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DA40B7EF-9B06-42C2-A76A-C75A52097CF7}" xr6:coauthVersionLast="47" xr6:coauthVersionMax="47" xr10:uidLastSave="{00000000-0000-0000-0000-000000000000}"/>
  <bookViews>
    <workbookView xWindow="-98" yWindow="-98" windowWidth="22695" windowHeight="14595"/>
  </bookViews>
  <sheets>
    <sheet name="Apertura2018_LigaMX_29-11-2021" sheetId="1" r:id="rId1"/>
  </sheets>
  <calcPr calcId="0"/>
</workbook>
</file>

<file path=xl/calcChain.xml><?xml version="1.0" encoding="utf-8"?>
<calcChain xmlns="http://schemas.openxmlformats.org/spreadsheetml/2006/main">
  <c r="R26" i="1" l="1"/>
  <c r="Q26" i="1"/>
  <c r="J26" i="1"/>
  <c r="Q24" i="1"/>
  <c r="G24" i="1"/>
  <c r="F24" i="1"/>
  <c r="D24" i="1"/>
  <c r="R20" i="1"/>
  <c r="Q20" i="1"/>
  <c r="J20" i="1"/>
  <c r="I20" i="1"/>
  <c r="G20" i="1"/>
  <c r="F20" i="1"/>
  <c r="E20" i="1"/>
  <c r="D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<sst xmlns="http://schemas.openxmlformats.org/spreadsheetml/2006/main" count="73" uniqueCount="73">
  <si>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</si>
  <si>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</si>
  <si>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</si>
  <si>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</si>
  <si>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</si>
  <si>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</si>
  <si>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</si>
  <si>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</si>
  <si>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</si>
  <si>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</si>
  <si>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</si>
  <si>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</si>
  <si>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</si>
  <si>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</si>
  <si>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</si>
  <si>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</si>
  <si>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</si>
  <si>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</si>
  <si>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</si>
  <si>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</si>
  <si>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</si>
  <si>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</si>
  <si>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</si>
  <si>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</si>
  <si>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</si>
  <si>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</si>
  <si>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</si>
  <si>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</si>
  <si>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</si>
  <si>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</si>
  <si>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</si>
  <si>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</si>
  <si>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</si>
  <si>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</si>
  <si>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</si>
  <si>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</si>
  <si>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</si>
  <si>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</si>
  <si>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</si>
  <si>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</si>
  <si>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</si>
  <si>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</si>
  <si>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</si>
  <si>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</si>
  <si>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</si>
  <si>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</si>
  <si>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</si>
  <si>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</si>
  <si>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</si>
  <si>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</si>
  <si>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</si>
  <si>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Guadalajara Chivas</t>
  </si>
  <si>
    <t>U.A.N.L.- Tigres</t>
  </si>
  <si>
    <t>Queretaro</t>
  </si>
  <si>
    <t>U.N.A.M.- Pumas</t>
  </si>
  <si>
    <t>Santos Laguna</t>
  </si>
  <si>
    <t>Toluca</t>
  </si>
  <si>
    <t>Monarcas</t>
  </si>
  <si>
    <t>Monterrey</t>
  </si>
  <si>
    <t>Club Tijuana</t>
  </si>
  <si>
    <t>Cruz Azul</t>
  </si>
  <si>
    <t>Atlas</t>
  </si>
  <si>
    <t>Necaxa</t>
  </si>
  <si>
    <t>Puebla</t>
  </si>
  <si>
    <t>Lobos BUAP</t>
  </si>
  <si>
    <t>Club America</t>
  </si>
  <si>
    <t>Veracruz</t>
  </si>
  <si>
    <t>Club Leon</t>
  </si>
  <si>
    <t>Pachuca</t>
  </si>
  <si>
    <t>Rank</t>
  </si>
  <si>
    <t>Rpoints</t>
  </si>
  <si>
    <t>RGoalsF</t>
  </si>
  <si>
    <t>RGoalsA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</si>
</sst>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0" totalsRowCount="1">
  <autoFilter ref="A1:BC19"/>
  <tableColumns count="55">
    <tableColumn id="1" name="Rank"/>
    <tableColumn id="2" name="team"/>
    <tableColumn id="53" name="Rpoints" totalsRowDxfId="2" dataCellStyle="Percent" totalsRowCellStyle="Percent">
      <calculatedColumnFormula>Table1[[#This Row],[Points]]/Table1[[#This Row],[xPoints]]</calculatedColumnFormula>
    </tableColumn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54" name="RGoalsF" totalsRowDxfId="1" dataCellStyle="Percent" totalsRowCellStyle="Percent">
      <calculatedColumnFormula>Table1[[#This Row],[GoalsF]]/Table1[[#This Row],[xGoalsF]]</calculatedColumnFormula>
    </tableColumn>
    <tableColumn id="15" name="GoalsF" totalsRowFunction="sum"/>
    <tableColumn id="16" name="xGoalsF" totalsRowFunction="sum"/>
    <tableColumn id="55" name="RGoalsA" totalsRowDxfId="0" dataCellStyle="Percent" totalsRowCellStyle="Percent">
      <calculatedColumnFormula>Table1[[#This Row],[GoalsA]]/Table1[[#This Row],[xGoalsA]]</calculatedColumnFormula>
    </tableColumn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tabSelected="1" workbookViewId="0">
      <selection activeCell="Q26" sqref="Q26:R26"/>
    </sheetView>
  </sheetViews>
  <sheetFormatPr defaultRowHeight="14.25" x14ac:dyDescent="0.45"/>
  <cols>
    <col min="2" max="2" width="15.73046875" bestFit="1" customWidth="1"/>
    <col min="3" max="3" width="9.1328125" bestFit="1" customWidth="1"/>
    <col min="13" max="13" width="9.9296875" customWidth="1"/>
    <col min="14" max="14" width="11.59765625" customWidth="1"/>
    <col min="15" max="15" width="11.86328125" customWidth="1"/>
    <col min="16" max="16" width="9.33203125" bestFit="1" customWidth="1"/>
    <col min="19" max="19" width="9.6640625" bestFit="1" customWidth="1"/>
    <col min="22" max="22" width="9.9296875" customWidth="1"/>
    <col min="23" max="23" width="10.796875" customWidth="1"/>
    <col min="24" max="24" width="10.19921875" customWidth="1"/>
    <col min="25" max="25" width="11.06640625" customWidth="1"/>
    <col min="26" max="26" width="10.73046875" customWidth="1"/>
    <col min="29" max="29" width="11" customWidth="1"/>
    <col min="32" max="32" width="11.6640625" customWidth="1"/>
    <col min="34" max="34" width="9.53125" customWidth="1"/>
    <col min="35" max="35" width="11.9296875" customWidth="1"/>
    <col min="37" max="37" width="9.796875" customWidth="1"/>
    <col min="38" max="38" width="9.6640625" customWidth="1"/>
    <col min="41" max="41" width="10.796875" customWidth="1"/>
    <col min="44" max="44" width="10.1328125" customWidth="1"/>
    <col min="47" max="47" width="11.265625" customWidth="1"/>
    <col min="49" max="49" width="9.1328125" customWidth="1"/>
    <col min="50" max="50" width="10.265625" customWidth="1"/>
    <col min="53" max="53" width="11.3984375" customWidth="1"/>
    <col min="55" max="55" width="9.265625" customWidth="1"/>
  </cols>
  <sheetData>
    <row r="1" spans="1:55" x14ac:dyDescent="0.45">
      <c r="A1" t="s">
        <v>69</v>
      </c>
      <c r="B1" t="s">
        <v>0</v>
      </c>
      <c r="C1" s="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" t="s">
        <v>71</v>
      </c>
      <c r="Q1" t="s">
        <v>13</v>
      </c>
      <c r="R1" t="s">
        <v>14</v>
      </c>
      <c r="S1" s="1" t="s">
        <v>72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45">
      <c r="A2">
        <v>0</v>
      </c>
      <c r="B2" t="s">
        <v>51</v>
      </c>
      <c r="C2" s="2">
        <f>Table1[[#This Row],[Points]]/Table1[[#This Row],[xPoints]]</f>
        <v>0.91029700697519211</v>
      </c>
      <c r="D2">
        <v>20</v>
      </c>
      <c r="E2">
        <v>21.9708511032653</v>
      </c>
      <c r="F2">
        <v>5</v>
      </c>
      <c r="G2">
        <v>5</v>
      </c>
      <c r="H2">
        <v>7</v>
      </c>
      <c r="I2">
        <v>5.73871212818832</v>
      </c>
      <c r="J2">
        <v>4.7547147187003302</v>
      </c>
      <c r="K2">
        <v>6.5065731531113302</v>
      </c>
      <c r="L2">
        <v>-1</v>
      </c>
      <c r="M2">
        <v>-1.3987192083645299</v>
      </c>
      <c r="N2">
        <v>0.14252952784048001</v>
      </c>
      <c r="O2">
        <v>0.25618968052405899</v>
      </c>
      <c r="P2" s="2">
        <f>Table1[[#This Row],[GoalsF]]/Table1[[#This Row],[xGoalsF]]</f>
        <v>1.006833500161525</v>
      </c>
      <c r="Q2">
        <v>21</v>
      </c>
      <c r="R2">
        <v>20.857470472159498</v>
      </c>
      <c r="S2" s="2">
        <f>Table1[[#This Row],[GoalsA]]/Table1[[#This Row],[xGoalsA]]</f>
        <v>0.988489059259403</v>
      </c>
      <c r="T2">
        <v>22</v>
      </c>
      <c r="U2">
        <v>22.256189680523999</v>
      </c>
      <c r="V2">
        <v>0</v>
      </c>
      <c r="W2">
        <v>9.1207721191813693</v>
      </c>
      <c r="X2">
        <v>0</v>
      </c>
      <c r="Y2">
        <v>9.7348398582175193</v>
      </c>
      <c r="Z2">
        <v>0</v>
      </c>
      <c r="AA2">
        <v>0</v>
      </c>
      <c r="AB2">
        <v>186.990434541898</v>
      </c>
      <c r="AC2">
        <v>0</v>
      </c>
      <c r="AD2">
        <v>0</v>
      </c>
      <c r="AE2">
        <v>195.09703267616399</v>
      </c>
      <c r="AF2">
        <v>0</v>
      </c>
      <c r="AG2">
        <v>0</v>
      </c>
      <c r="AH2">
        <v>79.280130825468802</v>
      </c>
      <c r="AI2">
        <v>0</v>
      </c>
      <c r="AJ2">
        <v>0</v>
      </c>
      <c r="AK2">
        <v>83.152836396203</v>
      </c>
      <c r="AL2">
        <v>0</v>
      </c>
      <c r="AM2">
        <v>0</v>
      </c>
      <c r="AN2">
        <v>222.630565309454</v>
      </c>
      <c r="AO2">
        <v>0</v>
      </c>
      <c r="AP2">
        <v>0</v>
      </c>
      <c r="AQ2">
        <v>221.45999330300501</v>
      </c>
      <c r="AR2">
        <v>0</v>
      </c>
      <c r="AS2">
        <v>0</v>
      </c>
      <c r="AT2">
        <v>30.007127437808901</v>
      </c>
      <c r="AU2">
        <v>0</v>
      </c>
      <c r="AV2">
        <v>0</v>
      </c>
      <c r="AW2">
        <v>29.214324282030201</v>
      </c>
      <c r="AX2">
        <v>0</v>
      </c>
      <c r="AY2">
        <v>0</v>
      </c>
      <c r="AZ2">
        <v>1.82545895115094</v>
      </c>
      <c r="BA2">
        <v>0</v>
      </c>
      <c r="BB2">
        <v>0</v>
      </c>
      <c r="BC2">
        <v>1.7442598927520601</v>
      </c>
    </row>
    <row r="3" spans="1:55" x14ac:dyDescent="0.45">
      <c r="A3">
        <v>1</v>
      </c>
      <c r="B3" t="s">
        <v>52</v>
      </c>
      <c r="C3" s="2">
        <f>Table1[[#This Row],[Points]]/Table1[[#This Row],[xPoints]]</f>
        <v>0.95008314908628744</v>
      </c>
      <c r="D3">
        <v>29</v>
      </c>
      <c r="E3">
        <v>30.5236441967104</v>
      </c>
      <c r="F3">
        <v>8</v>
      </c>
      <c r="G3">
        <v>5</v>
      </c>
      <c r="H3">
        <v>4</v>
      </c>
      <c r="I3">
        <v>8.7122172132838198</v>
      </c>
      <c r="J3">
        <v>4.3869925568590196</v>
      </c>
      <c r="K3">
        <v>3.90079022985715</v>
      </c>
      <c r="L3">
        <v>14</v>
      </c>
      <c r="M3">
        <v>10.628477874404</v>
      </c>
      <c r="N3">
        <v>4.0836467562779797</v>
      </c>
      <c r="O3">
        <v>-0.712124630682058</v>
      </c>
      <c r="P3" s="2">
        <f>Table1[[#This Row],[GoalsF]]/Table1[[#This Row],[xGoalsF]]</f>
        <v>1.1462815261229136</v>
      </c>
      <c r="Q3">
        <v>32</v>
      </c>
      <c r="R3">
        <v>27.916353243722</v>
      </c>
      <c r="S3" s="2">
        <f>Table1[[#This Row],[GoalsA]]/Table1[[#This Row],[xGoalsA]]</f>
        <v>1.0411921427861497</v>
      </c>
      <c r="T3">
        <v>18</v>
      </c>
      <c r="U3">
        <v>17.287875369317899</v>
      </c>
      <c r="V3">
        <v>0</v>
      </c>
      <c r="W3">
        <v>12.2560712384469</v>
      </c>
      <c r="X3">
        <v>0</v>
      </c>
      <c r="Y3">
        <v>7.5662343208819198</v>
      </c>
      <c r="Z3">
        <v>0</v>
      </c>
      <c r="AA3">
        <v>0</v>
      </c>
      <c r="AB3">
        <v>223.28839873570701</v>
      </c>
      <c r="AC3">
        <v>0</v>
      </c>
      <c r="AD3">
        <v>0</v>
      </c>
      <c r="AE3">
        <v>169.898930898515</v>
      </c>
      <c r="AF3">
        <v>0</v>
      </c>
      <c r="AG3">
        <v>0</v>
      </c>
      <c r="AH3">
        <v>96.100331779368105</v>
      </c>
      <c r="AI3">
        <v>0</v>
      </c>
      <c r="AJ3">
        <v>0</v>
      </c>
      <c r="AK3">
        <v>69.265751525829302</v>
      </c>
      <c r="AL3">
        <v>0</v>
      </c>
      <c r="AM3">
        <v>0</v>
      </c>
      <c r="AN3">
        <v>217.03999289108401</v>
      </c>
      <c r="AO3">
        <v>0</v>
      </c>
      <c r="AP3">
        <v>0</v>
      </c>
      <c r="AQ3">
        <v>225.27814498665299</v>
      </c>
      <c r="AR3">
        <v>0</v>
      </c>
      <c r="AS3">
        <v>0</v>
      </c>
      <c r="AT3">
        <v>27.2658849678024</v>
      </c>
      <c r="AU3">
        <v>0</v>
      </c>
      <c r="AV3">
        <v>0</v>
      </c>
      <c r="AW3">
        <v>31.6029950457594</v>
      </c>
      <c r="AX3">
        <v>0</v>
      </c>
      <c r="AY3">
        <v>0</v>
      </c>
      <c r="AZ3">
        <v>1.5106099188964399</v>
      </c>
      <c r="BA3">
        <v>0</v>
      </c>
      <c r="BB3">
        <v>0</v>
      </c>
      <c r="BC3">
        <v>1.9039936131669</v>
      </c>
    </row>
    <row r="4" spans="1:55" x14ac:dyDescent="0.45">
      <c r="A4">
        <v>2</v>
      </c>
      <c r="B4" t="s">
        <v>53</v>
      </c>
      <c r="C4" s="2">
        <f>Table1[[#This Row],[Points]]/Table1[[#This Row],[xPoints]]</f>
        <v>1.3401905920922965</v>
      </c>
      <c r="D4">
        <v>26</v>
      </c>
      <c r="E4">
        <v>19.400225724170301</v>
      </c>
      <c r="F4">
        <v>7</v>
      </c>
      <c r="G4">
        <v>5</v>
      </c>
      <c r="H4">
        <v>5</v>
      </c>
      <c r="I4">
        <v>4.9350319148333197</v>
      </c>
      <c r="J4">
        <v>4.59512997967036</v>
      </c>
      <c r="K4">
        <v>7.4698381054962999</v>
      </c>
      <c r="L4">
        <v>-1</v>
      </c>
      <c r="M4">
        <v>-5.26651090439948</v>
      </c>
      <c r="N4">
        <v>-0.35372690680671298</v>
      </c>
      <c r="O4">
        <v>4.6202378112061897</v>
      </c>
      <c r="P4" s="2">
        <f>Table1[[#This Row],[GoalsF]]/Table1[[#This Row],[xGoalsF]]</f>
        <v>0.98172305993000797</v>
      </c>
      <c r="Q4">
        <v>19</v>
      </c>
      <c r="R4">
        <v>19.353726906806699</v>
      </c>
      <c r="S4" s="2">
        <f>Table1[[#This Row],[GoalsA]]/Table1[[#This Row],[xGoalsA]]</f>
        <v>0.81233983819997224</v>
      </c>
      <c r="T4">
        <v>20</v>
      </c>
      <c r="U4">
        <v>24.620237811206099</v>
      </c>
      <c r="V4">
        <v>0</v>
      </c>
      <c r="W4">
        <v>8.5117537818283395</v>
      </c>
      <c r="X4">
        <v>0</v>
      </c>
      <c r="Y4">
        <v>10.781442698019299</v>
      </c>
      <c r="Z4">
        <v>0</v>
      </c>
      <c r="AA4">
        <v>0</v>
      </c>
      <c r="AB4">
        <v>180.111467248775</v>
      </c>
      <c r="AC4">
        <v>0</v>
      </c>
      <c r="AD4">
        <v>0</v>
      </c>
      <c r="AE4">
        <v>206.887684483962</v>
      </c>
      <c r="AF4">
        <v>0</v>
      </c>
      <c r="AG4">
        <v>0</v>
      </c>
      <c r="AH4">
        <v>74.715303951634795</v>
      </c>
      <c r="AI4">
        <v>0</v>
      </c>
      <c r="AJ4">
        <v>0</v>
      </c>
      <c r="AK4">
        <v>88.051561608740798</v>
      </c>
      <c r="AL4">
        <v>0</v>
      </c>
      <c r="AM4">
        <v>0</v>
      </c>
      <c r="AN4">
        <v>224.62807847639201</v>
      </c>
      <c r="AO4">
        <v>0</v>
      </c>
      <c r="AP4">
        <v>0</v>
      </c>
      <c r="AQ4">
        <v>220.07910170442599</v>
      </c>
      <c r="AR4">
        <v>0</v>
      </c>
      <c r="AS4">
        <v>0</v>
      </c>
      <c r="AT4">
        <v>30.940829157747899</v>
      </c>
      <c r="AU4">
        <v>0</v>
      </c>
      <c r="AV4">
        <v>0</v>
      </c>
      <c r="AW4">
        <v>28.482069967818301</v>
      </c>
      <c r="AX4">
        <v>0</v>
      </c>
      <c r="AY4">
        <v>0</v>
      </c>
      <c r="AZ4">
        <v>1.9357365370847199</v>
      </c>
      <c r="BA4">
        <v>0</v>
      </c>
      <c r="BB4">
        <v>0</v>
      </c>
      <c r="BC4">
        <v>1.6624249098094801</v>
      </c>
    </row>
    <row r="5" spans="1:55" x14ac:dyDescent="0.45">
      <c r="A5">
        <v>3</v>
      </c>
      <c r="B5" t="s">
        <v>54</v>
      </c>
      <c r="C5" s="2">
        <f>Table1[[#This Row],[Points]]/Table1[[#This Row],[xPoints]]</f>
        <v>1.3872433165186977</v>
      </c>
      <c r="D5">
        <v>30</v>
      </c>
      <c r="E5">
        <v>21.625622299111399</v>
      </c>
      <c r="F5">
        <v>8</v>
      </c>
      <c r="G5">
        <v>6</v>
      </c>
      <c r="H5">
        <v>3</v>
      </c>
      <c r="I5">
        <v>5.7093689422824498</v>
      </c>
      <c r="J5">
        <v>4.49751547226405</v>
      </c>
      <c r="K5">
        <v>6.7931155854534904</v>
      </c>
      <c r="L5">
        <v>10</v>
      </c>
      <c r="M5">
        <v>-2.15893656791908</v>
      </c>
      <c r="N5">
        <v>8.2333325056014708</v>
      </c>
      <c r="O5">
        <v>3.9256040623175998</v>
      </c>
      <c r="P5" s="2">
        <f>Table1[[#This Row],[GoalsF]]/Table1[[#This Row],[xGoalsF]]</f>
        <v>1.3964686441780954</v>
      </c>
      <c r="Q5">
        <v>29</v>
      </c>
      <c r="R5">
        <v>20.766667494398501</v>
      </c>
      <c r="S5" s="2">
        <f>Table1[[#This Row],[GoalsA]]/Table1[[#This Row],[xGoalsA]]</f>
        <v>0.82876769346418033</v>
      </c>
      <c r="T5">
        <v>19</v>
      </c>
      <c r="U5">
        <v>22.9256040623176</v>
      </c>
      <c r="V5">
        <v>0</v>
      </c>
      <c r="W5">
        <v>9.1083963701680606</v>
      </c>
      <c r="X5">
        <v>0</v>
      </c>
      <c r="Y5">
        <v>9.9927773370711392</v>
      </c>
      <c r="Z5">
        <v>0</v>
      </c>
      <c r="AA5">
        <v>0</v>
      </c>
      <c r="AB5">
        <v>185.74984527326501</v>
      </c>
      <c r="AC5">
        <v>0</v>
      </c>
      <c r="AD5">
        <v>0</v>
      </c>
      <c r="AE5">
        <v>197.244214329675</v>
      </c>
      <c r="AF5">
        <v>0</v>
      </c>
      <c r="AG5">
        <v>0</v>
      </c>
      <c r="AH5">
        <v>79.574320320145006</v>
      </c>
      <c r="AI5">
        <v>0</v>
      </c>
      <c r="AJ5">
        <v>0</v>
      </c>
      <c r="AK5">
        <v>85.313271468481801</v>
      </c>
      <c r="AL5">
        <v>0</v>
      </c>
      <c r="AM5">
        <v>0</v>
      </c>
      <c r="AN5">
        <v>222.08476806242101</v>
      </c>
      <c r="AO5">
        <v>0</v>
      </c>
      <c r="AP5">
        <v>0</v>
      </c>
      <c r="AQ5">
        <v>220.47753533166301</v>
      </c>
      <c r="AR5">
        <v>0</v>
      </c>
      <c r="AS5">
        <v>0</v>
      </c>
      <c r="AT5">
        <v>29.773148284201898</v>
      </c>
      <c r="AU5">
        <v>0</v>
      </c>
      <c r="AV5">
        <v>0</v>
      </c>
      <c r="AW5">
        <v>28.694331998179099</v>
      </c>
      <c r="AX5">
        <v>0</v>
      </c>
      <c r="AY5">
        <v>0</v>
      </c>
      <c r="AZ5">
        <v>1.8321302007701501</v>
      </c>
      <c r="BA5">
        <v>0</v>
      </c>
      <c r="BB5">
        <v>0</v>
      </c>
      <c r="BC5">
        <v>1.75294116218857</v>
      </c>
    </row>
    <row r="6" spans="1:55" x14ac:dyDescent="0.45">
      <c r="A6">
        <v>4</v>
      </c>
      <c r="B6" t="s">
        <v>55</v>
      </c>
      <c r="C6" s="2">
        <f>Table1[[#This Row],[Points]]/Table1[[#This Row],[xPoints]]</f>
        <v>1.2058596985143655</v>
      </c>
      <c r="D6">
        <v>30</v>
      </c>
      <c r="E6">
        <v>24.878516163165902</v>
      </c>
      <c r="F6">
        <v>8</v>
      </c>
      <c r="G6">
        <v>6</v>
      </c>
      <c r="H6">
        <v>3</v>
      </c>
      <c r="I6">
        <v>6.77490453523989</v>
      </c>
      <c r="J6">
        <v>4.55380255744622</v>
      </c>
      <c r="K6">
        <v>5.6712929073138696</v>
      </c>
      <c r="L6">
        <v>9</v>
      </c>
      <c r="M6">
        <v>2.2801948304220399</v>
      </c>
      <c r="N6">
        <v>4.1470293776183098</v>
      </c>
      <c r="O6">
        <v>2.5727757919596299</v>
      </c>
      <c r="P6" s="2">
        <f>Table1[[#This Row],[GoalsF]]/Table1[[#This Row],[xGoalsF]]</f>
        <v>1.1814656591540404</v>
      </c>
      <c r="Q6">
        <v>27</v>
      </c>
      <c r="R6">
        <v>22.852970622381601</v>
      </c>
      <c r="S6" s="2">
        <f>Table1[[#This Row],[GoalsA]]/Table1[[#This Row],[xGoalsA]]</f>
        <v>0.87494270010150454</v>
      </c>
      <c r="T6">
        <v>18</v>
      </c>
      <c r="U6">
        <v>20.5727757919596</v>
      </c>
      <c r="V6">
        <v>0</v>
      </c>
      <c r="W6">
        <v>9.9624169340163196</v>
      </c>
      <c r="X6">
        <v>0</v>
      </c>
      <c r="Y6">
        <v>9.0188920607761105</v>
      </c>
      <c r="Z6">
        <v>0</v>
      </c>
      <c r="AA6">
        <v>0</v>
      </c>
      <c r="AB6">
        <v>196.416448222805</v>
      </c>
      <c r="AC6">
        <v>0</v>
      </c>
      <c r="AD6">
        <v>0</v>
      </c>
      <c r="AE6">
        <v>185.24706298249299</v>
      </c>
      <c r="AF6">
        <v>0</v>
      </c>
      <c r="AG6">
        <v>0</v>
      </c>
      <c r="AH6">
        <v>84.441767694588194</v>
      </c>
      <c r="AI6">
        <v>0</v>
      </c>
      <c r="AJ6">
        <v>0</v>
      </c>
      <c r="AK6">
        <v>78.711234272883601</v>
      </c>
      <c r="AL6">
        <v>0</v>
      </c>
      <c r="AM6">
        <v>0</v>
      </c>
      <c r="AN6">
        <v>220.89581224260399</v>
      </c>
      <c r="AO6">
        <v>0</v>
      </c>
      <c r="AP6">
        <v>0</v>
      </c>
      <c r="AQ6">
        <v>223.623932826078</v>
      </c>
      <c r="AR6">
        <v>0</v>
      </c>
      <c r="AS6">
        <v>0</v>
      </c>
      <c r="AT6">
        <v>28.800746577925398</v>
      </c>
      <c r="AU6">
        <v>0</v>
      </c>
      <c r="AV6">
        <v>0</v>
      </c>
      <c r="AW6">
        <v>30.120074026097999</v>
      </c>
      <c r="AX6">
        <v>0</v>
      </c>
      <c r="AY6">
        <v>0</v>
      </c>
      <c r="AZ6">
        <v>1.7563872394543001</v>
      </c>
      <c r="BA6">
        <v>0</v>
      </c>
      <c r="BB6">
        <v>0</v>
      </c>
      <c r="BC6">
        <v>1.81772112042931</v>
      </c>
    </row>
    <row r="7" spans="1:55" x14ac:dyDescent="0.45">
      <c r="A7">
        <v>5</v>
      </c>
      <c r="B7" t="s">
        <v>56</v>
      </c>
      <c r="C7" s="2">
        <f>Table1[[#This Row],[Points]]/Table1[[#This Row],[xPoints]]</f>
        <v>0.98768894602933377</v>
      </c>
      <c r="D7">
        <v>26</v>
      </c>
      <c r="E7">
        <v>26.3240771343287</v>
      </c>
      <c r="F7">
        <v>8</v>
      </c>
      <c r="G7">
        <v>2</v>
      </c>
      <c r="H7">
        <v>7</v>
      </c>
      <c r="I7">
        <v>7.2883962302681304</v>
      </c>
      <c r="J7">
        <v>4.4588884435243497</v>
      </c>
      <c r="K7">
        <v>5.2527153262075101</v>
      </c>
      <c r="L7">
        <v>5</v>
      </c>
      <c r="M7">
        <v>4.2043107072853996</v>
      </c>
      <c r="N7">
        <v>2.9799968727172899</v>
      </c>
      <c r="O7">
        <v>-2.1843075800026899</v>
      </c>
      <c r="P7" s="2">
        <f>Table1[[#This Row],[GoalsF]]/Table1[[#This Row],[xGoalsF]]</f>
        <v>1.1240631342521568</v>
      </c>
      <c r="Q7">
        <v>27</v>
      </c>
      <c r="R7">
        <v>24.020003127282699</v>
      </c>
      <c r="S7" s="2">
        <f>Table1[[#This Row],[GoalsA]]/Table1[[#This Row],[xGoalsA]]</f>
        <v>1.1102312012977338</v>
      </c>
      <c r="T7">
        <v>22</v>
      </c>
      <c r="U7">
        <v>19.815692419997301</v>
      </c>
      <c r="V7">
        <v>0</v>
      </c>
      <c r="W7">
        <v>10.519158229315799</v>
      </c>
      <c r="X7">
        <v>0</v>
      </c>
      <c r="Y7">
        <v>8.7106016240817592</v>
      </c>
      <c r="Z7">
        <v>0</v>
      </c>
      <c r="AA7">
        <v>0</v>
      </c>
      <c r="AB7">
        <v>203.59944214631</v>
      </c>
      <c r="AC7">
        <v>0</v>
      </c>
      <c r="AD7">
        <v>0</v>
      </c>
      <c r="AE7">
        <v>181.746505465659</v>
      </c>
      <c r="AF7">
        <v>0</v>
      </c>
      <c r="AG7">
        <v>0</v>
      </c>
      <c r="AH7">
        <v>87.212162174023803</v>
      </c>
      <c r="AI7">
        <v>0</v>
      </c>
      <c r="AJ7">
        <v>0</v>
      </c>
      <c r="AK7">
        <v>76.485641590559894</v>
      </c>
      <c r="AL7">
        <v>0</v>
      </c>
      <c r="AM7">
        <v>0</v>
      </c>
      <c r="AN7">
        <v>220.65058307671899</v>
      </c>
      <c r="AO7">
        <v>0</v>
      </c>
      <c r="AP7">
        <v>0</v>
      </c>
      <c r="AQ7">
        <v>224.389202864612</v>
      </c>
      <c r="AR7">
        <v>0</v>
      </c>
      <c r="AS7">
        <v>0</v>
      </c>
      <c r="AT7">
        <v>28.3399944392397</v>
      </c>
      <c r="AU7">
        <v>0</v>
      </c>
      <c r="AV7">
        <v>0</v>
      </c>
      <c r="AW7">
        <v>30.647545823744199</v>
      </c>
      <c r="AX7">
        <v>0</v>
      </c>
      <c r="AY7">
        <v>0</v>
      </c>
      <c r="AZ7">
        <v>1.66054834595703</v>
      </c>
      <c r="BA7">
        <v>0</v>
      </c>
      <c r="BB7">
        <v>0</v>
      </c>
      <c r="BC7">
        <v>1.90912258062429</v>
      </c>
    </row>
    <row r="8" spans="1:55" x14ac:dyDescent="0.45">
      <c r="A8">
        <v>6</v>
      </c>
      <c r="B8" t="s">
        <v>57</v>
      </c>
      <c r="C8" s="2">
        <f>Table1[[#This Row],[Points]]/Table1[[#This Row],[xPoints]]</f>
        <v>1.2503650508068043</v>
      </c>
      <c r="D8">
        <v>25</v>
      </c>
      <c r="E8">
        <v>19.9941608923479</v>
      </c>
      <c r="F8">
        <v>7</v>
      </c>
      <c r="G8">
        <v>4</v>
      </c>
      <c r="H8">
        <v>6</v>
      </c>
      <c r="I8">
        <v>5.1851390490371703</v>
      </c>
      <c r="J8">
        <v>4.43874374523641</v>
      </c>
      <c r="K8">
        <v>7.3761172057264002</v>
      </c>
      <c r="L8">
        <v>-3</v>
      </c>
      <c r="M8">
        <v>-4.6299442591962796</v>
      </c>
      <c r="N8">
        <v>3.4846562011020299</v>
      </c>
      <c r="O8">
        <v>-1.8547119419057401</v>
      </c>
      <c r="P8" s="2">
        <f>Table1[[#This Row],[GoalsF]]/Table1[[#This Row],[xGoalsF]]</f>
        <v>1.1785598161636739</v>
      </c>
      <c r="Q8">
        <v>23</v>
      </c>
      <c r="R8">
        <v>19.515343798897899</v>
      </c>
      <c r="S8" s="2">
        <f>Table1[[#This Row],[GoalsA]]/Table1[[#This Row],[xGoalsA]]</f>
        <v>1.0768146537512129</v>
      </c>
      <c r="T8">
        <v>26</v>
      </c>
      <c r="U8">
        <v>24.145288058094199</v>
      </c>
      <c r="V8">
        <v>0</v>
      </c>
      <c r="W8">
        <v>8.63292835718911</v>
      </c>
      <c r="X8">
        <v>0</v>
      </c>
      <c r="Y8">
        <v>10.624473943311299</v>
      </c>
      <c r="Z8">
        <v>0</v>
      </c>
      <c r="AA8">
        <v>0</v>
      </c>
      <c r="AB8">
        <v>180.135571641724</v>
      </c>
      <c r="AC8">
        <v>0</v>
      </c>
      <c r="AD8">
        <v>0</v>
      </c>
      <c r="AE8">
        <v>203.024774228154</v>
      </c>
      <c r="AF8">
        <v>0</v>
      </c>
      <c r="AG8">
        <v>0</v>
      </c>
      <c r="AH8">
        <v>76.2719466785951</v>
      </c>
      <c r="AI8">
        <v>0</v>
      </c>
      <c r="AJ8">
        <v>0</v>
      </c>
      <c r="AK8">
        <v>87.611378143562902</v>
      </c>
      <c r="AL8">
        <v>0</v>
      </c>
      <c r="AM8">
        <v>0</v>
      </c>
      <c r="AN8">
        <v>223.808216442092</v>
      </c>
      <c r="AO8">
        <v>0</v>
      </c>
      <c r="AP8">
        <v>0</v>
      </c>
      <c r="AQ8">
        <v>219.88301710600001</v>
      </c>
      <c r="AR8">
        <v>0</v>
      </c>
      <c r="AS8">
        <v>0</v>
      </c>
      <c r="AT8">
        <v>30.481051379460698</v>
      </c>
      <c r="AU8">
        <v>0</v>
      </c>
      <c r="AV8">
        <v>0</v>
      </c>
      <c r="AW8">
        <v>28.1755008944778</v>
      </c>
      <c r="AX8">
        <v>0</v>
      </c>
      <c r="AY8">
        <v>0</v>
      </c>
      <c r="AZ8">
        <v>1.88581084989607</v>
      </c>
      <c r="BA8">
        <v>0</v>
      </c>
      <c r="BB8">
        <v>0</v>
      </c>
      <c r="BC8">
        <v>1.6565692234284799</v>
      </c>
    </row>
    <row r="9" spans="1:55" x14ac:dyDescent="0.45">
      <c r="A9">
        <v>7</v>
      </c>
      <c r="B9" t="s">
        <v>58</v>
      </c>
      <c r="C9" s="2">
        <f>Table1[[#This Row],[Points]]/Table1[[#This Row],[xPoints]]</f>
        <v>1.022814567470095</v>
      </c>
      <c r="D9">
        <v>30</v>
      </c>
      <c r="E9">
        <v>29.330829804472</v>
      </c>
      <c r="F9">
        <v>9</v>
      </c>
      <c r="G9">
        <v>3</v>
      </c>
      <c r="H9">
        <v>5</v>
      </c>
      <c r="I9">
        <v>8.3253129275064097</v>
      </c>
      <c r="J9">
        <v>4.3548910219527803</v>
      </c>
      <c r="K9">
        <v>4.3197960505408002</v>
      </c>
      <c r="L9">
        <v>6</v>
      </c>
      <c r="M9">
        <v>8.7242327151615306</v>
      </c>
      <c r="N9">
        <v>-1.87275105925784</v>
      </c>
      <c r="O9">
        <v>-0.85148165590368596</v>
      </c>
      <c r="P9" s="2">
        <f>Table1[[#This Row],[GoalsF]]/Table1[[#This Row],[xGoalsF]]</f>
        <v>0.93031040792481012</v>
      </c>
      <c r="Q9">
        <v>25</v>
      </c>
      <c r="R9">
        <v>26.872751059257801</v>
      </c>
      <c r="S9" s="2">
        <f>Table1[[#This Row],[GoalsA]]/Table1[[#This Row],[xGoalsA]]</f>
        <v>1.0469174199105178</v>
      </c>
      <c r="T9">
        <v>19</v>
      </c>
      <c r="U9">
        <v>18.148518344096299</v>
      </c>
      <c r="V9">
        <v>0</v>
      </c>
      <c r="W9">
        <v>11.7519131776696</v>
      </c>
      <c r="X9">
        <v>0</v>
      </c>
      <c r="Y9">
        <v>7.9716264572312596</v>
      </c>
      <c r="Z9">
        <v>0</v>
      </c>
      <c r="AA9">
        <v>0</v>
      </c>
      <c r="AB9">
        <v>216.22447415777501</v>
      </c>
      <c r="AC9">
        <v>0</v>
      </c>
      <c r="AD9">
        <v>0</v>
      </c>
      <c r="AE9">
        <v>173.993546828511</v>
      </c>
      <c r="AF9">
        <v>0</v>
      </c>
      <c r="AG9">
        <v>0</v>
      </c>
      <c r="AH9">
        <v>93.275954377769807</v>
      </c>
      <c r="AI9">
        <v>0</v>
      </c>
      <c r="AJ9">
        <v>0</v>
      </c>
      <c r="AK9">
        <v>71.749199412232301</v>
      </c>
      <c r="AL9">
        <v>0</v>
      </c>
      <c r="AM9">
        <v>0</v>
      </c>
      <c r="AN9">
        <v>218.62517372552799</v>
      </c>
      <c r="AO9">
        <v>0</v>
      </c>
      <c r="AP9">
        <v>0</v>
      </c>
      <c r="AQ9">
        <v>225.592809243505</v>
      </c>
      <c r="AR9">
        <v>0</v>
      </c>
      <c r="AS9">
        <v>0</v>
      </c>
      <c r="AT9">
        <v>27.828543493957099</v>
      </c>
      <c r="AU9">
        <v>0</v>
      </c>
      <c r="AV9">
        <v>0</v>
      </c>
      <c r="AW9">
        <v>31.410768657119899</v>
      </c>
      <c r="AX9">
        <v>0</v>
      </c>
      <c r="AY9">
        <v>0</v>
      </c>
      <c r="AZ9">
        <v>1.62039236461868</v>
      </c>
      <c r="BA9">
        <v>0</v>
      </c>
      <c r="BB9">
        <v>0</v>
      </c>
      <c r="BC9">
        <v>1.8999052757827599</v>
      </c>
    </row>
    <row r="10" spans="1:55" x14ac:dyDescent="0.45">
      <c r="A10">
        <v>8</v>
      </c>
      <c r="B10" t="s">
        <v>59</v>
      </c>
      <c r="C10" s="2">
        <f>Table1[[#This Row],[Points]]/Table1[[#This Row],[xPoints]]</f>
        <v>0.71171580968247272</v>
      </c>
      <c r="D10">
        <v>17</v>
      </c>
      <c r="E10">
        <v>23.8859384163244</v>
      </c>
      <c r="F10">
        <v>4</v>
      </c>
      <c r="G10">
        <v>5</v>
      </c>
      <c r="H10">
        <v>8</v>
      </c>
      <c r="I10">
        <v>6.4235571595491798</v>
      </c>
      <c r="J10">
        <v>4.6152669376768998</v>
      </c>
      <c r="K10">
        <v>5.9611759027739097</v>
      </c>
      <c r="L10">
        <v>-11</v>
      </c>
      <c r="M10">
        <v>0.89897878252909502</v>
      </c>
      <c r="N10">
        <v>-9.1941051686685906</v>
      </c>
      <c r="O10">
        <v>-2.7048736138604901</v>
      </c>
      <c r="P10" s="2">
        <f>Table1[[#This Row],[GoalsF]]/Table1[[#This Row],[xGoalsF]]</f>
        <v>0.58574111914870741</v>
      </c>
      <c r="Q10">
        <v>13</v>
      </c>
      <c r="R10">
        <v>22.1941051686685</v>
      </c>
      <c r="S10" s="2">
        <f>Table1[[#This Row],[GoalsA]]/Table1[[#This Row],[xGoalsA]]</f>
        <v>1.12701843439732</v>
      </c>
      <c r="T10">
        <v>24</v>
      </c>
      <c r="U10">
        <v>21.295126386139501</v>
      </c>
      <c r="V10">
        <v>0</v>
      </c>
      <c r="W10">
        <v>9.7554979536805497</v>
      </c>
      <c r="X10">
        <v>0</v>
      </c>
      <c r="Y10">
        <v>9.3455256019680792</v>
      </c>
      <c r="Z10">
        <v>0</v>
      </c>
      <c r="AA10">
        <v>0</v>
      </c>
      <c r="AB10">
        <v>194.17565430016501</v>
      </c>
      <c r="AC10">
        <v>0</v>
      </c>
      <c r="AD10">
        <v>0</v>
      </c>
      <c r="AE10">
        <v>188.780419320969</v>
      </c>
      <c r="AF10">
        <v>0</v>
      </c>
      <c r="AG10">
        <v>0</v>
      </c>
      <c r="AH10">
        <v>83.7789710534351</v>
      </c>
      <c r="AI10">
        <v>0</v>
      </c>
      <c r="AJ10">
        <v>0</v>
      </c>
      <c r="AK10">
        <v>81.203892278683298</v>
      </c>
      <c r="AL10">
        <v>0</v>
      </c>
      <c r="AM10">
        <v>0</v>
      </c>
      <c r="AN10">
        <v>221.74485464402301</v>
      </c>
      <c r="AO10">
        <v>0</v>
      </c>
      <c r="AP10">
        <v>0</v>
      </c>
      <c r="AQ10">
        <v>223.40865881077499</v>
      </c>
      <c r="AR10">
        <v>0</v>
      </c>
      <c r="AS10">
        <v>0</v>
      </c>
      <c r="AT10">
        <v>28.9876608809532</v>
      </c>
      <c r="AU10">
        <v>0</v>
      </c>
      <c r="AV10">
        <v>0</v>
      </c>
      <c r="AW10">
        <v>29.6522730530044</v>
      </c>
      <c r="AX10">
        <v>0</v>
      </c>
      <c r="AY10">
        <v>0</v>
      </c>
      <c r="AZ10">
        <v>1.7572047621998801</v>
      </c>
      <c r="BA10">
        <v>0</v>
      </c>
      <c r="BB10">
        <v>0</v>
      </c>
      <c r="BC10">
        <v>1.8097872298687001</v>
      </c>
    </row>
    <row r="11" spans="1:55" x14ac:dyDescent="0.45">
      <c r="A11">
        <v>9</v>
      </c>
      <c r="B11" t="s">
        <v>60</v>
      </c>
      <c r="C11" s="2">
        <f>Table1[[#This Row],[Points]]/Table1[[#This Row],[xPoints]]</f>
        <v>1.3021391957593202</v>
      </c>
      <c r="D11">
        <v>36</v>
      </c>
      <c r="E11">
        <v>27.646813886903399</v>
      </c>
      <c r="F11">
        <v>11</v>
      </c>
      <c r="G11">
        <v>3</v>
      </c>
      <c r="H11">
        <v>3</v>
      </c>
      <c r="I11">
        <v>7.6509016360326303</v>
      </c>
      <c r="J11">
        <v>4.6941089788055796</v>
      </c>
      <c r="K11">
        <v>4.6549893851617696</v>
      </c>
      <c r="L11">
        <v>13</v>
      </c>
      <c r="M11">
        <v>6.4464562119425901</v>
      </c>
      <c r="N11">
        <v>0.75797272285302597</v>
      </c>
      <c r="O11">
        <v>5.7955710652043697</v>
      </c>
      <c r="P11" s="2">
        <f>Table1[[#This Row],[GoalsF]]/Table1[[#This Row],[xGoalsF]]</f>
        <v>1.0300282031443384</v>
      </c>
      <c r="Q11">
        <v>26</v>
      </c>
      <c r="R11">
        <v>25.242027277146899</v>
      </c>
      <c r="S11" s="2">
        <f>Table1[[#This Row],[GoalsA]]/Table1[[#This Row],[xGoalsA]]</f>
        <v>0.69165230228447416</v>
      </c>
      <c r="T11">
        <v>13</v>
      </c>
      <c r="U11">
        <v>18.7955710652043</v>
      </c>
      <c r="V11">
        <v>0</v>
      </c>
      <c r="W11">
        <v>10.998632195902299</v>
      </c>
      <c r="X11">
        <v>0</v>
      </c>
      <c r="Y11">
        <v>8.2539309315834899</v>
      </c>
      <c r="Z11">
        <v>0</v>
      </c>
      <c r="AA11">
        <v>0</v>
      </c>
      <c r="AB11">
        <v>207.92665078142099</v>
      </c>
      <c r="AC11">
        <v>0</v>
      </c>
      <c r="AD11">
        <v>0</v>
      </c>
      <c r="AE11">
        <v>176.42262238156599</v>
      </c>
      <c r="AF11">
        <v>0</v>
      </c>
      <c r="AG11">
        <v>0</v>
      </c>
      <c r="AH11">
        <v>89.795024980514896</v>
      </c>
      <c r="AI11">
        <v>0</v>
      </c>
      <c r="AJ11">
        <v>0</v>
      </c>
      <c r="AK11">
        <v>73.854189158017505</v>
      </c>
      <c r="AL11">
        <v>0</v>
      </c>
      <c r="AM11">
        <v>0</v>
      </c>
      <c r="AN11">
        <v>218.33851547138801</v>
      </c>
      <c r="AO11">
        <v>0</v>
      </c>
      <c r="AP11">
        <v>0</v>
      </c>
      <c r="AQ11">
        <v>223.719453356082</v>
      </c>
      <c r="AR11">
        <v>0</v>
      </c>
      <c r="AS11">
        <v>0</v>
      </c>
      <c r="AT11">
        <v>27.966992964162198</v>
      </c>
      <c r="AU11">
        <v>0</v>
      </c>
      <c r="AV11">
        <v>0</v>
      </c>
      <c r="AW11">
        <v>31.023224283992</v>
      </c>
      <c r="AX11">
        <v>0</v>
      </c>
      <c r="AY11">
        <v>0</v>
      </c>
      <c r="AZ11">
        <v>1.58729845497137</v>
      </c>
      <c r="BA11">
        <v>0</v>
      </c>
      <c r="BB11">
        <v>0</v>
      </c>
      <c r="BC11">
        <v>1.9424447951814601</v>
      </c>
    </row>
    <row r="12" spans="1:55" x14ac:dyDescent="0.45">
      <c r="A12">
        <v>10</v>
      </c>
      <c r="B12" t="s">
        <v>61</v>
      </c>
      <c r="C12" s="2">
        <f>Table1[[#This Row],[Points]]/Table1[[#This Row],[xPoints]]</f>
        <v>0.54724910177884012</v>
      </c>
      <c r="D12">
        <v>11</v>
      </c>
      <c r="E12">
        <v>20.100535504296602</v>
      </c>
      <c r="F12">
        <v>2</v>
      </c>
      <c r="G12">
        <v>5</v>
      </c>
      <c r="H12">
        <v>10</v>
      </c>
      <c r="I12">
        <v>5.1671404740334603</v>
      </c>
      <c r="J12">
        <v>4.5991140821962304</v>
      </c>
      <c r="K12">
        <v>7.2337454437703004</v>
      </c>
      <c r="L12">
        <v>-16</v>
      </c>
      <c r="M12">
        <v>-4.1898977011104304</v>
      </c>
      <c r="N12">
        <v>-8.8321795507597596</v>
      </c>
      <c r="O12">
        <v>-2.9779227481297901</v>
      </c>
      <c r="P12" s="2">
        <f>Table1[[#This Row],[GoalsF]]/Table1[[#This Row],[xGoalsF]]</f>
        <v>0.55465411513877849</v>
      </c>
      <c r="Q12">
        <v>11</v>
      </c>
      <c r="R12">
        <v>19.832179550759701</v>
      </c>
      <c r="S12" s="2">
        <f>Table1[[#This Row],[GoalsA]]/Table1[[#This Row],[xGoalsA]]</f>
        <v>1.1239660799066808</v>
      </c>
      <c r="T12">
        <v>27</v>
      </c>
      <c r="U12">
        <v>24.022077251870201</v>
      </c>
      <c r="V12">
        <v>0</v>
      </c>
      <c r="W12">
        <v>8.6657701327313799</v>
      </c>
      <c r="X12">
        <v>0</v>
      </c>
      <c r="Y12">
        <v>10.507516602190501</v>
      </c>
      <c r="Z12">
        <v>0</v>
      </c>
      <c r="AA12">
        <v>0</v>
      </c>
      <c r="AB12">
        <v>182.31235393248701</v>
      </c>
      <c r="AC12">
        <v>0</v>
      </c>
      <c r="AD12">
        <v>0</v>
      </c>
      <c r="AE12">
        <v>201.81737969363201</v>
      </c>
      <c r="AF12">
        <v>0</v>
      </c>
      <c r="AG12">
        <v>0</v>
      </c>
      <c r="AH12">
        <v>76.888735321438006</v>
      </c>
      <c r="AI12">
        <v>0</v>
      </c>
      <c r="AJ12">
        <v>0</v>
      </c>
      <c r="AK12">
        <v>87.033781578823607</v>
      </c>
      <c r="AL12">
        <v>0</v>
      </c>
      <c r="AM12">
        <v>0</v>
      </c>
      <c r="AN12">
        <v>223.50724701159299</v>
      </c>
      <c r="AO12">
        <v>0</v>
      </c>
      <c r="AP12">
        <v>0</v>
      </c>
      <c r="AQ12">
        <v>220.65655285285101</v>
      </c>
      <c r="AR12">
        <v>0</v>
      </c>
      <c r="AS12">
        <v>0</v>
      </c>
      <c r="AT12">
        <v>30.430229153335201</v>
      </c>
      <c r="AU12">
        <v>0</v>
      </c>
      <c r="AV12">
        <v>0</v>
      </c>
      <c r="AW12">
        <v>28.6902048046346</v>
      </c>
      <c r="AX12">
        <v>0</v>
      </c>
      <c r="AY12">
        <v>0</v>
      </c>
      <c r="AZ12">
        <v>1.8550817469693099</v>
      </c>
      <c r="BA12">
        <v>0</v>
      </c>
      <c r="BB12">
        <v>0</v>
      </c>
      <c r="BC12">
        <v>1.68632902489781</v>
      </c>
    </row>
    <row r="13" spans="1:55" x14ac:dyDescent="0.45">
      <c r="A13">
        <v>11</v>
      </c>
      <c r="B13" t="s">
        <v>62</v>
      </c>
      <c r="C13" s="2">
        <f>Table1[[#This Row],[Points]]/Table1[[#This Row],[xPoints]]</f>
        <v>0.64113294500408535</v>
      </c>
      <c r="D13">
        <v>14</v>
      </c>
      <c r="E13">
        <v>21.836344722405101</v>
      </c>
      <c r="F13">
        <v>3</v>
      </c>
      <c r="G13">
        <v>5</v>
      </c>
      <c r="H13">
        <v>9</v>
      </c>
      <c r="I13">
        <v>5.7163482305151403</v>
      </c>
      <c r="J13">
        <v>4.6873000308597197</v>
      </c>
      <c r="K13">
        <v>6.5963517386251302</v>
      </c>
      <c r="L13">
        <v>-10</v>
      </c>
      <c r="M13">
        <v>-1.9537766580532201</v>
      </c>
      <c r="N13">
        <v>-1.6786013990897499</v>
      </c>
      <c r="O13">
        <v>-6.36762194285701</v>
      </c>
      <c r="P13" s="2">
        <f>Table1[[#This Row],[GoalsF]]/Table1[[#This Row],[xGoalsF]]</f>
        <v>0.91882422961334342</v>
      </c>
      <c r="Q13">
        <v>19</v>
      </c>
      <c r="R13">
        <v>20.6786013990897</v>
      </c>
      <c r="S13" s="2">
        <f>Table1[[#This Row],[GoalsA]]/Table1[[#This Row],[xGoalsA]]</f>
        <v>1.2813501050035456</v>
      </c>
      <c r="T13">
        <v>29</v>
      </c>
      <c r="U13">
        <v>22.632378057142901</v>
      </c>
      <c r="V13">
        <v>0</v>
      </c>
      <c r="W13">
        <v>9.0476455283884096</v>
      </c>
      <c r="X13">
        <v>0</v>
      </c>
      <c r="Y13">
        <v>9.9246491660249898</v>
      </c>
      <c r="Z13">
        <v>0</v>
      </c>
      <c r="AA13">
        <v>0</v>
      </c>
      <c r="AB13">
        <v>186.61647112689201</v>
      </c>
      <c r="AC13">
        <v>0</v>
      </c>
      <c r="AD13">
        <v>0</v>
      </c>
      <c r="AE13">
        <v>195.08579794027901</v>
      </c>
      <c r="AF13">
        <v>0</v>
      </c>
      <c r="AG13">
        <v>0</v>
      </c>
      <c r="AH13">
        <v>79.301109435561997</v>
      </c>
      <c r="AI13">
        <v>0</v>
      </c>
      <c r="AJ13">
        <v>0</v>
      </c>
      <c r="AK13">
        <v>83.887848392494803</v>
      </c>
      <c r="AL13">
        <v>0</v>
      </c>
      <c r="AM13">
        <v>0</v>
      </c>
      <c r="AN13">
        <v>223.40998466388601</v>
      </c>
      <c r="AO13">
        <v>0</v>
      </c>
      <c r="AP13">
        <v>0</v>
      </c>
      <c r="AQ13">
        <v>221.80378012870301</v>
      </c>
      <c r="AR13">
        <v>0</v>
      </c>
      <c r="AS13">
        <v>0</v>
      </c>
      <c r="AT13">
        <v>30.137551795839698</v>
      </c>
      <c r="AU13">
        <v>0</v>
      </c>
      <c r="AV13">
        <v>0</v>
      </c>
      <c r="AW13">
        <v>29.199058737631699</v>
      </c>
      <c r="AX13">
        <v>0</v>
      </c>
      <c r="AY13">
        <v>0</v>
      </c>
      <c r="AZ13">
        <v>1.86471878426492</v>
      </c>
      <c r="BA13">
        <v>0</v>
      </c>
      <c r="BB13">
        <v>0</v>
      </c>
      <c r="BC13">
        <v>1.7723195234629701</v>
      </c>
    </row>
    <row r="14" spans="1:55" x14ac:dyDescent="0.45">
      <c r="A14">
        <v>12</v>
      </c>
      <c r="B14" t="s">
        <v>63</v>
      </c>
      <c r="C14" s="2">
        <f>Table1[[#This Row],[Points]]/Table1[[#This Row],[xPoints]]</f>
        <v>1.0507275500533084</v>
      </c>
      <c r="D14">
        <v>20</v>
      </c>
      <c r="E14">
        <v>19.0344299994659</v>
      </c>
      <c r="F14">
        <v>5</v>
      </c>
      <c r="G14">
        <v>5</v>
      </c>
      <c r="H14">
        <v>7</v>
      </c>
      <c r="I14">
        <v>4.8379534079521598</v>
      </c>
      <c r="J14">
        <v>4.5205697756094896</v>
      </c>
      <c r="K14">
        <v>7.64147681643834</v>
      </c>
      <c r="L14">
        <v>-7</v>
      </c>
      <c r="M14">
        <v>-6.2453503991614596</v>
      </c>
      <c r="N14">
        <v>4.12630183190557</v>
      </c>
      <c r="O14">
        <v>-4.8809514327440997</v>
      </c>
      <c r="P14" s="2">
        <f>Table1[[#This Row],[GoalsF]]/Table1[[#This Row],[xGoalsF]]</f>
        <v>1.2186270965634616</v>
      </c>
      <c r="Q14">
        <v>23</v>
      </c>
      <c r="R14">
        <v>18.8736981680944</v>
      </c>
      <c r="S14" s="2">
        <f>Table1[[#This Row],[GoalsA]]/Table1[[#This Row],[xGoalsA]]</f>
        <v>1.1943127511249299</v>
      </c>
      <c r="T14">
        <v>30</v>
      </c>
      <c r="U14">
        <v>25.119048567255799</v>
      </c>
      <c r="V14">
        <v>0</v>
      </c>
      <c r="W14">
        <v>8.2776398941236895</v>
      </c>
      <c r="X14">
        <v>0</v>
      </c>
      <c r="Y14">
        <v>11.005908134886999</v>
      </c>
      <c r="Z14">
        <v>0</v>
      </c>
      <c r="AA14">
        <v>0</v>
      </c>
      <c r="AB14">
        <v>177.474336390269</v>
      </c>
      <c r="AC14">
        <v>0</v>
      </c>
      <c r="AD14">
        <v>0</v>
      </c>
      <c r="AE14">
        <v>208.658289625327</v>
      </c>
      <c r="AF14">
        <v>0</v>
      </c>
      <c r="AG14">
        <v>0</v>
      </c>
      <c r="AH14">
        <v>74.468106120896806</v>
      </c>
      <c r="AI14">
        <v>0</v>
      </c>
      <c r="AJ14">
        <v>0</v>
      </c>
      <c r="AK14">
        <v>89.972793601349196</v>
      </c>
      <c r="AL14">
        <v>0</v>
      </c>
      <c r="AM14">
        <v>0</v>
      </c>
      <c r="AN14">
        <v>225.611404295113</v>
      </c>
      <c r="AO14">
        <v>0</v>
      </c>
      <c r="AP14">
        <v>0</v>
      </c>
      <c r="AQ14">
        <v>219.667509632735</v>
      </c>
      <c r="AR14">
        <v>0</v>
      </c>
      <c r="AS14">
        <v>0</v>
      </c>
      <c r="AT14">
        <v>30.827997231744099</v>
      </c>
      <c r="AU14">
        <v>0</v>
      </c>
      <c r="AV14">
        <v>0</v>
      </c>
      <c r="AW14">
        <v>27.8724536592878</v>
      </c>
      <c r="AX14">
        <v>0</v>
      </c>
      <c r="AY14">
        <v>0</v>
      </c>
      <c r="AZ14">
        <v>1.89755573491697</v>
      </c>
      <c r="BA14">
        <v>0</v>
      </c>
      <c r="BB14">
        <v>0</v>
      </c>
      <c r="BC14">
        <v>1.6293583280914901</v>
      </c>
    </row>
    <row r="15" spans="1:55" x14ac:dyDescent="0.45">
      <c r="A15">
        <v>13</v>
      </c>
      <c r="B15" t="s">
        <v>64</v>
      </c>
      <c r="C15" s="2">
        <f>Table1[[#This Row],[Points]]/Table1[[#This Row],[xPoints]]</f>
        <v>1.0592892204398623</v>
      </c>
      <c r="D15">
        <v>19</v>
      </c>
      <c r="E15">
        <v>17.936555601038201</v>
      </c>
      <c r="F15">
        <v>5</v>
      </c>
      <c r="G15">
        <v>4</v>
      </c>
      <c r="H15">
        <v>8</v>
      </c>
      <c r="I15">
        <v>4.54248221873108</v>
      </c>
      <c r="J15">
        <v>4.3091089448450397</v>
      </c>
      <c r="K15">
        <v>8.1484088364238705</v>
      </c>
      <c r="L15">
        <v>-4</v>
      </c>
      <c r="M15">
        <v>-7.6719309326695404</v>
      </c>
      <c r="N15">
        <v>2.4549498616672101</v>
      </c>
      <c r="O15">
        <v>1.2169810710023199</v>
      </c>
      <c r="P15" s="2">
        <f>Table1[[#This Row],[GoalsF]]/Table1[[#This Row],[xGoalsF]]</f>
        <v>1.1323776341047957</v>
      </c>
      <c r="Q15">
        <v>21</v>
      </c>
      <c r="R15">
        <v>18.545050138332702</v>
      </c>
      <c r="S15" s="2">
        <f>Table1[[#This Row],[GoalsA]]/Table1[[#This Row],[xGoalsA]]</f>
        <v>0.95358042683456168</v>
      </c>
      <c r="T15">
        <v>25</v>
      </c>
      <c r="U15">
        <v>26.216981071002301</v>
      </c>
      <c r="V15">
        <v>0</v>
      </c>
      <c r="W15">
        <v>8.1755367802017194</v>
      </c>
      <c r="X15">
        <v>0</v>
      </c>
      <c r="Y15">
        <v>11.4062973802224</v>
      </c>
      <c r="Z15">
        <v>0</v>
      </c>
      <c r="AA15">
        <v>0</v>
      </c>
      <c r="AB15">
        <v>174.401516852035</v>
      </c>
      <c r="AC15">
        <v>0</v>
      </c>
      <c r="AD15">
        <v>0</v>
      </c>
      <c r="AE15">
        <v>211.43357764242401</v>
      </c>
      <c r="AF15">
        <v>0</v>
      </c>
      <c r="AG15">
        <v>0</v>
      </c>
      <c r="AH15">
        <v>73.5397141566187</v>
      </c>
      <c r="AI15">
        <v>0</v>
      </c>
      <c r="AJ15">
        <v>0</v>
      </c>
      <c r="AK15">
        <v>92.329646512892793</v>
      </c>
      <c r="AL15">
        <v>0</v>
      </c>
      <c r="AM15">
        <v>0</v>
      </c>
      <c r="AN15">
        <v>224.59016773547501</v>
      </c>
      <c r="AO15">
        <v>0</v>
      </c>
      <c r="AP15">
        <v>0</v>
      </c>
      <c r="AQ15">
        <v>217.987976536633</v>
      </c>
      <c r="AR15">
        <v>0</v>
      </c>
      <c r="AS15">
        <v>0</v>
      </c>
      <c r="AT15">
        <v>30.957163772286499</v>
      </c>
      <c r="AU15">
        <v>0</v>
      </c>
      <c r="AV15">
        <v>0</v>
      </c>
      <c r="AW15">
        <v>27.420755354065001</v>
      </c>
      <c r="AX15">
        <v>0</v>
      </c>
      <c r="AY15">
        <v>0</v>
      </c>
      <c r="AZ15">
        <v>1.95373480688226</v>
      </c>
      <c r="BA15">
        <v>0</v>
      </c>
      <c r="BB15">
        <v>0</v>
      </c>
      <c r="BC15">
        <v>1.61322848001507</v>
      </c>
    </row>
    <row r="16" spans="1:55" x14ac:dyDescent="0.45">
      <c r="A16">
        <v>14</v>
      </c>
      <c r="B16" t="s">
        <v>65</v>
      </c>
      <c r="C16" s="2">
        <f>Table1[[#This Row],[Points]]/Table1[[#This Row],[xPoints]]</f>
        <v>1.1279371637510214</v>
      </c>
      <c r="D16">
        <v>33</v>
      </c>
      <c r="E16">
        <v>29.256948933446399</v>
      </c>
      <c r="F16">
        <v>9</v>
      </c>
      <c r="G16">
        <v>6</v>
      </c>
      <c r="H16">
        <v>2</v>
      </c>
      <c r="I16">
        <v>8.2765433910174409</v>
      </c>
      <c r="J16">
        <v>4.4273187603941002</v>
      </c>
      <c r="K16">
        <v>4.2961378485884403</v>
      </c>
      <c r="L16">
        <v>16</v>
      </c>
      <c r="M16">
        <v>8.6370449750074805</v>
      </c>
      <c r="N16">
        <v>6.3706627389232002</v>
      </c>
      <c r="O16">
        <v>0.99229228606931397</v>
      </c>
      <c r="P16" s="2">
        <f>Table1[[#This Row],[GoalsF]]/Table1[[#This Row],[xGoalsF]]</f>
        <v>1.2392347461172075</v>
      </c>
      <c r="Q16">
        <v>33</v>
      </c>
      <c r="R16">
        <v>26.629337261076799</v>
      </c>
      <c r="S16" s="2">
        <f>Table1[[#This Row],[GoalsA]]/Table1[[#This Row],[xGoalsA]]</f>
        <v>0.94484903478154414</v>
      </c>
      <c r="T16">
        <v>17</v>
      </c>
      <c r="U16">
        <v>17.992292286069301</v>
      </c>
      <c r="V16">
        <v>0</v>
      </c>
      <c r="W16">
        <v>11.6065763368254</v>
      </c>
      <c r="X16">
        <v>0</v>
      </c>
      <c r="Y16">
        <v>7.8537545495981096</v>
      </c>
      <c r="Z16">
        <v>0</v>
      </c>
      <c r="AA16">
        <v>0</v>
      </c>
      <c r="AB16">
        <v>214.44516306959301</v>
      </c>
      <c r="AC16">
        <v>0</v>
      </c>
      <c r="AD16">
        <v>0</v>
      </c>
      <c r="AE16">
        <v>173.313623760155</v>
      </c>
      <c r="AF16">
        <v>0</v>
      </c>
      <c r="AG16">
        <v>0</v>
      </c>
      <c r="AH16">
        <v>93.0029843472133</v>
      </c>
      <c r="AI16">
        <v>0</v>
      </c>
      <c r="AJ16">
        <v>0</v>
      </c>
      <c r="AK16">
        <v>71.695255704984206</v>
      </c>
      <c r="AL16">
        <v>0</v>
      </c>
      <c r="AM16">
        <v>0</v>
      </c>
      <c r="AN16">
        <v>218.48308910167501</v>
      </c>
      <c r="AO16">
        <v>0</v>
      </c>
      <c r="AP16">
        <v>0</v>
      </c>
      <c r="AQ16">
        <v>225.10562122948701</v>
      </c>
      <c r="AR16">
        <v>0</v>
      </c>
      <c r="AS16">
        <v>0</v>
      </c>
      <c r="AT16">
        <v>27.8799828524179</v>
      </c>
      <c r="AU16">
        <v>0</v>
      </c>
      <c r="AV16">
        <v>0</v>
      </c>
      <c r="AW16">
        <v>31.4324362769927</v>
      </c>
      <c r="AX16">
        <v>0</v>
      </c>
      <c r="AY16">
        <v>0</v>
      </c>
      <c r="AZ16">
        <v>1.58329387645419</v>
      </c>
      <c r="BA16">
        <v>0</v>
      </c>
      <c r="BB16">
        <v>0</v>
      </c>
      <c r="BC16">
        <v>1.9342549506723099</v>
      </c>
    </row>
    <row r="17" spans="1:55" x14ac:dyDescent="0.45">
      <c r="A17">
        <v>15</v>
      </c>
      <c r="B17" t="s">
        <v>66</v>
      </c>
      <c r="C17" s="2">
        <f>Table1[[#This Row],[Points]]/Table1[[#This Row],[xPoints]]</f>
        <v>0.6587189525974444</v>
      </c>
      <c r="D17">
        <v>10</v>
      </c>
      <c r="E17">
        <v>15.180981146159899</v>
      </c>
      <c r="F17">
        <v>2</v>
      </c>
      <c r="G17">
        <v>4</v>
      </c>
      <c r="H17">
        <v>11</v>
      </c>
      <c r="I17">
        <v>3.6474501372372701</v>
      </c>
      <c r="J17">
        <v>4.2386307344481597</v>
      </c>
      <c r="K17">
        <v>9.11391912831456</v>
      </c>
      <c r="L17">
        <v>-23</v>
      </c>
      <c r="M17">
        <v>-12.400362020033199</v>
      </c>
      <c r="N17">
        <v>0.18831808765605701</v>
      </c>
      <c r="O17">
        <v>-10.7879560676227</v>
      </c>
      <c r="P17" s="2">
        <f>Table1[[#This Row],[GoalsF]]/Table1[[#This Row],[xGoalsF]]</f>
        <v>1.0112016209108636</v>
      </c>
      <c r="Q17">
        <v>17</v>
      </c>
      <c r="R17">
        <v>16.8116819123439</v>
      </c>
      <c r="S17" s="2">
        <f>Table1[[#This Row],[GoalsA]]/Table1[[#This Row],[xGoalsA]]</f>
        <v>1.3692982282443427</v>
      </c>
      <c r="T17">
        <v>40</v>
      </c>
      <c r="U17">
        <v>29.212043932377199</v>
      </c>
      <c r="V17">
        <v>0</v>
      </c>
      <c r="W17">
        <v>7.3812861649401702</v>
      </c>
      <c r="X17">
        <v>0</v>
      </c>
      <c r="Y17">
        <v>12.8304546068845</v>
      </c>
      <c r="Z17">
        <v>0</v>
      </c>
      <c r="AA17">
        <v>0</v>
      </c>
      <c r="AB17">
        <v>168.10010022931601</v>
      </c>
      <c r="AC17">
        <v>0</v>
      </c>
      <c r="AD17">
        <v>0</v>
      </c>
      <c r="AE17">
        <v>228.100459014237</v>
      </c>
      <c r="AF17">
        <v>0</v>
      </c>
      <c r="AG17">
        <v>0</v>
      </c>
      <c r="AH17">
        <v>67.794987200487299</v>
      </c>
      <c r="AI17">
        <v>0</v>
      </c>
      <c r="AJ17">
        <v>0</v>
      </c>
      <c r="AK17">
        <v>98.768898948259306</v>
      </c>
      <c r="AL17">
        <v>0</v>
      </c>
      <c r="AM17">
        <v>0</v>
      </c>
      <c r="AN17">
        <v>225.03424681927001</v>
      </c>
      <c r="AO17">
        <v>0</v>
      </c>
      <c r="AP17">
        <v>0</v>
      </c>
      <c r="AQ17">
        <v>214.80782010140399</v>
      </c>
      <c r="AR17">
        <v>0</v>
      </c>
      <c r="AS17">
        <v>0</v>
      </c>
      <c r="AT17">
        <v>31.846574735869599</v>
      </c>
      <c r="AU17">
        <v>0</v>
      </c>
      <c r="AV17">
        <v>0</v>
      </c>
      <c r="AW17">
        <v>27.1260513889621</v>
      </c>
      <c r="AX17">
        <v>0</v>
      </c>
      <c r="AY17">
        <v>0</v>
      </c>
      <c r="AZ17">
        <v>1.8891450601847599</v>
      </c>
      <c r="BA17">
        <v>0</v>
      </c>
      <c r="BB17">
        <v>0</v>
      </c>
      <c r="BC17">
        <v>1.51751422909536</v>
      </c>
    </row>
    <row r="18" spans="1:55" x14ac:dyDescent="0.45">
      <c r="A18">
        <v>16</v>
      </c>
      <c r="B18" t="s">
        <v>67</v>
      </c>
      <c r="C18" s="2">
        <f>Table1[[#This Row],[Points]]/Table1[[#This Row],[xPoints]]</f>
        <v>0.76454402937883115</v>
      </c>
      <c r="D18">
        <v>18</v>
      </c>
      <c r="E18">
        <v>23.5434446000768</v>
      </c>
      <c r="F18">
        <v>5</v>
      </c>
      <c r="G18">
        <v>3</v>
      </c>
      <c r="H18">
        <v>9</v>
      </c>
      <c r="I18">
        <v>6.4016478080380299</v>
      </c>
      <c r="J18">
        <v>4.3385011759627803</v>
      </c>
      <c r="K18">
        <v>6.25985101599918</v>
      </c>
      <c r="L18">
        <v>-5</v>
      </c>
      <c r="M18">
        <v>0.197513056586132</v>
      </c>
      <c r="N18">
        <v>-4.1751864092543496</v>
      </c>
      <c r="O18">
        <v>-1.02232664733177</v>
      </c>
      <c r="P18" s="2">
        <f>Table1[[#This Row],[GoalsF]]/Table1[[#This Row],[xGoalsF]]</f>
        <v>0.81171809191593158</v>
      </c>
      <c r="Q18">
        <v>18</v>
      </c>
      <c r="R18">
        <v>22.175186409254302</v>
      </c>
      <c r="S18" s="2">
        <f>Table1[[#This Row],[GoalsA]]/Table1[[#This Row],[xGoalsA]]</f>
        <v>1.0465166003210109</v>
      </c>
      <c r="T18">
        <v>23</v>
      </c>
      <c r="U18">
        <v>21.977673352668202</v>
      </c>
      <c r="V18">
        <v>0</v>
      </c>
      <c r="W18">
        <v>9.73013118824122</v>
      </c>
      <c r="X18">
        <v>0</v>
      </c>
      <c r="Y18">
        <v>9.6403876308281706</v>
      </c>
      <c r="Z18">
        <v>0</v>
      </c>
      <c r="AA18">
        <v>0</v>
      </c>
      <c r="AB18">
        <v>192.813127460142</v>
      </c>
      <c r="AC18">
        <v>0</v>
      </c>
      <c r="AD18">
        <v>0</v>
      </c>
      <c r="AE18">
        <v>193.287004239255</v>
      </c>
      <c r="AF18">
        <v>0</v>
      </c>
      <c r="AG18">
        <v>0</v>
      </c>
      <c r="AH18">
        <v>82.384544606218299</v>
      </c>
      <c r="AI18">
        <v>0</v>
      </c>
      <c r="AJ18">
        <v>0</v>
      </c>
      <c r="AK18">
        <v>82.353207493964703</v>
      </c>
      <c r="AL18">
        <v>0</v>
      </c>
      <c r="AM18">
        <v>0</v>
      </c>
      <c r="AN18">
        <v>221.588938391011</v>
      </c>
      <c r="AO18">
        <v>0</v>
      </c>
      <c r="AP18">
        <v>0</v>
      </c>
      <c r="AQ18">
        <v>221.27698295735701</v>
      </c>
      <c r="AR18">
        <v>0</v>
      </c>
      <c r="AS18">
        <v>0</v>
      </c>
      <c r="AT18">
        <v>29.517378588415699</v>
      </c>
      <c r="AU18">
        <v>0</v>
      </c>
      <c r="AV18">
        <v>0</v>
      </c>
      <c r="AW18">
        <v>29.210214531599799</v>
      </c>
      <c r="AX18">
        <v>0</v>
      </c>
      <c r="AY18">
        <v>0</v>
      </c>
      <c r="AZ18">
        <v>1.79016346557088</v>
      </c>
      <c r="BA18">
        <v>0</v>
      </c>
      <c r="BB18">
        <v>0</v>
      </c>
      <c r="BC18">
        <v>1.7631911423118001</v>
      </c>
    </row>
    <row r="19" spans="1:55" x14ac:dyDescent="0.45">
      <c r="A19">
        <v>17</v>
      </c>
      <c r="B19" t="s">
        <v>68</v>
      </c>
      <c r="C19" s="2">
        <f>Table1[[#This Row],[Points]]/Table1[[#This Row],[xPoints]]</f>
        <v>0.92314861739180198</v>
      </c>
      <c r="D19">
        <v>24</v>
      </c>
      <c r="E19">
        <v>25.997980766962399</v>
      </c>
      <c r="F19">
        <v>6</v>
      </c>
      <c r="G19">
        <v>6</v>
      </c>
      <c r="H19">
        <v>5</v>
      </c>
      <c r="I19">
        <v>7.13479349090602</v>
      </c>
      <c r="J19">
        <v>4.5936002942444096</v>
      </c>
      <c r="K19">
        <v>5.2716062148495597</v>
      </c>
      <c r="L19">
        <v>8</v>
      </c>
      <c r="M19">
        <v>3.8982194975689701</v>
      </c>
      <c r="N19">
        <v>2.1268408428621601</v>
      </c>
      <c r="O19">
        <v>1.97493965956886</v>
      </c>
      <c r="P19" s="2">
        <f>Table1[[#This Row],[GoalsF]]/Table1[[#This Row],[xGoalsF]]</f>
        <v>1.089089208045861</v>
      </c>
      <c r="Q19">
        <v>26</v>
      </c>
      <c r="R19">
        <v>23.873159157137799</v>
      </c>
      <c r="S19" s="2">
        <f>Table1[[#This Row],[GoalsA]]/Table1[[#This Row],[xGoalsA]]</f>
        <v>0.90112913013868734</v>
      </c>
      <c r="T19">
        <v>18</v>
      </c>
      <c r="U19">
        <v>19.9749396595688</v>
      </c>
      <c r="V19">
        <v>0</v>
      </c>
      <c r="W19">
        <v>10.418331939874699</v>
      </c>
      <c r="X19">
        <v>0</v>
      </c>
      <c r="Y19">
        <v>8.7511454189473294</v>
      </c>
      <c r="Z19">
        <v>0</v>
      </c>
      <c r="AA19">
        <v>0</v>
      </c>
      <c r="AB19">
        <v>201.21863878834199</v>
      </c>
      <c r="AC19">
        <v>0</v>
      </c>
      <c r="AD19">
        <v>0</v>
      </c>
      <c r="AE19">
        <v>181.96116938794501</v>
      </c>
      <c r="AF19">
        <v>0</v>
      </c>
      <c r="AG19">
        <v>0</v>
      </c>
      <c r="AH19">
        <v>86.216118388595305</v>
      </c>
      <c r="AI19">
        <v>0</v>
      </c>
      <c r="AJ19">
        <v>0</v>
      </c>
      <c r="AK19">
        <v>76.601825324610601</v>
      </c>
      <c r="AL19">
        <v>0</v>
      </c>
      <c r="AM19">
        <v>0</v>
      </c>
      <c r="AN19">
        <v>220.084444970367</v>
      </c>
      <c r="AO19">
        <v>0</v>
      </c>
      <c r="AP19">
        <v>0</v>
      </c>
      <c r="AQ19">
        <v>223.53799035812699</v>
      </c>
      <c r="AR19">
        <v>0</v>
      </c>
      <c r="AS19">
        <v>0</v>
      </c>
      <c r="AT19">
        <v>28.685934095522001</v>
      </c>
      <c r="AU19">
        <v>0</v>
      </c>
      <c r="AV19">
        <v>0</v>
      </c>
      <c r="AW19">
        <v>30.700509023293002</v>
      </c>
      <c r="AX19">
        <v>0</v>
      </c>
      <c r="AY19">
        <v>0</v>
      </c>
      <c r="AZ19">
        <v>1.68555406205611</v>
      </c>
      <c r="BA19">
        <v>0</v>
      </c>
      <c r="BB19">
        <v>0</v>
      </c>
      <c r="BC19">
        <v>1.87545968052014</v>
      </c>
    </row>
    <row r="20" spans="1:55" x14ac:dyDescent="0.45">
      <c r="C20" s="2"/>
      <c r="D20">
        <f>SUM(Table1[Points])</f>
        <v>418</v>
      </c>
      <c r="E20">
        <f>SUBTOTAL(109,Table1[xPoints])</f>
        <v>418.46790089465094</v>
      </c>
      <c r="F20">
        <f>SUBTOTAL(109,Table1[Wins])</f>
        <v>112</v>
      </c>
      <c r="G20">
        <f>SUBTOTAL(109,Table1[Draws])</f>
        <v>82</v>
      </c>
      <c r="I20">
        <f>SUBTOTAL(109,Table1[xWins])</f>
        <v>112.46790089465192</v>
      </c>
      <c r="J20">
        <f>SUBTOTAL(109,Table1[xDraws])</f>
        <v>81.06419821069592</v>
      </c>
      <c r="P20" s="2"/>
      <c r="Q20">
        <f>SUBTOTAL(109,Table1[GoalsF])</f>
        <v>410</v>
      </c>
      <c r="R20">
        <f>SUBTOTAL(109,Table1[xGoalsF])</f>
        <v>397.01031316681144</v>
      </c>
      <c r="S20" s="2"/>
    </row>
    <row r="22" spans="1:55" x14ac:dyDescent="0.45">
      <c r="D22">
        <v>418</v>
      </c>
      <c r="E22">
        <v>418.46790089465094</v>
      </c>
      <c r="F22">
        <v>112</v>
      </c>
      <c r="G22">
        <v>82</v>
      </c>
      <c r="I22">
        <v>112.46790089465192</v>
      </c>
      <c r="J22">
        <v>81.06419821069592</v>
      </c>
      <c r="Q22">
        <v>410</v>
      </c>
      <c r="R22">
        <v>397.01031316681144</v>
      </c>
    </row>
    <row r="24" spans="1:55" x14ac:dyDescent="0.45">
      <c r="D24" s="2">
        <f>D22/E22</f>
        <v>0.99888187148010488</v>
      </c>
      <c r="E24" s="2"/>
      <c r="F24" s="2">
        <f>F22/I22</f>
        <v>0.99583969389550353</v>
      </c>
      <c r="G24" s="2">
        <f>G22/J22</f>
        <v>1.0115439591084565</v>
      </c>
      <c r="H24" s="2"/>
      <c r="I24" s="2"/>
      <c r="J24" s="2"/>
      <c r="K24" s="2"/>
      <c r="L24" s="2"/>
      <c r="M24" s="2"/>
      <c r="N24" s="2"/>
      <c r="O24" s="2"/>
      <c r="P24" s="2"/>
      <c r="Q24" s="2">
        <f>Q22/R22</f>
        <v>1.0327187642295093</v>
      </c>
    </row>
    <row r="26" spans="1:55" x14ac:dyDescent="0.45">
      <c r="J26">
        <f>112+82+112</f>
        <v>306</v>
      </c>
      <c r="Q26">
        <f>Q22/153</f>
        <v>2.6797385620915031</v>
      </c>
      <c r="R26">
        <f>R22/153</f>
        <v>2.5948386481490946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Apertura2018_LigaMX_29-11-2021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2021-11-29T18:21:51Z</dcterms:created>
  <dcterms:modified xsi:type="dcterms:W3CDTF">2021-11-29T19:13:44Z</dcterms:modified>
</cp:coreProperties>
</file>