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1286ECA7-33DB-4269-BDCD-460D87215CA7}" xr6:coauthVersionLast="47" xr6:coauthVersionMax="47" xr10:uidLastSave="{00000000-0000-0000-0000-000000000000}"/>
  <bookViews>
    <workbookView xWindow="-98" yWindow="-98" windowWidth="22695" windowHeight="14595"/>
  </bookViews>
  <sheets>
    <sheet name="Clausura2019_LigaMX_29-11-2021" sheetId="1" r:id="rId1"/>
  </sheets>
  <calcPr calcId="0"/>
</workbook>
</file>

<file path=xl/calcChain.xml><?xml version="1.0" encoding="utf-8"?>
<calcChain xmlns="http://schemas.openxmlformats.org/spreadsheetml/2006/main">
  <c r="R26" i="1" l="1"/>
  <c r="Q26" i="1"/>
  <c r="J27" i="1"/>
  <c r="J26" i="1"/>
  <c r="F2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Q24" i="1"/>
  <c r="G24" i="1"/>
  <c r="D24" i="1"/>
  <c r="R20" i="1"/>
  <c r="Q20" i="1"/>
  <c r="J20" i="1"/>
  <c r="I20" i="1"/>
  <c r="G20" i="1"/>
  <c r="F20" i="1"/>
  <c r="E20" i="1"/>
  <c r="D20" i="1"/>
</calcChain>
</file>

<file path=xl/sharedStrings.xml><?xml version="1.0" encoding="utf-8"?>
<sst xmlns="http://schemas.openxmlformats.org/spreadsheetml/2006/main" count="73" uniqueCount="73">
  <si>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</si>
  <si>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</si>
  <si>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</si>
  <si>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</si>
  <si>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</si>
  <si>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</si>
  <si>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</si>
  <si>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</si>
  <si>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</si>
  <si>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</si>
  <si>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</si>
  <si>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</si>
  <si>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</si>
  <si>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</si>
  <si>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</si>
  <si>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</si>
  <si>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</si>
  <si>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</si>
  <si>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</si>
  <si>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</si>
  <si>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</si>
  <si>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</si>
  <si>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</si>
  <si>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</si>
  <si>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</si>
  <si>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</si>
  <si>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</si>
  <si>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</si>
  <si>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</si>
  <si>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</si>
  <si>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</si>
  <si>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</si>
  <si>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</si>
  <si>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</si>
  <si>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</si>
  <si>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</si>
  <si>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</si>
  <si>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</si>
  <si>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</si>
  <si>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</si>
  <si>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</si>
  <si>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</si>
  <si>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</si>
  <si>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</si>
  <si>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</si>
  <si>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</si>
  <si>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</si>
  <si>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</si>
  <si>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</si>
  <si>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</si>
  <si>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</si>
  <si>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Puebla</t>
  </si>
  <si>
    <t>Monterrey</t>
  </si>
  <si>
    <t>Lobos BUAP</t>
  </si>
  <si>
    <t>Necaxa</t>
  </si>
  <si>
    <t>U.N.A.M.- Pumas</t>
  </si>
  <si>
    <t>Atlas</t>
  </si>
  <si>
    <t>Veracruz</t>
  </si>
  <si>
    <t>Santos Laguna</t>
  </si>
  <si>
    <t>Pachuca</t>
  </si>
  <si>
    <t>Toluca</t>
  </si>
  <si>
    <t>Club America</t>
  </si>
  <si>
    <t>Club Tijuana</t>
  </si>
  <si>
    <t>Cruz Azul</t>
  </si>
  <si>
    <t>Monarcas</t>
  </si>
  <si>
    <t>Club Leon</t>
  </si>
  <si>
    <t>Queretaro</t>
  </si>
  <si>
    <t>U.A.N.L.- Tigres</t>
  </si>
  <si>
    <t>Guadalajara Chivas</t>
  </si>
  <si>
    <t>Rank</t>
  </si>
  <si>
    <t>RPoints</t>
  </si>
  <si>
    <t>RGoalsF</t>
  </si>
  <si>
    <t>RGoalsA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</si>
</sst>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C20" totalsRowCount="1">
  <autoFilter ref="A1:BC19"/>
  <tableColumns count="55">
    <tableColumn id="1" name="Rank"/>
    <tableColumn id="2" name="team"/>
    <tableColumn id="53" name="RPoints" dataCellStyle="Percent">
      <calculatedColumnFormula>Table1[[#This Row],[Points]]/Table1[[#This Row],[xPoints]]</calculatedColumnFormula>
    </tableColumn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54" name="RGoalsF" dataCellStyle="Percent">
      <calculatedColumnFormula>Table1[[#This Row],[GoalsF]]/Table1[[#This Row],[xGoalsF]]</calculatedColumnFormula>
    </tableColumn>
    <tableColumn id="15" name="GoalsF" totalsRowFunction="sum"/>
    <tableColumn id="16" name="xGoalsF" totalsRowFunction="sum"/>
    <tableColumn id="55" name="RGoalsA" dataCellStyle="Percent">
      <calculatedColumnFormula>Table1[[#This Row],[GoalsA]]/Table1[[#This Row],[xGoalsA]]</calculatedColumnFormula>
    </tableColumn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selection activeCell="Q26" sqref="Q26:R26"/>
    </sheetView>
  </sheetViews>
  <sheetFormatPr defaultRowHeight="14.25" x14ac:dyDescent="0.45"/>
  <cols>
    <col min="2" max="2" width="15.73046875" bestFit="1" customWidth="1"/>
    <col min="3" max="3" width="9.06640625" bestFit="1" customWidth="1"/>
    <col min="13" max="13" width="9.9296875" customWidth="1"/>
    <col min="14" max="14" width="11.59765625" customWidth="1"/>
    <col min="15" max="15" width="11.86328125" customWidth="1"/>
    <col min="16" max="16" width="9.33203125" bestFit="1" customWidth="1"/>
    <col min="19" max="19" width="9.6640625" bestFit="1" customWidth="1"/>
    <col min="22" max="22" width="9.9296875" customWidth="1"/>
    <col min="23" max="23" width="10.796875" customWidth="1"/>
    <col min="24" max="24" width="10.19921875" customWidth="1"/>
    <col min="25" max="25" width="11.06640625" customWidth="1"/>
    <col min="26" max="26" width="10.73046875" customWidth="1"/>
    <col min="29" max="29" width="11" customWidth="1"/>
    <col min="32" max="32" width="11.6640625" customWidth="1"/>
    <col min="34" max="34" width="9.53125" customWidth="1"/>
    <col min="35" max="35" width="11.9296875" customWidth="1"/>
    <col min="37" max="37" width="9.796875" customWidth="1"/>
    <col min="38" max="38" width="9.6640625" customWidth="1"/>
    <col min="41" max="41" width="10.796875" customWidth="1"/>
    <col min="44" max="44" width="10.1328125" customWidth="1"/>
    <col min="47" max="47" width="11.265625" customWidth="1"/>
    <col min="49" max="49" width="9.1328125" customWidth="1"/>
    <col min="50" max="50" width="10.265625" customWidth="1"/>
    <col min="53" max="53" width="11.3984375" customWidth="1"/>
    <col min="55" max="55" width="9.265625" customWidth="1"/>
  </cols>
  <sheetData>
    <row r="1" spans="1:55" x14ac:dyDescent="0.45">
      <c r="A1" t="s">
        <v>69</v>
      </c>
      <c r="B1" t="s">
        <v>0</v>
      </c>
      <c r="C1" s="3" t="s">
        <v>70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2" t="s">
        <v>12</v>
      </c>
      <c r="P1" s="3" t="s">
        <v>71</v>
      </c>
      <c r="Q1" t="s">
        <v>13</v>
      </c>
      <c r="R1" t="s">
        <v>14</v>
      </c>
      <c r="S1" s="3" t="s">
        <v>72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2" spans="1:55" x14ac:dyDescent="0.45">
      <c r="A2">
        <v>0</v>
      </c>
      <c r="B2" t="s">
        <v>51</v>
      </c>
      <c r="C2" s="1">
        <f>Table1[[#This Row],[Points]]/Table1[[#This Row],[xPoints]]</f>
        <v>1.2442448692781429</v>
      </c>
      <c r="D2">
        <v>24</v>
      </c>
      <c r="E2">
        <v>19.288807687769499</v>
      </c>
      <c r="F2">
        <v>6</v>
      </c>
      <c r="G2">
        <v>6</v>
      </c>
      <c r="H2">
        <v>5</v>
      </c>
      <c r="I2">
        <v>4.8902149104372103</v>
      </c>
      <c r="J2">
        <v>4.6181629564579403</v>
      </c>
      <c r="K2">
        <v>7.4916221331048396</v>
      </c>
      <c r="L2">
        <v>-3</v>
      </c>
      <c r="M2">
        <v>-5.4898602779104699</v>
      </c>
      <c r="N2">
        <v>-1.29629815967039</v>
      </c>
      <c r="O2">
        <v>3.7861584375808599</v>
      </c>
      <c r="P2" s="1">
        <f>Table1[[#This Row],[GoalsF]]/Table1[[#This Row],[xGoalsF]]</f>
        <v>0.93282140704170957</v>
      </c>
      <c r="Q2">
        <v>18</v>
      </c>
      <c r="R2">
        <v>19.2962981596703</v>
      </c>
      <c r="S2" s="1">
        <f>Table1[[#This Row],[GoalsA]]/Table1[[#This Row],[xGoalsA]]</f>
        <v>0.8472470654492299</v>
      </c>
      <c r="T2">
        <v>21</v>
      </c>
      <c r="U2">
        <v>24.786158437580799</v>
      </c>
      <c r="V2">
        <v>0</v>
      </c>
      <c r="W2">
        <v>8.4777400201543802</v>
      </c>
      <c r="X2">
        <v>0</v>
      </c>
      <c r="Y2">
        <v>10.7876506080109</v>
      </c>
      <c r="Z2">
        <v>0</v>
      </c>
      <c r="AA2">
        <v>0</v>
      </c>
      <c r="AB2">
        <v>179.79186688660201</v>
      </c>
      <c r="AC2">
        <v>0</v>
      </c>
      <c r="AD2">
        <v>0</v>
      </c>
      <c r="AE2">
        <v>205.75096912805901</v>
      </c>
      <c r="AF2">
        <v>0</v>
      </c>
      <c r="AG2">
        <v>0</v>
      </c>
      <c r="AH2">
        <v>74.705458553821998</v>
      </c>
      <c r="AI2">
        <v>0</v>
      </c>
      <c r="AJ2">
        <v>0</v>
      </c>
      <c r="AK2">
        <v>88.2224199896295</v>
      </c>
      <c r="AL2">
        <v>0</v>
      </c>
      <c r="AM2">
        <v>0</v>
      </c>
      <c r="AN2">
        <v>222.61173348708499</v>
      </c>
      <c r="AO2">
        <v>0</v>
      </c>
      <c r="AP2">
        <v>0</v>
      </c>
      <c r="AQ2">
        <v>218.582522238953</v>
      </c>
      <c r="AR2">
        <v>0</v>
      </c>
      <c r="AS2">
        <v>0</v>
      </c>
      <c r="AT2">
        <v>30.751978479552601</v>
      </c>
      <c r="AU2">
        <v>0</v>
      </c>
      <c r="AV2">
        <v>0</v>
      </c>
      <c r="AW2">
        <v>28.350507280256799</v>
      </c>
      <c r="AX2">
        <v>0</v>
      </c>
      <c r="AY2">
        <v>0</v>
      </c>
      <c r="AZ2">
        <v>1.8900278562580799</v>
      </c>
      <c r="BA2">
        <v>0</v>
      </c>
      <c r="BB2">
        <v>0</v>
      </c>
      <c r="BC2">
        <v>1.63673683110297</v>
      </c>
    </row>
    <row r="3" spans="1:55" x14ac:dyDescent="0.45">
      <c r="A3">
        <v>1</v>
      </c>
      <c r="B3" t="s">
        <v>52</v>
      </c>
      <c r="C3" s="1">
        <f>Table1[[#This Row],[Points]]/Table1[[#This Row],[xPoints]]</f>
        <v>0.98639912740796398</v>
      </c>
      <c r="D3">
        <v>30</v>
      </c>
      <c r="E3">
        <v>30.413652208749699</v>
      </c>
      <c r="F3">
        <v>8</v>
      </c>
      <c r="G3">
        <v>6</v>
      </c>
      <c r="H3">
        <v>3</v>
      </c>
      <c r="I3">
        <v>8.7114646013108992</v>
      </c>
      <c r="J3">
        <v>4.2792584048170497</v>
      </c>
      <c r="K3">
        <v>4.0092769938720298</v>
      </c>
      <c r="L3">
        <v>12</v>
      </c>
      <c r="M3">
        <v>10.168864130027499</v>
      </c>
      <c r="N3">
        <v>5.3086814608811297</v>
      </c>
      <c r="O3">
        <v>-3.4775455909087198</v>
      </c>
      <c r="P3" s="1">
        <f>Table1[[#This Row],[GoalsF]]/Table1[[#This Row],[xGoalsF]]</f>
        <v>1.1917092338301538</v>
      </c>
      <c r="Q3">
        <v>33</v>
      </c>
      <c r="R3">
        <v>27.6913185391188</v>
      </c>
      <c r="S3" s="1">
        <f>Table1[[#This Row],[GoalsA]]/Table1[[#This Row],[xGoalsA]]</f>
        <v>1.1984622422018996</v>
      </c>
      <c r="T3">
        <v>21</v>
      </c>
      <c r="U3">
        <v>17.5224544090912</v>
      </c>
      <c r="V3">
        <v>0</v>
      </c>
      <c r="W3">
        <v>12.145035524503699</v>
      </c>
      <c r="X3">
        <v>0</v>
      </c>
      <c r="Y3">
        <v>7.7033168168172601</v>
      </c>
      <c r="Z3">
        <v>0</v>
      </c>
      <c r="AA3">
        <v>0</v>
      </c>
      <c r="AB3">
        <v>220.74673103547701</v>
      </c>
      <c r="AC3">
        <v>0</v>
      </c>
      <c r="AD3">
        <v>0</v>
      </c>
      <c r="AE3">
        <v>169.55420976866401</v>
      </c>
      <c r="AF3">
        <v>0</v>
      </c>
      <c r="AG3">
        <v>0</v>
      </c>
      <c r="AH3">
        <v>96.073072307342798</v>
      </c>
      <c r="AI3">
        <v>0</v>
      </c>
      <c r="AJ3">
        <v>0</v>
      </c>
      <c r="AK3">
        <v>69.643612795526806</v>
      </c>
      <c r="AL3">
        <v>0</v>
      </c>
      <c r="AM3">
        <v>0</v>
      </c>
      <c r="AN3">
        <v>215.45427477876399</v>
      </c>
      <c r="AO3">
        <v>0</v>
      </c>
      <c r="AP3">
        <v>0</v>
      </c>
      <c r="AQ3">
        <v>225.26094647475901</v>
      </c>
      <c r="AR3">
        <v>0</v>
      </c>
      <c r="AS3">
        <v>0</v>
      </c>
      <c r="AT3">
        <v>27.399714217681002</v>
      </c>
      <c r="AU3">
        <v>0</v>
      </c>
      <c r="AV3">
        <v>0</v>
      </c>
      <c r="AW3">
        <v>31.797314500051801</v>
      </c>
      <c r="AX3">
        <v>0</v>
      </c>
      <c r="AY3">
        <v>0</v>
      </c>
      <c r="AZ3">
        <v>1.51384227819485</v>
      </c>
      <c r="BA3">
        <v>0</v>
      </c>
      <c r="BB3">
        <v>0</v>
      </c>
      <c r="BC3">
        <v>1.96770617686859</v>
      </c>
    </row>
    <row r="4" spans="1:55" x14ac:dyDescent="0.45">
      <c r="A4">
        <v>2</v>
      </c>
      <c r="B4" t="s">
        <v>53</v>
      </c>
      <c r="C4" s="1">
        <f>Table1[[#This Row],[Points]]/Table1[[#This Row],[xPoints]]</f>
        <v>1.1944382726467628</v>
      </c>
      <c r="D4">
        <v>20</v>
      </c>
      <c r="E4">
        <v>16.744272565615201</v>
      </c>
      <c r="F4">
        <v>6</v>
      </c>
      <c r="G4">
        <v>2</v>
      </c>
      <c r="H4">
        <v>9</v>
      </c>
      <c r="I4">
        <v>4.1617732464290302</v>
      </c>
      <c r="J4">
        <v>4.2589528263281</v>
      </c>
      <c r="K4">
        <v>8.5792739272428609</v>
      </c>
      <c r="L4">
        <v>-17</v>
      </c>
      <c r="M4">
        <v>-9.7054154659493896</v>
      </c>
      <c r="N4">
        <v>-0.77016890681582195</v>
      </c>
      <c r="O4">
        <v>-6.52441562723478</v>
      </c>
      <c r="P4" s="1">
        <f>Table1[[#This Row],[GoalsF]]/Table1[[#This Row],[xGoalsF]]</f>
        <v>0.956659449279607</v>
      </c>
      <c r="Q4">
        <v>17</v>
      </c>
      <c r="R4">
        <v>17.770168906815801</v>
      </c>
      <c r="S4" s="1">
        <f>Table1[[#This Row],[GoalsA]]/Table1[[#This Row],[xGoalsA]]</f>
        <v>1.2374623061230332</v>
      </c>
      <c r="T4">
        <v>34</v>
      </c>
      <c r="U4">
        <v>27.475584372765201</v>
      </c>
      <c r="V4">
        <v>0</v>
      </c>
      <c r="W4">
        <v>7.7281867234747299</v>
      </c>
      <c r="X4">
        <v>0</v>
      </c>
      <c r="Y4">
        <v>11.9379483504894</v>
      </c>
      <c r="Z4">
        <v>0</v>
      </c>
      <c r="AA4">
        <v>0</v>
      </c>
      <c r="AB4">
        <v>171.94332655225901</v>
      </c>
      <c r="AC4">
        <v>0</v>
      </c>
      <c r="AD4">
        <v>0</v>
      </c>
      <c r="AE4">
        <v>218.994559946153</v>
      </c>
      <c r="AF4">
        <v>0</v>
      </c>
      <c r="AG4">
        <v>0</v>
      </c>
      <c r="AH4">
        <v>70.686944953019207</v>
      </c>
      <c r="AI4">
        <v>0</v>
      </c>
      <c r="AJ4">
        <v>0</v>
      </c>
      <c r="AK4">
        <v>94.521677467243293</v>
      </c>
      <c r="AL4">
        <v>0</v>
      </c>
      <c r="AM4">
        <v>0</v>
      </c>
      <c r="AN4">
        <v>225.879126315126</v>
      </c>
      <c r="AO4">
        <v>0</v>
      </c>
      <c r="AP4">
        <v>0</v>
      </c>
      <c r="AQ4">
        <v>217.524799932424</v>
      </c>
      <c r="AR4">
        <v>0</v>
      </c>
      <c r="AS4">
        <v>0</v>
      </c>
      <c r="AT4">
        <v>31.784363142288399</v>
      </c>
      <c r="AU4">
        <v>0</v>
      </c>
      <c r="AV4">
        <v>0</v>
      </c>
      <c r="AW4">
        <v>27.947549695607201</v>
      </c>
      <c r="AX4">
        <v>0</v>
      </c>
      <c r="AY4">
        <v>0</v>
      </c>
      <c r="AZ4">
        <v>1.9161237555989199</v>
      </c>
      <c r="BA4">
        <v>0</v>
      </c>
      <c r="BB4">
        <v>0</v>
      </c>
      <c r="BC4">
        <v>1.5980336437026801</v>
      </c>
    </row>
    <row r="5" spans="1:55" x14ac:dyDescent="0.45">
      <c r="A5">
        <v>3</v>
      </c>
      <c r="B5" t="s">
        <v>54</v>
      </c>
      <c r="C5" s="1">
        <f>Table1[[#This Row],[Points]]/Table1[[#This Row],[xPoints]]</f>
        <v>1.2970091389815892</v>
      </c>
      <c r="D5">
        <v>29</v>
      </c>
      <c r="E5">
        <v>22.359133122817301</v>
      </c>
      <c r="F5">
        <v>8</v>
      </c>
      <c r="G5">
        <v>5</v>
      </c>
      <c r="H5">
        <v>4</v>
      </c>
      <c r="I5">
        <v>5.9377115386654102</v>
      </c>
      <c r="J5">
        <v>4.5459985068211601</v>
      </c>
      <c r="K5">
        <v>6.5162899545134199</v>
      </c>
      <c r="L5">
        <v>8</v>
      </c>
      <c r="M5">
        <v>-0.97345563947179403</v>
      </c>
      <c r="N5">
        <v>10.448293728348499</v>
      </c>
      <c r="O5">
        <v>-1.47483808887679</v>
      </c>
      <c r="P5" s="1">
        <f>Table1[[#This Row],[GoalsF]]/Table1[[#This Row],[xGoalsF]]</f>
        <v>1.4848012308933531</v>
      </c>
      <c r="Q5">
        <v>32</v>
      </c>
      <c r="R5">
        <v>21.551706271651401</v>
      </c>
      <c r="S5" s="1">
        <f>Table1[[#This Row],[GoalsA]]/Table1[[#This Row],[xGoalsA]]</f>
        <v>1.0654751381897285</v>
      </c>
      <c r="T5">
        <v>24</v>
      </c>
      <c r="U5">
        <v>22.525161911123199</v>
      </c>
      <c r="V5">
        <v>0</v>
      </c>
      <c r="W5">
        <v>9.4265789625160803</v>
      </c>
      <c r="X5">
        <v>0</v>
      </c>
      <c r="Y5">
        <v>9.8381798691544393</v>
      </c>
      <c r="Z5">
        <v>0</v>
      </c>
      <c r="AA5">
        <v>0</v>
      </c>
      <c r="AB5">
        <v>188.52341500311101</v>
      </c>
      <c r="AC5">
        <v>0</v>
      </c>
      <c r="AD5">
        <v>0</v>
      </c>
      <c r="AE5">
        <v>194.83208414658</v>
      </c>
      <c r="AF5">
        <v>0</v>
      </c>
      <c r="AG5">
        <v>0</v>
      </c>
      <c r="AH5">
        <v>80.7936853043566</v>
      </c>
      <c r="AI5">
        <v>0</v>
      </c>
      <c r="AJ5">
        <v>0</v>
      </c>
      <c r="AK5">
        <v>84.169853038571503</v>
      </c>
      <c r="AL5">
        <v>0</v>
      </c>
      <c r="AM5">
        <v>0</v>
      </c>
      <c r="AN5">
        <v>223.06665782050399</v>
      </c>
      <c r="AO5">
        <v>0</v>
      </c>
      <c r="AP5">
        <v>0</v>
      </c>
      <c r="AQ5">
        <v>222.04013602652401</v>
      </c>
      <c r="AR5">
        <v>0</v>
      </c>
      <c r="AS5">
        <v>0</v>
      </c>
      <c r="AT5">
        <v>29.788191552511101</v>
      </c>
      <c r="AU5">
        <v>0</v>
      </c>
      <c r="AV5">
        <v>0</v>
      </c>
      <c r="AW5">
        <v>29.033647331340401</v>
      </c>
      <c r="AX5">
        <v>0</v>
      </c>
      <c r="AY5">
        <v>0</v>
      </c>
      <c r="AZ5">
        <v>1.82289579703466</v>
      </c>
      <c r="BA5">
        <v>0</v>
      </c>
      <c r="BB5">
        <v>0</v>
      </c>
      <c r="BC5">
        <v>1.72559374632798</v>
      </c>
    </row>
    <row r="6" spans="1:55" x14ac:dyDescent="0.45">
      <c r="A6">
        <v>4</v>
      </c>
      <c r="B6" t="s">
        <v>55</v>
      </c>
      <c r="C6" s="1">
        <f>Table1[[#This Row],[Points]]/Table1[[#This Row],[xPoints]]</f>
        <v>0.77376658769919981</v>
      </c>
      <c r="D6">
        <v>17</v>
      </c>
      <c r="E6">
        <v>21.970449836235002</v>
      </c>
      <c r="F6">
        <v>4</v>
      </c>
      <c r="G6">
        <v>5</v>
      </c>
      <c r="H6">
        <v>8</v>
      </c>
      <c r="I6">
        <v>5.8259049487826999</v>
      </c>
      <c r="J6">
        <v>4.4927349898869497</v>
      </c>
      <c r="K6">
        <v>6.6813600613303397</v>
      </c>
      <c r="L6">
        <v>-7</v>
      </c>
      <c r="M6">
        <v>-1.6139767929117499</v>
      </c>
      <c r="N6">
        <v>-2.2659229767781701</v>
      </c>
      <c r="O6">
        <v>-3.1201002303100598</v>
      </c>
      <c r="P6" s="1">
        <f>Table1[[#This Row],[GoalsF]]/Table1[[#This Row],[xGoalsF]]</f>
        <v>0.89344817155350198</v>
      </c>
      <c r="Q6">
        <v>19</v>
      </c>
      <c r="R6">
        <v>21.2659229767781</v>
      </c>
      <c r="S6" s="1">
        <f>Table1[[#This Row],[GoalsA]]/Table1[[#This Row],[xGoalsA]]</f>
        <v>1.136368614448366</v>
      </c>
      <c r="T6">
        <v>26</v>
      </c>
      <c r="U6">
        <v>22.879899769689899</v>
      </c>
      <c r="V6">
        <v>0</v>
      </c>
      <c r="W6">
        <v>9.3244125214888793</v>
      </c>
      <c r="X6">
        <v>0</v>
      </c>
      <c r="Y6">
        <v>10.0033532455185</v>
      </c>
      <c r="Z6">
        <v>0</v>
      </c>
      <c r="AA6">
        <v>0</v>
      </c>
      <c r="AB6">
        <v>189.23397354075101</v>
      </c>
      <c r="AC6">
        <v>0</v>
      </c>
      <c r="AD6">
        <v>0</v>
      </c>
      <c r="AE6">
        <v>196.80461548250199</v>
      </c>
      <c r="AF6">
        <v>0</v>
      </c>
      <c r="AG6">
        <v>0</v>
      </c>
      <c r="AH6">
        <v>79.476019876074901</v>
      </c>
      <c r="AI6">
        <v>0</v>
      </c>
      <c r="AJ6">
        <v>0</v>
      </c>
      <c r="AK6">
        <v>83.826808899070002</v>
      </c>
      <c r="AL6">
        <v>0</v>
      </c>
      <c r="AM6">
        <v>0</v>
      </c>
      <c r="AN6">
        <v>222.699669801032</v>
      </c>
      <c r="AO6">
        <v>0</v>
      </c>
      <c r="AP6">
        <v>0</v>
      </c>
      <c r="AQ6">
        <v>221.65757203753199</v>
      </c>
      <c r="AR6">
        <v>0</v>
      </c>
      <c r="AS6">
        <v>0</v>
      </c>
      <c r="AT6">
        <v>30.0155609783505</v>
      </c>
      <c r="AU6">
        <v>0</v>
      </c>
      <c r="AV6">
        <v>0</v>
      </c>
      <c r="AW6">
        <v>29.526363963489899</v>
      </c>
      <c r="AX6">
        <v>0</v>
      </c>
      <c r="AY6">
        <v>0</v>
      </c>
      <c r="AZ6">
        <v>1.78350858989179</v>
      </c>
      <c r="BA6">
        <v>0</v>
      </c>
      <c r="BB6">
        <v>0</v>
      </c>
      <c r="BC6">
        <v>1.7620831064289</v>
      </c>
    </row>
    <row r="7" spans="1:55" x14ac:dyDescent="0.45">
      <c r="A7">
        <v>5</v>
      </c>
      <c r="B7" t="s">
        <v>56</v>
      </c>
      <c r="C7" s="1">
        <f>Table1[[#This Row],[Points]]/Table1[[#This Row],[xPoints]]</f>
        <v>0.96769527545225975</v>
      </c>
      <c r="D7">
        <v>19</v>
      </c>
      <c r="E7">
        <v>19.634280007329998</v>
      </c>
      <c r="F7">
        <v>6</v>
      </c>
      <c r="G7">
        <v>1</v>
      </c>
      <c r="H7">
        <v>10</v>
      </c>
      <c r="I7">
        <v>5.0174124226369203</v>
      </c>
      <c r="J7">
        <v>4.5820427394193102</v>
      </c>
      <c r="K7">
        <v>7.4005448379437597</v>
      </c>
      <c r="L7">
        <v>-9</v>
      </c>
      <c r="M7">
        <v>-5.3529469359263304</v>
      </c>
      <c r="N7">
        <v>-0.36705800129648403</v>
      </c>
      <c r="O7">
        <v>-3.2799950627771799</v>
      </c>
      <c r="P7" s="1">
        <f>Table1[[#This Row],[GoalsF]]/Table1[[#This Row],[xGoalsF]]</f>
        <v>0.9810473020077789</v>
      </c>
      <c r="Q7">
        <v>19</v>
      </c>
      <c r="R7">
        <v>19.3670580012964</v>
      </c>
      <c r="S7" s="1">
        <f>Table1[[#This Row],[GoalsA]]/Table1[[#This Row],[xGoalsA]]</f>
        <v>1.1326858579157588</v>
      </c>
      <c r="T7">
        <v>28</v>
      </c>
      <c r="U7">
        <v>24.7200049372228</v>
      </c>
      <c r="V7">
        <v>0</v>
      </c>
      <c r="W7">
        <v>8.41487506993038</v>
      </c>
      <c r="X7">
        <v>0</v>
      </c>
      <c r="Y7">
        <v>10.800354267025501</v>
      </c>
      <c r="Z7">
        <v>0</v>
      </c>
      <c r="AA7">
        <v>0</v>
      </c>
      <c r="AB7">
        <v>179.37245468828701</v>
      </c>
      <c r="AC7">
        <v>0</v>
      </c>
      <c r="AD7">
        <v>0</v>
      </c>
      <c r="AE7">
        <v>206.55583000597099</v>
      </c>
      <c r="AF7">
        <v>0</v>
      </c>
      <c r="AG7">
        <v>0</v>
      </c>
      <c r="AH7">
        <v>74.421107407896798</v>
      </c>
      <c r="AI7">
        <v>0</v>
      </c>
      <c r="AJ7">
        <v>0</v>
      </c>
      <c r="AK7">
        <v>87.977400626755795</v>
      </c>
      <c r="AL7">
        <v>0</v>
      </c>
      <c r="AM7">
        <v>0</v>
      </c>
      <c r="AN7">
        <v>224.632428877585</v>
      </c>
      <c r="AO7">
        <v>0</v>
      </c>
      <c r="AP7">
        <v>0</v>
      </c>
      <c r="AQ7">
        <v>219.82221137125799</v>
      </c>
      <c r="AR7">
        <v>0</v>
      </c>
      <c r="AS7">
        <v>0</v>
      </c>
      <c r="AT7">
        <v>30.946963932517701</v>
      </c>
      <c r="AU7">
        <v>0</v>
      </c>
      <c r="AV7">
        <v>0</v>
      </c>
      <c r="AW7">
        <v>28.514704364193999</v>
      </c>
      <c r="AX7">
        <v>0</v>
      </c>
      <c r="AY7">
        <v>0</v>
      </c>
      <c r="AZ7">
        <v>1.91535360934507</v>
      </c>
      <c r="BA7">
        <v>0</v>
      </c>
      <c r="BB7">
        <v>0</v>
      </c>
      <c r="BC7">
        <v>1.64296433012153</v>
      </c>
    </row>
    <row r="8" spans="1:55" x14ac:dyDescent="0.45">
      <c r="A8">
        <v>6</v>
      </c>
      <c r="B8" t="s">
        <v>57</v>
      </c>
      <c r="C8" s="1">
        <f>Table1[[#This Row],[Points]]/Table1[[#This Row],[xPoints]]</f>
        <v>0.33800363142016893</v>
      </c>
      <c r="D8">
        <v>4</v>
      </c>
      <c r="E8">
        <v>11.834192381878999</v>
      </c>
      <c r="F8">
        <v>0</v>
      </c>
      <c r="G8">
        <v>4</v>
      </c>
      <c r="H8">
        <v>13</v>
      </c>
      <c r="I8">
        <v>2.6902796726643499</v>
      </c>
      <c r="J8">
        <v>3.7633533638859298</v>
      </c>
      <c r="K8">
        <v>10.546366963449699</v>
      </c>
      <c r="L8">
        <v>-27</v>
      </c>
      <c r="M8">
        <v>-18.119648844584098</v>
      </c>
      <c r="N8">
        <v>-8.0624451710960692</v>
      </c>
      <c r="O8">
        <v>-0.81790598431974304</v>
      </c>
      <c r="P8" s="1">
        <f>Table1[[#This Row],[GoalsF]]/Table1[[#This Row],[xGoalsF]]</f>
        <v>0.46473198212416489</v>
      </c>
      <c r="Q8">
        <v>7</v>
      </c>
      <c r="R8">
        <v>15.062445171096</v>
      </c>
      <c r="S8" s="1">
        <f>Table1[[#This Row],[GoalsA]]/Table1[[#This Row],[xGoalsA]]</f>
        <v>1.024649016542877</v>
      </c>
      <c r="T8">
        <v>34</v>
      </c>
      <c r="U8">
        <v>33.1820940156802</v>
      </c>
      <c r="V8">
        <v>0</v>
      </c>
      <c r="W8">
        <v>6.6029485633520899</v>
      </c>
      <c r="X8">
        <v>0</v>
      </c>
      <c r="Y8">
        <v>14.625794616380899</v>
      </c>
      <c r="Z8">
        <v>0</v>
      </c>
      <c r="AA8">
        <v>0</v>
      </c>
      <c r="AB8">
        <v>157.319503105617</v>
      </c>
      <c r="AC8">
        <v>0</v>
      </c>
      <c r="AD8">
        <v>0</v>
      </c>
      <c r="AE8">
        <v>245.357205022806</v>
      </c>
      <c r="AF8">
        <v>0</v>
      </c>
      <c r="AG8">
        <v>0</v>
      </c>
      <c r="AH8">
        <v>62.259636791268498</v>
      </c>
      <c r="AI8">
        <v>0</v>
      </c>
      <c r="AJ8">
        <v>0</v>
      </c>
      <c r="AK8">
        <v>107.297527217064</v>
      </c>
      <c r="AL8">
        <v>0</v>
      </c>
      <c r="AM8">
        <v>0</v>
      </c>
      <c r="AN8">
        <v>228.23394059288799</v>
      </c>
      <c r="AO8">
        <v>0</v>
      </c>
      <c r="AP8">
        <v>0</v>
      </c>
      <c r="AQ8">
        <v>210.74437775348201</v>
      </c>
      <c r="AR8">
        <v>0</v>
      </c>
      <c r="AS8">
        <v>0</v>
      </c>
      <c r="AT8">
        <v>33.310474680305397</v>
      </c>
      <c r="AU8">
        <v>0</v>
      </c>
      <c r="AV8">
        <v>0</v>
      </c>
      <c r="AW8">
        <v>26.213068998944699</v>
      </c>
      <c r="AX8">
        <v>0</v>
      </c>
      <c r="AY8">
        <v>0</v>
      </c>
      <c r="AZ8">
        <v>1.99411581631401</v>
      </c>
      <c r="BA8">
        <v>0</v>
      </c>
      <c r="BB8">
        <v>0</v>
      </c>
      <c r="BC8">
        <v>1.36536500101027</v>
      </c>
    </row>
    <row r="9" spans="1:55" x14ac:dyDescent="0.45">
      <c r="A9">
        <v>7</v>
      </c>
      <c r="B9" t="s">
        <v>58</v>
      </c>
      <c r="C9" s="1">
        <f>Table1[[#This Row],[Points]]/Table1[[#This Row],[xPoints]]</f>
        <v>0.90522828749455686</v>
      </c>
      <c r="D9">
        <v>22</v>
      </c>
      <c r="E9">
        <v>24.303261733999101</v>
      </c>
      <c r="F9">
        <v>6</v>
      </c>
      <c r="G9">
        <v>4</v>
      </c>
      <c r="H9">
        <v>7</v>
      </c>
      <c r="I9">
        <v>6.6149279758171096</v>
      </c>
      <c r="J9">
        <v>4.4584778065478297</v>
      </c>
      <c r="K9">
        <v>5.9265942176350404</v>
      </c>
      <c r="L9">
        <v>-2</v>
      </c>
      <c r="M9">
        <v>1.5047961095998299</v>
      </c>
      <c r="N9">
        <v>-1.7847526590780101</v>
      </c>
      <c r="O9">
        <v>-1.7200434505218101</v>
      </c>
      <c r="P9" s="1">
        <f>Table1[[#This Row],[GoalsF]]/Table1[[#This Row],[xGoalsF]]</f>
        <v>0.92166899128628854</v>
      </c>
      <c r="Q9">
        <v>21</v>
      </c>
      <c r="R9">
        <v>22.784752659077999</v>
      </c>
      <c r="S9" s="1">
        <f>Table1[[#This Row],[GoalsA]]/Table1[[#This Row],[xGoalsA]]</f>
        <v>1.0808292745580856</v>
      </c>
      <c r="T9">
        <v>23</v>
      </c>
      <c r="U9">
        <v>21.279956549478101</v>
      </c>
      <c r="V9">
        <v>0</v>
      </c>
      <c r="W9">
        <v>9.8988262596867695</v>
      </c>
      <c r="X9">
        <v>0</v>
      </c>
      <c r="Y9">
        <v>9.2806807544460295</v>
      </c>
      <c r="Z9">
        <v>0</v>
      </c>
      <c r="AA9">
        <v>0</v>
      </c>
      <c r="AB9">
        <v>196.11400941325499</v>
      </c>
      <c r="AC9">
        <v>0</v>
      </c>
      <c r="AD9">
        <v>0</v>
      </c>
      <c r="AE9">
        <v>189.10024602722501</v>
      </c>
      <c r="AF9">
        <v>0</v>
      </c>
      <c r="AG9">
        <v>0</v>
      </c>
      <c r="AH9">
        <v>83.565914174446505</v>
      </c>
      <c r="AI9">
        <v>0</v>
      </c>
      <c r="AJ9">
        <v>0</v>
      </c>
      <c r="AK9">
        <v>80.077120802858801</v>
      </c>
      <c r="AL9">
        <v>0</v>
      </c>
      <c r="AM9">
        <v>0</v>
      </c>
      <c r="AN9">
        <v>221.881760756896</v>
      </c>
      <c r="AO9">
        <v>0</v>
      </c>
      <c r="AP9">
        <v>0</v>
      </c>
      <c r="AQ9">
        <v>223.10349351189501</v>
      </c>
      <c r="AR9">
        <v>0</v>
      </c>
      <c r="AS9">
        <v>0</v>
      </c>
      <c r="AT9">
        <v>29.303695155227999</v>
      </c>
      <c r="AU9">
        <v>0</v>
      </c>
      <c r="AV9">
        <v>0</v>
      </c>
      <c r="AW9">
        <v>29.954385812150601</v>
      </c>
      <c r="AX9">
        <v>0</v>
      </c>
      <c r="AY9">
        <v>0</v>
      </c>
      <c r="AZ9">
        <v>1.74359827755125</v>
      </c>
      <c r="BA9">
        <v>0</v>
      </c>
      <c r="BB9">
        <v>0</v>
      </c>
      <c r="BC9">
        <v>1.87458033401924</v>
      </c>
    </row>
    <row r="10" spans="1:55" x14ac:dyDescent="0.45">
      <c r="A10">
        <v>8</v>
      </c>
      <c r="B10" t="s">
        <v>59</v>
      </c>
      <c r="C10" s="1">
        <f>Table1[[#This Row],[Points]]/Table1[[#This Row],[xPoints]]</f>
        <v>1.0988300528018826</v>
      </c>
      <c r="D10">
        <v>28</v>
      </c>
      <c r="E10">
        <v>25.4816474382034</v>
      </c>
      <c r="F10">
        <v>8</v>
      </c>
      <c r="G10">
        <v>4</v>
      </c>
      <c r="H10">
        <v>5</v>
      </c>
      <c r="I10">
        <v>7.07801067919406</v>
      </c>
      <c r="J10">
        <v>4.2476154006213003</v>
      </c>
      <c r="K10">
        <v>5.6743739201846299</v>
      </c>
      <c r="L10">
        <v>6</v>
      </c>
      <c r="M10">
        <v>3.1162718866251402</v>
      </c>
      <c r="N10">
        <v>8.0901702080548201</v>
      </c>
      <c r="O10">
        <v>-5.2064420946799599</v>
      </c>
      <c r="P10" s="1">
        <f>Table1[[#This Row],[GoalsF]]/Table1[[#This Row],[xGoalsF]]</f>
        <v>1.3383616813023222</v>
      </c>
      <c r="Q10">
        <v>32</v>
      </c>
      <c r="R10">
        <v>23.9098297919451</v>
      </c>
      <c r="S10" s="1">
        <f>Table1[[#This Row],[GoalsA]]/Table1[[#This Row],[xGoalsA]]</f>
        <v>1.2503872650551997</v>
      </c>
      <c r="T10">
        <v>26</v>
      </c>
      <c r="U10">
        <v>20.79355790532</v>
      </c>
      <c r="V10">
        <v>0</v>
      </c>
      <c r="W10">
        <v>10.530897534413301</v>
      </c>
      <c r="X10">
        <v>0</v>
      </c>
      <c r="Y10">
        <v>9.1412894844180297</v>
      </c>
      <c r="Z10">
        <v>0</v>
      </c>
      <c r="AA10">
        <v>0</v>
      </c>
      <c r="AB10">
        <v>201.18535372517701</v>
      </c>
      <c r="AC10">
        <v>0</v>
      </c>
      <c r="AD10">
        <v>0</v>
      </c>
      <c r="AE10">
        <v>187.44838001756699</v>
      </c>
      <c r="AF10">
        <v>0</v>
      </c>
      <c r="AG10">
        <v>0</v>
      </c>
      <c r="AH10">
        <v>86.705560673148597</v>
      </c>
      <c r="AI10">
        <v>0</v>
      </c>
      <c r="AJ10">
        <v>0</v>
      </c>
      <c r="AK10">
        <v>79.212930604330893</v>
      </c>
      <c r="AL10">
        <v>0</v>
      </c>
      <c r="AM10">
        <v>0</v>
      </c>
      <c r="AN10">
        <v>220.64029545323601</v>
      </c>
      <c r="AO10">
        <v>0</v>
      </c>
      <c r="AP10">
        <v>0</v>
      </c>
      <c r="AQ10">
        <v>222.660183403194</v>
      </c>
      <c r="AR10">
        <v>0</v>
      </c>
      <c r="AS10">
        <v>0</v>
      </c>
      <c r="AT10">
        <v>28.622603034448598</v>
      </c>
      <c r="AU10">
        <v>0</v>
      </c>
      <c r="AV10">
        <v>0</v>
      </c>
      <c r="AW10">
        <v>29.6375046860617</v>
      </c>
      <c r="AX10">
        <v>0</v>
      </c>
      <c r="AY10">
        <v>0</v>
      </c>
      <c r="AZ10">
        <v>1.68101167607525</v>
      </c>
      <c r="BA10">
        <v>0</v>
      </c>
      <c r="BB10">
        <v>0</v>
      </c>
      <c r="BC10">
        <v>1.81402932303972</v>
      </c>
    </row>
    <row r="11" spans="1:55" x14ac:dyDescent="0.45">
      <c r="A11">
        <v>9</v>
      </c>
      <c r="B11" t="s">
        <v>60</v>
      </c>
      <c r="C11" s="1">
        <f>Table1[[#This Row],[Points]]/Table1[[#This Row],[xPoints]]</f>
        <v>0.97649947141768689</v>
      </c>
      <c r="D11">
        <v>25</v>
      </c>
      <c r="E11">
        <v>25.6016523631138</v>
      </c>
      <c r="F11">
        <v>7</v>
      </c>
      <c r="G11">
        <v>4</v>
      </c>
      <c r="H11">
        <v>6</v>
      </c>
      <c r="I11">
        <v>6.99904113715482</v>
      </c>
      <c r="J11">
        <v>4.60452895164934</v>
      </c>
      <c r="K11">
        <v>5.3964299111958196</v>
      </c>
      <c r="L11">
        <v>5</v>
      </c>
      <c r="M11">
        <v>3.2076037171541198</v>
      </c>
      <c r="N11">
        <v>4.5195353206826701</v>
      </c>
      <c r="O11">
        <v>-2.7271390378368001</v>
      </c>
      <c r="P11" s="1">
        <f>Table1[[#This Row],[GoalsF]]/Table1[[#This Row],[xGoalsF]]</f>
        <v>1.1924806592377075</v>
      </c>
      <c r="Q11">
        <v>28</v>
      </c>
      <c r="R11">
        <v>23.480464679317301</v>
      </c>
      <c r="S11" s="1">
        <f>Table1[[#This Row],[GoalsA]]/Table1[[#This Row],[xGoalsA]]</f>
        <v>1.1345216663265625</v>
      </c>
      <c r="T11">
        <v>23</v>
      </c>
      <c r="U11">
        <v>20.272860962163101</v>
      </c>
      <c r="V11">
        <v>0</v>
      </c>
      <c r="W11">
        <v>10.216285470490099</v>
      </c>
      <c r="X11">
        <v>0</v>
      </c>
      <c r="Y11">
        <v>8.9231289209800106</v>
      </c>
      <c r="Z11">
        <v>0</v>
      </c>
      <c r="AA11">
        <v>0</v>
      </c>
      <c r="AB11">
        <v>199.729775453755</v>
      </c>
      <c r="AC11">
        <v>0</v>
      </c>
      <c r="AD11">
        <v>0</v>
      </c>
      <c r="AE11">
        <v>183.73081653119701</v>
      </c>
      <c r="AF11">
        <v>0</v>
      </c>
      <c r="AG11">
        <v>0</v>
      </c>
      <c r="AH11">
        <v>85.832292380724297</v>
      </c>
      <c r="AI11">
        <v>0</v>
      </c>
      <c r="AJ11">
        <v>0</v>
      </c>
      <c r="AK11">
        <v>77.491563029821904</v>
      </c>
      <c r="AL11">
        <v>0</v>
      </c>
      <c r="AM11">
        <v>0</v>
      </c>
      <c r="AN11">
        <v>219.92028074428501</v>
      </c>
      <c r="AO11">
        <v>0</v>
      </c>
      <c r="AP11">
        <v>0</v>
      </c>
      <c r="AQ11">
        <v>222.230313440435</v>
      </c>
      <c r="AR11">
        <v>0</v>
      </c>
      <c r="AS11">
        <v>0</v>
      </c>
      <c r="AT11">
        <v>28.881995631040098</v>
      </c>
      <c r="AU11">
        <v>0</v>
      </c>
      <c r="AV11">
        <v>0</v>
      </c>
      <c r="AW11">
        <v>30.141059269463501</v>
      </c>
      <c r="AX11">
        <v>0</v>
      </c>
      <c r="AY11">
        <v>0</v>
      </c>
      <c r="AZ11">
        <v>1.6948854529927799</v>
      </c>
      <c r="BA11">
        <v>0</v>
      </c>
      <c r="BB11">
        <v>0</v>
      </c>
      <c r="BC11">
        <v>1.8406221747743301</v>
      </c>
    </row>
    <row r="12" spans="1:55" x14ac:dyDescent="0.45">
      <c r="A12">
        <v>10</v>
      </c>
      <c r="B12" t="s">
        <v>61</v>
      </c>
      <c r="C12" s="1">
        <f>Table1[[#This Row],[Points]]/Table1[[#This Row],[xPoints]]</f>
        <v>0.95449121347709387</v>
      </c>
      <c r="D12">
        <v>29</v>
      </c>
      <c r="E12">
        <v>30.382678845577399</v>
      </c>
      <c r="F12">
        <v>9</v>
      </c>
      <c r="G12">
        <v>2</v>
      </c>
      <c r="H12">
        <v>6</v>
      </c>
      <c r="I12">
        <v>8.6823758395762294</v>
      </c>
      <c r="J12">
        <v>4.3355513268486803</v>
      </c>
      <c r="K12">
        <v>3.9820728335750699</v>
      </c>
      <c r="L12">
        <v>9</v>
      </c>
      <c r="M12">
        <v>10.363675495121299</v>
      </c>
      <c r="N12">
        <v>0.108830869725316</v>
      </c>
      <c r="O12">
        <v>-1.47250636484671</v>
      </c>
      <c r="P12" s="1">
        <f>Table1[[#This Row],[GoalsF]]/Table1[[#This Row],[xGoalsF]]</f>
        <v>1.0039019830691596</v>
      </c>
      <c r="Q12">
        <v>28</v>
      </c>
      <c r="R12">
        <v>27.891169130274601</v>
      </c>
      <c r="S12" s="1">
        <f>Table1[[#This Row],[GoalsA]]/Table1[[#This Row],[xGoalsA]]</f>
        <v>1.0840112337507022</v>
      </c>
      <c r="T12">
        <v>19</v>
      </c>
      <c r="U12">
        <v>17.527493635153199</v>
      </c>
      <c r="V12">
        <v>0</v>
      </c>
      <c r="W12">
        <v>12.1663211673305</v>
      </c>
      <c r="X12">
        <v>0</v>
      </c>
      <c r="Y12">
        <v>7.6527813395217903</v>
      </c>
      <c r="Z12">
        <v>0</v>
      </c>
      <c r="AA12">
        <v>0</v>
      </c>
      <c r="AB12">
        <v>219.93970805518899</v>
      </c>
      <c r="AC12">
        <v>0</v>
      </c>
      <c r="AD12">
        <v>0</v>
      </c>
      <c r="AE12">
        <v>169.70302426757499</v>
      </c>
      <c r="AF12">
        <v>0</v>
      </c>
      <c r="AG12">
        <v>0</v>
      </c>
      <c r="AH12">
        <v>95.073412407950102</v>
      </c>
      <c r="AI12">
        <v>0</v>
      </c>
      <c r="AJ12">
        <v>0</v>
      </c>
      <c r="AK12">
        <v>69.497891234033801</v>
      </c>
      <c r="AL12">
        <v>0</v>
      </c>
      <c r="AM12">
        <v>0</v>
      </c>
      <c r="AN12">
        <v>217.58336708314101</v>
      </c>
      <c r="AO12">
        <v>0</v>
      </c>
      <c r="AP12">
        <v>0</v>
      </c>
      <c r="AQ12">
        <v>227.10721586870699</v>
      </c>
      <c r="AR12">
        <v>0</v>
      </c>
      <c r="AS12">
        <v>0</v>
      </c>
      <c r="AT12">
        <v>27.5410018632701</v>
      </c>
      <c r="AU12">
        <v>0</v>
      </c>
      <c r="AV12">
        <v>0</v>
      </c>
      <c r="AW12">
        <v>32.107287773534502</v>
      </c>
      <c r="AX12">
        <v>0</v>
      </c>
      <c r="AY12">
        <v>0</v>
      </c>
      <c r="AZ12">
        <v>1.5371535218955199</v>
      </c>
      <c r="BA12">
        <v>0</v>
      </c>
      <c r="BB12">
        <v>0</v>
      </c>
      <c r="BC12">
        <v>1.9749552175777101</v>
      </c>
    </row>
    <row r="13" spans="1:55" x14ac:dyDescent="0.45">
      <c r="A13">
        <v>11</v>
      </c>
      <c r="B13" t="s">
        <v>62</v>
      </c>
      <c r="C13" s="1">
        <f>Table1[[#This Row],[Points]]/Table1[[#This Row],[xPoints]]</f>
        <v>1.2055767543019109</v>
      </c>
      <c r="D13">
        <v>28</v>
      </c>
      <c r="E13">
        <v>23.2253980512534</v>
      </c>
      <c r="F13">
        <v>9</v>
      </c>
      <c r="G13">
        <v>1</v>
      </c>
      <c r="H13">
        <v>7</v>
      </c>
      <c r="I13">
        <v>6.2099606255401403</v>
      </c>
      <c r="J13">
        <v>4.5955161746330004</v>
      </c>
      <c r="K13">
        <v>6.1945231998268504</v>
      </c>
      <c r="L13">
        <v>5</v>
      </c>
      <c r="M13">
        <v>0.402569410106906</v>
      </c>
      <c r="N13">
        <v>2.7360410400051398</v>
      </c>
      <c r="O13">
        <v>1.86138954988795</v>
      </c>
      <c r="P13" s="1">
        <f>Table1[[#This Row],[GoalsF]]/Table1[[#This Row],[xGoalsF]]</f>
        <v>1.1228910386028594</v>
      </c>
      <c r="Q13">
        <v>25</v>
      </c>
      <c r="R13">
        <v>22.263958959994799</v>
      </c>
      <c r="S13" s="1">
        <f>Table1[[#This Row],[GoalsA]]/Table1[[#This Row],[xGoalsA]]</f>
        <v>0.91485492970882798</v>
      </c>
      <c r="T13">
        <v>20</v>
      </c>
      <c r="U13">
        <v>21.8613895498879</v>
      </c>
      <c r="V13">
        <v>0</v>
      </c>
      <c r="W13">
        <v>9.7882722535963893</v>
      </c>
      <c r="X13">
        <v>0</v>
      </c>
      <c r="Y13">
        <v>9.5663847721428592</v>
      </c>
      <c r="Z13">
        <v>0</v>
      </c>
      <c r="AA13">
        <v>0</v>
      </c>
      <c r="AB13">
        <v>192.92663687462601</v>
      </c>
      <c r="AC13">
        <v>0</v>
      </c>
      <c r="AD13">
        <v>0</v>
      </c>
      <c r="AE13">
        <v>192.12063866479099</v>
      </c>
      <c r="AF13">
        <v>0</v>
      </c>
      <c r="AG13">
        <v>0</v>
      </c>
      <c r="AH13">
        <v>82.341395767662206</v>
      </c>
      <c r="AI13">
        <v>0</v>
      </c>
      <c r="AJ13">
        <v>0</v>
      </c>
      <c r="AK13">
        <v>81.922652888943006</v>
      </c>
      <c r="AL13">
        <v>0</v>
      </c>
      <c r="AM13">
        <v>0</v>
      </c>
      <c r="AN13">
        <v>222.35523479006901</v>
      </c>
      <c r="AO13">
        <v>0</v>
      </c>
      <c r="AP13">
        <v>0</v>
      </c>
      <c r="AQ13">
        <v>221.88080101389201</v>
      </c>
      <c r="AR13">
        <v>0</v>
      </c>
      <c r="AS13">
        <v>0</v>
      </c>
      <c r="AT13">
        <v>29.5055926062122</v>
      </c>
      <c r="AU13">
        <v>0</v>
      </c>
      <c r="AV13">
        <v>0</v>
      </c>
      <c r="AW13">
        <v>29.382592775349799</v>
      </c>
      <c r="AX13">
        <v>0</v>
      </c>
      <c r="AY13">
        <v>0</v>
      </c>
      <c r="AZ13">
        <v>1.8010894803303099</v>
      </c>
      <c r="BA13">
        <v>0</v>
      </c>
      <c r="BB13">
        <v>0</v>
      </c>
      <c r="BC13">
        <v>1.75942210521819</v>
      </c>
    </row>
    <row r="14" spans="1:55" x14ac:dyDescent="0.45">
      <c r="A14">
        <v>12</v>
      </c>
      <c r="B14" t="s">
        <v>63</v>
      </c>
      <c r="C14" s="1">
        <f>Table1[[#This Row],[Points]]/Table1[[#This Row],[xPoints]]</f>
        <v>1.086627071040825</v>
      </c>
      <c r="D14">
        <v>30</v>
      </c>
      <c r="E14">
        <v>27.608367948411701</v>
      </c>
      <c r="F14">
        <v>8</v>
      </c>
      <c r="G14">
        <v>6</v>
      </c>
      <c r="H14">
        <v>3</v>
      </c>
      <c r="I14">
        <v>7.6731926208707204</v>
      </c>
      <c r="J14">
        <v>4.5887900857995803</v>
      </c>
      <c r="K14">
        <v>4.7380172933296798</v>
      </c>
      <c r="L14">
        <v>11</v>
      </c>
      <c r="M14">
        <v>5.9992803819789797</v>
      </c>
      <c r="N14">
        <v>0.76660156530738899</v>
      </c>
      <c r="O14">
        <v>4.2341180527136197</v>
      </c>
      <c r="P14" s="1">
        <f>Table1[[#This Row],[GoalsF]]/Table1[[#This Row],[xGoalsF]]</f>
        <v>1.0303804327939206</v>
      </c>
      <c r="Q14">
        <v>26</v>
      </c>
      <c r="R14">
        <v>25.233398434692599</v>
      </c>
      <c r="S14" s="1">
        <f>Table1[[#This Row],[GoalsA]]/Table1[[#This Row],[xGoalsA]]</f>
        <v>0.77986419543077301</v>
      </c>
      <c r="T14">
        <v>15</v>
      </c>
      <c r="U14">
        <v>19.234118052713601</v>
      </c>
      <c r="V14">
        <v>0</v>
      </c>
      <c r="W14">
        <v>11.0123508502344</v>
      </c>
      <c r="X14">
        <v>0</v>
      </c>
      <c r="Y14">
        <v>8.3756729160862609</v>
      </c>
      <c r="Z14">
        <v>0</v>
      </c>
      <c r="AA14">
        <v>0</v>
      </c>
      <c r="AB14">
        <v>208.62823554685201</v>
      </c>
      <c r="AC14">
        <v>0</v>
      </c>
      <c r="AD14">
        <v>0</v>
      </c>
      <c r="AE14">
        <v>179.22903471274299</v>
      </c>
      <c r="AF14">
        <v>0</v>
      </c>
      <c r="AG14">
        <v>0</v>
      </c>
      <c r="AH14">
        <v>90.147238472868395</v>
      </c>
      <c r="AI14">
        <v>0</v>
      </c>
      <c r="AJ14">
        <v>0</v>
      </c>
      <c r="AK14">
        <v>74.797050084454895</v>
      </c>
      <c r="AL14">
        <v>0</v>
      </c>
      <c r="AM14">
        <v>0</v>
      </c>
      <c r="AN14">
        <v>220.068068130494</v>
      </c>
      <c r="AO14">
        <v>0</v>
      </c>
      <c r="AP14">
        <v>0</v>
      </c>
      <c r="AQ14">
        <v>225.03131158953801</v>
      </c>
      <c r="AR14">
        <v>0</v>
      </c>
      <c r="AS14">
        <v>0</v>
      </c>
      <c r="AT14">
        <v>28.581590839894101</v>
      </c>
      <c r="AU14">
        <v>0</v>
      </c>
      <c r="AV14">
        <v>0</v>
      </c>
      <c r="AW14">
        <v>30.942770588793199</v>
      </c>
      <c r="AX14">
        <v>0</v>
      </c>
      <c r="AY14">
        <v>0</v>
      </c>
      <c r="AZ14">
        <v>1.7114995553272001</v>
      </c>
      <c r="BA14">
        <v>0</v>
      </c>
      <c r="BB14">
        <v>0</v>
      </c>
      <c r="BC14">
        <v>1.8289612587404001</v>
      </c>
    </row>
    <row r="15" spans="1:55" x14ac:dyDescent="0.45">
      <c r="A15">
        <v>13</v>
      </c>
      <c r="B15" t="s">
        <v>64</v>
      </c>
      <c r="C15" s="1">
        <f>Table1[[#This Row],[Points]]/Table1[[#This Row],[xPoints]]</f>
        <v>0.66196387322079653</v>
      </c>
      <c r="D15">
        <v>13</v>
      </c>
      <c r="E15">
        <v>19.638533953142002</v>
      </c>
      <c r="F15">
        <v>2</v>
      </c>
      <c r="G15">
        <v>7</v>
      </c>
      <c r="H15">
        <v>8</v>
      </c>
      <c r="I15">
        <v>5.0858544632778404</v>
      </c>
      <c r="J15">
        <v>4.3809705633085398</v>
      </c>
      <c r="K15">
        <v>7.53317497341361</v>
      </c>
      <c r="L15">
        <v>-11</v>
      </c>
      <c r="M15">
        <v>-5.1454703748230299</v>
      </c>
      <c r="N15">
        <v>0.389829862065873</v>
      </c>
      <c r="O15">
        <v>-6.2443594872428303</v>
      </c>
      <c r="P15" s="1">
        <f>Table1[[#This Row],[GoalsF]]/Table1[[#This Row],[xGoalsF]]</f>
        <v>1.0198789637888868</v>
      </c>
      <c r="Q15">
        <v>20</v>
      </c>
      <c r="R15">
        <v>19.610170137934102</v>
      </c>
      <c r="S15" s="1">
        <f>Table1[[#This Row],[GoalsA]]/Table1[[#This Row],[xGoalsA]]</f>
        <v>1.2522398676788447</v>
      </c>
      <c r="T15">
        <v>31</v>
      </c>
      <c r="U15">
        <v>24.7556405127571</v>
      </c>
      <c r="V15">
        <v>0</v>
      </c>
      <c r="W15">
        <v>8.5590210449649096</v>
      </c>
      <c r="X15">
        <v>0</v>
      </c>
      <c r="Y15">
        <v>10.777747742123699</v>
      </c>
      <c r="Z15">
        <v>0</v>
      </c>
      <c r="AA15">
        <v>0</v>
      </c>
      <c r="AB15">
        <v>180.64921937595699</v>
      </c>
      <c r="AC15">
        <v>0</v>
      </c>
      <c r="AD15">
        <v>0</v>
      </c>
      <c r="AE15">
        <v>205.02192105779599</v>
      </c>
      <c r="AF15">
        <v>0</v>
      </c>
      <c r="AG15">
        <v>0</v>
      </c>
      <c r="AH15">
        <v>75.393056756598</v>
      </c>
      <c r="AI15">
        <v>0</v>
      </c>
      <c r="AJ15">
        <v>0</v>
      </c>
      <c r="AK15">
        <v>87.691367797052806</v>
      </c>
      <c r="AL15">
        <v>0</v>
      </c>
      <c r="AM15">
        <v>0</v>
      </c>
      <c r="AN15">
        <v>224.023597499917</v>
      </c>
      <c r="AO15">
        <v>0</v>
      </c>
      <c r="AP15">
        <v>0</v>
      </c>
      <c r="AQ15">
        <v>219.99708518547999</v>
      </c>
      <c r="AR15">
        <v>0</v>
      </c>
      <c r="AS15">
        <v>0</v>
      </c>
      <c r="AT15">
        <v>30.791846781011198</v>
      </c>
      <c r="AU15">
        <v>0</v>
      </c>
      <c r="AV15">
        <v>0</v>
      </c>
      <c r="AW15">
        <v>28.7918206307729</v>
      </c>
      <c r="AX15">
        <v>0</v>
      </c>
      <c r="AY15">
        <v>0</v>
      </c>
      <c r="AZ15">
        <v>1.9094380500158501</v>
      </c>
      <c r="BA15">
        <v>0</v>
      </c>
      <c r="BB15">
        <v>0</v>
      </c>
      <c r="BC15">
        <v>1.67403890486715</v>
      </c>
    </row>
    <row r="16" spans="1:55" x14ac:dyDescent="0.45">
      <c r="A16">
        <v>14</v>
      </c>
      <c r="B16" t="s">
        <v>65</v>
      </c>
      <c r="C16" s="1">
        <f>Table1[[#This Row],[Points]]/Table1[[#This Row],[xPoints]]</f>
        <v>1.4607580281573556</v>
      </c>
      <c r="D16">
        <v>41</v>
      </c>
      <c r="E16">
        <v>28.067619146833401</v>
      </c>
      <c r="F16">
        <v>13</v>
      </c>
      <c r="G16">
        <v>2</v>
      </c>
      <c r="H16">
        <v>2</v>
      </c>
      <c r="I16">
        <v>7.9317671742592397</v>
      </c>
      <c r="J16">
        <v>4.2723176240557299</v>
      </c>
      <c r="K16">
        <v>4.7959152016850197</v>
      </c>
      <c r="L16">
        <v>27</v>
      </c>
      <c r="M16">
        <v>7.1064620380256196</v>
      </c>
      <c r="N16">
        <v>15.0578714442055</v>
      </c>
      <c r="O16">
        <v>4.8356665177688702</v>
      </c>
      <c r="P16" s="1">
        <f>Table1[[#This Row],[GoalsF]]/Table1[[#This Row],[xGoalsF]]</f>
        <v>1.5804408613510741</v>
      </c>
      <c r="Q16">
        <v>41</v>
      </c>
      <c r="R16">
        <v>25.942128555794401</v>
      </c>
      <c r="S16" s="1">
        <f>Table1[[#This Row],[GoalsA]]/Table1[[#This Row],[xGoalsA]]</f>
        <v>0.74327075109303786</v>
      </c>
      <c r="T16">
        <v>14</v>
      </c>
      <c r="U16">
        <v>18.8356665177688</v>
      </c>
      <c r="V16">
        <v>0</v>
      </c>
      <c r="W16">
        <v>11.382627900660699</v>
      </c>
      <c r="X16">
        <v>0</v>
      </c>
      <c r="Y16">
        <v>8.2689222950938799</v>
      </c>
      <c r="Z16">
        <v>0</v>
      </c>
      <c r="AA16">
        <v>0</v>
      </c>
      <c r="AB16">
        <v>212.862494742758</v>
      </c>
      <c r="AC16">
        <v>0</v>
      </c>
      <c r="AD16">
        <v>0</v>
      </c>
      <c r="AE16">
        <v>177.414243849158</v>
      </c>
      <c r="AF16">
        <v>0</v>
      </c>
      <c r="AG16">
        <v>0</v>
      </c>
      <c r="AH16">
        <v>91.023961507441101</v>
      </c>
      <c r="AI16">
        <v>0</v>
      </c>
      <c r="AJ16">
        <v>0</v>
      </c>
      <c r="AK16">
        <v>73.322414232115406</v>
      </c>
      <c r="AL16">
        <v>0</v>
      </c>
      <c r="AM16">
        <v>0</v>
      </c>
      <c r="AN16">
        <v>217.61407715516199</v>
      </c>
      <c r="AO16">
        <v>0</v>
      </c>
      <c r="AP16">
        <v>0</v>
      </c>
      <c r="AQ16">
        <v>224.112784046706</v>
      </c>
      <c r="AR16">
        <v>0</v>
      </c>
      <c r="AS16">
        <v>0</v>
      </c>
      <c r="AT16">
        <v>28.127696674977699</v>
      </c>
      <c r="AU16">
        <v>0</v>
      </c>
      <c r="AV16">
        <v>0</v>
      </c>
      <c r="AW16">
        <v>30.995845467002201</v>
      </c>
      <c r="AX16">
        <v>0</v>
      </c>
      <c r="AY16">
        <v>0</v>
      </c>
      <c r="AZ16">
        <v>1.5883227720419</v>
      </c>
      <c r="BA16">
        <v>0</v>
      </c>
      <c r="BB16">
        <v>0</v>
      </c>
      <c r="BC16">
        <v>1.9571599748264299</v>
      </c>
    </row>
    <row r="17" spans="1:55" x14ac:dyDescent="0.45">
      <c r="A17">
        <v>15</v>
      </c>
      <c r="B17" t="s">
        <v>66</v>
      </c>
      <c r="C17" s="1">
        <f>Table1[[#This Row],[Points]]/Table1[[#This Row],[xPoints]]</f>
        <v>0.61025560069373119</v>
      </c>
      <c r="D17">
        <v>11</v>
      </c>
      <c r="E17">
        <v>18.025233996206399</v>
      </c>
      <c r="F17">
        <v>3</v>
      </c>
      <c r="G17">
        <v>2</v>
      </c>
      <c r="H17">
        <v>12</v>
      </c>
      <c r="I17">
        <v>4.5457613300994701</v>
      </c>
      <c r="J17">
        <v>4.3879500059079799</v>
      </c>
      <c r="K17">
        <v>8.0662886639925304</v>
      </c>
      <c r="L17">
        <v>-19</v>
      </c>
      <c r="M17">
        <v>-7.6270367670349497</v>
      </c>
      <c r="N17">
        <v>-7.7115205638792297</v>
      </c>
      <c r="O17">
        <v>-3.6614426690858002</v>
      </c>
      <c r="P17" s="1">
        <f>Table1[[#This Row],[GoalsF]]/Table1[[#This Row],[xGoalsF]]</f>
        <v>0.587873121398506</v>
      </c>
      <c r="Q17">
        <v>11</v>
      </c>
      <c r="R17">
        <v>18.711520563879201</v>
      </c>
      <c r="S17" s="1">
        <f>Table1[[#This Row],[GoalsA]]/Table1[[#This Row],[xGoalsA]]</f>
        <v>1.1390145490158792</v>
      </c>
      <c r="T17">
        <v>30</v>
      </c>
      <c r="U17">
        <v>26.338557330914099</v>
      </c>
      <c r="V17">
        <v>0</v>
      </c>
      <c r="W17">
        <v>8.1850521780052308</v>
      </c>
      <c r="X17">
        <v>0</v>
      </c>
      <c r="Y17">
        <v>11.5446129565545</v>
      </c>
      <c r="Z17">
        <v>0</v>
      </c>
      <c r="AA17">
        <v>0</v>
      </c>
      <c r="AB17">
        <v>176.46118057390299</v>
      </c>
      <c r="AC17">
        <v>0</v>
      </c>
      <c r="AD17">
        <v>0</v>
      </c>
      <c r="AE17">
        <v>213.104527136169</v>
      </c>
      <c r="AF17">
        <v>0</v>
      </c>
      <c r="AG17">
        <v>0</v>
      </c>
      <c r="AH17">
        <v>73.128301006088293</v>
      </c>
      <c r="AI17">
        <v>0</v>
      </c>
      <c r="AJ17">
        <v>0</v>
      </c>
      <c r="AK17">
        <v>92.023846542645998</v>
      </c>
      <c r="AL17">
        <v>0</v>
      </c>
      <c r="AM17">
        <v>0</v>
      </c>
      <c r="AN17">
        <v>224.366638200539</v>
      </c>
      <c r="AO17">
        <v>0</v>
      </c>
      <c r="AP17">
        <v>0</v>
      </c>
      <c r="AQ17">
        <v>217.946546870676</v>
      </c>
      <c r="AR17">
        <v>0</v>
      </c>
      <c r="AS17">
        <v>0</v>
      </c>
      <c r="AT17">
        <v>31.169270508279599</v>
      </c>
      <c r="AU17">
        <v>0</v>
      </c>
      <c r="AV17">
        <v>0</v>
      </c>
      <c r="AW17">
        <v>28.071901292503899</v>
      </c>
      <c r="AX17">
        <v>0</v>
      </c>
      <c r="AY17">
        <v>0</v>
      </c>
      <c r="AZ17">
        <v>1.86151169153623</v>
      </c>
      <c r="BA17">
        <v>0</v>
      </c>
      <c r="BB17">
        <v>0</v>
      </c>
      <c r="BC17">
        <v>1.6113390445373701</v>
      </c>
    </row>
    <row r="18" spans="1:55" x14ac:dyDescent="0.45">
      <c r="A18">
        <v>16</v>
      </c>
      <c r="B18" t="s">
        <v>67</v>
      </c>
      <c r="C18" s="1">
        <f>Table1[[#This Row],[Points]]/Table1[[#This Row],[xPoints]]</f>
        <v>1.1957512966693067</v>
      </c>
      <c r="D18">
        <v>37</v>
      </c>
      <c r="E18">
        <v>30.942889297349101</v>
      </c>
      <c r="F18">
        <v>11</v>
      </c>
      <c r="G18">
        <v>4</v>
      </c>
      <c r="H18">
        <v>2</v>
      </c>
      <c r="I18">
        <v>8.8842579191215307</v>
      </c>
      <c r="J18">
        <v>4.2901155399845603</v>
      </c>
      <c r="K18">
        <v>3.8256265408939001</v>
      </c>
      <c r="L18">
        <v>17</v>
      </c>
      <c r="M18">
        <v>11.055277571714401</v>
      </c>
      <c r="N18">
        <v>4.67940192885517</v>
      </c>
      <c r="O18">
        <v>1.26532049943033</v>
      </c>
      <c r="P18" s="1">
        <f>Table1[[#This Row],[GoalsF]]/Table1[[#This Row],[xGoalsF]]</f>
        <v>1.1652296295826794</v>
      </c>
      <c r="Q18">
        <v>33</v>
      </c>
      <c r="R18">
        <v>28.320598071144801</v>
      </c>
      <c r="S18" s="1">
        <f>Table1[[#This Row],[GoalsA]]/Table1[[#This Row],[xGoalsA]]</f>
        <v>0.92671317630784489</v>
      </c>
      <c r="T18">
        <v>16</v>
      </c>
      <c r="U18">
        <v>17.265320499430299</v>
      </c>
      <c r="V18">
        <v>0</v>
      </c>
      <c r="W18">
        <v>12.371785550042</v>
      </c>
      <c r="X18">
        <v>0</v>
      </c>
      <c r="Y18">
        <v>7.5977933823053299</v>
      </c>
      <c r="Z18">
        <v>0</v>
      </c>
      <c r="AA18">
        <v>0</v>
      </c>
      <c r="AB18">
        <v>222.30994321617601</v>
      </c>
      <c r="AC18">
        <v>0</v>
      </c>
      <c r="AD18">
        <v>0</v>
      </c>
      <c r="AE18">
        <v>169.074792704473</v>
      </c>
      <c r="AF18">
        <v>0</v>
      </c>
      <c r="AG18">
        <v>0</v>
      </c>
      <c r="AH18">
        <v>96.879330487089902</v>
      </c>
      <c r="AI18">
        <v>0</v>
      </c>
      <c r="AJ18">
        <v>0</v>
      </c>
      <c r="AK18">
        <v>69.622455763218895</v>
      </c>
      <c r="AL18">
        <v>0</v>
      </c>
      <c r="AM18">
        <v>0</v>
      </c>
      <c r="AN18">
        <v>216.03546085999099</v>
      </c>
      <c r="AO18">
        <v>0</v>
      </c>
      <c r="AP18">
        <v>0</v>
      </c>
      <c r="AQ18">
        <v>225.78884569558099</v>
      </c>
      <c r="AR18">
        <v>0</v>
      </c>
      <c r="AS18">
        <v>0</v>
      </c>
      <c r="AT18">
        <v>27.376352251674199</v>
      </c>
      <c r="AU18">
        <v>0</v>
      </c>
      <c r="AV18">
        <v>0</v>
      </c>
      <c r="AW18">
        <v>32.036973391723897</v>
      </c>
      <c r="AX18">
        <v>0</v>
      </c>
      <c r="AY18">
        <v>0</v>
      </c>
      <c r="AZ18">
        <v>1.5417752368667501</v>
      </c>
      <c r="BA18">
        <v>0</v>
      </c>
      <c r="BB18">
        <v>0</v>
      </c>
      <c r="BC18">
        <v>1.90975998390374</v>
      </c>
    </row>
    <row r="19" spans="1:55" x14ac:dyDescent="0.45">
      <c r="A19">
        <v>17</v>
      </c>
      <c r="B19" t="s">
        <v>68</v>
      </c>
      <c r="C19" s="1">
        <f>Table1[[#This Row],[Points]]/Table1[[#This Row],[xPoints]]</f>
        <v>0.75792415139704816</v>
      </c>
      <c r="D19">
        <v>18</v>
      </c>
      <c r="E19">
        <v>23.749078277584101</v>
      </c>
      <c r="F19">
        <v>5</v>
      </c>
      <c r="G19">
        <v>3</v>
      </c>
      <c r="H19">
        <v>9</v>
      </c>
      <c r="I19">
        <v>6.33123775623275</v>
      </c>
      <c r="J19">
        <v>4.7553650088859198</v>
      </c>
      <c r="K19">
        <v>5.9133972348813204</v>
      </c>
      <c r="L19">
        <v>-5</v>
      </c>
      <c r="M19">
        <v>1.1030103582578099</v>
      </c>
      <c r="N19">
        <v>-6.35063202722929</v>
      </c>
      <c r="O19">
        <v>0.24762166897148299</v>
      </c>
      <c r="P19" s="1">
        <f>Table1[[#This Row],[GoalsF]]/Table1[[#This Row],[xGoalsF]]</f>
        <v>0.71586342527171232</v>
      </c>
      <c r="Q19">
        <v>16</v>
      </c>
      <c r="R19">
        <v>22.350632027229299</v>
      </c>
      <c r="S19" s="1">
        <f>Table1[[#This Row],[GoalsA]]/Table1[[#This Row],[xGoalsA]]</f>
        <v>0.98834591123518489</v>
      </c>
      <c r="T19">
        <v>21</v>
      </c>
      <c r="U19">
        <v>21.247621668971401</v>
      </c>
      <c r="V19">
        <v>0</v>
      </c>
      <c r="W19">
        <v>9.8259494740500006</v>
      </c>
      <c r="X19">
        <v>0</v>
      </c>
      <c r="Y19">
        <v>9.2315547318252094</v>
      </c>
      <c r="Z19">
        <v>0</v>
      </c>
      <c r="AA19">
        <v>0</v>
      </c>
      <c r="AB19">
        <v>194.88889071325499</v>
      </c>
      <c r="AC19">
        <v>0</v>
      </c>
      <c r="AD19">
        <v>0</v>
      </c>
      <c r="AE19">
        <v>188.829620033579</v>
      </c>
      <c r="AF19">
        <v>0</v>
      </c>
      <c r="AG19">
        <v>0</v>
      </c>
      <c r="AH19">
        <v>82.709646309060702</v>
      </c>
      <c r="AI19">
        <v>0</v>
      </c>
      <c r="AJ19">
        <v>0</v>
      </c>
      <c r="AK19">
        <v>79.897442123520904</v>
      </c>
      <c r="AL19">
        <v>0</v>
      </c>
      <c r="AM19">
        <v>0</v>
      </c>
      <c r="AN19">
        <v>221.06559401442999</v>
      </c>
      <c r="AO19">
        <v>0</v>
      </c>
      <c r="AP19">
        <v>0</v>
      </c>
      <c r="AQ19">
        <v>222.64105990010501</v>
      </c>
      <c r="AR19">
        <v>0</v>
      </c>
      <c r="AS19">
        <v>0</v>
      </c>
      <c r="AT19">
        <v>29.3603036776164</v>
      </c>
      <c r="AU19">
        <v>0</v>
      </c>
      <c r="AV19">
        <v>0</v>
      </c>
      <c r="AW19">
        <v>29.813898185617699</v>
      </c>
      <c r="AX19">
        <v>0</v>
      </c>
      <c r="AY19">
        <v>0</v>
      </c>
      <c r="AZ19">
        <v>1.80264261167784</v>
      </c>
      <c r="BA19">
        <v>0</v>
      </c>
      <c r="BB19">
        <v>0</v>
      </c>
      <c r="BC19">
        <v>1.76544487188106</v>
      </c>
    </row>
    <row r="20" spans="1:55" x14ac:dyDescent="0.45">
      <c r="D20">
        <f>SUM(Table1[Points])</f>
        <v>425</v>
      </c>
      <c r="E20">
        <f>SUBTOTAL(109,Table1[xPoints])</f>
        <v>419.27114886206954</v>
      </c>
      <c r="F20">
        <f>SUBTOTAL(109,Table1[Wins])</f>
        <v>119</v>
      </c>
      <c r="G20">
        <f>SUBTOTAL(109,Table1[Draws])</f>
        <v>68</v>
      </c>
      <c r="I20">
        <f>SUBTOTAL(109,Table1[xWins])</f>
        <v>113.27114886207042</v>
      </c>
      <c r="J20">
        <f>SUBTOTAL(109,Table1[xDraws])</f>
        <v>79.457702275858878</v>
      </c>
      <c r="Q20">
        <f>SUBTOTAL(109,Table1[GoalsF])</f>
        <v>426</v>
      </c>
      <c r="R20">
        <f>SUBTOTAL(109,Table1[xGoalsF])</f>
        <v>402.50354103771105</v>
      </c>
    </row>
    <row r="22" spans="1:55" x14ac:dyDescent="0.45">
      <c r="D22">
        <v>425</v>
      </c>
      <c r="E22">
        <v>419.27114886206954</v>
      </c>
      <c r="F22">
        <v>119</v>
      </c>
      <c r="G22">
        <v>68</v>
      </c>
      <c r="I22">
        <v>113.27114886207042</v>
      </c>
      <c r="J22">
        <v>79.457702275858878</v>
      </c>
      <c r="Q22">
        <v>426</v>
      </c>
      <c r="R22">
        <v>402.50354103771105</v>
      </c>
    </row>
    <row r="24" spans="1:55" x14ac:dyDescent="0.45">
      <c r="D24" s="1">
        <f>D22/E22</f>
        <v>1.0136638334249304</v>
      </c>
      <c r="E24" s="1"/>
      <c r="F24" s="1">
        <f>F22/I22</f>
        <v>1.0505764371199728</v>
      </c>
      <c r="G24" s="1">
        <f>G22/J22</f>
        <v>0.85580123829807753</v>
      </c>
      <c r="H24" s="1"/>
      <c r="I24" s="1"/>
      <c r="J24" s="1"/>
      <c r="K24" s="1"/>
      <c r="L24" s="1"/>
      <c r="M24" s="1"/>
      <c r="N24" s="1"/>
      <c r="O24" s="1"/>
      <c r="P24" s="1"/>
      <c r="Q24" s="1">
        <f>Q22/R22</f>
        <v>1.0583757819911641</v>
      </c>
    </row>
    <row r="26" spans="1:55" x14ac:dyDescent="0.45">
      <c r="J26">
        <f>119+68+119</f>
        <v>306</v>
      </c>
      <c r="Q26">
        <f>Q22/153</f>
        <v>2.784313725490196</v>
      </c>
      <c r="R26">
        <f>R22/153</f>
        <v>2.6307420982856931</v>
      </c>
    </row>
    <row r="27" spans="1:55" x14ac:dyDescent="0.45">
      <c r="J27">
        <f>J26/2</f>
        <v>153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Clausura2019_LigaMX_29-11-2021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2021-11-29T18:12:11Z</dcterms:created>
  <dcterms:modified xsi:type="dcterms:W3CDTF">2021-11-29T19:07:40Z</dcterms:modified>
</cp:coreProperties>
</file>