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C1C5D0F3-13BF-4892-A809-D6324D42142F}" xr6:coauthVersionLast="47" xr6:coauthVersionMax="47" xr10:uidLastSave="{00000000-0000-0000-0000-000000000000}"/>
  <bookViews>
    <workbookView xWindow="-98" yWindow="-98" windowWidth="22695" windowHeight="14595"/>
  </bookViews>
  <sheets>
    <sheet name="Clausura2021_LigaMX_29-11-2021" sheetId="1" r:id="rId1"/>
  </sheets>
  <calcPr calcId="0"/>
</workbook>
</file>

<file path=xl/calcChain.xml><?xml version="1.0" encoding="utf-8"?>
<calcChain xmlns="http://schemas.openxmlformats.org/spreadsheetml/2006/main">
  <c r="F23" i="1" l="1"/>
  <c r="R26" i="1"/>
  <c r="Q26" i="1"/>
  <c r="Q23" i="1" l="1"/>
  <c r="R20" i="1"/>
  <c r="Q20" i="1"/>
  <c r="D23" i="1"/>
  <c r="G23" i="1"/>
  <c r="F20" i="1"/>
  <c r="I20" i="1"/>
  <c r="J20" i="1"/>
  <c r="G20" i="1"/>
  <c r="E20" i="1"/>
  <c r="D2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<sst xmlns="http://schemas.openxmlformats.org/spreadsheetml/2006/main" count="75" uniqueCount="75">
  <si>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</si>
  <si>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</si>
  <si>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</si>
  <si>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</si>
  <si>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</si>
  <si>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</si>
  <si>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</si>
  <si>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</si>
  <si>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</si>
  <si>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</si>
  <si>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</si>
  <si>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</si>
  <si>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</si>
  <si>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</si>
  <si>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</si>
  <si>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</si>
  <si>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</si>
  <si>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</si>
  <si>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</si>
  <si>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</si>
  <si>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</si>
  <si>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</si>
  <si>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</si>
  <si>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</si>
  <si>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</si>
  <si>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</si>
  <si>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</si>
  <si>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</si>
  <si>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</si>
  <si>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</si>
  <si>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</si>
  <si>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</si>
  <si>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</si>
  <si>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</si>
  <si>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</si>
  <si>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</si>
  <si>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</si>
  <si>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</si>
  <si>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</si>
  <si>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</si>
  <si>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</si>
  <si>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</si>
  <si>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</si>
  <si>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</si>
  <si>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</si>
  <si>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</si>
  <si>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</si>
  <si>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</si>
  <si>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</si>
  <si>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</si>
  <si>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</si>
  <si>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Toluca</t>
  </si>
  <si>
    <t>Juarez</t>
  </si>
  <si>
    <t>U.A.N.L.- Tigres</t>
  </si>
  <si>
    <t>Pachuca</t>
  </si>
  <si>
    <t>Mazatlan FC</t>
  </si>
  <si>
    <t>Monterrey</t>
  </si>
  <si>
    <t>Necaxa</t>
  </si>
  <si>
    <t>Queretaro</t>
  </si>
  <si>
    <t>Puebla</t>
  </si>
  <si>
    <t>Santos Laguna</t>
  </si>
  <si>
    <t>Atl. San Luis</t>
  </si>
  <si>
    <t>Atlas</t>
  </si>
  <si>
    <t>Club America</t>
  </si>
  <si>
    <t>Club Tijuana</t>
  </si>
  <si>
    <t>Guadalajara Chivas</t>
  </si>
  <si>
    <t>Club Leon</t>
  </si>
  <si>
    <t>U.N.A.M.- Pumas</t>
  </si>
  <si>
    <t>Cruz Azul</t>
  </si>
  <si>
    <t>Rank</t>
  </si>
  <si>
    <t>Rpoints</t>
  </si>
  <si>
    <t>RGoalsF</t>
  </si>
  <si>
    <t>RGoalsA</t>
  </si>
  <si>
    <t>Avg</t>
  </si>
  <si>
    <t>xAvg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</si>
</sst>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C20" totalsRowCount="1">
  <autoFilter ref="A1:BC19"/>
  <tableColumns count="55">
    <tableColumn id="1" name="Rank"/>
    <tableColumn id="2" name="team"/>
    <tableColumn id="53" name="Rpoints" totalsRowDxfId="2" dataCellStyle="Percent" totalsRowCellStyle="Percent">
      <calculatedColumnFormula>Table1[[#This Row],[Points]]/Table1[[#This Row],[xPoints]]</calculatedColumnFormula>
    </tableColumn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54" name="RGoalsF" totalsRowDxfId="1" dataCellStyle="Percent" totalsRowCellStyle="Percent">
      <calculatedColumnFormula>Table1[[#This Row],[GoalsF]]/Table1[[#This Row],[xGoalsF]]</calculatedColumnFormula>
    </tableColumn>
    <tableColumn id="15" name="GoalsF" totalsRowFunction="sum"/>
    <tableColumn id="16" name="xGoalsF" totalsRowFunction="sum"/>
    <tableColumn id="55" name="RGoalsA" totalsRowDxfId="0" dataCellStyle="Percent" totalsRowCellStyle="Percent">
      <calculatedColumnFormula>Table1[[#This Row],[GoalsA]]/Table1[[#This Row],[xGoalsA]]</calculatedColumnFormula>
    </tableColumn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tabSelected="1" workbookViewId="0">
      <pane xSplit="2" topLeftCell="C1" activePane="topRight" state="frozen"/>
      <selection pane="topRight" activeCell="Q26" sqref="Q26:R26"/>
    </sheetView>
  </sheetViews>
  <sheetFormatPr defaultRowHeight="14.25" x14ac:dyDescent="0.45"/>
  <cols>
    <col min="2" max="2" width="15.73046875" bestFit="1" customWidth="1"/>
    <col min="3" max="3" width="9.1328125" bestFit="1" customWidth="1"/>
    <col min="13" max="13" width="9.9296875" customWidth="1"/>
    <col min="14" max="14" width="11.59765625" customWidth="1"/>
    <col min="15" max="15" width="11.86328125" customWidth="1"/>
    <col min="16" max="16" width="9.33203125" bestFit="1" customWidth="1"/>
    <col min="19" max="19" width="9.6640625" bestFit="1" customWidth="1"/>
    <col min="22" max="22" width="9.9296875" customWidth="1"/>
    <col min="23" max="23" width="10.796875" customWidth="1"/>
    <col min="24" max="24" width="10.19921875" customWidth="1"/>
    <col min="25" max="25" width="11.06640625" customWidth="1"/>
    <col min="26" max="26" width="10.73046875" customWidth="1"/>
    <col min="29" max="29" width="11" customWidth="1"/>
    <col min="32" max="32" width="11.6640625" customWidth="1"/>
    <col min="34" max="34" width="9.53125" customWidth="1"/>
    <col min="35" max="35" width="11.9296875" customWidth="1"/>
    <col min="37" max="37" width="9.796875" customWidth="1"/>
    <col min="38" max="38" width="9.6640625" customWidth="1"/>
    <col min="41" max="41" width="10.796875" customWidth="1"/>
    <col min="44" max="44" width="10.1328125" customWidth="1"/>
    <col min="47" max="47" width="11.265625" customWidth="1"/>
    <col min="49" max="49" width="9.1328125" customWidth="1"/>
    <col min="50" max="50" width="10.265625" customWidth="1"/>
    <col min="53" max="53" width="11.3984375" customWidth="1"/>
    <col min="55" max="55" width="9.265625" customWidth="1"/>
  </cols>
  <sheetData>
    <row r="1" spans="1:55" x14ac:dyDescent="0.45">
      <c r="A1" t="s">
        <v>69</v>
      </c>
      <c r="B1" t="s">
        <v>0</v>
      </c>
      <c r="C1" s="2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2" t="s">
        <v>71</v>
      </c>
      <c r="Q1" t="s">
        <v>13</v>
      </c>
      <c r="R1" t="s">
        <v>14</v>
      </c>
      <c r="S1" s="2" t="s">
        <v>72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</row>
    <row r="2" spans="1:55" x14ac:dyDescent="0.45">
      <c r="A2">
        <v>0</v>
      </c>
      <c r="B2" t="s">
        <v>51</v>
      </c>
      <c r="C2" s="1">
        <f>Table1[[#This Row],[Points]]/Table1[[#This Row],[xPoints]]</f>
        <v>1.0472767515922561</v>
      </c>
      <c r="D2">
        <v>22</v>
      </c>
      <c r="E2">
        <v>21.006863722078901</v>
      </c>
      <c r="F2">
        <v>6</v>
      </c>
      <c r="G2">
        <v>4</v>
      </c>
      <c r="H2">
        <v>7</v>
      </c>
      <c r="I2">
        <v>5.5141017849720502</v>
      </c>
      <c r="J2">
        <v>4.4645583671628097</v>
      </c>
      <c r="K2">
        <v>7.0213398478651303</v>
      </c>
      <c r="L2">
        <v>2</v>
      </c>
      <c r="M2">
        <v>-3.46471791056983</v>
      </c>
      <c r="N2">
        <v>5.8209717063209601</v>
      </c>
      <c r="O2">
        <v>-0.35625379575113603</v>
      </c>
      <c r="P2" s="1">
        <f>Table1[[#This Row],[GoalsF]]/Table1[[#This Row],[xGoalsF]]</f>
        <v>1.2884664029211157</v>
      </c>
      <c r="Q2">
        <v>26</v>
      </c>
      <c r="R2">
        <v>20.179028293679</v>
      </c>
      <c r="S2" s="1">
        <f>Table1[[#This Row],[GoalsA]]/Table1[[#This Row],[xGoalsA]]</f>
        <v>1.0150675697782268</v>
      </c>
      <c r="T2">
        <v>24</v>
      </c>
      <c r="U2">
        <v>23.643746204248799</v>
      </c>
      <c r="V2">
        <v>0</v>
      </c>
      <c r="W2">
        <v>8.8794593426279391</v>
      </c>
      <c r="X2">
        <v>0</v>
      </c>
      <c r="Y2">
        <v>10.342027994125299</v>
      </c>
      <c r="Z2">
        <v>0</v>
      </c>
      <c r="AA2">
        <v>0</v>
      </c>
      <c r="AB2">
        <v>183.97087877597701</v>
      </c>
      <c r="AC2">
        <v>0</v>
      </c>
      <c r="AD2">
        <v>0</v>
      </c>
      <c r="AE2">
        <v>198.98022196055899</v>
      </c>
      <c r="AF2">
        <v>0</v>
      </c>
      <c r="AG2">
        <v>0</v>
      </c>
      <c r="AH2">
        <v>77.999389593473595</v>
      </c>
      <c r="AI2">
        <v>0</v>
      </c>
      <c r="AJ2">
        <v>0</v>
      </c>
      <c r="AK2">
        <v>85.9155278859334</v>
      </c>
      <c r="AL2">
        <v>0</v>
      </c>
      <c r="AM2">
        <v>0</v>
      </c>
      <c r="AN2">
        <v>222.32578173954599</v>
      </c>
      <c r="AO2">
        <v>0</v>
      </c>
      <c r="AP2">
        <v>0</v>
      </c>
      <c r="AQ2">
        <v>220.132458038203</v>
      </c>
      <c r="AR2">
        <v>0</v>
      </c>
      <c r="AS2">
        <v>0</v>
      </c>
      <c r="AT2">
        <v>29.975829882591899</v>
      </c>
      <c r="AU2">
        <v>0</v>
      </c>
      <c r="AV2">
        <v>0</v>
      </c>
      <c r="AW2">
        <v>28.713780615747702</v>
      </c>
      <c r="AX2">
        <v>0</v>
      </c>
      <c r="AY2">
        <v>0</v>
      </c>
      <c r="AZ2">
        <v>1.8352346093705101</v>
      </c>
      <c r="BA2">
        <v>0</v>
      </c>
      <c r="BB2">
        <v>0</v>
      </c>
      <c r="BC2">
        <v>1.7404053349969599</v>
      </c>
    </row>
    <row r="3" spans="1:55" x14ac:dyDescent="0.45">
      <c r="A3">
        <v>1</v>
      </c>
      <c r="B3" t="s">
        <v>52</v>
      </c>
      <c r="C3" s="1">
        <f>Table1[[#This Row],[Points]]/Table1[[#This Row],[xPoints]]</f>
        <v>0.82824998021075247</v>
      </c>
      <c r="D3">
        <v>15</v>
      </c>
      <c r="E3">
        <v>18.110474323444201</v>
      </c>
      <c r="F3">
        <v>4</v>
      </c>
      <c r="G3">
        <v>3</v>
      </c>
      <c r="H3">
        <v>10</v>
      </c>
      <c r="I3">
        <v>4.5008245164198701</v>
      </c>
      <c r="J3">
        <v>4.6080007741845801</v>
      </c>
      <c r="K3">
        <v>7.89117470939554</v>
      </c>
      <c r="L3">
        <v>-16</v>
      </c>
      <c r="M3">
        <v>-7.1270523856504298</v>
      </c>
      <c r="N3">
        <v>-5.56515153208532</v>
      </c>
      <c r="O3">
        <v>-3.3077960822642498</v>
      </c>
      <c r="P3" s="1">
        <f>Table1[[#This Row],[GoalsF]]/Table1[[#This Row],[xGoalsF]]</f>
        <v>0.7002366760935238</v>
      </c>
      <c r="Q3">
        <v>13</v>
      </c>
      <c r="R3">
        <v>18.565151532085299</v>
      </c>
      <c r="S3" s="1">
        <f>Table1[[#This Row],[GoalsA]]/Table1[[#This Row],[xGoalsA]]</f>
        <v>1.1287470741262831</v>
      </c>
      <c r="T3">
        <v>29</v>
      </c>
      <c r="U3">
        <v>25.6922039177357</v>
      </c>
      <c r="V3">
        <v>0</v>
      </c>
      <c r="W3">
        <v>8.2049166776375699</v>
      </c>
      <c r="X3">
        <v>0</v>
      </c>
      <c r="Y3">
        <v>11.2613440374814</v>
      </c>
      <c r="Z3">
        <v>0</v>
      </c>
      <c r="AA3">
        <v>0</v>
      </c>
      <c r="AB3">
        <v>175.381535835124</v>
      </c>
      <c r="AC3">
        <v>0</v>
      </c>
      <c r="AD3">
        <v>0</v>
      </c>
      <c r="AE3">
        <v>209.84719828009199</v>
      </c>
      <c r="AF3">
        <v>0</v>
      </c>
      <c r="AG3">
        <v>0</v>
      </c>
      <c r="AH3">
        <v>73.695098807389599</v>
      </c>
      <c r="AI3">
        <v>0</v>
      </c>
      <c r="AJ3">
        <v>0</v>
      </c>
      <c r="AK3">
        <v>91.462494880222494</v>
      </c>
      <c r="AL3">
        <v>0</v>
      </c>
      <c r="AM3">
        <v>0</v>
      </c>
      <c r="AN3">
        <v>225.53315943305901</v>
      </c>
      <c r="AO3">
        <v>0</v>
      </c>
      <c r="AP3">
        <v>0</v>
      </c>
      <c r="AQ3">
        <v>218.389183536524</v>
      </c>
      <c r="AR3">
        <v>0</v>
      </c>
      <c r="AS3">
        <v>0</v>
      </c>
      <c r="AT3">
        <v>31.040766038156701</v>
      </c>
      <c r="AU3">
        <v>0</v>
      </c>
      <c r="AV3">
        <v>0</v>
      </c>
      <c r="AW3">
        <v>27.745918519311701</v>
      </c>
      <c r="AX3">
        <v>0</v>
      </c>
      <c r="AY3">
        <v>0</v>
      </c>
      <c r="AZ3">
        <v>1.9482508563408401</v>
      </c>
      <c r="BA3">
        <v>0</v>
      </c>
      <c r="BB3">
        <v>0</v>
      </c>
      <c r="BC3">
        <v>1.6479752974066399</v>
      </c>
    </row>
    <row r="4" spans="1:55" x14ac:dyDescent="0.45">
      <c r="A4">
        <v>2</v>
      </c>
      <c r="B4" t="s">
        <v>53</v>
      </c>
      <c r="C4" s="1">
        <f>Table1[[#This Row],[Points]]/Table1[[#This Row],[xPoints]]</f>
        <v>0.8300179171857679</v>
      </c>
      <c r="D4">
        <v>23</v>
      </c>
      <c r="E4">
        <v>27.710245193239999</v>
      </c>
      <c r="F4">
        <v>6</v>
      </c>
      <c r="G4">
        <v>5</v>
      </c>
      <c r="H4">
        <v>6</v>
      </c>
      <c r="I4">
        <v>7.6572972744544803</v>
      </c>
      <c r="J4">
        <v>4.73835336987662</v>
      </c>
      <c r="K4">
        <v>4.6043493556688802</v>
      </c>
      <c r="L4">
        <v>-1</v>
      </c>
      <c r="M4">
        <v>6.4025169787205796</v>
      </c>
      <c r="N4">
        <v>-6.1648558961856699</v>
      </c>
      <c r="O4">
        <v>-1.2376610825348999</v>
      </c>
      <c r="P4" s="1">
        <f>Table1[[#This Row],[GoalsF]]/Table1[[#This Row],[xGoalsF]]</f>
        <v>0.75502121205788242</v>
      </c>
      <c r="Q4">
        <v>19</v>
      </c>
      <c r="R4">
        <v>25.1648558961856</v>
      </c>
      <c r="S4" s="1">
        <f>Table1[[#This Row],[GoalsA]]/Table1[[#This Row],[xGoalsA]]</f>
        <v>1.0659651809925956</v>
      </c>
      <c r="T4">
        <v>20</v>
      </c>
      <c r="U4">
        <v>18.762338917465001</v>
      </c>
      <c r="V4">
        <v>0</v>
      </c>
      <c r="W4">
        <v>10.9350367875355</v>
      </c>
      <c r="X4">
        <v>0</v>
      </c>
      <c r="Y4">
        <v>8.2280080705979799</v>
      </c>
      <c r="Z4">
        <v>0</v>
      </c>
      <c r="AA4">
        <v>0</v>
      </c>
      <c r="AB4">
        <v>205.75587187305399</v>
      </c>
      <c r="AC4">
        <v>0</v>
      </c>
      <c r="AD4">
        <v>0</v>
      </c>
      <c r="AE4">
        <v>177.242235940878</v>
      </c>
      <c r="AF4">
        <v>0</v>
      </c>
      <c r="AG4">
        <v>0</v>
      </c>
      <c r="AH4">
        <v>88.976996940672393</v>
      </c>
      <c r="AI4">
        <v>0</v>
      </c>
      <c r="AJ4">
        <v>0</v>
      </c>
      <c r="AK4">
        <v>74.245849630402802</v>
      </c>
      <c r="AL4">
        <v>0</v>
      </c>
      <c r="AM4">
        <v>0</v>
      </c>
      <c r="AN4">
        <v>221.180702971459</v>
      </c>
      <c r="AO4">
        <v>0</v>
      </c>
      <c r="AP4">
        <v>0</v>
      </c>
      <c r="AQ4">
        <v>226.10870410627601</v>
      </c>
      <c r="AR4">
        <v>0</v>
      </c>
      <c r="AS4">
        <v>0</v>
      </c>
      <c r="AT4">
        <v>28.4292619554076</v>
      </c>
      <c r="AU4">
        <v>0</v>
      </c>
      <c r="AV4">
        <v>0</v>
      </c>
      <c r="AW4">
        <v>31.406838617724102</v>
      </c>
      <c r="AX4">
        <v>0</v>
      </c>
      <c r="AY4">
        <v>0</v>
      </c>
      <c r="AZ4">
        <v>1.66568291278211</v>
      </c>
      <c r="BA4">
        <v>0</v>
      </c>
      <c r="BB4">
        <v>0</v>
      </c>
      <c r="BC4">
        <v>1.93680465914379</v>
      </c>
    </row>
    <row r="5" spans="1:55" x14ac:dyDescent="0.45">
      <c r="A5">
        <v>3</v>
      </c>
      <c r="B5" t="s">
        <v>54</v>
      </c>
      <c r="C5" s="1">
        <f>Table1[[#This Row],[Points]]/Table1[[#This Row],[xPoints]]</f>
        <v>0.8827973019206613</v>
      </c>
      <c r="D5">
        <v>23</v>
      </c>
      <c r="E5">
        <v>26.053545870563902</v>
      </c>
      <c r="F5">
        <v>6</v>
      </c>
      <c r="G5">
        <v>5</v>
      </c>
      <c r="H5">
        <v>6</v>
      </c>
      <c r="I5">
        <v>7.0862113449101098</v>
      </c>
      <c r="J5">
        <v>4.7949118358336396</v>
      </c>
      <c r="K5">
        <v>5.1188768192562399</v>
      </c>
      <c r="L5">
        <v>1</v>
      </c>
      <c r="M5">
        <v>3.9946736396936799</v>
      </c>
      <c r="N5">
        <v>-3.7623893863106699</v>
      </c>
      <c r="O5">
        <v>0.76771574661698505</v>
      </c>
      <c r="P5" s="1">
        <f>Table1[[#This Row],[GoalsF]]/Table1[[#This Row],[xGoalsF]]</f>
        <v>0.84166620093861044</v>
      </c>
      <c r="Q5">
        <v>20</v>
      </c>
      <c r="R5">
        <v>23.762389386310598</v>
      </c>
      <c r="S5" s="1">
        <f>Table1[[#This Row],[GoalsA]]/Table1[[#This Row],[xGoalsA]]</f>
        <v>0.96116315327185486</v>
      </c>
      <c r="T5">
        <v>19</v>
      </c>
      <c r="U5">
        <v>19.767715746616901</v>
      </c>
      <c r="V5">
        <v>0</v>
      </c>
      <c r="W5">
        <v>10.4225215538615</v>
      </c>
      <c r="X5">
        <v>0</v>
      </c>
      <c r="Y5">
        <v>8.6449122662772897</v>
      </c>
      <c r="Z5">
        <v>0</v>
      </c>
      <c r="AA5">
        <v>0</v>
      </c>
      <c r="AB5">
        <v>201.95632232101201</v>
      </c>
      <c r="AC5">
        <v>0</v>
      </c>
      <c r="AD5">
        <v>0</v>
      </c>
      <c r="AE5">
        <v>182.68346545879399</v>
      </c>
      <c r="AF5">
        <v>0</v>
      </c>
      <c r="AG5">
        <v>0</v>
      </c>
      <c r="AH5">
        <v>86.207483560849397</v>
      </c>
      <c r="AI5">
        <v>0</v>
      </c>
      <c r="AJ5">
        <v>0</v>
      </c>
      <c r="AK5">
        <v>76.183264700536597</v>
      </c>
      <c r="AL5">
        <v>0</v>
      </c>
      <c r="AM5">
        <v>0</v>
      </c>
      <c r="AN5">
        <v>221.033706094856</v>
      </c>
      <c r="AO5">
        <v>0</v>
      </c>
      <c r="AP5">
        <v>0</v>
      </c>
      <c r="AQ5">
        <v>224.42218346031601</v>
      </c>
      <c r="AR5">
        <v>0</v>
      </c>
      <c r="AS5">
        <v>0</v>
      </c>
      <c r="AT5">
        <v>28.8621164216827</v>
      </c>
      <c r="AU5">
        <v>0</v>
      </c>
      <c r="AV5">
        <v>0</v>
      </c>
      <c r="AW5">
        <v>30.608841690996201</v>
      </c>
      <c r="AX5">
        <v>0</v>
      </c>
      <c r="AY5">
        <v>0</v>
      </c>
      <c r="AZ5">
        <v>1.7037468568665599</v>
      </c>
      <c r="BA5">
        <v>0</v>
      </c>
      <c r="BB5">
        <v>0</v>
      </c>
      <c r="BC5">
        <v>1.8942285961885399</v>
      </c>
    </row>
    <row r="6" spans="1:55" x14ac:dyDescent="0.45">
      <c r="A6">
        <v>4</v>
      </c>
      <c r="B6" t="s">
        <v>55</v>
      </c>
      <c r="C6" s="1">
        <f>Table1[[#This Row],[Points]]/Table1[[#This Row],[xPoints]]</f>
        <v>1.1597677509115041</v>
      </c>
      <c r="D6">
        <v>21</v>
      </c>
      <c r="E6">
        <v>18.107073578736198</v>
      </c>
      <c r="F6">
        <v>6</v>
      </c>
      <c r="G6">
        <v>3</v>
      </c>
      <c r="H6">
        <v>8</v>
      </c>
      <c r="I6">
        <v>4.5290335271906601</v>
      </c>
      <c r="J6">
        <v>4.51997299716421</v>
      </c>
      <c r="K6">
        <v>7.9509934756451202</v>
      </c>
      <c r="L6">
        <v>-7</v>
      </c>
      <c r="M6">
        <v>-7.4417337831013803</v>
      </c>
      <c r="N6">
        <v>0.544192408177394</v>
      </c>
      <c r="O6">
        <v>-0.10245862507601</v>
      </c>
      <c r="P6" s="1">
        <f>Table1[[#This Row],[GoalsF]]/Table1[[#This Row],[xGoalsF]]</f>
        <v>1.0294862419577087</v>
      </c>
      <c r="Q6">
        <v>19</v>
      </c>
      <c r="R6">
        <v>18.455807591822602</v>
      </c>
      <c r="S6" s="1">
        <f>Table1[[#This Row],[GoalsA]]/Table1[[#This Row],[xGoalsA]]</f>
        <v>1.0039563070328872</v>
      </c>
      <c r="T6">
        <v>26</v>
      </c>
      <c r="U6">
        <v>25.8975413749239</v>
      </c>
      <c r="V6">
        <v>0</v>
      </c>
      <c r="W6">
        <v>8.16338118957683</v>
      </c>
      <c r="X6">
        <v>0</v>
      </c>
      <c r="Y6">
        <v>11.4152697367484</v>
      </c>
      <c r="Z6">
        <v>0</v>
      </c>
      <c r="AA6">
        <v>0</v>
      </c>
      <c r="AB6">
        <v>176.32730949013899</v>
      </c>
      <c r="AC6">
        <v>0</v>
      </c>
      <c r="AD6">
        <v>0</v>
      </c>
      <c r="AE6">
        <v>212.55150413006001</v>
      </c>
      <c r="AF6">
        <v>0</v>
      </c>
      <c r="AG6">
        <v>0</v>
      </c>
      <c r="AH6">
        <v>72.366829591324503</v>
      </c>
      <c r="AI6">
        <v>0</v>
      </c>
      <c r="AJ6">
        <v>0</v>
      </c>
      <c r="AK6">
        <v>90.680330900134507</v>
      </c>
      <c r="AL6">
        <v>0</v>
      </c>
      <c r="AM6">
        <v>0</v>
      </c>
      <c r="AN6">
        <v>225.208043918236</v>
      </c>
      <c r="AO6">
        <v>0</v>
      </c>
      <c r="AP6">
        <v>0</v>
      </c>
      <c r="AQ6">
        <v>219.701986918366</v>
      </c>
      <c r="AR6">
        <v>0</v>
      </c>
      <c r="AS6">
        <v>0</v>
      </c>
      <c r="AT6">
        <v>31.219073522326202</v>
      </c>
      <c r="AU6">
        <v>0</v>
      </c>
      <c r="AV6">
        <v>0</v>
      </c>
      <c r="AW6">
        <v>28.2286243930848</v>
      </c>
      <c r="AX6">
        <v>0</v>
      </c>
      <c r="AY6">
        <v>0</v>
      </c>
      <c r="AZ6">
        <v>1.8910674492752999</v>
      </c>
      <c r="BA6">
        <v>0</v>
      </c>
      <c r="BB6">
        <v>0</v>
      </c>
      <c r="BC6">
        <v>1.66425321930708</v>
      </c>
    </row>
    <row r="7" spans="1:55" x14ac:dyDescent="0.45">
      <c r="A7">
        <v>5</v>
      </c>
      <c r="B7" t="s">
        <v>56</v>
      </c>
      <c r="C7" s="1">
        <f>Table1[[#This Row],[Points]]/Table1[[#This Row],[xPoints]]</f>
        <v>0.87261367156501712</v>
      </c>
      <c r="D7">
        <v>28</v>
      </c>
      <c r="E7">
        <v>32.087510100297301</v>
      </c>
      <c r="F7">
        <v>8</v>
      </c>
      <c r="G7">
        <v>4</v>
      </c>
      <c r="H7">
        <v>5</v>
      </c>
      <c r="I7">
        <v>9.3039582536711904</v>
      </c>
      <c r="J7">
        <v>4.1756353392838097</v>
      </c>
      <c r="K7">
        <v>3.5204064070449901</v>
      </c>
      <c r="L7">
        <v>9</v>
      </c>
      <c r="M7">
        <v>12.6043425975614</v>
      </c>
      <c r="N7">
        <v>-7.3294867587606296</v>
      </c>
      <c r="O7">
        <v>3.7251441611992102</v>
      </c>
      <c r="P7" s="1">
        <f>Table1[[#This Row],[GoalsF]]/Table1[[#This Row],[xGoalsF]]</f>
        <v>0.75009836281668618</v>
      </c>
      <c r="Q7">
        <v>22</v>
      </c>
      <c r="R7">
        <v>29.329486758760599</v>
      </c>
      <c r="S7" s="1">
        <f>Table1[[#This Row],[GoalsA]]/Table1[[#This Row],[xGoalsA]]</f>
        <v>0.77727282196818415</v>
      </c>
      <c r="T7">
        <v>13</v>
      </c>
      <c r="U7">
        <v>16.7251441611992</v>
      </c>
      <c r="V7">
        <v>0</v>
      </c>
      <c r="W7">
        <v>12.832908585159901</v>
      </c>
      <c r="X7">
        <v>0</v>
      </c>
      <c r="Y7">
        <v>7.3548126911322598</v>
      </c>
      <c r="Z7">
        <v>0</v>
      </c>
      <c r="AA7">
        <v>0</v>
      </c>
      <c r="AB7">
        <v>228.23730811783599</v>
      </c>
      <c r="AC7">
        <v>0</v>
      </c>
      <c r="AD7">
        <v>0</v>
      </c>
      <c r="AE7">
        <v>165.93476499696999</v>
      </c>
      <c r="AF7">
        <v>0</v>
      </c>
      <c r="AG7">
        <v>0</v>
      </c>
      <c r="AH7">
        <v>98.392467331478002</v>
      </c>
      <c r="AI7">
        <v>0</v>
      </c>
      <c r="AJ7">
        <v>0</v>
      </c>
      <c r="AK7">
        <v>67.366099234137906</v>
      </c>
      <c r="AL7">
        <v>0</v>
      </c>
      <c r="AM7">
        <v>0</v>
      </c>
      <c r="AN7">
        <v>216.607892144201</v>
      </c>
      <c r="AO7">
        <v>0</v>
      </c>
      <c r="AP7">
        <v>0</v>
      </c>
      <c r="AQ7">
        <v>226.46218407362099</v>
      </c>
      <c r="AR7">
        <v>0</v>
      </c>
      <c r="AS7">
        <v>0</v>
      </c>
      <c r="AT7">
        <v>26.752796194682301</v>
      </c>
      <c r="AU7">
        <v>0</v>
      </c>
      <c r="AV7">
        <v>0</v>
      </c>
      <c r="AW7">
        <v>32.2596133973246</v>
      </c>
      <c r="AX7">
        <v>0</v>
      </c>
      <c r="AY7">
        <v>0</v>
      </c>
      <c r="AZ7">
        <v>1.4965715943578599</v>
      </c>
      <c r="BA7">
        <v>0</v>
      </c>
      <c r="BB7">
        <v>0</v>
      </c>
      <c r="BC7">
        <v>2.0059142832845001</v>
      </c>
    </row>
    <row r="8" spans="1:55" x14ac:dyDescent="0.45">
      <c r="A8">
        <v>6</v>
      </c>
      <c r="B8" t="s">
        <v>57</v>
      </c>
      <c r="C8" s="1">
        <f>Table1[[#This Row],[Points]]/Table1[[#This Row],[xPoints]]</f>
        <v>0.60223422619734723</v>
      </c>
      <c r="D8">
        <v>11</v>
      </c>
      <c r="E8">
        <v>18.265318577883999</v>
      </c>
      <c r="F8">
        <v>2</v>
      </c>
      <c r="G8">
        <v>5</v>
      </c>
      <c r="H8">
        <v>10</v>
      </c>
      <c r="I8">
        <v>4.5541503042872797</v>
      </c>
      <c r="J8">
        <v>4.60286766502223</v>
      </c>
      <c r="K8">
        <v>7.8429820306904796</v>
      </c>
      <c r="L8">
        <v>-15</v>
      </c>
      <c r="M8">
        <v>-7.0582217701319303</v>
      </c>
      <c r="N8">
        <v>-4.68245924775941</v>
      </c>
      <c r="O8">
        <v>-3.2593189821086499</v>
      </c>
      <c r="P8" s="1">
        <f>Table1[[#This Row],[GoalsF]]/Table1[[#This Row],[xGoalsF]]</f>
        <v>0.74936601302524075</v>
      </c>
      <c r="Q8">
        <v>14</v>
      </c>
      <c r="R8">
        <v>18.6824592477594</v>
      </c>
      <c r="S8" s="1">
        <f>Table1[[#This Row],[GoalsA]]/Table1[[#This Row],[xGoalsA]]</f>
        <v>1.1266213189869871</v>
      </c>
      <c r="T8">
        <v>29</v>
      </c>
      <c r="U8">
        <v>25.740681017891301</v>
      </c>
      <c r="V8">
        <v>0</v>
      </c>
      <c r="W8">
        <v>8.1433257955360592</v>
      </c>
      <c r="X8">
        <v>0</v>
      </c>
      <c r="Y8">
        <v>11.236329889666701</v>
      </c>
      <c r="Z8">
        <v>0</v>
      </c>
      <c r="AA8">
        <v>0</v>
      </c>
      <c r="AB8">
        <v>175.554496126109</v>
      </c>
      <c r="AC8">
        <v>0</v>
      </c>
      <c r="AD8">
        <v>0</v>
      </c>
      <c r="AE8">
        <v>210.94168880067801</v>
      </c>
      <c r="AF8">
        <v>0</v>
      </c>
      <c r="AG8">
        <v>0</v>
      </c>
      <c r="AH8">
        <v>72.998699208539193</v>
      </c>
      <c r="AI8">
        <v>0</v>
      </c>
      <c r="AJ8">
        <v>0</v>
      </c>
      <c r="AK8">
        <v>90.982574940521701</v>
      </c>
      <c r="AL8">
        <v>0</v>
      </c>
      <c r="AM8">
        <v>0</v>
      </c>
      <c r="AN8">
        <v>225.73823238051801</v>
      </c>
      <c r="AO8">
        <v>0</v>
      </c>
      <c r="AP8">
        <v>0</v>
      </c>
      <c r="AQ8">
        <v>219.074466083701</v>
      </c>
      <c r="AR8">
        <v>0</v>
      </c>
      <c r="AS8">
        <v>0</v>
      </c>
      <c r="AT8">
        <v>31.363140569175901</v>
      </c>
      <c r="AU8">
        <v>0</v>
      </c>
      <c r="AV8">
        <v>0</v>
      </c>
      <c r="AW8">
        <v>27.997964187930901</v>
      </c>
      <c r="AX8">
        <v>0</v>
      </c>
      <c r="AY8">
        <v>0</v>
      </c>
      <c r="AZ8">
        <v>1.96068861639883</v>
      </c>
      <c r="BA8">
        <v>0</v>
      </c>
      <c r="BB8">
        <v>0</v>
      </c>
      <c r="BC8">
        <v>1.6361284471272299</v>
      </c>
    </row>
    <row r="9" spans="1:55" x14ac:dyDescent="0.45">
      <c r="A9">
        <v>7</v>
      </c>
      <c r="B9" t="s">
        <v>58</v>
      </c>
      <c r="C9" s="1">
        <f>Table1[[#This Row],[Points]]/Table1[[#This Row],[xPoints]]</f>
        <v>1.0007121835882591</v>
      </c>
      <c r="D9">
        <v>21</v>
      </c>
      <c r="E9">
        <v>20.985054788380999</v>
      </c>
      <c r="F9">
        <v>6</v>
      </c>
      <c r="G9">
        <v>3</v>
      </c>
      <c r="H9">
        <v>8</v>
      </c>
      <c r="I9">
        <v>5.4447659273655296</v>
      </c>
      <c r="J9">
        <v>4.6507570062844099</v>
      </c>
      <c r="K9">
        <v>6.9044770663500401</v>
      </c>
      <c r="L9">
        <v>-6</v>
      </c>
      <c r="M9">
        <v>-2.8760446927878598</v>
      </c>
      <c r="N9">
        <v>-1.3432442281468699</v>
      </c>
      <c r="O9">
        <v>-1.7807110790652501</v>
      </c>
      <c r="P9" s="1">
        <f>Table1[[#This Row],[GoalsF]]/Table1[[#This Row],[xGoalsF]]</f>
        <v>0.93397099238044368</v>
      </c>
      <c r="Q9">
        <v>19</v>
      </c>
      <c r="R9">
        <v>20.343244228146801</v>
      </c>
      <c r="S9" s="1">
        <f>Table1[[#This Row],[GoalsA]]/Table1[[#This Row],[xGoalsA]]</f>
        <v>1.0766910255145581</v>
      </c>
      <c r="T9">
        <v>25</v>
      </c>
      <c r="U9">
        <v>23.219288920934702</v>
      </c>
      <c r="V9">
        <v>0</v>
      </c>
      <c r="W9">
        <v>8.9488969609455609</v>
      </c>
      <c r="X9">
        <v>0</v>
      </c>
      <c r="Y9">
        <v>10.14618991095</v>
      </c>
      <c r="Z9">
        <v>0</v>
      </c>
      <c r="AA9">
        <v>0</v>
      </c>
      <c r="AB9">
        <v>185.03292950788901</v>
      </c>
      <c r="AC9">
        <v>0</v>
      </c>
      <c r="AD9">
        <v>0</v>
      </c>
      <c r="AE9">
        <v>197.65922033247199</v>
      </c>
      <c r="AF9">
        <v>0</v>
      </c>
      <c r="AG9">
        <v>0</v>
      </c>
      <c r="AH9">
        <v>78.424426520089099</v>
      </c>
      <c r="AI9">
        <v>0</v>
      </c>
      <c r="AJ9">
        <v>0</v>
      </c>
      <c r="AK9">
        <v>85.127458714760607</v>
      </c>
      <c r="AL9">
        <v>0</v>
      </c>
      <c r="AM9">
        <v>0</v>
      </c>
      <c r="AN9">
        <v>223.87582824194999</v>
      </c>
      <c r="AO9">
        <v>0</v>
      </c>
      <c r="AP9">
        <v>0</v>
      </c>
      <c r="AQ9">
        <v>221.73340218300299</v>
      </c>
      <c r="AR9">
        <v>0</v>
      </c>
      <c r="AS9">
        <v>0</v>
      </c>
      <c r="AT9">
        <v>29.977888652739701</v>
      </c>
      <c r="AU9">
        <v>0</v>
      </c>
      <c r="AV9">
        <v>0</v>
      </c>
      <c r="AW9">
        <v>29.017283117817499</v>
      </c>
      <c r="AX9">
        <v>0</v>
      </c>
      <c r="AY9">
        <v>0</v>
      </c>
      <c r="AZ9">
        <v>1.83069463978985</v>
      </c>
      <c r="BA9">
        <v>0</v>
      </c>
      <c r="BB9">
        <v>0</v>
      </c>
      <c r="BC9">
        <v>1.76682498145986</v>
      </c>
    </row>
    <row r="10" spans="1:55" x14ac:dyDescent="0.45">
      <c r="A10">
        <v>8</v>
      </c>
      <c r="B10" t="s">
        <v>59</v>
      </c>
      <c r="C10" s="1">
        <f>Table1[[#This Row],[Points]]/Table1[[#This Row],[xPoints]]</f>
        <v>1.3535596263637761</v>
      </c>
      <c r="D10">
        <v>28</v>
      </c>
      <c r="E10">
        <v>20.686196200472999</v>
      </c>
      <c r="F10">
        <v>7</v>
      </c>
      <c r="G10">
        <v>7</v>
      </c>
      <c r="H10">
        <v>3</v>
      </c>
      <c r="I10">
        <v>5.2633405638938999</v>
      </c>
      <c r="J10">
        <v>4.8961745087913302</v>
      </c>
      <c r="K10">
        <v>6.8404849273147601</v>
      </c>
      <c r="L10">
        <v>11</v>
      </c>
      <c r="M10">
        <v>-3.7424226289498401</v>
      </c>
      <c r="N10">
        <v>5.0501653308646004</v>
      </c>
      <c r="O10">
        <v>9.6922572980852308</v>
      </c>
      <c r="P10" s="1">
        <f>Table1[[#This Row],[GoalsF]]/Table1[[#This Row],[xGoalsF]]</f>
        <v>1.2531432172055987</v>
      </c>
      <c r="Q10">
        <v>25</v>
      </c>
      <c r="R10">
        <v>19.949834669135299</v>
      </c>
      <c r="S10" s="1">
        <f>Table1[[#This Row],[GoalsA]]/Table1[[#This Row],[xGoalsA]]</f>
        <v>0.5909103477924611</v>
      </c>
      <c r="T10">
        <v>14</v>
      </c>
      <c r="U10">
        <v>23.692257298085199</v>
      </c>
      <c r="V10">
        <v>0</v>
      </c>
      <c r="W10">
        <v>8.7489442733229801</v>
      </c>
      <c r="X10">
        <v>0</v>
      </c>
      <c r="Y10">
        <v>10.3881938998652</v>
      </c>
      <c r="Z10">
        <v>0</v>
      </c>
      <c r="AA10">
        <v>0</v>
      </c>
      <c r="AB10">
        <v>182.53551605755899</v>
      </c>
      <c r="AC10">
        <v>0</v>
      </c>
      <c r="AD10">
        <v>0</v>
      </c>
      <c r="AE10">
        <v>199.74342662418201</v>
      </c>
      <c r="AF10">
        <v>0</v>
      </c>
      <c r="AG10">
        <v>0</v>
      </c>
      <c r="AH10">
        <v>77.4100874238475</v>
      </c>
      <c r="AI10">
        <v>0</v>
      </c>
      <c r="AJ10">
        <v>0</v>
      </c>
      <c r="AK10">
        <v>86.443335041666103</v>
      </c>
      <c r="AL10">
        <v>0</v>
      </c>
      <c r="AM10">
        <v>0</v>
      </c>
      <c r="AN10">
        <v>222.992831109062</v>
      </c>
      <c r="AO10">
        <v>0</v>
      </c>
      <c r="AP10">
        <v>0</v>
      </c>
      <c r="AQ10">
        <v>220.31173074468899</v>
      </c>
      <c r="AR10">
        <v>0</v>
      </c>
      <c r="AS10">
        <v>0</v>
      </c>
      <c r="AT10">
        <v>30.133133372434401</v>
      </c>
      <c r="AU10">
        <v>0</v>
      </c>
      <c r="AV10">
        <v>0</v>
      </c>
      <c r="AW10">
        <v>28.610498171268102</v>
      </c>
      <c r="AX10">
        <v>0</v>
      </c>
      <c r="AY10">
        <v>0</v>
      </c>
      <c r="AZ10">
        <v>1.88429236134616</v>
      </c>
      <c r="BA10">
        <v>0</v>
      </c>
      <c r="BB10">
        <v>0</v>
      </c>
      <c r="BC10">
        <v>1.7425485180582301</v>
      </c>
    </row>
    <row r="11" spans="1:55" x14ac:dyDescent="0.45">
      <c r="A11">
        <v>9</v>
      </c>
      <c r="B11" t="s">
        <v>60</v>
      </c>
      <c r="C11" s="1">
        <f>Table1[[#This Row],[Points]]/Table1[[#This Row],[xPoints]]</f>
        <v>1.0083105505342789</v>
      </c>
      <c r="D11">
        <v>26</v>
      </c>
      <c r="E11">
        <v>25.785706582385</v>
      </c>
      <c r="F11">
        <v>7</v>
      </c>
      <c r="G11">
        <v>5</v>
      </c>
      <c r="H11">
        <v>5</v>
      </c>
      <c r="I11">
        <v>7.0263740625431401</v>
      </c>
      <c r="J11">
        <v>4.7065843947555601</v>
      </c>
      <c r="K11">
        <v>5.2670415427012802</v>
      </c>
      <c r="L11">
        <v>5</v>
      </c>
      <c r="M11">
        <v>3.6055004831581101</v>
      </c>
      <c r="N11">
        <v>-5.4560554965873003</v>
      </c>
      <c r="O11">
        <v>6.8505550134291804</v>
      </c>
      <c r="P11" s="1">
        <f>Table1[[#This Row],[GoalsF]]/Table1[[#This Row],[xGoalsF]]</f>
        <v>0.76739245448233528</v>
      </c>
      <c r="Q11">
        <v>18</v>
      </c>
      <c r="R11">
        <v>23.4560554965873</v>
      </c>
      <c r="S11" s="1">
        <f>Table1[[#This Row],[GoalsA]]/Table1[[#This Row],[xGoalsA]]</f>
        <v>0.65489352772279508</v>
      </c>
      <c r="T11">
        <v>13</v>
      </c>
      <c r="U11">
        <v>19.850555013429101</v>
      </c>
      <c r="V11">
        <v>0</v>
      </c>
      <c r="W11">
        <v>10.2445097808712</v>
      </c>
      <c r="X11">
        <v>0</v>
      </c>
      <c r="Y11">
        <v>8.6905004363420097</v>
      </c>
      <c r="Z11">
        <v>0</v>
      </c>
      <c r="AA11">
        <v>0</v>
      </c>
      <c r="AB11">
        <v>199.63634368996301</v>
      </c>
      <c r="AC11">
        <v>0</v>
      </c>
      <c r="AD11">
        <v>0</v>
      </c>
      <c r="AE11">
        <v>181.30716039274699</v>
      </c>
      <c r="AF11">
        <v>0</v>
      </c>
      <c r="AG11">
        <v>0</v>
      </c>
      <c r="AH11">
        <v>85.994822125351703</v>
      </c>
      <c r="AI11">
        <v>0</v>
      </c>
      <c r="AJ11">
        <v>0</v>
      </c>
      <c r="AK11">
        <v>76.872285139700793</v>
      </c>
      <c r="AL11">
        <v>0</v>
      </c>
      <c r="AM11">
        <v>0</v>
      </c>
      <c r="AN11">
        <v>220.71429284884201</v>
      </c>
      <c r="AO11">
        <v>0</v>
      </c>
      <c r="AP11">
        <v>0</v>
      </c>
      <c r="AQ11">
        <v>223.80713937724701</v>
      </c>
      <c r="AR11">
        <v>0</v>
      </c>
      <c r="AS11">
        <v>0</v>
      </c>
      <c r="AT11">
        <v>28.7770077710646</v>
      </c>
      <c r="AU11">
        <v>0</v>
      </c>
      <c r="AV11">
        <v>0</v>
      </c>
      <c r="AW11">
        <v>30.6280705091417</v>
      </c>
      <c r="AX11">
        <v>0</v>
      </c>
      <c r="AY11">
        <v>0</v>
      </c>
      <c r="AZ11">
        <v>1.6964355064341701</v>
      </c>
      <c r="BA11">
        <v>0</v>
      </c>
      <c r="BB11">
        <v>0</v>
      </c>
      <c r="BC11">
        <v>1.8764854184968101</v>
      </c>
    </row>
    <row r="12" spans="1:55" x14ac:dyDescent="0.45">
      <c r="A12">
        <v>10</v>
      </c>
      <c r="B12" t="s">
        <v>61</v>
      </c>
      <c r="C12" s="1">
        <f>Table1[[#This Row],[Points]]/Table1[[#This Row],[xPoints]]</f>
        <v>0.64401896677324466</v>
      </c>
      <c r="D12">
        <v>12</v>
      </c>
      <c r="E12">
        <v>18.632991602909001</v>
      </c>
      <c r="F12">
        <v>3</v>
      </c>
      <c r="G12">
        <v>3</v>
      </c>
      <c r="H12">
        <v>11</v>
      </c>
      <c r="I12">
        <v>4.6756384840087701</v>
      </c>
      <c r="J12">
        <v>4.6060761508827204</v>
      </c>
      <c r="K12">
        <v>7.7182853651084997</v>
      </c>
      <c r="L12">
        <v>-13</v>
      </c>
      <c r="M12">
        <v>-6.5045843321242804</v>
      </c>
      <c r="N12">
        <v>1.2198162209478101</v>
      </c>
      <c r="O12">
        <v>-7.7152318888235296</v>
      </c>
      <c r="P12" s="1">
        <f>Table1[[#This Row],[GoalsF]]/Table1[[#This Row],[xGoalsF]]</f>
        <v>1.0649523047963203</v>
      </c>
      <c r="Q12">
        <v>20</v>
      </c>
      <c r="R12">
        <v>18.780183779052098</v>
      </c>
      <c r="S12" s="1">
        <f>Table1[[#This Row],[GoalsA]]/Table1[[#This Row],[xGoalsA]]</f>
        <v>1.3051335829895669</v>
      </c>
      <c r="T12">
        <v>33</v>
      </c>
      <c r="U12">
        <v>25.284768111176401</v>
      </c>
      <c r="V12">
        <v>0</v>
      </c>
      <c r="W12">
        <v>8.1844579874392807</v>
      </c>
      <c r="X12">
        <v>0</v>
      </c>
      <c r="Y12">
        <v>11.037473864883699</v>
      </c>
      <c r="Z12">
        <v>0</v>
      </c>
      <c r="AA12">
        <v>0</v>
      </c>
      <c r="AB12">
        <v>175.851720365983</v>
      </c>
      <c r="AC12">
        <v>0</v>
      </c>
      <c r="AD12">
        <v>0</v>
      </c>
      <c r="AE12">
        <v>209.09392003613101</v>
      </c>
      <c r="AF12">
        <v>0</v>
      </c>
      <c r="AG12">
        <v>0</v>
      </c>
      <c r="AH12">
        <v>73.070651632836203</v>
      </c>
      <c r="AI12">
        <v>0</v>
      </c>
      <c r="AJ12">
        <v>0</v>
      </c>
      <c r="AK12">
        <v>89.806809826585194</v>
      </c>
      <c r="AL12">
        <v>0</v>
      </c>
      <c r="AM12">
        <v>0</v>
      </c>
      <c r="AN12">
        <v>225.51820318383699</v>
      </c>
      <c r="AO12">
        <v>0</v>
      </c>
      <c r="AP12">
        <v>0</v>
      </c>
      <c r="AQ12">
        <v>219.71701941084501</v>
      </c>
      <c r="AR12">
        <v>0</v>
      </c>
      <c r="AS12">
        <v>0</v>
      </c>
      <c r="AT12">
        <v>31.2350673507067</v>
      </c>
      <c r="AU12">
        <v>0</v>
      </c>
      <c r="AV12">
        <v>0</v>
      </c>
      <c r="AW12">
        <v>27.951820385039799</v>
      </c>
      <c r="AX12">
        <v>0</v>
      </c>
      <c r="AY12">
        <v>0</v>
      </c>
      <c r="AZ12">
        <v>1.9617991453489501</v>
      </c>
      <c r="BA12">
        <v>0</v>
      </c>
      <c r="BB12">
        <v>0</v>
      </c>
      <c r="BC12">
        <v>1.5865258916801099</v>
      </c>
    </row>
    <row r="13" spans="1:55" x14ac:dyDescent="0.45">
      <c r="A13">
        <v>11</v>
      </c>
      <c r="B13" t="s">
        <v>62</v>
      </c>
      <c r="C13" s="1">
        <f>Table1[[#This Row],[Points]]/Table1[[#This Row],[xPoints]]</f>
        <v>0.92110352551649799</v>
      </c>
      <c r="D13">
        <v>22</v>
      </c>
      <c r="E13">
        <v>23.884394523040999</v>
      </c>
      <c r="F13">
        <v>6</v>
      </c>
      <c r="G13">
        <v>4</v>
      </c>
      <c r="H13">
        <v>7</v>
      </c>
      <c r="I13">
        <v>6.3060720075023298</v>
      </c>
      <c r="J13">
        <v>4.9661785005340704</v>
      </c>
      <c r="K13">
        <v>5.7277494919635803</v>
      </c>
      <c r="L13">
        <v>0</v>
      </c>
      <c r="M13">
        <v>1.4780509842373699</v>
      </c>
      <c r="N13">
        <v>-5.3367154735122799</v>
      </c>
      <c r="O13">
        <v>3.85866448927491</v>
      </c>
      <c r="P13" s="1">
        <f>Table1[[#This Row],[GoalsF]]/Table1[[#This Row],[xGoalsF]]</f>
        <v>0.76107877275686764</v>
      </c>
      <c r="Q13">
        <v>17</v>
      </c>
      <c r="R13">
        <v>22.3367154735122</v>
      </c>
      <c r="S13" s="1">
        <f>Table1[[#This Row],[GoalsA]]/Table1[[#This Row],[xGoalsA]]</f>
        <v>0.81500903419492909</v>
      </c>
      <c r="T13">
        <v>17</v>
      </c>
      <c r="U13">
        <v>20.858664489274901</v>
      </c>
      <c r="V13">
        <v>0</v>
      </c>
      <c r="W13">
        <v>9.74613499439252</v>
      </c>
      <c r="X13">
        <v>0</v>
      </c>
      <c r="Y13">
        <v>9.1407302351902295</v>
      </c>
      <c r="Z13">
        <v>0</v>
      </c>
      <c r="AA13">
        <v>0</v>
      </c>
      <c r="AB13">
        <v>195.29028141911601</v>
      </c>
      <c r="AC13">
        <v>0</v>
      </c>
      <c r="AD13">
        <v>0</v>
      </c>
      <c r="AE13">
        <v>187.43975343506699</v>
      </c>
      <c r="AF13">
        <v>0</v>
      </c>
      <c r="AG13">
        <v>0</v>
      </c>
      <c r="AH13">
        <v>82.705466122321297</v>
      </c>
      <c r="AI13">
        <v>0</v>
      </c>
      <c r="AJ13">
        <v>0</v>
      </c>
      <c r="AK13">
        <v>78.700588523439905</v>
      </c>
      <c r="AL13">
        <v>0</v>
      </c>
      <c r="AM13">
        <v>0</v>
      </c>
      <c r="AN13">
        <v>221.64635825756</v>
      </c>
      <c r="AO13">
        <v>0</v>
      </c>
      <c r="AP13">
        <v>0</v>
      </c>
      <c r="AQ13">
        <v>223.595928736247</v>
      </c>
      <c r="AR13">
        <v>0</v>
      </c>
      <c r="AS13">
        <v>0</v>
      </c>
      <c r="AT13">
        <v>29.450442704986902</v>
      </c>
      <c r="AU13">
        <v>0</v>
      </c>
      <c r="AV13">
        <v>0</v>
      </c>
      <c r="AW13">
        <v>30.2404808564857</v>
      </c>
      <c r="AX13">
        <v>0</v>
      </c>
      <c r="AY13">
        <v>0</v>
      </c>
      <c r="AZ13">
        <v>1.75186701780612</v>
      </c>
      <c r="BA13">
        <v>0</v>
      </c>
      <c r="BB13">
        <v>0</v>
      </c>
      <c r="BC13">
        <v>1.83249873864196</v>
      </c>
    </row>
    <row r="14" spans="1:55" x14ac:dyDescent="0.45">
      <c r="A14">
        <v>12</v>
      </c>
      <c r="B14" t="s">
        <v>63</v>
      </c>
      <c r="C14" s="1">
        <f>Table1[[#This Row],[Points]]/Table1[[#This Row],[xPoints]]</f>
        <v>1.6196572898597623</v>
      </c>
      <c r="D14">
        <v>41</v>
      </c>
      <c r="E14">
        <v>25.313997137968599</v>
      </c>
      <c r="F14">
        <v>13</v>
      </c>
      <c r="G14">
        <v>2</v>
      </c>
      <c r="H14">
        <v>2</v>
      </c>
      <c r="I14">
        <v>6.8322169548788798</v>
      </c>
      <c r="J14">
        <v>4.8173462733319896</v>
      </c>
      <c r="K14">
        <v>5.3504367717891199</v>
      </c>
      <c r="L14">
        <v>17</v>
      </c>
      <c r="M14">
        <v>3.01929459160002</v>
      </c>
      <c r="N14">
        <v>4.7050112655854299</v>
      </c>
      <c r="O14">
        <v>9.2756941428145296</v>
      </c>
      <c r="P14" s="1">
        <f>Table1[[#This Row],[GoalsF]]/Table1[[#This Row],[xGoalsF]]</f>
        <v>1.2019752539581452</v>
      </c>
      <c r="Q14">
        <v>28</v>
      </c>
      <c r="R14">
        <v>23.294988734414499</v>
      </c>
      <c r="S14" s="1">
        <f>Table1[[#This Row],[GoalsA]]/Table1[[#This Row],[xGoalsA]]</f>
        <v>0.54252150000488575</v>
      </c>
      <c r="T14">
        <v>11</v>
      </c>
      <c r="U14">
        <v>20.275694142814501</v>
      </c>
      <c r="V14">
        <v>0</v>
      </c>
      <c r="W14">
        <v>10.2592362540372</v>
      </c>
      <c r="X14">
        <v>0</v>
      </c>
      <c r="Y14">
        <v>8.9007039686330494</v>
      </c>
      <c r="Z14">
        <v>0</v>
      </c>
      <c r="AA14">
        <v>0</v>
      </c>
      <c r="AB14">
        <v>198.15173501737399</v>
      </c>
      <c r="AC14">
        <v>0</v>
      </c>
      <c r="AD14">
        <v>0</v>
      </c>
      <c r="AE14">
        <v>183.89090239130499</v>
      </c>
      <c r="AF14">
        <v>0</v>
      </c>
      <c r="AG14">
        <v>0</v>
      </c>
      <c r="AH14">
        <v>85.612165557428696</v>
      </c>
      <c r="AI14">
        <v>0</v>
      </c>
      <c r="AJ14">
        <v>0</v>
      </c>
      <c r="AK14">
        <v>77.899548369294806</v>
      </c>
      <c r="AL14">
        <v>0</v>
      </c>
      <c r="AM14">
        <v>0</v>
      </c>
      <c r="AN14">
        <v>220.48798753023499</v>
      </c>
      <c r="AO14">
        <v>0</v>
      </c>
      <c r="AP14">
        <v>0</v>
      </c>
      <c r="AQ14">
        <v>222.81709936113501</v>
      </c>
      <c r="AR14">
        <v>0</v>
      </c>
      <c r="AS14">
        <v>0</v>
      </c>
      <c r="AT14">
        <v>28.879182770423</v>
      </c>
      <c r="AU14">
        <v>0</v>
      </c>
      <c r="AV14">
        <v>0</v>
      </c>
      <c r="AW14">
        <v>30.0884168109692</v>
      </c>
      <c r="AX14">
        <v>0</v>
      </c>
      <c r="AY14">
        <v>0</v>
      </c>
      <c r="AZ14">
        <v>1.7112318252398</v>
      </c>
      <c r="BA14">
        <v>0</v>
      </c>
      <c r="BB14">
        <v>0</v>
      </c>
      <c r="BC14">
        <v>1.84194450129992</v>
      </c>
    </row>
    <row r="15" spans="1:55" x14ac:dyDescent="0.45">
      <c r="A15">
        <v>13</v>
      </c>
      <c r="B15" t="s">
        <v>64</v>
      </c>
      <c r="C15" s="1">
        <f>Table1[[#This Row],[Points]]/Table1[[#This Row],[xPoints]]</f>
        <v>0.93322933658813123</v>
      </c>
      <c r="D15">
        <v>20</v>
      </c>
      <c r="E15">
        <v>21.4309593750231</v>
      </c>
      <c r="F15">
        <v>5</v>
      </c>
      <c r="G15">
        <v>5</v>
      </c>
      <c r="H15">
        <v>7</v>
      </c>
      <c r="I15">
        <v>5.6239102857999903</v>
      </c>
      <c r="J15">
        <v>4.5592285176231497</v>
      </c>
      <c r="K15">
        <v>6.8168611965768404</v>
      </c>
      <c r="L15">
        <v>-2</v>
      </c>
      <c r="M15">
        <v>-2.6026627152361899</v>
      </c>
      <c r="N15">
        <v>-1.42593852582437</v>
      </c>
      <c r="O15">
        <v>2.0286012410605601</v>
      </c>
      <c r="P15" s="1">
        <f>Table1[[#This Row],[GoalsF]]/Table1[[#This Row],[xGoalsF]]</f>
        <v>0.93018981605072881</v>
      </c>
      <c r="Q15">
        <v>19</v>
      </c>
      <c r="R15">
        <v>20.4259385258243</v>
      </c>
      <c r="S15" s="1">
        <f>Table1[[#This Row],[GoalsA]]/Table1[[#This Row],[xGoalsA]]</f>
        <v>0.91190948942902106</v>
      </c>
      <c r="T15">
        <v>21</v>
      </c>
      <c r="U15">
        <v>23.0286012410605</v>
      </c>
      <c r="V15">
        <v>0</v>
      </c>
      <c r="W15">
        <v>8.9705202413779297</v>
      </c>
      <c r="X15">
        <v>0</v>
      </c>
      <c r="Y15">
        <v>10.0121912086259</v>
      </c>
      <c r="Z15">
        <v>0</v>
      </c>
      <c r="AA15">
        <v>0</v>
      </c>
      <c r="AB15">
        <v>184.71048494701299</v>
      </c>
      <c r="AC15">
        <v>0</v>
      </c>
      <c r="AD15">
        <v>0</v>
      </c>
      <c r="AE15">
        <v>196.764183358651</v>
      </c>
      <c r="AF15">
        <v>0</v>
      </c>
      <c r="AG15">
        <v>0</v>
      </c>
      <c r="AH15">
        <v>79.160811796918694</v>
      </c>
      <c r="AI15">
        <v>0</v>
      </c>
      <c r="AJ15">
        <v>0</v>
      </c>
      <c r="AK15">
        <v>85.443172846397403</v>
      </c>
      <c r="AL15">
        <v>0</v>
      </c>
      <c r="AM15">
        <v>0</v>
      </c>
      <c r="AN15">
        <v>223.42491459670001</v>
      </c>
      <c r="AO15">
        <v>0</v>
      </c>
      <c r="AP15">
        <v>0</v>
      </c>
      <c r="AQ15">
        <v>221.340455845175</v>
      </c>
      <c r="AR15">
        <v>0</v>
      </c>
      <c r="AS15">
        <v>0</v>
      </c>
      <c r="AT15">
        <v>29.703986150818501</v>
      </c>
      <c r="AU15">
        <v>0</v>
      </c>
      <c r="AV15">
        <v>0</v>
      </c>
      <c r="AW15">
        <v>28.567104070189</v>
      </c>
      <c r="AX15">
        <v>0</v>
      </c>
      <c r="AY15">
        <v>0</v>
      </c>
      <c r="AZ15">
        <v>1.85808535885265</v>
      </c>
      <c r="BA15">
        <v>0</v>
      </c>
      <c r="BB15">
        <v>0</v>
      </c>
      <c r="BC15">
        <v>1.72635231188549</v>
      </c>
    </row>
    <row r="16" spans="1:55" x14ac:dyDescent="0.45">
      <c r="A16">
        <v>14</v>
      </c>
      <c r="B16" t="s">
        <v>65</v>
      </c>
      <c r="C16" s="1">
        <f>Table1[[#This Row],[Points]]/Table1[[#This Row],[xPoints]]</f>
        <v>0.95080073171901713</v>
      </c>
      <c r="D16">
        <v>23</v>
      </c>
      <c r="E16">
        <v>24.1901370420874</v>
      </c>
      <c r="F16">
        <v>5</v>
      </c>
      <c r="G16">
        <v>8</v>
      </c>
      <c r="H16">
        <v>4</v>
      </c>
      <c r="I16">
        <v>6.4579259335584602</v>
      </c>
      <c r="J16">
        <v>4.8163592414120799</v>
      </c>
      <c r="K16">
        <v>5.7257148250294403</v>
      </c>
      <c r="L16">
        <v>0</v>
      </c>
      <c r="M16">
        <v>1.5307128614780301</v>
      </c>
      <c r="N16">
        <v>-1.5478088383778701</v>
      </c>
      <c r="O16">
        <v>1.70959768998457E-2</v>
      </c>
      <c r="P16" s="1">
        <f>Table1[[#This Row],[GoalsF]]/Table1[[#This Row],[xGoalsF]]</f>
        <v>0.93135435689239421</v>
      </c>
      <c r="Q16">
        <v>21</v>
      </c>
      <c r="R16">
        <v>22.547808838377801</v>
      </c>
      <c r="S16" s="1">
        <f>Table1[[#This Row],[GoalsA]]/Table1[[#This Row],[xGoalsA]]</f>
        <v>0.99918656807207851</v>
      </c>
      <c r="T16">
        <v>21</v>
      </c>
      <c r="U16">
        <v>21.0170959768998</v>
      </c>
      <c r="V16">
        <v>0</v>
      </c>
      <c r="W16">
        <v>9.8546706430335096</v>
      </c>
      <c r="X16">
        <v>0</v>
      </c>
      <c r="Y16">
        <v>9.1969538431007507</v>
      </c>
      <c r="Z16">
        <v>0</v>
      </c>
      <c r="AA16">
        <v>0</v>
      </c>
      <c r="AB16">
        <v>194.828145450184</v>
      </c>
      <c r="AC16">
        <v>0</v>
      </c>
      <c r="AD16">
        <v>0</v>
      </c>
      <c r="AE16">
        <v>188.13598458285</v>
      </c>
      <c r="AF16">
        <v>0</v>
      </c>
      <c r="AG16">
        <v>0</v>
      </c>
      <c r="AH16">
        <v>83.818517292319399</v>
      </c>
      <c r="AI16">
        <v>0</v>
      </c>
      <c r="AJ16">
        <v>0</v>
      </c>
      <c r="AK16">
        <v>79.968730990420596</v>
      </c>
      <c r="AL16">
        <v>0</v>
      </c>
      <c r="AM16">
        <v>0</v>
      </c>
      <c r="AN16">
        <v>220.89754636174999</v>
      </c>
      <c r="AO16">
        <v>0</v>
      </c>
      <c r="AP16">
        <v>0</v>
      </c>
      <c r="AQ16">
        <v>222.32766467009</v>
      </c>
      <c r="AR16">
        <v>0</v>
      </c>
      <c r="AS16">
        <v>0</v>
      </c>
      <c r="AT16">
        <v>29.100335649676701</v>
      </c>
      <c r="AU16">
        <v>0</v>
      </c>
      <c r="AV16">
        <v>0</v>
      </c>
      <c r="AW16">
        <v>29.8149172750887</v>
      </c>
      <c r="AX16">
        <v>0</v>
      </c>
      <c r="AY16">
        <v>0</v>
      </c>
      <c r="AZ16">
        <v>1.78648713621102</v>
      </c>
      <c r="BA16">
        <v>0</v>
      </c>
      <c r="BB16">
        <v>0</v>
      </c>
      <c r="BC16">
        <v>1.8224875890329799</v>
      </c>
    </row>
    <row r="17" spans="1:55" x14ac:dyDescent="0.45">
      <c r="A17">
        <v>15</v>
      </c>
      <c r="B17" t="s">
        <v>66</v>
      </c>
      <c r="C17" s="1">
        <f>Table1[[#This Row],[Points]]/Table1[[#This Row],[xPoints]]</f>
        <v>0.94111692292754112</v>
      </c>
      <c r="D17">
        <v>26</v>
      </c>
      <c r="E17">
        <v>27.626747927474899</v>
      </c>
      <c r="F17">
        <v>8</v>
      </c>
      <c r="G17">
        <v>2</v>
      </c>
      <c r="H17">
        <v>7</v>
      </c>
      <c r="I17">
        <v>7.7539849410753501</v>
      </c>
      <c r="J17">
        <v>4.3647931042488501</v>
      </c>
      <c r="K17">
        <v>4.88122195467579</v>
      </c>
      <c r="L17">
        <v>2</v>
      </c>
      <c r="M17">
        <v>6.2832901760200803</v>
      </c>
      <c r="N17">
        <v>-0.53006219072936001</v>
      </c>
      <c r="O17">
        <v>-3.75322798529072</v>
      </c>
      <c r="P17" s="1">
        <f>Table1[[#This Row],[GoalsF]]/Table1[[#This Row],[xGoalsF]]</f>
        <v>0.97923772426524758</v>
      </c>
      <c r="Q17">
        <v>25</v>
      </c>
      <c r="R17">
        <v>25.5300621907293</v>
      </c>
      <c r="S17" s="1">
        <f>Table1[[#This Row],[GoalsA]]/Table1[[#This Row],[xGoalsA]]</f>
        <v>1.195005582360638</v>
      </c>
      <c r="T17">
        <v>23</v>
      </c>
      <c r="U17">
        <v>19.246772014709201</v>
      </c>
      <c r="V17">
        <v>0</v>
      </c>
      <c r="W17">
        <v>11.108292100192299</v>
      </c>
      <c r="X17">
        <v>0</v>
      </c>
      <c r="Y17">
        <v>8.4510405579720995</v>
      </c>
      <c r="Z17">
        <v>0</v>
      </c>
      <c r="AA17">
        <v>0</v>
      </c>
      <c r="AB17">
        <v>209.388203092259</v>
      </c>
      <c r="AC17">
        <v>0</v>
      </c>
      <c r="AD17">
        <v>0</v>
      </c>
      <c r="AE17">
        <v>178.704091961644</v>
      </c>
      <c r="AF17">
        <v>0</v>
      </c>
      <c r="AG17">
        <v>0</v>
      </c>
      <c r="AH17">
        <v>90.402307534700896</v>
      </c>
      <c r="AI17">
        <v>0</v>
      </c>
      <c r="AJ17">
        <v>0</v>
      </c>
      <c r="AK17">
        <v>74.747498699463904</v>
      </c>
      <c r="AL17">
        <v>0</v>
      </c>
      <c r="AM17">
        <v>0</v>
      </c>
      <c r="AN17">
        <v>219.47321100266601</v>
      </c>
      <c r="AO17">
        <v>0</v>
      </c>
      <c r="AP17">
        <v>0</v>
      </c>
      <c r="AQ17">
        <v>224.795760246832</v>
      </c>
      <c r="AR17">
        <v>0</v>
      </c>
      <c r="AS17">
        <v>0</v>
      </c>
      <c r="AT17">
        <v>27.932276449560199</v>
      </c>
      <c r="AU17">
        <v>0</v>
      </c>
      <c r="AV17">
        <v>0</v>
      </c>
      <c r="AW17">
        <v>30.790335273505999</v>
      </c>
      <c r="AX17">
        <v>0</v>
      </c>
      <c r="AY17">
        <v>0</v>
      </c>
      <c r="AZ17">
        <v>1.61192789795863</v>
      </c>
      <c r="BA17">
        <v>0</v>
      </c>
      <c r="BB17">
        <v>0</v>
      </c>
      <c r="BC17">
        <v>1.8976025976503099</v>
      </c>
    </row>
    <row r="18" spans="1:55" x14ac:dyDescent="0.45">
      <c r="A18">
        <v>16</v>
      </c>
      <c r="B18" t="s">
        <v>67</v>
      </c>
      <c r="C18" s="1">
        <f>Table1[[#This Row],[Points]]/Table1[[#This Row],[xPoints]]</f>
        <v>0.96946185785685235</v>
      </c>
      <c r="D18">
        <v>18</v>
      </c>
      <c r="E18">
        <v>18.567001738254898</v>
      </c>
      <c r="F18">
        <v>4</v>
      </c>
      <c r="G18">
        <v>6</v>
      </c>
      <c r="H18">
        <v>7</v>
      </c>
      <c r="I18">
        <v>4.6137366907405903</v>
      </c>
      <c r="J18">
        <v>4.72579166603321</v>
      </c>
      <c r="K18">
        <v>7.6604716432261899</v>
      </c>
      <c r="L18">
        <v>-2</v>
      </c>
      <c r="M18">
        <v>-6.2752644191841398</v>
      </c>
      <c r="N18">
        <v>-8.5894821910464394</v>
      </c>
      <c r="O18">
        <v>12.864746610230499</v>
      </c>
      <c r="P18" s="1">
        <f>Table1[[#This Row],[GoalsF]]/Table1[[#This Row],[xGoalsF]]</f>
        <v>0.53793859867793881</v>
      </c>
      <c r="Q18">
        <v>10</v>
      </c>
      <c r="R18">
        <v>18.5894821910464</v>
      </c>
      <c r="S18" s="1">
        <f>Table1[[#This Row],[GoalsA]]/Table1[[#This Row],[xGoalsA]]</f>
        <v>0.48261099089836079</v>
      </c>
      <c r="T18">
        <v>12</v>
      </c>
      <c r="U18">
        <v>24.864746610230501</v>
      </c>
      <c r="V18">
        <v>0</v>
      </c>
      <c r="W18">
        <v>8.0689670260543291</v>
      </c>
      <c r="X18">
        <v>0</v>
      </c>
      <c r="Y18">
        <v>10.8329441107731</v>
      </c>
      <c r="Z18">
        <v>0</v>
      </c>
      <c r="AA18">
        <v>0</v>
      </c>
      <c r="AB18">
        <v>175.886762508076</v>
      </c>
      <c r="AC18">
        <v>0</v>
      </c>
      <c r="AD18">
        <v>0</v>
      </c>
      <c r="AE18">
        <v>208.10302951811599</v>
      </c>
      <c r="AF18">
        <v>0</v>
      </c>
      <c r="AG18">
        <v>0</v>
      </c>
      <c r="AH18">
        <v>72.988014300680007</v>
      </c>
      <c r="AI18">
        <v>0</v>
      </c>
      <c r="AJ18">
        <v>0</v>
      </c>
      <c r="AK18">
        <v>89.285214083728803</v>
      </c>
      <c r="AL18">
        <v>0</v>
      </c>
      <c r="AM18">
        <v>0</v>
      </c>
      <c r="AN18">
        <v>225.86515550165601</v>
      </c>
      <c r="AO18">
        <v>0</v>
      </c>
      <c r="AP18">
        <v>0</v>
      </c>
      <c r="AQ18">
        <v>219.66016437440399</v>
      </c>
      <c r="AR18">
        <v>0</v>
      </c>
      <c r="AS18">
        <v>0</v>
      </c>
      <c r="AT18">
        <v>31.606478921678601</v>
      </c>
      <c r="AU18">
        <v>0</v>
      </c>
      <c r="AV18">
        <v>0</v>
      </c>
      <c r="AW18">
        <v>28.261147897038501</v>
      </c>
      <c r="AX18">
        <v>0</v>
      </c>
      <c r="AY18">
        <v>0</v>
      </c>
      <c r="AZ18">
        <v>1.9676357104198801</v>
      </c>
      <c r="BA18">
        <v>0</v>
      </c>
      <c r="BB18">
        <v>0</v>
      </c>
      <c r="BC18">
        <v>1.6227594551043001</v>
      </c>
    </row>
    <row r="19" spans="1:55" x14ac:dyDescent="0.45">
      <c r="A19">
        <v>17</v>
      </c>
      <c r="B19" t="s">
        <v>68</v>
      </c>
      <c r="C19" s="1">
        <f>Table1[[#This Row],[Points]]/Table1[[#This Row],[xPoints]]</f>
        <v>1.4248144802515776</v>
      </c>
      <c r="D19">
        <v>41</v>
      </c>
      <c r="E19">
        <v>28.775676109608799</v>
      </c>
      <c r="F19">
        <v>13</v>
      </c>
      <c r="G19">
        <v>2</v>
      </c>
      <c r="H19">
        <v>2</v>
      </c>
      <c r="I19">
        <v>8.0763515365795193</v>
      </c>
      <c r="J19">
        <v>4.5466214998703096</v>
      </c>
      <c r="K19">
        <v>4.3770269635501604</v>
      </c>
      <c r="L19">
        <v>15</v>
      </c>
      <c r="M19">
        <v>8.17432232526658</v>
      </c>
      <c r="N19">
        <v>-0.48212274620418299</v>
      </c>
      <c r="O19">
        <v>7.30780042093759</v>
      </c>
      <c r="P19" s="1">
        <f>Table1[[#This Row],[GoalsF]]/Table1[[#This Row],[xGoalsF]]</f>
        <v>0.98179440708644827</v>
      </c>
      <c r="Q19">
        <v>26</v>
      </c>
      <c r="R19">
        <v>26.482122746204102</v>
      </c>
      <c r="S19" s="1">
        <f>Table1[[#This Row],[GoalsA]]/Table1[[#This Row],[xGoalsA]]</f>
        <v>0.60083678798573636</v>
      </c>
      <c r="T19">
        <v>11</v>
      </c>
      <c r="U19">
        <v>18.3078004209375</v>
      </c>
      <c r="V19">
        <v>0</v>
      </c>
      <c r="W19">
        <v>11.5555118445135</v>
      </c>
      <c r="X19">
        <v>0</v>
      </c>
      <c r="Y19">
        <v>7.9920653157501302</v>
      </c>
      <c r="Z19">
        <v>0</v>
      </c>
      <c r="AA19">
        <v>0</v>
      </c>
      <c r="AB19">
        <v>214.08413874450699</v>
      </c>
      <c r="AC19">
        <v>0</v>
      </c>
      <c r="AD19">
        <v>0</v>
      </c>
      <c r="AE19">
        <v>173.55723113797799</v>
      </c>
      <c r="AF19">
        <v>0</v>
      </c>
      <c r="AG19">
        <v>0</v>
      </c>
      <c r="AH19">
        <v>93.088178312194898</v>
      </c>
      <c r="AI19">
        <v>0</v>
      </c>
      <c r="AJ19">
        <v>0</v>
      </c>
      <c r="AK19">
        <v>72.181629245067597</v>
      </c>
      <c r="AL19">
        <v>0</v>
      </c>
      <c r="AM19">
        <v>0</v>
      </c>
      <c r="AN19">
        <v>217.74131351462799</v>
      </c>
      <c r="AO19">
        <v>0</v>
      </c>
      <c r="AP19">
        <v>0</v>
      </c>
      <c r="AQ19">
        <v>225.867629664086</v>
      </c>
      <c r="AR19">
        <v>0</v>
      </c>
      <c r="AS19">
        <v>0</v>
      </c>
      <c r="AT19">
        <v>27.751780935273899</v>
      </c>
      <c r="AU19">
        <v>0</v>
      </c>
      <c r="AV19">
        <v>0</v>
      </c>
      <c r="AW19">
        <v>31.258909524722402</v>
      </c>
      <c r="AX19">
        <v>0</v>
      </c>
      <c r="AY19">
        <v>0</v>
      </c>
      <c r="AZ19">
        <v>1.62736334089648</v>
      </c>
      <c r="BA19">
        <v>0</v>
      </c>
      <c r="BB19">
        <v>0</v>
      </c>
      <c r="BC19">
        <v>1.94732299493102</v>
      </c>
    </row>
    <row r="20" spans="1:55" x14ac:dyDescent="0.45">
      <c r="C20" s="1"/>
      <c r="D20">
        <f>SUM(Table1[Points])</f>
        <v>421</v>
      </c>
      <c r="E20">
        <f>SUBTOTAL(109,Table1[xPoints])</f>
        <v>417.21989439385123</v>
      </c>
      <c r="F20">
        <f>SUBTOTAL(109,Table1[Wins])</f>
        <v>115</v>
      </c>
      <c r="G20">
        <f>SUBTOTAL(109,Table1[Draws])</f>
        <v>76</v>
      </c>
      <c r="I20">
        <f>SUBTOTAL(109,Table1[xWins])</f>
        <v>111.2198943938521</v>
      </c>
      <c r="J20">
        <f>SUBTOTAL(109,Table1[xDraws])</f>
        <v>83.560211212295584</v>
      </c>
      <c r="P20" s="1"/>
      <c r="Q20">
        <f>SUBTOTAL(109,Table1[GoalsF])</f>
        <v>361</v>
      </c>
      <c r="R20">
        <f>SUBTOTAL(109,Table1[xGoalsF])</f>
        <v>395.87561557963323</v>
      </c>
      <c r="S20" s="1"/>
    </row>
    <row r="22" spans="1:55" x14ac:dyDescent="0.45">
      <c r="D22">
        <v>421</v>
      </c>
      <c r="E22">
        <v>417.21989439385123</v>
      </c>
      <c r="F22">
        <v>115</v>
      </c>
      <c r="G22">
        <v>76</v>
      </c>
      <c r="I22">
        <v>111.2198943938521</v>
      </c>
      <c r="J22">
        <v>83.560211212295584</v>
      </c>
      <c r="Q22">
        <v>361</v>
      </c>
      <c r="R22">
        <v>395.87561557963323</v>
      </c>
    </row>
    <row r="23" spans="1:55" x14ac:dyDescent="0.45">
      <c r="D23" s="1">
        <f>D22/E22</f>
        <v>1.0090602237739421</v>
      </c>
      <c r="F23">
        <f>F22/I22</f>
        <v>1.0339876748377568</v>
      </c>
      <c r="G23" s="1">
        <f>G22/J22</f>
        <v>0.90952379005974648</v>
      </c>
      <c r="Q23" s="1">
        <f>Q22/R22</f>
        <v>0.91190259210947089</v>
      </c>
    </row>
    <row r="25" spans="1:55" x14ac:dyDescent="0.45">
      <c r="Q25" t="s">
        <v>73</v>
      </c>
      <c r="R25" t="s">
        <v>74</v>
      </c>
    </row>
    <row r="26" spans="1:55" x14ac:dyDescent="0.45">
      <c r="Q26">
        <f>Q22/153</f>
        <v>2.3594771241830066</v>
      </c>
      <c r="R26">
        <f>R22/153</f>
        <v>2.5874223240498906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Clausura2021_LigaMX_29-11-2021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2021-11-29T17:12:38Z</dcterms:created>
  <dcterms:modified xsi:type="dcterms:W3CDTF">2021-11-29T18:55:28Z</dcterms:modified>
</cp:coreProperties>
</file>