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"/>
    </mc:Choice>
  </mc:AlternateContent>
  <xr:revisionPtr revIDLastSave="0" documentId="13_ncr:1_{80C80D7F-C878-4AE4-8C42-42F36FF0C05E}" xr6:coauthVersionLast="47" xr6:coauthVersionMax="47" xr10:uidLastSave="{00000000-0000-0000-0000-000000000000}"/>
  <bookViews>
    <workbookView xWindow="-98" yWindow="-98" windowWidth="22695" windowHeight="14595" activeTab="2" xr2:uid="{00000000-000D-0000-FFFF-FFFF00000000}"/>
  </bookViews>
  <sheets>
    <sheet name="teams_bets" sheetId="1" r:id="rId1"/>
    <sheet name="Sheet1" sheetId="2" r:id="rId2"/>
    <sheet name="Sheet2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2" l="1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J20" i="2"/>
  <c r="J21" i="2"/>
  <c r="J22" i="2"/>
  <c r="J23" i="2"/>
  <c r="J24" i="2"/>
  <c r="J25" i="2"/>
  <c r="J26" i="2"/>
  <c r="J27" i="2"/>
  <c r="J28" i="2"/>
  <c r="J29" i="2"/>
  <c r="J30" i="2"/>
  <c r="J31" i="2"/>
  <c r="M31" i="2" s="1"/>
  <c r="J32" i="2"/>
  <c r="J33" i="2"/>
  <c r="J34" i="2"/>
  <c r="I20" i="2"/>
  <c r="M20" i="2" s="1"/>
  <c r="I21" i="2"/>
  <c r="M21" i="2" s="1"/>
  <c r="I22" i="2"/>
  <c r="M22" i="2" s="1"/>
  <c r="I23" i="2"/>
  <c r="M23" i="2" s="1"/>
  <c r="I24" i="2"/>
  <c r="M24" i="2" s="1"/>
  <c r="I25" i="2"/>
  <c r="M25" i="2" s="1"/>
  <c r="I26" i="2"/>
  <c r="M26" i="2" s="1"/>
  <c r="I27" i="2"/>
  <c r="M27" i="2" s="1"/>
  <c r="I28" i="2"/>
  <c r="M28" i="2" s="1"/>
  <c r="I29" i="2"/>
  <c r="M29" i="2" s="1"/>
  <c r="I30" i="2"/>
  <c r="M30" i="2" s="1"/>
  <c r="I31" i="2"/>
  <c r="I32" i="2"/>
  <c r="I33" i="2"/>
  <c r="M33" i="2" s="1"/>
  <c r="I34" i="2"/>
  <c r="M34" i="2" s="1"/>
  <c r="A8" i="3"/>
  <c r="V3" i="3"/>
  <c r="V4" i="3"/>
  <c r="V5" i="3"/>
  <c r="V6" i="3"/>
  <c r="V2" i="3"/>
  <c r="K7" i="3"/>
  <c r="V8" i="3" s="1"/>
  <c r="A9" i="3" s="1"/>
  <c r="L7" i="3"/>
  <c r="M7" i="3"/>
  <c r="N7" i="3"/>
  <c r="O7" i="3"/>
  <c r="P7" i="3"/>
  <c r="Q7" i="3"/>
  <c r="R7" i="3"/>
  <c r="S7" i="3"/>
  <c r="T7" i="3"/>
  <c r="U7" i="3"/>
  <c r="C7" i="3"/>
  <c r="D7" i="3"/>
  <c r="E7" i="3"/>
  <c r="F7" i="3"/>
  <c r="G7" i="3"/>
  <c r="H7" i="3"/>
  <c r="I7" i="3"/>
  <c r="J7" i="3"/>
  <c r="B7" i="3"/>
  <c r="V7" i="3" s="1"/>
  <c r="N17" i="2"/>
  <c r="O17" i="2"/>
  <c r="P17" i="2"/>
  <c r="Q17" i="2"/>
  <c r="R17" i="2"/>
  <c r="T17" i="2"/>
  <c r="U17" i="2"/>
  <c r="V17" i="2"/>
  <c r="W17" i="2"/>
  <c r="X17" i="2"/>
  <c r="I17" i="2"/>
  <c r="J17" i="2"/>
  <c r="K17" i="2"/>
  <c r="L17" i="2"/>
  <c r="H17" i="2"/>
  <c r="C17" i="2"/>
  <c r="D17" i="2"/>
  <c r="E17" i="2"/>
  <c r="F17" i="2"/>
  <c r="B17" i="2"/>
  <c r="F24" i="2"/>
  <c r="F27" i="2"/>
  <c r="F33" i="2"/>
  <c r="F26" i="2"/>
  <c r="F21" i="2"/>
  <c r="F34" i="2"/>
  <c r="F22" i="2"/>
  <c r="F23" i="2"/>
  <c r="F25" i="2"/>
  <c r="F28" i="2"/>
  <c r="F30" i="2"/>
  <c r="F31" i="2"/>
  <c r="F32" i="2"/>
  <c r="F29" i="2"/>
  <c r="F20" i="2"/>
  <c r="Y3" i="2"/>
  <c r="Y4" i="2"/>
  <c r="Y5" i="2"/>
  <c r="Y6" i="2"/>
  <c r="Y7" i="2"/>
  <c r="Y8" i="2"/>
  <c r="Y17" i="2" s="1"/>
  <c r="Y9" i="2"/>
  <c r="Y10" i="2"/>
  <c r="Y11" i="2"/>
  <c r="Y12" i="2"/>
  <c r="Y13" i="2"/>
  <c r="Y14" i="2"/>
  <c r="Y15" i="2"/>
  <c r="Y16" i="2"/>
  <c r="Y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2" i="2"/>
  <c r="S17" i="2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2" i="2"/>
  <c r="M17" i="2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G17" i="2" s="1"/>
</calcChain>
</file>

<file path=xl/sharedStrings.xml><?xml version="1.0" encoding="utf-8"?>
<sst xmlns="http://schemas.openxmlformats.org/spreadsheetml/2006/main" count="165" uniqueCount="47">
  <si>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</si>
  <si>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</si>
  <si>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</si>
  <si>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</si>
  <si>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</si>
  <si>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</si>
  <si>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</si>
  <si>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</si>
  <si>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</si>
  <si>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</si>
  <si>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</si>
  <si>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</si>
  <si>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</si>
  <si>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</si>
  <si>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</si>
  <si>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</si>
  <si>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</si>
  <si>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</si>
  <si>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</si>
  <si>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</si>
  <si>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</si>
  <si>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Juventus</t>
  </si>
  <si>
    <t>PSV Eindhoven</t>
  </si>
  <si>
    <t>Real Madrid</t>
  </si>
  <si>
    <t>Barcelona</t>
  </si>
  <si>
    <t>Celtic</t>
  </si>
  <si>
    <t>Rangers</t>
  </si>
  <si>
    <t>Porto</t>
  </si>
  <si>
    <t>Paris SG</t>
  </si>
  <si>
    <t>Man City</t>
  </si>
  <si>
    <t>Olympiakos</t>
  </si>
  <si>
    <t>Man United</t>
  </si>
  <si>
    <t>Bayern Munich</t>
  </si>
  <si>
    <t>Dortmund</t>
  </si>
  <si>
    <t>Liverpool</t>
  </si>
  <si>
    <t>Chelsea</t>
  </si>
  <si>
    <t>Ajax</t>
  </si>
  <si>
    <t>Club</t>
  </si>
  <si>
    <t>2001-2006</t>
  </si>
  <si>
    <t>2006-2011</t>
  </si>
  <si>
    <t>Manchester United</t>
  </si>
  <si>
    <t>Manchester City</t>
  </si>
  <si>
    <t>PSG</t>
  </si>
  <si>
    <t>Borussia Dortmund</t>
  </si>
  <si>
    <t>2011-2016</t>
  </si>
  <si>
    <t>2016-2021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</si>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</sst>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16" fillId="0" borderId="0" xfId="0" applyFont="1"/>
    <xf numFmtId="44" fontId="16" fillId="0" borderId="0" xfId="1" applyFont="1"/>
    <xf numFmtId="44" fontId="0" fillId="0" borderId="0" xfId="1" applyFont="1"/>
    <xf numFmtId="44" fontId="16" fillId="0" borderId="0" xfId="0" applyNumberFormat="1" applyFont="1"/>
    <xf numFmtId="0" fontId="16" fillId="0" borderId="0" xfId="0" applyFont="1" applyAlignment="1">
      <alignment horizontal="center"/>
    </xf>
    <xf numFmtId="164" fontId="0" fillId="0" borderId="0" xfId="1" applyNumberFormat="1" applyFont="1"/>
    <xf numFmtId="10" fontId="0" fillId="0" borderId="0" xfId="2" applyNumberFormat="1" applyFont="1"/>
    <xf numFmtId="9" fontId="0" fillId="0" borderId="0" xfId="2" applyNumberFormat="1" applyFon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16"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$&quot;* #,##0.00_-;\-&quot;$&quot;* #,##0.00_-;_-&quot;$&quot;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MX"/>
              <a:t>Balance after betting $100 to win in</a:t>
            </a:r>
            <a:r>
              <a:rPr lang="es-MX" baseline="0"/>
              <a:t> each league home match from 2010 to 2021</a:t>
            </a:r>
          </a:p>
          <a:p>
            <a:pPr algn="l">
              <a:defRPr/>
            </a:pPr>
            <a:r>
              <a:rPr lang="es-MX" baseline="0"/>
              <a:t>Teams: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Sheet2!$B$10:$U$10</c15:sqref>
                  </c15:fullRef>
                </c:ext>
              </c:extLst>
              <c:f>Sheet2!$K$10:$U$10</c:f>
              <c:strCache>
                <c:ptCount val="11"/>
                <c:pt idx="0">
                  <c:v>2010-2011</c:v>
                </c:pt>
                <c:pt idx="1">
                  <c:v>2011-2012</c:v>
                </c:pt>
                <c:pt idx="2">
                  <c:v>2012-2013</c:v>
                </c:pt>
                <c:pt idx="3">
                  <c:v>2013-2014</c:v>
                </c:pt>
                <c:pt idx="4">
                  <c:v>2014-2015</c:v>
                </c:pt>
                <c:pt idx="5">
                  <c:v>2015-2016</c:v>
                </c:pt>
                <c:pt idx="6">
                  <c:v>2016-2017</c:v>
                </c:pt>
                <c:pt idx="7">
                  <c:v>2017-2018</c:v>
                </c:pt>
                <c:pt idx="8">
                  <c:v>2018-2019</c:v>
                </c:pt>
                <c:pt idx="9">
                  <c:v>2019-2020</c:v>
                </c:pt>
                <c:pt idx="10">
                  <c:v>2020-2021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Sheet2!$B$11:$U$11</c15:sqref>
                  </c15:fullRef>
                </c:ext>
              </c:extLst>
              <c:f>Sheet2!$K$11:$U$11</c:f>
              <c:numCache>
                <c:formatCode>_-"$"* #,##0_-;\-"$"* #,##0_-;_-"$"* "-"??_-;_-@_-</c:formatCode>
                <c:ptCount val="11"/>
                <c:pt idx="0">
                  <c:v>280</c:v>
                </c:pt>
                <c:pt idx="1">
                  <c:v>1015</c:v>
                </c:pt>
                <c:pt idx="2">
                  <c:v>274</c:v>
                </c:pt>
                <c:pt idx="3">
                  <c:v>1207.9999999999991</c:v>
                </c:pt>
                <c:pt idx="4">
                  <c:v>1077.9999999999991</c:v>
                </c:pt>
                <c:pt idx="5">
                  <c:v>171.99999999999898</c:v>
                </c:pt>
                <c:pt idx="6">
                  <c:v>234.99999999999989</c:v>
                </c:pt>
                <c:pt idx="7">
                  <c:v>556.99999999999898</c:v>
                </c:pt>
                <c:pt idx="8">
                  <c:v>912.99999999999977</c:v>
                </c:pt>
                <c:pt idx="9">
                  <c:v>464</c:v>
                </c:pt>
                <c:pt idx="10">
                  <c:v>345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Sheet2!$E$11</c15:sqref>
                  <c15:dLbl>
                    <c:idx val="-1"/>
                    <c:layout>
                      <c:manualLayout>
                        <c:x val="-3.1706986278466492E-2"/>
                        <c:y val="3.8336851835969334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4EE9-4523-951F-10FCBCFBADE3}"/>
                      </c:ext>
                    </c:extLst>
                  </c15:dLbl>
                </c15:categoryFilterException>
                <c15:categoryFilterException>
                  <c15:sqref>Sheet2!$F$11</c15:sqref>
                  <c15:dLbl>
                    <c:idx val="-1"/>
                    <c:layout>
                      <c:manualLayout>
                        <c:x val="-2.6462418927373672E-2"/>
                        <c:y val="-4.5102178630552249E-3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4EE9-4523-951F-10FCBCFBADE3}"/>
                      </c:ext>
                    </c:extLst>
                  </c15:dLbl>
                </c15:categoryFilterException>
                <c15:categoryFilterException>
                  <c15:sqref>Sheet2!$G$11</c15:sqref>
                  <c15:dLbl>
                    <c:idx val="-1"/>
                    <c:layout>
                      <c:manualLayout>
                        <c:x val="-2.7177445535271159E-2"/>
                        <c:y val="-1.1275544657637981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4EE9-4523-951F-10FCBCFBADE3}"/>
                      </c:ext>
                    </c:extLst>
                  </c15:dLbl>
                </c15:categoryFilterException>
                <c15:categoryFilterException>
                  <c15:sqref>Sheet2!$J$11</c15:sqref>
                  <c15:dLbl>
                    <c:idx val="-1"/>
                    <c:layout>
                      <c:manualLayout>
                        <c:x val="-3.3966679478565437E-2"/>
                        <c:y val="5.3149721298722481E-2"/>
                      </c:manualLayout>
                    </c:layout>
                    <c:dLblPos val="r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4EE9-4523-951F-10FCBCFBADE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819D-474D-94A4-85AC62BCAA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16031744"/>
        <c:axId val="616034040"/>
      </c:lineChart>
      <c:catAx>
        <c:axId val="61603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rgbClr val="FFFF00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6034040"/>
        <c:crosses val="autoZero"/>
        <c:auto val="1"/>
        <c:lblAlgn val="ctr"/>
        <c:lblOffset val="100"/>
        <c:noMultiLvlLbl val="0"/>
      </c:catAx>
      <c:valAx>
        <c:axId val="61603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1603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11904</xdr:colOff>
      <xdr:row>11</xdr:row>
      <xdr:rowOff>178593</xdr:rowOff>
    </xdr:from>
    <xdr:to>
      <xdr:col>16</xdr:col>
      <xdr:colOff>14287</xdr:colOff>
      <xdr:row>43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54794B-7AF6-42C3-A1A2-C2B61815C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495299</xdr:colOff>
      <xdr:row>17</xdr:row>
      <xdr:rowOff>42863</xdr:rowOff>
    </xdr:from>
    <xdr:to>
      <xdr:col>15</xdr:col>
      <xdr:colOff>309562</xdr:colOff>
      <xdr:row>20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F0DA4C1-28E7-49E4-8F60-23B745EF8271}"/>
            </a:ext>
          </a:extLst>
        </xdr:cNvPr>
        <xdr:cNvSpPr txBox="1"/>
      </xdr:nvSpPr>
      <xdr:spPr>
        <a:xfrm>
          <a:off x="8372474" y="3119438"/>
          <a:ext cx="1876426" cy="538162"/>
        </a:xfrm>
        <a:prstGeom prst="rect">
          <a:avLst/>
        </a:prstGeom>
        <a:ln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s-MX" sz="2800"/>
            <a:t>Profit</a:t>
          </a:r>
          <a:r>
            <a:rPr lang="es-MX" sz="2800" baseline="0"/>
            <a:t> 7.7%</a:t>
          </a:r>
          <a:endParaRPr lang="es-MX" sz="28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0.2219</cdr:x>
      <cdr:y>0.06737</cdr:y>
    </cdr:from>
    <cdr:to>
      <cdr:x>0.27142</cdr:x>
      <cdr:y>0.14889</cdr:y>
    </cdr:to>
    <cdr:pic>
      <cdr:nvPicPr>
        <cdr:cNvPr id="2" name="Picture 1">
          <a:extLst xmlns:a="http://schemas.openxmlformats.org/drawingml/2006/main">
            <a:ext uri="{FF2B5EF4-FFF2-40B4-BE49-F238E27FC236}">
              <a16:creationId xmlns:a16="http://schemas.microsoft.com/office/drawing/2014/main" id="{43ADC88E-C7C7-48B4-BA63-ED847FD9859D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2207118" y="379413"/>
          <a:ext cx="492598" cy="4591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0.31617</cdr:x>
      <cdr:y>0.06737</cdr:y>
    </cdr:from>
    <cdr:to>
      <cdr:x>0.36569</cdr:x>
      <cdr:y>0.14889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48170328-DAA2-4845-B2EB-ECF8B025CDEE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144753" y="379413"/>
          <a:ext cx="492597" cy="4591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0.41345</cdr:x>
      <cdr:y>0.06906</cdr:y>
    </cdr:from>
    <cdr:to>
      <cdr:x>0.45586</cdr:x>
      <cdr:y>0.14926</cdr:y>
    </cdr:to>
    <cdr:pic>
      <cdr:nvPicPr>
        <cdr:cNvPr id="4" name="Picture 3">
          <a:extLst xmlns:a="http://schemas.openxmlformats.org/drawingml/2006/main">
            <a:ext uri="{FF2B5EF4-FFF2-40B4-BE49-F238E27FC236}">
              <a16:creationId xmlns:a16="http://schemas.microsoft.com/office/drawing/2014/main" id="{15A9021D-F760-40EB-B2C2-ACD8FAB8AB35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112420" y="388939"/>
          <a:ext cx="421797" cy="4516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0.51121</cdr:x>
      <cdr:y>0.0716</cdr:y>
    </cdr:from>
    <cdr:to>
      <cdr:x>0.55737</cdr:x>
      <cdr:y>0.15312</cdr:y>
    </cdr:to>
    <cdr:pic>
      <cdr:nvPicPr>
        <cdr:cNvPr id="5" name="Picture 4">
          <a:extLst xmlns:a="http://schemas.openxmlformats.org/drawingml/2006/main">
            <a:ext uri="{FF2B5EF4-FFF2-40B4-BE49-F238E27FC236}">
              <a16:creationId xmlns:a16="http://schemas.microsoft.com/office/drawing/2014/main" id="{27619181-F274-419C-9E62-928450DC3D0C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5084762" y="403225"/>
          <a:ext cx="459105" cy="4591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  <cdr:relSizeAnchor xmlns:cdr="http://schemas.openxmlformats.org/drawingml/2006/chartDrawing">
    <cdr:from>
      <cdr:x>0.61176</cdr:x>
      <cdr:y>0.06892</cdr:y>
    </cdr:from>
    <cdr:to>
      <cdr:x>0.65909</cdr:x>
      <cdr:y>0.15687</cdr:y>
    </cdr:to>
    <cdr:pic>
      <cdr:nvPicPr>
        <cdr:cNvPr id="6" name="Picture 5">
          <a:extLst xmlns:a="http://schemas.openxmlformats.org/drawingml/2006/main">
            <a:ext uri="{FF2B5EF4-FFF2-40B4-BE49-F238E27FC236}">
              <a16:creationId xmlns:a16="http://schemas.microsoft.com/office/drawing/2014/main" id="{2A0D8329-D776-4B35-B6F0-042E53927145}"/>
            </a:ext>
          </a:extLst>
        </cdr:cNvPr>
        <cdr:cNvPicPr/>
      </cdr:nvPicPr>
      <cdr:blipFill>
        <a:blip xmlns:a="http://schemas.openxmlformats.org/drawingml/2006/main"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6084888" y="388145"/>
          <a:ext cx="470696" cy="495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9:F34" totalsRowShown="0" headerRowDxfId="15" dataDxfId="14" dataCellStyle="Currency">
  <autoFilter ref="A19:F34" xr:uid="{00000000-0009-0000-0100-000001000000}"/>
  <sortState xmlns:xlrd2="http://schemas.microsoft.com/office/spreadsheetml/2017/richdata2" ref="A20:F34">
    <sortCondition descending="1" ref="F19:F34"/>
  </sortState>
  <tableColumns count="6">
    <tableColumn id="1" xr3:uid="{00000000-0010-0000-0000-000001000000}" name="Club" dataDxfId="13"/>
    <tableColumn id="2" xr3:uid="{00000000-0010-0000-0000-000002000000}" name="2001-2006" dataDxfId="12" dataCellStyle="Currency"/>
    <tableColumn id="3" xr3:uid="{00000000-0010-0000-0000-000003000000}" name="2006-2011" dataDxfId="11" dataCellStyle="Currency"/>
    <tableColumn id="4" xr3:uid="{00000000-0010-0000-0000-000004000000}" name="2011-2016" dataDxfId="10" dataCellStyle="Currency"/>
    <tableColumn id="5" xr3:uid="{00000000-0010-0000-0000-000005000000}" name="2016-2021" dataDxfId="9" dataCellStyle="Currency"/>
    <tableColumn id="6" xr3:uid="{00000000-0010-0000-0000-000006000000}" name="Total" dataDxfId="8">
      <calculatedColumnFormula>SUM(B20:E20)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H19:M34" totalsRowShown="0" headerRowDxfId="7" dataDxfId="6" dataCellStyle="Currency">
  <autoFilter ref="H19:M34" xr:uid="{00000000-0009-0000-0100-000002000000}"/>
  <sortState xmlns:xlrd2="http://schemas.microsoft.com/office/spreadsheetml/2017/richdata2" ref="H20:M34">
    <sortCondition descending="1" ref="M19:M34"/>
  </sortState>
  <tableColumns count="6">
    <tableColumn id="1" xr3:uid="{00000000-0010-0000-0100-000001000000}" name="Club" dataDxfId="5"/>
    <tableColumn id="2" xr3:uid="{00000000-0010-0000-0100-000002000000}" name="2001-2006" dataDxfId="4" dataCellStyle="Percent">
      <calculatedColumnFormula>Table1[[#This Row],[2001-2006]]/(1700*5)</calculatedColumnFormula>
    </tableColumn>
    <tableColumn id="3" xr3:uid="{00000000-0010-0000-0100-000003000000}" name="2006-2011" dataDxfId="3">
      <calculatedColumnFormula>Table1[[#This Row],[2006-2011]]/(1700*5)</calculatedColumnFormula>
    </tableColumn>
    <tableColumn id="4" xr3:uid="{00000000-0010-0000-0100-000004000000}" name="2011-2016" dataDxfId="2">
      <calculatedColumnFormula>Table1[[#This Row],[2011-2016]]/(1700*5)</calculatedColumnFormula>
    </tableColumn>
    <tableColumn id="5" xr3:uid="{00000000-0010-0000-0100-000005000000}" name="2016-2021" dataDxfId="1">
      <calculatedColumnFormula>Table1[[#This Row],[2016-2021]]/(1700*5)</calculatedColumnFormula>
    </tableColumn>
    <tableColumn id="6" xr3:uid="{00000000-0010-0000-0100-000006000000}" name="Total" dataDxfId="0">
      <calculatedColumnFormula>AVERAGE(Table13[[#This Row],[2001-2006]:[2016-2021]])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"/>
  <sheetViews>
    <sheetView topLeftCell="B1" workbookViewId="0">
      <selection sqref="A1:V17"/>
    </sheetView>
  </sheetViews>
  <sheetFormatPr defaultRowHeight="14.25" x14ac:dyDescent="0.45"/>
  <sheetData>
    <row r="1" spans="1:22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45">
      <c r="A2" t="s">
        <v>21</v>
      </c>
      <c r="B2">
        <v>-263</v>
      </c>
      <c r="C2">
        <v>-31</v>
      </c>
      <c r="D2">
        <v>212.4</v>
      </c>
      <c r="E2">
        <v>84.9</v>
      </c>
      <c r="F2">
        <v>106</v>
      </c>
      <c r="G2">
        <v>-127</v>
      </c>
      <c r="H2" s="1">
        <v>2.8421709430404001E-14</v>
      </c>
      <c r="I2">
        <v>-64</v>
      </c>
      <c r="J2">
        <v>-132.99999999999901</v>
      </c>
      <c r="K2">
        <v>-434</v>
      </c>
      <c r="L2">
        <v>-558</v>
      </c>
      <c r="M2">
        <v>91</v>
      </c>
      <c r="N2">
        <v>61</v>
      </c>
      <c r="O2">
        <v>571</v>
      </c>
      <c r="P2">
        <v>441</v>
      </c>
      <c r="Q2">
        <v>378</v>
      </c>
      <c r="R2">
        <v>491</v>
      </c>
      <c r="S2">
        <v>127</v>
      </c>
      <c r="T2">
        <v>98</v>
      </c>
      <c r="U2">
        <v>300</v>
      </c>
      <c r="V2">
        <v>169</v>
      </c>
    </row>
    <row r="3" spans="1:22" x14ac:dyDescent="0.45">
      <c r="A3" t="s">
        <v>22</v>
      </c>
      <c r="B3">
        <v>-41</v>
      </c>
      <c r="C3">
        <v>258</v>
      </c>
      <c r="D3">
        <v>64.299999999999898</v>
      </c>
      <c r="E3">
        <v>-391.3</v>
      </c>
      <c r="F3">
        <v>376</v>
      </c>
      <c r="G3">
        <v>125</v>
      </c>
      <c r="H3">
        <v>150</v>
      </c>
      <c r="I3">
        <v>-169</v>
      </c>
      <c r="J3">
        <v>-194</v>
      </c>
      <c r="K3">
        <v>48</v>
      </c>
      <c r="L3">
        <v>-226</v>
      </c>
      <c r="M3">
        <v>188</v>
      </c>
      <c r="N3">
        <v>37</v>
      </c>
      <c r="O3">
        <v>-146</v>
      </c>
      <c r="P3">
        <v>378</v>
      </c>
      <c r="Q3">
        <v>-56</v>
      </c>
      <c r="R3">
        <v>-26</v>
      </c>
      <c r="S3">
        <v>316.99999999999898</v>
      </c>
      <c r="T3">
        <v>305</v>
      </c>
      <c r="U3">
        <v>-184.99999999999901</v>
      </c>
      <c r="V3">
        <v>-21</v>
      </c>
    </row>
    <row r="4" spans="1:22" x14ac:dyDescent="0.45">
      <c r="A4" t="s">
        <v>23</v>
      </c>
      <c r="B4">
        <v>136</v>
      </c>
      <c r="C4">
        <v>-56</v>
      </c>
      <c r="D4">
        <v>-178</v>
      </c>
      <c r="E4">
        <v>-214.5</v>
      </c>
      <c r="F4">
        <v>262</v>
      </c>
      <c r="G4">
        <v>-362</v>
      </c>
      <c r="H4">
        <v>-65</v>
      </c>
      <c r="I4">
        <v>513</v>
      </c>
      <c r="J4">
        <v>17</v>
      </c>
      <c r="K4">
        <v>312</v>
      </c>
      <c r="L4">
        <v>8.9999999999999805</v>
      </c>
      <c r="M4">
        <v>-109</v>
      </c>
      <c r="N4">
        <v>289</v>
      </c>
      <c r="O4">
        <v>-81</v>
      </c>
      <c r="P4">
        <v>1.99999999999997</v>
      </c>
      <c r="Q4">
        <v>-59.999999999999901</v>
      </c>
      <c r="R4">
        <v>-311</v>
      </c>
      <c r="S4">
        <v>-484</v>
      </c>
      <c r="T4">
        <v>-212</v>
      </c>
      <c r="U4">
        <v>182</v>
      </c>
      <c r="V4">
        <v>114.99999999999901</v>
      </c>
    </row>
    <row r="5" spans="1:22" x14ac:dyDescent="0.45">
      <c r="A5" t="s">
        <v>24</v>
      </c>
      <c r="B5">
        <v>-237</v>
      </c>
      <c r="C5">
        <v>-311</v>
      </c>
      <c r="D5">
        <v>-415.6</v>
      </c>
      <c r="E5">
        <v>-417.1</v>
      </c>
      <c r="F5">
        <v>9.4000000000000199</v>
      </c>
      <c r="G5">
        <v>38.999999999999901</v>
      </c>
      <c r="H5">
        <v>-119</v>
      </c>
      <c r="I5">
        <v>-99</v>
      </c>
      <c r="J5">
        <v>-96</v>
      </c>
      <c r="K5">
        <v>274</v>
      </c>
      <c r="L5">
        <v>42</v>
      </c>
      <c r="M5">
        <v>-10.999999999999901</v>
      </c>
      <c r="N5">
        <v>164</v>
      </c>
      <c r="O5">
        <v>-64</v>
      </c>
      <c r="P5">
        <v>-11.999999999999901</v>
      </c>
      <c r="Q5">
        <v>-103</v>
      </c>
      <c r="R5">
        <v>-237</v>
      </c>
      <c r="S5">
        <v>-8</v>
      </c>
      <c r="T5">
        <v>22</v>
      </c>
      <c r="U5">
        <v>90</v>
      </c>
      <c r="V5">
        <v>-469</v>
      </c>
    </row>
    <row r="6" spans="1:22" x14ac:dyDescent="0.45">
      <c r="A6" t="s">
        <v>25</v>
      </c>
      <c r="B6">
        <v>402</v>
      </c>
      <c r="C6">
        <v>251.99999999999901</v>
      </c>
      <c r="D6">
        <v>250.1</v>
      </c>
      <c r="E6">
        <v>-86.5</v>
      </c>
      <c r="F6">
        <v>-104.49999999999901</v>
      </c>
      <c r="G6">
        <v>-126</v>
      </c>
      <c r="H6">
        <v>169</v>
      </c>
      <c r="I6">
        <v>3.9999999999999698</v>
      </c>
      <c r="J6">
        <v>-157</v>
      </c>
      <c r="K6">
        <v>-5</v>
      </c>
      <c r="L6">
        <v>51.999999999999901</v>
      </c>
      <c r="M6">
        <v>356</v>
      </c>
      <c r="N6">
        <v>5</v>
      </c>
      <c r="O6">
        <v>122.99999999999901</v>
      </c>
      <c r="P6">
        <v>-30</v>
      </c>
      <c r="Q6">
        <v>-184</v>
      </c>
      <c r="R6">
        <v>150</v>
      </c>
      <c r="S6">
        <v>-567</v>
      </c>
      <c r="T6">
        <v>246</v>
      </c>
      <c r="U6">
        <v>126</v>
      </c>
      <c r="V6">
        <v>-251</v>
      </c>
    </row>
    <row r="7" spans="1:22" x14ac:dyDescent="0.45">
      <c r="A7" t="s">
        <v>26</v>
      </c>
      <c r="B7">
        <v>31.999999999999901</v>
      </c>
      <c r="C7">
        <v>-240</v>
      </c>
      <c r="D7">
        <v>295.10000000000002</v>
      </c>
      <c r="E7">
        <v>-56.699999999999903</v>
      </c>
      <c r="F7">
        <v>-32.999999999999901</v>
      </c>
      <c r="G7">
        <v>-76</v>
      </c>
      <c r="H7">
        <v>-221</v>
      </c>
      <c r="I7">
        <v>538</v>
      </c>
      <c r="J7">
        <v>139</v>
      </c>
      <c r="K7">
        <v>179</v>
      </c>
      <c r="L7">
        <v>-137</v>
      </c>
      <c r="M7">
        <v>-23</v>
      </c>
      <c r="N7">
        <v>-343</v>
      </c>
      <c r="O7">
        <v>28.999999999999901</v>
      </c>
      <c r="P7">
        <v>-393</v>
      </c>
      <c r="Q7">
        <v>172</v>
      </c>
      <c r="R7">
        <v>-198</v>
      </c>
      <c r="S7">
        <v>-413</v>
      </c>
      <c r="T7">
        <v>399</v>
      </c>
      <c r="U7">
        <v>-81.999999999999901</v>
      </c>
      <c r="V7">
        <v>578</v>
      </c>
    </row>
    <row r="8" spans="1:22" x14ac:dyDescent="0.45">
      <c r="A8" t="s">
        <v>27</v>
      </c>
      <c r="B8">
        <v>250</v>
      </c>
      <c r="C8">
        <v>-224</v>
      </c>
      <c r="D8">
        <v>397.79999999999899</v>
      </c>
      <c r="E8">
        <v>431.99999999999898</v>
      </c>
      <c r="F8">
        <v>-748</v>
      </c>
      <c r="G8">
        <v>-1.00000000000001</v>
      </c>
      <c r="H8">
        <v>205</v>
      </c>
      <c r="I8">
        <v>262.99999999999898</v>
      </c>
      <c r="J8">
        <v>-375</v>
      </c>
      <c r="K8">
        <v>231</v>
      </c>
      <c r="L8">
        <v>284</v>
      </c>
      <c r="M8">
        <v>85.999999999999901</v>
      </c>
      <c r="N8">
        <v>304</v>
      </c>
      <c r="O8">
        <v>157</v>
      </c>
      <c r="P8">
        <v>110.99999999999901</v>
      </c>
      <c r="Q8">
        <v>-189</v>
      </c>
      <c r="R8">
        <v>71.999999999999901</v>
      </c>
      <c r="S8">
        <v>165</v>
      </c>
      <c r="T8">
        <v>73.999999999999801</v>
      </c>
      <c r="U8">
        <v>272</v>
      </c>
      <c r="V8">
        <v>-14</v>
      </c>
    </row>
    <row r="9" spans="1:22" x14ac:dyDescent="0.45">
      <c r="A9" t="s">
        <v>28</v>
      </c>
      <c r="B9">
        <v>-163</v>
      </c>
      <c r="C9">
        <v>-566</v>
      </c>
      <c r="D9">
        <v>-93.5</v>
      </c>
      <c r="E9">
        <v>180.5</v>
      </c>
      <c r="F9">
        <v>-243</v>
      </c>
      <c r="G9">
        <v>-27.999999999999901</v>
      </c>
      <c r="H9">
        <v>-593</v>
      </c>
      <c r="I9">
        <v>-1198</v>
      </c>
      <c r="J9">
        <v>320</v>
      </c>
      <c r="K9">
        <v>-234</v>
      </c>
      <c r="L9">
        <v>-307</v>
      </c>
      <c r="M9">
        <v>212</v>
      </c>
      <c r="N9">
        <v>-167</v>
      </c>
      <c r="O9">
        <v>-52</v>
      </c>
      <c r="P9">
        <v>4.9999999999999503</v>
      </c>
      <c r="Q9">
        <v>-44.999999999999901</v>
      </c>
      <c r="R9">
        <v>-349</v>
      </c>
      <c r="S9">
        <v>3</v>
      </c>
      <c r="T9">
        <v>152</v>
      </c>
      <c r="U9">
        <v>-1</v>
      </c>
      <c r="V9">
        <v>-357</v>
      </c>
    </row>
    <row r="10" spans="1:22" x14ac:dyDescent="0.45">
      <c r="A10" t="s">
        <v>29</v>
      </c>
      <c r="B10">
        <v>-1028</v>
      </c>
      <c r="C10">
        <v>323</v>
      </c>
      <c r="D10">
        <v>-21.599999999999898</v>
      </c>
      <c r="E10">
        <v>-679</v>
      </c>
      <c r="F10">
        <v>107.99999999999901</v>
      </c>
      <c r="G10">
        <v>-13</v>
      </c>
      <c r="H10">
        <v>-441</v>
      </c>
      <c r="I10">
        <v>494</v>
      </c>
      <c r="J10">
        <v>661</v>
      </c>
      <c r="K10">
        <v>255</v>
      </c>
      <c r="L10">
        <v>294</v>
      </c>
      <c r="M10">
        <v>663</v>
      </c>
      <c r="N10">
        <v>-47</v>
      </c>
      <c r="O10">
        <v>459</v>
      </c>
      <c r="P10">
        <v>80</v>
      </c>
      <c r="Q10">
        <v>-248</v>
      </c>
      <c r="R10">
        <v>-450</v>
      </c>
      <c r="S10">
        <v>101</v>
      </c>
      <c r="T10">
        <v>320</v>
      </c>
      <c r="U10">
        <v>-47</v>
      </c>
      <c r="V10">
        <v>-327</v>
      </c>
    </row>
    <row r="11" spans="1:22" x14ac:dyDescent="0.45">
      <c r="A11" t="s">
        <v>30</v>
      </c>
      <c r="B11">
        <v>19.999999999999901</v>
      </c>
      <c r="C11">
        <v>-203</v>
      </c>
      <c r="D11">
        <v>18</v>
      </c>
      <c r="E11">
        <v>-276.99999999999898</v>
      </c>
      <c r="F11">
        <v>-103.99999999999901</v>
      </c>
      <c r="G11">
        <v>85</v>
      </c>
      <c r="H11">
        <v>65</v>
      </c>
      <c r="I11">
        <v>103</v>
      </c>
      <c r="J11">
        <v>145</v>
      </c>
      <c r="K11">
        <v>-309.99999999999898</v>
      </c>
      <c r="L11">
        <v>486</v>
      </c>
      <c r="M11">
        <v>-13</v>
      </c>
      <c r="N11">
        <v>-81</v>
      </c>
      <c r="O11">
        <v>166.99999999999901</v>
      </c>
      <c r="P11">
        <v>68</v>
      </c>
      <c r="Q11">
        <v>286.99999999999898</v>
      </c>
      <c r="R11">
        <v>148</v>
      </c>
      <c r="S11">
        <v>-153</v>
      </c>
      <c r="T11">
        <v>116</v>
      </c>
      <c r="U11">
        <v>123.99999999999901</v>
      </c>
      <c r="V11">
        <v>538</v>
      </c>
    </row>
    <row r="12" spans="1:22" x14ac:dyDescent="0.45">
      <c r="A12" t="s">
        <v>31</v>
      </c>
      <c r="B12">
        <v>68</v>
      </c>
      <c r="C12">
        <v>-571</v>
      </c>
      <c r="D12">
        <v>375.4</v>
      </c>
      <c r="E12">
        <v>-346.1</v>
      </c>
      <c r="F12">
        <v>-164</v>
      </c>
      <c r="G12">
        <v>135</v>
      </c>
      <c r="H12">
        <v>59</v>
      </c>
      <c r="I12">
        <v>421</v>
      </c>
      <c r="J12">
        <v>198</v>
      </c>
      <c r="K12">
        <v>227</v>
      </c>
      <c r="L12">
        <v>737</v>
      </c>
      <c r="M12">
        <v>116.99999999999901</v>
      </c>
      <c r="N12">
        <v>260</v>
      </c>
      <c r="O12">
        <v>-575</v>
      </c>
      <c r="P12">
        <v>249</v>
      </c>
      <c r="Q12">
        <v>162</v>
      </c>
      <c r="R12">
        <v>-477</v>
      </c>
      <c r="S12">
        <v>355</v>
      </c>
      <c r="T12">
        <v>-477</v>
      </c>
      <c r="U12">
        <v>122</v>
      </c>
      <c r="V12">
        <v>-534</v>
      </c>
    </row>
    <row r="13" spans="1:22" x14ac:dyDescent="0.45">
      <c r="A13" t="s">
        <v>32</v>
      </c>
      <c r="B13">
        <v>-64</v>
      </c>
      <c r="C13">
        <v>-173</v>
      </c>
      <c r="D13">
        <v>127.299999999999</v>
      </c>
      <c r="E13">
        <v>89.199999999999903</v>
      </c>
      <c r="F13">
        <v>215</v>
      </c>
      <c r="G13">
        <v>152</v>
      </c>
      <c r="H13">
        <v>-132</v>
      </c>
      <c r="I13">
        <v>-109</v>
      </c>
      <c r="J13">
        <v>-59</v>
      </c>
      <c r="K13">
        <v>-143</v>
      </c>
      <c r="L13">
        <v>81</v>
      </c>
      <c r="M13">
        <v>58.999999999999901</v>
      </c>
      <c r="N13">
        <v>-33.999999999999901</v>
      </c>
      <c r="O13">
        <v>-11</v>
      </c>
      <c r="P13">
        <v>-59.999999999999901</v>
      </c>
      <c r="Q13">
        <v>31.999999999999901</v>
      </c>
      <c r="R13">
        <v>-144</v>
      </c>
      <c r="S13">
        <v>16.999999999999901</v>
      </c>
      <c r="T13">
        <v>-138</v>
      </c>
      <c r="U13">
        <v>-174</v>
      </c>
      <c r="V13">
        <v>-84.999999999999901</v>
      </c>
    </row>
    <row r="14" spans="1:22" x14ac:dyDescent="0.45">
      <c r="A14" t="s">
        <v>33</v>
      </c>
      <c r="B14">
        <v>-323</v>
      </c>
      <c r="C14">
        <v>-47</v>
      </c>
      <c r="D14">
        <v>-140.19999999999999</v>
      </c>
      <c r="E14">
        <v>266.69999999999902</v>
      </c>
      <c r="F14">
        <v>-239</v>
      </c>
      <c r="G14">
        <v>-274</v>
      </c>
      <c r="H14">
        <v>-252</v>
      </c>
      <c r="I14">
        <v>-225</v>
      </c>
      <c r="J14">
        <v>-197</v>
      </c>
      <c r="K14">
        <v>133</v>
      </c>
      <c r="L14">
        <v>198</v>
      </c>
      <c r="M14">
        <v>333</v>
      </c>
      <c r="N14">
        <v>-375</v>
      </c>
      <c r="O14">
        <v>-313</v>
      </c>
      <c r="P14">
        <v>-472</v>
      </c>
      <c r="Q14">
        <v>127</v>
      </c>
      <c r="R14">
        <v>291</v>
      </c>
      <c r="S14">
        <v>-306</v>
      </c>
      <c r="T14">
        <v>444</v>
      </c>
      <c r="U14">
        <v>-180</v>
      </c>
      <c r="V14">
        <v>-97</v>
      </c>
    </row>
    <row r="15" spans="1:22" x14ac:dyDescent="0.45">
      <c r="A15" t="s">
        <v>34</v>
      </c>
      <c r="B15">
        <v>137</v>
      </c>
      <c r="C15">
        <v>-175</v>
      </c>
      <c r="D15">
        <v>-596.5</v>
      </c>
      <c r="E15">
        <v>-370.4</v>
      </c>
      <c r="F15">
        <v>196.39999999999901</v>
      </c>
      <c r="G15">
        <v>386</v>
      </c>
      <c r="H15">
        <v>311</v>
      </c>
      <c r="I15">
        <v>-221</v>
      </c>
      <c r="J15">
        <v>7</v>
      </c>
      <c r="K15">
        <v>112</v>
      </c>
      <c r="L15">
        <v>401</v>
      </c>
      <c r="M15">
        <v>-955</v>
      </c>
      <c r="N15">
        <v>-580</v>
      </c>
      <c r="O15">
        <v>565</v>
      </c>
      <c r="P15">
        <v>-200</v>
      </c>
      <c r="Q15">
        <v>-526</v>
      </c>
      <c r="R15">
        <v>-11</v>
      </c>
      <c r="S15">
        <v>-122</v>
      </c>
      <c r="T15">
        <v>296</v>
      </c>
      <c r="U15">
        <v>591</v>
      </c>
      <c r="V15">
        <v>-470</v>
      </c>
    </row>
    <row r="16" spans="1:22" x14ac:dyDescent="0.45">
      <c r="A16" t="s">
        <v>35</v>
      </c>
      <c r="B16">
        <v>92</v>
      </c>
      <c r="C16">
        <v>-157</v>
      </c>
      <c r="D16">
        <v>73.900000000000006</v>
      </c>
      <c r="E16">
        <v>-124.19999999999899</v>
      </c>
      <c r="F16">
        <v>28</v>
      </c>
      <c r="G16">
        <v>544</v>
      </c>
      <c r="H16">
        <v>-361</v>
      </c>
      <c r="I16">
        <v>-113.99999999999901</v>
      </c>
      <c r="J16">
        <v>-465</v>
      </c>
      <c r="K16">
        <v>402</v>
      </c>
      <c r="L16">
        <v>-11.999999999999901</v>
      </c>
      <c r="M16">
        <v>-228</v>
      </c>
      <c r="N16">
        <v>-185</v>
      </c>
      <c r="O16">
        <v>396</v>
      </c>
      <c r="P16">
        <v>126</v>
      </c>
      <c r="Q16">
        <v>-1105</v>
      </c>
      <c r="R16">
        <v>655</v>
      </c>
      <c r="S16">
        <v>-261</v>
      </c>
      <c r="T16">
        <v>40.999999999999901</v>
      </c>
      <c r="U16">
        <v>-52</v>
      </c>
      <c r="V16">
        <v>-608</v>
      </c>
    </row>
    <row r="17" spans="1:22" x14ac:dyDescent="0.45">
      <c r="A17" t="s">
        <v>36</v>
      </c>
      <c r="B17">
        <v>-165</v>
      </c>
      <c r="C17">
        <v>-94</v>
      </c>
      <c r="D17">
        <v>4.4999999999999698</v>
      </c>
      <c r="E17">
        <v>369.6</v>
      </c>
      <c r="F17">
        <v>-298</v>
      </c>
      <c r="G17">
        <v>-435</v>
      </c>
      <c r="H17">
        <v>-201</v>
      </c>
      <c r="I17">
        <v>-75</v>
      </c>
      <c r="J17">
        <v>146</v>
      </c>
      <c r="K17">
        <v>424</v>
      </c>
      <c r="L17">
        <v>-59</v>
      </c>
      <c r="M17">
        <v>-198</v>
      </c>
      <c r="N17">
        <v>-190</v>
      </c>
      <c r="O17">
        <v>36</v>
      </c>
      <c r="P17">
        <v>-53</v>
      </c>
      <c r="Q17">
        <v>45</v>
      </c>
      <c r="R17">
        <v>84</v>
      </c>
      <c r="S17">
        <v>47</v>
      </c>
      <c r="T17">
        <v>42</v>
      </c>
      <c r="U17">
        <v>-65.999999999999901</v>
      </c>
      <c r="V17">
        <v>-62.999999999999901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34"/>
  <sheetViews>
    <sheetView topLeftCell="A13" workbookViewId="0">
      <selection activeCell="P27" sqref="P27"/>
    </sheetView>
  </sheetViews>
  <sheetFormatPr defaultRowHeight="14.25" x14ac:dyDescent="0.45"/>
  <cols>
    <col min="1" max="1" width="16.46484375" bestFit="1" customWidth="1"/>
    <col min="2" max="5" width="11.59765625" bestFit="1" customWidth="1"/>
    <col min="6" max="7" width="10" bestFit="1" customWidth="1"/>
    <col min="8" max="8" width="16.53125" bestFit="1" customWidth="1"/>
    <col min="9" max="12" width="11.53125" bestFit="1" customWidth="1"/>
    <col min="13" max="13" width="9.9296875" bestFit="1" customWidth="1"/>
    <col min="14" max="15" width="9.1328125" bestFit="1" customWidth="1"/>
    <col min="16" max="16" width="9.9296875" bestFit="1" customWidth="1"/>
    <col min="17" max="17" width="9.3984375" bestFit="1" customWidth="1"/>
    <col min="18" max="18" width="9.9296875" bestFit="1" customWidth="1"/>
    <col min="19" max="19" width="9.9296875" style="2" bestFit="1" customWidth="1"/>
    <col min="20" max="21" width="9.1328125" bestFit="1" customWidth="1"/>
    <col min="22" max="25" width="9.9296875" bestFit="1" customWidth="1"/>
  </cols>
  <sheetData>
    <row r="1" spans="1:25" x14ac:dyDescent="0.45">
      <c r="A1" s="2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38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2" t="s">
        <v>39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s="2" t="s">
        <v>44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s="2" t="s">
        <v>45</v>
      </c>
    </row>
    <row r="2" spans="1:25" x14ac:dyDescent="0.45">
      <c r="A2" s="2" t="s">
        <v>21</v>
      </c>
      <c r="B2" s="4">
        <v>-31</v>
      </c>
      <c r="C2" s="4">
        <v>212.4</v>
      </c>
      <c r="D2" s="4">
        <v>84.9</v>
      </c>
      <c r="E2" s="4">
        <v>106</v>
      </c>
      <c r="F2" s="4">
        <v>-127</v>
      </c>
      <c r="G2" s="3">
        <f>SUM(B2:F2)</f>
        <v>245.3</v>
      </c>
      <c r="H2" s="4">
        <v>2.8421709430404001E-14</v>
      </c>
      <c r="I2" s="4">
        <v>-64</v>
      </c>
      <c r="J2" s="4">
        <v>-132.99999999999901</v>
      </c>
      <c r="K2" s="4">
        <v>-434</v>
      </c>
      <c r="L2" s="4">
        <v>-558</v>
      </c>
      <c r="M2" s="3">
        <f>SUM(H2:L2)</f>
        <v>-1188.9999999999991</v>
      </c>
      <c r="N2" s="4">
        <v>91</v>
      </c>
      <c r="O2" s="4">
        <v>61</v>
      </c>
      <c r="P2" s="4">
        <v>571</v>
      </c>
      <c r="Q2" s="4">
        <v>441</v>
      </c>
      <c r="R2" s="4">
        <v>378</v>
      </c>
      <c r="S2" s="3">
        <f>SUM(N2:R2)</f>
        <v>1542</v>
      </c>
      <c r="T2" s="4">
        <v>491</v>
      </c>
      <c r="U2" s="4">
        <v>127</v>
      </c>
      <c r="V2" s="4">
        <v>98</v>
      </c>
      <c r="W2" s="4">
        <v>300</v>
      </c>
      <c r="X2" s="4">
        <v>169</v>
      </c>
      <c r="Y2" s="3">
        <f>SUM(T2:X2)</f>
        <v>1185</v>
      </c>
    </row>
    <row r="3" spans="1:25" x14ac:dyDescent="0.45">
      <c r="A3" s="2" t="s">
        <v>22</v>
      </c>
      <c r="B3" s="4">
        <v>258</v>
      </c>
      <c r="C3" s="4">
        <v>64.299999999999898</v>
      </c>
      <c r="D3" s="4">
        <v>-391.3</v>
      </c>
      <c r="E3" s="4">
        <v>376</v>
      </c>
      <c r="F3" s="4">
        <v>125</v>
      </c>
      <c r="G3" s="3">
        <f t="shared" ref="G3:G16" si="0">SUM(B3:F3)</f>
        <v>431.99999999999989</v>
      </c>
      <c r="H3" s="4">
        <v>150</v>
      </c>
      <c r="I3" s="4">
        <v>-169</v>
      </c>
      <c r="J3" s="4">
        <v>-194</v>
      </c>
      <c r="K3" s="4">
        <v>48</v>
      </c>
      <c r="L3" s="4">
        <v>-226</v>
      </c>
      <c r="M3" s="3">
        <f t="shared" ref="M3:M16" si="1">SUM(H3:L3)</f>
        <v>-391</v>
      </c>
      <c r="N3" s="4">
        <v>188</v>
      </c>
      <c r="O3" s="4">
        <v>37</v>
      </c>
      <c r="P3" s="4">
        <v>-146</v>
      </c>
      <c r="Q3" s="4">
        <v>378</v>
      </c>
      <c r="R3" s="4">
        <v>-56</v>
      </c>
      <c r="S3" s="3">
        <f t="shared" ref="S3:S16" si="2">SUM(N3:R3)</f>
        <v>401</v>
      </c>
      <c r="T3" s="4">
        <v>-26</v>
      </c>
      <c r="U3" s="4">
        <v>316.99999999999898</v>
      </c>
      <c r="V3" s="4">
        <v>305</v>
      </c>
      <c r="W3" s="4">
        <v>-184.99999999999901</v>
      </c>
      <c r="X3" s="4">
        <v>-21</v>
      </c>
      <c r="Y3" s="3">
        <f t="shared" ref="Y3:Y16" si="3">SUM(T3:X3)</f>
        <v>390</v>
      </c>
    </row>
    <row r="4" spans="1:25" x14ac:dyDescent="0.45">
      <c r="A4" s="2" t="s">
        <v>23</v>
      </c>
      <c r="B4" s="4">
        <v>-56</v>
      </c>
      <c r="C4" s="4">
        <v>-178</v>
      </c>
      <c r="D4" s="4">
        <v>-214.5</v>
      </c>
      <c r="E4" s="4">
        <v>262</v>
      </c>
      <c r="F4" s="4">
        <v>-362</v>
      </c>
      <c r="G4" s="3">
        <f t="shared" si="0"/>
        <v>-548.5</v>
      </c>
      <c r="H4" s="4">
        <v>-65</v>
      </c>
      <c r="I4" s="4">
        <v>513</v>
      </c>
      <c r="J4" s="4">
        <v>17</v>
      </c>
      <c r="K4" s="4">
        <v>312</v>
      </c>
      <c r="L4" s="4">
        <v>8.9999999999999805</v>
      </c>
      <c r="M4" s="3">
        <f t="shared" si="1"/>
        <v>786</v>
      </c>
      <c r="N4" s="4">
        <v>-109</v>
      </c>
      <c r="O4" s="4">
        <v>289</v>
      </c>
      <c r="P4" s="4">
        <v>-81</v>
      </c>
      <c r="Q4" s="4">
        <v>1.99999999999997</v>
      </c>
      <c r="R4" s="4">
        <v>-59.999999999999901</v>
      </c>
      <c r="S4" s="3">
        <f t="shared" si="2"/>
        <v>41.000000000000071</v>
      </c>
      <c r="T4" s="4">
        <v>-311</v>
      </c>
      <c r="U4" s="4">
        <v>-484</v>
      </c>
      <c r="V4" s="4">
        <v>-212</v>
      </c>
      <c r="W4" s="4">
        <v>182</v>
      </c>
      <c r="X4" s="4">
        <v>114.99999999999901</v>
      </c>
      <c r="Y4" s="3">
        <f t="shared" si="3"/>
        <v>-710.00000000000102</v>
      </c>
    </row>
    <row r="5" spans="1:25" x14ac:dyDescent="0.45">
      <c r="A5" s="2" t="s">
        <v>24</v>
      </c>
      <c r="B5" s="4">
        <v>-311</v>
      </c>
      <c r="C5" s="4">
        <v>-415.6</v>
      </c>
      <c r="D5" s="4">
        <v>-417.1</v>
      </c>
      <c r="E5" s="4">
        <v>9.4000000000000199</v>
      </c>
      <c r="F5" s="4">
        <v>38.999999999999901</v>
      </c>
      <c r="G5" s="3">
        <f t="shared" si="0"/>
        <v>-1095.3</v>
      </c>
      <c r="H5" s="4">
        <v>-119</v>
      </c>
      <c r="I5" s="4">
        <v>-99</v>
      </c>
      <c r="J5" s="4">
        <v>-96</v>
      </c>
      <c r="K5" s="4">
        <v>274</v>
      </c>
      <c r="L5" s="4">
        <v>42</v>
      </c>
      <c r="M5" s="3">
        <f t="shared" si="1"/>
        <v>2</v>
      </c>
      <c r="N5" s="4">
        <v>-10.999999999999901</v>
      </c>
      <c r="O5" s="4">
        <v>164</v>
      </c>
      <c r="P5" s="4">
        <v>-64</v>
      </c>
      <c r="Q5" s="4">
        <v>-11.999999999999901</v>
      </c>
      <c r="R5" s="4">
        <v>-103</v>
      </c>
      <c r="S5" s="3">
        <f t="shared" si="2"/>
        <v>-25.999999999999787</v>
      </c>
      <c r="T5" s="4">
        <v>-237</v>
      </c>
      <c r="U5" s="4">
        <v>-8</v>
      </c>
      <c r="V5" s="4">
        <v>22</v>
      </c>
      <c r="W5" s="4">
        <v>90</v>
      </c>
      <c r="X5" s="4">
        <v>-469</v>
      </c>
      <c r="Y5" s="3">
        <f t="shared" si="3"/>
        <v>-602</v>
      </c>
    </row>
    <row r="6" spans="1:25" x14ac:dyDescent="0.45">
      <c r="A6" s="2" t="s">
        <v>25</v>
      </c>
      <c r="B6" s="4">
        <v>251.99999999999901</v>
      </c>
      <c r="C6" s="4">
        <v>250.1</v>
      </c>
      <c r="D6" s="4">
        <v>-86.5</v>
      </c>
      <c r="E6" s="4">
        <v>-104.49999999999901</v>
      </c>
      <c r="F6" s="4">
        <v>-126</v>
      </c>
      <c r="G6" s="3">
        <f t="shared" si="0"/>
        <v>185.10000000000002</v>
      </c>
      <c r="H6" s="4">
        <v>169</v>
      </c>
      <c r="I6" s="4">
        <v>3.9999999999999698</v>
      </c>
      <c r="J6" s="4">
        <v>-157</v>
      </c>
      <c r="K6" s="4">
        <v>-5</v>
      </c>
      <c r="L6" s="4">
        <v>51.999999999999901</v>
      </c>
      <c r="M6" s="3">
        <f t="shared" si="1"/>
        <v>62.999999999999872</v>
      </c>
      <c r="N6" s="4">
        <v>356</v>
      </c>
      <c r="O6" s="4">
        <v>5</v>
      </c>
      <c r="P6" s="4">
        <v>122.99999999999901</v>
      </c>
      <c r="Q6" s="4">
        <v>-30</v>
      </c>
      <c r="R6" s="4">
        <v>-184</v>
      </c>
      <c r="S6" s="3">
        <f t="shared" si="2"/>
        <v>269.99999999999898</v>
      </c>
      <c r="T6" s="4">
        <v>150</v>
      </c>
      <c r="U6" s="4">
        <v>-567</v>
      </c>
      <c r="V6" s="4">
        <v>246</v>
      </c>
      <c r="W6" s="4">
        <v>126</v>
      </c>
      <c r="X6" s="4">
        <v>-251</v>
      </c>
      <c r="Y6" s="3">
        <f t="shared" si="3"/>
        <v>-296</v>
      </c>
    </row>
    <row r="7" spans="1:25" x14ac:dyDescent="0.45">
      <c r="A7" s="2" t="s">
        <v>27</v>
      </c>
      <c r="B7" s="4">
        <v>-224</v>
      </c>
      <c r="C7" s="4">
        <v>397.79999999999899</v>
      </c>
      <c r="D7" s="4">
        <v>431.99999999999898</v>
      </c>
      <c r="E7" s="4">
        <v>-748</v>
      </c>
      <c r="F7" s="4">
        <v>-1.00000000000001</v>
      </c>
      <c r="G7" s="3">
        <f t="shared" si="0"/>
        <v>-143.20000000000209</v>
      </c>
      <c r="H7" s="4">
        <v>205</v>
      </c>
      <c r="I7" s="4">
        <v>262.99999999999898</v>
      </c>
      <c r="J7" s="4">
        <v>-375</v>
      </c>
      <c r="K7" s="4">
        <v>231</v>
      </c>
      <c r="L7" s="4">
        <v>284</v>
      </c>
      <c r="M7" s="3">
        <f t="shared" si="1"/>
        <v>607.99999999999898</v>
      </c>
      <c r="N7" s="4">
        <v>85.999999999999901</v>
      </c>
      <c r="O7" s="4">
        <v>304</v>
      </c>
      <c r="P7" s="4">
        <v>157</v>
      </c>
      <c r="Q7" s="4">
        <v>110.99999999999901</v>
      </c>
      <c r="R7" s="4">
        <v>-189</v>
      </c>
      <c r="S7" s="3">
        <f t="shared" si="2"/>
        <v>468.99999999999886</v>
      </c>
      <c r="T7" s="4">
        <v>71.999999999999901</v>
      </c>
      <c r="U7" s="4">
        <v>165</v>
      </c>
      <c r="V7" s="4">
        <v>73.999999999999801</v>
      </c>
      <c r="W7" s="4">
        <v>272</v>
      </c>
      <c r="X7" s="4">
        <v>-14</v>
      </c>
      <c r="Y7" s="3">
        <f t="shared" si="3"/>
        <v>568.99999999999966</v>
      </c>
    </row>
    <row r="8" spans="1:25" x14ac:dyDescent="0.45">
      <c r="A8" s="2" t="s">
        <v>42</v>
      </c>
      <c r="B8" s="4">
        <v>-566</v>
      </c>
      <c r="C8" s="4">
        <v>-93.5</v>
      </c>
      <c r="D8" s="4">
        <v>180.5</v>
      </c>
      <c r="E8" s="4">
        <v>-243</v>
      </c>
      <c r="F8" s="4">
        <v>-27.999999999999901</v>
      </c>
      <c r="G8" s="3">
        <f t="shared" si="0"/>
        <v>-749.99999999999989</v>
      </c>
      <c r="H8" s="4">
        <v>-593</v>
      </c>
      <c r="I8" s="4">
        <v>-1198</v>
      </c>
      <c r="J8" s="4">
        <v>320</v>
      </c>
      <c r="K8" s="4">
        <v>-234</v>
      </c>
      <c r="L8" s="4">
        <v>-307</v>
      </c>
      <c r="M8" s="3">
        <f t="shared" si="1"/>
        <v>-2012</v>
      </c>
      <c r="N8" s="4">
        <v>212</v>
      </c>
      <c r="O8" s="4">
        <v>-167</v>
      </c>
      <c r="P8" s="4">
        <v>-52</v>
      </c>
      <c r="Q8" s="4">
        <v>4.9999999999999503</v>
      </c>
      <c r="R8" s="4">
        <v>-44.999999999999901</v>
      </c>
      <c r="S8" s="3">
        <f t="shared" si="2"/>
        <v>-46.99999999999995</v>
      </c>
      <c r="T8" s="4">
        <v>-349</v>
      </c>
      <c r="U8" s="4">
        <v>3</v>
      </c>
      <c r="V8" s="4">
        <v>152</v>
      </c>
      <c r="W8" s="4">
        <v>-1</v>
      </c>
      <c r="X8" s="4">
        <v>-357</v>
      </c>
      <c r="Y8" s="3">
        <f t="shared" si="3"/>
        <v>-552</v>
      </c>
    </row>
    <row r="9" spans="1:25" x14ac:dyDescent="0.45">
      <c r="A9" s="2" t="s">
        <v>41</v>
      </c>
      <c r="B9" s="4">
        <v>323</v>
      </c>
      <c r="C9" s="4">
        <v>-21.599999999999898</v>
      </c>
      <c r="D9" s="4">
        <v>-679</v>
      </c>
      <c r="E9" s="4">
        <v>107.99999999999901</v>
      </c>
      <c r="F9" s="4">
        <v>-13</v>
      </c>
      <c r="G9" s="3">
        <f t="shared" si="0"/>
        <v>-282.60000000000093</v>
      </c>
      <c r="H9" s="4">
        <v>-441</v>
      </c>
      <c r="I9" s="4">
        <v>494</v>
      </c>
      <c r="J9" s="4">
        <v>661</v>
      </c>
      <c r="K9" s="4">
        <v>255</v>
      </c>
      <c r="L9" s="4">
        <v>294</v>
      </c>
      <c r="M9" s="3">
        <f t="shared" si="1"/>
        <v>1263</v>
      </c>
      <c r="N9" s="4">
        <v>663</v>
      </c>
      <c r="O9" s="4">
        <v>-47</v>
      </c>
      <c r="P9" s="4">
        <v>459</v>
      </c>
      <c r="Q9" s="4">
        <v>80</v>
      </c>
      <c r="R9" s="4">
        <v>-248</v>
      </c>
      <c r="S9" s="3">
        <f t="shared" si="2"/>
        <v>907</v>
      </c>
      <c r="T9" s="4">
        <v>-450</v>
      </c>
      <c r="U9" s="4">
        <v>101</v>
      </c>
      <c r="V9" s="4">
        <v>320</v>
      </c>
      <c r="W9" s="4">
        <v>-47</v>
      </c>
      <c r="X9" s="4">
        <v>-327</v>
      </c>
      <c r="Y9" s="3">
        <f t="shared" si="3"/>
        <v>-403</v>
      </c>
    </row>
    <row r="10" spans="1:25" x14ac:dyDescent="0.45">
      <c r="A10" s="2" t="s">
        <v>30</v>
      </c>
      <c r="B10" s="4">
        <v>-203</v>
      </c>
      <c r="C10" s="4">
        <v>18</v>
      </c>
      <c r="D10" s="4">
        <v>-276.99999999999898</v>
      </c>
      <c r="E10" s="4">
        <v>-103.99999999999901</v>
      </c>
      <c r="F10" s="4">
        <v>85</v>
      </c>
      <c r="G10" s="3">
        <f t="shared" si="0"/>
        <v>-480.99999999999795</v>
      </c>
      <c r="H10" s="4">
        <v>65</v>
      </c>
      <c r="I10" s="4">
        <v>103</v>
      </c>
      <c r="J10" s="4">
        <v>145</v>
      </c>
      <c r="K10" s="4">
        <v>-309.99999999999898</v>
      </c>
      <c r="L10" s="4">
        <v>486</v>
      </c>
      <c r="M10" s="3">
        <f t="shared" si="1"/>
        <v>489.00000000000102</v>
      </c>
      <c r="N10" s="4">
        <v>-13</v>
      </c>
      <c r="O10" s="4">
        <v>-81</v>
      </c>
      <c r="P10" s="4">
        <v>166.99999999999901</v>
      </c>
      <c r="Q10" s="4">
        <v>68</v>
      </c>
      <c r="R10" s="4">
        <v>286.99999999999898</v>
      </c>
      <c r="S10" s="3">
        <f t="shared" si="2"/>
        <v>427.99999999999795</v>
      </c>
      <c r="T10" s="4">
        <v>148</v>
      </c>
      <c r="U10" s="4">
        <v>-153</v>
      </c>
      <c r="V10" s="4">
        <v>116</v>
      </c>
      <c r="W10" s="4">
        <v>123.99999999999901</v>
      </c>
      <c r="X10" s="4">
        <v>538</v>
      </c>
      <c r="Y10" s="3">
        <f t="shared" si="3"/>
        <v>772.99999999999898</v>
      </c>
    </row>
    <row r="11" spans="1:25" x14ac:dyDescent="0.45">
      <c r="A11" s="2" t="s">
        <v>40</v>
      </c>
      <c r="B11" s="4">
        <v>-571</v>
      </c>
      <c r="C11" s="4">
        <v>375.4</v>
      </c>
      <c r="D11" s="4">
        <v>-346.1</v>
      </c>
      <c r="E11" s="4">
        <v>-164</v>
      </c>
      <c r="F11" s="4">
        <v>135</v>
      </c>
      <c r="G11" s="3">
        <f t="shared" si="0"/>
        <v>-570.70000000000005</v>
      </c>
      <c r="H11" s="4">
        <v>59</v>
      </c>
      <c r="I11" s="4">
        <v>421</v>
      </c>
      <c r="J11" s="4">
        <v>198</v>
      </c>
      <c r="K11" s="4">
        <v>227</v>
      </c>
      <c r="L11" s="4">
        <v>737</v>
      </c>
      <c r="M11" s="3">
        <f t="shared" si="1"/>
        <v>1642</v>
      </c>
      <c r="N11" s="4">
        <v>116.99999999999901</v>
      </c>
      <c r="O11" s="4">
        <v>260</v>
      </c>
      <c r="P11" s="4">
        <v>-575</v>
      </c>
      <c r="Q11" s="4">
        <v>249</v>
      </c>
      <c r="R11" s="4">
        <v>162</v>
      </c>
      <c r="S11" s="3">
        <f t="shared" si="2"/>
        <v>212.99999999999898</v>
      </c>
      <c r="T11" s="4">
        <v>-477</v>
      </c>
      <c r="U11" s="4">
        <v>355</v>
      </c>
      <c r="V11" s="4">
        <v>-477</v>
      </c>
      <c r="W11" s="4">
        <v>122</v>
      </c>
      <c r="X11" s="4">
        <v>-534</v>
      </c>
      <c r="Y11" s="3">
        <f t="shared" si="3"/>
        <v>-1011</v>
      </c>
    </row>
    <row r="12" spans="1:25" x14ac:dyDescent="0.45">
      <c r="A12" s="2" t="s">
        <v>32</v>
      </c>
      <c r="B12" s="4">
        <v>-173</v>
      </c>
      <c r="C12" s="4">
        <v>127.299999999999</v>
      </c>
      <c r="D12" s="4">
        <v>89.199999999999903</v>
      </c>
      <c r="E12" s="4">
        <v>215</v>
      </c>
      <c r="F12" s="4">
        <v>152</v>
      </c>
      <c r="G12" s="3">
        <f t="shared" si="0"/>
        <v>410.49999999999892</v>
      </c>
      <c r="H12" s="4">
        <v>-132</v>
      </c>
      <c r="I12" s="4">
        <v>-109</v>
      </c>
      <c r="J12" s="4">
        <v>-59</v>
      </c>
      <c r="K12" s="4">
        <v>-143</v>
      </c>
      <c r="L12" s="4">
        <v>81</v>
      </c>
      <c r="M12" s="3">
        <f t="shared" si="1"/>
        <v>-362</v>
      </c>
      <c r="N12" s="4">
        <v>58.999999999999901</v>
      </c>
      <c r="O12" s="4">
        <v>-33.999999999999901</v>
      </c>
      <c r="P12" s="4">
        <v>-11</v>
      </c>
      <c r="Q12" s="4">
        <v>-59.999999999999901</v>
      </c>
      <c r="R12" s="4">
        <v>31.999999999999901</v>
      </c>
      <c r="S12" s="3">
        <f t="shared" si="2"/>
        <v>-14</v>
      </c>
      <c r="T12" s="4">
        <v>-144</v>
      </c>
      <c r="U12" s="4">
        <v>16.999999999999901</v>
      </c>
      <c r="V12" s="4">
        <v>-138</v>
      </c>
      <c r="W12" s="4">
        <v>-174</v>
      </c>
      <c r="X12" s="4">
        <v>-84.999999999999901</v>
      </c>
      <c r="Y12" s="3">
        <f t="shared" si="3"/>
        <v>-524</v>
      </c>
    </row>
    <row r="13" spans="1:25" x14ac:dyDescent="0.45">
      <c r="A13" s="2" t="s">
        <v>43</v>
      </c>
      <c r="B13" s="4">
        <v>-47</v>
      </c>
      <c r="C13" s="4">
        <v>-140.19999999999999</v>
      </c>
      <c r="D13" s="4">
        <v>266.69999999999902</v>
      </c>
      <c r="E13" s="4">
        <v>-239</v>
      </c>
      <c r="F13" s="4">
        <v>-274</v>
      </c>
      <c r="G13" s="3">
        <f t="shared" si="0"/>
        <v>-433.50000000000097</v>
      </c>
      <c r="H13" s="4">
        <v>-252</v>
      </c>
      <c r="I13" s="4">
        <v>-225</v>
      </c>
      <c r="J13" s="4">
        <v>-197</v>
      </c>
      <c r="K13" s="4">
        <v>133</v>
      </c>
      <c r="L13" s="4">
        <v>198</v>
      </c>
      <c r="M13" s="3">
        <f t="shared" si="1"/>
        <v>-343</v>
      </c>
      <c r="N13" s="4">
        <v>333</v>
      </c>
      <c r="O13" s="4">
        <v>-375</v>
      </c>
      <c r="P13" s="4">
        <v>-313</v>
      </c>
      <c r="Q13" s="4">
        <v>-472</v>
      </c>
      <c r="R13" s="4">
        <v>127</v>
      </c>
      <c r="S13" s="3">
        <f t="shared" si="2"/>
        <v>-700</v>
      </c>
      <c r="T13" s="4">
        <v>291</v>
      </c>
      <c r="U13" s="4">
        <v>-306</v>
      </c>
      <c r="V13" s="4">
        <v>444</v>
      </c>
      <c r="W13" s="4">
        <v>-180</v>
      </c>
      <c r="X13" s="4">
        <v>-97</v>
      </c>
      <c r="Y13" s="3">
        <f t="shared" si="3"/>
        <v>152</v>
      </c>
    </row>
    <row r="14" spans="1:25" x14ac:dyDescent="0.45">
      <c r="A14" s="2" t="s">
        <v>34</v>
      </c>
      <c r="B14" s="4">
        <v>-175</v>
      </c>
      <c r="C14" s="4">
        <v>-596.5</v>
      </c>
      <c r="D14" s="4">
        <v>-370.4</v>
      </c>
      <c r="E14" s="4">
        <v>196.39999999999901</v>
      </c>
      <c r="F14" s="4">
        <v>386</v>
      </c>
      <c r="G14" s="3">
        <f t="shared" si="0"/>
        <v>-559.50000000000114</v>
      </c>
      <c r="H14" s="4">
        <v>311</v>
      </c>
      <c r="I14" s="4">
        <v>-221</v>
      </c>
      <c r="J14" s="4">
        <v>7</v>
      </c>
      <c r="K14" s="4">
        <v>112</v>
      </c>
      <c r="L14" s="4">
        <v>401</v>
      </c>
      <c r="M14" s="3">
        <f t="shared" si="1"/>
        <v>610</v>
      </c>
      <c r="N14" s="4">
        <v>-955</v>
      </c>
      <c r="O14" s="4">
        <v>-580</v>
      </c>
      <c r="P14" s="4">
        <v>565</v>
      </c>
      <c r="Q14" s="4">
        <v>-200</v>
      </c>
      <c r="R14" s="4">
        <v>-526</v>
      </c>
      <c r="S14" s="3">
        <f t="shared" si="2"/>
        <v>-1696</v>
      </c>
      <c r="T14" s="4">
        <v>-11</v>
      </c>
      <c r="U14" s="4">
        <v>-122</v>
      </c>
      <c r="V14" s="4">
        <v>296</v>
      </c>
      <c r="W14" s="4">
        <v>591</v>
      </c>
      <c r="X14" s="4">
        <v>-470</v>
      </c>
      <c r="Y14" s="3">
        <f t="shared" si="3"/>
        <v>284</v>
      </c>
    </row>
    <row r="15" spans="1:25" x14ac:dyDescent="0.45">
      <c r="A15" s="2" t="s">
        <v>35</v>
      </c>
      <c r="B15" s="4">
        <v>-157</v>
      </c>
      <c r="C15" s="4">
        <v>73.900000000000006</v>
      </c>
      <c r="D15" s="4">
        <v>-124.19999999999899</v>
      </c>
      <c r="E15" s="4">
        <v>28</v>
      </c>
      <c r="F15" s="4">
        <v>544</v>
      </c>
      <c r="G15" s="3">
        <f t="shared" si="0"/>
        <v>364.70000000000101</v>
      </c>
      <c r="H15" s="4">
        <v>-361</v>
      </c>
      <c r="I15" s="4">
        <v>-113.99999999999901</v>
      </c>
      <c r="J15" s="4">
        <v>-465</v>
      </c>
      <c r="K15" s="4">
        <v>402</v>
      </c>
      <c r="L15" s="4">
        <v>-11.999999999999901</v>
      </c>
      <c r="M15" s="3">
        <f t="shared" si="1"/>
        <v>-549.99999999999886</v>
      </c>
      <c r="N15" s="4">
        <v>-228</v>
      </c>
      <c r="O15" s="4">
        <v>-185</v>
      </c>
      <c r="P15" s="4">
        <v>396</v>
      </c>
      <c r="Q15" s="4">
        <v>126</v>
      </c>
      <c r="R15" s="4">
        <v>-1105</v>
      </c>
      <c r="S15" s="3">
        <f t="shared" si="2"/>
        <v>-996</v>
      </c>
      <c r="T15" s="4">
        <v>655</v>
      </c>
      <c r="U15" s="4">
        <v>-261</v>
      </c>
      <c r="V15" s="4">
        <v>40.999999999999901</v>
      </c>
      <c r="W15" s="4">
        <v>-52</v>
      </c>
      <c r="X15" s="4">
        <v>-608</v>
      </c>
      <c r="Y15" s="3">
        <f t="shared" si="3"/>
        <v>-225.00000000000011</v>
      </c>
    </row>
    <row r="16" spans="1:25" x14ac:dyDescent="0.45">
      <c r="A16" s="2" t="s">
        <v>36</v>
      </c>
      <c r="B16" s="4">
        <v>-94</v>
      </c>
      <c r="C16" s="4">
        <v>4.4999999999999698</v>
      </c>
      <c r="D16" s="4">
        <v>369.6</v>
      </c>
      <c r="E16" s="4">
        <v>-298</v>
      </c>
      <c r="F16" s="4">
        <v>-435</v>
      </c>
      <c r="G16" s="3">
        <f t="shared" si="0"/>
        <v>-452.9</v>
      </c>
      <c r="H16" s="4">
        <v>-201</v>
      </c>
      <c r="I16" s="4">
        <v>-75</v>
      </c>
      <c r="J16" s="4">
        <v>146</v>
      </c>
      <c r="K16" s="4">
        <v>424</v>
      </c>
      <c r="L16" s="4">
        <v>-59</v>
      </c>
      <c r="M16" s="3">
        <f t="shared" si="1"/>
        <v>235</v>
      </c>
      <c r="N16" s="4">
        <v>-198</v>
      </c>
      <c r="O16" s="4">
        <v>-190</v>
      </c>
      <c r="P16" s="4">
        <v>36</v>
      </c>
      <c r="Q16" s="4">
        <v>-53</v>
      </c>
      <c r="R16" s="4">
        <v>45</v>
      </c>
      <c r="S16" s="3">
        <f t="shared" si="2"/>
        <v>-360</v>
      </c>
      <c r="T16" s="4">
        <v>84</v>
      </c>
      <c r="U16" s="4">
        <v>47</v>
      </c>
      <c r="V16" s="4">
        <v>42</v>
      </c>
      <c r="W16" s="4">
        <v>-65.999999999999901</v>
      </c>
      <c r="X16" s="4">
        <v>-62.999999999999901</v>
      </c>
      <c r="Y16" s="3">
        <f t="shared" si="3"/>
        <v>44.000000000000199</v>
      </c>
    </row>
    <row r="17" spans="1:25" x14ac:dyDescent="0.45">
      <c r="A17" s="2"/>
      <c r="B17" s="3">
        <f>SUM(B2:B16)</f>
        <v>-1775.0000000000009</v>
      </c>
      <c r="C17" s="3">
        <f t="shared" ref="C17:G17" si="4">SUM(C2:C16)</f>
        <v>78.299999999998022</v>
      </c>
      <c r="D17" s="3">
        <f t="shared" si="4"/>
        <v>-1483.2000000000003</v>
      </c>
      <c r="E17" s="3">
        <f t="shared" si="4"/>
        <v>-599.70000000000005</v>
      </c>
      <c r="F17" s="3">
        <f t="shared" si="4"/>
        <v>100</v>
      </c>
      <c r="G17" s="3">
        <f t="shared" si="4"/>
        <v>-3679.6000000000022</v>
      </c>
      <c r="H17" s="3">
        <f>SUM(H2:H16)</f>
        <v>-1205</v>
      </c>
      <c r="I17" s="3">
        <f t="shared" ref="I17:L17" si="5">SUM(I2:I16)</f>
        <v>-476</v>
      </c>
      <c r="J17" s="3">
        <f t="shared" si="5"/>
        <v>-181.99999999999898</v>
      </c>
      <c r="K17" s="3">
        <f t="shared" si="5"/>
        <v>1292.0000000000009</v>
      </c>
      <c r="L17" s="3">
        <f t="shared" si="5"/>
        <v>1422</v>
      </c>
      <c r="M17" s="3">
        <f t="shared" ref="M17" si="6">SUM(M2:M16)</f>
        <v>851.00000000000205</v>
      </c>
      <c r="N17" s="3">
        <f t="shared" ref="N17" si="7">SUM(N2:N16)</f>
        <v>590.99999999999909</v>
      </c>
      <c r="O17" s="3">
        <f t="shared" ref="O17" si="8">SUM(O2:O16)</f>
        <v>-538.99999999999989</v>
      </c>
      <c r="P17" s="3">
        <f t="shared" ref="P17" si="9">SUM(P2:P16)</f>
        <v>1231.999999999998</v>
      </c>
      <c r="Q17" s="3">
        <f t="shared" ref="Q17" si="10">SUM(Q2:Q16)</f>
        <v>632.99999999999909</v>
      </c>
      <c r="R17" s="3">
        <f t="shared" ref="R17" si="11">SUM(R2:R16)</f>
        <v>-1485.0000000000009</v>
      </c>
      <c r="S17" s="3">
        <f t="shared" ref="S17" si="12">SUM(S2:S16)</f>
        <v>431.99999999999545</v>
      </c>
      <c r="T17" s="3">
        <f t="shared" ref="T17" si="13">SUM(T2:T16)</f>
        <v>-114</v>
      </c>
      <c r="U17" s="3">
        <f t="shared" ref="U17" si="14">SUM(U2:U16)</f>
        <v>-769.00000000000114</v>
      </c>
      <c r="V17" s="3">
        <f t="shared" ref="V17" si="15">SUM(V2:V16)</f>
        <v>1328.9999999999998</v>
      </c>
      <c r="W17" s="3">
        <f t="shared" ref="W17" si="16">SUM(W2:W16)</f>
        <v>1102</v>
      </c>
      <c r="X17" s="3">
        <f t="shared" ref="X17" si="17">SUM(X2:X16)</f>
        <v>-2474.0000000000009</v>
      </c>
      <c r="Y17" s="3">
        <f t="shared" ref="Y17" si="18">SUM(Y2:Y16)</f>
        <v>-926.00000000000216</v>
      </c>
    </row>
    <row r="19" spans="1:25" x14ac:dyDescent="0.45">
      <c r="A19" s="6" t="s">
        <v>37</v>
      </c>
      <c r="B19" s="2" t="s">
        <v>38</v>
      </c>
      <c r="C19" s="2" t="s">
        <v>39</v>
      </c>
      <c r="D19" s="2" t="s">
        <v>44</v>
      </c>
      <c r="E19" s="2" t="s">
        <v>45</v>
      </c>
      <c r="F19" s="2" t="s">
        <v>46</v>
      </c>
      <c r="H19" s="6" t="s">
        <v>37</v>
      </c>
      <c r="I19" s="2" t="s">
        <v>38</v>
      </c>
      <c r="J19" s="2" t="s">
        <v>39</v>
      </c>
      <c r="K19" s="2" t="s">
        <v>44</v>
      </c>
      <c r="L19" s="2" t="s">
        <v>45</v>
      </c>
      <c r="M19" s="2" t="s">
        <v>46</v>
      </c>
    </row>
    <row r="20" spans="1:25" x14ac:dyDescent="0.45">
      <c r="A20" s="6" t="s">
        <v>21</v>
      </c>
      <c r="B20" s="3">
        <v>245.3</v>
      </c>
      <c r="C20" s="3">
        <v>-1188.9999999999991</v>
      </c>
      <c r="D20" s="3">
        <v>1542</v>
      </c>
      <c r="E20" s="3">
        <v>1185</v>
      </c>
      <c r="F20" s="5">
        <f t="shared" ref="F20:F34" si="19">SUM(B20:E20)</f>
        <v>1783.3000000000009</v>
      </c>
      <c r="H20" s="6" t="s">
        <v>21</v>
      </c>
      <c r="I20" s="9">
        <f>Table1[[#This Row],[2001-2006]]/(1700*5)</f>
        <v>2.8858823529411767E-2</v>
      </c>
      <c r="J20" s="10">
        <f>Table1[[#This Row],[2006-2011]]/(1700*5)</f>
        <v>-0.13988235294117637</v>
      </c>
      <c r="K20" s="10">
        <f>Table1[[#This Row],[2011-2016]]/(1700*5)</f>
        <v>0.18141176470588236</v>
      </c>
      <c r="L20" s="10">
        <f>Table1[[#This Row],[2016-2021]]/(1700*5)</f>
        <v>0.13941176470588235</v>
      </c>
      <c r="M20" s="10">
        <f>AVERAGE(Table13[[#This Row],[2001-2006]:[2016-2021]])</f>
        <v>5.2450000000000024E-2</v>
      </c>
    </row>
    <row r="21" spans="1:25" x14ac:dyDescent="0.45">
      <c r="A21" s="6" t="s">
        <v>27</v>
      </c>
      <c r="B21" s="3">
        <v>-143.20000000000209</v>
      </c>
      <c r="C21" s="3">
        <v>607.99999999999898</v>
      </c>
      <c r="D21" s="3">
        <v>468.99999999999886</v>
      </c>
      <c r="E21" s="3">
        <v>568.99999999999966</v>
      </c>
      <c r="F21" s="5">
        <f t="shared" si="19"/>
        <v>1502.7999999999954</v>
      </c>
      <c r="H21" s="6" t="s">
        <v>27</v>
      </c>
      <c r="I21" s="9">
        <f>Table1[[#This Row],[2001-2006]]/(1700*5)</f>
        <v>-1.6847058823529659E-2</v>
      </c>
      <c r="J21" s="10">
        <f>Table1[[#This Row],[2006-2011]]/(1700*5)</f>
        <v>7.1529411764705758E-2</v>
      </c>
      <c r="K21" s="10">
        <f>Table1[[#This Row],[2011-2016]]/(1700*5)</f>
        <v>5.517647058823516E-2</v>
      </c>
      <c r="L21" s="10">
        <f>Table1[[#This Row],[2016-2021]]/(1700*5)</f>
        <v>6.6941176470588198E-2</v>
      </c>
      <c r="M21" s="10">
        <f>AVERAGE(Table13[[#This Row],[2001-2006]:[2016-2021]])</f>
        <v>4.4199999999999864E-2</v>
      </c>
    </row>
    <row r="22" spans="1:25" x14ac:dyDescent="0.45">
      <c r="A22" s="6" t="s">
        <v>41</v>
      </c>
      <c r="B22" s="3">
        <v>-282.60000000000093</v>
      </c>
      <c r="C22" s="3">
        <v>1263</v>
      </c>
      <c r="D22" s="3">
        <v>907</v>
      </c>
      <c r="E22" s="3">
        <v>-403</v>
      </c>
      <c r="F22" s="5">
        <f t="shared" si="19"/>
        <v>1484.3999999999992</v>
      </c>
      <c r="H22" s="6" t="s">
        <v>41</v>
      </c>
      <c r="I22" s="9">
        <f>Table1[[#This Row],[2001-2006]]/(1700*5)</f>
        <v>-3.3247058823529518E-2</v>
      </c>
      <c r="J22" s="10">
        <f>Table1[[#This Row],[2006-2011]]/(1700*5)</f>
        <v>0.14858823529411766</v>
      </c>
      <c r="K22" s="10">
        <f>Table1[[#This Row],[2011-2016]]/(1700*5)</f>
        <v>0.10670588235294118</v>
      </c>
      <c r="L22" s="10">
        <f>Table1[[#This Row],[2016-2021]]/(1700*5)</f>
        <v>-4.7411764705882355E-2</v>
      </c>
      <c r="M22" s="10">
        <f>AVERAGE(Table13[[#This Row],[2001-2006]:[2016-2021]])</f>
        <v>4.3658823529411743E-2</v>
      </c>
    </row>
    <row r="23" spans="1:25" x14ac:dyDescent="0.45">
      <c r="A23" s="6" t="s">
        <v>30</v>
      </c>
      <c r="B23" s="3">
        <v>-480.99999999999795</v>
      </c>
      <c r="C23" s="3">
        <v>489.00000000000102</v>
      </c>
      <c r="D23" s="3">
        <v>427.99999999999795</v>
      </c>
      <c r="E23" s="3">
        <v>772.99999999999898</v>
      </c>
      <c r="F23" s="5">
        <f t="shared" si="19"/>
        <v>1209</v>
      </c>
      <c r="H23" s="6" t="s">
        <v>30</v>
      </c>
      <c r="I23" s="9">
        <f>Table1[[#This Row],[2001-2006]]/(1700*5)</f>
        <v>-5.6588235294117405E-2</v>
      </c>
      <c r="J23" s="10">
        <f>Table1[[#This Row],[2006-2011]]/(1700*5)</f>
        <v>5.7529411764706002E-2</v>
      </c>
      <c r="K23" s="10">
        <f>Table1[[#This Row],[2011-2016]]/(1700*5)</f>
        <v>5.0352941176470351E-2</v>
      </c>
      <c r="L23" s="10">
        <f>Table1[[#This Row],[2016-2021]]/(1700*5)</f>
        <v>9.0941176470588109E-2</v>
      </c>
      <c r="M23" s="10">
        <f>AVERAGE(Table13[[#This Row],[2001-2006]:[2016-2021]])</f>
        <v>3.5558823529411768E-2</v>
      </c>
    </row>
    <row r="24" spans="1:25" x14ac:dyDescent="0.45">
      <c r="A24" s="6" t="s">
        <v>22</v>
      </c>
      <c r="B24" s="3">
        <v>431.99999999999989</v>
      </c>
      <c r="C24" s="3">
        <v>-391</v>
      </c>
      <c r="D24" s="3">
        <v>401</v>
      </c>
      <c r="E24" s="3">
        <v>390</v>
      </c>
      <c r="F24" s="5">
        <f t="shared" si="19"/>
        <v>831.99999999999989</v>
      </c>
      <c r="H24" s="6" t="s">
        <v>22</v>
      </c>
      <c r="I24" s="9">
        <f>Table1[[#This Row],[2001-2006]]/(1700*5)</f>
        <v>5.0823529411764691E-2</v>
      </c>
      <c r="J24" s="10">
        <f>Table1[[#This Row],[2006-2011]]/(1700*5)</f>
        <v>-4.5999999999999999E-2</v>
      </c>
      <c r="K24" s="10">
        <f>Table1[[#This Row],[2011-2016]]/(1700*5)</f>
        <v>4.7176470588235292E-2</v>
      </c>
      <c r="L24" s="10">
        <f>Table1[[#This Row],[2016-2021]]/(1700*5)</f>
        <v>4.5882352941176471E-2</v>
      </c>
      <c r="M24" s="10">
        <f>AVERAGE(Table13[[#This Row],[2001-2006]:[2016-2021]])</f>
        <v>2.4470588235294112E-2</v>
      </c>
    </row>
    <row r="25" spans="1:25" x14ac:dyDescent="0.45">
      <c r="A25" s="6" t="s">
        <v>40</v>
      </c>
      <c r="B25" s="3">
        <v>-570.70000000000005</v>
      </c>
      <c r="C25" s="3">
        <v>1642</v>
      </c>
      <c r="D25" s="3">
        <v>212.99999999999898</v>
      </c>
      <c r="E25" s="3">
        <v>-1011</v>
      </c>
      <c r="F25" s="5">
        <f t="shared" si="19"/>
        <v>273.29999999999882</v>
      </c>
      <c r="H25" s="6" t="s">
        <v>40</v>
      </c>
      <c r="I25" s="9">
        <f>Table1[[#This Row],[2001-2006]]/(1700*5)</f>
        <v>-6.7141176470588246E-2</v>
      </c>
      <c r="J25" s="10">
        <f>Table1[[#This Row],[2006-2011]]/(1700*5)</f>
        <v>0.19317647058823528</v>
      </c>
      <c r="K25" s="10">
        <f>Table1[[#This Row],[2011-2016]]/(1700*5)</f>
        <v>2.5058823529411644E-2</v>
      </c>
      <c r="L25" s="10">
        <f>Table1[[#This Row],[2016-2021]]/(1700*5)</f>
        <v>-0.11894117647058823</v>
      </c>
      <c r="M25" s="10">
        <f>AVERAGE(Table13[[#This Row],[2001-2006]:[2016-2021]])</f>
        <v>8.0382352941176065E-3</v>
      </c>
    </row>
    <row r="26" spans="1:25" x14ac:dyDescent="0.45">
      <c r="A26" s="6" t="s">
        <v>25</v>
      </c>
      <c r="B26" s="3">
        <v>185.10000000000002</v>
      </c>
      <c r="C26" s="3">
        <v>62.999999999999872</v>
      </c>
      <c r="D26" s="3">
        <v>269.99999999999898</v>
      </c>
      <c r="E26" s="3">
        <v>-296</v>
      </c>
      <c r="F26" s="5">
        <f t="shared" si="19"/>
        <v>222.09999999999889</v>
      </c>
      <c r="H26" s="6" t="s">
        <v>25</v>
      </c>
      <c r="I26" s="9">
        <f>Table1[[#This Row],[2001-2006]]/(1700*5)</f>
        <v>2.1776470588235296E-2</v>
      </c>
      <c r="J26" s="10">
        <f>Table1[[#This Row],[2006-2011]]/(1700*5)</f>
        <v>7.4117647058823382E-3</v>
      </c>
      <c r="K26" s="10">
        <f>Table1[[#This Row],[2011-2016]]/(1700*5)</f>
        <v>3.176470588235282E-2</v>
      </c>
      <c r="L26" s="10">
        <f>Table1[[#This Row],[2016-2021]]/(1700*5)</f>
        <v>-3.4823529411764705E-2</v>
      </c>
      <c r="M26" s="10">
        <f>AVERAGE(Table13[[#This Row],[2001-2006]:[2016-2021]])</f>
        <v>6.5323529411764371E-3</v>
      </c>
    </row>
    <row r="27" spans="1:25" x14ac:dyDescent="0.45">
      <c r="A27" s="6" t="s">
        <v>23</v>
      </c>
      <c r="B27" s="3">
        <v>-548.5</v>
      </c>
      <c r="C27" s="3">
        <v>786</v>
      </c>
      <c r="D27" s="3">
        <v>41.000000000000071</v>
      </c>
      <c r="E27" s="3">
        <v>-710.00000000000102</v>
      </c>
      <c r="F27" s="5">
        <f t="shared" si="19"/>
        <v>-431.50000000000097</v>
      </c>
      <c r="H27" s="6" t="s">
        <v>23</v>
      </c>
      <c r="I27" s="9">
        <f>Table1[[#This Row],[2001-2006]]/(1700*5)</f>
        <v>-6.4529411764705877E-2</v>
      </c>
      <c r="J27" s="10">
        <f>Table1[[#This Row],[2006-2011]]/(1700*5)</f>
        <v>9.2470588235294124E-2</v>
      </c>
      <c r="K27" s="10">
        <f>Table1[[#This Row],[2011-2016]]/(1700*5)</f>
        <v>4.8235294117647144E-3</v>
      </c>
      <c r="L27" s="10">
        <f>Table1[[#This Row],[2016-2021]]/(1700*5)</f>
        <v>-8.3529411764706005E-2</v>
      </c>
      <c r="M27" s="10">
        <f>AVERAGE(Table13[[#This Row],[2001-2006]:[2016-2021]])</f>
        <v>-1.2691176470588261E-2</v>
      </c>
    </row>
    <row r="28" spans="1:25" x14ac:dyDescent="0.45">
      <c r="A28" s="6" t="s">
        <v>32</v>
      </c>
      <c r="B28" s="3">
        <v>410.49999999999892</v>
      </c>
      <c r="C28" s="3">
        <v>-362</v>
      </c>
      <c r="D28" s="3">
        <v>-14</v>
      </c>
      <c r="E28" s="3">
        <v>-524</v>
      </c>
      <c r="F28" s="5">
        <f t="shared" si="19"/>
        <v>-489.50000000000108</v>
      </c>
      <c r="H28" s="6" t="s">
        <v>32</v>
      </c>
      <c r="I28" s="9">
        <f>Table1[[#This Row],[2001-2006]]/(1700*5)</f>
        <v>4.8294117647058696E-2</v>
      </c>
      <c r="J28" s="10">
        <f>Table1[[#This Row],[2006-2011]]/(1700*5)</f>
        <v>-4.2588235294117649E-2</v>
      </c>
      <c r="K28" s="10">
        <f>Table1[[#This Row],[2011-2016]]/(1700*5)</f>
        <v>-1.6470588235294118E-3</v>
      </c>
      <c r="L28" s="10">
        <f>Table1[[#This Row],[2016-2021]]/(1700*5)</f>
        <v>-6.1647058823529409E-2</v>
      </c>
      <c r="M28" s="10">
        <f>AVERAGE(Table13[[#This Row],[2001-2006]:[2016-2021]])</f>
        <v>-1.4397058823529443E-2</v>
      </c>
    </row>
    <row r="29" spans="1:25" x14ac:dyDescent="0.45">
      <c r="A29" s="6" t="s">
        <v>36</v>
      </c>
      <c r="B29" s="3">
        <v>-452.9</v>
      </c>
      <c r="C29" s="3">
        <v>235</v>
      </c>
      <c r="D29" s="3">
        <v>-360</v>
      </c>
      <c r="E29" s="3">
        <v>44.000000000000199</v>
      </c>
      <c r="F29" s="5">
        <f t="shared" si="19"/>
        <v>-533.89999999999975</v>
      </c>
      <c r="H29" s="6" t="s">
        <v>36</v>
      </c>
      <c r="I29" s="9">
        <f>Table1[[#This Row],[2001-2006]]/(1700*5)</f>
        <v>-5.3282352941176468E-2</v>
      </c>
      <c r="J29" s="10">
        <f>Table1[[#This Row],[2006-2011]]/(1700*5)</f>
        <v>2.7647058823529413E-2</v>
      </c>
      <c r="K29" s="10">
        <f>Table1[[#This Row],[2011-2016]]/(1700*5)</f>
        <v>-4.2352941176470586E-2</v>
      </c>
      <c r="L29" s="10">
        <f>Table1[[#This Row],[2016-2021]]/(1700*5)</f>
        <v>5.176470588235318E-3</v>
      </c>
      <c r="M29" s="10">
        <f>AVERAGE(Table13[[#This Row],[2001-2006]:[2016-2021]])</f>
        <v>-1.5702941176470579E-2</v>
      </c>
    </row>
    <row r="30" spans="1:25" x14ac:dyDescent="0.45">
      <c r="A30" s="6" t="s">
        <v>43</v>
      </c>
      <c r="B30" s="3">
        <v>-433.50000000000097</v>
      </c>
      <c r="C30" s="3">
        <v>-343</v>
      </c>
      <c r="D30" s="3">
        <v>-700</v>
      </c>
      <c r="E30" s="3">
        <v>152</v>
      </c>
      <c r="F30" s="5">
        <f t="shared" si="19"/>
        <v>-1324.5000000000009</v>
      </c>
      <c r="H30" s="6" t="s">
        <v>43</v>
      </c>
      <c r="I30" s="9">
        <f>Table1[[#This Row],[2001-2006]]/(1700*5)</f>
        <v>-5.1000000000000115E-2</v>
      </c>
      <c r="J30" s="10">
        <f>Table1[[#This Row],[2006-2011]]/(1700*5)</f>
        <v>-4.0352941176470591E-2</v>
      </c>
      <c r="K30" s="10">
        <f>Table1[[#This Row],[2011-2016]]/(1700*5)</f>
        <v>-8.2352941176470587E-2</v>
      </c>
      <c r="L30" s="10">
        <f>Table1[[#This Row],[2016-2021]]/(1700*5)</f>
        <v>1.7882352941176471E-2</v>
      </c>
      <c r="M30" s="10">
        <f>AVERAGE(Table13[[#This Row],[2001-2006]:[2016-2021]])</f>
        <v>-3.8955882352941208E-2</v>
      </c>
    </row>
    <row r="31" spans="1:25" x14ac:dyDescent="0.45">
      <c r="A31" s="6" t="s">
        <v>34</v>
      </c>
      <c r="B31" s="3">
        <v>-559.50000000000114</v>
      </c>
      <c r="C31" s="3">
        <v>610</v>
      </c>
      <c r="D31" s="3">
        <v>-1696</v>
      </c>
      <c r="E31" s="3">
        <v>284</v>
      </c>
      <c r="F31" s="5">
        <f t="shared" si="19"/>
        <v>-1361.5000000000011</v>
      </c>
      <c r="H31" s="6" t="s">
        <v>34</v>
      </c>
      <c r="I31" s="9">
        <f>Table1[[#This Row],[2001-2006]]/(1700*5)</f>
        <v>-6.5823529411764836E-2</v>
      </c>
      <c r="J31" s="10">
        <f>Table1[[#This Row],[2006-2011]]/(1700*5)</f>
        <v>7.1764705882352939E-2</v>
      </c>
      <c r="K31" s="10">
        <f>Table1[[#This Row],[2011-2016]]/(1700*5)</f>
        <v>-0.19952941176470587</v>
      </c>
      <c r="L31" s="10">
        <f>Table1[[#This Row],[2016-2021]]/(1700*5)</f>
        <v>3.3411764705882356E-2</v>
      </c>
      <c r="M31" s="10">
        <f>AVERAGE(Table13[[#This Row],[2001-2006]:[2016-2021]])</f>
        <v>-4.0044117647058855E-2</v>
      </c>
    </row>
    <row r="32" spans="1:25" x14ac:dyDescent="0.45">
      <c r="A32" s="6" t="s">
        <v>35</v>
      </c>
      <c r="B32" s="3">
        <v>364.70000000000101</v>
      </c>
      <c r="C32" s="3">
        <v>-549.99999999999886</v>
      </c>
      <c r="D32" s="3">
        <v>-996</v>
      </c>
      <c r="E32" s="3">
        <v>-225.00000000000011</v>
      </c>
      <c r="F32" s="5">
        <f t="shared" si="19"/>
        <v>-1406.2999999999979</v>
      </c>
      <c r="H32" s="6" t="s">
        <v>35</v>
      </c>
      <c r="I32" s="9">
        <f>Table1[[#This Row],[2001-2006]]/(1700*5)</f>
        <v>4.2905882352941294E-2</v>
      </c>
      <c r="J32" s="10">
        <f>Table1[[#This Row],[2006-2011]]/(1700*5)</f>
        <v>-6.4705882352941044E-2</v>
      </c>
      <c r="K32" s="10">
        <f>Table1[[#This Row],[2011-2016]]/(1700*5)</f>
        <v>-0.1171764705882353</v>
      </c>
      <c r="L32" s="10">
        <f>Table1[[#This Row],[2016-2021]]/(1700*5)</f>
        <v>-2.6470588235294131E-2</v>
      </c>
      <c r="M32" s="10">
        <f>AVERAGE(Table13[[#This Row],[2001-2006]:[2016-2021]])</f>
        <v>-4.1361764705882292E-2</v>
      </c>
    </row>
    <row r="33" spans="1:13" x14ac:dyDescent="0.45">
      <c r="A33" s="6" t="s">
        <v>24</v>
      </c>
      <c r="B33" s="3">
        <v>-1095.3</v>
      </c>
      <c r="C33" s="3">
        <v>2</v>
      </c>
      <c r="D33" s="3">
        <v>-25.999999999999787</v>
      </c>
      <c r="E33" s="3">
        <v>-602</v>
      </c>
      <c r="F33" s="5">
        <f t="shared" si="19"/>
        <v>-1721.2999999999997</v>
      </c>
      <c r="H33" s="6" t="s">
        <v>24</v>
      </c>
      <c r="I33" s="9">
        <f>Table1[[#This Row],[2001-2006]]/(1700*5)</f>
        <v>-0.12885882352941175</v>
      </c>
      <c r="J33" s="10">
        <f>Table1[[#This Row],[2006-2011]]/(1700*5)</f>
        <v>2.3529411764705883E-4</v>
      </c>
      <c r="K33" s="10">
        <f>Table1[[#This Row],[2011-2016]]/(1700*5)</f>
        <v>-3.0588235294117397E-3</v>
      </c>
      <c r="L33" s="10">
        <f>Table1[[#This Row],[2016-2021]]/(1700*5)</f>
        <v>-7.0823529411764702E-2</v>
      </c>
      <c r="M33" s="10">
        <f>AVERAGE(Table13[[#This Row],[2001-2006]:[2016-2021]])</f>
        <v>-5.0626470588235287E-2</v>
      </c>
    </row>
    <row r="34" spans="1:13" x14ac:dyDescent="0.45">
      <c r="A34" s="6" t="s">
        <v>42</v>
      </c>
      <c r="B34" s="3">
        <v>-749.99999999999989</v>
      </c>
      <c r="C34" s="3">
        <v>-2012</v>
      </c>
      <c r="D34" s="3">
        <v>-46.99999999999995</v>
      </c>
      <c r="E34" s="3">
        <v>-552</v>
      </c>
      <c r="F34" s="5">
        <f t="shared" si="19"/>
        <v>-3361</v>
      </c>
      <c r="H34" s="6" t="s">
        <v>42</v>
      </c>
      <c r="I34" s="9">
        <f>Table1[[#This Row],[2001-2006]]/(1700*5)</f>
        <v>-8.8235294117647051E-2</v>
      </c>
      <c r="J34" s="10">
        <f>Table1[[#This Row],[2006-2011]]/(1700*5)</f>
        <v>-0.23670588235294118</v>
      </c>
      <c r="K34" s="10">
        <f>Table1[[#This Row],[2011-2016]]/(1700*5)</f>
        <v>-5.5294117647058764E-3</v>
      </c>
      <c r="L34" s="10">
        <f>Table1[[#This Row],[2016-2021]]/(1700*5)</f>
        <v>-6.4941176470588238E-2</v>
      </c>
      <c r="M34" s="10">
        <f>AVERAGE(Table13[[#This Row],[2001-2006]:[2016-2021]])</f>
        <v>-9.8852941176470588E-2</v>
      </c>
    </row>
  </sheetData>
  <conditionalFormatting sqref="B20:B34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0:C34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3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34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3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M3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1"/>
  <sheetViews>
    <sheetView tabSelected="1" topLeftCell="A9" workbookViewId="0">
      <selection activeCell="A11" sqref="A11"/>
    </sheetView>
  </sheetViews>
  <sheetFormatPr defaultRowHeight="14.25" x14ac:dyDescent="0.45"/>
  <cols>
    <col min="2" max="11" width="9.1328125" bestFit="1" customWidth="1"/>
    <col min="12" max="12" width="9.86328125" bestFit="1" customWidth="1"/>
    <col min="13" max="13" width="9.1328125" bestFit="1" customWidth="1"/>
    <col min="14" max="15" width="9.86328125" bestFit="1" customWidth="1"/>
    <col min="16" max="18" width="9.1328125" bestFit="1" customWidth="1"/>
    <col min="19" max="19" width="9.86328125" bestFit="1" customWidth="1"/>
    <col min="20" max="21" width="9.1328125" bestFit="1" customWidth="1"/>
  </cols>
  <sheetData>
    <row r="1" spans="1:22" x14ac:dyDescent="0.45">
      <c r="A1" t="s">
        <v>37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2" x14ac:dyDescent="0.45">
      <c r="A2" t="s">
        <v>21</v>
      </c>
      <c r="B2">
        <v>-31</v>
      </c>
      <c r="C2">
        <v>212.4</v>
      </c>
      <c r="D2">
        <v>84.9</v>
      </c>
      <c r="E2">
        <v>106</v>
      </c>
      <c r="F2">
        <v>-127</v>
      </c>
      <c r="G2" s="1">
        <v>2.8421709430404001E-14</v>
      </c>
      <c r="H2">
        <v>-64</v>
      </c>
      <c r="I2">
        <v>-132.99999999999901</v>
      </c>
      <c r="J2">
        <v>-434</v>
      </c>
      <c r="K2">
        <v>-558</v>
      </c>
      <c r="L2">
        <v>91</v>
      </c>
      <c r="M2">
        <v>61</v>
      </c>
      <c r="N2">
        <v>571</v>
      </c>
      <c r="O2">
        <v>441</v>
      </c>
      <c r="P2">
        <v>378</v>
      </c>
      <c r="Q2">
        <v>491</v>
      </c>
      <c r="R2">
        <v>127</v>
      </c>
      <c r="S2">
        <v>98</v>
      </c>
      <c r="T2">
        <v>300</v>
      </c>
      <c r="U2">
        <v>169</v>
      </c>
      <c r="V2">
        <f>SUM(B2:U2)</f>
        <v>1783.3000000000011</v>
      </c>
    </row>
    <row r="3" spans="1:22" x14ac:dyDescent="0.45">
      <c r="A3" t="s">
        <v>22</v>
      </c>
      <c r="B3">
        <v>258</v>
      </c>
      <c r="C3">
        <v>64.299999999999898</v>
      </c>
      <c r="D3">
        <v>-391.3</v>
      </c>
      <c r="E3">
        <v>376</v>
      </c>
      <c r="F3">
        <v>125</v>
      </c>
      <c r="G3">
        <v>150</v>
      </c>
      <c r="H3">
        <v>-169</v>
      </c>
      <c r="I3">
        <v>-194</v>
      </c>
      <c r="J3">
        <v>48</v>
      </c>
      <c r="K3">
        <v>-226</v>
      </c>
      <c r="L3">
        <v>188</v>
      </c>
      <c r="M3">
        <v>37</v>
      </c>
      <c r="N3">
        <v>-146</v>
      </c>
      <c r="O3">
        <v>378</v>
      </c>
      <c r="P3">
        <v>-56</v>
      </c>
      <c r="Q3">
        <v>-26</v>
      </c>
      <c r="R3">
        <v>316.99999999999898</v>
      </c>
      <c r="S3">
        <v>305</v>
      </c>
      <c r="T3">
        <v>-184.99999999999901</v>
      </c>
      <c r="U3">
        <v>-21</v>
      </c>
      <c r="V3">
        <f t="shared" ref="V3:V7" si="0">SUM(B3:U3)</f>
        <v>831.99999999999989</v>
      </c>
    </row>
    <row r="4" spans="1:22" x14ac:dyDescent="0.45">
      <c r="A4" t="s">
        <v>27</v>
      </c>
      <c r="B4">
        <v>-224</v>
      </c>
      <c r="C4">
        <v>397.79999999999899</v>
      </c>
      <c r="D4">
        <v>431.99999999999898</v>
      </c>
      <c r="E4">
        <v>-748</v>
      </c>
      <c r="F4">
        <v>-1.00000000000001</v>
      </c>
      <c r="G4">
        <v>205</v>
      </c>
      <c r="H4">
        <v>262.99999999999898</v>
      </c>
      <c r="I4">
        <v>-375</v>
      </c>
      <c r="J4">
        <v>231</v>
      </c>
      <c r="K4">
        <v>284</v>
      </c>
      <c r="L4">
        <v>85.999999999999901</v>
      </c>
      <c r="M4">
        <v>304</v>
      </c>
      <c r="N4">
        <v>157</v>
      </c>
      <c r="O4">
        <v>110.99999999999901</v>
      </c>
      <c r="P4">
        <v>-189</v>
      </c>
      <c r="Q4">
        <v>71.999999999999901</v>
      </c>
      <c r="R4">
        <v>165</v>
      </c>
      <c r="S4">
        <v>73.999999999999801</v>
      </c>
      <c r="T4">
        <v>272</v>
      </c>
      <c r="U4">
        <v>-14</v>
      </c>
      <c r="V4">
        <f t="shared" si="0"/>
        <v>1502.7999999999954</v>
      </c>
    </row>
    <row r="5" spans="1:22" x14ac:dyDescent="0.45">
      <c r="A5" t="s">
        <v>29</v>
      </c>
      <c r="B5">
        <v>323</v>
      </c>
      <c r="C5">
        <v>-21.599999999999898</v>
      </c>
      <c r="D5">
        <v>-679</v>
      </c>
      <c r="E5">
        <v>107.99999999999901</v>
      </c>
      <c r="F5">
        <v>-13</v>
      </c>
      <c r="G5">
        <v>-441</v>
      </c>
      <c r="H5">
        <v>494</v>
      </c>
      <c r="I5">
        <v>661</v>
      </c>
      <c r="J5">
        <v>255</v>
      </c>
      <c r="K5">
        <v>294</v>
      </c>
      <c r="L5">
        <v>663</v>
      </c>
      <c r="M5">
        <v>-47</v>
      </c>
      <c r="N5">
        <v>459</v>
      </c>
      <c r="O5">
        <v>80</v>
      </c>
      <c r="P5">
        <v>-248</v>
      </c>
      <c r="Q5">
        <v>-450</v>
      </c>
      <c r="R5">
        <v>101</v>
      </c>
      <c r="S5">
        <v>320</v>
      </c>
      <c r="T5">
        <v>-47</v>
      </c>
      <c r="U5">
        <v>-327</v>
      </c>
      <c r="V5">
        <f t="shared" si="0"/>
        <v>1484.3999999999992</v>
      </c>
    </row>
    <row r="6" spans="1:22" x14ac:dyDescent="0.45">
      <c r="A6" t="s">
        <v>30</v>
      </c>
      <c r="B6">
        <v>-203</v>
      </c>
      <c r="C6">
        <v>18</v>
      </c>
      <c r="D6">
        <v>-276.99999999999898</v>
      </c>
      <c r="E6">
        <v>-103.99999999999901</v>
      </c>
      <c r="F6">
        <v>85</v>
      </c>
      <c r="G6">
        <v>65</v>
      </c>
      <c r="H6">
        <v>103</v>
      </c>
      <c r="I6">
        <v>145</v>
      </c>
      <c r="J6">
        <v>-309.99999999999898</v>
      </c>
      <c r="K6">
        <v>486</v>
      </c>
      <c r="L6">
        <v>-13</v>
      </c>
      <c r="M6">
        <v>-81</v>
      </c>
      <c r="N6">
        <v>166.99999999999901</v>
      </c>
      <c r="O6">
        <v>68</v>
      </c>
      <c r="P6">
        <v>286.99999999999898</v>
      </c>
      <c r="Q6">
        <v>148</v>
      </c>
      <c r="R6">
        <v>-153</v>
      </c>
      <c r="S6">
        <v>116</v>
      </c>
      <c r="T6">
        <v>123.99999999999901</v>
      </c>
      <c r="U6">
        <v>538</v>
      </c>
      <c r="V6">
        <f t="shared" si="0"/>
        <v>1209</v>
      </c>
    </row>
    <row r="7" spans="1:22" x14ac:dyDescent="0.45">
      <c r="B7">
        <f t="shared" ref="B7:U7" si="1">SUM(B2:B6)</f>
        <v>123</v>
      </c>
      <c r="C7">
        <f t="shared" si="1"/>
        <v>670.89999999999895</v>
      </c>
      <c r="D7">
        <f t="shared" si="1"/>
        <v>-830.4</v>
      </c>
      <c r="E7">
        <f t="shared" si="1"/>
        <v>-262</v>
      </c>
      <c r="F7">
        <f t="shared" si="1"/>
        <v>68.999999999999986</v>
      </c>
      <c r="G7">
        <f t="shared" si="1"/>
        <v>-21</v>
      </c>
      <c r="H7">
        <f t="shared" si="1"/>
        <v>626.99999999999898</v>
      </c>
      <c r="I7">
        <f t="shared" si="1"/>
        <v>104.00000000000102</v>
      </c>
      <c r="J7">
        <f t="shared" si="1"/>
        <v>-209.99999999999898</v>
      </c>
      <c r="K7">
        <f t="shared" si="1"/>
        <v>280</v>
      </c>
      <c r="L7">
        <f t="shared" si="1"/>
        <v>1015</v>
      </c>
      <c r="M7">
        <f t="shared" si="1"/>
        <v>274</v>
      </c>
      <c r="N7">
        <f t="shared" si="1"/>
        <v>1207.9999999999991</v>
      </c>
      <c r="O7">
        <f t="shared" si="1"/>
        <v>1077.9999999999991</v>
      </c>
      <c r="P7">
        <f t="shared" si="1"/>
        <v>171.99999999999898</v>
      </c>
      <c r="Q7">
        <f t="shared" si="1"/>
        <v>234.99999999999989</v>
      </c>
      <c r="R7">
        <f t="shared" si="1"/>
        <v>556.99999999999898</v>
      </c>
      <c r="S7">
        <f t="shared" si="1"/>
        <v>912.99999999999977</v>
      </c>
      <c r="T7">
        <f t="shared" si="1"/>
        <v>464</v>
      </c>
      <c r="U7">
        <f t="shared" si="1"/>
        <v>345</v>
      </c>
      <c r="V7">
        <f t="shared" si="0"/>
        <v>6811.4999999999964</v>
      </c>
    </row>
    <row r="8" spans="1:22" x14ac:dyDescent="0.45">
      <c r="A8">
        <f>17*100*5*10</f>
        <v>85000</v>
      </c>
      <c r="V8">
        <f>SUM(K7:U7)</f>
        <v>6540.9999999999964</v>
      </c>
    </row>
    <row r="9" spans="1:22" x14ac:dyDescent="0.45">
      <c r="A9" s="8">
        <f>V8/A8</f>
        <v>7.6952941176470543E-2</v>
      </c>
    </row>
    <row r="10" spans="1:22" x14ac:dyDescent="0.45"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  <c r="S10" t="s">
        <v>18</v>
      </c>
      <c r="T10" t="s">
        <v>19</v>
      </c>
      <c r="U10" t="s">
        <v>20</v>
      </c>
    </row>
    <row r="11" spans="1:22" x14ac:dyDescent="0.45">
      <c r="B11" s="7">
        <v>123</v>
      </c>
      <c r="C11" s="7">
        <v>670.89999999999895</v>
      </c>
      <c r="D11" s="7">
        <v>-830.4</v>
      </c>
      <c r="E11" s="7">
        <v>-262</v>
      </c>
      <c r="F11" s="7">
        <v>68.999999999999986</v>
      </c>
      <c r="G11" s="7">
        <v>-21</v>
      </c>
      <c r="H11" s="7">
        <v>626.99999999999898</v>
      </c>
      <c r="I11" s="7">
        <v>104.00000000000102</v>
      </c>
      <c r="J11" s="7">
        <v>-209.99999999999898</v>
      </c>
      <c r="K11" s="7">
        <v>280</v>
      </c>
      <c r="L11" s="7">
        <v>1015</v>
      </c>
      <c r="M11" s="7">
        <v>274</v>
      </c>
      <c r="N11" s="7">
        <v>1207.9999999999991</v>
      </c>
      <c r="O11" s="7">
        <v>1077.9999999999991</v>
      </c>
      <c r="P11" s="7">
        <v>171.99999999999898</v>
      </c>
      <c r="Q11" s="7">
        <v>234.99999999999989</v>
      </c>
      <c r="R11" s="7">
        <v>556.99999999999898</v>
      </c>
      <c r="S11" s="7">
        <v>912.99999999999977</v>
      </c>
      <c r="T11" s="7">
        <v>464</v>
      </c>
      <c r="U11" s="7">
        <v>345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teams_bets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Jaime Eduardo González Meléndez</cp:lastModifiedBy>
  <dcterms:created xsi:type="dcterms:W3CDTF">2021-08-30T12:19:08Z</dcterms:created>
  <dcterms:modified xsi:type="dcterms:W3CDTF">2021-09-02T19:12:13Z</dcterms:modified>
</cp:coreProperties>
</file>