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SoccerMetriX\Artículos\01_La_Falsa_irregularidad_del_futbol_mexicano_v2\v1.0\"/>
    </mc:Choice>
  </mc:AlternateContent>
  <xr:revisionPtr revIDLastSave="0" documentId="13_ncr:1_{F4E61245-8F76-4A3E-BFFF-3EFE7F10388F}" xr6:coauthVersionLast="47" xr6:coauthVersionMax="47" xr10:uidLastSave="{00000000-0000-0000-0000-000000000000}"/>
  <bookViews>
    <workbookView xWindow="-98" yWindow="-98" windowWidth="22695" windowHeight="14595" activeTab="1" xr2:uid="{765CCC90-2200-49AC-A64B-01FA81EF7E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2" i="2" l="1"/>
  <c r="Q63" i="2"/>
  <c r="Q61" i="2"/>
  <c r="Q65" i="2" s="1"/>
  <c r="R65" i="2" s="1"/>
  <c r="R63" i="2" l="1"/>
  <c r="R62" i="2"/>
  <c r="P68" i="2" s="1"/>
  <c r="R61" i="2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19" i="2"/>
  <c r="F19" i="2" s="1"/>
  <c r="I30" i="1"/>
  <c r="I29" i="1"/>
  <c r="I28" i="1"/>
  <c r="E29" i="1"/>
  <c r="E30" i="1"/>
  <c r="E28" i="1"/>
  <c r="E32" i="1"/>
  <c r="D32" i="1"/>
  <c r="D29" i="1"/>
  <c r="D30" i="1"/>
  <c r="D28" i="1"/>
  <c r="I24" i="1"/>
  <c r="F22" i="1"/>
  <c r="F25" i="1" s="1"/>
  <c r="F23" i="1"/>
  <c r="F24" i="1"/>
  <c r="F21" i="1"/>
  <c r="D25" i="1"/>
  <c r="E25" i="1"/>
  <c r="C25" i="1"/>
  <c r="C17" i="1"/>
  <c r="F15" i="1"/>
  <c r="E12" i="1"/>
  <c r="I8" i="1"/>
  <c r="P67" i="2" l="1"/>
  <c r="R64" i="2"/>
  <c r="F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<sst xmlns="http://schemas.openxmlformats.org/spreadsheetml/2006/main" count="455" uniqueCount="222">
  <si>
    <t>X</t>
  </si>
  <si>
    <t>N</t>
  </si>
  <si>
    <t>Failure</t>
  </si>
  <si>
    <t>Success</t>
  </si>
  <si>
    <t>Result</t>
  </si>
  <si>
    <t>P(X&gt;=3)</t>
  </si>
  <si>
    <t>n</t>
  </si>
  <si>
    <t>success</t>
  </si>
  <si>
    <t>E(X)</t>
  </si>
  <si>
    <t>Var(X)</t>
  </si>
  <si>
    <t>failure</t>
  </si>
  <si>
    <t>STD(X)</t>
  </si>
  <si>
    <t>GDL</t>
  </si>
  <si>
    <t>MON</t>
  </si>
  <si>
    <t>TAM</t>
  </si>
  <si>
    <t>CDMX</t>
  </si>
  <si>
    <t>Football</t>
  </si>
  <si>
    <t>Box</t>
  </si>
  <si>
    <t>Beisbol</t>
  </si>
  <si>
    <t>Real Madrid</t>
  </si>
  <si>
    <t>Lazio</t>
  </si>
  <si>
    <t>Venecia</t>
  </si>
  <si>
    <t>Lazio or X</t>
  </si>
  <si>
    <t>Venecia or X</t>
  </si>
  <si>
    <t>Lazio or Venecia</t>
  </si>
  <si>
    <t>Equipo</t>
  </si>
  <si>
    <t>Pts</t>
  </si>
  <si>
    <t>% Pts Tot</t>
  </si>
  <si>
    <t>Toluca</t>
  </si>
  <si>
    <t>Cruz Azul</t>
  </si>
  <si>
    <t>América</t>
  </si>
  <si>
    <t>Chivas</t>
  </si>
  <si>
    <t>6,05%</t>
  </si>
  <si>
    <t>Santos</t>
  </si>
  <si>
    <t>Morelia</t>
  </si>
  <si>
    <t>UNAM</t>
  </si>
  <si>
    <t>Monterrey</t>
  </si>
  <si>
    <t>Atlas</t>
  </si>
  <si>
    <t>5,29%</t>
  </si>
  <si>
    <t>Atlante</t>
  </si>
  <si>
    <t>% Pts Rel</t>
  </si>
  <si>
    <t>PJ</t>
  </si>
  <si>
    <t>PTS</t>
  </si>
  <si>
    <t>% PTS</t>
  </si>
  <si>
    <t>7,43%</t>
  </si>
  <si>
    <t>FC Barcelona</t>
  </si>
  <si>
    <t>7,35%</t>
  </si>
  <si>
    <t>Valencia CF</t>
  </si>
  <si>
    <t>6,06%</t>
  </si>
  <si>
    <t>D. La Coruña</t>
  </si>
  <si>
    <t>Athletic Club</t>
  </si>
  <si>
    <t>4,95%</t>
  </si>
  <si>
    <t>RCD Mallorca</t>
  </si>
  <si>
    <t>4,69%</t>
  </si>
  <si>
    <t>RCD Espanyol</t>
  </si>
  <si>
    <t>4,61%</t>
  </si>
  <si>
    <t>Atlético de Madrid</t>
  </si>
  <si>
    <t>4,56%</t>
  </si>
  <si>
    <t>Sevilla FC</t>
  </si>
  <si>
    <t>4,34%</t>
  </si>
  <si>
    <t>Villareal CF</t>
  </si>
  <si>
    <t>4,26%</t>
  </si>
  <si>
    <t>ManU</t>
  </si>
  <si>
    <t>Empate</t>
  </si>
  <si>
    <t>Atl Madrid</t>
  </si>
  <si>
    <t>ManU or X</t>
  </si>
  <si>
    <t>At Mad or X</t>
  </si>
  <si>
    <t>Liga BBVA</t>
  </si>
  <si>
    <t>Liga MX</t>
  </si>
  <si>
    <t>Posición</t>
  </si>
  <si>
    <t>V. de Mercado</t>
  </si>
  <si>
    <t>% del Total</t>
  </si>
  <si>
    <t>Tigres</t>
  </si>
  <si>
    <t>39.100.000,00</t>
  </si>
  <si>
    <t>8,03%</t>
  </si>
  <si>
    <t>606.300.000,00</t>
  </si>
  <si>
    <t>22,99%</t>
  </si>
  <si>
    <t>37.600.000,00</t>
  </si>
  <si>
    <t>7,72%</t>
  </si>
  <si>
    <t>Real Madrid CF</t>
  </si>
  <si>
    <t>597.800.000,00</t>
  </si>
  <si>
    <t>22,66%</t>
  </si>
  <si>
    <t>35.400.000,00</t>
  </si>
  <si>
    <t>7,27%</t>
  </si>
  <si>
    <t>239.000.000,00</t>
  </si>
  <si>
    <t>9,06%</t>
  </si>
  <si>
    <t>31.300.000,00</t>
  </si>
  <si>
    <t>6,42%</t>
  </si>
  <si>
    <t>159.700.000,00</t>
  </si>
  <si>
    <t>Pachuca</t>
  </si>
  <si>
    <t>29.250.000,00</t>
  </si>
  <si>
    <t>6,00%</t>
  </si>
  <si>
    <t>127.100.000,00</t>
  </si>
  <si>
    <t>4,82%</t>
  </si>
  <si>
    <t>29.100.000,00</t>
  </si>
  <si>
    <t>5,97%</t>
  </si>
  <si>
    <t>124.100.000,00</t>
  </si>
  <si>
    <t>4,70%</t>
  </si>
  <si>
    <t>Málaga FC</t>
  </si>
  <si>
    <t>102.700.000,00</t>
  </si>
  <si>
    <t>3,89%</t>
  </si>
  <si>
    <t>Real Sociedad</t>
  </si>
  <si>
    <t>87.200.000,00</t>
  </si>
  <si>
    <t>3,31%</t>
  </si>
  <si>
    <t>28.650.000,00</t>
  </si>
  <si>
    <t>5,88%</t>
  </si>
  <si>
    <t>Getafe CF</t>
  </si>
  <si>
    <t>68.100.000,00</t>
  </si>
  <si>
    <t>2,58%</t>
  </si>
  <si>
    <t>27.800.000,00</t>
  </si>
  <si>
    <t>5,71%</t>
  </si>
  <si>
    <t>Granada CF</t>
  </si>
  <si>
    <t>65.400.000,00</t>
  </si>
  <si>
    <t>2,48%</t>
  </si>
  <si>
    <t>Tijuana</t>
  </si>
  <si>
    <t>27.700.000,00</t>
  </si>
  <si>
    <t>5,69%</t>
  </si>
  <si>
    <t>53.800.000,00</t>
  </si>
  <si>
    <t>2,04%</t>
  </si>
  <si>
    <t>Jaguares</t>
  </si>
  <si>
    <t>25.250.000,00</t>
  </si>
  <si>
    <t>5,18%</t>
  </si>
  <si>
    <t>León</t>
  </si>
  <si>
    <t>22.650.000,00</t>
  </si>
  <si>
    <t>4,65%</t>
  </si>
  <si>
    <t>Real Betis</t>
  </si>
  <si>
    <t>52.900.000,00</t>
  </si>
  <si>
    <t>2,01%</t>
  </si>
  <si>
    <t>San Luis</t>
  </si>
  <si>
    <t>22.100.000,00</t>
  </si>
  <si>
    <t>4,54%</t>
  </si>
  <si>
    <t>Real Zaragoza</t>
  </si>
  <si>
    <t>48.100.000,00</t>
  </si>
  <si>
    <t>1,82%</t>
  </si>
  <si>
    <t>18.750.000,00</t>
  </si>
  <si>
    <t>3,85%</t>
  </si>
  <si>
    <t>La Coruña</t>
  </si>
  <si>
    <t>47.500.000,00</t>
  </si>
  <si>
    <t>1,80%</t>
  </si>
  <si>
    <t>18.600.000,00</t>
  </si>
  <si>
    <t>3,82%</t>
  </si>
  <si>
    <t>Celta Vigo</t>
  </si>
  <si>
    <t>45.900.000,00</t>
  </si>
  <si>
    <t>1,74%</t>
  </si>
  <si>
    <t>Puebla</t>
  </si>
  <si>
    <t>18.350.000,00</t>
  </si>
  <si>
    <t>3,77%</t>
  </si>
  <si>
    <t>CA Osasuna</t>
  </si>
  <si>
    <t>44.400.000,00</t>
  </si>
  <si>
    <t>1,68%</t>
  </si>
  <si>
    <t>Querétaro</t>
  </si>
  <si>
    <t>17.400.000,00</t>
  </si>
  <si>
    <t>3,57%</t>
  </si>
  <si>
    <t>Rayo Vallecano</t>
  </si>
  <si>
    <t>44.100.000,00</t>
  </si>
  <si>
    <t>1,67%</t>
  </si>
  <si>
    <t>TOTAL</t>
  </si>
  <si>
    <t>487.200.000,00</t>
  </si>
  <si>
    <t>Real Valladolid</t>
  </si>
  <si>
    <t>36.500.000,00</t>
  </si>
  <si>
    <t>1,38%</t>
  </si>
  <si>
    <t>Levante UD</t>
  </si>
  <si>
    <t>33.300.000,00</t>
  </si>
  <si>
    <t>1,26%</t>
  </si>
  <si>
    <t>2.637.700.000,00</t>
  </si>
  <si>
    <t>Pos.</t>
  </si>
  <si>
    <t>Valor de Mercado</t>
  </si>
  <si>
    <t>PT</t>
  </si>
  <si>
    <t>Ochoa</t>
  </si>
  <si>
    <t>Corona</t>
  </si>
  <si>
    <t>Talavera</t>
  </si>
  <si>
    <t>Orozco</t>
  </si>
  <si>
    <t>DF</t>
  </si>
  <si>
    <t>Meza</t>
  </si>
  <si>
    <t>Diego Reyes</t>
  </si>
  <si>
    <t>Moreno</t>
  </si>
  <si>
    <t>Maza Rdz.</t>
  </si>
  <si>
    <t>Hiram Mier</t>
  </si>
  <si>
    <t>Torres Nilo</t>
  </si>
  <si>
    <t>L. López</t>
  </si>
  <si>
    <t>Rafael Márquez</t>
  </si>
  <si>
    <t>I. Jiménez</t>
  </si>
  <si>
    <t>D. Chavez</t>
  </si>
  <si>
    <t>MC</t>
  </si>
  <si>
    <t>Guardado</t>
  </si>
  <si>
    <t>Herrera</t>
  </si>
  <si>
    <t>Salcido</t>
  </si>
  <si>
    <t>Molina</t>
  </si>
  <si>
    <t>Javier Aquino</t>
  </si>
  <si>
    <t>Chatón</t>
  </si>
  <si>
    <t>Chema Cárdenas</t>
  </si>
  <si>
    <t>Zavala</t>
  </si>
  <si>
    <t>Reyna</t>
  </si>
  <si>
    <t>Ludueña</t>
  </si>
  <si>
    <t>Torrado</t>
  </si>
  <si>
    <t>I. Castro</t>
  </si>
  <si>
    <t>DL</t>
  </si>
  <si>
    <t>Chicharito</t>
  </si>
  <si>
    <t>Vela</t>
  </si>
  <si>
    <t>Raúl Jiménez</t>
  </si>
  <si>
    <t>de Nigris</t>
  </si>
  <si>
    <t>J. Corona</t>
  </si>
  <si>
    <t>dos Santos</t>
  </si>
  <si>
    <t>Peralta</t>
  </si>
  <si>
    <t>Fabián</t>
  </si>
  <si>
    <t>Total</t>
  </si>
  <si>
    <t>A. Rodríguez (1)</t>
  </si>
  <si>
    <t>M. Rojo (2)</t>
  </si>
  <si>
    <t>Dante (2)</t>
  </si>
  <si>
    <t>J. Cuadrado (2)</t>
  </si>
  <si>
    <t>Chucho Benítez (2)</t>
  </si>
  <si>
    <t>C. Fierro (1)</t>
  </si>
  <si>
    <t>Jackson Mtz. (2)</t>
  </si>
  <si>
    <t>H. González (1)</t>
  </si>
  <si>
    <t>Campagnaro (2)</t>
  </si>
  <si>
    <t>A. Pereira (2)</t>
  </si>
  <si>
    <t>Bernard (2)</t>
  </si>
  <si>
    <t>Gargano (2)</t>
  </si>
  <si>
    <t>Banega (2)</t>
  </si>
  <si>
    <t>M. Bueno (1)</t>
  </si>
  <si>
    <t>México FC - A</t>
  </si>
  <si>
    <t>México FC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</si>
</sst>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5" formatCode="0.0000"/>
    <numFmt numFmtId="171" formatCode="0.0%"/>
    <numFmt numFmtId="173" formatCode="[$€-2]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222222"/>
      <name val="Verdana"/>
      <family val="2"/>
    </font>
    <font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</cellStyleXfs>
  <cellXfs count="22">
    <xf numFmtId="0" fontId="0" fillId="0" borderId="0" xfId="0"/>
    <xf numFmtId="165" fontId="0" fillId="0" borderId="0" xfId="0" applyNumberFormat="1"/>
    <xf numFmtId="0" fontId="5" fillId="3" borderId="0" xfId="0" applyFont="1" applyFill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2" fontId="0" fillId="0" borderId="0" xfId="0" applyNumberFormat="1"/>
    <xf numFmtId="1" fontId="0" fillId="0" borderId="0" xfId="0" applyNumberFormat="1"/>
    <xf numFmtId="171" fontId="0" fillId="0" borderId="0" xfId="2" applyNumberFormat="1" applyFont="1"/>
    <xf numFmtId="171" fontId="5" fillId="3" borderId="4" xfId="2" applyNumberFormat="1" applyFont="1" applyFill="1" applyBorder="1" applyAlignment="1">
      <alignment vertical="center" wrapText="1"/>
    </xf>
    <xf numFmtId="173" fontId="0" fillId="0" borderId="0" xfId="1" applyNumberFormat="1" applyFont="1"/>
    <xf numFmtId="0" fontId="2" fillId="0" borderId="1" xfId="3"/>
    <xf numFmtId="0" fontId="2" fillId="0" borderId="0" xfId="4"/>
    <xf numFmtId="0" fontId="4" fillId="0" borderId="3" xfId="6"/>
    <xf numFmtId="173" fontId="4" fillId="0" borderId="3" xfId="6" applyNumberFormat="1"/>
    <xf numFmtId="173" fontId="6" fillId="2" borderId="2" xfId="5" applyNumberFormat="1" applyFont="1"/>
    <xf numFmtId="171" fontId="4" fillId="0" borderId="3" xfId="6" applyNumberFormat="1"/>
    <xf numFmtId="171" fontId="7" fillId="2" borderId="2" xfId="5" applyNumberFormat="1" applyFont="1"/>
    <xf numFmtId="0" fontId="8" fillId="0" borderId="1" xfId="3" applyFont="1"/>
    <xf numFmtId="0" fontId="9" fillId="2" borderId="2" xfId="5" applyFont="1"/>
    <xf numFmtId="173" fontId="9" fillId="2" borderId="2" xfId="5" applyNumberFormat="1" applyFont="1"/>
    <xf numFmtId="0" fontId="10" fillId="0" borderId="1" xfId="3" applyFont="1"/>
    <xf numFmtId="0" fontId="11" fillId="2" borderId="2" xfId="5" applyFont="1"/>
    <xf numFmtId="173" fontId="11" fillId="2" borderId="2" xfId="5" applyNumberFormat="1" applyFont="1"/>
  </cellXfs>
  <cellStyles count="7">
    <cellStyle name="Currency" xfId="1" builtinId="4"/>
    <cellStyle name="Heading 3" xfId="3" builtinId="18"/>
    <cellStyle name="Heading 4" xfId="4" builtinId="19"/>
    <cellStyle name="Normal" xfId="0" builtinId="0"/>
    <cellStyle name="Output" xfId="5" builtinId="21"/>
    <cellStyle name="Percent" xfId="2" builtinId="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Puntos acumulados 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Equipos sin descenso, Liga MX 1996 - 2012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Pts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Sheet2!$A$3:$A$12</c:f>
              <c:strCache>
                <c:ptCount val="10"/>
                <c:pt idx="0">
                  <c:v>Toluca</c:v>
                </c:pt>
                <c:pt idx="1">
                  <c:v>Cruz Azul</c:v>
                </c:pt>
                <c:pt idx="2">
                  <c:v>América</c:v>
                </c:pt>
                <c:pt idx="3">
                  <c:v>Chivas</c:v>
                </c:pt>
                <c:pt idx="4">
                  <c:v>Santos</c:v>
                </c:pt>
                <c:pt idx="5">
                  <c:v>Morelia</c:v>
                </c:pt>
                <c:pt idx="6">
                  <c:v>UNAM</c:v>
                </c:pt>
                <c:pt idx="7">
                  <c:v>Monterrey</c:v>
                </c:pt>
                <c:pt idx="8">
                  <c:v>Atlas</c:v>
                </c:pt>
                <c:pt idx="9">
                  <c:v>Atlante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10"/>
                <c:pt idx="0">
                  <c:v>958</c:v>
                </c:pt>
                <c:pt idx="1">
                  <c:v>902</c:v>
                </c:pt>
                <c:pt idx="2">
                  <c:v>885</c:v>
                </c:pt>
                <c:pt idx="3">
                  <c:v>860</c:v>
                </c:pt>
                <c:pt idx="4">
                  <c:v>840</c:v>
                </c:pt>
                <c:pt idx="5">
                  <c:v>821</c:v>
                </c:pt>
                <c:pt idx="6">
                  <c:v>791</c:v>
                </c:pt>
                <c:pt idx="7">
                  <c:v>774</c:v>
                </c:pt>
                <c:pt idx="8">
                  <c:v>752</c:v>
                </c:pt>
                <c:pt idx="9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F24-8623-F0A6698F5D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1745056"/>
        <c:axId val="10417446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% Pts Tot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Sheet2!$A$3:$A$12</c15:sqref>
                        </c15:formulaRef>
                      </c:ext>
                    </c:extLst>
                    <c:strCache>
                      <c:ptCount val="10"/>
                      <c:pt idx="0">
                        <c:v>Toluca</c:v>
                      </c:pt>
                      <c:pt idx="1">
                        <c:v>Cruz Azul</c:v>
                      </c:pt>
                      <c:pt idx="2">
                        <c:v>América</c:v>
                      </c:pt>
                      <c:pt idx="3">
                        <c:v>Chivas</c:v>
                      </c:pt>
                      <c:pt idx="4">
                        <c:v>Santos</c:v>
                      </c:pt>
                      <c:pt idx="5">
                        <c:v>Morelia</c:v>
                      </c:pt>
                      <c:pt idx="6">
                        <c:v>UNAM</c:v>
                      </c:pt>
                      <c:pt idx="7">
                        <c:v>Monterrey</c:v>
                      </c:pt>
                      <c:pt idx="8">
                        <c:v>Atlas</c:v>
                      </c:pt>
                      <c:pt idx="9">
                        <c:v>Atlante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Sheet2!$C$3:$C$12</c15:sqref>
                        </c15:formulaRef>
                      </c:ext>
                    </c:extLst>
                    <c:numCache>
                      <c:formatCode>0.0%</c:formatCode>
                      <c:ptCount val="10"/>
                      <c:pt idx="0">
                        <c:v>6.7400000000000002E-2</c:v>
                      </c:pt>
                      <c:pt idx="1">
                        <c:v>6.3399999999999998E-2</c:v>
                      </c:pt>
                      <c:pt idx="2">
                        <c:v>6.2199999999999998E-2</c:v>
                      </c:pt>
                      <c:pt idx="3">
                        <c:v>6.0499999999999998E-2</c:v>
                      </c:pt>
                      <c:pt idx="4">
                        <c:v>5.91E-2</c:v>
                      </c:pt>
                      <c:pt idx="5">
                        <c:v>5.7700000000000001E-2</c:v>
                      </c:pt>
                      <c:pt idx="6">
                        <c:v>5.5599999999999997E-2</c:v>
                      </c:pt>
                      <c:pt idx="7">
                        <c:v>5.4399999999999997E-2</c:v>
                      </c:pt>
                      <c:pt idx="8">
                        <c:v>5.2900000000000003E-2</c:v>
                      </c:pt>
                      <c:pt idx="9">
                        <c:v>5.2499999999999998E-2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12C-4F24-8623-F0A6698F5D06}"/>
                  </c:ext>
                </c:extLst>
              </c15:ser>
            </c15:filteredBarSeries>
          </c:ext>
        </c:extLst>
      </c:barChart>
      <c:catAx>
        <c:axId val="10417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1744640"/>
        <c:crosses val="autoZero"/>
        <c:auto val="1"/>
        <c:lblAlgn val="ctr"/>
        <c:lblOffset val="100"/>
        <c:noMultiLvlLbl val="0"/>
      </c:catAx>
      <c:valAx>
        <c:axId val="1041744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17450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Valor de Mercado</a:t>
            </a:r>
            <a:br>
              <a:rPr lang="es-MX"/>
            </a:br>
            <a:r>
              <a:rPr lang="es-MX"/>
              <a:t>Liga BBVA, enero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val>
            <c:numRef>
              <c:f>Sheet2!$O$95:$O$114</c:f>
              <c:numCache>
                <c:formatCode>0.0%</c:formatCode>
                <c:ptCount val="20"/>
                <c:pt idx="0">
                  <c:v>0.22989999999999999</c:v>
                </c:pt>
                <c:pt idx="1">
                  <c:v>0.2266</c:v>
                </c:pt>
                <c:pt idx="2">
                  <c:v>9.06E-2</c:v>
                </c:pt>
                <c:pt idx="3">
                  <c:v>6.0499999999999998E-2</c:v>
                </c:pt>
                <c:pt idx="4">
                  <c:v>4.82E-2</c:v>
                </c:pt>
                <c:pt idx="5">
                  <c:v>4.7E-2</c:v>
                </c:pt>
                <c:pt idx="6">
                  <c:v>3.8900000000000004E-2</c:v>
                </c:pt>
                <c:pt idx="7">
                  <c:v>3.3099999999999997E-2</c:v>
                </c:pt>
                <c:pt idx="8">
                  <c:v>2.58E-2</c:v>
                </c:pt>
                <c:pt idx="9">
                  <c:v>2.4799999999999999E-2</c:v>
                </c:pt>
                <c:pt idx="10">
                  <c:v>2.0400000000000001E-2</c:v>
                </c:pt>
                <c:pt idx="11">
                  <c:v>2.0400000000000001E-2</c:v>
                </c:pt>
                <c:pt idx="12">
                  <c:v>2.0099999999999996E-2</c:v>
                </c:pt>
                <c:pt idx="13">
                  <c:v>1.8200000000000001E-2</c:v>
                </c:pt>
                <c:pt idx="14">
                  <c:v>1.8000000000000002E-2</c:v>
                </c:pt>
                <c:pt idx="15">
                  <c:v>1.7399999999999999E-2</c:v>
                </c:pt>
                <c:pt idx="16">
                  <c:v>1.6799999999999999E-2</c:v>
                </c:pt>
                <c:pt idx="17">
                  <c:v>1.67E-2</c:v>
                </c:pt>
                <c:pt idx="18">
                  <c:v>1.38E-2</c:v>
                </c:pt>
                <c:pt idx="19">
                  <c:v>1.26E-2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B-41D4-8CE4-551E86C5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Porcentaje de puntos acumulados</a:t>
            </a:r>
          </a:p>
          <a:p>
            <a:pPr>
              <a:defRPr sz="1400"/>
            </a:pPr>
            <a:r>
              <a:rPr lang="en-US" sz="1400" b="0" i="0" baseline="0">
                <a:effectLst/>
              </a:rPr>
              <a:t>Equipos sin descenso, Liga MX 1996 - 2012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Sheet2!$C$2</c:f>
              <c:strCache>
                <c:ptCount val="1"/>
                <c:pt idx="0">
                  <c:v>% Pts Tot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tint val="66000"/>
                    <a:satMod val="160000"/>
                  </a:schemeClr>
                </a:gs>
                <a:gs pos="50000">
                  <a:schemeClr val="accent6">
                    <a:lumMod val="40000"/>
                    <a:lumOff val="60000"/>
                    <a:tint val="44500"/>
                    <a:satMod val="160000"/>
                  </a:schemeClr>
                </a:gs>
                <a:gs pos="100000">
                  <a:schemeClr val="accent6">
                    <a:lumMod val="40000"/>
                    <a:lumOff val="60000"/>
                    <a:tint val="23500"/>
                    <a:satMod val="16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Sheet2!$A$3:$A$12</c:f>
              <c:strCache>
                <c:ptCount val="10"/>
                <c:pt idx="0">
                  <c:v>Toluca</c:v>
                </c:pt>
                <c:pt idx="1">
                  <c:v>Cruz Azul</c:v>
                </c:pt>
                <c:pt idx="2">
                  <c:v>América</c:v>
                </c:pt>
                <c:pt idx="3">
                  <c:v>Chivas</c:v>
                </c:pt>
                <c:pt idx="4">
                  <c:v>Santos</c:v>
                </c:pt>
                <c:pt idx="5">
                  <c:v>Morelia</c:v>
                </c:pt>
                <c:pt idx="6">
                  <c:v>UNAM</c:v>
                </c:pt>
                <c:pt idx="7">
                  <c:v>Monterrey</c:v>
                </c:pt>
                <c:pt idx="8">
                  <c:v>Atlas</c:v>
                </c:pt>
                <c:pt idx="9">
                  <c:v>Atlante</c:v>
                </c:pt>
              </c:strCache>
            </c:strRef>
          </c:cat>
          <c:val>
            <c:numRef>
              <c:f>Sheet2!$C$3:$C$12</c:f>
              <c:numCache>
                <c:formatCode>0.0%</c:formatCode>
                <c:ptCount val="10"/>
                <c:pt idx="0">
                  <c:v>6.7400000000000002E-2</c:v>
                </c:pt>
                <c:pt idx="1">
                  <c:v>6.3399999999999998E-2</c:v>
                </c:pt>
                <c:pt idx="2">
                  <c:v>6.2199999999999998E-2</c:v>
                </c:pt>
                <c:pt idx="3">
                  <c:v>6.0499999999999998E-2</c:v>
                </c:pt>
                <c:pt idx="4">
                  <c:v>5.91E-2</c:v>
                </c:pt>
                <c:pt idx="5">
                  <c:v>5.7700000000000001E-2</c:v>
                </c:pt>
                <c:pt idx="6">
                  <c:v>5.5599999999999997E-2</c:v>
                </c:pt>
                <c:pt idx="7">
                  <c:v>5.4399999999999997E-2</c:v>
                </c:pt>
                <c:pt idx="8">
                  <c:v>5.2900000000000003E-2</c:v>
                </c:pt>
                <c:pt idx="9">
                  <c:v>5.2499999999999998E-2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8-4F4F-9FCF-9326C3953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5252272"/>
        <c:axId val="1235252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</c15:sqref>
                        </c15:formulaRef>
                      </c:ext>
                    </c:extLst>
                    <c:strCache>
                      <c:ptCount val="1"/>
                      <c:pt idx="0">
                        <c:v>Pts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Sheet2!$A$3:$A$12</c15:sqref>
                        </c15:formulaRef>
                      </c:ext>
                    </c:extLst>
                    <c:strCache>
                      <c:ptCount val="10"/>
                      <c:pt idx="0">
                        <c:v>Toluca</c:v>
                      </c:pt>
                      <c:pt idx="1">
                        <c:v>Cruz Azul</c:v>
                      </c:pt>
                      <c:pt idx="2">
                        <c:v>América</c:v>
                      </c:pt>
                      <c:pt idx="3">
                        <c:v>Chivas</c:v>
                      </c:pt>
                      <c:pt idx="4">
                        <c:v>Santos</c:v>
                      </c:pt>
                      <c:pt idx="5">
                        <c:v>Morelia</c:v>
                      </c:pt>
                      <c:pt idx="6">
                        <c:v>UNAM</c:v>
                      </c:pt>
                      <c:pt idx="7">
                        <c:v>Monterrey</c:v>
                      </c:pt>
                      <c:pt idx="8">
                        <c:v>Atlas</c:v>
                      </c:pt>
                      <c:pt idx="9">
                        <c:v>Atlante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958</c:v>
                      </c:pt>
                      <c:pt idx="1">
                        <c:v>902</c:v>
                      </c:pt>
                      <c:pt idx="2">
                        <c:v>885</c:v>
                      </c:pt>
                      <c:pt idx="3">
                        <c:v>860</c:v>
                      </c:pt>
                      <c:pt idx="4">
                        <c:v>840</c:v>
                      </c:pt>
                      <c:pt idx="5">
                        <c:v>821</c:v>
                      </c:pt>
                      <c:pt idx="6">
                        <c:v>791</c:v>
                      </c:pt>
                      <c:pt idx="7">
                        <c:v>774</c:v>
                      </c:pt>
                      <c:pt idx="8">
                        <c:v>752</c:v>
                      </c:pt>
                      <c:pt idx="9">
                        <c:v>747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D8-4F4F-9FCF-9326C3953E66}"/>
                  </c:ext>
                </c:extLst>
              </c15:ser>
            </c15:filteredBarSeries>
          </c:ext>
        </c:extLst>
      </c:barChart>
      <c:catAx>
        <c:axId val="12352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252688"/>
        <c:crosses val="autoZero"/>
        <c:auto val="1"/>
        <c:lblAlgn val="ctr"/>
        <c:lblOffset val="100"/>
        <c:noMultiLvlLbl val="0"/>
      </c:catAx>
      <c:valAx>
        <c:axId val="1235252688"/>
        <c:scaling>
          <c:orientation val="minMax"/>
          <c:max val="0.1"/>
        </c:scaling>
        <c:delete val="1"/>
        <c:axPos val="l"/>
        <c:numFmt formatCode="0.0%" sourceLinked="1"/>
        <c:majorTickMark val="none"/>
        <c:minorTickMark val="none"/>
        <c:tickLblPos val="nextTo"/>
        <c:crossAx val="12352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Puntos acumulados en resultados directos</a:t>
            </a:r>
            <a:br>
              <a:rPr lang="en-US"/>
            </a:br>
            <a:r>
              <a:rPr lang="en-US"/>
              <a:t>Equipos sin descenso, Liga MX 1996 - 2012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Pts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Sheet2!$A$32:$A$41</c:f>
              <c:strCache>
                <c:ptCount val="10"/>
                <c:pt idx="0">
                  <c:v>Toluca</c:v>
                </c:pt>
                <c:pt idx="1">
                  <c:v>Cruz Azul</c:v>
                </c:pt>
                <c:pt idx="2">
                  <c:v>América</c:v>
                </c:pt>
                <c:pt idx="3">
                  <c:v>Chivas</c:v>
                </c:pt>
                <c:pt idx="4">
                  <c:v>Santos</c:v>
                </c:pt>
                <c:pt idx="5">
                  <c:v>Morelia</c:v>
                </c:pt>
                <c:pt idx="6">
                  <c:v>UNAM</c:v>
                </c:pt>
                <c:pt idx="7">
                  <c:v>Monterrey</c:v>
                </c:pt>
                <c:pt idx="8">
                  <c:v>Atlas</c:v>
                </c:pt>
                <c:pt idx="9">
                  <c:v>Atlante</c:v>
                </c:pt>
              </c:strCache>
            </c:strRef>
          </c:cat>
          <c:val>
            <c:numRef>
              <c:f>Sheet2!$B$32:$B$41</c:f>
              <c:numCache>
                <c:formatCode>General</c:formatCode>
                <c:ptCount val="10"/>
                <c:pt idx="0">
                  <c:v>958</c:v>
                </c:pt>
                <c:pt idx="1">
                  <c:v>902</c:v>
                </c:pt>
                <c:pt idx="2">
                  <c:v>885</c:v>
                </c:pt>
                <c:pt idx="3">
                  <c:v>860</c:v>
                </c:pt>
                <c:pt idx="4">
                  <c:v>840</c:v>
                </c:pt>
                <c:pt idx="5">
                  <c:v>821</c:v>
                </c:pt>
                <c:pt idx="6">
                  <c:v>791</c:v>
                </c:pt>
                <c:pt idx="7">
                  <c:v>774</c:v>
                </c:pt>
                <c:pt idx="8">
                  <c:v>752</c:v>
                </c:pt>
                <c:pt idx="9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6-416E-9783-C14976D87733}"/>
            </c:ext>
          </c:extLst>
        </c:ser>
        <c:ser>
          <c:idx val="1"/>
          <c:order val="1"/>
          <c:tx>
            <c:strRef>
              <c:f>Sheet2!$C$31</c:f>
              <c:strCache>
                <c:ptCount val="1"/>
                <c:pt idx="0">
                  <c:v>% Pts 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Sheet2!$A$32:$A$41</c:f>
              <c:strCache>
                <c:ptCount val="10"/>
                <c:pt idx="0">
                  <c:v>Toluca</c:v>
                </c:pt>
                <c:pt idx="1">
                  <c:v>Cruz Azul</c:v>
                </c:pt>
                <c:pt idx="2">
                  <c:v>América</c:v>
                </c:pt>
                <c:pt idx="3">
                  <c:v>Chivas</c:v>
                </c:pt>
                <c:pt idx="4">
                  <c:v>Santos</c:v>
                </c:pt>
                <c:pt idx="5">
                  <c:v>Morelia</c:v>
                </c:pt>
                <c:pt idx="6">
                  <c:v>UNAM</c:v>
                </c:pt>
                <c:pt idx="7">
                  <c:v>Monterrey</c:v>
                </c:pt>
                <c:pt idx="8">
                  <c:v>Atlas</c:v>
                </c:pt>
                <c:pt idx="9">
                  <c:v>Atlante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6-416E-9783-C14976D87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7884864"/>
        <c:axId val="1157883616"/>
      </c:barChart>
      <c:catAx>
        <c:axId val="11578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7883616"/>
        <c:crosses val="autoZero"/>
        <c:auto val="1"/>
        <c:lblAlgn val="ctr"/>
        <c:lblOffset val="100"/>
        <c:noMultiLvlLbl val="0"/>
      </c:catAx>
      <c:valAx>
        <c:axId val="115788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78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Porcentaje de puntos acumulados en resultados directos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Equipos sin descenso, Liga MX 1996 - 2012</a:t>
            </a:r>
            <a:endParaRPr lang="es-MX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Sheet2!$N$31</c:f>
              <c:strCache>
                <c:ptCount val="1"/>
                <c:pt idx="0">
                  <c:v>% Pts Rel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tint val="66000"/>
                    <a:satMod val="160000"/>
                  </a:schemeClr>
                </a:gs>
                <a:gs pos="50000">
                  <a:schemeClr val="accent6">
                    <a:lumMod val="40000"/>
                    <a:lumOff val="60000"/>
                    <a:tint val="44500"/>
                    <a:satMod val="160000"/>
                  </a:schemeClr>
                </a:gs>
                <a:gs pos="100000">
                  <a:schemeClr val="accent6">
                    <a:lumMod val="40000"/>
                    <a:lumOff val="60000"/>
                    <a:tint val="23500"/>
                    <a:satMod val="16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Sheet2!$M$32:$M$41</c:f>
              <c:strCache>
                <c:ptCount val="10"/>
                <c:pt idx="0">
                  <c:v>Toluca</c:v>
                </c:pt>
                <c:pt idx="1">
                  <c:v>Cruz Azul</c:v>
                </c:pt>
                <c:pt idx="2">
                  <c:v>América</c:v>
                </c:pt>
                <c:pt idx="3">
                  <c:v>Chivas</c:v>
                </c:pt>
                <c:pt idx="4">
                  <c:v>Santos</c:v>
                </c:pt>
                <c:pt idx="5">
                  <c:v>Morelia</c:v>
                </c:pt>
                <c:pt idx="6">
                  <c:v>UNAM</c:v>
                </c:pt>
                <c:pt idx="7">
                  <c:v>Monterrey</c:v>
                </c:pt>
                <c:pt idx="8">
                  <c:v>Atlas</c:v>
                </c:pt>
                <c:pt idx="9">
                  <c:v>Atlante</c:v>
                </c:pt>
              </c:strCache>
            </c:strRef>
          </c:cat>
          <c:val>
            <c:numRef>
              <c:f>Sheet2!$N$32:$N$41</c:f>
              <c:numCache>
                <c:formatCode>0.0%</c:formatCode>
                <c:ptCount val="10"/>
                <c:pt idx="0">
                  <c:v>0.115</c:v>
                </c:pt>
                <c:pt idx="1">
                  <c:v>0.10829999999999999</c:v>
                </c:pt>
                <c:pt idx="2">
                  <c:v>0.1062</c:v>
                </c:pt>
                <c:pt idx="3">
                  <c:v>0.1032</c:v>
                </c:pt>
                <c:pt idx="4">
                  <c:v>0.1008</c:v>
                </c:pt>
                <c:pt idx="5">
                  <c:v>9.8599999999999993E-2</c:v>
                </c:pt>
                <c:pt idx="6">
                  <c:v>9.5000000000000001E-2</c:v>
                </c:pt>
                <c:pt idx="7">
                  <c:v>9.2899999999999996E-2</c:v>
                </c:pt>
                <c:pt idx="8">
                  <c:v>9.0300000000000005E-2</c:v>
                </c:pt>
                <c:pt idx="9">
                  <c:v>8.9700000000000002E-2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5-4A73-93AE-69E51BE170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5681168"/>
        <c:axId val="1155674928"/>
      </c:barChart>
      <c:catAx>
        <c:axId val="11556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674928"/>
        <c:crosses val="autoZero"/>
        <c:auto val="1"/>
        <c:lblAlgn val="ctr"/>
        <c:lblOffset val="100"/>
        <c:noMultiLvlLbl val="0"/>
      </c:catAx>
      <c:valAx>
        <c:axId val="115567492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1556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Puntos acumulados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Equipos con más puntos, Liga BBVA 1996 - 2012</a:t>
            </a:r>
            <a:endParaRPr lang="es-MX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Sheet2!$G$47</c:f>
              <c:strCache>
                <c:ptCount val="1"/>
                <c:pt idx="0">
                  <c:v>PTS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Sheet2!$F$48:$F$57</c:f>
              <c:strCache>
                <c:ptCount val="10"/>
                <c:pt idx="0">
                  <c:v>Real Madrid</c:v>
                </c:pt>
                <c:pt idx="1">
                  <c:v>FC Barcelona</c:v>
                </c:pt>
                <c:pt idx="2">
                  <c:v>Valencia CF</c:v>
                </c:pt>
                <c:pt idx="3">
                  <c:v>D. La Coruña</c:v>
                </c:pt>
                <c:pt idx="4">
                  <c:v>Athletic Club</c:v>
                </c:pt>
                <c:pt idx="5">
                  <c:v>RCD Mallorca</c:v>
                </c:pt>
                <c:pt idx="6">
                  <c:v>RCD Espanyol</c:v>
                </c:pt>
                <c:pt idx="7">
                  <c:v>Atlético de Madrid</c:v>
                </c:pt>
                <c:pt idx="8">
                  <c:v>Sevilla FC</c:v>
                </c:pt>
                <c:pt idx="9">
                  <c:v>Villareal CF</c:v>
                </c:pt>
              </c:strCache>
            </c:strRef>
          </c:cat>
          <c:val>
            <c:numRef>
              <c:f>Sheet2!$G$48:$G$57</c:f>
              <c:numCache>
                <c:formatCode>General</c:formatCode>
                <c:ptCount val="10"/>
                <c:pt idx="0">
                  <c:v>1256</c:v>
                </c:pt>
                <c:pt idx="1">
                  <c:v>1243</c:v>
                </c:pt>
                <c:pt idx="2">
                  <c:v>1024</c:v>
                </c:pt>
                <c:pt idx="3">
                  <c:v>895</c:v>
                </c:pt>
                <c:pt idx="4">
                  <c:v>837</c:v>
                </c:pt>
                <c:pt idx="5">
                  <c:v>793</c:v>
                </c:pt>
                <c:pt idx="6">
                  <c:v>780</c:v>
                </c:pt>
                <c:pt idx="7">
                  <c:v>771</c:v>
                </c:pt>
                <c:pt idx="8">
                  <c:v>733</c:v>
                </c:pt>
                <c:pt idx="9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D-4EA4-8CC1-2BA3E5996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9881856"/>
        <c:axId val="1159883936"/>
      </c:barChart>
      <c:catAx>
        <c:axId val="11598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9883936"/>
        <c:crosses val="autoZero"/>
        <c:auto val="1"/>
        <c:lblAlgn val="ctr"/>
        <c:lblOffset val="100"/>
        <c:noMultiLvlLbl val="0"/>
      </c:catAx>
      <c:valAx>
        <c:axId val="115988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98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Porcentaje de puntos acumulados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Equipos con más puntos, Liga BBVA 1996 - 2012</a:t>
            </a:r>
            <a:endParaRPr lang="es-MX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Sheet2!$P$47</c:f>
              <c:strCache>
                <c:ptCount val="1"/>
                <c:pt idx="0">
                  <c:v>% PTS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Sheet2!$O$48:$O$57</c:f>
              <c:strCache>
                <c:ptCount val="10"/>
                <c:pt idx="0">
                  <c:v>Real Madrid</c:v>
                </c:pt>
                <c:pt idx="1">
                  <c:v>FC Barcelona</c:v>
                </c:pt>
                <c:pt idx="2">
                  <c:v>Valencia CF</c:v>
                </c:pt>
                <c:pt idx="3">
                  <c:v>D. La Coruña</c:v>
                </c:pt>
                <c:pt idx="4">
                  <c:v>Athletic Club</c:v>
                </c:pt>
                <c:pt idx="5">
                  <c:v>RCD Mallorca</c:v>
                </c:pt>
                <c:pt idx="6">
                  <c:v>RCD Espanyol</c:v>
                </c:pt>
                <c:pt idx="7">
                  <c:v>Atlético de Madrid</c:v>
                </c:pt>
                <c:pt idx="8">
                  <c:v>Sevilla FC</c:v>
                </c:pt>
                <c:pt idx="9">
                  <c:v>Villareal CF</c:v>
                </c:pt>
              </c:strCache>
            </c:strRef>
          </c:cat>
          <c:val>
            <c:numRef>
              <c:f>Sheet2!$P$48:$P$57</c:f>
              <c:numCache>
                <c:formatCode>0.0%</c:formatCode>
                <c:ptCount val="10"/>
                <c:pt idx="0">
                  <c:v>7.4300000000000005E-2</c:v>
                </c:pt>
                <c:pt idx="1">
                  <c:v>7.3499999999999996E-2</c:v>
                </c:pt>
                <c:pt idx="2">
                  <c:v>6.0600000000000001E-2</c:v>
                </c:pt>
                <c:pt idx="3">
                  <c:v>5.2900000000000003E-2</c:v>
                </c:pt>
                <c:pt idx="4">
                  <c:v>4.9500000000000002E-2</c:v>
                </c:pt>
                <c:pt idx="5">
                  <c:v>4.6899999999999997E-2</c:v>
                </c:pt>
                <c:pt idx="6">
                  <c:v>4.6100000000000002E-2</c:v>
                </c:pt>
                <c:pt idx="7">
                  <c:v>4.5600000000000002E-2</c:v>
                </c:pt>
                <c:pt idx="8">
                  <c:v>4.3400000000000001E-2</c:v>
                </c:pt>
                <c:pt idx="9">
                  <c:v>4.2599999999999999E-2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D-4B3D-ACA2-D0B3A4D5C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187840"/>
        <c:axId val="1051186176"/>
      </c:barChart>
      <c:catAx>
        <c:axId val="10511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1186176"/>
        <c:crosses val="autoZero"/>
        <c:auto val="1"/>
        <c:lblAlgn val="ctr"/>
        <c:lblOffset val="100"/>
        <c:noMultiLvlLbl val="0"/>
      </c:catAx>
      <c:valAx>
        <c:axId val="105118617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0511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puntos acumulados por posición</a:t>
            </a:r>
          </a:p>
          <a:p>
            <a:pPr>
              <a:defRPr/>
            </a:pPr>
            <a:r>
              <a:rPr lang="es-MX"/>
              <a:t>Liga BBVA vs Liga MX, 1996 - 2012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Sheet2!$J$80</c:f>
              <c:strCache>
                <c:ptCount val="1"/>
                <c:pt idx="0">
                  <c:v>Liga BBVA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noFill/>
            </a:ln>
            <a:effectLst/>
          </c:spPr>
          <c:invertIfNegative val="0"/>
          <c:cat>
            <c:numRef>
              <c:f>Sheet2!$I$81:$I$90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Sheet2!$J$81:$J$90</c:f>
              <c:numCache>
                <c:formatCode>0.0%</c:formatCode>
                <c:ptCount val="10"/>
                <c:pt idx="0">
                  <c:v>0.13880000000000001</c:v>
                </c:pt>
                <c:pt idx="1">
                  <c:v>0.13730000000000001</c:v>
                </c:pt>
                <c:pt idx="2">
                  <c:v>0.11310000000000001</c:v>
                </c:pt>
                <c:pt idx="3">
                  <c:v>9.8900000000000002E-2</c:v>
                </c:pt>
                <c:pt idx="4">
                  <c:v>9.2499999999999999E-2</c:v>
                </c:pt>
                <c:pt idx="5">
                  <c:v>8.7599999999999997E-2</c:v>
                </c:pt>
                <c:pt idx="6">
                  <c:v>8.6199999999999999E-2</c:v>
                </c:pt>
                <c:pt idx="7">
                  <c:v>8.5199999999999998E-2</c:v>
                </c:pt>
                <c:pt idx="8">
                  <c:v>8.1000000000000003E-2</c:v>
                </c:pt>
                <c:pt idx="9">
                  <c:v>7.9500000000000001E-2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6-4F49-A48E-02AF25389EC9}"/>
            </c:ext>
          </c:extLst>
        </c:ser>
        <c:ser>
          <c:idx val="1"/>
          <c:order val="1"/>
          <c:tx>
            <c:strRef>
              <c:f>Sheet2!$K$80</c:f>
              <c:strCache>
                <c:ptCount val="1"/>
                <c:pt idx="0">
                  <c:v>Liga MX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noFill/>
            </a:ln>
            <a:effectLst/>
          </c:spPr>
          <c:invertIfNegative val="0"/>
          <c:cat>
            <c:numRef>
              <c:f>Sheet2!$I$81:$I$90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Sheet2!$K$81:$K$90</c:f>
              <c:numCache>
                <c:formatCode>0.0%</c:formatCode>
                <c:ptCount val="10"/>
                <c:pt idx="0">
                  <c:v>0.115</c:v>
                </c:pt>
                <c:pt idx="1">
                  <c:v>0.10830000000000001</c:v>
                </c:pt>
                <c:pt idx="2">
                  <c:v>0.1062</c:v>
                </c:pt>
                <c:pt idx="3">
                  <c:v>0.1032</c:v>
                </c:pt>
                <c:pt idx="4">
                  <c:v>0.1008</c:v>
                </c:pt>
                <c:pt idx="5">
                  <c:v>9.8599999999999993E-2</c:v>
                </c:pt>
                <c:pt idx="6">
                  <c:v>9.5000000000000001E-2</c:v>
                </c:pt>
                <c:pt idx="7">
                  <c:v>9.2899999999999996E-2</c:v>
                </c:pt>
                <c:pt idx="8">
                  <c:v>9.0299999999999991E-2</c:v>
                </c:pt>
                <c:pt idx="9">
                  <c:v>8.9700000000000002E-2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6-4F49-A48E-02AF25389EC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561072"/>
        <c:axId val="1148558576"/>
      </c:barChart>
      <c:catAx>
        <c:axId val="11485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8558576"/>
        <c:crosses val="autoZero"/>
        <c:auto val="1"/>
        <c:lblAlgn val="ctr"/>
        <c:lblOffset val="100"/>
        <c:noMultiLvlLbl val="0"/>
      </c:catAx>
      <c:valAx>
        <c:axId val="11485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8561072"/>
        <c:crosses val="autoZero"/>
        <c:crossBetween val="between"/>
        <c:majorUnit val="4.0000000000000008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Porcentaje de puntos acumulados en resultados directos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Equipos con más puntos, Liga BBVA 1996 - 2012</a:t>
            </a:r>
            <a:endParaRPr lang="es-MX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Sheet2!$B$80</c:f>
              <c:strCache>
                <c:ptCount val="1"/>
                <c:pt idx="0">
                  <c:v>% PTS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Sheet2!$A$81:$A$90</c:f>
              <c:strCache>
                <c:ptCount val="10"/>
                <c:pt idx="0">
                  <c:v>Real Madrid</c:v>
                </c:pt>
                <c:pt idx="1">
                  <c:v>FC Barcelona</c:v>
                </c:pt>
                <c:pt idx="2">
                  <c:v>Valencia CF</c:v>
                </c:pt>
                <c:pt idx="3">
                  <c:v>D. La Coruña</c:v>
                </c:pt>
                <c:pt idx="4">
                  <c:v>Athletic Club</c:v>
                </c:pt>
                <c:pt idx="5">
                  <c:v>RCD Mallorca</c:v>
                </c:pt>
                <c:pt idx="6">
                  <c:v>RCD Espanyol</c:v>
                </c:pt>
                <c:pt idx="7">
                  <c:v>Atlético de Madrid</c:v>
                </c:pt>
                <c:pt idx="8">
                  <c:v>Sevilla FC</c:v>
                </c:pt>
                <c:pt idx="9">
                  <c:v>Villareal CF</c:v>
                </c:pt>
              </c:strCache>
            </c:strRef>
          </c:cat>
          <c:val>
            <c:numRef>
              <c:f>Sheet2!$B$81:$B$90</c:f>
              <c:numCache>
                <c:formatCode>0.0%</c:formatCode>
                <c:ptCount val="10"/>
                <c:pt idx="0">
                  <c:v>0.13880000000000001</c:v>
                </c:pt>
                <c:pt idx="1">
                  <c:v>0.13730000000000001</c:v>
                </c:pt>
                <c:pt idx="2">
                  <c:v>0.11310000000000001</c:v>
                </c:pt>
                <c:pt idx="3">
                  <c:v>9.8900000000000002E-2</c:v>
                </c:pt>
                <c:pt idx="4">
                  <c:v>9.2499999999999999E-2</c:v>
                </c:pt>
                <c:pt idx="5">
                  <c:v>8.7599999999999997E-2</c:v>
                </c:pt>
                <c:pt idx="6">
                  <c:v>8.6199999999999999E-2</c:v>
                </c:pt>
                <c:pt idx="7">
                  <c:v>8.5199999999999998E-2</c:v>
                </c:pt>
                <c:pt idx="8">
                  <c:v>8.1000000000000003E-2</c:v>
                </c:pt>
                <c:pt idx="9">
                  <c:v>7.9500000000000001E-2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B-4D7F-881D-3EDB593BF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5789840"/>
        <c:axId val="1105790672"/>
      </c:barChart>
      <c:catAx>
        <c:axId val="11057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5790672"/>
        <c:crosses val="autoZero"/>
        <c:auto val="1"/>
        <c:lblAlgn val="ctr"/>
        <c:lblOffset val="100"/>
        <c:noMultiLvlLbl val="0"/>
      </c:catAx>
      <c:valAx>
        <c:axId val="11057906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1057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Valor de Mercado</a:t>
            </a:r>
            <a:br>
              <a:rPr lang="es-MX"/>
            </a:br>
            <a:r>
              <a:rPr lang="es-MX"/>
              <a:t>Liga MX, enero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Lbls>
            <c:delete val="1"/>
          </c:dLbls>
          <c:val>
            <c:numRef>
              <c:f>Sheet2!$K$95:$K$112</c:f>
              <c:numCache>
                <c:formatCode>0.0%</c:formatCode>
                <c:ptCount val="18"/>
                <c:pt idx="0">
                  <c:v>8.0299999999999996E-2</c:v>
                </c:pt>
                <c:pt idx="1">
                  <c:v>7.7199999999999991E-2</c:v>
                </c:pt>
                <c:pt idx="2">
                  <c:v>7.2700000000000001E-2</c:v>
                </c:pt>
                <c:pt idx="3">
                  <c:v>6.4199999999999993E-2</c:v>
                </c:pt>
                <c:pt idx="4">
                  <c:v>0.06</c:v>
                </c:pt>
                <c:pt idx="5">
                  <c:v>5.9699999999999996E-2</c:v>
                </c:pt>
                <c:pt idx="6">
                  <c:v>5.9699999999999996E-2</c:v>
                </c:pt>
                <c:pt idx="7">
                  <c:v>5.9699999999999996E-2</c:v>
                </c:pt>
                <c:pt idx="8">
                  <c:v>5.8799999999999998E-2</c:v>
                </c:pt>
                <c:pt idx="9">
                  <c:v>5.7099999999999998E-2</c:v>
                </c:pt>
                <c:pt idx="10">
                  <c:v>5.6900000000000006E-2</c:v>
                </c:pt>
                <c:pt idx="11">
                  <c:v>5.1799999999999999E-2</c:v>
                </c:pt>
                <c:pt idx="12">
                  <c:v>4.6500000000000007E-2</c:v>
                </c:pt>
                <c:pt idx="13">
                  <c:v>4.5400000000000003E-2</c:v>
                </c:pt>
                <c:pt idx="14">
                  <c:v>3.85E-2</c:v>
                </c:pt>
                <c:pt idx="15">
                  <c:v>3.8199999999999998E-2</c:v>
                </c:pt>
                <c:pt idx="16">
                  <c:v>3.7699999999999997E-2</c:v>
                </c:pt>
                <c:pt idx="17">
                  <c:v>3.5699999999999996E-2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E-4689-B06B-D35144CDE3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1</xdr:row>
      <xdr:rowOff>11906</xdr:rowOff>
    </xdr:from>
    <xdr:to>
      <xdr:col>11</xdr:col>
      <xdr:colOff>50005</xdr:colOff>
      <xdr:row>16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ABF2-4E00-4FBB-84A0-D9B058B26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226218</xdr:colOff>
      <xdr:row>2</xdr:row>
      <xdr:rowOff>83344</xdr:rowOff>
    </xdr:from>
    <xdr:to>
      <xdr:col>18</xdr:col>
      <xdr:colOff>264318</xdr:colOff>
      <xdr:row>17</xdr:row>
      <xdr:rowOff>111919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5FF71-6CE7-4FDD-9FDA-0A5CC4CCB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35718</xdr:colOff>
      <xdr:row>29</xdr:row>
      <xdr:rowOff>50006</xdr:rowOff>
    </xdr:from>
    <xdr:to>
      <xdr:col>11</xdr:col>
      <xdr:colOff>73818</xdr:colOff>
      <xdr:row>44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B2356-4B76-4878-A264-63A7723BA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411956</xdr:colOff>
      <xdr:row>19</xdr:row>
      <xdr:rowOff>173831</xdr:rowOff>
    </xdr:from>
    <xdr:to>
      <xdr:col>18</xdr:col>
      <xdr:colOff>450056</xdr:colOff>
      <xdr:row>35</xdr:row>
      <xdr:rowOff>21431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EF3E1D-F7D7-4275-A45A-884EC1464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88105</xdr:colOff>
      <xdr:row>45</xdr:row>
      <xdr:rowOff>11906</xdr:rowOff>
    </xdr:from>
    <xdr:to>
      <xdr:col>11</xdr:col>
      <xdr:colOff>126205</xdr:colOff>
      <xdr:row>60</xdr:row>
      <xdr:rowOff>30956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66CC6E-4BBF-4EC7-A6BE-1CDE8B273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450056</xdr:colOff>
      <xdr:row>36</xdr:row>
      <xdr:rowOff>116681</xdr:rowOff>
    </xdr:from>
    <xdr:to>
      <xdr:col>18</xdr:col>
      <xdr:colOff>488156</xdr:colOff>
      <xdr:row>51</xdr:row>
      <xdr:rowOff>145256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10A99A-F7CC-476D-BFD2-54E160551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221455</xdr:colOff>
      <xdr:row>71</xdr:row>
      <xdr:rowOff>2381</xdr:rowOff>
    </xdr:from>
    <xdr:to>
      <xdr:col>18</xdr:col>
      <xdr:colOff>259555</xdr:colOff>
      <xdr:row>86</xdr:row>
      <xdr:rowOff>30956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CFAC9C-B95A-4BB5-82D3-1E0AF999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283368</xdr:colOff>
      <xdr:row>62</xdr:row>
      <xdr:rowOff>178593</xdr:rowOff>
    </xdr:from>
    <xdr:to>
      <xdr:col>11</xdr:col>
      <xdr:colOff>321468</xdr:colOff>
      <xdr:row>78</xdr:row>
      <xdr:rowOff>26193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4AE321-97CF-4749-A71D-6AA702E84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264319</xdr:colOff>
      <xdr:row>108</xdr:row>
      <xdr:rowOff>140493</xdr:rowOff>
    </xdr:from>
    <xdr:to>
      <xdr:col>11</xdr:col>
      <xdr:colOff>392906</xdr:colOff>
      <xdr:row>123</xdr:row>
      <xdr:rowOff>150018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4363BF-EDAC-41CB-80C1-5FFCBC2BE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440531</xdr:colOff>
      <xdr:row>108</xdr:row>
      <xdr:rowOff>145255</xdr:rowOff>
    </xdr:from>
    <xdr:to>
      <xdr:col>17</xdr:col>
      <xdr:colOff>92869</xdr:colOff>
      <xdr:row>123</xdr:row>
      <xdr:rowOff>154780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BBA8F5-DF43-4C6A-9183-0426A6D8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3B09-1A2A-4956-BE9E-2AC7FFF43DF1}">
  <dimension ref="B2:I32"/>
  <sheetViews>
    <sheetView workbookViewId="0">
      <selection activeCell="D32" sqref="D32"/>
    </sheetView>
  </sheetViews>
  <sheetFormatPr defaultRowHeight="14.25" x14ac:dyDescent="0.45"/>
  <sheetData>
    <row r="2" spans="2:9" x14ac:dyDescent="0.45">
      <c r="B2" t="s">
        <v>1</v>
      </c>
      <c r="C2" t="s">
        <v>0</v>
      </c>
      <c r="D2" t="s">
        <v>3</v>
      </c>
      <c r="E2" t="s">
        <v>2</v>
      </c>
      <c r="F2" t="s">
        <v>4</v>
      </c>
    </row>
    <row r="3" spans="2:9" x14ac:dyDescent="0.45">
      <c r="B3">
        <v>4</v>
      </c>
      <c r="C3">
        <v>0</v>
      </c>
      <c r="D3">
        <v>0.75</v>
      </c>
      <c r="E3">
        <v>0.25</v>
      </c>
      <c r="F3" s="1">
        <f>COMBIN(B3,C3)*POWER(D3,C3)*POWER(E3,B3-C3)</f>
        <v>3.90625E-3</v>
      </c>
    </row>
    <row r="4" spans="2:9" x14ac:dyDescent="0.45">
      <c r="B4">
        <v>4</v>
      </c>
      <c r="C4">
        <v>1</v>
      </c>
      <c r="D4">
        <v>0.75</v>
      </c>
      <c r="E4">
        <v>0.25</v>
      </c>
      <c r="F4" s="1">
        <f t="shared" ref="F4:F7" si="0">COMBIN(B4,C4)*POWER(D4,C4)*POWER(E4,B4-C4)</f>
        <v>4.6875E-2</v>
      </c>
    </row>
    <row r="5" spans="2:9" x14ac:dyDescent="0.45">
      <c r="B5">
        <v>4</v>
      </c>
      <c r="C5">
        <v>2</v>
      </c>
      <c r="D5">
        <v>0.75</v>
      </c>
      <c r="E5">
        <v>0.25</v>
      </c>
      <c r="F5" s="1">
        <f t="shared" si="0"/>
        <v>0.2109375</v>
      </c>
    </row>
    <row r="6" spans="2:9" x14ac:dyDescent="0.45">
      <c r="B6">
        <v>4</v>
      </c>
      <c r="C6">
        <v>3</v>
      </c>
      <c r="D6">
        <v>0.75</v>
      </c>
      <c r="E6">
        <v>0.25</v>
      </c>
      <c r="F6" s="1">
        <f t="shared" si="0"/>
        <v>0.421875</v>
      </c>
    </row>
    <row r="7" spans="2:9" x14ac:dyDescent="0.45">
      <c r="B7">
        <v>4</v>
      </c>
      <c r="C7">
        <v>4</v>
      </c>
      <c r="D7">
        <v>0.75</v>
      </c>
      <c r="E7">
        <v>0.25</v>
      </c>
      <c r="F7" s="1">
        <f t="shared" si="0"/>
        <v>0.31640625</v>
      </c>
    </row>
    <row r="8" spans="2:9" x14ac:dyDescent="0.45">
      <c r="F8" s="1">
        <f>SUM(F3:F7)</f>
        <v>1</v>
      </c>
      <c r="H8" t="s">
        <v>5</v>
      </c>
      <c r="I8" s="1">
        <f>SUM(F6:F7)</f>
        <v>0.73828125</v>
      </c>
    </row>
    <row r="11" spans="2:9" x14ac:dyDescent="0.45">
      <c r="C11" t="s">
        <v>6</v>
      </c>
      <c r="D11" t="s">
        <v>7</v>
      </c>
    </row>
    <row r="12" spans="2:9" x14ac:dyDescent="0.45">
      <c r="B12" t="s">
        <v>8</v>
      </c>
      <c r="C12">
        <v>4</v>
      </c>
      <c r="D12">
        <v>0.75</v>
      </c>
      <c r="E12">
        <f>C12*D12</f>
        <v>3</v>
      </c>
    </row>
    <row r="14" spans="2:9" x14ac:dyDescent="0.45">
      <c r="C14" t="s">
        <v>6</v>
      </c>
      <c r="D14" t="s">
        <v>7</v>
      </c>
      <c r="E14" t="s">
        <v>10</v>
      </c>
    </row>
    <row r="15" spans="2:9" x14ac:dyDescent="0.45">
      <c r="B15" t="s">
        <v>9</v>
      </c>
      <c r="C15">
        <v>4</v>
      </c>
      <c r="D15">
        <v>0.75</v>
      </c>
      <c r="E15">
        <v>0.25</v>
      </c>
      <c r="F15">
        <f>PRODUCT(C15:E15)</f>
        <v>0.75</v>
      </c>
    </row>
    <row r="17" spans="2:9" x14ac:dyDescent="0.45">
      <c r="B17" t="s">
        <v>11</v>
      </c>
      <c r="C17">
        <f>SQRT(F15)</f>
        <v>0.8660254037844386</v>
      </c>
    </row>
    <row r="19" spans="2:9" x14ac:dyDescent="0.45">
      <c r="I19">
        <v>0.45</v>
      </c>
    </row>
    <row r="20" spans="2:9" x14ac:dyDescent="0.45">
      <c r="C20" t="s">
        <v>16</v>
      </c>
      <c r="D20" t="s">
        <v>17</v>
      </c>
      <c r="E20" t="s">
        <v>18</v>
      </c>
      <c r="I20">
        <v>0.25</v>
      </c>
    </row>
    <row r="21" spans="2:9" x14ac:dyDescent="0.45">
      <c r="B21" t="s">
        <v>12</v>
      </c>
      <c r="C21">
        <v>567</v>
      </c>
      <c r="D21">
        <v>259</v>
      </c>
      <c r="E21">
        <v>299</v>
      </c>
      <c r="F21">
        <f>SUM(C21:E21)</f>
        <v>1125</v>
      </c>
      <c r="I21">
        <v>0.15</v>
      </c>
    </row>
    <row r="22" spans="2:9" x14ac:dyDescent="0.45">
      <c r="B22" t="s">
        <v>13</v>
      </c>
      <c r="C22">
        <v>668</v>
      </c>
      <c r="D22">
        <v>328</v>
      </c>
      <c r="E22">
        <v>392</v>
      </c>
      <c r="F22">
        <f t="shared" ref="F22:F24" si="1">SUM(C22:E22)</f>
        <v>1388</v>
      </c>
      <c r="I22">
        <v>0.1</v>
      </c>
    </row>
    <row r="23" spans="2:9" x14ac:dyDescent="0.45">
      <c r="B23" t="s">
        <v>14</v>
      </c>
      <c r="C23">
        <v>256</v>
      </c>
      <c r="D23">
        <v>133</v>
      </c>
      <c r="E23">
        <v>72</v>
      </c>
      <c r="F23">
        <f t="shared" si="1"/>
        <v>461</v>
      </c>
    </row>
    <row r="24" spans="2:9" x14ac:dyDescent="0.45">
      <c r="B24" t="s">
        <v>15</v>
      </c>
      <c r="C24">
        <v>2345</v>
      </c>
      <c r="D24">
        <v>1205</v>
      </c>
      <c r="E24">
        <v>971</v>
      </c>
      <c r="F24">
        <f t="shared" si="1"/>
        <v>4521</v>
      </c>
      <c r="I24">
        <f>SUM(I19:I22)</f>
        <v>0.95</v>
      </c>
    </row>
    <row r="25" spans="2:9" x14ac:dyDescent="0.45">
      <c r="C25">
        <f>SUM(C21:C24)</f>
        <v>3836</v>
      </c>
      <c r="D25">
        <f t="shared" ref="D25:F25" si="2">SUM(D21:D24)</f>
        <v>1925</v>
      </c>
      <c r="E25">
        <f t="shared" si="2"/>
        <v>1734</v>
      </c>
      <c r="F25">
        <f t="shared" si="2"/>
        <v>7495</v>
      </c>
    </row>
    <row r="28" spans="2:9" x14ac:dyDescent="0.45">
      <c r="B28" t="s">
        <v>20</v>
      </c>
      <c r="C28">
        <v>1.33</v>
      </c>
      <c r="D28">
        <f>1/C28</f>
        <v>0.75187969924812026</v>
      </c>
      <c r="E28" s="1">
        <f>D28-($D$32-1)/3</f>
        <v>0.73405736563631296</v>
      </c>
      <c r="G28" t="s">
        <v>22</v>
      </c>
      <c r="I28" s="1">
        <f>E28+E29</f>
        <v>0.90671122250069613</v>
      </c>
    </row>
    <row r="29" spans="2:9" x14ac:dyDescent="0.45">
      <c r="B29" t="s">
        <v>0</v>
      </c>
      <c r="C29">
        <v>5.25</v>
      </c>
      <c r="D29">
        <f t="shared" ref="D29:D30" si="3">1/C29</f>
        <v>0.19047619047619047</v>
      </c>
      <c r="E29" s="1">
        <f t="shared" ref="E29:E30" si="4">D29-($D$32-1)/3</f>
        <v>0.17265385686438317</v>
      </c>
      <c r="G29" t="s">
        <v>23</v>
      </c>
      <c r="I29" s="1">
        <f>E30+E29</f>
        <v>0.26594263436368698</v>
      </c>
    </row>
    <row r="30" spans="2:9" x14ac:dyDescent="0.45">
      <c r="B30" t="s">
        <v>21</v>
      </c>
      <c r="C30">
        <v>9</v>
      </c>
      <c r="D30">
        <f t="shared" si="3"/>
        <v>0.1111111111111111</v>
      </c>
      <c r="E30" s="1">
        <f t="shared" si="4"/>
        <v>9.328877749930381E-2</v>
      </c>
      <c r="G30" t="s">
        <v>24</v>
      </c>
      <c r="I30" s="1">
        <f>E28+E30</f>
        <v>0.82734614313561683</v>
      </c>
    </row>
    <row r="32" spans="2:9" x14ac:dyDescent="0.45">
      <c r="D32" s="1">
        <f>SUM(D28:D30)</f>
        <v>1.0534670008354219</v>
      </c>
      <c r="E32">
        <f>SUM(E28:E30)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3BF9-EB33-4F6F-9D10-2CF74D4F70E1}">
  <dimension ref="A2:R152"/>
  <sheetViews>
    <sheetView tabSelected="1" topLeftCell="A122" workbookViewId="0">
      <selection activeCell="H154" sqref="H154"/>
    </sheetView>
  </sheetViews>
  <sheetFormatPr defaultRowHeight="14.25" x14ac:dyDescent="0.45"/>
  <cols>
    <col min="1" max="1" width="5.6640625" customWidth="1"/>
    <col min="2" max="2" width="15.53125" bestFit="1" customWidth="1"/>
    <col min="3" max="3" width="15.265625" bestFit="1" customWidth="1"/>
    <col min="4" max="4" width="1.9296875" customWidth="1"/>
    <col min="5" max="5" width="5.53125" customWidth="1"/>
    <col min="6" max="6" width="15.53125" bestFit="1" customWidth="1"/>
    <col min="7" max="7" width="15.265625" bestFit="1" customWidth="1"/>
    <col min="9" max="9" width="9.46484375" bestFit="1" customWidth="1"/>
    <col min="10" max="10" width="15.86328125" bestFit="1" customWidth="1"/>
    <col min="11" max="11" width="9.6640625" bestFit="1" customWidth="1"/>
    <col min="13" max="13" width="16" bestFit="1" customWidth="1"/>
    <col min="14" max="14" width="16.1328125" bestFit="1" customWidth="1"/>
    <col min="15" max="15" width="9.53125" customWidth="1"/>
  </cols>
  <sheetData>
    <row r="2" spans="1:3" x14ac:dyDescent="0.45">
      <c r="A2" s="3" t="s">
        <v>25</v>
      </c>
      <c r="B2" s="3" t="s">
        <v>26</v>
      </c>
      <c r="C2" s="3" t="s">
        <v>27</v>
      </c>
    </row>
    <row r="3" spans="1:3" x14ac:dyDescent="0.45">
      <c r="A3" s="3" t="s">
        <v>28</v>
      </c>
      <c r="B3" s="3">
        <v>958</v>
      </c>
      <c r="C3" s="7">
        <v>6.7400000000000002E-2</v>
      </c>
    </row>
    <row r="4" spans="1:3" x14ac:dyDescent="0.45">
      <c r="A4" s="3" t="s">
        <v>29</v>
      </c>
      <c r="B4" s="3">
        <v>902</v>
      </c>
      <c r="C4" s="7">
        <v>6.3399999999999998E-2</v>
      </c>
    </row>
    <row r="5" spans="1:3" x14ac:dyDescent="0.45">
      <c r="A5" s="3" t="s">
        <v>30</v>
      </c>
      <c r="B5" s="3">
        <v>885</v>
      </c>
      <c r="C5" s="7">
        <v>6.2199999999999998E-2</v>
      </c>
    </row>
    <row r="6" spans="1:3" x14ac:dyDescent="0.45">
      <c r="A6" s="3" t="s">
        <v>31</v>
      </c>
      <c r="B6" s="3">
        <v>860</v>
      </c>
      <c r="C6" s="7">
        <v>6.0499999999999998E-2</v>
      </c>
    </row>
    <row r="7" spans="1:3" x14ac:dyDescent="0.45">
      <c r="A7" s="3" t="s">
        <v>33</v>
      </c>
      <c r="B7" s="3">
        <v>840</v>
      </c>
      <c r="C7" s="7">
        <v>5.91E-2</v>
      </c>
    </row>
    <row r="8" spans="1:3" x14ac:dyDescent="0.45">
      <c r="A8" s="3" t="s">
        <v>34</v>
      </c>
      <c r="B8" s="3">
        <v>821</v>
      </c>
      <c r="C8" s="7">
        <v>5.7700000000000001E-2</v>
      </c>
    </row>
    <row r="9" spans="1:3" x14ac:dyDescent="0.45">
      <c r="A9" s="3" t="s">
        <v>35</v>
      </c>
      <c r="B9" s="3">
        <v>791</v>
      </c>
      <c r="C9" s="7">
        <v>5.5599999999999997E-2</v>
      </c>
    </row>
    <row r="10" spans="1:3" x14ac:dyDescent="0.45">
      <c r="A10" s="3" t="s">
        <v>36</v>
      </c>
      <c r="B10" s="3">
        <v>774</v>
      </c>
      <c r="C10" s="7">
        <v>5.4399999999999997E-2</v>
      </c>
    </row>
    <row r="11" spans="1:3" x14ac:dyDescent="0.45">
      <c r="A11" s="3" t="s">
        <v>37</v>
      </c>
      <c r="B11" s="3">
        <v>752</v>
      </c>
      <c r="C11" s="7">
        <v>5.2900000000000003E-2</v>
      </c>
    </row>
    <row r="12" spans="1:3" x14ac:dyDescent="0.45">
      <c r="A12" s="3" t="s">
        <v>39</v>
      </c>
      <c r="B12" s="3">
        <v>747</v>
      </c>
      <c r="C12" s="7">
        <v>5.2499999999999998E-2</v>
      </c>
    </row>
    <row r="19" spans="1:14" x14ac:dyDescent="0.45">
      <c r="B19" s="3">
        <v>6</v>
      </c>
      <c r="C19">
        <v>74</v>
      </c>
      <c r="E19" s="5">
        <f>_xlfn.CONCAT(B19:C19)*1</f>
        <v>674</v>
      </c>
      <c r="F19" s="6">
        <f>E19/10000</f>
        <v>6.7400000000000002E-2</v>
      </c>
    </row>
    <row r="20" spans="1:14" x14ac:dyDescent="0.45">
      <c r="B20" s="3">
        <v>6</v>
      </c>
      <c r="C20">
        <v>34</v>
      </c>
      <c r="E20" s="5">
        <f t="shared" ref="E20:E28" si="0">_xlfn.CONCAT(B20:C20)*1</f>
        <v>634</v>
      </c>
      <c r="F20" s="6">
        <f t="shared" ref="F20:F28" si="1">E20/10000</f>
        <v>6.3399999999999998E-2</v>
      </c>
    </row>
    <row r="21" spans="1:14" x14ac:dyDescent="0.45">
      <c r="B21" s="3">
        <v>6</v>
      </c>
      <c r="C21">
        <v>22</v>
      </c>
      <c r="E21" s="5">
        <f t="shared" si="0"/>
        <v>622</v>
      </c>
      <c r="F21" s="6">
        <f t="shared" si="1"/>
        <v>6.2199999999999998E-2</v>
      </c>
    </row>
    <row r="22" spans="1:14" x14ac:dyDescent="0.45">
      <c r="B22" s="3">
        <v>60</v>
      </c>
      <c r="C22">
        <v>5</v>
      </c>
      <c r="E22" s="5">
        <f t="shared" si="0"/>
        <v>605</v>
      </c>
      <c r="F22" s="6">
        <f t="shared" si="1"/>
        <v>6.0499999999999998E-2</v>
      </c>
    </row>
    <row r="23" spans="1:14" x14ac:dyDescent="0.45">
      <c r="B23" s="3">
        <v>5</v>
      </c>
      <c r="C23">
        <v>91</v>
      </c>
      <c r="E23" s="5">
        <f t="shared" si="0"/>
        <v>591</v>
      </c>
      <c r="F23" s="6">
        <f t="shared" si="1"/>
        <v>5.91E-2</v>
      </c>
    </row>
    <row r="24" spans="1:14" x14ac:dyDescent="0.45">
      <c r="B24" s="3">
        <v>5</v>
      </c>
      <c r="C24">
        <v>77</v>
      </c>
      <c r="E24" s="5">
        <f t="shared" si="0"/>
        <v>577</v>
      </c>
      <c r="F24" s="6">
        <f t="shared" si="1"/>
        <v>5.7700000000000001E-2</v>
      </c>
    </row>
    <row r="25" spans="1:14" x14ac:dyDescent="0.45">
      <c r="B25" s="3">
        <v>5</v>
      </c>
      <c r="C25">
        <v>56</v>
      </c>
      <c r="E25" s="5">
        <f t="shared" si="0"/>
        <v>556</v>
      </c>
      <c r="F25" s="6">
        <f t="shared" si="1"/>
        <v>5.5599999999999997E-2</v>
      </c>
    </row>
    <row r="26" spans="1:14" x14ac:dyDescent="0.45">
      <c r="B26" s="3">
        <v>5</v>
      </c>
      <c r="C26">
        <v>44</v>
      </c>
      <c r="E26" s="5">
        <f t="shared" si="0"/>
        <v>544</v>
      </c>
      <c r="F26" s="6">
        <f t="shared" si="1"/>
        <v>5.4399999999999997E-2</v>
      </c>
    </row>
    <row r="27" spans="1:14" x14ac:dyDescent="0.45">
      <c r="B27" s="3">
        <v>5</v>
      </c>
      <c r="C27">
        <v>29</v>
      </c>
      <c r="E27" s="5">
        <f t="shared" si="0"/>
        <v>529</v>
      </c>
      <c r="F27" s="6">
        <f t="shared" si="1"/>
        <v>5.2900000000000003E-2</v>
      </c>
    </row>
    <row r="28" spans="1:14" x14ac:dyDescent="0.45">
      <c r="B28" s="3">
        <v>5</v>
      </c>
      <c r="C28">
        <v>25</v>
      </c>
      <c r="E28" s="5">
        <f t="shared" si="0"/>
        <v>525</v>
      </c>
      <c r="F28" s="6">
        <f t="shared" si="1"/>
        <v>5.2499999999999998E-2</v>
      </c>
    </row>
    <row r="31" spans="1:14" x14ac:dyDescent="0.45">
      <c r="A31" s="2" t="s">
        <v>25</v>
      </c>
      <c r="B31" s="2" t="s">
        <v>26</v>
      </c>
      <c r="C31" s="2" t="s">
        <v>40</v>
      </c>
      <c r="M31" s="2" t="s">
        <v>25</v>
      </c>
      <c r="N31" s="2" t="s">
        <v>40</v>
      </c>
    </row>
    <row r="32" spans="1:14" x14ac:dyDescent="0.45">
      <c r="A32" s="2" t="s">
        <v>28</v>
      </c>
      <c r="B32" s="2">
        <v>958</v>
      </c>
      <c r="C32" s="6">
        <v>0.115</v>
      </c>
      <c r="M32" s="2" t="s">
        <v>28</v>
      </c>
      <c r="N32" s="6">
        <v>0.115</v>
      </c>
    </row>
    <row r="33" spans="1:17" x14ac:dyDescent="0.45">
      <c r="A33" s="2" t="s">
        <v>29</v>
      </c>
      <c r="B33" s="2">
        <v>902</v>
      </c>
      <c r="C33" s="6">
        <v>0.10829999999999999</v>
      </c>
      <c r="M33" s="2" t="s">
        <v>29</v>
      </c>
      <c r="N33" s="6">
        <v>0.10829999999999999</v>
      </c>
    </row>
    <row r="34" spans="1:17" x14ac:dyDescent="0.45">
      <c r="A34" s="2" t="s">
        <v>30</v>
      </c>
      <c r="B34" s="2">
        <v>885</v>
      </c>
      <c r="C34" s="6">
        <v>0.1062</v>
      </c>
      <c r="M34" s="2" t="s">
        <v>30</v>
      </c>
      <c r="N34" s="6">
        <v>0.1062</v>
      </c>
    </row>
    <row r="35" spans="1:17" x14ac:dyDescent="0.45">
      <c r="A35" s="2" t="s">
        <v>31</v>
      </c>
      <c r="B35" s="2">
        <v>860</v>
      </c>
      <c r="C35" s="6">
        <v>0.1032</v>
      </c>
      <c r="M35" s="2" t="s">
        <v>31</v>
      </c>
      <c r="N35" s="6">
        <v>0.1032</v>
      </c>
    </row>
    <row r="36" spans="1:17" x14ac:dyDescent="0.45">
      <c r="A36" s="2" t="s">
        <v>33</v>
      </c>
      <c r="B36" s="2">
        <v>840</v>
      </c>
      <c r="C36" s="6">
        <v>0.1008</v>
      </c>
      <c r="M36" s="2" t="s">
        <v>33</v>
      </c>
      <c r="N36" s="6">
        <v>0.1008</v>
      </c>
    </row>
    <row r="37" spans="1:17" x14ac:dyDescent="0.45">
      <c r="A37" s="2" t="s">
        <v>34</v>
      </c>
      <c r="B37" s="2">
        <v>821</v>
      </c>
      <c r="C37" s="6">
        <v>9.8599999999999993E-2</v>
      </c>
      <c r="M37" s="2" t="s">
        <v>34</v>
      </c>
      <c r="N37" s="6">
        <v>9.8599999999999993E-2</v>
      </c>
    </row>
    <row r="38" spans="1:17" x14ac:dyDescent="0.45">
      <c r="A38" s="2" t="s">
        <v>35</v>
      </c>
      <c r="B38" s="2">
        <v>791</v>
      </c>
      <c r="C38" s="6">
        <v>9.5000000000000001E-2</v>
      </c>
      <c r="M38" s="2" t="s">
        <v>35</v>
      </c>
      <c r="N38" s="6">
        <v>9.5000000000000001E-2</v>
      </c>
    </row>
    <row r="39" spans="1:17" x14ac:dyDescent="0.45">
      <c r="A39" s="2" t="s">
        <v>36</v>
      </c>
      <c r="B39" s="2">
        <v>774</v>
      </c>
      <c r="C39" s="6">
        <v>9.2899999999999996E-2</v>
      </c>
      <c r="M39" s="2" t="s">
        <v>36</v>
      </c>
      <c r="N39" s="6">
        <v>9.2899999999999996E-2</v>
      </c>
    </row>
    <row r="40" spans="1:17" x14ac:dyDescent="0.45">
      <c r="A40" s="2" t="s">
        <v>37</v>
      </c>
      <c r="B40" s="2">
        <v>752</v>
      </c>
      <c r="C40" s="6">
        <v>9.0300000000000005E-2</v>
      </c>
      <c r="M40" s="2" t="s">
        <v>37</v>
      </c>
      <c r="N40" s="6">
        <v>9.0300000000000005E-2</v>
      </c>
    </row>
    <row r="41" spans="1:17" x14ac:dyDescent="0.45">
      <c r="A41" s="2" t="s">
        <v>39</v>
      </c>
      <c r="B41" s="2">
        <v>747</v>
      </c>
      <c r="C41" s="6">
        <v>8.9700000000000002E-2</v>
      </c>
      <c r="M41" s="2" t="s">
        <v>39</v>
      </c>
      <c r="N41" s="6">
        <v>8.9700000000000002E-2</v>
      </c>
    </row>
    <row r="47" spans="1:17" x14ac:dyDescent="0.45">
      <c r="A47" s="2" t="s">
        <v>25</v>
      </c>
      <c r="B47" s="2" t="s">
        <v>41</v>
      </c>
      <c r="C47" s="2" t="s">
        <v>42</v>
      </c>
      <c r="D47" s="2" t="s">
        <v>43</v>
      </c>
      <c r="F47" t="s">
        <v>25</v>
      </c>
      <c r="G47" t="s">
        <v>42</v>
      </c>
      <c r="O47" t="s">
        <v>25</v>
      </c>
      <c r="P47" t="s">
        <v>43</v>
      </c>
    </row>
    <row r="48" spans="1:17" x14ac:dyDescent="0.45">
      <c r="A48" s="2" t="s">
        <v>19</v>
      </c>
      <c r="B48" s="2">
        <v>612</v>
      </c>
      <c r="C48" s="2">
        <v>1256</v>
      </c>
      <c r="D48" s="2" t="s">
        <v>44</v>
      </c>
      <c r="F48" t="s">
        <v>19</v>
      </c>
      <c r="G48">
        <v>1256</v>
      </c>
      <c r="O48" t="s">
        <v>19</v>
      </c>
      <c r="P48" s="6">
        <v>7.4300000000000005E-2</v>
      </c>
      <c r="Q48" t="s">
        <v>44</v>
      </c>
    </row>
    <row r="49" spans="1:18" x14ac:dyDescent="0.45">
      <c r="A49" s="2" t="s">
        <v>45</v>
      </c>
      <c r="B49" s="2">
        <v>612</v>
      </c>
      <c r="C49" s="2">
        <v>1243</v>
      </c>
      <c r="D49" s="2" t="s">
        <v>46</v>
      </c>
      <c r="F49" t="s">
        <v>45</v>
      </c>
      <c r="G49">
        <v>1243</v>
      </c>
      <c r="O49" t="s">
        <v>45</v>
      </c>
      <c r="P49" s="6">
        <v>7.3499999999999996E-2</v>
      </c>
      <c r="Q49" t="s">
        <v>46</v>
      </c>
    </row>
    <row r="50" spans="1:18" x14ac:dyDescent="0.45">
      <c r="A50" s="2" t="s">
        <v>47</v>
      </c>
      <c r="B50" s="2">
        <v>612</v>
      </c>
      <c r="C50" s="2">
        <v>1024</v>
      </c>
      <c r="D50" s="2" t="s">
        <v>48</v>
      </c>
      <c r="F50" t="s">
        <v>47</v>
      </c>
      <c r="G50">
        <v>1024</v>
      </c>
      <c r="O50" t="s">
        <v>47</v>
      </c>
      <c r="P50" s="6">
        <v>6.0600000000000001E-2</v>
      </c>
      <c r="Q50" t="s">
        <v>48</v>
      </c>
    </row>
    <row r="51" spans="1:18" x14ac:dyDescent="0.45">
      <c r="A51" s="2" t="s">
        <v>49</v>
      </c>
      <c r="B51" s="2">
        <v>574</v>
      </c>
      <c r="C51" s="2">
        <v>895</v>
      </c>
      <c r="D51" s="2" t="s">
        <v>38</v>
      </c>
      <c r="F51" t="s">
        <v>49</v>
      </c>
      <c r="G51">
        <v>895</v>
      </c>
      <c r="O51" t="s">
        <v>49</v>
      </c>
      <c r="P51" s="6">
        <v>5.2900000000000003E-2</v>
      </c>
      <c r="Q51" t="s">
        <v>38</v>
      </c>
    </row>
    <row r="52" spans="1:18" x14ac:dyDescent="0.45">
      <c r="A52" s="2" t="s">
        <v>50</v>
      </c>
      <c r="B52" s="2">
        <v>612</v>
      </c>
      <c r="C52" s="2">
        <v>837</v>
      </c>
      <c r="D52" s="2" t="s">
        <v>51</v>
      </c>
      <c r="F52" t="s">
        <v>50</v>
      </c>
      <c r="G52">
        <v>837</v>
      </c>
      <c r="O52" t="s">
        <v>50</v>
      </c>
      <c r="P52" s="6">
        <v>4.9500000000000002E-2</v>
      </c>
      <c r="Q52" t="s">
        <v>51</v>
      </c>
    </row>
    <row r="53" spans="1:18" x14ac:dyDescent="0.45">
      <c r="A53" s="2" t="s">
        <v>52</v>
      </c>
      <c r="B53" s="2">
        <v>570</v>
      </c>
      <c r="C53" s="2">
        <v>793</v>
      </c>
      <c r="D53" s="2" t="s">
        <v>53</v>
      </c>
      <c r="F53" t="s">
        <v>52</v>
      </c>
      <c r="G53">
        <v>793</v>
      </c>
      <c r="O53" t="s">
        <v>52</v>
      </c>
      <c r="P53" s="6">
        <v>4.6899999999999997E-2</v>
      </c>
      <c r="Q53" t="s">
        <v>53</v>
      </c>
    </row>
    <row r="54" spans="1:18" x14ac:dyDescent="0.45">
      <c r="A54" s="2" t="s">
        <v>54</v>
      </c>
      <c r="B54" s="2">
        <v>612</v>
      </c>
      <c r="C54" s="2">
        <v>780</v>
      </c>
      <c r="D54" s="2" t="s">
        <v>55</v>
      </c>
      <c r="F54" t="s">
        <v>54</v>
      </c>
      <c r="G54">
        <v>780</v>
      </c>
      <c r="O54" t="s">
        <v>54</v>
      </c>
      <c r="P54" s="6">
        <v>4.6100000000000002E-2</v>
      </c>
      <c r="Q54" t="s">
        <v>55</v>
      </c>
    </row>
    <row r="55" spans="1:18" ht="15" x14ac:dyDescent="0.45">
      <c r="A55" s="2" t="s">
        <v>56</v>
      </c>
      <c r="B55" s="2">
        <v>536</v>
      </c>
      <c r="C55" s="2">
        <v>771</v>
      </c>
      <c r="D55" s="2" t="s">
        <v>57</v>
      </c>
      <c r="F55" t="s">
        <v>56</v>
      </c>
      <c r="G55">
        <v>771</v>
      </c>
      <c r="O55" t="s">
        <v>56</v>
      </c>
      <c r="P55" s="6">
        <v>4.5600000000000002E-2</v>
      </c>
      <c r="Q55" t="s">
        <v>57</v>
      </c>
    </row>
    <row r="56" spans="1:18" x14ac:dyDescent="0.45">
      <c r="A56" s="2" t="s">
        <v>58</v>
      </c>
      <c r="B56" s="2">
        <v>498</v>
      </c>
      <c r="C56" s="2">
        <v>733</v>
      </c>
      <c r="D56" s="2" t="s">
        <v>59</v>
      </c>
      <c r="F56" t="s">
        <v>58</v>
      </c>
      <c r="G56">
        <v>733</v>
      </c>
      <c r="O56" t="s">
        <v>58</v>
      </c>
      <c r="P56" s="6">
        <v>4.3400000000000001E-2</v>
      </c>
      <c r="Q56" t="s">
        <v>59</v>
      </c>
    </row>
    <row r="57" spans="1:18" x14ac:dyDescent="0.45">
      <c r="A57" s="2" t="s">
        <v>60</v>
      </c>
      <c r="B57" s="2">
        <v>494</v>
      </c>
      <c r="C57" s="2">
        <v>720</v>
      </c>
      <c r="D57" s="2" t="s">
        <v>61</v>
      </c>
      <c r="F57" t="s">
        <v>60</v>
      </c>
      <c r="G57">
        <v>720</v>
      </c>
      <c r="O57" t="s">
        <v>60</v>
      </c>
      <c r="P57" s="6">
        <v>4.2599999999999999E-2</v>
      </c>
      <c r="Q57" t="s">
        <v>61</v>
      </c>
    </row>
    <row r="61" spans="1:18" x14ac:dyDescent="0.45">
      <c r="O61" t="s">
        <v>62</v>
      </c>
      <c r="P61">
        <v>2.15</v>
      </c>
      <c r="Q61" s="1">
        <f>1/P61</f>
        <v>0.46511627906976744</v>
      </c>
      <c r="R61" s="1">
        <f>Q61-$R$65</f>
        <v>0.44665159345391908</v>
      </c>
    </row>
    <row r="62" spans="1:18" x14ac:dyDescent="0.45">
      <c r="O62" t="s">
        <v>63</v>
      </c>
      <c r="P62">
        <v>3.2</v>
      </c>
      <c r="Q62" s="1">
        <f t="shared" ref="Q62:Q63" si="2">1/P62</f>
        <v>0.3125</v>
      </c>
      <c r="R62" s="1">
        <f t="shared" ref="R62:R63" si="3">Q62-$R$65</f>
        <v>0.29403531438415165</v>
      </c>
    </row>
    <row r="63" spans="1:18" x14ac:dyDescent="0.45">
      <c r="O63" t="s">
        <v>64</v>
      </c>
      <c r="P63">
        <v>3.6</v>
      </c>
      <c r="Q63" s="1">
        <f t="shared" si="2"/>
        <v>0.27777777777777779</v>
      </c>
      <c r="R63" s="1">
        <f t="shared" si="3"/>
        <v>0.25931309216192944</v>
      </c>
    </row>
    <row r="64" spans="1:18" x14ac:dyDescent="0.45">
      <c r="R64" s="1">
        <f>SUM(R61:R63)</f>
        <v>1</v>
      </c>
    </row>
    <row r="65" spans="1:18" x14ac:dyDescent="0.45">
      <c r="Q65" s="1">
        <f>SUM(Q61:Q63)</f>
        <v>1.0553940568475451</v>
      </c>
      <c r="R65">
        <f>(Q65-1)/3</f>
        <v>1.8464685615848353E-2</v>
      </c>
    </row>
    <row r="66" spans="1:18" x14ac:dyDescent="0.45">
      <c r="A66" t="s">
        <v>25</v>
      </c>
      <c r="B66" t="s">
        <v>42</v>
      </c>
      <c r="C66" t="s">
        <v>43</v>
      </c>
      <c r="E66" t="s">
        <v>25</v>
      </c>
      <c r="F66" t="s">
        <v>42</v>
      </c>
      <c r="G66" t="s">
        <v>43</v>
      </c>
    </row>
    <row r="67" spans="1:18" x14ac:dyDescent="0.45">
      <c r="A67" t="s">
        <v>19</v>
      </c>
      <c r="B67">
        <v>1256</v>
      </c>
      <c r="C67" s="6">
        <v>0.13880000000000001</v>
      </c>
      <c r="E67" t="s">
        <v>28</v>
      </c>
      <c r="F67">
        <v>958</v>
      </c>
      <c r="G67" s="6">
        <v>0.115</v>
      </c>
      <c r="O67" t="s">
        <v>65</v>
      </c>
      <c r="P67" s="1">
        <f>R61+R62</f>
        <v>0.74068690783807067</v>
      </c>
    </row>
    <row r="68" spans="1:18" x14ac:dyDescent="0.45">
      <c r="A68" t="s">
        <v>45</v>
      </c>
      <c r="B68">
        <v>1243</v>
      </c>
      <c r="C68" s="6">
        <v>0.13730000000000001</v>
      </c>
      <c r="E68" t="s">
        <v>29</v>
      </c>
      <c r="F68">
        <v>902</v>
      </c>
      <c r="G68" s="6">
        <v>0.10830000000000001</v>
      </c>
      <c r="O68" t="s">
        <v>66</v>
      </c>
      <c r="P68" s="1">
        <f>R62+R63</f>
        <v>0.55334840654608108</v>
      </c>
    </row>
    <row r="69" spans="1:18" x14ac:dyDescent="0.45">
      <c r="A69" t="s">
        <v>47</v>
      </c>
      <c r="B69">
        <v>1024</v>
      </c>
      <c r="C69" s="6">
        <v>0.11310000000000001</v>
      </c>
      <c r="E69" t="s">
        <v>30</v>
      </c>
      <c r="F69">
        <v>885</v>
      </c>
      <c r="G69" s="6">
        <v>0.1062</v>
      </c>
    </row>
    <row r="70" spans="1:18" x14ac:dyDescent="0.45">
      <c r="A70" t="s">
        <v>49</v>
      </c>
      <c r="B70">
        <v>895</v>
      </c>
      <c r="C70" s="6">
        <v>9.8900000000000002E-2</v>
      </c>
      <c r="E70" t="s">
        <v>31</v>
      </c>
      <c r="F70">
        <v>860</v>
      </c>
      <c r="G70" s="6">
        <v>0.1032</v>
      </c>
    </row>
    <row r="71" spans="1:18" x14ac:dyDescent="0.45">
      <c r="A71" t="s">
        <v>50</v>
      </c>
      <c r="B71">
        <v>837</v>
      </c>
      <c r="C71" s="6">
        <v>9.2499999999999999E-2</v>
      </c>
      <c r="E71" t="s">
        <v>33</v>
      </c>
      <c r="F71">
        <v>840</v>
      </c>
      <c r="G71" s="6">
        <v>0.1008</v>
      </c>
    </row>
    <row r="72" spans="1:18" x14ac:dyDescent="0.45">
      <c r="A72" t="s">
        <v>52</v>
      </c>
      <c r="B72">
        <v>793</v>
      </c>
      <c r="C72" s="6">
        <v>8.7599999999999997E-2</v>
      </c>
      <c r="E72" t="s">
        <v>34</v>
      </c>
      <c r="F72">
        <v>821</v>
      </c>
      <c r="G72" s="6">
        <v>9.8599999999999993E-2</v>
      </c>
    </row>
    <row r="73" spans="1:18" x14ac:dyDescent="0.45">
      <c r="A73" t="s">
        <v>54</v>
      </c>
      <c r="B73">
        <v>780</v>
      </c>
      <c r="C73" s="6">
        <v>8.6199999999999999E-2</v>
      </c>
      <c r="E73" t="s">
        <v>35</v>
      </c>
      <c r="F73">
        <v>791</v>
      </c>
      <c r="G73" s="6">
        <v>9.5000000000000001E-2</v>
      </c>
    </row>
    <row r="74" spans="1:18" x14ac:dyDescent="0.45">
      <c r="A74" t="s">
        <v>56</v>
      </c>
      <c r="B74">
        <v>771</v>
      </c>
      <c r="C74" s="6">
        <v>8.5199999999999998E-2</v>
      </c>
      <c r="E74" t="s">
        <v>36</v>
      </c>
      <c r="F74">
        <v>774</v>
      </c>
      <c r="G74" s="6">
        <v>9.2899999999999996E-2</v>
      </c>
    </row>
    <row r="75" spans="1:18" x14ac:dyDescent="0.45">
      <c r="A75" t="s">
        <v>58</v>
      </c>
      <c r="B75">
        <v>733</v>
      </c>
      <c r="C75" s="6">
        <v>8.1000000000000003E-2</v>
      </c>
      <c r="E75" t="s">
        <v>37</v>
      </c>
      <c r="F75">
        <v>752</v>
      </c>
      <c r="G75" s="6">
        <v>9.0299999999999991E-2</v>
      </c>
    </row>
    <row r="76" spans="1:18" x14ac:dyDescent="0.45">
      <c r="A76" t="s">
        <v>60</v>
      </c>
      <c r="B76">
        <v>720</v>
      </c>
      <c r="C76" s="6">
        <v>7.9500000000000001E-2</v>
      </c>
      <c r="E76" t="s">
        <v>39</v>
      </c>
      <c r="F76">
        <v>747</v>
      </c>
      <c r="G76" s="6">
        <v>8.9700000000000002E-2</v>
      </c>
    </row>
    <row r="77" spans="1:18" x14ac:dyDescent="0.45">
      <c r="C77" s="4"/>
      <c r="F77" s="4"/>
    </row>
    <row r="78" spans="1:18" x14ac:dyDescent="0.45">
      <c r="C78" s="4"/>
      <c r="F78" s="4"/>
    </row>
    <row r="79" spans="1:18" x14ac:dyDescent="0.45">
      <c r="F79" s="4"/>
    </row>
    <row r="80" spans="1:18" x14ac:dyDescent="0.45">
      <c r="A80" t="s">
        <v>25</v>
      </c>
      <c r="B80" t="s">
        <v>43</v>
      </c>
      <c r="E80" t="s">
        <v>25</v>
      </c>
      <c r="F80" t="s">
        <v>43</v>
      </c>
      <c r="I80" t="s">
        <v>69</v>
      </c>
      <c r="J80" t="s">
        <v>67</v>
      </c>
      <c r="K80" t="s">
        <v>68</v>
      </c>
    </row>
    <row r="81" spans="1:15" x14ac:dyDescent="0.45">
      <c r="A81" t="s">
        <v>19</v>
      </c>
      <c r="B81" s="6">
        <v>0.13880000000000001</v>
      </c>
      <c r="E81" t="s">
        <v>28</v>
      </c>
      <c r="F81" s="6">
        <v>0.115</v>
      </c>
      <c r="I81">
        <v>1</v>
      </c>
      <c r="J81" s="6">
        <v>0.13880000000000001</v>
      </c>
      <c r="K81" s="6">
        <v>0.115</v>
      </c>
    </row>
    <row r="82" spans="1:15" x14ac:dyDescent="0.45">
      <c r="A82" t="s">
        <v>45</v>
      </c>
      <c r="B82" s="6">
        <v>0.13730000000000001</v>
      </c>
      <c r="E82" t="s">
        <v>29</v>
      </c>
      <c r="F82" s="6">
        <v>0.10830000000000001</v>
      </c>
      <c r="I82">
        <v>2</v>
      </c>
      <c r="J82" s="6">
        <v>0.13730000000000001</v>
      </c>
      <c r="K82" s="6">
        <v>0.10830000000000001</v>
      </c>
    </row>
    <row r="83" spans="1:15" x14ac:dyDescent="0.45">
      <c r="A83" t="s">
        <v>47</v>
      </c>
      <c r="B83" s="6">
        <v>0.11310000000000001</v>
      </c>
      <c r="E83" t="s">
        <v>30</v>
      </c>
      <c r="F83" s="6">
        <v>0.1062</v>
      </c>
      <c r="I83">
        <v>3</v>
      </c>
      <c r="J83" s="6">
        <v>0.11310000000000001</v>
      </c>
      <c r="K83" s="6">
        <v>0.1062</v>
      </c>
    </row>
    <row r="84" spans="1:15" x14ac:dyDescent="0.45">
      <c r="A84" t="s">
        <v>49</v>
      </c>
      <c r="B84" s="6">
        <v>9.8900000000000002E-2</v>
      </c>
      <c r="E84" t="s">
        <v>31</v>
      </c>
      <c r="F84" s="6">
        <v>0.1032</v>
      </c>
      <c r="I84">
        <v>4</v>
      </c>
      <c r="J84" s="6">
        <v>9.8900000000000002E-2</v>
      </c>
      <c r="K84" s="6">
        <v>0.1032</v>
      </c>
    </row>
    <row r="85" spans="1:15" x14ac:dyDescent="0.45">
      <c r="A85" t="s">
        <v>50</v>
      </c>
      <c r="B85" s="6">
        <v>9.2499999999999999E-2</v>
      </c>
      <c r="E85" t="s">
        <v>33</v>
      </c>
      <c r="F85" s="6">
        <v>0.1008</v>
      </c>
      <c r="I85">
        <v>5</v>
      </c>
      <c r="J85" s="6">
        <v>9.2499999999999999E-2</v>
      </c>
      <c r="K85" s="6">
        <v>0.1008</v>
      </c>
    </row>
    <row r="86" spans="1:15" x14ac:dyDescent="0.45">
      <c r="A86" t="s">
        <v>52</v>
      </c>
      <c r="B86" s="6">
        <v>8.7599999999999997E-2</v>
      </c>
      <c r="E86" t="s">
        <v>34</v>
      </c>
      <c r="F86" s="6">
        <v>9.8599999999999993E-2</v>
      </c>
      <c r="I86">
        <v>6</v>
      </c>
      <c r="J86" s="6">
        <v>8.7599999999999997E-2</v>
      </c>
      <c r="K86" s="6">
        <v>9.8599999999999993E-2</v>
      </c>
    </row>
    <row r="87" spans="1:15" x14ac:dyDescent="0.45">
      <c r="A87" t="s">
        <v>54</v>
      </c>
      <c r="B87" s="6">
        <v>8.6199999999999999E-2</v>
      </c>
      <c r="E87" t="s">
        <v>35</v>
      </c>
      <c r="F87" s="6">
        <v>9.5000000000000001E-2</v>
      </c>
      <c r="I87">
        <v>7</v>
      </c>
      <c r="J87" s="6">
        <v>8.6199999999999999E-2</v>
      </c>
      <c r="K87" s="6">
        <v>9.5000000000000001E-2</v>
      </c>
    </row>
    <row r="88" spans="1:15" x14ac:dyDescent="0.45">
      <c r="A88" t="s">
        <v>56</v>
      </c>
      <c r="B88" s="6">
        <v>8.5199999999999998E-2</v>
      </c>
      <c r="E88" t="s">
        <v>36</v>
      </c>
      <c r="F88" s="6">
        <v>9.2899999999999996E-2</v>
      </c>
      <c r="I88">
        <v>8</v>
      </c>
      <c r="J88" s="6">
        <v>8.5199999999999998E-2</v>
      </c>
      <c r="K88" s="6">
        <v>9.2899999999999996E-2</v>
      </c>
    </row>
    <row r="89" spans="1:15" x14ac:dyDescent="0.45">
      <c r="A89" t="s">
        <v>58</v>
      </c>
      <c r="B89" s="6">
        <v>8.1000000000000003E-2</v>
      </c>
      <c r="E89" t="s">
        <v>37</v>
      </c>
      <c r="F89" s="6">
        <v>9.0299999999999991E-2</v>
      </c>
      <c r="I89">
        <v>9</v>
      </c>
      <c r="J89" s="6">
        <v>8.1000000000000003E-2</v>
      </c>
      <c r="K89" s="6">
        <v>9.0299999999999991E-2</v>
      </c>
    </row>
    <row r="90" spans="1:15" x14ac:dyDescent="0.45">
      <c r="A90" t="s">
        <v>60</v>
      </c>
      <c r="B90" s="6">
        <v>7.9500000000000001E-2</v>
      </c>
      <c r="E90" t="s">
        <v>39</v>
      </c>
      <c r="F90" s="6">
        <v>8.9700000000000002E-2</v>
      </c>
      <c r="I90">
        <v>10</v>
      </c>
      <c r="J90" s="6">
        <v>7.9500000000000001E-2</v>
      </c>
      <c r="K90" s="6">
        <v>8.9700000000000002E-2</v>
      </c>
    </row>
    <row r="94" spans="1:15" ht="14.65" thickBot="1" x14ac:dyDescent="0.5">
      <c r="A94" t="s">
        <v>25</v>
      </c>
      <c r="B94" t="s">
        <v>70</v>
      </c>
      <c r="C94" t="s">
        <v>71</v>
      </c>
      <c r="E94" t="s">
        <v>25</v>
      </c>
      <c r="F94" t="s">
        <v>70</v>
      </c>
      <c r="G94" t="s">
        <v>71</v>
      </c>
      <c r="I94" s="9" t="s">
        <v>25</v>
      </c>
      <c r="J94" s="9" t="s">
        <v>70</v>
      </c>
      <c r="K94" s="9" t="s">
        <v>71</v>
      </c>
      <c r="M94" s="9" t="s">
        <v>25</v>
      </c>
      <c r="N94" s="9" t="s">
        <v>70</v>
      </c>
      <c r="O94" s="9" t="s">
        <v>71</v>
      </c>
    </row>
    <row r="95" spans="1:15" x14ac:dyDescent="0.45">
      <c r="A95" t="s">
        <v>72</v>
      </c>
      <c r="B95" s="8" t="s">
        <v>73</v>
      </c>
      <c r="C95" t="s">
        <v>74</v>
      </c>
      <c r="E95" t="s">
        <v>45</v>
      </c>
      <c r="F95" t="s">
        <v>75</v>
      </c>
      <c r="G95" t="s">
        <v>76</v>
      </c>
      <c r="I95" s="10" t="s">
        <v>72</v>
      </c>
      <c r="J95" s="13">
        <v>39100000</v>
      </c>
      <c r="K95" s="15">
        <v>8.0299999999999996E-2</v>
      </c>
      <c r="M95" s="10" t="s">
        <v>45</v>
      </c>
      <c r="N95" s="13">
        <v>606300000</v>
      </c>
      <c r="O95" s="15">
        <v>0.22989999999999999</v>
      </c>
    </row>
    <row r="96" spans="1:15" x14ac:dyDescent="0.45">
      <c r="A96" t="s">
        <v>30</v>
      </c>
      <c r="B96" s="8" t="s">
        <v>77</v>
      </c>
      <c r="C96" t="s">
        <v>78</v>
      </c>
      <c r="E96" t="s">
        <v>79</v>
      </c>
      <c r="F96" t="s">
        <v>80</v>
      </c>
      <c r="G96" t="s">
        <v>81</v>
      </c>
      <c r="I96" s="10" t="s">
        <v>30</v>
      </c>
      <c r="J96" s="13">
        <v>37600000</v>
      </c>
      <c r="K96" s="15">
        <v>7.7199999999999991E-2</v>
      </c>
      <c r="M96" s="10" t="s">
        <v>79</v>
      </c>
      <c r="N96" s="13">
        <v>597800000</v>
      </c>
      <c r="O96" s="15">
        <v>0.2266</v>
      </c>
    </row>
    <row r="97" spans="1:15" x14ac:dyDescent="0.45">
      <c r="A97" t="s">
        <v>36</v>
      </c>
      <c r="B97" s="8" t="s">
        <v>82</v>
      </c>
      <c r="C97" t="s">
        <v>83</v>
      </c>
      <c r="E97" t="s">
        <v>56</v>
      </c>
      <c r="F97" t="s">
        <v>84</v>
      </c>
      <c r="G97" t="s">
        <v>85</v>
      </c>
      <c r="I97" s="10" t="s">
        <v>36</v>
      </c>
      <c r="J97" s="13">
        <v>35400000</v>
      </c>
      <c r="K97" s="15">
        <v>7.2700000000000001E-2</v>
      </c>
      <c r="M97" s="10" t="s">
        <v>56</v>
      </c>
      <c r="N97" s="13">
        <v>239000000</v>
      </c>
      <c r="O97" s="15">
        <v>9.06E-2</v>
      </c>
    </row>
    <row r="98" spans="1:15" x14ac:dyDescent="0.45">
      <c r="A98" t="s">
        <v>33</v>
      </c>
      <c r="B98" s="8" t="s">
        <v>86</v>
      </c>
      <c r="C98" t="s">
        <v>87</v>
      </c>
      <c r="E98" t="s">
        <v>47</v>
      </c>
      <c r="F98" t="s">
        <v>88</v>
      </c>
      <c r="G98" t="s">
        <v>32</v>
      </c>
      <c r="I98" s="10" t="s">
        <v>33</v>
      </c>
      <c r="J98" s="13">
        <v>31300000</v>
      </c>
      <c r="K98" s="15">
        <v>6.4199999999999993E-2</v>
      </c>
      <c r="M98" s="10" t="s">
        <v>47</v>
      </c>
      <c r="N98" s="13">
        <v>159700000</v>
      </c>
      <c r="O98" s="15">
        <v>6.0499999999999998E-2</v>
      </c>
    </row>
    <row r="99" spans="1:15" x14ac:dyDescent="0.45">
      <c r="A99" t="s">
        <v>89</v>
      </c>
      <c r="B99" s="8" t="s">
        <v>90</v>
      </c>
      <c r="C99" t="s">
        <v>91</v>
      </c>
      <c r="E99" t="s">
        <v>50</v>
      </c>
      <c r="F99" t="s">
        <v>92</v>
      </c>
      <c r="G99" t="s">
        <v>93</v>
      </c>
      <c r="I99" s="10" t="s">
        <v>89</v>
      </c>
      <c r="J99" s="13">
        <v>29250000</v>
      </c>
      <c r="K99" s="15">
        <v>0.06</v>
      </c>
      <c r="M99" s="10" t="s">
        <v>50</v>
      </c>
      <c r="N99" s="13">
        <v>127100000</v>
      </c>
      <c r="O99" s="15">
        <v>4.82E-2</v>
      </c>
    </row>
    <row r="100" spans="1:15" x14ac:dyDescent="0.45">
      <c r="A100" t="s">
        <v>29</v>
      </c>
      <c r="B100" s="8" t="s">
        <v>94</v>
      </c>
      <c r="C100" t="s">
        <v>95</v>
      </c>
      <c r="E100" t="s">
        <v>58</v>
      </c>
      <c r="F100" t="s">
        <v>96</v>
      </c>
      <c r="G100" t="s">
        <v>97</v>
      </c>
      <c r="I100" s="10" t="s">
        <v>29</v>
      </c>
      <c r="J100" s="13">
        <v>29100000</v>
      </c>
      <c r="K100" s="15">
        <v>5.9699999999999996E-2</v>
      </c>
      <c r="M100" s="10" t="s">
        <v>58</v>
      </c>
      <c r="N100" s="13">
        <v>124100000</v>
      </c>
      <c r="O100" s="15">
        <v>4.7E-2</v>
      </c>
    </row>
    <row r="101" spans="1:15" x14ac:dyDescent="0.45">
      <c r="A101" t="s">
        <v>34</v>
      </c>
      <c r="B101" s="8" t="s">
        <v>94</v>
      </c>
      <c r="C101" t="s">
        <v>95</v>
      </c>
      <c r="E101" t="s">
        <v>98</v>
      </c>
      <c r="F101" t="s">
        <v>99</v>
      </c>
      <c r="G101" t="s">
        <v>100</v>
      </c>
      <c r="I101" s="10" t="s">
        <v>34</v>
      </c>
      <c r="J101" s="13">
        <v>29100000</v>
      </c>
      <c r="K101" s="15">
        <v>5.9699999999999996E-2</v>
      </c>
      <c r="M101" s="10" t="s">
        <v>98</v>
      </c>
      <c r="N101" s="13">
        <v>102700000</v>
      </c>
      <c r="O101" s="15">
        <v>3.8900000000000004E-2</v>
      </c>
    </row>
    <row r="102" spans="1:15" x14ac:dyDescent="0.45">
      <c r="A102" t="s">
        <v>28</v>
      </c>
      <c r="B102" s="8" t="s">
        <v>94</v>
      </c>
      <c r="C102" t="s">
        <v>95</v>
      </c>
      <c r="E102" t="s">
        <v>101</v>
      </c>
      <c r="F102" t="s">
        <v>102</v>
      </c>
      <c r="G102" t="s">
        <v>103</v>
      </c>
      <c r="I102" s="10" t="s">
        <v>28</v>
      </c>
      <c r="J102" s="13">
        <v>29100000</v>
      </c>
      <c r="K102" s="15">
        <v>5.9699999999999996E-2</v>
      </c>
      <c r="M102" s="10" t="s">
        <v>101</v>
      </c>
      <c r="N102" s="13">
        <v>87200000</v>
      </c>
      <c r="O102" s="15">
        <v>3.3099999999999997E-2</v>
      </c>
    </row>
    <row r="103" spans="1:15" x14ac:dyDescent="0.45">
      <c r="A103" t="s">
        <v>31</v>
      </c>
      <c r="B103" s="8" t="s">
        <v>104</v>
      </c>
      <c r="C103" t="s">
        <v>105</v>
      </c>
      <c r="E103" t="s">
        <v>106</v>
      </c>
      <c r="F103" t="s">
        <v>107</v>
      </c>
      <c r="G103" t="s">
        <v>108</v>
      </c>
      <c r="I103" s="10" t="s">
        <v>31</v>
      </c>
      <c r="J103" s="13">
        <v>28650000</v>
      </c>
      <c r="K103" s="15">
        <v>5.8799999999999998E-2</v>
      </c>
      <c r="M103" s="10" t="s">
        <v>106</v>
      </c>
      <c r="N103" s="13">
        <v>68100000</v>
      </c>
      <c r="O103" s="15">
        <v>2.58E-2</v>
      </c>
    </row>
    <row r="104" spans="1:15" x14ac:dyDescent="0.45">
      <c r="A104" t="s">
        <v>35</v>
      </c>
      <c r="B104" s="8" t="s">
        <v>109</v>
      </c>
      <c r="C104" t="s">
        <v>110</v>
      </c>
      <c r="E104" t="s">
        <v>111</v>
      </c>
      <c r="F104" t="s">
        <v>112</v>
      </c>
      <c r="G104" t="s">
        <v>113</v>
      </c>
      <c r="I104" s="10" t="s">
        <v>35</v>
      </c>
      <c r="J104" s="13">
        <v>27800000</v>
      </c>
      <c r="K104" s="15">
        <v>5.7099999999999998E-2</v>
      </c>
      <c r="M104" s="10" t="s">
        <v>111</v>
      </c>
      <c r="N104" s="13">
        <v>65400000</v>
      </c>
      <c r="O104" s="15">
        <v>2.4799999999999999E-2</v>
      </c>
    </row>
    <row r="105" spans="1:15" x14ac:dyDescent="0.45">
      <c r="A105" t="s">
        <v>114</v>
      </c>
      <c r="B105" s="8" t="s">
        <v>115</v>
      </c>
      <c r="C105" t="s">
        <v>116</v>
      </c>
      <c r="E105" t="s">
        <v>54</v>
      </c>
      <c r="F105" t="s">
        <v>117</v>
      </c>
      <c r="G105" t="s">
        <v>118</v>
      </c>
      <c r="I105" s="10" t="s">
        <v>114</v>
      </c>
      <c r="J105" s="13">
        <v>27700000</v>
      </c>
      <c r="K105" s="15">
        <v>5.6900000000000006E-2</v>
      </c>
      <c r="M105" s="10" t="s">
        <v>54</v>
      </c>
      <c r="N105" s="13">
        <v>53800000</v>
      </c>
      <c r="O105" s="15">
        <v>2.0400000000000001E-2</v>
      </c>
    </row>
    <row r="106" spans="1:15" x14ac:dyDescent="0.45">
      <c r="A106" t="s">
        <v>119</v>
      </c>
      <c r="B106" s="8" t="s">
        <v>120</v>
      </c>
      <c r="C106" t="s">
        <v>121</v>
      </c>
      <c r="E106" t="s">
        <v>52</v>
      </c>
      <c r="F106" t="s">
        <v>117</v>
      </c>
      <c r="G106" t="s">
        <v>118</v>
      </c>
      <c r="I106" s="10" t="s">
        <v>119</v>
      </c>
      <c r="J106" s="13">
        <v>25250000</v>
      </c>
      <c r="K106" s="15">
        <v>5.1799999999999999E-2</v>
      </c>
      <c r="M106" s="10" t="s">
        <v>52</v>
      </c>
      <c r="N106" s="13">
        <v>53800000</v>
      </c>
      <c r="O106" s="15">
        <v>2.0400000000000001E-2</v>
      </c>
    </row>
    <row r="107" spans="1:15" x14ac:dyDescent="0.45">
      <c r="A107" t="s">
        <v>122</v>
      </c>
      <c r="B107" s="8" t="s">
        <v>123</v>
      </c>
      <c r="C107" t="s">
        <v>124</v>
      </c>
      <c r="E107" t="s">
        <v>125</v>
      </c>
      <c r="F107" t="s">
        <v>126</v>
      </c>
      <c r="G107" t="s">
        <v>127</v>
      </c>
      <c r="I107" s="10" t="s">
        <v>122</v>
      </c>
      <c r="J107" s="13">
        <v>22650000</v>
      </c>
      <c r="K107" s="15">
        <v>4.6500000000000007E-2</v>
      </c>
      <c r="M107" s="10" t="s">
        <v>125</v>
      </c>
      <c r="N107" s="13">
        <v>52900000</v>
      </c>
      <c r="O107" s="15">
        <v>2.0099999999999996E-2</v>
      </c>
    </row>
    <row r="108" spans="1:15" x14ac:dyDescent="0.45">
      <c r="A108" t="s">
        <v>128</v>
      </c>
      <c r="B108" s="8" t="s">
        <v>129</v>
      </c>
      <c r="C108" t="s">
        <v>130</v>
      </c>
      <c r="E108" t="s">
        <v>131</v>
      </c>
      <c r="F108" t="s">
        <v>132</v>
      </c>
      <c r="G108" t="s">
        <v>133</v>
      </c>
      <c r="I108" s="10" t="s">
        <v>128</v>
      </c>
      <c r="J108" s="13">
        <v>22100000</v>
      </c>
      <c r="K108" s="15">
        <v>4.5400000000000003E-2</v>
      </c>
      <c r="M108" s="10" t="s">
        <v>131</v>
      </c>
      <c r="N108" s="13">
        <v>48100000</v>
      </c>
      <c r="O108" s="15">
        <v>1.8200000000000001E-2</v>
      </c>
    </row>
    <row r="109" spans="1:15" x14ac:dyDescent="0.45">
      <c r="A109" t="s">
        <v>39</v>
      </c>
      <c r="B109" s="8" t="s">
        <v>134</v>
      </c>
      <c r="C109" t="s">
        <v>135</v>
      </c>
      <c r="E109" t="s">
        <v>136</v>
      </c>
      <c r="F109" t="s">
        <v>137</v>
      </c>
      <c r="G109" t="s">
        <v>138</v>
      </c>
      <c r="I109" s="10" t="s">
        <v>39</v>
      </c>
      <c r="J109" s="13">
        <v>18750000</v>
      </c>
      <c r="K109" s="15">
        <v>3.85E-2</v>
      </c>
      <c r="M109" s="10" t="s">
        <v>136</v>
      </c>
      <c r="N109" s="13">
        <v>47500000</v>
      </c>
      <c r="O109" s="15">
        <v>1.8000000000000002E-2</v>
      </c>
    </row>
    <row r="110" spans="1:15" x14ac:dyDescent="0.45">
      <c r="A110" t="s">
        <v>37</v>
      </c>
      <c r="B110" s="8" t="s">
        <v>139</v>
      </c>
      <c r="C110" t="s">
        <v>140</v>
      </c>
      <c r="E110" t="s">
        <v>141</v>
      </c>
      <c r="F110" t="s">
        <v>142</v>
      </c>
      <c r="G110" t="s">
        <v>143</v>
      </c>
      <c r="I110" s="10" t="s">
        <v>37</v>
      </c>
      <c r="J110" s="13">
        <v>18600000</v>
      </c>
      <c r="K110" s="15">
        <v>3.8199999999999998E-2</v>
      </c>
      <c r="M110" s="10" t="s">
        <v>141</v>
      </c>
      <c r="N110" s="13">
        <v>45900000</v>
      </c>
      <c r="O110" s="15">
        <v>1.7399999999999999E-2</v>
      </c>
    </row>
    <row r="111" spans="1:15" x14ac:dyDescent="0.45">
      <c r="A111" t="s">
        <v>144</v>
      </c>
      <c r="B111" s="8" t="s">
        <v>145</v>
      </c>
      <c r="C111" t="s">
        <v>146</v>
      </c>
      <c r="E111" t="s">
        <v>147</v>
      </c>
      <c r="F111" t="s">
        <v>148</v>
      </c>
      <c r="G111" t="s">
        <v>149</v>
      </c>
      <c r="I111" s="10" t="s">
        <v>144</v>
      </c>
      <c r="J111" s="13">
        <v>18350000</v>
      </c>
      <c r="K111" s="15">
        <v>3.7699999999999997E-2</v>
      </c>
      <c r="M111" s="10" t="s">
        <v>147</v>
      </c>
      <c r="N111" s="13">
        <v>44400000</v>
      </c>
      <c r="O111" s="15">
        <v>1.6799999999999999E-2</v>
      </c>
    </row>
    <row r="112" spans="1:15" x14ac:dyDescent="0.45">
      <c r="A112" t="s">
        <v>150</v>
      </c>
      <c r="B112" s="8" t="s">
        <v>151</v>
      </c>
      <c r="C112" t="s">
        <v>152</v>
      </c>
      <c r="E112" t="s">
        <v>153</v>
      </c>
      <c r="F112" t="s">
        <v>154</v>
      </c>
      <c r="G112" t="s">
        <v>155</v>
      </c>
      <c r="I112" s="10" t="s">
        <v>150</v>
      </c>
      <c r="J112" s="13">
        <v>17400000</v>
      </c>
      <c r="K112" s="15">
        <v>3.5699999999999996E-2</v>
      </c>
      <c r="M112" s="10" t="s">
        <v>153</v>
      </c>
      <c r="N112" s="13">
        <v>44100000</v>
      </c>
      <c r="O112" s="15">
        <v>1.67E-2</v>
      </c>
    </row>
    <row r="113" spans="1:15" ht="14.65" thickBot="1" x14ac:dyDescent="0.5">
      <c r="A113" t="s">
        <v>156</v>
      </c>
      <c r="B113" s="8" t="s">
        <v>157</v>
      </c>
      <c r="E113" t="s">
        <v>158</v>
      </c>
      <c r="F113" t="s">
        <v>159</v>
      </c>
      <c r="G113" t="s">
        <v>160</v>
      </c>
      <c r="I113" s="11" t="s">
        <v>156</v>
      </c>
      <c r="J113" s="12">
        <v>487200000</v>
      </c>
      <c r="K113" s="11"/>
      <c r="M113" s="10" t="s">
        <v>158</v>
      </c>
      <c r="N113" s="13">
        <v>36500000</v>
      </c>
      <c r="O113" s="15">
        <v>1.38E-2</v>
      </c>
    </row>
    <row r="114" spans="1:15" ht="14.65" thickTop="1" x14ac:dyDescent="0.45">
      <c r="E114" t="s">
        <v>161</v>
      </c>
      <c r="F114" t="s">
        <v>162</v>
      </c>
      <c r="G114" t="s">
        <v>163</v>
      </c>
      <c r="M114" s="10" t="s">
        <v>161</v>
      </c>
      <c r="N114" s="13">
        <v>33300000</v>
      </c>
      <c r="O114" s="15">
        <v>1.26E-2</v>
      </c>
    </row>
    <row r="115" spans="1:15" ht="14.65" thickBot="1" x14ac:dyDescent="0.5">
      <c r="E115" t="s">
        <v>156</v>
      </c>
      <c r="F115" t="s">
        <v>164</v>
      </c>
      <c r="M115" s="11" t="s">
        <v>156</v>
      </c>
      <c r="N115" s="12">
        <v>2637700000</v>
      </c>
      <c r="O115" s="14"/>
    </row>
    <row r="116" spans="1:15" ht="14.65" thickTop="1" x14ac:dyDescent="0.45"/>
    <row r="126" spans="1:15" ht="14.65" thickBot="1" x14ac:dyDescent="0.5">
      <c r="A126" s="16" t="s">
        <v>165</v>
      </c>
      <c r="B126" s="16" t="s">
        <v>220</v>
      </c>
      <c r="C126" s="16" t="s">
        <v>166</v>
      </c>
      <c r="E126" s="19" t="s">
        <v>165</v>
      </c>
      <c r="F126" s="19" t="s">
        <v>221</v>
      </c>
      <c r="G126" s="19" t="s">
        <v>166</v>
      </c>
    </row>
    <row r="127" spans="1:15" x14ac:dyDescent="0.45">
      <c r="A127" s="17" t="s">
        <v>167</v>
      </c>
      <c r="B127" s="17" t="s">
        <v>168</v>
      </c>
      <c r="C127" s="18">
        <v>6000000</v>
      </c>
      <c r="E127" s="20" t="s">
        <v>167</v>
      </c>
      <c r="F127" s="20" t="s">
        <v>169</v>
      </c>
      <c r="G127" s="21">
        <v>2250000</v>
      </c>
    </row>
    <row r="128" spans="1:15" x14ac:dyDescent="0.45">
      <c r="A128" s="17" t="s">
        <v>167</v>
      </c>
      <c r="B128" s="17" t="s">
        <v>170</v>
      </c>
      <c r="C128" s="18">
        <v>2000000</v>
      </c>
      <c r="E128" s="20" t="s">
        <v>167</v>
      </c>
      <c r="F128" s="20" t="s">
        <v>171</v>
      </c>
      <c r="G128" s="21">
        <v>3000000</v>
      </c>
    </row>
    <row r="129" spans="1:7" x14ac:dyDescent="0.45">
      <c r="A129" s="17" t="s">
        <v>167</v>
      </c>
      <c r="B129" s="17" t="s">
        <v>206</v>
      </c>
      <c r="C129" s="18">
        <v>250000</v>
      </c>
      <c r="E129" s="20" t="s">
        <v>167</v>
      </c>
      <c r="F129" s="20" t="s">
        <v>213</v>
      </c>
      <c r="G129" s="21">
        <v>800000</v>
      </c>
    </row>
    <row r="130" spans="1:7" x14ac:dyDescent="0.45">
      <c r="A130" s="17" t="s">
        <v>172</v>
      </c>
      <c r="B130" s="17" t="s">
        <v>173</v>
      </c>
      <c r="C130" s="18">
        <v>1750000</v>
      </c>
      <c r="E130" s="20" t="s">
        <v>172</v>
      </c>
      <c r="F130" s="20" t="s">
        <v>174</v>
      </c>
      <c r="G130" s="21">
        <v>4000000</v>
      </c>
    </row>
    <row r="131" spans="1:7" x14ac:dyDescent="0.45">
      <c r="A131" s="17" t="s">
        <v>172</v>
      </c>
      <c r="B131" s="17" t="s">
        <v>175</v>
      </c>
      <c r="C131" s="18">
        <v>7000000</v>
      </c>
      <c r="E131" s="20" t="s">
        <v>172</v>
      </c>
      <c r="F131" s="20" t="s">
        <v>176</v>
      </c>
      <c r="G131" s="21">
        <v>3000000</v>
      </c>
    </row>
    <row r="132" spans="1:7" x14ac:dyDescent="0.45">
      <c r="A132" s="17" t="s">
        <v>172</v>
      </c>
      <c r="B132" s="17" t="s">
        <v>177</v>
      </c>
      <c r="C132" s="18">
        <v>2000000</v>
      </c>
      <c r="E132" s="20" t="s">
        <v>172</v>
      </c>
      <c r="F132" s="20" t="s">
        <v>178</v>
      </c>
      <c r="G132" s="21">
        <v>3500000</v>
      </c>
    </row>
    <row r="133" spans="1:7" x14ac:dyDescent="0.45">
      <c r="A133" s="17" t="s">
        <v>172</v>
      </c>
      <c r="B133" s="17" t="s">
        <v>207</v>
      </c>
      <c r="C133" s="18">
        <v>5000000</v>
      </c>
      <c r="E133" s="20" t="s">
        <v>172</v>
      </c>
      <c r="F133" s="20" t="s">
        <v>179</v>
      </c>
      <c r="G133" s="21">
        <v>2500000</v>
      </c>
    </row>
    <row r="134" spans="1:7" x14ac:dyDescent="0.45">
      <c r="A134" s="17" t="s">
        <v>172</v>
      </c>
      <c r="B134" s="17" t="s">
        <v>208</v>
      </c>
      <c r="C134" s="18">
        <v>10000000</v>
      </c>
      <c r="E134" s="20" t="s">
        <v>172</v>
      </c>
      <c r="F134" s="20" t="s">
        <v>214</v>
      </c>
      <c r="G134" s="21">
        <v>4200000</v>
      </c>
    </row>
    <row r="135" spans="1:7" x14ac:dyDescent="0.45">
      <c r="A135" s="17" t="s">
        <v>172</v>
      </c>
      <c r="B135" s="17" t="s">
        <v>180</v>
      </c>
      <c r="C135" s="18">
        <v>1500000</v>
      </c>
      <c r="E135" s="20" t="s">
        <v>172</v>
      </c>
      <c r="F135" s="20" t="s">
        <v>215</v>
      </c>
      <c r="G135" s="21">
        <v>12500000</v>
      </c>
    </row>
    <row r="136" spans="1:7" x14ac:dyDescent="0.45">
      <c r="A136" s="17" t="s">
        <v>172</v>
      </c>
      <c r="B136" s="17" t="s">
        <v>181</v>
      </c>
      <c r="C136" s="18">
        <v>2000000</v>
      </c>
      <c r="E136" s="20" t="s">
        <v>172</v>
      </c>
      <c r="F136" s="20" t="s">
        <v>182</v>
      </c>
      <c r="G136" s="21">
        <v>1500000</v>
      </c>
    </row>
    <row r="137" spans="1:7" x14ac:dyDescent="0.45">
      <c r="A137" s="17" t="s">
        <v>183</v>
      </c>
      <c r="B137" s="17" t="s">
        <v>184</v>
      </c>
      <c r="C137" s="18">
        <v>7000000</v>
      </c>
      <c r="E137" s="20" t="s">
        <v>183</v>
      </c>
      <c r="F137" s="20" t="s">
        <v>185</v>
      </c>
      <c r="G137" s="21">
        <v>3000000</v>
      </c>
    </row>
    <row r="138" spans="1:7" x14ac:dyDescent="0.45">
      <c r="A138" s="17" t="s">
        <v>183</v>
      </c>
      <c r="B138" s="17" t="s">
        <v>186</v>
      </c>
      <c r="C138" s="18">
        <v>2000000</v>
      </c>
      <c r="E138" s="20" t="s">
        <v>183</v>
      </c>
      <c r="F138" s="20" t="s">
        <v>187</v>
      </c>
      <c r="G138" s="21">
        <v>2000000</v>
      </c>
    </row>
    <row r="139" spans="1:7" x14ac:dyDescent="0.45">
      <c r="A139" s="17" t="s">
        <v>183</v>
      </c>
      <c r="B139" s="17" t="s">
        <v>188</v>
      </c>
      <c r="C139" s="18">
        <v>1500000</v>
      </c>
      <c r="E139" s="20" t="s">
        <v>183</v>
      </c>
      <c r="F139" s="20" t="s">
        <v>189</v>
      </c>
      <c r="G139" s="21">
        <v>1600000</v>
      </c>
    </row>
    <row r="140" spans="1:7" x14ac:dyDescent="0.45">
      <c r="A140" s="17" t="s">
        <v>183</v>
      </c>
      <c r="B140" s="17" t="s">
        <v>190</v>
      </c>
      <c r="C140" s="18">
        <v>2000000</v>
      </c>
      <c r="E140" s="20" t="s">
        <v>183</v>
      </c>
      <c r="F140" s="20" t="s">
        <v>191</v>
      </c>
      <c r="G140" s="21">
        <v>1500000</v>
      </c>
    </row>
    <row r="141" spans="1:7" x14ac:dyDescent="0.45">
      <c r="A141" s="17" t="s">
        <v>183</v>
      </c>
      <c r="B141" s="17" t="s">
        <v>192</v>
      </c>
      <c r="C141" s="18">
        <v>1750000</v>
      </c>
      <c r="E141" s="20" t="s">
        <v>183</v>
      </c>
      <c r="F141" s="20" t="s">
        <v>193</v>
      </c>
      <c r="G141" s="21">
        <v>2500000</v>
      </c>
    </row>
    <row r="142" spans="1:7" x14ac:dyDescent="0.45">
      <c r="A142" s="17" t="s">
        <v>183</v>
      </c>
      <c r="B142" s="17" t="s">
        <v>194</v>
      </c>
      <c r="C142" s="18">
        <v>1750000</v>
      </c>
      <c r="E142" s="20" t="s">
        <v>183</v>
      </c>
      <c r="F142" s="20" t="s">
        <v>216</v>
      </c>
      <c r="G142" s="21">
        <v>10000000</v>
      </c>
    </row>
    <row r="143" spans="1:7" x14ac:dyDescent="0.45">
      <c r="A143" s="17" t="s">
        <v>183</v>
      </c>
      <c r="B143" s="17" t="s">
        <v>195</v>
      </c>
      <c r="C143" s="18">
        <v>2000000</v>
      </c>
      <c r="E143" s="20" t="s">
        <v>183</v>
      </c>
      <c r="F143" s="20" t="s">
        <v>217</v>
      </c>
      <c r="G143" s="21">
        <v>9000000</v>
      </c>
    </row>
    <row r="144" spans="1:7" x14ac:dyDescent="0.45">
      <c r="A144" s="17" t="s">
        <v>183</v>
      </c>
      <c r="B144" s="17" t="s">
        <v>209</v>
      </c>
      <c r="C144" s="18">
        <v>10000000</v>
      </c>
      <c r="E144" s="20" t="s">
        <v>183</v>
      </c>
      <c r="F144" s="20" t="s">
        <v>218</v>
      </c>
      <c r="G144" s="21">
        <v>13000000</v>
      </c>
    </row>
    <row r="145" spans="1:7" x14ac:dyDescent="0.45">
      <c r="A145" s="17" t="s">
        <v>196</v>
      </c>
      <c r="B145" s="17" t="s">
        <v>197</v>
      </c>
      <c r="C145" s="18">
        <v>22000000</v>
      </c>
      <c r="E145" s="20" t="s">
        <v>196</v>
      </c>
      <c r="F145" s="20" t="s">
        <v>198</v>
      </c>
      <c r="G145" s="21">
        <v>12000000</v>
      </c>
    </row>
    <row r="146" spans="1:7" x14ac:dyDescent="0.45">
      <c r="A146" s="17" t="s">
        <v>196</v>
      </c>
      <c r="B146" s="17" t="s">
        <v>199</v>
      </c>
      <c r="C146" s="18">
        <v>1000000</v>
      </c>
      <c r="E146" s="20" t="s">
        <v>196</v>
      </c>
      <c r="F146" s="20" t="s">
        <v>200</v>
      </c>
      <c r="G146" s="21">
        <v>3000000</v>
      </c>
    </row>
    <row r="147" spans="1:7" x14ac:dyDescent="0.45">
      <c r="A147" s="17" t="s">
        <v>196</v>
      </c>
      <c r="B147" s="17" t="s">
        <v>201</v>
      </c>
      <c r="C147" s="18">
        <v>1000000</v>
      </c>
      <c r="E147" s="20" t="s">
        <v>196</v>
      </c>
      <c r="F147" s="20" t="s">
        <v>202</v>
      </c>
      <c r="G147" s="21">
        <v>4000000</v>
      </c>
    </row>
    <row r="148" spans="1:7" x14ac:dyDescent="0.45">
      <c r="A148" s="17" t="s">
        <v>196</v>
      </c>
      <c r="B148" s="17" t="s">
        <v>210</v>
      </c>
      <c r="C148" s="18">
        <v>7000000</v>
      </c>
      <c r="E148" s="20" t="s">
        <v>196</v>
      </c>
      <c r="F148" s="20" t="s">
        <v>203</v>
      </c>
      <c r="G148" s="21">
        <v>4000000</v>
      </c>
    </row>
    <row r="149" spans="1:7" x14ac:dyDescent="0.45">
      <c r="A149" s="17" t="s">
        <v>196</v>
      </c>
      <c r="B149" s="17" t="s">
        <v>211</v>
      </c>
      <c r="C149" s="18">
        <v>300000</v>
      </c>
      <c r="E149" s="20" t="s">
        <v>196</v>
      </c>
      <c r="F149" s="20" t="s">
        <v>204</v>
      </c>
      <c r="G149" s="21">
        <v>7000000</v>
      </c>
    </row>
    <row r="150" spans="1:7" x14ac:dyDescent="0.45">
      <c r="A150" s="17" t="s">
        <v>196</v>
      </c>
      <c r="B150" s="17" t="s">
        <v>212</v>
      </c>
      <c r="C150" s="18">
        <v>14000000</v>
      </c>
      <c r="E150" s="20" t="s">
        <v>196</v>
      </c>
      <c r="F150" s="20" t="s">
        <v>219</v>
      </c>
      <c r="G150" s="21">
        <v>600000</v>
      </c>
    </row>
    <row r="151" spans="1:7" ht="14.65" thickBot="1" x14ac:dyDescent="0.5">
      <c r="A151" s="11"/>
      <c r="B151" s="11" t="s">
        <v>205</v>
      </c>
      <c r="C151" s="12">
        <v>110800000</v>
      </c>
      <c r="E151" s="11"/>
      <c r="F151" s="11" t="s">
        <v>205</v>
      </c>
      <c r="G151" s="12">
        <v>110450000</v>
      </c>
    </row>
    <row r="152" spans="1:7" ht="14.65" thickTop="1" x14ac:dyDescent="0.4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2022-03-14T15:02:35Z</dcterms:created>
  <dcterms:modified xsi:type="dcterms:W3CDTF">2022-03-15T15:04:07Z</dcterms:modified>
</cp:coreProperties>
</file>