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SoccerMetriX\Artículos\04_Sorteo_Qatar_2022\"/>
    </mc:Choice>
  </mc:AlternateContent>
  <xr:revisionPtr revIDLastSave="0" documentId="13_ncr:1_{2D04FAC1-9D81-4CDC-A820-F0FD07D747B8}" xr6:coauthVersionLast="47" xr6:coauthVersionMax="47" xr10:uidLastSave="{00000000-0000-0000-0000-000000000000}"/>
  <bookViews>
    <workbookView xWindow="-98" yWindow="-98" windowWidth="22695" windowHeight="14595" activeTab="1" xr2:uid="{CF8B5807-9CFC-4880-901B-31E22DAD42CC}"/>
  </bookViews>
  <sheets>
    <sheet name="WC2018_Pos" sheetId="1" r:id="rId1"/>
    <sheet name="WC2018_Res" sheetId="3" r:id="rId2"/>
    <sheet name="WC2018_Res_by_Pos" sheetId="4" r:id="rId3"/>
    <sheet name="Sheet2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4" l="1"/>
  <c r="L33" i="4"/>
  <c r="G33" i="4"/>
  <c r="B33" i="4"/>
  <c r="H39" i="4" l="1"/>
  <c r="H38" i="4"/>
  <c r="H37" i="4"/>
  <c r="H36" i="4"/>
  <c r="D35" i="4"/>
  <c r="R21" i="4"/>
  <c r="M21" i="4"/>
  <c r="H21" i="4"/>
  <c r="C21" i="4"/>
  <c r="D20" i="4"/>
  <c r="E20" i="4"/>
  <c r="F20" i="4"/>
  <c r="H20" i="4"/>
  <c r="I20" i="4"/>
  <c r="J20" i="4"/>
  <c r="K20" i="4"/>
  <c r="M20" i="4"/>
  <c r="N20" i="4"/>
  <c r="O20" i="4"/>
  <c r="P20" i="4"/>
  <c r="R20" i="4"/>
  <c r="S20" i="4"/>
  <c r="T20" i="4"/>
  <c r="U20" i="4"/>
  <c r="C20" i="4"/>
  <c r="N32" i="4"/>
  <c r="O32" i="4"/>
  <c r="P32" i="4"/>
  <c r="R32" i="4"/>
  <c r="R33" i="4" s="1"/>
  <c r="S32" i="4"/>
  <c r="T32" i="4"/>
  <c r="U32" i="4"/>
  <c r="M32" i="4"/>
  <c r="M33" i="4" s="1"/>
  <c r="D36" i="4" s="1"/>
  <c r="J32" i="4"/>
  <c r="K32" i="4"/>
  <c r="H32" i="4"/>
  <c r="H33" i="4" s="1"/>
  <c r="I32" i="4"/>
  <c r="E32" i="4"/>
  <c r="F32" i="4"/>
  <c r="D32" i="4"/>
  <c r="C32" i="4"/>
  <c r="C33" i="4" s="1"/>
  <c r="U9" i="4"/>
  <c r="P9" i="4"/>
  <c r="K9" i="4"/>
  <c r="F9" i="4"/>
  <c r="U8" i="4"/>
  <c r="P8" i="4"/>
  <c r="K8" i="4"/>
  <c r="F8" i="4"/>
  <c r="U7" i="4"/>
  <c r="P7" i="4"/>
  <c r="K7" i="4"/>
  <c r="F7" i="4"/>
  <c r="U6" i="4"/>
  <c r="P6" i="4"/>
  <c r="K6" i="4"/>
  <c r="F6" i="4"/>
  <c r="U5" i="4"/>
  <c r="P5" i="4"/>
  <c r="K5" i="4"/>
  <c r="F5" i="4"/>
  <c r="U4" i="4"/>
  <c r="P4" i="4"/>
  <c r="K4" i="4"/>
  <c r="F4" i="4"/>
  <c r="U3" i="4"/>
  <c r="P3" i="4"/>
  <c r="K3" i="4"/>
  <c r="F3" i="4"/>
  <c r="U2" i="4"/>
  <c r="P2" i="4"/>
  <c r="K2" i="4"/>
  <c r="F2" i="4"/>
  <c r="D35" i="1"/>
  <c r="D36" i="1"/>
  <c r="D40" i="1" s="1"/>
  <c r="D37" i="1"/>
  <c r="D38" i="1"/>
  <c r="C36" i="1"/>
  <c r="C37" i="1"/>
  <c r="C38" i="1"/>
  <c r="C35" i="1"/>
  <c r="E40" i="1"/>
  <c r="B40" i="1"/>
  <c r="B36" i="1"/>
  <c r="B37" i="1"/>
  <c r="B38" i="1"/>
  <c r="B35" i="1"/>
  <c r="C24" i="1"/>
  <c r="D24" i="1"/>
  <c r="E24" i="1"/>
  <c r="B24" i="1"/>
  <c r="T10" i="3"/>
  <c r="S10" i="3"/>
  <c r="R10" i="3"/>
  <c r="O10" i="3"/>
  <c r="N10" i="3"/>
  <c r="M10" i="3"/>
  <c r="J10" i="3"/>
  <c r="I10" i="3"/>
  <c r="H10" i="3"/>
  <c r="E10" i="3"/>
  <c r="D10" i="3"/>
  <c r="C10" i="3"/>
  <c r="U10" i="3"/>
  <c r="P10" i="3"/>
  <c r="K10" i="3"/>
  <c r="F10" i="3"/>
  <c r="R11" i="1"/>
  <c r="M11" i="1"/>
  <c r="H11" i="1"/>
  <c r="C11" i="1"/>
  <c r="C40" i="1" l="1"/>
  <c r="I19" i="2" l="1"/>
  <c r="I18" i="2"/>
  <c r="I17" i="2"/>
  <c r="G20" i="2"/>
  <c r="G19" i="2"/>
  <c r="C5" i="2"/>
  <c r="D5" i="2" s="1"/>
  <c r="C2" i="2"/>
  <c r="E2" i="2"/>
  <c r="T11" i="1"/>
  <c r="S11" i="1"/>
  <c r="O11" i="1"/>
  <c r="N11" i="1"/>
  <c r="J11" i="1"/>
  <c r="I11" i="1"/>
  <c r="E11" i="1"/>
  <c r="D11" i="1"/>
  <c r="U4" i="1"/>
  <c r="U5" i="1"/>
  <c r="U6" i="1"/>
  <c r="U7" i="1"/>
  <c r="U8" i="1"/>
  <c r="U9" i="1"/>
  <c r="U10" i="1"/>
  <c r="U3" i="1"/>
  <c r="P4" i="1"/>
  <c r="P5" i="1"/>
  <c r="P6" i="1"/>
  <c r="P7" i="1"/>
  <c r="P8" i="1"/>
  <c r="P9" i="1"/>
  <c r="P10" i="1"/>
  <c r="P3" i="1"/>
  <c r="K4" i="1"/>
  <c r="K5" i="1"/>
  <c r="K6" i="1"/>
  <c r="K7" i="1"/>
  <c r="K8" i="1"/>
  <c r="K9" i="1"/>
  <c r="K10" i="1"/>
  <c r="F4" i="1"/>
  <c r="F5" i="1"/>
  <c r="F6" i="1"/>
  <c r="F7" i="1"/>
  <c r="F8" i="1"/>
  <c r="F9" i="1"/>
  <c r="F10" i="1"/>
  <c r="F3" i="1"/>
  <c r="K3" i="1"/>
  <c r="K11" i="1" l="1"/>
  <c r="P11" i="1"/>
  <c r="F11" i="1"/>
  <c r="U11" i="1"/>
  <c r="C6" i="2"/>
  <c r="C7" i="2" l="1"/>
  <c r="D6" i="2"/>
  <c r="C8" i="2" l="1"/>
  <c r="D8" i="2" s="1"/>
  <c r="D7" i="2"/>
  <c r="C9" i="2" l="1"/>
  <c r="D9" i="2" s="1"/>
  <c r="C10" i="2" l="1"/>
  <c r="C11" i="2" l="1"/>
  <c r="D10" i="2"/>
  <c r="C12" i="2" l="1"/>
  <c r="D11" i="2"/>
  <c r="C13" i="2" l="1"/>
  <c r="D13" i="2" s="1"/>
  <c r="D12" i="2"/>
  <c r="C14" i="2" l="1"/>
  <c r="D14" i="2" l="1"/>
  <c r="D16" i="2" s="1"/>
</calcChain>
</file>

<file path=xl/sharedStrings.xml><?xml version="1.0" encoding="utf-8"?>
<sst xmlns="http://schemas.openxmlformats.org/spreadsheetml/2006/main" count="358" uniqueCount="85">
  <si>
    <t>B1</t>
  </si>
  <si>
    <t>B2</t>
  </si>
  <si>
    <t>B3</t>
  </si>
  <si>
    <t>B4</t>
  </si>
  <si>
    <t>Argentina</t>
  </si>
  <si>
    <t>Francia</t>
  </si>
  <si>
    <t>Brasil</t>
  </si>
  <si>
    <t>Alemania</t>
  </si>
  <si>
    <t>España</t>
  </si>
  <si>
    <t>Bélgica</t>
  </si>
  <si>
    <t>Croacia</t>
  </si>
  <si>
    <t>Dinamarca</t>
  </si>
  <si>
    <t>Inglaterra</t>
  </si>
  <si>
    <t>Colombia</t>
  </si>
  <si>
    <t>Irán</t>
  </si>
  <si>
    <t>Japón</t>
  </si>
  <si>
    <t>Corea del Sur</t>
  </si>
  <si>
    <t>México</t>
  </si>
  <si>
    <t>Marruecos</t>
  </si>
  <si>
    <t>Nigeria</t>
  </si>
  <si>
    <t>Túnez</t>
  </si>
  <si>
    <t>Portugal</t>
  </si>
  <si>
    <t>Polonia</t>
  </si>
  <si>
    <t>Rusia</t>
  </si>
  <si>
    <t>Perú</t>
  </si>
  <si>
    <t>Suiza</t>
  </si>
  <si>
    <t>Uruguay</t>
  </si>
  <si>
    <t>Islandia</t>
  </si>
  <si>
    <t>Costa Rica</t>
  </si>
  <si>
    <t>Suecia</t>
  </si>
  <si>
    <t>Egipto</t>
  </si>
  <si>
    <t>Senegal</t>
  </si>
  <si>
    <t>Serbia</t>
  </si>
  <si>
    <t>Australia</t>
  </si>
  <si>
    <t>Panamá</t>
  </si>
  <si>
    <t>Arabia Saudita</t>
  </si>
  <si>
    <t>Grupo</t>
  </si>
  <si>
    <t>A</t>
  </si>
  <si>
    <t>B</t>
  </si>
  <si>
    <t>C</t>
  </si>
  <si>
    <t>D</t>
  </si>
  <si>
    <t>E</t>
  </si>
  <si>
    <t>F</t>
  </si>
  <si>
    <t>G</t>
  </si>
  <si>
    <t>H</t>
  </si>
  <si>
    <t>Bombo 1</t>
  </si>
  <si>
    <t>Bombo 2</t>
  </si>
  <si>
    <t>Bombo 3</t>
  </si>
  <si>
    <t>Bombo 4</t>
  </si>
  <si>
    <t>GF</t>
  </si>
  <si>
    <t>GC</t>
  </si>
  <si>
    <t>GD</t>
  </si>
  <si>
    <t>Primero</t>
  </si>
  <si>
    <t>Segundo</t>
  </si>
  <si>
    <t>Tercero</t>
  </si>
  <si>
    <t>Cuarto</t>
  </si>
  <si>
    <t>Diferencia de Goles</t>
  </si>
  <si>
    <t>Finish Round</t>
  </si>
  <si>
    <t>Injury in Round</t>
  </si>
  <si>
    <t># Round</t>
  </si>
  <si>
    <t>Win Round</t>
  </si>
  <si>
    <t>Lose Round</t>
  </si>
  <si>
    <t>Probability of winning the Round</t>
  </si>
  <si>
    <t>Probability of injury-free in Round</t>
  </si>
  <si>
    <t>E(Rounds_Won)</t>
  </si>
  <si>
    <t>Puntos</t>
  </si>
  <si>
    <t>Victorias</t>
  </si>
  <si>
    <t>Derrotas</t>
  </si>
  <si>
    <t>Empates</t>
  </si>
  <si>
    <t>PTS</t>
  </si>
  <si>
    <t>V</t>
  </si>
  <si>
    <t>X</t>
  </si>
  <si>
    <t>Goles Recibidos</t>
  </si>
  <si>
    <t>Goles Anotados</t>
  </si>
  <si>
    <t>Pos1</t>
  </si>
  <si>
    <t>Pos2</t>
  </si>
  <si>
    <t>Pos3</t>
  </si>
  <si>
    <t>Pos4</t>
  </si>
  <si>
    <t>Rango Calificados</t>
  </si>
  <si>
    <t>Rango Eliminados</t>
  </si>
  <si>
    <t>Primeros</t>
  </si>
  <si>
    <t>Segundos</t>
  </si>
  <si>
    <t>Terceros</t>
  </si>
  <si>
    <t>Cuartos</t>
  </si>
  <si>
    <t>Puntos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</si>
</sst>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9" fontId="0" fillId="0" borderId="0" xfId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/>
    </xf>
    <xf numFmtId="14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Copa Mundial Rusia 2018</a:t>
            </a:r>
            <a:br>
              <a:rPr lang="es-MX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Posiciones Finales</a:t>
            </a:r>
            <a:r>
              <a:rPr lang="es-MX" sz="20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en Grupo</a:t>
            </a:r>
            <a:r>
              <a:rPr lang="es-MX" sz="20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por Bombo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WC2018_Pos!$B$13</c:f>
              <c:strCache>
                <c:ptCount val="1"/>
                <c:pt idx="0">
                  <c:v>Cuarto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7A-48FF-B438-337383046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WC2018_Pos!$A$14:$A$17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WC2018_Pos!$B$14:$B$17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A-48FF-B438-337383046C78}"/>
            </c:ext>
          </c:extLst>
        </c:ser>
        <c:ser>
          <c:idx val="1"/>
          <c:order val="1"/>
          <c:tx>
            <c:strRef>
              <c:f>WC2018_Pos!$D$13</c:f>
              <c:strCache>
                <c:ptCount val="1"/>
                <c:pt idx="0">
                  <c:v>Tercero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B7A-48FF-B438-337383046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WC2018_Pos!$A$14:$A$17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WC2018_Pos!$D$14:$D$17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A-48FF-B438-337383046C78}"/>
            </c:ext>
          </c:extLst>
        </c:ser>
        <c:ser>
          <c:idx val="2"/>
          <c:order val="2"/>
          <c:tx>
            <c:strRef>
              <c:f>WC2018_Pos!$E$13</c:f>
              <c:strCache>
                <c:ptCount val="1"/>
                <c:pt idx="0">
                  <c:v>Segundo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WC2018_Pos!$A$14:$A$17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WC2018_Pos!$E$14:$E$17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7A-48FF-B438-337383046C78}"/>
            </c:ext>
          </c:extLst>
        </c:ser>
        <c:ser>
          <c:idx val="3"/>
          <c:order val="3"/>
          <c:tx>
            <c:strRef>
              <c:f>WC2018_Pos!$F$13</c:f>
              <c:strCache>
                <c:ptCount val="1"/>
                <c:pt idx="0">
                  <c:v>Primero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7A-48FF-B438-337383046C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WC2018_Pos!$A$14:$A$17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WC2018_Pos!$F$14:$F$17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7A-48FF-B438-337383046C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6839039"/>
        <c:axId val="1996839871"/>
      </c:barChart>
      <c:catAx>
        <c:axId val="1996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96839871"/>
        <c:crosses val="autoZero"/>
        <c:auto val="1"/>
        <c:lblAlgn val="ctr"/>
        <c:lblOffset val="100"/>
        <c:noMultiLvlLbl val="0"/>
      </c:catAx>
      <c:valAx>
        <c:axId val="1996839871"/>
        <c:scaling>
          <c:orientation val="minMax"/>
          <c:max val="8"/>
        </c:scaling>
        <c:delete val="1"/>
        <c:axPos val="l"/>
        <c:numFmt formatCode="General" sourceLinked="1"/>
        <c:majorTickMark val="none"/>
        <c:minorTickMark val="none"/>
        <c:tickLblPos val="nextTo"/>
        <c:crossAx val="1996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Copa Mundial Rusia 2018 Fase de Grupos</a:t>
            </a:r>
            <a:br>
              <a:rPr lang="es-MX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Puntos y Goles</a:t>
            </a:r>
            <a:r>
              <a:rPr lang="es-MX" sz="18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en</a:t>
            </a:r>
            <a:r>
              <a:rPr lang="es-MX" sz="18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por Bombo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WC2018_Pos!$B$19</c:f>
              <c:strCache>
                <c:ptCount val="1"/>
                <c:pt idx="0">
                  <c:v>Puntos</c:v>
                </c:pt>
              </c:strCache>
            </c:strRef>
          </c:tx>
          <c:spPr>
            <a:gradFill flip="none" rotWithShape="1">
              <a:gsLst>
                <a:gs pos="0">
                  <a:srgbClr val="92D050">
                    <a:shade val="30000"/>
                    <a:satMod val="115000"/>
                  </a:srgbClr>
                </a:gs>
                <a:gs pos="50000">
                  <a:srgbClr val="92D050">
                    <a:shade val="67500"/>
                    <a:satMod val="115000"/>
                  </a:srgbClr>
                </a:gs>
                <a:gs pos="100000">
                  <a:srgbClr val="92D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WC2018_Pos!$A$20:$A$23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WC2018_Pos!$B$20:$B$23</c:f>
              <c:numCache>
                <c:formatCode>General</c:formatCode>
                <c:ptCount val="4"/>
                <c:pt idx="0">
                  <c:v>44</c:v>
                </c:pt>
                <c:pt idx="1">
                  <c:v>49</c:v>
                </c:pt>
                <c:pt idx="2">
                  <c:v>24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5-462E-994F-C037647869DC}"/>
            </c:ext>
          </c:extLst>
        </c:ser>
        <c:ser>
          <c:idx val="1"/>
          <c:order val="1"/>
          <c:tx>
            <c:strRef>
              <c:f>WC2018_Pos!$C$19</c:f>
              <c:strCache>
                <c:ptCount val="1"/>
                <c:pt idx="0">
                  <c:v>Goles Anotados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WC2018_Pos!$A$20:$A$23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WC2018_Pos!$C$20:$C$23</c:f>
              <c:numCache>
                <c:formatCode>General</c:formatCode>
                <c:ptCount val="4"/>
                <c:pt idx="0">
                  <c:v>37</c:v>
                </c:pt>
                <c:pt idx="1">
                  <c:v>41</c:v>
                </c:pt>
                <c:pt idx="2">
                  <c:v>24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5-462E-994F-C037647869DC}"/>
            </c:ext>
          </c:extLst>
        </c:ser>
        <c:ser>
          <c:idx val="2"/>
          <c:order val="2"/>
          <c:tx>
            <c:strRef>
              <c:f>WC2018_Pos!$D$19</c:f>
              <c:strCache>
                <c:ptCount val="1"/>
                <c:pt idx="0">
                  <c:v>Goles Recibidos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WC2018_Pos!$A$20:$A$23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WC2018_Pos!$D$20:$D$23</c:f>
              <c:numCache>
                <c:formatCode>General</c:formatCode>
                <c:ptCount val="4"/>
                <c:pt idx="0">
                  <c:v>26</c:v>
                </c:pt>
                <c:pt idx="1">
                  <c:v>21</c:v>
                </c:pt>
                <c:pt idx="2">
                  <c:v>33</c:v>
                </c:pt>
                <c:pt idx="3">
                  <c:v>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125-462E-994F-C037647869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8618719"/>
        <c:axId val="1748616223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WC2018_Pos!$E$19</c15:sqref>
                        </c15:formulaRef>
                      </c:ext>
                    </c:extLst>
                    <c:strCache>
                      <c:ptCount val="1"/>
                      <c:pt idx="0">
                        <c:v>Diferencia de Goles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WC2018_Pos!$A$20:$A$23</c15:sqref>
                        </c15:formulaRef>
                      </c:ext>
                    </c:extLst>
                    <c:strCache>
                      <c:ptCount val="4"/>
                      <c:pt idx="0">
                        <c:v>Bombo 1</c:v>
                      </c:pt>
                      <c:pt idx="1">
                        <c:v>Bombo 2</c:v>
                      </c:pt>
                      <c:pt idx="2">
                        <c:v>Bombo 3</c:v>
                      </c:pt>
                      <c:pt idx="3">
                        <c:v>Bombo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WC2018_Pos!$E$20:$E$23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</c:v>
                      </c:pt>
                      <c:pt idx="1">
                        <c:v>20</c:v>
                      </c:pt>
                      <c:pt idx="2">
                        <c:v>-9</c:v>
                      </c:pt>
                      <c:pt idx="3">
                        <c:v>-22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123-4384-9E01-440A2423C159}"/>
                  </c:ext>
                </c:extLst>
              </c15:ser>
            </c15:filteredBarSeries>
          </c:ext>
        </c:extLst>
      </c:barChart>
      <c:catAx>
        <c:axId val="17486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ysClr val="windowText" lastClr="00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48616223"/>
        <c:crosses val="autoZero"/>
        <c:auto val="1"/>
        <c:lblAlgn val="ctr"/>
        <c:lblOffset val="100"/>
        <c:noMultiLvlLbl val="0"/>
      </c:catAx>
      <c:valAx>
        <c:axId val="1748616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86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Copa Mundial Rusia 2018</a:t>
            </a:r>
            <a:b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8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Goles Anotados (%) por Bombo en Fase de Grupos</a:t>
            </a:r>
            <a:endParaRPr lang="es-MX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WC2018_Pos!$C$34</c:f>
              <c:strCache>
                <c:ptCount val="1"/>
                <c:pt idx="0">
                  <c:v>Goles Anotados</c:v>
                </c:pt>
              </c:strCache>
            </c:strRef>
          </c:tx>
          <c:spPr>
            <a:gradFill flip="none" rotWithShape="1">
              <a:gsLst>
                <a:gs pos="0">
                  <a:srgbClr val="00B0F0">
                    <a:shade val="30000"/>
                    <a:satMod val="115000"/>
                  </a:srgbClr>
                </a:gs>
                <a:gs pos="50000">
                  <a:srgbClr val="00B0F0">
                    <a:shade val="67500"/>
                    <a:satMod val="115000"/>
                  </a:srgbClr>
                </a:gs>
                <a:gs pos="100000">
                  <a:srgbClr val="00B0F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WC2018_Pos!$A$35:$A$38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WC2018_Pos!$C$35:$C$38</c:f>
              <c:numCache>
                <c:formatCode>0%</c:formatCode>
                <c:ptCount val="4"/>
                <c:pt idx="0">
                  <c:v>0.30327868852459017</c:v>
                </c:pt>
                <c:pt idx="1">
                  <c:v>0.33606557377049179</c:v>
                </c:pt>
                <c:pt idx="2">
                  <c:v>0.19672131147540983</c:v>
                </c:pt>
                <c:pt idx="3">
                  <c:v>0.16393442622950818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8-485B-8E5C-94B81DE04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6948880"/>
        <c:axId val="1266954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WC2018_Pos!$B$34</c15:sqref>
                        </c15:formulaRef>
                      </c:ext>
                    </c:extLst>
                    <c:strCache>
                      <c:ptCount val="1"/>
                      <c:pt idx="0">
                        <c:v>Puntos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00B050">
                          <a:shade val="30000"/>
                          <a:satMod val="115000"/>
                        </a:srgbClr>
                      </a:gs>
                      <a:gs pos="50000">
                        <a:srgbClr val="00B050">
                          <a:shade val="67500"/>
                          <a:satMod val="115000"/>
                        </a:srgbClr>
                      </a:gs>
                      <a:gs pos="100000">
                        <a:srgbClr val="00B05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accent6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WC2018_Pos!$A$35:$A$38</c15:sqref>
                        </c15:formulaRef>
                      </c:ext>
                    </c:extLst>
                    <c:strCache>
                      <c:ptCount val="4"/>
                      <c:pt idx="0">
                        <c:v>Bombo 1</c:v>
                      </c:pt>
                      <c:pt idx="1">
                        <c:v>Bombo 2</c:v>
                      </c:pt>
                      <c:pt idx="2">
                        <c:v>Bombo 3</c:v>
                      </c:pt>
                      <c:pt idx="3">
                        <c:v>Bombo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WC2018_Pos!$B$35:$B$38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0.32592592592592595</c:v>
                      </c:pt>
                      <c:pt idx="1">
                        <c:v>0.36296296296296299</c:v>
                      </c:pt>
                      <c:pt idx="2">
                        <c:v>0.17777777777777778</c:v>
                      </c:pt>
                      <c:pt idx="3">
                        <c:v>0.13333333333333333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F8-485B-8E5C-94B81DE0478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WC2018_Pos!$D$34</c15:sqref>
                        </c15:formulaRef>
                      </c:ext>
                    </c:extLst>
                    <c:strCache>
                      <c:ptCount val="1"/>
                      <c:pt idx="0">
                        <c:v>Goles Recibidos</c:v>
                      </c:pt>
                    </c:strCache>
                  </c:strRef>
                </c:tx>
                <c:spPr>
                  <a:gradFill flip="none" rotWithShape="1">
                    <a:gsLst>
                      <a:gs pos="0">
                        <a:srgbClr val="FF0000">
                          <a:shade val="30000"/>
                          <a:satMod val="115000"/>
                        </a:srgbClr>
                      </a:gs>
                      <a:gs pos="50000">
                        <a:srgbClr val="FF0000">
                          <a:shade val="67500"/>
                          <a:satMod val="115000"/>
                        </a:srgbClr>
                      </a:gs>
                      <a:gs pos="100000">
                        <a:srgbClr val="FF0000">
                          <a:shade val="100000"/>
                          <a:satMod val="115000"/>
                        </a:srgbClr>
                      </a:gs>
                    </a:gsLst>
                    <a:lin ang="16200000" scaled="1"/>
                    <a:tileRect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rgbClr val="C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WC2018_Pos!$A$35:$A$38</c15:sqref>
                        </c15:formulaRef>
                      </c:ext>
                    </c:extLst>
                    <c:strCache>
                      <c:ptCount val="4"/>
                      <c:pt idx="0">
                        <c:v>Bombo 1</c:v>
                      </c:pt>
                      <c:pt idx="1">
                        <c:v>Bombo 2</c:v>
                      </c:pt>
                      <c:pt idx="2">
                        <c:v>Bombo 3</c:v>
                      </c:pt>
                      <c:pt idx="3">
                        <c:v>Bombo 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WC2018_Pos!$D$35:$D$38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0.21311475409836064</c:v>
                      </c:pt>
                      <c:pt idx="1">
                        <c:v>0.1721311475409836</c:v>
                      </c:pt>
                      <c:pt idx="2">
                        <c:v>0.27049180327868855</c:v>
                      </c:pt>
                      <c:pt idx="3">
                        <c:v>0.34426229508196721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F8-485B-8E5C-94B81DE04780}"/>
                  </c:ext>
                </c:extLst>
              </c15:ser>
            </c15:filteredBarSeries>
          </c:ext>
        </c:extLst>
      </c:barChart>
      <c:catAx>
        <c:axId val="12669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6954704"/>
        <c:crosses val="autoZero"/>
        <c:auto val="1"/>
        <c:lblAlgn val="ctr"/>
        <c:lblOffset val="100"/>
        <c:noMultiLvlLbl val="0"/>
      </c:catAx>
      <c:valAx>
        <c:axId val="126695470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669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Copa Mundial Rusia 2018</a:t>
            </a:r>
            <a:b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20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Resultados por Bombo en Fase de Grupos</a:t>
            </a:r>
            <a:endParaRPr lang="es-MX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WC2018_Res!$B$12</c:f>
              <c:strCache>
                <c:ptCount val="1"/>
                <c:pt idx="0">
                  <c:v>Victorias</c:v>
                </c:pt>
              </c:strCache>
            </c:strRef>
          </c:tx>
          <c:spPr>
            <a:gradFill flip="none" rotWithShape="1">
              <a:gsLst>
                <a:gs pos="0">
                  <a:srgbClr val="00B050">
                    <a:shade val="30000"/>
                    <a:satMod val="115000"/>
                  </a:srgbClr>
                </a:gs>
                <a:gs pos="50000">
                  <a:srgbClr val="00B050">
                    <a:shade val="67500"/>
                    <a:satMod val="115000"/>
                  </a:srgbClr>
                </a:gs>
                <a:gs pos="100000">
                  <a:srgbClr val="00B05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WC2018_Res!$A$13:$A$16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WC2018_Res!$B$13:$B$16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E-4F1A-AA7F-7830D683EB46}"/>
            </c:ext>
          </c:extLst>
        </c:ser>
        <c:ser>
          <c:idx val="1"/>
          <c:order val="1"/>
          <c:tx>
            <c:strRef>
              <c:f>WC2018_Res!$C$12</c:f>
              <c:strCache>
                <c:ptCount val="1"/>
                <c:pt idx="0">
                  <c:v>Empates</c:v>
                </c:pt>
              </c:strCache>
            </c:strRef>
          </c:tx>
          <c:spPr>
            <a:gradFill flip="none" rotWithShape="1">
              <a:gsLst>
                <a:gs pos="0">
                  <a:schemeClr val="bg2">
                    <a:lumMod val="75000"/>
                    <a:shade val="30000"/>
                    <a:satMod val="115000"/>
                  </a:schemeClr>
                </a:gs>
                <a:gs pos="50000">
                  <a:schemeClr val="bg2">
                    <a:lumMod val="75000"/>
                    <a:shade val="67500"/>
                    <a:satMod val="115000"/>
                  </a:schemeClr>
                </a:gs>
                <a:gs pos="100000">
                  <a:schemeClr val="bg2">
                    <a:lumMod val="75000"/>
                    <a:shade val="100000"/>
                    <a:satMod val="115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WC2018_Res!$A$13:$A$16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WC2018_Res!$C$13:$C$16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E-4F1A-AA7F-7830D683EB46}"/>
            </c:ext>
          </c:extLst>
        </c:ser>
        <c:ser>
          <c:idx val="2"/>
          <c:order val="2"/>
          <c:tx>
            <c:strRef>
              <c:f>WC2018_Res!$D$12</c:f>
              <c:strCache>
                <c:ptCount val="1"/>
                <c:pt idx="0">
                  <c:v>Derrotas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shade val="30000"/>
                    <a:satMod val="115000"/>
                  </a:srgbClr>
                </a:gs>
                <a:gs pos="50000">
                  <a:srgbClr val="FF0000">
                    <a:shade val="67500"/>
                    <a:satMod val="115000"/>
                  </a:srgbClr>
                </a:gs>
                <a:gs pos="100000">
                  <a:srgbClr val="FF0000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WC2018_Res!$A$13:$A$16</c:f>
              <c:strCache>
                <c:ptCount val="4"/>
                <c:pt idx="0">
                  <c:v>Bombo 1</c:v>
                </c:pt>
                <c:pt idx="1">
                  <c:v>Bombo 2</c:v>
                </c:pt>
                <c:pt idx="2">
                  <c:v>Bombo 3</c:v>
                </c:pt>
                <c:pt idx="3">
                  <c:v>Bombo 4</c:v>
                </c:pt>
              </c:strCache>
            </c:strRef>
          </c:cat>
          <c:val>
            <c:numRef>
              <c:f>WC2018_Res!$D$13:$D$16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E-4F1A-AA7F-7830D683EB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7398784"/>
        <c:axId val="1017403360"/>
      </c:barChart>
      <c:catAx>
        <c:axId val="10173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7403360"/>
        <c:crosses val="autoZero"/>
        <c:auto val="1"/>
        <c:lblAlgn val="ctr"/>
        <c:lblOffset val="100"/>
        <c:noMultiLvlLbl val="0"/>
      </c:catAx>
      <c:valAx>
        <c:axId val="1017403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173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6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Copa Mundial Rusia 2018</a:t>
            </a:r>
            <a:br>
              <a:rPr lang="es-MX" sz="16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</a:br>
            <a:r>
              <a:rPr lang="es-MX" sz="1600" b="0" i="0" baseline="0"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Promedio de Puntos por Posición en Fase de Grupos</a:t>
            </a:r>
            <a:endParaRPr lang="es-MX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WC2018_Res_by_Pos!$H$35</c:f>
              <c:strCache>
                <c:ptCount val="1"/>
                <c:pt idx="0">
                  <c:v>Puntos Promedio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6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6">
                      <a:lumMod val="75000"/>
                      <a:shade val="100000"/>
                      <a:satMod val="115000"/>
                    </a:schemeClr>
                  </a:gs>
                </a:gsLst>
                <a:lin ang="135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C0F-4AE2-AB2E-9E91E98F4D70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6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6">
                      <a:lumMod val="75000"/>
                      <a:shade val="100000"/>
                      <a:satMod val="115000"/>
                    </a:schemeClr>
                  </a:gs>
                </a:gsLst>
                <a:lin ang="135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C0F-4AE2-AB2E-9E91E98F4D70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35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C0F-4AE2-AB2E-9E91E98F4D70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135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C0F-4AE2-AB2E-9E91E98F4D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WC2018_Res_by_Pos!$G$36:$G$39</c:f>
              <c:strCache>
                <c:ptCount val="4"/>
                <c:pt idx="0">
                  <c:v>Primeros</c:v>
                </c:pt>
                <c:pt idx="1">
                  <c:v>Segundos</c:v>
                </c:pt>
                <c:pt idx="2">
                  <c:v>Terceros</c:v>
                </c:pt>
                <c:pt idx="3">
                  <c:v>Cuartos</c:v>
                </c:pt>
              </c:strCache>
            </c:strRef>
          </c:cat>
          <c:val>
            <c:numRef>
              <c:f>WC2018_Res_by_Pos!$H$36:$H$39</c:f>
              <c:numCache>
                <c:formatCode>0.0</c:formatCode>
                <c:ptCount val="4"/>
                <c:pt idx="0">
                  <c:v>7.25</c:v>
                </c:pt>
                <c:pt idx="1">
                  <c:v>5.125</c:v>
                </c:pt>
                <c:pt idx="2">
                  <c:v>3.25</c:v>
                </c:pt>
                <c:pt idx="3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F-4AE2-AB2E-9E91E98F4D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2"/>
        <c:overlap val="-27"/>
        <c:axId val="802901744"/>
        <c:axId val="802899248"/>
      </c:barChart>
      <c:catAx>
        <c:axId val="80290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2899248"/>
        <c:crosses val="autoZero"/>
        <c:auto val="1"/>
        <c:lblAlgn val="ctr"/>
        <c:lblOffset val="100"/>
        <c:noMultiLvlLbl val="0"/>
      </c:catAx>
      <c:valAx>
        <c:axId val="80289924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80290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647699</xdr:colOff>
      <xdr:row>12</xdr:row>
      <xdr:rowOff>14287</xdr:rowOff>
    </xdr:from>
    <xdr:to>
      <xdr:col>27</xdr:col>
      <xdr:colOff>0</xdr:colOff>
      <xdr:row>33</xdr:row>
      <xdr:rowOff>14286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B2A27-35C6-4CC2-8074-13E4AA520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161925</xdr:rowOff>
    </xdr:from>
    <xdr:to>
      <xdr:col>16</xdr:col>
      <xdr:colOff>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F24BB-CBE7-4590-A739-974E6137C9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18</xdr:col>
      <xdr:colOff>0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62E911-F907-422B-B141-6AC5F80B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0</xdr:rowOff>
    </xdr:from>
    <xdr:to>
      <xdr:col>14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62D08-7DA2-4D79-AD0C-610D834DE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33</xdr:row>
      <xdr:rowOff>180974</xdr:rowOff>
    </xdr:from>
    <xdr:to>
      <xdr:col>18</xdr:col>
      <xdr:colOff>0</xdr:colOff>
      <xdr:row>52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EDA15-2D0D-49C0-8763-AE8C80E4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145F2-6980-4E49-B648-EFB892D34B67}">
  <dimension ref="A2:U40"/>
  <sheetViews>
    <sheetView topLeftCell="J31" workbookViewId="0">
      <selection activeCell="AD10" sqref="AD10"/>
    </sheetView>
  </sheetViews>
  <sheetFormatPr defaultRowHeight="14.25" x14ac:dyDescent="0.45"/>
  <cols>
    <col min="5" max="6" width="9.06640625" customWidth="1"/>
  </cols>
  <sheetData>
    <row r="2" spans="1:21" x14ac:dyDescent="0.45">
      <c r="A2" t="s">
        <v>36</v>
      </c>
      <c r="B2" t="s">
        <v>0</v>
      </c>
      <c r="C2" t="s">
        <v>69</v>
      </c>
      <c r="D2" t="s">
        <v>49</v>
      </c>
      <c r="E2" t="s">
        <v>50</v>
      </c>
      <c r="F2" t="s">
        <v>51</v>
      </c>
      <c r="G2" t="s">
        <v>1</v>
      </c>
      <c r="H2" t="s">
        <v>69</v>
      </c>
      <c r="I2" t="s">
        <v>49</v>
      </c>
      <c r="J2" t="s">
        <v>50</v>
      </c>
      <c r="K2" t="s">
        <v>51</v>
      </c>
      <c r="L2" t="s">
        <v>69</v>
      </c>
      <c r="M2" t="s">
        <v>69</v>
      </c>
      <c r="N2" t="s">
        <v>49</v>
      </c>
      <c r="O2" t="s">
        <v>50</v>
      </c>
      <c r="P2" t="s">
        <v>51</v>
      </c>
      <c r="Q2" t="s">
        <v>3</v>
      </c>
      <c r="R2" t="s">
        <v>69</v>
      </c>
      <c r="S2" t="s">
        <v>49</v>
      </c>
      <c r="T2" t="s">
        <v>50</v>
      </c>
      <c r="U2" t="s">
        <v>51</v>
      </c>
    </row>
    <row r="3" spans="1:21" x14ac:dyDescent="0.45">
      <c r="A3" t="s">
        <v>37</v>
      </c>
      <c r="B3" s="1" t="s">
        <v>23</v>
      </c>
      <c r="C3" s="1">
        <v>6</v>
      </c>
      <c r="D3">
        <v>8</v>
      </c>
      <c r="E3">
        <v>4</v>
      </c>
      <c r="F3">
        <f>D3-E3</f>
        <v>4</v>
      </c>
      <c r="G3" s="2" t="s">
        <v>26</v>
      </c>
      <c r="H3" s="2">
        <v>9</v>
      </c>
      <c r="I3">
        <v>5</v>
      </c>
      <c r="J3">
        <v>0</v>
      </c>
      <c r="K3">
        <f>I3-J3</f>
        <v>5</v>
      </c>
      <c r="L3" s="4" t="s">
        <v>30</v>
      </c>
      <c r="M3" s="4">
        <v>0</v>
      </c>
      <c r="N3">
        <v>2</v>
      </c>
      <c r="O3">
        <v>6</v>
      </c>
      <c r="P3">
        <f>N3-O3</f>
        <v>-4</v>
      </c>
      <c r="Q3" s="3" t="s">
        <v>35</v>
      </c>
      <c r="R3" s="3">
        <v>3</v>
      </c>
      <c r="S3">
        <v>2</v>
      </c>
      <c r="T3">
        <v>7</v>
      </c>
      <c r="U3">
        <f>S3-T3</f>
        <v>-5</v>
      </c>
    </row>
    <row r="4" spans="1:21" x14ac:dyDescent="0.45">
      <c r="A4" t="s">
        <v>38</v>
      </c>
      <c r="B4" s="1" t="s">
        <v>21</v>
      </c>
      <c r="C4" s="1">
        <v>5</v>
      </c>
      <c r="D4">
        <v>5</v>
      </c>
      <c r="E4">
        <v>4</v>
      </c>
      <c r="F4">
        <f t="shared" ref="F4:F10" si="0">D4-E4</f>
        <v>1</v>
      </c>
      <c r="G4" s="2" t="s">
        <v>8</v>
      </c>
      <c r="H4" s="2">
        <v>5</v>
      </c>
      <c r="I4">
        <v>6</v>
      </c>
      <c r="J4">
        <v>5</v>
      </c>
      <c r="K4">
        <f t="shared" ref="K4:K10" si="1">I4-J4</f>
        <v>1</v>
      </c>
      <c r="L4" s="3" t="s">
        <v>14</v>
      </c>
      <c r="M4" s="3">
        <v>4</v>
      </c>
      <c r="N4">
        <v>2</v>
      </c>
      <c r="O4">
        <v>2</v>
      </c>
      <c r="P4">
        <f t="shared" ref="P4:P10" si="2">N4-O4</f>
        <v>0</v>
      </c>
      <c r="Q4" s="4" t="s">
        <v>18</v>
      </c>
      <c r="R4" s="4">
        <v>1</v>
      </c>
      <c r="S4">
        <v>2</v>
      </c>
      <c r="T4">
        <v>4</v>
      </c>
      <c r="U4">
        <f t="shared" ref="U4:U10" si="3">S4-T4</f>
        <v>-2</v>
      </c>
    </row>
    <row r="5" spans="1:21" x14ac:dyDescent="0.45">
      <c r="A5" t="s">
        <v>39</v>
      </c>
      <c r="B5" s="2" t="s">
        <v>5</v>
      </c>
      <c r="C5" s="2">
        <v>7</v>
      </c>
      <c r="D5">
        <v>3</v>
      </c>
      <c r="E5">
        <v>1</v>
      </c>
      <c r="F5">
        <f t="shared" si="0"/>
        <v>2</v>
      </c>
      <c r="G5" s="3" t="s">
        <v>24</v>
      </c>
      <c r="H5" s="3">
        <v>3</v>
      </c>
      <c r="I5">
        <v>2</v>
      </c>
      <c r="J5">
        <v>2</v>
      </c>
      <c r="K5">
        <f t="shared" si="1"/>
        <v>0</v>
      </c>
      <c r="L5" s="1" t="s">
        <v>11</v>
      </c>
      <c r="M5" s="1">
        <v>5</v>
      </c>
      <c r="N5">
        <v>2</v>
      </c>
      <c r="O5">
        <v>1</v>
      </c>
      <c r="P5">
        <f t="shared" si="2"/>
        <v>1</v>
      </c>
      <c r="Q5" s="4" t="s">
        <v>33</v>
      </c>
      <c r="R5" s="4">
        <v>1</v>
      </c>
      <c r="S5">
        <v>2</v>
      </c>
      <c r="T5">
        <v>5</v>
      </c>
      <c r="U5">
        <f t="shared" si="3"/>
        <v>-3</v>
      </c>
    </row>
    <row r="6" spans="1:21" x14ac:dyDescent="0.45">
      <c r="A6" t="s">
        <v>40</v>
      </c>
      <c r="B6" s="1" t="s">
        <v>4</v>
      </c>
      <c r="C6" s="1">
        <v>4</v>
      </c>
      <c r="D6">
        <v>3</v>
      </c>
      <c r="E6">
        <v>5</v>
      </c>
      <c r="F6">
        <f t="shared" si="0"/>
        <v>-2</v>
      </c>
      <c r="G6" s="2" t="s">
        <v>10</v>
      </c>
      <c r="H6" s="2">
        <v>9</v>
      </c>
      <c r="I6">
        <v>7</v>
      </c>
      <c r="J6">
        <v>1</v>
      </c>
      <c r="K6">
        <f t="shared" si="1"/>
        <v>6</v>
      </c>
      <c r="L6" t="s">
        <v>27</v>
      </c>
      <c r="M6" s="4">
        <v>1</v>
      </c>
      <c r="N6">
        <v>2</v>
      </c>
      <c r="O6">
        <v>5</v>
      </c>
      <c r="P6">
        <f t="shared" si="2"/>
        <v>-3</v>
      </c>
      <c r="Q6" s="3" t="s">
        <v>19</v>
      </c>
      <c r="R6" s="3">
        <v>3</v>
      </c>
      <c r="S6">
        <v>3</v>
      </c>
      <c r="T6">
        <v>4</v>
      </c>
      <c r="U6">
        <f t="shared" si="3"/>
        <v>-1</v>
      </c>
    </row>
    <row r="7" spans="1:21" x14ac:dyDescent="0.45">
      <c r="A7" t="s">
        <v>41</v>
      </c>
      <c r="B7" s="2" t="s">
        <v>6</v>
      </c>
      <c r="C7" s="2">
        <v>7</v>
      </c>
      <c r="D7">
        <v>5</v>
      </c>
      <c r="E7">
        <v>1</v>
      </c>
      <c r="F7">
        <f t="shared" si="0"/>
        <v>4</v>
      </c>
      <c r="G7" s="1" t="s">
        <v>25</v>
      </c>
      <c r="H7" s="1">
        <v>5</v>
      </c>
      <c r="I7">
        <v>5</v>
      </c>
      <c r="J7">
        <v>4</v>
      </c>
      <c r="K7">
        <f t="shared" si="1"/>
        <v>1</v>
      </c>
      <c r="L7" t="s">
        <v>28</v>
      </c>
      <c r="M7" s="4">
        <v>1</v>
      </c>
      <c r="N7">
        <v>2</v>
      </c>
      <c r="O7">
        <v>5</v>
      </c>
      <c r="P7">
        <f t="shared" si="2"/>
        <v>-3</v>
      </c>
      <c r="Q7" s="3" t="s">
        <v>32</v>
      </c>
      <c r="R7" s="3">
        <v>3</v>
      </c>
      <c r="S7">
        <v>2</v>
      </c>
      <c r="T7">
        <v>4</v>
      </c>
      <c r="U7">
        <f t="shared" si="3"/>
        <v>-2</v>
      </c>
    </row>
    <row r="8" spans="1:21" x14ac:dyDescent="0.45">
      <c r="A8" t="s">
        <v>42</v>
      </c>
      <c r="B8" t="s">
        <v>7</v>
      </c>
      <c r="C8" s="4">
        <v>3</v>
      </c>
      <c r="D8">
        <v>2</v>
      </c>
      <c r="E8">
        <v>4</v>
      </c>
      <c r="F8">
        <f t="shared" si="0"/>
        <v>-2</v>
      </c>
      <c r="G8" s="1" t="s">
        <v>17</v>
      </c>
      <c r="H8" s="1">
        <v>6</v>
      </c>
      <c r="I8">
        <v>3</v>
      </c>
      <c r="J8">
        <v>4</v>
      </c>
      <c r="K8">
        <f t="shared" si="1"/>
        <v>-1</v>
      </c>
      <c r="L8" s="2" t="s">
        <v>29</v>
      </c>
      <c r="M8" s="2">
        <v>6</v>
      </c>
      <c r="N8">
        <v>5</v>
      </c>
      <c r="O8">
        <v>2</v>
      </c>
      <c r="P8">
        <f t="shared" si="2"/>
        <v>3</v>
      </c>
      <c r="Q8" t="s">
        <v>16</v>
      </c>
      <c r="R8" s="4">
        <v>3</v>
      </c>
      <c r="S8">
        <v>3</v>
      </c>
      <c r="T8">
        <v>3</v>
      </c>
      <c r="U8">
        <f t="shared" si="3"/>
        <v>0</v>
      </c>
    </row>
    <row r="9" spans="1:21" x14ac:dyDescent="0.45">
      <c r="A9" t="s">
        <v>43</v>
      </c>
      <c r="B9" s="2" t="s">
        <v>9</v>
      </c>
      <c r="C9" s="2">
        <v>9</v>
      </c>
      <c r="D9">
        <v>9</v>
      </c>
      <c r="E9">
        <v>2</v>
      </c>
      <c r="F9">
        <f t="shared" si="0"/>
        <v>7</v>
      </c>
      <c r="G9" s="1" t="s">
        <v>12</v>
      </c>
      <c r="H9" s="1">
        <v>6</v>
      </c>
      <c r="I9">
        <v>8</v>
      </c>
      <c r="J9">
        <v>3</v>
      </c>
      <c r="K9">
        <f t="shared" si="1"/>
        <v>5</v>
      </c>
      <c r="L9" t="s">
        <v>20</v>
      </c>
      <c r="M9">
        <v>3</v>
      </c>
      <c r="N9">
        <v>5</v>
      </c>
      <c r="O9">
        <v>8</v>
      </c>
      <c r="P9">
        <f t="shared" si="2"/>
        <v>-3</v>
      </c>
      <c r="Q9" s="3" t="s">
        <v>34</v>
      </c>
      <c r="R9" s="3">
        <v>0</v>
      </c>
      <c r="S9">
        <v>2</v>
      </c>
      <c r="T9">
        <v>11</v>
      </c>
      <c r="U9">
        <f t="shared" si="3"/>
        <v>-9</v>
      </c>
    </row>
    <row r="10" spans="1:21" x14ac:dyDescent="0.45">
      <c r="A10" t="s">
        <v>44</v>
      </c>
      <c r="B10" t="s">
        <v>22</v>
      </c>
      <c r="C10" s="4">
        <v>3</v>
      </c>
      <c r="D10">
        <v>2</v>
      </c>
      <c r="E10">
        <v>5</v>
      </c>
      <c r="F10">
        <f t="shared" si="0"/>
        <v>-3</v>
      </c>
      <c r="G10" s="2" t="s">
        <v>13</v>
      </c>
      <c r="H10" s="2">
        <v>6</v>
      </c>
      <c r="I10">
        <v>5</v>
      </c>
      <c r="J10">
        <v>2</v>
      </c>
      <c r="K10">
        <f t="shared" si="1"/>
        <v>3</v>
      </c>
      <c r="L10" s="3" t="s">
        <v>31</v>
      </c>
      <c r="M10" s="3">
        <v>4</v>
      </c>
      <c r="N10">
        <v>4</v>
      </c>
      <c r="O10">
        <v>4</v>
      </c>
      <c r="P10">
        <f t="shared" si="2"/>
        <v>0</v>
      </c>
      <c r="Q10" s="1" t="s">
        <v>15</v>
      </c>
      <c r="R10" s="1">
        <v>4</v>
      </c>
      <c r="S10">
        <v>4</v>
      </c>
      <c r="T10">
        <v>4</v>
      </c>
      <c r="U10">
        <f t="shared" si="3"/>
        <v>0</v>
      </c>
    </row>
    <row r="11" spans="1:21" x14ac:dyDescent="0.45">
      <c r="C11">
        <f>SUM(C3:C10)</f>
        <v>44</v>
      </c>
      <c r="D11">
        <f>SUM(D3:D10)</f>
        <v>37</v>
      </c>
      <c r="E11">
        <f>SUM(E3:E10)</f>
        <v>26</v>
      </c>
      <c r="F11">
        <f>SUM(F3:F10)</f>
        <v>11</v>
      </c>
      <c r="H11">
        <f>SUM(H3:H10)</f>
        <v>49</v>
      </c>
      <c r="I11">
        <f>SUM(I3:I10)</f>
        <v>41</v>
      </c>
      <c r="J11">
        <f>SUM(J3:J10)</f>
        <v>21</v>
      </c>
      <c r="K11">
        <f>SUM(K3:K10)</f>
        <v>20</v>
      </c>
      <c r="M11">
        <f>SUM(M3:M10)</f>
        <v>24</v>
      </c>
      <c r="N11">
        <f>SUM(N3:N10)</f>
        <v>24</v>
      </c>
      <c r="O11">
        <f>SUM(O3:O10)</f>
        <v>33</v>
      </c>
      <c r="P11">
        <f>SUM(P3:P10)</f>
        <v>-9</v>
      </c>
      <c r="R11">
        <f>SUM(R3:R10)</f>
        <v>18</v>
      </c>
      <c r="S11">
        <f>SUM(S3:S10)</f>
        <v>20</v>
      </c>
      <c r="T11">
        <f>SUM(T3:T10)</f>
        <v>42</v>
      </c>
      <c r="U11">
        <f>SUM(U3:U10)</f>
        <v>-22</v>
      </c>
    </row>
    <row r="13" spans="1:21" x14ac:dyDescent="0.45">
      <c r="B13" t="s">
        <v>55</v>
      </c>
      <c r="D13" t="s">
        <v>54</v>
      </c>
      <c r="E13" t="s">
        <v>53</v>
      </c>
      <c r="F13" t="s">
        <v>52</v>
      </c>
    </row>
    <row r="14" spans="1:21" x14ac:dyDescent="0.45">
      <c r="A14" t="s">
        <v>45</v>
      </c>
      <c r="B14">
        <v>2</v>
      </c>
      <c r="D14">
        <v>0</v>
      </c>
      <c r="E14">
        <v>3</v>
      </c>
      <c r="F14">
        <v>3</v>
      </c>
    </row>
    <row r="15" spans="1:21" x14ac:dyDescent="0.45">
      <c r="A15" t="s">
        <v>46</v>
      </c>
      <c r="B15">
        <v>0</v>
      </c>
      <c r="D15">
        <v>1</v>
      </c>
      <c r="E15">
        <v>3</v>
      </c>
      <c r="F15">
        <v>4</v>
      </c>
    </row>
    <row r="16" spans="1:21" x14ac:dyDescent="0.45">
      <c r="A16" t="s">
        <v>47</v>
      </c>
      <c r="B16">
        <v>4</v>
      </c>
      <c r="D16">
        <v>2</v>
      </c>
      <c r="E16">
        <v>1</v>
      </c>
      <c r="F16">
        <v>1</v>
      </c>
    </row>
    <row r="17" spans="1:6" x14ac:dyDescent="0.45">
      <c r="A17" t="s">
        <v>48</v>
      </c>
      <c r="B17">
        <v>3</v>
      </c>
      <c r="D17">
        <v>4</v>
      </c>
      <c r="E17">
        <v>1</v>
      </c>
      <c r="F17">
        <v>0</v>
      </c>
    </row>
    <row r="19" spans="1:6" x14ac:dyDescent="0.45">
      <c r="B19" t="s">
        <v>65</v>
      </c>
      <c r="C19" t="s">
        <v>73</v>
      </c>
      <c r="D19" t="s">
        <v>72</v>
      </c>
      <c r="E19" t="s">
        <v>56</v>
      </c>
    </row>
    <row r="20" spans="1:6" x14ac:dyDescent="0.45">
      <c r="A20" t="s">
        <v>45</v>
      </c>
      <c r="B20">
        <v>44</v>
      </c>
      <c r="C20">
        <v>37</v>
      </c>
      <c r="D20">
        <v>26</v>
      </c>
      <c r="E20">
        <v>11</v>
      </c>
    </row>
    <row r="21" spans="1:6" x14ac:dyDescent="0.45">
      <c r="A21" t="s">
        <v>46</v>
      </c>
      <c r="B21">
        <v>49</v>
      </c>
      <c r="C21">
        <v>41</v>
      </c>
      <c r="D21">
        <v>21</v>
      </c>
      <c r="E21">
        <v>20</v>
      </c>
    </row>
    <row r="22" spans="1:6" x14ac:dyDescent="0.45">
      <c r="A22" t="s">
        <v>47</v>
      </c>
      <c r="B22">
        <v>24</v>
      </c>
      <c r="C22">
        <v>24</v>
      </c>
      <c r="D22">
        <v>33</v>
      </c>
      <c r="E22">
        <v>-9</v>
      </c>
    </row>
    <row r="23" spans="1:6" x14ac:dyDescent="0.45">
      <c r="A23" t="s">
        <v>48</v>
      </c>
      <c r="B23">
        <v>18</v>
      </c>
      <c r="C23">
        <v>20</v>
      </c>
      <c r="D23">
        <v>42</v>
      </c>
      <c r="E23">
        <v>-22</v>
      </c>
    </row>
    <row r="24" spans="1:6" x14ac:dyDescent="0.45">
      <c r="B24">
        <f>SUM(B20:B23)</f>
        <v>135</v>
      </c>
      <c r="C24">
        <f t="shared" ref="C24:E24" si="4">SUM(C20:C23)</f>
        <v>122</v>
      </c>
      <c r="D24">
        <f t="shared" si="4"/>
        <v>122</v>
      </c>
      <c r="E24">
        <f t="shared" si="4"/>
        <v>0</v>
      </c>
    </row>
    <row r="25" spans="1:6" x14ac:dyDescent="0.45">
      <c r="B25" t="s">
        <v>66</v>
      </c>
      <c r="C25" t="s">
        <v>67</v>
      </c>
      <c r="D25" t="s">
        <v>68</v>
      </c>
    </row>
    <row r="26" spans="1:6" x14ac:dyDescent="0.45">
      <c r="A26" t="s">
        <v>45</v>
      </c>
      <c r="B26">
        <v>44</v>
      </c>
      <c r="C26">
        <v>37</v>
      </c>
      <c r="D26">
        <v>26</v>
      </c>
    </row>
    <row r="27" spans="1:6" x14ac:dyDescent="0.45">
      <c r="A27" t="s">
        <v>46</v>
      </c>
      <c r="B27">
        <v>49</v>
      </c>
      <c r="C27">
        <v>41</v>
      </c>
      <c r="D27">
        <v>21</v>
      </c>
    </row>
    <row r="28" spans="1:6" x14ac:dyDescent="0.45">
      <c r="A28" t="s">
        <v>47</v>
      </c>
      <c r="B28">
        <v>24</v>
      </c>
      <c r="C28">
        <v>24</v>
      </c>
      <c r="D28">
        <v>33</v>
      </c>
    </row>
    <row r="29" spans="1:6" x14ac:dyDescent="0.45">
      <c r="A29" t="s">
        <v>48</v>
      </c>
      <c r="B29">
        <v>18</v>
      </c>
      <c r="C29">
        <v>20</v>
      </c>
      <c r="D29">
        <v>42</v>
      </c>
    </row>
    <row r="34" spans="1:5" ht="37.5" customHeight="1" x14ac:dyDescent="0.45">
      <c r="B34" s="6" t="s">
        <v>65</v>
      </c>
      <c r="C34" s="6" t="s">
        <v>73</v>
      </c>
      <c r="D34" s="6" t="s">
        <v>72</v>
      </c>
      <c r="E34" s="6" t="s">
        <v>56</v>
      </c>
    </row>
    <row r="35" spans="1:5" x14ac:dyDescent="0.45">
      <c r="A35" t="s">
        <v>45</v>
      </c>
      <c r="B35" s="5">
        <f>B20/$B$24</f>
        <v>0.32592592592592595</v>
      </c>
      <c r="C35" s="5">
        <f>C20/$C$24</f>
        <v>0.30327868852459017</v>
      </c>
      <c r="D35" s="5">
        <f>D20/$C$24</f>
        <v>0.21311475409836064</v>
      </c>
      <c r="E35">
        <v>11</v>
      </c>
    </row>
    <row r="36" spans="1:5" x14ac:dyDescent="0.45">
      <c r="A36" t="s">
        <v>46</v>
      </c>
      <c r="B36" s="5">
        <f t="shared" ref="B36:B38" si="5">B21/$B$24</f>
        <v>0.36296296296296299</v>
      </c>
      <c r="C36" s="5">
        <f t="shared" ref="C36:D38" si="6">C21/$C$24</f>
        <v>0.33606557377049179</v>
      </c>
      <c r="D36" s="5">
        <f t="shared" si="6"/>
        <v>0.1721311475409836</v>
      </c>
      <c r="E36">
        <v>20</v>
      </c>
    </row>
    <row r="37" spans="1:5" x14ac:dyDescent="0.45">
      <c r="A37" t="s">
        <v>47</v>
      </c>
      <c r="B37" s="5">
        <f t="shared" si="5"/>
        <v>0.17777777777777778</v>
      </c>
      <c r="C37" s="5">
        <f t="shared" si="6"/>
        <v>0.19672131147540983</v>
      </c>
      <c r="D37" s="5">
        <f t="shared" si="6"/>
        <v>0.27049180327868855</v>
      </c>
      <c r="E37">
        <v>-9</v>
      </c>
    </row>
    <row r="38" spans="1:5" x14ac:dyDescent="0.45">
      <c r="A38" t="s">
        <v>48</v>
      </c>
      <c r="B38" s="5">
        <f t="shared" si="5"/>
        <v>0.13333333333333333</v>
      </c>
      <c r="C38" s="5">
        <f t="shared" si="6"/>
        <v>0.16393442622950818</v>
      </c>
      <c r="D38" s="5">
        <f t="shared" si="6"/>
        <v>0.34426229508196721</v>
      </c>
      <c r="E38">
        <v>-22</v>
      </c>
    </row>
    <row r="40" spans="1:5" x14ac:dyDescent="0.45">
      <c r="B40">
        <f>SUM(B35:B38)</f>
        <v>1</v>
      </c>
      <c r="C40">
        <f t="shared" ref="C40:E40" si="7">SUM(C35:C38)</f>
        <v>1</v>
      </c>
      <c r="D40">
        <f t="shared" si="7"/>
        <v>1</v>
      </c>
      <c r="E40">
        <f t="shared" si="7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26B3F-D9FE-4D81-9C89-6D2FD131704C}">
  <dimension ref="A1:U16"/>
  <sheetViews>
    <sheetView tabSelected="1" workbookViewId="0">
      <selection sqref="A1:U9"/>
    </sheetView>
  </sheetViews>
  <sheetFormatPr defaultRowHeight="14.25" x14ac:dyDescent="0.45"/>
  <sheetData>
    <row r="1" spans="1:21" x14ac:dyDescent="0.45">
      <c r="A1" t="s">
        <v>36</v>
      </c>
      <c r="B1" t="s">
        <v>0</v>
      </c>
      <c r="C1" t="s">
        <v>69</v>
      </c>
      <c r="D1" t="s">
        <v>70</v>
      </c>
      <c r="E1" t="s">
        <v>71</v>
      </c>
      <c r="F1" t="s">
        <v>40</v>
      </c>
      <c r="G1" t="s">
        <v>1</v>
      </c>
      <c r="H1" t="s">
        <v>69</v>
      </c>
      <c r="I1" t="s">
        <v>70</v>
      </c>
      <c r="J1" t="s">
        <v>71</v>
      </c>
      <c r="K1" t="s">
        <v>40</v>
      </c>
      <c r="L1" t="s">
        <v>69</v>
      </c>
      <c r="M1" t="s">
        <v>69</v>
      </c>
      <c r="N1" t="s">
        <v>70</v>
      </c>
      <c r="O1" t="s">
        <v>71</v>
      </c>
      <c r="P1" t="s">
        <v>40</v>
      </c>
      <c r="Q1" t="s">
        <v>3</v>
      </c>
      <c r="R1" t="s">
        <v>69</v>
      </c>
      <c r="S1" t="s">
        <v>70</v>
      </c>
      <c r="T1" t="s">
        <v>71</v>
      </c>
      <c r="U1" t="s">
        <v>40</v>
      </c>
    </row>
    <row r="2" spans="1:21" x14ac:dyDescent="0.45">
      <c r="A2" t="s">
        <v>37</v>
      </c>
      <c r="B2" s="1" t="s">
        <v>23</v>
      </c>
      <c r="C2" s="1">
        <v>6</v>
      </c>
      <c r="D2">
        <v>2</v>
      </c>
      <c r="E2">
        <v>0</v>
      </c>
      <c r="F2">
        <v>1</v>
      </c>
      <c r="G2" s="2" t="s">
        <v>26</v>
      </c>
      <c r="H2" s="2">
        <v>9</v>
      </c>
      <c r="I2">
        <v>3</v>
      </c>
      <c r="J2">
        <v>0</v>
      </c>
      <c r="K2">
        <v>0</v>
      </c>
      <c r="L2" s="4" t="s">
        <v>30</v>
      </c>
      <c r="M2" s="4">
        <v>0</v>
      </c>
      <c r="N2">
        <v>0</v>
      </c>
      <c r="O2">
        <v>0</v>
      </c>
      <c r="P2">
        <v>3</v>
      </c>
      <c r="Q2" s="3" t="s">
        <v>35</v>
      </c>
      <c r="R2" s="3">
        <v>3</v>
      </c>
      <c r="S2">
        <v>1</v>
      </c>
      <c r="T2">
        <v>0</v>
      </c>
      <c r="U2">
        <v>2</v>
      </c>
    </row>
    <row r="3" spans="1:21" x14ac:dyDescent="0.45">
      <c r="A3" t="s">
        <v>38</v>
      </c>
      <c r="B3" s="1" t="s">
        <v>21</v>
      </c>
      <c r="C3" s="1">
        <v>5</v>
      </c>
      <c r="D3">
        <v>1</v>
      </c>
      <c r="E3">
        <v>2</v>
      </c>
      <c r="F3">
        <v>0</v>
      </c>
      <c r="G3" s="2" t="s">
        <v>8</v>
      </c>
      <c r="H3" s="2">
        <v>5</v>
      </c>
      <c r="I3">
        <v>1</v>
      </c>
      <c r="J3">
        <v>2</v>
      </c>
      <c r="K3">
        <v>0</v>
      </c>
      <c r="L3" s="3" t="s">
        <v>14</v>
      </c>
      <c r="M3" s="3">
        <v>4</v>
      </c>
      <c r="N3">
        <v>1</v>
      </c>
      <c r="O3">
        <v>1</v>
      </c>
      <c r="P3">
        <v>1</v>
      </c>
      <c r="Q3" s="4" t="s">
        <v>18</v>
      </c>
      <c r="R3" s="4">
        <v>1</v>
      </c>
      <c r="S3" s="4">
        <v>0</v>
      </c>
      <c r="T3" s="4">
        <v>1</v>
      </c>
      <c r="U3" s="4">
        <v>2</v>
      </c>
    </row>
    <row r="4" spans="1:21" x14ac:dyDescent="0.45">
      <c r="A4" t="s">
        <v>39</v>
      </c>
      <c r="B4" s="2" t="s">
        <v>5</v>
      </c>
      <c r="C4" s="2">
        <v>7</v>
      </c>
      <c r="D4">
        <v>2</v>
      </c>
      <c r="E4">
        <v>1</v>
      </c>
      <c r="F4">
        <v>0</v>
      </c>
      <c r="G4" s="3" t="s">
        <v>24</v>
      </c>
      <c r="H4" s="3">
        <v>3</v>
      </c>
      <c r="I4">
        <v>1</v>
      </c>
      <c r="J4">
        <v>0</v>
      </c>
      <c r="K4">
        <v>2</v>
      </c>
      <c r="L4" s="1" t="s">
        <v>11</v>
      </c>
      <c r="M4" s="1">
        <v>5</v>
      </c>
      <c r="N4">
        <v>1</v>
      </c>
      <c r="O4">
        <v>2</v>
      </c>
      <c r="P4">
        <v>0</v>
      </c>
      <c r="Q4" s="4" t="s">
        <v>33</v>
      </c>
      <c r="R4" s="4">
        <v>1</v>
      </c>
      <c r="S4" s="4">
        <v>0</v>
      </c>
      <c r="T4" s="4">
        <v>1</v>
      </c>
      <c r="U4" s="4">
        <v>2</v>
      </c>
    </row>
    <row r="5" spans="1:21" x14ac:dyDescent="0.45">
      <c r="A5" t="s">
        <v>40</v>
      </c>
      <c r="B5" s="1" t="s">
        <v>4</v>
      </c>
      <c r="C5" s="1">
        <v>4</v>
      </c>
      <c r="D5">
        <v>1</v>
      </c>
      <c r="E5">
        <v>1</v>
      </c>
      <c r="F5">
        <v>1</v>
      </c>
      <c r="G5" s="2" t="s">
        <v>10</v>
      </c>
      <c r="H5" s="2">
        <v>9</v>
      </c>
      <c r="I5">
        <v>3</v>
      </c>
      <c r="J5">
        <v>0</v>
      </c>
      <c r="K5">
        <v>0</v>
      </c>
      <c r="L5" t="s">
        <v>27</v>
      </c>
      <c r="M5" s="4">
        <v>1</v>
      </c>
      <c r="N5" s="4">
        <v>0</v>
      </c>
      <c r="O5" s="4">
        <v>1</v>
      </c>
      <c r="P5" s="4">
        <v>2</v>
      </c>
      <c r="Q5" s="3" t="s">
        <v>19</v>
      </c>
      <c r="R5" s="3">
        <v>3</v>
      </c>
      <c r="S5" s="4">
        <v>1</v>
      </c>
      <c r="T5" s="4">
        <v>0</v>
      </c>
      <c r="U5" s="4">
        <v>2</v>
      </c>
    </row>
    <row r="6" spans="1:21" x14ac:dyDescent="0.45">
      <c r="A6" t="s">
        <v>41</v>
      </c>
      <c r="B6" s="2" t="s">
        <v>6</v>
      </c>
      <c r="C6" s="2">
        <v>7</v>
      </c>
      <c r="D6">
        <v>2</v>
      </c>
      <c r="E6">
        <v>1</v>
      </c>
      <c r="F6">
        <v>0</v>
      </c>
      <c r="G6" s="1" t="s">
        <v>25</v>
      </c>
      <c r="H6" s="1">
        <v>5</v>
      </c>
      <c r="I6">
        <v>1</v>
      </c>
      <c r="J6">
        <v>2</v>
      </c>
      <c r="K6">
        <v>0</v>
      </c>
      <c r="L6" t="s">
        <v>28</v>
      </c>
      <c r="M6" s="4">
        <v>1</v>
      </c>
      <c r="N6" s="4">
        <v>1</v>
      </c>
      <c r="O6" s="4">
        <v>0</v>
      </c>
      <c r="P6" s="4">
        <v>2</v>
      </c>
      <c r="Q6" s="3" t="s">
        <v>32</v>
      </c>
      <c r="R6" s="3">
        <v>3</v>
      </c>
      <c r="S6" s="4">
        <v>0</v>
      </c>
      <c r="T6" s="4">
        <v>1</v>
      </c>
      <c r="U6" s="4">
        <v>2</v>
      </c>
    </row>
    <row r="7" spans="1:21" x14ac:dyDescent="0.45">
      <c r="A7" t="s">
        <v>42</v>
      </c>
      <c r="B7" t="s">
        <v>7</v>
      </c>
      <c r="C7" s="4">
        <v>3</v>
      </c>
      <c r="D7">
        <v>1</v>
      </c>
      <c r="E7">
        <v>0</v>
      </c>
      <c r="F7">
        <v>2</v>
      </c>
      <c r="G7" s="1" t="s">
        <v>17</v>
      </c>
      <c r="H7" s="1">
        <v>6</v>
      </c>
      <c r="I7">
        <v>2</v>
      </c>
      <c r="J7">
        <v>0</v>
      </c>
      <c r="K7">
        <v>1</v>
      </c>
      <c r="L7" s="2" t="s">
        <v>29</v>
      </c>
      <c r="M7" s="2">
        <v>6</v>
      </c>
      <c r="N7">
        <v>2</v>
      </c>
      <c r="O7">
        <v>0</v>
      </c>
      <c r="P7">
        <v>1</v>
      </c>
      <c r="Q7" t="s">
        <v>16</v>
      </c>
      <c r="R7" s="4">
        <v>3</v>
      </c>
      <c r="S7" s="4">
        <v>1</v>
      </c>
      <c r="T7" s="4">
        <v>0</v>
      </c>
      <c r="U7" s="4">
        <v>2</v>
      </c>
    </row>
    <row r="8" spans="1:21" x14ac:dyDescent="0.45">
      <c r="A8" t="s">
        <v>43</v>
      </c>
      <c r="B8" s="2" t="s">
        <v>9</v>
      </c>
      <c r="C8" s="2">
        <v>9</v>
      </c>
      <c r="D8">
        <v>3</v>
      </c>
      <c r="E8">
        <v>0</v>
      </c>
      <c r="F8">
        <v>0</v>
      </c>
      <c r="G8" s="1" t="s">
        <v>12</v>
      </c>
      <c r="H8" s="1">
        <v>6</v>
      </c>
      <c r="I8">
        <v>2</v>
      </c>
      <c r="J8">
        <v>0</v>
      </c>
      <c r="K8">
        <v>1</v>
      </c>
      <c r="L8" t="s">
        <v>20</v>
      </c>
      <c r="M8">
        <v>3</v>
      </c>
      <c r="N8">
        <v>1</v>
      </c>
      <c r="O8">
        <v>0</v>
      </c>
      <c r="P8">
        <v>2</v>
      </c>
      <c r="Q8" s="3" t="s">
        <v>34</v>
      </c>
      <c r="R8" s="3">
        <v>0</v>
      </c>
      <c r="S8">
        <v>0</v>
      </c>
      <c r="T8">
        <v>0</v>
      </c>
      <c r="U8">
        <v>3</v>
      </c>
    </row>
    <row r="9" spans="1:21" x14ac:dyDescent="0.45">
      <c r="A9" t="s">
        <v>44</v>
      </c>
      <c r="B9" t="s">
        <v>22</v>
      </c>
      <c r="C9" s="4">
        <v>3</v>
      </c>
      <c r="D9">
        <v>1</v>
      </c>
      <c r="E9">
        <v>0</v>
      </c>
      <c r="F9">
        <v>2</v>
      </c>
      <c r="G9" s="2" t="s">
        <v>13</v>
      </c>
      <c r="H9" s="2">
        <v>6</v>
      </c>
      <c r="I9">
        <v>2</v>
      </c>
      <c r="J9">
        <v>0</v>
      </c>
      <c r="K9">
        <v>1</v>
      </c>
      <c r="L9" s="3" t="s">
        <v>31</v>
      </c>
      <c r="M9" s="3">
        <v>4</v>
      </c>
      <c r="N9">
        <v>1</v>
      </c>
      <c r="O9">
        <v>1</v>
      </c>
      <c r="P9">
        <v>1</v>
      </c>
      <c r="Q9" s="1" t="s">
        <v>15</v>
      </c>
      <c r="R9" s="1">
        <v>4</v>
      </c>
      <c r="S9">
        <v>1</v>
      </c>
      <c r="T9">
        <v>1</v>
      </c>
      <c r="U9">
        <v>1</v>
      </c>
    </row>
    <row r="10" spans="1:21" x14ac:dyDescent="0.45">
      <c r="C10">
        <f>SUM(C2:C9)</f>
        <v>44</v>
      </c>
      <c r="D10">
        <f>SUM(D2:D9)</f>
        <v>13</v>
      </c>
      <c r="E10">
        <f>SUM(E2:E9)</f>
        <v>5</v>
      </c>
      <c r="F10">
        <f>SUM(F2:F9)</f>
        <v>6</v>
      </c>
      <c r="H10">
        <f>SUM(H2:H9)</f>
        <v>49</v>
      </c>
      <c r="I10">
        <f>SUM(I2:I9)</f>
        <v>15</v>
      </c>
      <c r="J10">
        <f>SUM(J2:J9)</f>
        <v>4</v>
      </c>
      <c r="K10">
        <f>SUM(K2:K9)</f>
        <v>5</v>
      </c>
      <c r="M10">
        <f>SUM(M2:M9)</f>
        <v>24</v>
      </c>
      <c r="N10">
        <f>SUM(N2:N9)</f>
        <v>7</v>
      </c>
      <c r="O10">
        <f>SUM(O2:O9)</f>
        <v>5</v>
      </c>
      <c r="P10">
        <f>SUM(P2:P9)</f>
        <v>12</v>
      </c>
      <c r="R10">
        <f>SUM(R2:R9)</f>
        <v>18</v>
      </c>
      <c r="S10">
        <f>SUM(S2:S9)</f>
        <v>4</v>
      </c>
      <c r="T10">
        <f>SUM(T2:T9)</f>
        <v>4</v>
      </c>
      <c r="U10">
        <f>SUM(U2:U9)</f>
        <v>16</v>
      </c>
    </row>
    <row r="12" spans="1:21" x14ac:dyDescent="0.45">
      <c r="B12" t="s">
        <v>66</v>
      </c>
      <c r="C12" t="s">
        <v>68</v>
      </c>
      <c r="D12" t="s">
        <v>67</v>
      </c>
    </row>
    <row r="13" spans="1:21" x14ac:dyDescent="0.45">
      <c r="A13" t="s">
        <v>45</v>
      </c>
      <c r="B13">
        <v>13</v>
      </c>
      <c r="C13">
        <v>5</v>
      </c>
      <c r="D13">
        <v>6</v>
      </c>
    </row>
    <row r="14" spans="1:21" x14ac:dyDescent="0.45">
      <c r="A14" t="s">
        <v>46</v>
      </c>
      <c r="B14">
        <v>15</v>
      </c>
      <c r="C14">
        <v>4</v>
      </c>
      <c r="D14">
        <v>5</v>
      </c>
    </row>
    <row r="15" spans="1:21" x14ac:dyDescent="0.45">
      <c r="A15" t="s">
        <v>47</v>
      </c>
      <c r="B15">
        <v>7</v>
      </c>
      <c r="C15">
        <v>5</v>
      </c>
      <c r="D15">
        <v>12</v>
      </c>
    </row>
    <row r="16" spans="1:21" x14ac:dyDescent="0.45">
      <c r="A16" t="s">
        <v>48</v>
      </c>
      <c r="B16">
        <v>4</v>
      </c>
      <c r="C16">
        <v>4</v>
      </c>
      <c r="D16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23012-5888-4313-9474-6DD6E052AB9E}">
  <dimension ref="A1:U39"/>
  <sheetViews>
    <sheetView topLeftCell="A20" workbookViewId="0">
      <selection activeCell="M31" sqref="M31"/>
    </sheetView>
  </sheetViews>
  <sheetFormatPr defaultRowHeight="14.25" x14ac:dyDescent="0.45"/>
  <sheetData>
    <row r="1" spans="1:21" x14ac:dyDescent="0.45">
      <c r="A1" t="s">
        <v>36</v>
      </c>
      <c r="B1" t="s">
        <v>0</v>
      </c>
      <c r="C1" t="s">
        <v>69</v>
      </c>
      <c r="D1" t="s">
        <v>49</v>
      </c>
      <c r="E1" t="s">
        <v>50</v>
      </c>
      <c r="F1" t="s">
        <v>51</v>
      </c>
      <c r="G1" t="s">
        <v>1</v>
      </c>
      <c r="H1" t="s">
        <v>69</v>
      </c>
      <c r="I1" t="s">
        <v>49</v>
      </c>
      <c r="J1" t="s">
        <v>50</v>
      </c>
      <c r="K1" t="s">
        <v>51</v>
      </c>
      <c r="L1" t="s">
        <v>2</v>
      </c>
      <c r="M1" t="s">
        <v>69</v>
      </c>
      <c r="N1" t="s">
        <v>49</v>
      </c>
      <c r="O1" t="s">
        <v>50</v>
      </c>
      <c r="P1" t="s">
        <v>51</v>
      </c>
      <c r="Q1" t="s">
        <v>3</v>
      </c>
      <c r="R1" t="s">
        <v>69</v>
      </c>
      <c r="S1" t="s">
        <v>49</v>
      </c>
      <c r="T1" t="s">
        <v>50</v>
      </c>
      <c r="U1" t="s">
        <v>51</v>
      </c>
    </row>
    <row r="2" spans="1:21" x14ac:dyDescent="0.45">
      <c r="A2" t="s">
        <v>37</v>
      </c>
      <c r="B2" s="1" t="s">
        <v>23</v>
      </c>
      <c r="C2" s="1">
        <v>6</v>
      </c>
      <c r="D2">
        <v>8</v>
      </c>
      <c r="E2">
        <v>4</v>
      </c>
      <c r="F2">
        <f>D2-E2</f>
        <v>4</v>
      </c>
      <c r="G2" s="2" t="s">
        <v>26</v>
      </c>
      <c r="H2" s="2">
        <v>9</v>
      </c>
      <c r="I2">
        <v>5</v>
      </c>
      <c r="J2">
        <v>0</v>
      </c>
      <c r="K2">
        <f>I2-J2</f>
        <v>5</v>
      </c>
      <c r="L2" s="4" t="s">
        <v>30</v>
      </c>
      <c r="M2" s="4">
        <v>0</v>
      </c>
      <c r="N2">
        <v>2</v>
      </c>
      <c r="O2">
        <v>6</v>
      </c>
      <c r="P2">
        <f>N2-O2</f>
        <v>-4</v>
      </c>
      <c r="Q2" s="3" t="s">
        <v>35</v>
      </c>
      <c r="R2" s="3">
        <v>3</v>
      </c>
      <c r="S2">
        <v>2</v>
      </c>
      <c r="T2">
        <v>7</v>
      </c>
      <c r="U2">
        <f>S2-T2</f>
        <v>-5</v>
      </c>
    </row>
    <row r="3" spans="1:21" x14ac:dyDescent="0.45">
      <c r="A3" t="s">
        <v>38</v>
      </c>
      <c r="B3" s="1" t="s">
        <v>21</v>
      </c>
      <c r="C3" s="1">
        <v>5</v>
      </c>
      <c r="D3">
        <v>5</v>
      </c>
      <c r="E3">
        <v>4</v>
      </c>
      <c r="F3">
        <f t="shared" ref="F3:F9" si="0">D3-E3</f>
        <v>1</v>
      </c>
      <c r="G3" s="2" t="s">
        <v>8</v>
      </c>
      <c r="H3" s="2">
        <v>5</v>
      </c>
      <c r="I3">
        <v>6</v>
      </c>
      <c r="J3">
        <v>5</v>
      </c>
      <c r="K3">
        <f t="shared" ref="K3:K9" si="1">I3-J3</f>
        <v>1</v>
      </c>
      <c r="L3" s="3" t="s">
        <v>14</v>
      </c>
      <c r="M3" s="3">
        <v>4</v>
      </c>
      <c r="N3">
        <v>2</v>
      </c>
      <c r="O3">
        <v>2</v>
      </c>
      <c r="P3">
        <f t="shared" ref="P3:P9" si="2">N3-O3</f>
        <v>0</v>
      </c>
      <c r="Q3" s="4" t="s">
        <v>18</v>
      </c>
      <c r="R3" s="4">
        <v>1</v>
      </c>
      <c r="S3">
        <v>2</v>
      </c>
      <c r="T3">
        <v>4</v>
      </c>
      <c r="U3">
        <f t="shared" ref="U3:U9" si="3">S3-T3</f>
        <v>-2</v>
      </c>
    </row>
    <row r="4" spans="1:21" x14ac:dyDescent="0.45">
      <c r="A4" t="s">
        <v>39</v>
      </c>
      <c r="B4" s="2" t="s">
        <v>5</v>
      </c>
      <c r="C4" s="2">
        <v>7</v>
      </c>
      <c r="D4">
        <v>3</v>
      </c>
      <c r="E4">
        <v>1</v>
      </c>
      <c r="F4">
        <f t="shared" si="0"/>
        <v>2</v>
      </c>
      <c r="G4" s="3" t="s">
        <v>24</v>
      </c>
      <c r="H4" s="3">
        <v>3</v>
      </c>
      <c r="I4">
        <v>2</v>
      </c>
      <c r="J4">
        <v>2</v>
      </c>
      <c r="K4">
        <f t="shared" si="1"/>
        <v>0</v>
      </c>
      <c r="L4" s="1" t="s">
        <v>11</v>
      </c>
      <c r="M4" s="1">
        <v>5</v>
      </c>
      <c r="N4">
        <v>2</v>
      </c>
      <c r="O4">
        <v>1</v>
      </c>
      <c r="P4">
        <f t="shared" si="2"/>
        <v>1</v>
      </c>
      <c r="Q4" s="4" t="s">
        <v>33</v>
      </c>
      <c r="R4" s="4">
        <v>1</v>
      </c>
      <c r="S4">
        <v>2</v>
      </c>
      <c r="T4">
        <v>5</v>
      </c>
      <c r="U4">
        <f t="shared" si="3"/>
        <v>-3</v>
      </c>
    </row>
    <row r="5" spans="1:21" x14ac:dyDescent="0.45">
      <c r="A5" t="s">
        <v>40</v>
      </c>
      <c r="B5" s="1" t="s">
        <v>4</v>
      </c>
      <c r="C5" s="1">
        <v>4</v>
      </c>
      <c r="D5">
        <v>3</v>
      </c>
      <c r="E5">
        <v>5</v>
      </c>
      <c r="F5">
        <f t="shared" si="0"/>
        <v>-2</v>
      </c>
      <c r="G5" s="2" t="s">
        <v>10</v>
      </c>
      <c r="H5" s="2">
        <v>9</v>
      </c>
      <c r="I5">
        <v>7</v>
      </c>
      <c r="J5">
        <v>1</v>
      </c>
      <c r="K5">
        <f t="shared" si="1"/>
        <v>6</v>
      </c>
      <c r="L5" t="s">
        <v>27</v>
      </c>
      <c r="M5" s="4">
        <v>1</v>
      </c>
      <c r="N5">
        <v>2</v>
      </c>
      <c r="O5">
        <v>5</v>
      </c>
      <c r="P5">
        <f t="shared" si="2"/>
        <v>-3</v>
      </c>
      <c r="Q5" s="3" t="s">
        <v>19</v>
      </c>
      <c r="R5" s="3">
        <v>3</v>
      </c>
      <c r="S5">
        <v>3</v>
      </c>
      <c r="T5">
        <v>4</v>
      </c>
      <c r="U5">
        <f t="shared" si="3"/>
        <v>-1</v>
      </c>
    </row>
    <row r="6" spans="1:21" x14ac:dyDescent="0.45">
      <c r="A6" t="s">
        <v>41</v>
      </c>
      <c r="B6" s="2" t="s">
        <v>6</v>
      </c>
      <c r="C6" s="2">
        <v>7</v>
      </c>
      <c r="D6">
        <v>5</v>
      </c>
      <c r="E6">
        <v>1</v>
      </c>
      <c r="F6">
        <f t="shared" si="0"/>
        <v>4</v>
      </c>
      <c r="G6" s="1" t="s">
        <v>25</v>
      </c>
      <c r="H6" s="1">
        <v>5</v>
      </c>
      <c r="I6">
        <v>5</v>
      </c>
      <c r="J6">
        <v>4</v>
      </c>
      <c r="K6">
        <f t="shared" si="1"/>
        <v>1</v>
      </c>
      <c r="L6" t="s">
        <v>28</v>
      </c>
      <c r="M6" s="4">
        <v>1</v>
      </c>
      <c r="N6">
        <v>2</v>
      </c>
      <c r="O6">
        <v>5</v>
      </c>
      <c r="P6">
        <f t="shared" si="2"/>
        <v>-3</v>
      </c>
      <c r="Q6" s="3" t="s">
        <v>32</v>
      </c>
      <c r="R6" s="3">
        <v>3</v>
      </c>
      <c r="S6">
        <v>2</v>
      </c>
      <c r="T6">
        <v>4</v>
      </c>
      <c r="U6">
        <f t="shared" si="3"/>
        <v>-2</v>
      </c>
    </row>
    <row r="7" spans="1:21" x14ac:dyDescent="0.45">
      <c r="A7" t="s">
        <v>42</v>
      </c>
      <c r="B7" t="s">
        <v>7</v>
      </c>
      <c r="C7" s="4">
        <v>3</v>
      </c>
      <c r="D7">
        <v>2</v>
      </c>
      <c r="E7">
        <v>4</v>
      </c>
      <c r="F7">
        <f t="shared" si="0"/>
        <v>-2</v>
      </c>
      <c r="G7" s="1" t="s">
        <v>17</v>
      </c>
      <c r="H7" s="1">
        <v>6</v>
      </c>
      <c r="I7">
        <v>3</v>
      </c>
      <c r="J7">
        <v>4</v>
      </c>
      <c r="K7">
        <f t="shared" si="1"/>
        <v>-1</v>
      </c>
      <c r="L7" s="2" t="s">
        <v>29</v>
      </c>
      <c r="M7" s="2">
        <v>6</v>
      </c>
      <c r="N7">
        <v>5</v>
      </c>
      <c r="O7">
        <v>2</v>
      </c>
      <c r="P7">
        <f t="shared" si="2"/>
        <v>3</v>
      </c>
      <c r="Q7" t="s">
        <v>16</v>
      </c>
      <c r="R7" s="4">
        <v>3</v>
      </c>
      <c r="S7">
        <v>3</v>
      </c>
      <c r="T7">
        <v>3</v>
      </c>
      <c r="U7">
        <f t="shared" si="3"/>
        <v>0</v>
      </c>
    </row>
    <row r="8" spans="1:21" x14ac:dyDescent="0.45">
      <c r="A8" t="s">
        <v>43</v>
      </c>
      <c r="B8" s="2" t="s">
        <v>9</v>
      </c>
      <c r="C8" s="2">
        <v>9</v>
      </c>
      <c r="D8">
        <v>9</v>
      </c>
      <c r="E8">
        <v>2</v>
      </c>
      <c r="F8">
        <f t="shared" si="0"/>
        <v>7</v>
      </c>
      <c r="G8" s="1" t="s">
        <v>12</v>
      </c>
      <c r="H8" s="1">
        <v>6</v>
      </c>
      <c r="I8">
        <v>8</v>
      </c>
      <c r="J8">
        <v>3</v>
      </c>
      <c r="K8">
        <f t="shared" si="1"/>
        <v>5</v>
      </c>
      <c r="L8" t="s">
        <v>20</v>
      </c>
      <c r="M8">
        <v>3</v>
      </c>
      <c r="N8">
        <v>5</v>
      </c>
      <c r="O8">
        <v>8</v>
      </c>
      <c r="P8">
        <f t="shared" si="2"/>
        <v>-3</v>
      </c>
      <c r="Q8" s="3" t="s">
        <v>34</v>
      </c>
      <c r="R8" s="3">
        <v>0</v>
      </c>
      <c r="S8">
        <v>2</v>
      </c>
      <c r="T8">
        <v>11</v>
      </c>
      <c r="U8">
        <f t="shared" si="3"/>
        <v>-9</v>
      </c>
    </row>
    <row r="9" spans="1:21" x14ac:dyDescent="0.45">
      <c r="A9" t="s">
        <v>44</v>
      </c>
      <c r="B9" t="s">
        <v>22</v>
      </c>
      <c r="C9" s="4">
        <v>3</v>
      </c>
      <c r="D9">
        <v>2</v>
      </c>
      <c r="E9">
        <v>5</v>
      </c>
      <c r="F9">
        <f t="shared" si="0"/>
        <v>-3</v>
      </c>
      <c r="G9" s="2" t="s">
        <v>13</v>
      </c>
      <c r="H9" s="2">
        <v>6</v>
      </c>
      <c r="I9">
        <v>5</v>
      </c>
      <c r="J9">
        <v>2</v>
      </c>
      <c r="K9">
        <f t="shared" si="1"/>
        <v>3</v>
      </c>
      <c r="L9" s="3" t="s">
        <v>31</v>
      </c>
      <c r="M9" s="3">
        <v>4</v>
      </c>
      <c r="N9">
        <v>4</v>
      </c>
      <c r="O9">
        <v>4</v>
      </c>
      <c r="P9">
        <f t="shared" si="2"/>
        <v>0</v>
      </c>
      <c r="Q9" s="1" t="s">
        <v>15</v>
      </c>
      <c r="R9" s="1">
        <v>4</v>
      </c>
      <c r="S9">
        <v>4</v>
      </c>
      <c r="T9">
        <v>4</v>
      </c>
      <c r="U9">
        <f t="shared" si="3"/>
        <v>0</v>
      </c>
    </row>
    <row r="11" spans="1:21" x14ac:dyDescent="0.45">
      <c r="A11" t="s">
        <v>36</v>
      </c>
      <c r="B11" t="s">
        <v>0</v>
      </c>
      <c r="C11" t="s">
        <v>69</v>
      </c>
      <c r="D11" t="s">
        <v>70</v>
      </c>
      <c r="E11" t="s">
        <v>71</v>
      </c>
      <c r="F11" t="s">
        <v>40</v>
      </c>
      <c r="G11" t="s">
        <v>1</v>
      </c>
      <c r="H11" t="s">
        <v>69</v>
      </c>
      <c r="I11" t="s">
        <v>70</v>
      </c>
      <c r="J11" t="s">
        <v>71</v>
      </c>
      <c r="K11" t="s">
        <v>40</v>
      </c>
      <c r="L11" t="s">
        <v>2</v>
      </c>
      <c r="M11" t="s">
        <v>69</v>
      </c>
      <c r="N11" t="s">
        <v>70</v>
      </c>
      <c r="O11" t="s">
        <v>71</v>
      </c>
      <c r="P11" t="s">
        <v>40</v>
      </c>
      <c r="Q11" t="s">
        <v>3</v>
      </c>
      <c r="R11" t="s">
        <v>69</v>
      </c>
      <c r="S11" t="s">
        <v>70</v>
      </c>
      <c r="T11" t="s">
        <v>71</v>
      </c>
      <c r="U11" t="s">
        <v>40</v>
      </c>
    </row>
    <row r="12" spans="1:21" x14ac:dyDescent="0.45">
      <c r="A12" t="s">
        <v>37</v>
      </c>
      <c r="B12" s="1" t="s">
        <v>23</v>
      </c>
      <c r="C12" s="1">
        <v>6</v>
      </c>
      <c r="D12">
        <v>2</v>
      </c>
      <c r="E12">
        <v>0</v>
      </c>
      <c r="F12">
        <v>1</v>
      </c>
      <c r="G12" s="2" t="s">
        <v>26</v>
      </c>
      <c r="H12" s="2">
        <v>9</v>
      </c>
      <c r="I12">
        <v>3</v>
      </c>
      <c r="J12">
        <v>0</v>
      </c>
      <c r="K12">
        <v>0</v>
      </c>
      <c r="L12" s="4" t="s">
        <v>30</v>
      </c>
      <c r="M12" s="4">
        <v>0</v>
      </c>
      <c r="N12">
        <v>0</v>
      </c>
      <c r="O12">
        <v>0</v>
      </c>
      <c r="P12">
        <v>3</v>
      </c>
      <c r="Q12" s="3" t="s">
        <v>35</v>
      </c>
      <c r="R12" s="3">
        <v>3</v>
      </c>
      <c r="S12">
        <v>1</v>
      </c>
      <c r="T12">
        <v>0</v>
      </c>
      <c r="U12">
        <v>2</v>
      </c>
    </row>
    <row r="13" spans="1:21" x14ac:dyDescent="0.45">
      <c r="A13" t="s">
        <v>38</v>
      </c>
      <c r="B13" s="1" t="s">
        <v>21</v>
      </c>
      <c r="C13" s="1">
        <v>5</v>
      </c>
      <c r="D13">
        <v>1</v>
      </c>
      <c r="E13">
        <v>2</v>
      </c>
      <c r="F13">
        <v>0</v>
      </c>
      <c r="G13" s="2" t="s">
        <v>8</v>
      </c>
      <c r="H13" s="2">
        <v>5</v>
      </c>
      <c r="I13">
        <v>1</v>
      </c>
      <c r="J13">
        <v>2</v>
      </c>
      <c r="K13">
        <v>0</v>
      </c>
      <c r="L13" s="3" t="s">
        <v>14</v>
      </c>
      <c r="M13" s="3">
        <v>4</v>
      </c>
      <c r="N13">
        <v>1</v>
      </c>
      <c r="O13">
        <v>1</v>
      </c>
      <c r="P13">
        <v>1</v>
      </c>
      <c r="Q13" s="4" t="s">
        <v>18</v>
      </c>
      <c r="R13" s="4">
        <v>1</v>
      </c>
      <c r="S13" s="4">
        <v>0</v>
      </c>
      <c r="T13" s="4">
        <v>1</v>
      </c>
      <c r="U13" s="4">
        <v>2</v>
      </c>
    </row>
    <row r="14" spans="1:21" x14ac:dyDescent="0.45">
      <c r="A14" t="s">
        <v>39</v>
      </c>
      <c r="B14" s="2" t="s">
        <v>5</v>
      </c>
      <c r="C14" s="2">
        <v>7</v>
      </c>
      <c r="D14">
        <v>2</v>
      </c>
      <c r="E14">
        <v>1</v>
      </c>
      <c r="F14">
        <v>0</v>
      </c>
      <c r="G14" s="3" t="s">
        <v>24</v>
      </c>
      <c r="H14" s="3">
        <v>3</v>
      </c>
      <c r="I14">
        <v>1</v>
      </c>
      <c r="J14">
        <v>0</v>
      </c>
      <c r="K14">
        <v>2</v>
      </c>
      <c r="L14" s="1" t="s">
        <v>11</v>
      </c>
      <c r="M14" s="1">
        <v>5</v>
      </c>
      <c r="N14">
        <v>1</v>
      </c>
      <c r="O14">
        <v>2</v>
      </c>
      <c r="P14">
        <v>0</v>
      </c>
      <c r="Q14" s="4" t="s">
        <v>33</v>
      </c>
      <c r="R14" s="4">
        <v>1</v>
      </c>
      <c r="S14" s="4">
        <v>0</v>
      </c>
      <c r="T14" s="4">
        <v>1</v>
      </c>
      <c r="U14" s="4">
        <v>2</v>
      </c>
    </row>
    <row r="15" spans="1:21" x14ac:dyDescent="0.45">
      <c r="A15" t="s">
        <v>40</v>
      </c>
      <c r="B15" s="1" t="s">
        <v>4</v>
      </c>
      <c r="C15" s="1">
        <v>4</v>
      </c>
      <c r="D15">
        <v>1</v>
      </c>
      <c r="E15">
        <v>1</v>
      </c>
      <c r="F15">
        <v>1</v>
      </c>
      <c r="G15" s="2" t="s">
        <v>10</v>
      </c>
      <c r="H15" s="2">
        <v>9</v>
      </c>
      <c r="I15">
        <v>3</v>
      </c>
      <c r="J15">
        <v>0</v>
      </c>
      <c r="K15">
        <v>0</v>
      </c>
      <c r="L15" t="s">
        <v>27</v>
      </c>
      <c r="M15" s="4">
        <v>1</v>
      </c>
      <c r="N15" s="4">
        <v>0</v>
      </c>
      <c r="O15" s="4">
        <v>1</v>
      </c>
      <c r="P15" s="4">
        <v>2</v>
      </c>
      <c r="Q15" s="3" t="s">
        <v>19</v>
      </c>
      <c r="R15" s="3">
        <v>3</v>
      </c>
      <c r="S15" s="4">
        <v>1</v>
      </c>
      <c r="T15" s="4">
        <v>0</v>
      </c>
      <c r="U15" s="4">
        <v>2</v>
      </c>
    </row>
    <row r="16" spans="1:21" x14ac:dyDescent="0.45">
      <c r="A16" t="s">
        <v>41</v>
      </c>
      <c r="B16" s="2" t="s">
        <v>6</v>
      </c>
      <c r="C16" s="2">
        <v>7</v>
      </c>
      <c r="D16">
        <v>2</v>
      </c>
      <c r="E16">
        <v>1</v>
      </c>
      <c r="F16">
        <v>0</v>
      </c>
      <c r="G16" s="1" t="s">
        <v>25</v>
      </c>
      <c r="H16" s="1">
        <v>5</v>
      </c>
      <c r="I16">
        <v>1</v>
      </c>
      <c r="J16">
        <v>2</v>
      </c>
      <c r="K16">
        <v>0</v>
      </c>
      <c r="L16" t="s">
        <v>28</v>
      </c>
      <c r="M16" s="4">
        <v>1</v>
      </c>
      <c r="N16" s="4">
        <v>1</v>
      </c>
      <c r="O16" s="4">
        <v>0</v>
      </c>
      <c r="P16" s="4">
        <v>2</v>
      </c>
      <c r="Q16" s="3" t="s">
        <v>32</v>
      </c>
      <c r="R16" s="3">
        <v>3</v>
      </c>
      <c r="S16" s="4">
        <v>0</v>
      </c>
      <c r="T16" s="4">
        <v>1</v>
      </c>
      <c r="U16" s="4">
        <v>2</v>
      </c>
    </row>
    <row r="17" spans="1:21" x14ac:dyDescent="0.45">
      <c r="A17" t="s">
        <v>42</v>
      </c>
      <c r="B17" t="s">
        <v>7</v>
      </c>
      <c r="C17" s="4">
        <v>3</v>
      </c>
      <c r="D17">
        <v>1</v>
      </c>
      <c r="E17">
        <v>0</v>
      </c>
      <c r="F17">
        <v>2</v>
      </c>
      <c r="G17" s="1" t="s">
        <v>17</v>
      </c>
      <c r="H17" s="1">
        <v>6</v>
      </c>
      <c r="I17">
        <v>2</v>
      </c>
      <c r="J17">
        <v>0</v>
      </c>
      <c r="K17">
        <v>1</v>
      </c>
      <c r="L17" s="2" t="s">
        <v>29</v>
      </c>
      <c r="M17" s="2">
        <v>6</v>
      </c>
      <c r="N17">
        <v>2</v>
      </c>
      <c r="O17">
        <v>0</v>
      </c>
      <c r="P17">
        <v>1</v>
      </c>
      <c r="Q17" s="3" t="s">
        <v>16</v>
      </c>
      <c r="R17" s="3">
        <v>3</v>
      </c>
      <c r="S17" s="4">
        <v>1</v>
      </c>
      <c r="T17" s="4">
        <v>0</v>
      </c>
      <c r="U17" s="4">
        <v>2</v>
      </c>
    </row>
    <row r="18" spans="1:21" x14ac:dyDescent="0.45">
      <c r="A18" t="s">
        <v>43</v>
      </c>
      <c r="B18" s="2" t="s">
        <v>9</v>
      </c>
      <c r="C18" s="2">
        <v>9</v>
      </c>
      <c r="D18">
        <v>3</v>
      </c>
      <c r="E18">
        <v>0</v>
      </c>
      <c r="F18">
        <v>0</v>
      </c>
      <c r="G18" s="1" t="s">
        <v>12</v>
      </c>
      <c r="H18" s="1">
        <v>6</v>
      </c>
      <c r="I18">
        <v>2</v>
      </c>
      <c r="J18">
        <v>0</v>
      </c>
      <c r="K18">
        <v>1</v>
      </c>
      <c r="L18" s="3" t="s">
        <v>20</v>
      </c>
      <c r="M18" s="3">
        <v>3</v>
      </c>
      <c r="N18" s="4">
        <v>1</v>
      </c>
      <c r="O18" s="4">
        <v>0</v>
      </c>
      <c r="P18" s="4">
        <v>2</v>
      </c>
      <c r="Q18" s="4" t="s">
        <v>34</v>
      </c>
      <c r="R18" s="4">
        <v>0</v>
      </c>
      <c r="S18" s="4">
        <v>0</v>
      </c>
      <c r="T18" s="4">
        <v>0</v>
      </c>
      <c r="U18" s="4">
        <v>3</v>
      </c>
    </row>
    <row r="19" spans="1:21" x14ac:dyDescent="0.45">
      <c r="A19" t="s">
        <v>44</v>
      </c>
      <c r="B19" t="s">
        <v>22</v>
      </c>
      <c r="C19" s="4">
        <v>3</v>
      </c>
      <c r="D19">
        <v>1</v>
      </c>
      <c r="E19">
        <v>0</v>
      </c>
      <c r="F19">
        <v>2</v>
      </c>
      <c r="G19" s="2" t="s">
        <v>13</v>
      </c>
      <c r="H19" s="2">
        <v>6</v>
      </c>
      <c r="I19">
        <v>2</v>
      </c>
      <c r="J19">
        <v>0</v>
      </c>
      <c r="K19">
        <v>1</v>
      </c>
      <c r="L19" s="3" t="s">
        <v>31</v>
      </c>
      <c r="M19" s="3">
        <v>4</v>
      </c>
      <c r="N19">
        <v>1</v>
      </c>
      <c r="O19">
        <v>1</v>
      </c>
      <c r="P19">
        <v>1</v>
      </c>
      <c r="Q19" s="1" t="s">
        <v>15</v>
      </c>
      <c r="R19" s="1">
        <v>4</v>
      </c>
      <c r="S19">
        <v>1</v>
      </c>
      <c r="T19">
        <v>1</v>
      </c>
      <c r="U19">
        <v>1</v>
      </c>
    </row>
    <row r="20" spans="1:21" x14ac:dyDescent="0.45">
      <c r="C20">
        <f>SUM(C12:C19)</f>
        <v>44</v>
      </c>
      <c r="D20">
        <f t="shared" ref="D20:U20" si="4">SUM(D12:D19)</f>
        <v>13</v>
      </c>
      <c r="E20">
        <f t="shared" si="4"/>
        <v>5</v>
      </c>
      <c r="F20">
        <f t="shared" si="4"/>
        <v>6</v>
      </c>
      <c r="H20">
        <f t="shared" si="4"/>
        <v>49</v>
      </c>
      <c r="I20">
        <f t="shared" si="4"/>
        <v>15</v>
      </c>
      <c r="J20">
        <f t="shared" si="4"/>
        <v>4</v>
      </c>
      <c r="K20">
        <f t="shared" si="4"/>
        <v>5</v>
      </c>
      <c r="M20">
        <f t="shared" si="4"/>
        <v>24</v>
      </c>
      <c r="N20">
        <f t="shared" si="4"/>
        <v>7</v>
      </c>
      <c r="O20">
        <f t="shared" si="4"/>
        <v>5</v>
      </c>
      <c r="P20">
        <f t="shared" si="4"/>
        <v>12</v>
      </c>
      <c r="R20">
        <f t="shared" si="4"/>
        <v>18</v>
      </c>
      <c r="S20">
        <f t="shared" si="4"/>
        <v>4</v>
      </c>
      <c r="T20">
        <f t="shared" si="4"/>
        <v>4</v>
      </c>
      <c r="U20">
        <f t="shared" si="4"/>
        <v>16</v>
      </c>
    </row>
    <row r="21" spans="1:21" x14ac:dyDescent="0.45">
      <c r="C21">
        <f>C20/8</f>
        <v>5.5</v>
      </c>
      <c r="H21">
        <f>H20/8</f>
        <v>6.125</v>
      </c>
      <c r="M21">
        <f>M20/8</f>
        <v>3</v>
      </c>
      <c r="R21">
        <f>R20/8</f>
        <v>2.25</v>
      </c>
    </row>
    <row r="23" spans="1:21" x14ac:dyDescent="0.45">
      <c r="A23" t="s">
        <v>36</v>
      </c>
      <c r="B23" t="s">
        <v>74</v>
      </c>
      <c r="C23" t="s">
        <v>69</v>
      </c>
      <c r="D23" t="s">
        <v>70</v>
      </c>
      <c r="E23" t="s">
        <v>71</v>
      </c>
      <c r="F23" t="s">
        <v>40</v>
      </c>
      <c r="G23" t="s">
        <v>75</v>
      </c>
      <c r="H23" t="s">
        <v>69</v>
      </c>
      <c r="I23" t="s">
        <v>70</v>
      </c>
      <c r="J23" t="s">
        <v>71</v>
      </c>
      <c r="K23" t="s">
        <v>40</v>
      </c>
      <c r="L23" t="s">
        <v>76</v>
      </c>
      <c r="M23" t="s">
        <v>69</v>
      </c>
      <c r="N23" t="s">
        <v>70</v>
      </c>
      <c r="O23" t="s">
        <v>71</v>
      </c>
      <c r="P23" t="s">
        <v>40</v>
      </c>
      <c r="Q23" t="s">
        <v>77</v>
      </c>
      <c r="R23" t="s">
        <v>69</v>
      </c>
      <c r="S23" t="s">
        <v>70</v>
      </c>
      <c r="T23" t="s">
        <v>71</v>
      </c>
      <c r="U23" t="s">
        <v>40</v>
      </c>
    </row>
    <row r="24" spans="1:21" x14ac:dyDescent="0.45">
      <c r="A24" t="s">
        <v>37</v>
      </c>
      <c r="B24" s="2" t="s">
        <v>26</v>
      </c>
      <c r="C24" s="2">
        <v>9</v>
      </c>
      <c r="D24">
        <v>3</v>
      </c>
      <c r="E24">
        <v>0</v>
      </c>
      <c r="F24">
        <v>0</v>
      </c>
      <c r="G24" s="1" t="s">
        <v>23</v>
      </c>
      <c r="H24" s="1">
        <v>6</v>
      </c>
      <c r="I24">
        <v>2</v>
      </c>
      <c r="J24">
        <v>0</v>
      </c>
      <c r="K24">
        <v>1</v>
      </c>
      <c r="L24" s="3" t="s">
        <v>35</v>
      </c>
      <c r="M24" s="3">
        <v>3</v>
      </c>
      <c r="N24">
        <v>1</v>
      </c>
      <c r="O24">
        <v>0</v>
      </c>
      <c r="P24">
        <v>2</v>
      </c>
      <c r="Q24" s="4" t="s">
        <v>30</v>
      </c>
      <c r="R24" s="4">
        <v>0</v>
      </c>
      <c r="S24">
        <v>0</v>
      </c>
      <c r="T24">
        <v>0</v>
      </c>
      <c r="U24">
        <v>3</v>
      </c>
    </row>
    <row r="25" spans="1:21" x14ac:dyDescent="0.45">
      <c r="A25" t="s">
        <v>38</v>
      </c>
      <c r="B25" s="2" t="s">
        <v>8</v>
      </c>
      <c r="C25" s="2">
        <v>5</v>
      </c>
      <c r="D25">
        <v>1</v>
      </c>
      <c r="E25">
        <v>2</v>
      </c>
      <c r="F25">
        <v>0</v>
      </c>
      <c r="G25" s="1" t="s">
        <v>21</v>
      </c>
      <c r="H25" s="1">
        <v>5</v>
      </c>
      <c r="I25">
        <v>1</v>
      </c>
      <c r="J25">
        <v>2</v>
      </c>
      <c r="K25">
        <v>0</v>
      </c>
      <c r="L25" s="3" t="s">
        <v>14</v>
      </c>
      <c r="M25" s="3">
        <v>4</v>
      </c>
      <c r="N25">
        <v>1</v>
      </c>
      <c r="O25">
        <v>1</v>
      </c>
      <c r="P25">
        <v>1</v>
      </c>
      <c r="Q25" s="4" t="s">
        <v>18</v>
      </c>
      <c r="R25" s="4">
        <v>1</v>
      </c>
      <c r="S25" s="4">
        <v>0</v>
      </c>
      <c r="T25" s="4">
        <v>1</v>
      </c>
      <c r="U25" s="4">
        <v>2</v>
      </c>
    </row>
    <row r="26" spans="1:21" x14ac:dyDescent="0.45">
      <c r="A26" t="s">
        <v>39</v>
      </c>
      <c r="B26" s="2" t="s">
        <v>5</v>
      </c>
      <c r="C26" s="2">
        <v>7</v>
      </c>
      <c r="D26">
        <v>2</v>
      </c>
      <c r="E26">
        <v>1</v>
      </c>
      <c r="F26">
        <v>0</v>
      </c>
      <c r="G26" s="1" t="s">
        <v>11</v>
      </c>
      <c r="H26" s="1">
        <v>5</v>
      </c>
      <c r="I26">
        <v>1</v>
      </c>
      <c r="J26">
        <v>2</v>
      </c>
      <c r="K26">
        <v>0</v>
      </c>
      <c r="L26" s="3" t="s">
        <v>24</v>
      </c>
      <c r="M26" s="3">
        <v>3</v>
      </c>
      <c r="N26">
        <v>1</v>
      </c>
      <c r="O26">
        <v>0</v>
      </c>
      <c r="P26">
        <v>2</v>
      </c>
      <c r="Q26" s="4" t="s">
        <v>33</v>
      </c>
      <c r="R26" s="4">
        <v>1</v>
      </c>
      <c r="S26" s="4">
        <v>0</v>
      </c>
      <c r="T26" s="4">
        <v>1</v>
      </c>
      <c r="U26" s="4">
        <v>2</v>
      </c>
    </row>
    <row r="27" spans="1:21" x14ac:dyDescent="0.45">
      <c r="A27" t="s">
        <v>40</v>
      </c>
      <c r="B27" s="2" t="s">
        <v>10</v>
      </c>
      <c r="C27" s="2">
        <v>9</v>
      </c>
      <c r="D27">
        <v>3</v>
      </c>
      <c r="E27">
        <v>0</v>
      </c>
      <c r="F27">
        <v>0</v>
      </c>
      <c r="G27" s="1" t="s">
        <v>4</v>
      </c>
      <c r="H27" s="1">
        <v>4</v>
      </c>
      <c r="I27">
        <v>1</v>
      </c>
      <c r="J27">
        <v>1</v>
      </c>
      <c r="K27">
        <v>1</v>
      </c>
      <c r="L27" s="3" t="s">
        <v>19</v>
      </c>
      <c r="M27" s="3">
        <v>3</v>
      </c>
      <c r="N27" s="4">
        <v>1</v>
      </c>
      <c r="O27" s="4">
        <v>0</v>
      </c>
      <c r="P27" s="4">
        <v>2</v>
      </c>
      <c r="Q27" t="s">
        <v>27</v>
      </c>
      <c r="R27" s="4">
        <v>1</v>
      </c>
      <c r="S27" s="4">
        <v>0</v>
      </c>
      <c r="T27" s="4">
        <v>1</v>
      </c>
      <c r="U27" s="4">
        <v>2</v>
      </c>
    </row>
    <row r="28" spans="1:21" x14ac:dyDescent="0.45">
      <c r="A28" t="s">
        <v>41</v>
      </c>
      <c r="B28" s="2" t="s">
        <v>6</v>
      </c>
      <c r="C28" s="2">
        <v>7</v>
      </c>
      <c r="D28">
        <v>2</v>
      </c>
      <c r="E28">
        <v>1</v>
      </c>
      <c r="F28">
        <v>0</v>
      </c>
      <c r="G28" s="1" t="s">
        <v>25</v>
      </c>
      <c r="H28" s="1">
        <v>5</v>
      </c>
      <c r="I28">
        <v>1</v>
      </c>
      <c r="J28">
        <v>2</v>
      </c>
      <c r="K28">
        <v>0</v>
      </c>
      <c r="L28" s="3" t="s">
        <v>32</v>
      </c>
      <c r="M28" s="3">
        <v>3</v>
      </c>
      <c r="N28" s="4">
        <v>0</v>
      </c>
      <c r="O28" s="4">
        <v>1</v>
      </c>
      <c r="P28" s="4">
        <v>2</v>
      </c>
      <c r="Q28" t="s">
        <v>28</v>
      </c>
      <c r="R28" s="4">
        <v>1</v>
      </c>
      <c r="S28" s="4">
        <v>1</v>
      </c>
      <c r="T28" s="4">
        <v>0</v>
      </c>
      <c r="U28" s="4">
        <v>2</v>
      </c>
    </row>
    <row r="29" spans="1:21" x14ac:dyDescent="0.45">
      <c r="A29" t="s">
        <v>42</v>
      </c>
      <c r="B29" s="2" t="s">
        <v>29</v>
      </c>
      <c r="C29" s="2">
        <v>6</v>
      </c>
      <c r="D29">
        <v>2</v>
      </c>
      <c r="E29">
        <v>0</v>
      </c>
      <c r="F29">
        <v>1</v>
      </c>
      <c r="G29" s="1" t="s">
        <v>17</v>
      </c>
      <c r="H29" s="1">
        <v>6</v>
      </c>
      <c r="I29">
        <v>2</v>
      </c>
      <c r="J29">
        <v>0</v>
      </c>
      <c r="K29">
        <v>1</v>
      </c>
      <c r="L29" s="3" t="s">
        <v>16</v>
      </c>
      <c r="M29" s="3">
        <v>3</v>
      </c>
      <c r="N29" s="4">
        <v>1</v>
      </c>
      <c r="O29" s="4">
        <v>0</v>
      </c>
      <c r="P29" s="4">
        <v>2</v>
      </c>
      <c r="Q29" t="s">
        <v>7</v>
      </c>
      <c r="R29" s="4">
        <v>3</v>
      </c>
      <c r="S29">
        <v>1</v>
      </c>
      <c r="T29">
        <v>0</v>
      </c>
      <c r="U29">
        <v>2</v>
      </c>
    </row>
    <row r="30" spans="1:21" x14ac:dyDescent="0.45">
      <c r="A30" t="s">
        <v>43</v>
      </c>
      <c r="B30" s="2" t="s">
        <v>9</v>
      </c>
      <c r="C30" s="2">
        <v>9</v>
      </c>
      <c r="D30">
        <v>3</v>
      </c>
      <c r="E30">
        <v>0</v>
      </c>
      <c r="F30">
        <v>0</v>
      </c>
      <c r="G30" s="1" t="s">
        <v>12</v>
      </c>
      <c r="H30" s="1">
        <v>6</v>
      </c>
      <c r="I30">
        <v>2</v>
      </c>
      <c r="J30">
        <v>0</v>
      </c>
      <c r="K30">
        <v>1</v>
      </c>
      <c r="L30" s="3" t="s">
        <v>20</v>
      </c>
      <c r="M30" s="3">
        <v>3</v>
      </c>
      <c r="N30" s="4">
        <v>1</v>
      </c>
      <c r="O30" s="4">
        <v>0</v>
      </c>
      <c r="P30" s="4">
        <v>2</v>
      </c>
      <c r="Q30" s="4" t="s">
        <v>34</v>
      </c>
      <c r="R30" s="4">
        <v>0</v>
      </c>
      <c r="S30" s="4">
        <v>0</v>
      </c>
      <c r="T30" s="4">
        <v>0</v>
      </c>
      <c r="U30" s="4">
        <v>3</v>
      </c>
    </row>
    <row r="31" spans="1:21" x14ac:dyDescent="0.45">
      <c r="A31" t="s">
        <v>44</v>
      </c>
      <c r="B31" s="2" t="s">
        <v>13</v>
      </c>
      <c r="C31" s="2">
        <v>6</v>
      </c>
      <c r="D31">
        <v>2</v>
      </c>
      <c r="E31">
        <v>0</v>
      </c>
      <c r="F31">
        <v>1</v>
      </c>
      <c r="G31" s="1" t="s">
        <v>15</v>
      </c>
      <c r="H31" s="1">
        <v>4</v>
      </c>
      <c r="I31">
        <v>1</v>
      </c>
      <c r="J31">
        <v>1</v>
      </c>
      <c r="K31">
        <v>1</v>
      </c>
      <c r="L31" s="3" t="s">
        <v>31</v>
      </c>
      <c r="M31" s="3">
        <v>4</v>
      </c>
      <c r="N31">
        <v>1</v>
      </c>
      <c r="O31">
        <v>1</v>
      </c>
      <c r="P31">
        <v>1</v>
      </c>
      <c r="Q31" t="s">
        <v>22</v>
      </c>
      <c r="R31" s="4">
        <v>3</v>
      </c>
      <c r="S31">
        <v>1</v>
      </c>
      <c r="T31">
        <v>0</v>
      </c>
      <c r="U31">
        <v>2</v>
      </c>
    </row>
    <row r="32" spans="1:21" x14ac:dyDescent="0.45">
      <c r="C32">
        <f>SUM(C24:C31)</f>
        <v>58</v>
      </c>
      <c r="D32">
        <f>SUM(D24:D31)</f>
        <v>18</v>
      </c>
      <c r="E32">
        <f t="shared" ref="E32:F32" si="5">SUM(E24:E31)</f>
        <v>4</v>
      </c>
      <c r="F32">
        <f t="shared" si="5"/>
        <v>2</v>
      </c>
      <c r="H32">
        <f>SUM(H24:H31)</f>
        <v>41</v>
      </c>
      <c r="I32">
        <f>SUM(I24:I31)</f>
        <v>11</v>
      </c>
      <c r="J32">
        <f>SUM(J24:J31)</f>
        <v>8</v>
      </c>
      <c r="K32">
        <f>SUM(K24:K31)</f>
        <v>5</v>
      </c>
      <c r="M32">
        <f>SUM(M24:M31)</f>
        <v>26</v>
      </c>
      <c r="N32">
        <f>SUM(N24:N31)</f>
        <v>7</v>
      </c>
      <c r="O32">
        <f>SUM(O24:O31)</f>
        <v>3</v>
      </c>
      <c r="P32">
        <f>SUM(P24:P31)</f>
        <v>14</v>
      </c>
      <c r="R32">
        <f>SUM(R24:R31)</f>
        <v>10</v>
      </c>
      <c r="S32">
        <f>SUM(S24:S31)</f>
        <v>3</v>
      </c>
      <c r="T32">
        <f>SUM(T24:T31)</f>
        <v>3</v>
      </c>
      <c r="U32">
        <f>SUM(U24:U31)</f>
        <v>18</v>
      </c>
    </row>
    <row r="33" spans="2:18" x14ac:dyDescent="0.45">
      <c r="B33" s="12">
        <f>AVERAGE(C24:C31)</f>
        <v>7.25</v>
      </c>
      <c r="C33" s="12">
        <f>C32/8</f>
        <v>7.25</v>
      </c>
      <c r="G33" s="12">
        <f>AVERAGE(H24:H31)</f>
        <v>5.125</v>
      </c>
      <c r="H33" s="12">
        <f>H32/8</f>
        <v>5.125</v>
      </c>
      <c r="L33" s="12">
        <f>AVERAGE(M24:M31)</f>
        <v>3.25</v>
      </c>
      <c r="M33" s="12">
        <f>M32/8</f>
        <v>3.25</v>
      </c>
      <c r="Q33" s="12">
        <f>AVERAGE(R24:R31)</f>
        <v>1.25</v>
      </c>
      <c r="R33" s="12">
        <f>R32/8</f>
        <v>1.25</v>
      </c>
    </row>
    <row r="35" spans="2:18" x14ac:dyDescent="0.45">
      <c r="B35" t="s">
        <v>78</v>
      </c>
      <c r="D35">
        <f>C33-H33</f>
        <v>2.125</v>
      </c>
      <c r="H35" t="s">
        <v>84</v>
      </c>
    </row>
    <row r="36" spans="2:18" x14ac:dyDescent="0.45">
      <c r="B36" t="s">
        <v>79</v>
      </c>
      <c r="D36">
        <f>M33-R33</f>
        <v>2</v>
      </c>
      <c r="G36" t="s">
        <v>80</v>
      </c>
      <c r="H36" s="12">
        <f>C33</f>
        <v>7.25</v>
      </c>
    </row>
    <row r="37" spans="2:18" x14ac:dyDescent="0.45">
      <c r="G37" t="s">
        <v>81</v>
      </c>
      <c r="H37" s="12">
        <f>H33</f>
        <v>5.125</v>
      </c>
    </row>
    <row r="38" spans="2:18" x14ac:dyDescent="0.45">
      <c r="G38" t="s">
        <v>82</v>
      </c>
      <c r="H38" s="12">
        <f>M33</f>
        <v>3.25</v>
      </c>
    </row>
    <row r="39" spans="2:18" x14ac:dyDescent="0.45">
      <c r="G39" t="s">
        <v>83</v>
      </c>
      <c r="H39" s="12">
        <f>R33</f>
        <v>1.25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5371-5C50-41BE-ADED-FDEDAC16F8B7}">
  <dimension ref="B1:I20"/>
  <sheetViews>
    <sheetView zoomScale="150" zoomScaleNormal="150" workbookViewId="0">
      <selection activeCell="K17" sqref="K17"/>
    </sheetView>
  </sheetViews>
  <sheetFormatPr defaultRowHeight="14.25" x14ac:dyDescent="0.45"/>
  <cols>
    <col min="2" max="2" width="9.86328125" bestFit="1" customWidth="1"/>
    <col min="3" max="3" width="13.796875" customWidth="1"/>
    <col min="4" max="4" width="13.9296875" customWidth="1"/>
    <col min="5" max="5" width="11.59765625" customWidth="1"/>
    <col min="6" max="6" width="11.46484375" customWidth="1"/>
    <col min="7" max="7" width="10.19921875" bestFit="1" customWidth="1"/>
  </cols>
  <sheetData>
    <row r="1" spans="2:5" x14ac:dyDescent="0.45">
      <c r="B1" s="7" t="s">
        <v>60</v>
      </c>
      <c r="C1" s="10">
        <v>0.9</v>
      </c>
      <c r="D1" s="7" t="s">
        <v>57</v>
      </c>
      <c r="E1" s="10">
        <v>0.8</v>
      </c>
    </row>
    <row r="2" spans="2:5" x14ac:dyDescent="0.45">
      <c r="B2" s="7" t="s">
        <v>61</v>
      </c>
      <c r="C2" s="10">
        <f>1-C1</f>
        <v>9.9999999999999978E-2</v>
      </c>
      <c r="D2" s="7" t="s">
        <v>58</v>
      </c>
      <c r="E2" s="10">
        <f>1-E1</f>
        <v>0.19999999999999996</v>
      </c>
    </row>
    <row r="3" spans="2:5" x14ac:dyDescent="0.45">
      <c r="C3" s="7"/>
      <c r="D3" s="5"/>
    </row>
    <row r="4" spans="2:5" s="6" customFormat="1" ht="43.5" customHeight="1" x14ac:dyDescent="0.45">
      <c r="B4" s="6" t="s">
        <v>59</v>
      </c>
      <c r="C4" s="6" t="s">
        <v>63</v>
      </c>
      <c r="D4" s="6" t="s">
        <v>62</v>
      </c>
    </row>
    <row r="5" spans="2:5" x14ac:dyDescent="0.45">
      <c r="B5" s="7">
        <v>1</v>
      </c>
      <c r="C5" s="8">
        <f>$E$1</f>
        <v>0.8</v>
      </c>
      <c r="D5" s="8">
        <f>C5*$C$1</f>
        <v>0.72000000000000008</v>
      </c>
    </row>
    <row r="6" spans="2:5" x14ac:dyDescent="0.45">
      <c r="B6" s="7">
        <v>2</v>
      </c>
      <c r="C6" s="8">
        <f>C5*$E$1</f>
        <v>0.64000000000000012</v>
      </c>
      <c r="D6" s="8">
        <f>C6*$C$1</f>
        <v>0.57600000000000018</v>
      </c>
    </row>
    <row r="7" spans="2:5" x14ac:dyDescent="0.45">
      <c r="B7" s="7">
        <v>3</v>
      </c>
      <c r="C7" s="8">
        <f t="shared" ref="C7:C16" si="0">C6*$E$1</f>
        <v>0.51200000000000012</v>
      </c>
      <c r="D7" s="8">
        <f>C7*$C$1</f>
        <v>0.4608000000000001</v>
      </c>
    </row>
    <row r="8" spans="2:5" x14ac:dyDescent="0.45">
      <c r="B8" s="7">
        <v>4</v>
      </c>
      <c r="C8" s="8">
        <f t="shared" si="0"/>
        <v>0.40960000000000013</v>
      </c>
      <c r="D8" s="8">
        <f>C8*$C$1</f>
        <v>0.36864000000000013</v>
      </c>
    </row>
    <row r="9" spans="2:5" x14ac:dyDescent="0.45">
      <c r="B9" s="7">
        <v>5</v>
      </c>
      <c r="C9" s="8">
        <f t="shared" si="0"/>
        <v>0.32768000000000014</v>
      </c>
      <c r="D9" s="8">
        <f>C9*$C$1</f>
        <v>0.29491200000000012</v>
      </c>
    </row>
    <row r="10" spans="2:5" x14ac:dyDescent="0.45">
      <c r="B10" s="7">
        <v>6</v>
      </c>
      <c r="C10" s="8">
        <f t="shared" si="0"/>
        <v>0.2621440000000001</v>
      </c>
      <c r="D10" s="8">
        <f>C10*$C$1</f>
        <v>0.2359296000000001</v>
      </c>
    </row>
    <row r="11" spans="2:5" x14ac:dyDescent="0.45">
      <c r="B11" s="7">
        <v>7</v>
      </c>
      <c r="C11" s="8">
        <f t="shared" si="0"/>
        <v>0.2097152000000001</v>
      </c>
      <c r="D11" s="8">
        <f>C11*$C$1</f>
        <v>0.18874368000000011</v>
      </c>
    </row>
    <row r="12" spans="2:5" x14ac:dyDescent="0.45">
      <c r="B12" s="7">
        <v>8</v>
      </c>
      <c r="C12" s="8">
        <f t="shared" si="0"/>
        <v>0.16777216000000009</v>
      </c>
      <c r="D12" s="8">
        <f>C12*$C$1</f>
        <v>0.15099494400000008</v>
      </c>
    </row>
    <row r="13" spans="2:5" x14ac:dyDescent="0.45">
      <c r="B13" s="7">
        <v>9</v>
      </c>
      <c r="C13" s="8">
        <f t="shared" si="0"/>
        <v>0.13421772800000006</v>
      </c>
      <c r="D13" s="8">
        <f>C13*$C$1</f>
        <v>0.12079595520000005</v>
      </c>
    </row>
    <row r="14" spans="2:5" x14ac:dyDescent="0.45">
      <c r="B14" s="7">
        <v>10</v>
      </c>
      <c r="C14" s="8">
        <f t="shared" si="0"/>
        <v>0.10737418240000006</v>
      </c>
      <c r="D14" s="8">
        <f>C14*$C$1</f>
        <v>9.6636764160000055E-2</v>
      </c>
    </row>
    <row r="15" spans="2:5" x14ac:dyDescent="0.45">
      <c r="B15" s="7"/>
      <c r="C15" s="8"/>
      <c r="D15" s="8"/>
    </row>
    <row r="16" spans="2:5" x14ac:dyDescent="0.45">
      <c r="B16" s="7"/>
      <c r="C16" s="7" t="s">
        <v>64</v>
      </c>
      <c r="D16" s="9">
        <f>SUM(D5:D14)</f>
        <v>3.213452943360001</v>
      </c>
    </row>
    <row r="17" spans="7:9" x14ac:dyDescent="0.45">
      <c r="G17" s="11">
        <v>32639</v>
      </c>
      <c r="I17">
        <f>180-39</f>
        <v>141</v>
      </c>
    </row>
    <row r="18" spans="7:9" x14ac:dyDescent="0.45">
      <c r="G18" s="11">
        <v>39661</v>
      </c>
      <c r="I18">
        <f>POWER(97,2)+POWER(72,2)-PRODUCT(2,97,72,COS(141))</f>
        <v>27607.297948833489</v>
      </c>
    </row>
    <row r="19" spans="7:9" x14ac:dyDescent="0.45">
      <c r="G19">
        <f>G18-G17</f>
        <v>7022</v>
      </c>
      <c r="I19">
        <f>SQRT(I18)</f>
        <v>166.15444005151801</v>
      </c>
    </row>
    <row r="20" spans="7:9" x14ac:dyDescent="0.45">
      <c r="G20">
        <f>G19/365</f>
        <v>19.238356164383561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U b 5 9 V P c B l N i i A A A A 9 g A A A B I A H A B D b 2 5 m a W c v U G F j a 2 F n Z S 5 4 b W w g o h g A K K A U A A A A A A A A A A A A A A A A A A A A A A A A A A A A h Y + x D o I w F E V / h X S n L X U x 5 F E G V 0 l M T A x r U 5 7 Q C M X Q Y v k 3 B z / J X x C j q J v j P f c M 9 9 6 v N 8 i n r o 0 u O D j T 2 4 w k l J M I r e 4 r Y + u M j P 4 Y r 0 k u Y a f 0 S d U Y z b J 1 6 e S q j D T e n 1 P G Q g g 0 r G g / 1 E x w n r C y 2 O 5 1 g 5 0 i H 9 n 8 l 2 N j n V d W I 5 F w e I 2 R g i Z c U M H n T c A W C I W x X 0 H M 3 b P 9 g b A Z W z 8 O K N H F R Q l s i c D e H + Q D U E s D B B Q A A g A I A F G + f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v n 1 U K I p H u A 4 A A A A R A A A A E w A c A E Z v c m 1 1 b G F z L 1 N l Y 3 R p b 2 4 x L m 0 g o h g A K K A U A A A A A A A A A A A A A A A A A A A A A A A A A A A A K 0 5 N L s n M z 1 M I h t C G 1 g B Q S w E C L Q A U A A I A C A B R v n 1 U 9 w G U 2 K I A A A D 2 A A A A E g A A A A A A A A A A A A A A A A A A A A A A Q 2 9 u Z m l n L 1 B h Y 2 t h Z 2 U u e G 1 s U E s B A i 0 A F A A C A A g A U b 5 9 V A / K 6 a u k A A A A 6 Q A A A B M A A A A A A A A A A A A A A A A A 7 g A A A F t D b 2 5 0 Z W 5 0 X 1 R 5 c G V z X S 5 4 b W x Q S w E C L Q A U A A I A C A B R v n 1 U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A p 5 O O O o F 0 W h 6 d A N D X d L W A A A A A A C A A A A A A A Q Z g A A A A E A A C A A A A C W o C h B k 1 m / + I Y D h p p E f / / W N T S L B 5 e Z i V T v X g 8 n S x i G T g A A A A A O g A A A A A I A A C A A A A D a d t S x j u 2 G r I O F 5 F P X c w n 6 K R 9 9 L c G b / F u H L 8 H k Z B S 1 C l A A A A A p r X P i H H P 6 O z v l W T h q E 2 h i S B K Q I A + 3 A h z 3 A r b J I 2 l q W O Q T 4 0 r 4 c 6 6 f x h U 1 t 5 M 3 F k + P 3 X P r V L M R 3 T d k w C / f Y z R w C S c d P s 2 B y G D p d x S E o t e v f E A A A A D F S s L N R c r m Q N a J M x w g k S 4 X k w R i Y g X t D q O E k d 8 3 E 2 0 c J i c 4 w p C 3 X 0 g Z t a Q R + p Q w W X 7 S V v c Q S e K G c 3 Q V 6 3 U l r Z 7 0 < / D a t a M a s h u p > 
</file>

<file path=customXml/itemProps1.xml><?xml version="1.0" encoding="utf-8"?>
<ds:datastoreItem xmlns:ds="http://schemas.openxmlformats.org/officeDocument/2006/customXml" ds:itemID="{1BA50948-CB2C-4C5F-AD39-DD54D8EF49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WC2018_Pos</vt:lpstr>
      <vt:lpstr>WC2018_Res</vt:lpstr>
      <vt:lpstr>WC2018_Res_by_Pos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2022-03-30T04:01:27Z</dcterms:created>
  <dcterms:modified xsi:type="dcterms:W3CDTF">2022-04-03T13:56:53Z</dcterms:modified>
</cp:coreProperties>
</file>