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01\"/>
    </mc:Choice>
  </mc:AlternateContent>
  <xr:revisionPtr revIDLastSave="0" documentId="10_ncr:8100000_{3A2DC978-6108-4933-BDAD-E772A0ED8C77}" xr6:coauthVersionLast="34" xr6:coauthVersionMax="34" xr10:uidLastSave="{00000000-0000-0000-0000-000000000000}"/>
  <bookViews>
    <workbookView xWindow="0" yWindow="0" windowWidth="28800" windowHeight="12195" xr2:uid="{3D4E7B82-14A8-4844-886D-D11D220D8C59}"/>
  </bookViews>
  <sheets>
    <sheet name="Datos" sheetId="1" r:id="rId1"/>
    <sheet name="K" sheetId="4" r:id="rId2"/>
    <sheet name="C" sheetId="14" r:id="rId3"/>
    <sheet name="M" sheetId="10" r:id="rId4"/>
    <sheet name="f_estado" sheetId="12" r:id="rId5"/>
  </sheets>
  <definedNames>
    <definedName name="_xlnm.Print_Area" localSheetId="0">Datos!$A$1:$J$34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2" i="14" l="1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C19" i="1"/>
  <c r="A4" i="14" l="1"/>
  <c r="A5" i="14" s="1"/>
  <c r="F5" i="1"/>
  <c r="E5" i="1"/>
  <c r="A6" i="14" l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F23" i="12"/>
  <c r="F4" i="12"/>
  <c r="F24" i="12" s="1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V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V20" i="10"/>
  <c r="U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V19" i="10"/>
  <c r="U19" i="10"/>
  <c r="T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V18" i="10"/>
  <c r="U18" i="10"/>
  <c r="T18" i="10"/>
  <c r="S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V17" i="10"/>
  <c r="U17" i="10"/>
  <c r="T17" i="10"/>
  <c r="S17" i="10"/>
  <c r="R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V16" i="10"/>
  <c r="U16" i="10"/>
  <c r="T16" i="10"/>
  <c r="S16" i="10"/>
  <c r="R16" i="10"/>
  <c r="Q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V15" i="10"/>
  <c r="U15" i="10"/>
  <c r="T15" i="10"/>
  <c r="S15" i="10"/>
  <c r="R15" i="10"/>
  <c r="Q15" i="10"/>
  <c r="P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V14" i="10"/>
  <c r="U14" i="10"/>
  <c r="T14" i="10"/>
  <c r="S14" i="10"/>
  <c r="R14" i="10"/>
  <c r="Q14" i="10"/>
  <c r="P14" i="10"/>
  <c r="O14" i="10"/>
  <c r="M14" i="10"/>
  <c r="L14" i="10"/>
  <c r="K14" i="10"/>
  <c r="J14" i="10"/>
  <c r="I14" i="10"/>
  <c r="H14" i="10"/>
  <c r="G14" i="10"/>
  <c r="F14" i="10"/>
  <c r="E14" i="10"/>
  <c r="D14" i="10"/>
  <c r="C14" i="10"/>
  <c r="V13" i="10"/>
  <c r="U13" i="10"/>
  <c r="T13" i="10"/>
  <c r="S13" i="10"/>
  <c r="R13" i="10"/>
  <c r="Q13" i="10"/>
  <c r="P13" i="10"/>
  <c r="O13" i="10"/>
  <c r="N13" i="10"/>
  <c r="L13" i="10"/>
  <c r="K13" i="10"/>
  <c r="J13" i="10"/>
  <c r="I13" i="10"/>
  <c r="H13" i="10"/>
  <c r="G13" i="10"/>
  <c r="F13" i="10"/>
  <c r="E13" i="10"/>
  <c r="D13" i="10"/>
  <c r="C13" i="10"/>
  <c r="V12" i="10"/>
  <c r="U12" i="10"/>
  <c r="T12" i="10"/>
  <c r="S12" i="10"/>
  <c r="R12" i="10"/>
  <c r="Q12" i="10"/>
  <c r="P12" i="10"/>
  <c r="O12" i="10"/>
  <c r="N12" i="10"/>
  <c r="M12" i="10"/>
  <c r="K12" i="10"/>
  <c r="J12" i="10"/>
  <c r="I12" i="10"/>
  <c r="H12" i="10"/>
  <c r="G12" i="10"/>
  <c r="F12" i="10"/>
  <c r="E12" i="10"/>
  <c r="D12" i="10"/>
  <c r="C12" i="10"/>
  <c r="V11" i="10"/>
  <c r="U11" i="10"/>
  <c r="T11" i="10"/>
  <c r="S11" i="10"/>
  <c r="R11" i="10"/>
  <c r="Q11" i="10"/>
  <c r="P11" i="10"/>
  <c r="O11" i="10"/>
  <c r="N11" i="10"/>
  <c r="M11" i="10"/>
  <c r="L11" i="10"/>
  <c r="J11" i="10"/>
  <c r="I11" i="10"/>
  <c r="H11" i="10"/>
  <c r="G11" i="10"/>
  <c r="F11" i="10"/>
  <c r="E11" i="10"/>
  <c r="D11" i="10"/>
  <c r="C11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I10" i="10"/>
  <c r="H10" i="10"/>
  <c r="G10" i="10"/>
  <c r="F10" i="10"/>
  <c r="E10" i="10"/>
  <c r="D10" i="10"/>
  <c r="C10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H9" i="10"/>
  <c r="G9" i="10"/>
  <c r="F9" i="10"/>
  <c r="E9" i="10"/>
  <c r="D9" i="10"/>
  <c r="C9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G8" i="10"/>
  <c r="F8" i="10"/>
  <c r="E8" i="10"/>
  <c r="D8" i="10"/>
  <c r="C8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F7" i="10"/>
  <c r="E7" i="10"/>
  <c r="D7" i="10"/>
  <c r="C7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E6" i="10"/>
  <c r="D6" i="10"/>
  <c r="C6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D5" i="10"/>
  <c r="C5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C4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23" i="1"/>
  <c r="C24" i="1" s="1"/>
  <c r="C20" i="1"/>
  <c r="C15" i="1"/>
  <c r="J15" i="1" s="1"/>
  <c r="A4" i="10"/>
  <c r="J14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V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V19" i="4"/>
  <c r="U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V18" i="4"/>
  <c r="U18" i="4"/>
  <c r="T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V17" i="4"/>
  <c r="U17" i="4"/>
  <c r="T17" i="4"/>
  <c r="S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V16" i="4"/>
  <c r="U16" i="4"/>
  <c r="T16" i="4"/>
  <c r="S16" i="4"/>
  <c r="R16" i="4"/>
  <c r="N16" i="4"/>
  <c r="M16" i="4"/>
  <c r="L16" i="4"/>
  <c r="K16" i="4"/>
  <c r="J16" i="4"/>
  <c r="I16" i="4"/>
  <c r="H16" i="4"/>
  <c r="G16" i="4"/>
  <c r="F16" i="4"/>
  <c r="E16" i="4"/>
  <c r="D16" i="4"/>
  <c r="C16" i="4"/>
  <c r="V15" i="4"/>
  <c r="U15" i="4"/>
  <c r="T15" i="4"/>
  <c r="S15" i="4"/>
  <c r="R15" i="4"/>
  <c r="Q15" i="4"/>
  <c r="M15" i="4"/>
  <c r="L15" i="4"/>
  <c r="K15" i="4"/>
  <c r="J15" i="4"/>
  <c r="I15" i="4"/>
  <c r="H15" i="4"/>
  <c r="G15" i="4"/>
  <c r="F15" i="4"/>
  <c r="E15" i="4"/>
  <c r="D15" i="4"/>
  <c r="C15" i="4"/>
  <c r="V14" i="4"/>
  <c r="U14" i="4"/>
  <c r="T14" i="4"/>
  <c r="S14" i="4"/>
  <c r="R14" i="4"/>
  <c r="Q14" i="4"/>
  <c r="P14" i="4"/>
  <c r="L14" i="4"/>
  <c r="K14" i="4"/>
  <c r="I14" i="4"/>
  <c r="H14" i="4"/>
  <c r="G14" i="4"/>
  <c r="F14" i="4"/>
  <c r="E14" i="4"/>
  <c r="D14" i="4"/>
  <c r="C14" i="4"/>
  <c r="V13" i="4"/>
  <c r="U13" i="4"/>
  <c r="T13" i="4"/>
  <c r="S13" i="4"/>
  <c r="R13" i="4"/>
  <c r="Q13" i="4"/>
  <c r="P13" i="4"/>
  <c r="O13" i="4"/>
  <c r="K13" i="4"/>
  <c r="J13" i="4"/>
  <c r="I13" i="4"/>
  <c r="H13" i="4"/>
  <c r="G13" i="4"/>
  <c r="F13" i="4"/>
  <c r="E13" i="4"/>
  <c r="D13" i="4"/>
  <c r="C13" i="4"/>
  <c r="V12" i="4"/>
  <c r="U12" i="4"/>
  <c r="T12" i="4"/>
  <c r="S12" i="4"/>
  <c r="R12" i="4"/>
  <c r="Q12" i="4"/>
  <c r="P12" i="4"/>
  <c r="O12" i="4"/>
  <c r="N12" i="4"/>
  <c r="J12" i="4"/>
  <c r="I12" i="4"/>
  <c r="H12" i="4"/>
  <c r="G12" i="4"/>
  <c r="F12" i="4"/>
  <c r="E12" i="4"/>
  <c r="D12" i="4"/>
  <c r="C12" i="4"/>
  <c r="V11" i="4"/>
  <c r="U11" i="4"/>
  <c r="T11" i="4"/>
  <c r="S11" i="4"/>
  <c r="R11" i="4"/>
  <c r="Q11" i="4"/>
  <c r="P11" i="4"/>
  <c r="O11" i="4"/>
  <c r="N11" i="4"/>
  <c r="M11" i="4"/>
  <c r="I11" i="4"/>
  <c r="H11" i="4"/>
  <c r="G11" i="4"/>
  <c r="F11" i="4"/>
  <c r="E11" i="4"/>
  <c r="D11" i="4"/>
  <c r="C11" i="4"/>
  <c r="V10" i="4"/>
  <c r="U10" i="4"/>
  <c r="T10" i="4"/>
  <c r="S10" i="4"/>
  <c r="R10" i="4"/>
  <c r="Q10" i="4"/>
  <c r="P10" i="4"/>
  <c r="O10" i="4"/>
  <c r="N10" i="4"/>
  <c r="M10" i="4"/>
  <c r="L10" i="4"/>
  <c r="H10" i="4"/>
  <c r="G10" i="4"/>
  <c r="F10" i="4"/>
  <c r="E10" i="4"/>
  <c r="D10" i="4"/>
  <c r="C10" i="4"/>
  <c r="V9" i="4"/>
  <c r="U9" i="4"/>
  <c r="T9" i="4"/>
  <c r="S9" i="4"/>
  <c r="R9" i="4"/>
  <c r="Q9" i="4"/>
  <c r="P9" i="4"/>
  <c r="O9" i="4"/>
  <c r="N9" i="4"/>
  <c r="M9" i="4"/>
  <c r="L9" i="4"/>
  <c r="K9" i="4"/>
  <c r="G9" i="4"/>
  <c r="F9" i="4"/>
  <c r="E9" i="4"/>
  <c r="D9" i="4"/>
  <c r="C9" i="4"/>
  <c r="V8" i="4"/>
  <c r="U8" i="4"/>
  <c r="T8" i="4"/>
  <c r="S8" i="4"/>
  <c r="R8" i="4"/>
  <c r="Q8" i="4"/>
  <c r="P8" i="4"/>
  <c r="O8" i="4"/>
  <c r="N8" i="4"/>
  <c r="M8" i="4"/>
  <c r="L8" i="4"/>
  <c r="K8" i="4"/>
  <c r="J8" i="4"/>
  <c r="F8" i="4"/>
  <c r="E8" i="4"/>
  <c r="D8" i="4"/>
  <c r="C8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E7" i="4"/>
  <c r="D7" i="4"/>
  <c r="C7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D6" i="4"/>
  <c r="C6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C5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AD4" i="4"/>
  <c r="AD5" i="4" s="1"/>
  <c r="AD6" i="4" s="1"/>
  <c r="A4" i="4"/>
  <c r="A5" i="4" s="1"/>
  <c r="H32" i="1"/>
  <c r="H33" i="1" s="1"/>
  <c r="H34" i="1" s="1"/>
  <c r="G32" i="1"/>
  <c r="G33" i="1" s="1"/>
  <c r="G34" i="1" s="1"/>
  <c r="F32" i="1"/>
  <c r="F33" i="1" s="1"/>
  <c r="F34" i="1" s="1"/>
  <c r="E32" i="1"/>
  <c r="E33" i="1" s="1"/>
  <c r="E34" i="1" s="1"/>
  <c r="D32" i="1"/>
  <c r="D33" i="1" s="1"/>
  <c r="D34" i="1" s="1"/>
  <c r="H28" i="1"/>
  <c r="H29" i="1" s="1"/>
  <c r="H30" i="1" s="1"/>
  <c r="G28" i="1"/>
  <c r="G29" i="1" s="1"/>
  <c r="G30" i="1" s="1"/>
  <c r="F28" i="1"/>
  <c r="F29" i="1" s="1"/>
  <c r="F30" i="1" s="1"/>
  <c r="E28" i="1"/>
  <c r="E29" i="1" s="1"/>
  <c r="E30" i="1" s="1"/>
  <c r="D28" i="1"/>
  <c r="D29" i="1" s="1"/>
  <c r="D30" i="1" s="1"/>
  <c r="E24" i="1"/>
  <c r="E25" i="1" s="1"/>
  <c r="E26" i="1" s="1"/>
  <c r="F24" i="1"/>
  <c r="F25" i="1" s="1"/>
  <c r="F26" i="1" s="1"/>
  <c r="G24" i="1"/>
  <c r="G25" i="1" s="1"/>
  <c r="G26" i="1" s="1"/>
  <c r="H24" i="1"/>
  <c r="H25" i="1" s="1"/>
  <c r="H26" i="1" s="1"/>
  <c r="D24" i="1"/>
  <c r="D25" i="1" s="1"/>
  <c r="D26" i="1" s="1"/>
  <c r="E20" i="1"/>
  <c r="E21" i="1" s="1"/>
  <c r="E22" i="1" s="1"/>
  <c r="F20" i="1"/>
  <c r="F21" i="1" s="1"/>
  <c r="F22" i="1" s="1"/>
  <c r="G20" i="1"/>
  <c r="G21" i="1" s="1"/>
  <c r="G22" i="1" s="1"/>
  <c r="H20" i="1"/>
  <c r="H21" i="1" s="1"/>
  <c r="H22" i="1" s="1"/>
  <c r="D20" i="1"/>
  <c r="D21" i="1" s="1"/>
  <c r="D22" i="1" s="1"/>
  <c r="E16" i="1"/>
  <c r="E17" i="1" s="1"/>
  <c r="E18" i="1" s="1"/>
  <c r="F16" i="1"/>
  <c r="F17" i="1" s="1"/>
  <c r="F18" i="1" s="1"/>
  <c r="G16" i="1"/>
  <c r="G17" i="1" s="1"/>
  <c r="G18" i="1" s="1"/>
  <c r="H16" i="1"/>
  <c r="H17" i="1" s="1"/>
  <c r="H18" i="1" s="1"/>
  <c r="D16" i="1"/>
  <c r="D17" i="1" s="1"/>
  <c r="D18" i="1" s="1"/>
  <c r="D8" i="1"/>
  <c r="E8" i="1" s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8" i="1"/>
  <c r="C9" i="1"/>
  <c r="C10" i="1" s="1"/>
  <c r="C11" i="1" s="1"/>
  <c r="C12" i="1" s="1"/>
  <c r="B9" i="1"/>
  <c r="C2" i="14" l="1" a="1"/>
  <c r="Q2" i="14" s="1"/>
  <c r="J23" i="1"/>
  <c r="C16" i="1"/>
  <c r="J20" i="1"/>
  <c r="C21" i="1"/>
  <c r="J24" i="1"/>
  <c r="C25" i="1"/>
  <c r="J19" i="1"/>
  <c r="F5" i="12"/>
  <c r="A9" i="1"/>
  <c r="B10" i="1"/>
  <c r="B11" i="1" s="1"/>
  <c r="D11" i="1" s="1"/>
  <c r="E11" i="1" s="1"/>
  <c r="A5" i="10"/>
  <c r="AD7" i="4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6" i="4"/>
  <c r="D9" i="1"/>
  <c r="E9" i="1" s="1"/>
  <c r="V2" i="14" l="1"/>
  <c r="J2" i="14"/>
  <c r="E2" i="14"/>
  <c r="G2" i="14"/>
  <c r="M2" i="14"/>
  <c r="O2" i="14"/>
  <c r="H2" i="14"/>
  <c r="C2" i="14"/>
  <c r="R2" i="14"/>
  <c r="K2" i="14"/>
  <c r="S2" i="14"/>
  <c r="U2" i="14"/>
  <c r="D2" i="14"/>
  <c r="P2" i="14"/>
  <c r="L2" i="14"/>
  <c r="F2" i="14"/>
  <c r="I2" i="14"/>
  <c r="T2" i="14"/>
  <c r="N2" i="14"/>
  <c r="J16" i="1"/>
  <c r="C17" i="1"/>
  <c r="C26" i="1"/>
  <c r="J25" i="1"/>
  <c r="C22" i="1"/>
  <c r="J22" i="1" s="1"/>
  <c r="J21" i="1"/>
  <c r="F6" i="12"/>
  <c r="F25" i="12"/>
  <c r="A10" i="1"/>
  <c r="A11" i="1"/>
  <c r="B12" i="1"/>
  <c r="D10" i="1"/>
  <c r="E10" i="1" s="1"/>
  <c r="I34" i="1" s="1"/>
  <c r="A6" i="10"/>
  <c r="A7" i="4"/>
  <c r="A12" i="1"/>
  <c r="D12" i="1"/>
  <c r="E12" i="1" s="1"/>
  <c r="I26" i="1" s="1"/>
  <c r="C18" i="1" l="1"/>
  <c r="J18" i="1" s="1"/>
  <c r="J17" i="1"/>
  <c r="C27" i="1"/>
  <c r="J26" i="1"/>
  <c r="F7" i="12"/>
  <c r="F26" i="12"/>
  <c r="I28" i="1"/>
  <c r="I19" i="1"/>
  <c r="I16" i="1"/>
  <c r="D14" i="1" a="1"/>
  <c r="E14" i="1" s="1"/>
  <c r="I24" i="1"/>
  <c r="I29" i="1"/>
  <c r="I18" i="1"/>
  <c r="I21" i="1"/>
  <c r="I23" i="1"/>
  <c r="I22" i="1"/>
  <c r="I27" i="1"/>
  <c r="I25" i="1"/>
  <c r="I17" i="1"/>
  <c r="I20" i="1"/>
  <c r="I32" i="1"/>
  <c r="I30" i="1"/>
  <c r="I15" i="1"/>
  <c r="I33" i="1"/>
  <c r="I31" i="1"/>
  <c r="A7" i="10"/>
  <c r="A8" i="4"/>
  <c r="C28" i="1" l="1"/>
  <c r="J27" i="1"/>
  <c r="F8" i="12"/>
  <c r="F27" i="12"/>
  <c r="G14" i="1"/>
  <c r="F14" i="1"/>
  <c r="H14" i="1"/>
  <c r="D14" i="1"/>
  <c r="V21" i="4" s="1"/>
  <c r="A8" i="10"/>
  <c r="D5" i="4"/>
  <c r="A9" i="4"/>
  <c r="E4" i="4" l="1"/>
  <c r="L13" i="4"/>
  <c r="S18" i="4"/>
  <c r="L12" i="4"/>
  <c r="N14" i="10"/>
  <c r="R18" i="4"/>
  <c r="U20" i="4"/>
  <c r="H8" i="4"/>
  <c r="R19" i="4"/>
  <c r="H9" i="4"/>
  <c r="S20" i="4"/>
  <c r="O16" i="4"/>
  <c r="H7" i="4"/>
  <c r="Q18" i="4"/>
  <c r="C4" i="4"/>
  <c r="T20" i="4"/>
  <c r="P16" i="4"/>
  <c r="N14" i="4"/>
  <c r="D4" i="4"/>
  <c r="T19" i="4"/>
  <c r="J10" i="4"/>
  <c r="G6" i="4"/>
  <c r="I8" i="4"/>
  <c r="K11" i="4"/>
  <c r="J9" i="4"/>
  <c r="N15" i="4"/>
  <c r="U21" i="4"/>
  <c r="E6" i="4"/>
  <c r="F6" i="4"/>
  <c r="L11" i="4"/>
  <c r="Q16" i="4"/>
  <c r="G8" i="4"/>
  <c r="O15" i="4"/>
  <c r="I9" i="4"/>
  <c r="M13" i="4"/>
  <c r="K10" i="4"/>
  <c r="T21" i="4"/>
  <c r="P17" i="4"/>
  <c r="N13" i="4"/>
  <c r="O14" i="4"/>
  <c r="D3" i="4"/>
  <c r="M12" i="4"/>
  <c r="J11" i="4"/>
  <c r="P15" i="4"/>
  <c r="Q17" i="4"/>
  <c r="M14" i="4"/>
  <c r="C3" i="4"/>
  <c r="U22" i="4"/>
  <c r="F7" i="4"/>
  <c r="E5" i="4"/>
  <c r="F5" i="4"/>
  <c r="R17" i="4"/>
  <c r="K12" i="4"/>
  <c r="I10" i="4"/>
  <c r="S19" i="4"/>
  <c r="G7" i="4"/>
  <c r="V22" i="4"/>
  <c r="F6" i="10"/>
  <c r="D4" i="10"/>
  <c r="H8" i="10"/>
  <c r="E5" i="10"/>
  <c r="M13" i="10"/>
  <c r="K11" i="10"/>
  <c r="O15" i="10"/>
  <c r="C3" i="10"/>
  <c r="G7" i="10"/>
  <c r="L12" i="10"/>
  <c r="J10" i="10"/>
  <c r="I9" i="10"/>
  <c r="C29" i="1"/>
  <c r="J28" i="1"/>
  <c r="P16" i="10" s="1"/>
  <c r="F9" i="12"/>
  <c r="F28" i="12"/>
  <c r="A9" i="10"/>
  <c r="A10" i="4"/>
  <c r="C30" i="1" l="1"/>
  <c r="J29" i="1"/>
  <c r="Q17" i="10" s="1"/>
  <c r="AH3" i="4" a="1"/>
  <c r="AH17" i="4" s="1"/>
  <c r="F10" i="12"/>
  <c r="F29" i="12"/>
  <c r="A10" i="10"/>
  <c r="A11" i="4"/>
  <c r="AH20" i="4" l="1"/>
  <c r="AH13" i="4"/>
  <c r="AH11" i="4"/>
  <c r="AH21" i="4"/>
  <c r="AH4" i="4"/>
  <c r="AH7" i="4"/>
  <c r="AH19" i="4"/>
  <c r="AH5" i="4"/>
  <c r="AH6" i="4"/>
  <c r="AH15" i="4"/>
  <c r="AH16" i="4"/>
  <c r="AH18" i="4"/>
  <c r="AH9" i="4"/>
  <c r="AH12" i="4"/>
  <c r="AH22" i="4"/>
  <c r="AH3" i="4"/>
  <c r="AH14" i="4"/>
  <c r="AH10" i="4"/>
  <c r="AH8" i="4"/>
  <c r="C31" i="1"/>
  <c r="J30" i="1"/>
  <c r="R18" i="10" s="1"/>
  <c r="F11" i="12"/>
  <c r="F30" i="12"/>
  <c r="A11" i="10"/>
  <c r="A12" i="4"/>
  <c r="C32" i="1" l="1"/>
  <c r="J31" i="1"/>
  <c r="S19" i="10" s="1"/>
  <c r="F12" i="12"/>
  <c r="F31" i="12"/>
  <c r="A12" i="10"/>
  <c r="A13" i="4"/>
  <c r="C33" i="1" l="1"/>
  <c r="J32" i="1"/>
  <c r="T20" i="10" s="1"/>
  <c r="F13" i="12"/>
  <c r="F32" i="12"/>
  <c r="A13" i="10"/>
  <c r="A14" i="4"/>
  <c r="C34" i="1" l="1"/>
  <c r="J34" i="1" s="1"/>
  <c r="V22" i="10" s="1"/>
  <c r="J33" i="1"/>
  <c r="U21" i="10" s="1"/>
  <c r="F14" i="12"/>
  <c r="F33" i="12"/>
  <c r="A14" i="10"/>
  <c r="A15" i="4"/>
  <c r="H23" i="12" l="1" a="1"/>
  <c r="J36" i="12" s="1"/>
  <c r="AB23" i="12" a="1"/>
  <c r="X36" i="12"/>
  <c r="U31" i="12"/>
  <c r="U32" i="12"/>
  <c r="L37" i="12"/>
  <c r="K30" i="12"/>
  <c r="H41" i="12"/>
  <c r="R38" i="12"/>
  <c r="N36" i="12"/>
  <c r="K24" i="12"/>
  <c r="Q25" i="12"/>
  <c r="Q27" i="12"/>
  <c r="O23" i="12"/>
  <c r="P31" i="12"/>
  <c r="P35" i="12"/>
  <c r="M27" i="12"/>
  <c r="AA34" i="12"/>
  <c r="Z41" i="12"/>
  <c r="X32" i="12"/>
  <c r="P41" i="12"/>
  <c r="K33" i="12"/>
  <c r="Y41" i="12"/>
  <c r="S24" i="12"/>
  <c r="Z34" i="12"/>
  <c r="I33" i="12"/>
  <c r="O29" i="12"/>
  <c r="Z38" i="12"/>
  <c r="K31" i="12"/>
  <c r="K35" i="12"/>
  <c r="Q39" i="12"/>
  <c r="L25" i="12"/>
  <c r="S34" i="12"/>
  <c r="X28" i="12"/>
  <c r="R23" i="12"/>
  <c r="AA26" i="12"/>
  <c r="Q38" i="12"/>
  <c r="T40" i="12"/>
  <c r="O33" i="12"/>
  <c r="R37" i="12"/>
  <c r="V35" i="12"/>
  <c r="L33" i="12"/>
  <c r="AA27" i="12"/>
  <c r="W28" i="12"/>
  <c r="M36" i="12"/>
  <c r="K39" i="12"/>
  <c r="Q41" i="12"/>
  <c r="I40" i="12"/>
  <c r="T37" i="12"/>
  <c r="V36" i="12"/>
  <c r="V31" i="12"/>
  <c r="O30" i="12"/>
  <c r="J29" i="12"/>
  <c r="M35" i="12"/>
  <c r="N26" i="12"/>
  <c r="Q31" i="12"/>
  <c r="T28" i="12"/>
  <c r="L28" i="12"/>
  <c r="M30" i="12"/>
  <c r="H36" i="12"/>
  <c r="H40" i="12"/>
  <c r="H29" i="12"/>
  <c r="N39" i="12"/>
  <c r="S39" i="12"/>
  <c r="S29" i="12"/>
  <c r="I29" i="12"/>
  <c r="Z27" i="12"/>
  <c r="K27" i="12"/>
  <c r="Y28" i="12"/>
  <c r="T23" i="12"/>
  <c r="S23" i="12"/>
  <c r="Q34" i="12"/>
  <c r="N37" i="12"/>
  <c r="H37" i="12"/>
  <c r="O42" i="12"/>
  <c r="F15" i="12"/>
  <c r="F34" i="12"/>
  <c r="A15" i="10"/>
  <c r="A16" i="4"/>
  <c r="V40" i="12" l="1"/>
  <c r="Z39" i="12"/>
  <c r="R25" i="12"/>
  <c r="K25" i="12"/>
  <c r="Q40" i="12"/>
  <c r="S30" i="12"/>
  <c r="R31" i="12"/>
  <c r="S37" i="12"/>
  <c r="U36" i="12"/>
  <c r="J34" i="12"/>
  <c r="Z33" i="12"/>
  <c r="Y30" i="12"/>
  <c r="K26" i="12"/>
  <c r="AA37" i="12"/>
  <c r="W38" i="12"/>
  <c r="R36" i="12"/>
  <c r="Y38" i="12"/>
  <c r="N32" i="12"/>
  <c r="M23" i="12"/>
  <c r="U40" i="12"/>
  <c r="I23" i="12"/>
  <c r="M25" i="12"/>
  <c r="P30" i="12"/>
  <c r="U38" i="12"/>
  <c r="U41" i="12"/>
  <c r="I27" i="12"/>
  <c r="T41" i="12"/>
  <c r="H38" i="12"/>
  <c r="T27" i="12"/>
  <c r="X42" i="12"/>
  <c r="S42" i="12"/>
  <c r="U30" i="12"/>
  <c r="U28" i="12"/>
  <c r="R39" i="12"/>
  <c r="V41" i="12"/>
  <c r="Y31" i="12"/>
  <c r="W33" i="12"/>
  <c r="M31" i="12"/>
  <c r="Y36" i="12"/>
  <c r="P40" i="12"/>
  <c r="U25" i="12"/>
  <c r="P28" i="12"/>
  <c r="V34" i="12"/>
  <c r="X34" i="12"/>
  <c r="Y26" i="12"/>
  <c r="I39" i="12"/>
  <c r="I38" i="12"/>
  <c r="W25" i="12"/>
  <c r="H32" i="12"/>
  <c r="AA33" i="12"/>
  <c r="R35" i="12"/>
  <c r="J38" i="12"/>
  <c r="W29" i="12"/>
  <c r="U24" i="12"/>
  <c r="J41" i="12"/>
  <c r="L38" i="12"/>
  <c r="P26" i="12"/>
  <c r="V38" i="12"/>
  <c r="N41" i="12"/>
  <c r="I24" i="12"/>
  <c r="M38" i="12"/>
  <c r="X38" i="12"/>
  <c r="V25" i="12"/>
  <c r="T25" i="12"/>
  <c r="L42" i="12"/>
  <c r="J24" i="12"/>
  <c r="J30" i="12"/>
  <c r="J39" i="12"/>
  <c r="V27" i="12"/>
  <c r="Y32" i="12"/>
  <c r="X37" i="12"/>
  <c r="M42" i="12"/>
  <c r="N27" i="12"/>
  <c r="P27" i="12"/>
  <c r="J28" i="12"/>
  <c r="N31" i="12"/>
  <c r="V33" i="12"/>
  <c r="W35" i="12"/>
  <c r="H28" i="12"/>
  <c r="L23" i="12"/>
  <c r="R41" i="12"/>
  <c r="Z37" i="12"/>
  <c r="R27" i="12"/>
  <c r="W40" i="12"/>
  <c r="V24" i="12"/>
  <c r="I30" i="12"/>
  <c r="Z40" i="12"/>
  <c r="X25" i="12"/>
  <c r="R33" i="12"/>
  <c r="X29" i="12"/>
  <c r="Q36" i="12"/>
  <c r="R30" i="12"/>
  <c r="Z26" i="12"/>
  <c r="Q23" i="12"/>
  <c r="U26" i="12"/>
  <c r="Z25" i="12"/>
  <c r="I26" i="12"/>
  <c r="H31" i="12"/>
  <c r="K29" i="12"/>
  <c r="J37" i="12"/>
  <c r="K37" i="12"/>
  <c r="Z35" i="12"/>
  <c r="L34" i="12"/>
  <c r="L32" i="12"/>
  <c r="H27" i="12"/>
  <c r="R40" i="12"/>
  <c r="S38" i="12"/>
  <c r="W42" i="12"/>
  <c r="Z24" i="12"/>
  <c r="W36" i="12"/>
  <c r="W23" i="12"/>
  <c r="N23" i="12"/>
  <c r="L40" i="12"/>
  <c r="Y39" i="12"/>
  <c r="I41" i="12"/>
  <c r="N33" i="12"/>
  <c r="AA39" i="12"/>
  <c r="K38" i="12"/>
  <c r="R26" i="12"/>
  <c r="W32" i="12"/>
  <c r="M41" i="12"/>
  <c r="R32" i="12"/>
  <c r="Q37" i="12"/>
  <c r="M37" i="12"/>
  <c r="M24" i="12"/>
  <c r="O39" i="12"/>
  <c r="X39" i="12"/>
  <c r="J33" i="12"/>
  <c r="N35" i="12"/>
  <c r="P37" i="12"/>
  <c r="K40" i="12"/>
  <c r="R29" i="12"/>
  <c r="T29" i="12"/>
  <c r="K36" i="12"/>
  <c r="L39" i="12"/>
  <c r="W31" i="12"/>
  <c r="J27" i="12"/>
  <c r="Q30" i="12"/>
  <c r="W26" i="12"/>
  <c r="Y24" i="12"/>
  <c r="AA32" i="12"/>
  <c r="H34" i="12"/>
  <c r="K42" i="12"/>
  <c r="AA25" i="12"/>
  <c r="Y25" i="12"/>
  <c r="X27" i="12"/>
  <c r="U27" i="12"/>
  <c r="R42" i="12"/>
  <c r="AA41" i="12"/>
  <c r="H39" i="12"/>
  <c r="V42" i="12"/>
  <c r="P34" i="12"/>
  <c r="AA36" i="12"/>
  <c r="Q42" i="12"/>
  <c r="P25" i="12"/>
  <c r="T26" i="12"/>
  <c r="O27" i="12"/>
  <c r="N38" i="12"/>
  <c r="I37" i="12"/>
  <c r="I35" i="12"/>
  <c r="Y29" i="12"/>
  <c r="S36" i="12"/>
  <c r="N29" i="12"/>
  <c r="AA31" i="12"/>
  <c r="P39" i="12"/>
  <c r="H42" i="12"/>
  <c r="H24" i="12"/>
  <c r="H23" i="12"/>
  <c r="I32" i="12"/>
  <c r="M32" i="12"/>
  <c r="O38" i="12"/>
  <c r="T42" i="12"/>
  <c r="W37" i="12"/>
  <c r="L27" i="12"/>
  <c r="W41" i="12"/>
  <c r="K34" i="12"/>
  <c r="AA28" i="12"/>
  <c r="N34" i="12"/>
  <c r="Y23" i="12"/>
  <c r="T32" i="12"/>
  <c r="V28" i="12"/>
  <c r="J25" i="12"/>
  <c r="U42" i="12"/>
  <c r="O34" i="12"/>
  <c r="J42" i="12"/>
  <c r="O36" i="12"/>
  <c r="S33" i="12"/>
  <c r="M34" i="12"/>
  <c r="N42" i="12"/>
  <c r="N24" i="12"/>
  <c r="J40" i="12"/>
  <c r="H26" i="12"/>
  <c r="O28" i="12"/>
  <c r="Z32" i="12"/>
  <c r="X35" i="12"/>
  <c r="Z36" i="12"/>
  <c r="H33" i="12"/>
  <c r="Z42" i="12"/>
  <c r="N25" i="12"/>
  <c r="L31" i="12"/>
  <c r="U34" i="12"/>
  <c r="AA24" i="12"/>
  <c r="O40" i="12"/>
  <c r="Y33" i="12"/>
  <c r="O24" i="12"/>
  <c r="U35" i="12"/>
  <c r="P24" i="12"/>
  <c r="Q35" i="12"/>
  <c r="S28" i="12"/>
  <c r="X26" i="12"/>
  <c r="U39" i="12"/>
  <c r="AA30" i="12"/>
  <c r="H25" i="12"/>
  <c r="X33" i="12"/>
  <c r="Q33" i="12"/>
  <c r="O41" i="12"/>
  <c r="V32" i="12"/>
  <c r="R24" i="12"/>
  <c r="U29" i="12"/>
  <c r="I28" i="12"/>
  <c r="L36" i="12"/>
  <c r="H30" i="12"/>
  <c r="S35" i="12"/>
  <c r="W27" i="12"/>
  <c r="L24" i="12"/>
  <c r="L35" i="12"/>
  <c r="T31" i="12"/>
  <c r="S41" i="12"/>
  <c r="T39" i="12"/>
  <c r="S26" i="12"/>
  <c r="X31" i="12"/>
  <c r="W24" i="12"/>
  <c r="T30" i="12"/>
  <c r="N28" i="12"/>
  <c r="X30" i="12"/>
  <c r="M26" i="12"/>
  <c r="Q28" i="12"/>
  <c r="T33" i="12"/>
  <c r="K23" i="12"/>
  <c r="Q24" i="12"/>
  <c r="I25" i="12"/>
  <c r="W39" i="12"/>
  <c r="AA23" i="12"/>
  <c r="N30" i="12"/>
  <c r="U33" i="12"/>
  <c r="P36" i="12"/>
  <c r="AA42" i="12"/>
  <c r="K32" i="12"/>
  <c r="V29" i="12"/>
  <c r="O35" i="12"/>
  <c r="J35" i="12"/>
  <c r="AA40" i="12"/>
  <c r="S40" i="12"/>
  <c r="M39" i="12"/>
  <c r="L41" i="12"/>
  <c r="T34" i="12"/>
  <c r="P29" i="12"/>
  <c r="T35" i="12"/>
  <c r="V23" i="12"/>
  <c r="Y37" i="12"/>
  <c r="J23" i="12"/>
  <c r="Y42" i="12"/>
  <c r="M33" i="12"/>
  <c r="P38" i="12"/>
  <c r="I31" i="12"/>
  <c r="O37" i="12"/>
  <c r="Z31" i="12"/>
  <c r="Y40" i="12"/>
  <c r="Q29" i="12"/>
  <c r="P32" i="12"/>
  <c r="Y35" i="12"/>
  <c r="AA29" i="12"/>
  <c r="O26" i="12"/>
  <c r="N40" i="12"/>
  <c r="J31" i="12"/>
  <c r="AA38" i="12"/>
  <c r="Q26" i="12"/>
  <c r="R34" i="12"/>
  <c r="X23" i="12"/>
  <c r="M28" i="12"/>
  <c r="K28" i="12"/>
  <c r="R28" i="12"/>
  <c r="W34" i="12"/>
  <c r="Y34" i="12"/>
  <c r="L26" i="12"/>
  <c r="U37" i="12"/>
  <c r="I34" i="12"/>
  <c r="U23" i="12"/>
  <c r="M29" i="12"/>
  <c r="O32" i="12"/>
  <c r="T38" i="12"/>
  <c r="P33" i="12"/>
  <c r="V26" i="12"/>
  <c r="Z28" i="12"/>
  <c r="Z23" i="12"/>
  <c r="P42" i="12"/>
  <c r="O31" i="12"/>
  <c r="X41" i="12"/>
  <c r="T36" i="12"/>
  <c r="Z29" i="12"/>
  <c r="J32" i="12"/>
  <c r="M40" i="12"/>
  <c r="L30" i="12"/>
  <c r="Q32" i="12"/>
  <c r="X40" i="12"/>
  <c r="H35" i="12"/>
  <c r="W30" i="12"/>
  <c r="S32" i="12"/>
  <c r="V39" i="12"/>
  <c r="J26" i="12"/>
  <c r="I42" i="12"/>
  <c r="X24" i="12"/>
  <c r="S25" i="12"/>
  <c r="K41" i="12"/>
  <c r="Y27" i="12"/>
  <c r="T24" i="12"/>
  <c r="V37" i="12"/>
  <c r="S27" i="12"/>
  <c r="Z30" i="12"/>
  <c r="I36" i="12"/>
  <c r="O25" i="12"/>
  <c r="AA35" i="12"/>
  <c r="V30" i="12"/>
  <c r="P23" i="12"/>
  <c r="L29" i="12"/>
  <c r="S31" i="12"/>
  <c r="AB23" i="12"/>
  <c r="AI41" i="12"/>
  <c r="AT42" i="12"/>
  <c r="AP39" i="12"/>
  <c r="AL36" i="12"/>
  <c r="AH33" i="12"/>
  <c r="AD30" i="12"/>
  <c r="AT26" i="12"/>
  <c r="AP23" i="12"/>
  <c r="AI29" i="12"/>
  <c r="AG41" i="12"/>
  <c r="AC38" i="12"/>
  <c r="AS34" i="12"/>
  <c r="AO31" i="12"/>
  <c r="AK28" i="12"/>
  <c r="AG25" i="12"/>
  <c r="AE36" i="12"/>
  <c r="AF41" i="12"/>
  <c r="AB38" i="12"/>
  <c r="AR34" i="12"/>
  <c r="AN31" i="12"/>
  <c r="AJ28" i="12"/>
  <c r="AF25" i="12"/>
  <c r="AI42" i="12"/>
  <c r="AE39" i="12"/>
  <c r="AU35" i="12"/>
  <c r="AQ32" i="12"/>
  <c r="AM29" i="12"/>
  <c r="AI26" i="12"/>
  <c r="AE23" i="12"/>
  <c r="AP42" i="12"/>
  <c r="AL39" i="12"/>
  <c r="AH36" i="12"/>
  <c r="AD33" i="12"/>
  <c r="AT29" i="12"/>
  <c r="AP26" i="12"/>
  <c r="AL23" i="12"/>
  <c r="AO42" i="12"/>
  <c r="AK39" i="12"/>
  <c r="AG36" i="12"/>
  <c r="AC33" i="12"/>
  <c r="AS29" i="12"/>
  <c r="AO26" i="12"/>
  <c r="AK23" i="12"/>
  <c r="AQ29" i="12"/>
  <c r="AR41" i="12"/>
  <c r="AN38" i="12"/>
  <c r="AJ35" i="12"/>
  <c r="AF32" i="12"/>
  <c r="AB29" i="12"/>
  <c r="AR25" i="12"/>
  <c r="AP27" i="12"/>
  <c r="AO35" i="12"/>
  <c r="AU40" i="12"/>
  <c r="AF29" i="12"/>
  <c r="AE27" i="12"/>
  <c r="AT33" i="12"/>
  <c r="AS33" i="12"/>
  <c r="AN42" i="12"/>
  <c r="AJ23" i="12"/>
  <c r="AI39" i="12"/>
  <c r="AL42" i="12"/>
  <c r="AH39" i="12"/>
  <c r="AD36" i="12"/>
  <c r="AT32" i="12"/>
  <c r="AP29" i="12"/>
  <c r="AL26" i="12"/>
  <c r="AH23" i="12"/>
  <c r="AI27" i="12"/>
  <c r="AS40" i="12"/>
  <c r="AO37" i="12"/>
  <c r="AK34" i="12"/>
  <c r="AG31" i="12"/>
  <c r="AC28" i="12"/>
  <c r="AS24" i="12"/>
  <c r="AQ33" i="12"/>
  <c r="AR40" i="12"/>
  <c r="AN37" i="12"/>
  <c r="AJ34" i="12"/>
  <c r="AF31" i="12"/>
  <c r="AB28" i="12"/>
  <c r="AR24" i="12"/>
  <c r="AU41" i="12"/>
  <c r="AQ38" i="12"/>
  <c r="AM35" i="12"/>
  <c r="AI32" i="12"/>
  <c r="AE29" i="12"/>
  <c r="AU25" i="12"/>
  <c r="AQ41" i="12"/>
  <c r="AH42" i="12"/>
  <c r="AD39" i="12"/>
  <c r="AT35" i="12"/>
  <c r="AP32" i="12"/>
  <c r="AL29" i="12"/>
  <c r="AH26" i="12"/>
  <c r="AD23" i="12"/>
  <c r="AG42" i="12"/>
  <c r="AC39" i="12"/>
  <c r="AS35" i="12"/>
  <c r="AO32" i="12"/>
  <c r="AK29" i="12"/>
  <c r="AG26" i="12"/>
  <c r="AC23" i="12"/>
  <c r="AU28" i="12"/>
  <c r="AJ41" i="12"/>
  <c r="AF38" i="12"/>
  <c r="AB35" i="12"/>
  <c r="AR31" i="12"/>
  <c r="AN28" i="12"/>
  <c r="AJ25" i="12"/>
  <c r="AM32" i="12"/>
  <c r="AM36" i="12"/>
  <c r="AD42" i="12"/>
  <c r="AT38" i="12"/>
  <c r="AP35" i="12"/>
  <c r="AL32" i="12"/>
  <c r="AH29" i="12"/>
  <c r="AD26" i="12"/>
  <c r="AU42" i="12"/>
  <c r="AM26" i="12"/>
  <c r="AK40" i="12"/>
  <c r="AG37" i="12"/>
  <c r="AC34" i="12"/>
  <c r="AS30" i="12"/>
  <c r="AO27" i="12"/>
  <c r="AK24" i="12"/>
  <c r="AE30" i="12"/>
  <c r="AJ40" i="12"/>
  <c r="AF37" i="12"/>
  <c r="AB34" i="12"/>
  <c r="AR30" i="12"/>
  <c r="AN27" i="12"/>
  <c r="AJ24" i="12"/>
  <c r="AM41" i="12"/>
  <c r="AI38" i="12"/>
  <c r="AE35" i="12"/>
  <c r="AU31" i="12"/>
  <c r="AQ28" i="12"/>
  <c r="AM25" i="12"/>
  <c r="AU38" i="12"/>
  <c r="AT41" i="12"/>
  <c r="AP38" i="12"/>
  <c r="AL35" i="12"/>
  <c r="AH32" i="12"/>
  <c r="AD29" i="12"/>
  <c r="AT25" i="12"/>
  <c r="AM42" i="12"/>
  <c r="AS41" i="12"/>
  <c r="AO38" i="12"/>
  <c r="AK35" i="12"/>
  <c r="AG32" i="12"/>
  <c r="AC29" i="12"/>
  <c r="AS25" i="12"/>
  <c r="AE42" i="12"/>
  <c r="AQ27" i="12"/>
  <c r="AB41" i="12"/>
  <c r="AR37" i="12"/>
  <c r="AN34" i="12"/>
  <c r="AJ31" i="12"/>
  <c r="AF28" i="12"/>
  <c r="AB25" i="12"/>
  <c r="AL24" i="12"/>
  <c r="AG29" i="12"/>
  <c r="AJ32" i="12"/>
  <c r="AM33" i="12"/>
  <c r="AD37" i="12"/>
  <c r="AG40" i="12"/>
  <c r="AI33" i="12"/>
  <c r="AN26" i="12"/>
  <c r="AM34" i="12"/>
  <c r="AP41" i="12"/>
  <c r="AL38" i="12"/>
  <c r="AH35" i="12"/>
  <c r="AD32" i="12"/>
  <c r="AT28" i="12"/>
  <c r="AP25" i="12"/>
  <c r="AM40" i="12"/>
  <c r="AQ23" i="12"/>
  <c r="AC40" i="12"/>
  <c r="AS36" i="12"/>
  <c r="AO33" i="12"/>
  <c r="AK30" i="12"/>
  <c r="AG27" i="12"/>
  <c r="AC24" i="12"/>
  <c r="AU24" i="12"/>
  <c r="AB40" i="12"/>
  <c r="AR36" i="12"/>
  <c r="AN33" i="12"/>
  <c r="AJ30" i="12"/>
  <c r="AF27" i="12"/>
  <c r="AB24" i="12"/>
  <c r="AE41" i="12"/>
  <c r="AU37" i="12"/>
  <c r="AQ34" i="12"/>
  <c r="AM31" i="12"/>
  <c r="AI28" i="12"/>
  <c r="AE25" i="12"/>
  <c r="AI37" i="12"/>
  <c r="AL41" i="12"/>
  <c r="AH38" i="12"/>
  <c r="AD35" i="12"/>
  <c r="AT31" i="12"/>
  <c r="AP28" i="12"/>
  <c r="AL25" i="12"/>
  <c r="AQ39" i="12"/>
  <c r="AK41" i="12"/>
  <c r="AG38" i="12"/>
  <c r="AC35" i="12"/>
  <c r="AS31" i="12"/>
  <c r="AO28" i="12"/>
  <c r="AK25" i="12"/>
  <c r="AE40" i="12"/>
  <c r="AU26" i="12"/>
  <c r="AN40" i="12"/>
  <c r="AJ37" i="12"/>
  <c r="AF34" i="12"/>
  <c r="AB31" i="12"/>
  <c r="AR27" i="12"/>
  <c r="AN24" i="12"/>
  <c r="AL40" i="12"/>
  <c r="AS38" i="12"/>
  <c r="AR38" i="12"/>
  <c r="AQ36" i="12"/>
  <c r="AH40" i="12"/>
  <c r="AM30" i="12"/>
  <c r="AG24" i="12"/>
  <c r="AR29" i="12"/>
  <c r="AU32" i="12"/>
  <c r="AH41" i="12"/>
  <c r="AD38" i="12"/>
  <c r="AT34" i="12"/>
  <c r="AP31" i="12"/>
  <c r="AL28" i="12"/>
  <c r="AH25" i="12"/>
  <c r="AQ37" i="12"/>
  <c r="AS42" i="12"/>
  <c r="AO39" i="12"/>
  <c r="AK36" i="12"/>
  <c r="AG33" i="12"/>
  <c r="AC30" i="12"/>
  <c r="AS26" i="12"/>
  <c r="AO23" i="12"/>
  <c r="AR42" i="12"/>
  <c r="AN39" i="12"/>
  <c r="AJ36" i="12"/>
  <c r="AF33" i="12"/>
  <c r="AB30" i="12"/>
  <c r="AR26" i="12"/>
  <c r="AN23" i="12"/>
  <c r="AQ40" i="12"/>
  <c r="AM37" i="12"/>
  <c r="AI34" i="12"/>
  <c r="AE31" i="12"/>
  <c r="AU27" i="12"/>
  <c r="AQ24" i="12"/>
  <c r="AU34" i="12"/>
  <c r="AD41" i="12"/>
  <c r="AT37" i="12"/>
  <c r="AP34" i="12"/>
  <c r="AL31" i="12"/>
  <c r="AH28" i="12"/>
  <c r="AD25" i="12"/>
  <c r="AU36" i="12"/>
  <c r="AC41" i="12"/>
  <c r="AS37" i="12"/>
  <c r="AO34" i="12"/>
  <c r="AK31" i="12"/>
  <c r="AG28" i="12"/>
  <c r="AC25" i="12"/>
  <c r="AE38" i="12"/>
  <c r="AE26" i="12"/>
  <c r="AF40" i="12"/>
  <c r="AB37" i="12"/>
  <c r="AR33" i="12"/>
  <c r="AN30" i="12"/>
  <c r="AJ27" i="12"/>
  <c r="AF24" i="12"/>
  <c r="AT30" i="12"/>
  <c r="AC42" i="12"/>
  <c r="AB42" i="12"/>
  <c r="AB26" i="12"/>
  <c r="AI30" i="12"/>
  <c r="AP30" i="12"/>
  <c r="AC37" i="12"/>
  <c r="AJ39" i="12"/>
  <c r="AU30" i="12"/>
  <c r="AT40" i="12"/>
  <c r="AP37" i="12"/>
  <c r="AL34" i="12"/>
  <c r="AH31" i="12"/>
  <c r="AD28" i="12"/>
  <c r="AT24" i="12"/>
  <c r="AI35" i="12"/>
  <c r="AK42" i="12"/>
  <c r="AG39" i="12"/>
  <c r="AC36" i="12"/>
  <c r="AS32" i="12"/>
  <c r="AO29" i="12"/>
  <c r="AK26" i="12"/>
  <c r="AG23" i="12"/>
  <c r="AJ42" i="12"/>
  <c r="AF39" i="12"/>
  <c r="AB36" i="12"/>
  <c r="AR32" i="12"/>
  <c r="AN29" i="12"/>
  <c r="AJ26" i="12"/>
  <c r="AF23" i="12"/>
  <c r="AI40" i="12"/>
  <c r="AE37" i="12"/>
  <c r="AU33" i="12"/>
  <c r="AQ30" i="12"/>
  <c r="AM27" i="12"/>
  <c r="AI24" i="12"/>
  <c r="AQ31" i="12"/>
  <c r="AP40" i="12"/>
  <c r="AL37" i="12"/>
  <c r="AH34" i="12"/>
  <c r="AD31" i="12"/>
  <c r="AT27" i="12"/>
  <c r="AP24" i="12"/>
  <c r="AE34" i="12"/>
  <c r="AO40" i="12"/>
  <c r="AK37" i="12"/>
  <c r="AG34" i="12"/>
  <c r="AC31" i="12"/>
  <c r="AS27" i="12"/>
  <c r="AO24" i="12"/>
  <c r="AQ35" i="12"/>
  <c r="AI25" i="12"/>
  <c r="AR39" i="12"/>
  <c r="AN36" i="12"/>
  <c r="AJ33" i="12"/>
  <c r="AF30" i="12"/>
  <c r="AB27" i="12"/>
  <c r="AR23" i="12"/>
  <c r="AH37" i="12"/>
  <c r="AK32" i="12"/>
  <c r="AN35" i="12"/>
  <c r="AU39" i="12"/>
  <c r="AU23" i="12"/>
  <c r="AL27" i="12"/>
  <c r="AO30" i="12"/>
  <c r="AF36" i="12"/>
  <c r="AM28" i="12"/>
  <c r="AI23" i="12"/>
  <c r="AD40" i="12"/>
  <c r="AT36" i="12"/>
  <c r="AP33" i="12"/>
  <c r="AL30" i="12"/>
  <c r="AH27" i="12"/>
  <c r="AD24" i="12"/>
  <c r="AI31" i="12"/>
  <c r="AO41" i="12"/>
  <c r="AK38" i="12"/>
  <c r="AG35" i="12"/>
  <c r="AC32" i="12"/>
  <c r="AS28" i="12"/>
  <c r="AO25" i="12"/>
  <c r="AM38" i="12"/>
  <c r="AN41" i="12"/>
  <c r="AJ38" i="12"/>
  <c r="AF35" i="12"/>
  <c r="AB32" i="12"/>
  <c r="AR28" i="12"/>
  <c r="AN25" i="12"/>
  <c r="AQ42" i="12"/>
  <c r="AM39" i="12"/>
  <c r="AI36" i="12"/>
  <c r="AE33" i="12"/>
  <c r="AU29" i="12"/>
  <c r="AQ26" i="12"/>
  <c r="AM23" i="12"/>
  <c r="AM24" i="12"/>
  <c r="AT39" i="12"/>
  <c r="AP36" i="12"/>
  <c r="AL33" i="12"/>
  <c r="AH30" i="12"/>
  <c r="AD27" i="12"/>
  <c r="AT23" i="12"/>
  <c r="AQ25" i="12"/>
  <c r="AS39" i="12"/>
  <c r="AO36" i="12"/>
  <c r="AK33" i="12"/>
  <c r="AG30" i="12"/>
  <c r="AC27" i="12"/>
  <c r="AS23" i="12"/>
  <c r="AE32" i="12"/>
  <c r="AF42" i="12"/>
  <c r="AB39" i="12"/>
  <c r="AR35" i="12"/>
  <c r="AN32" i="12"/>
  <c r="AJ29" i="12"/>
  <c r="AF26" i="12"/>
  <c r="AD34" i="12"/>
  <c r="AC26" i="12"/>
  <c r="AE24" i="12"/>
  <c r="AE28" i="12"/>
  <c r="AH24" i="12"/>
  <c r="AK27" i="12"/>
  <c r="AB33" i="12"/>
  <c r="F16" i="12"/>
  <c r="F35" i="12"/>
  <c r="A16" i="10"/>
  <c r="A17" i="4"/>
  <c r="F17" i="12" l="1"/>
  <c r="F36" i="12"/>
  <c r="A17" i="10"/>
  <c r="A18" i="4"/>
  <c r="F18" i="12" l="1"/>
  <c r="F37" i="12"/>
  <c r="A18" i="10"/>
  <c r="A19" i="4"/>
  <c r="F19" i="12" l="1"/>
  <c r="F38" i="12"/>
  <c r="A19" i="10"/>
  <c r="A20" i="4"/>
  <c r="F20" i="12" l="1"/>
  <c r="F39" i="12"/>
  <c r="A20" i="10"/>
  <c r="A21" i="4"/>
  <c r="F21" i="12" l="1"/>
  <c r="F40" i="12"/>
  <c r="A21" i="10"/>
  <c r="A22" i="4"/>
  <c r="F22" i="12" l="1"/>
  <c r="F41" i="12"/>
  <c r="A22" i="10"/>
  <c r="C2" i="4" a="1"/>
  <c r="F42" i="12" l="1"/>
  <c r="H2" i="12" a="1"/>
  <c r="C2" i="10" a="1"/>
  <c r="S2" i="4"/>
  <c r="G2" i="4"/>
  <c r="U2" i="4"/>
  <c r="K2" i="4"/>
  <c r="V2" i="4"/>
  <c r="R2" i="4"/>
  <c r="T2" i="4"/>
  <c r="D2" i="4"/>
  <c r="M2" i="4"/>
  <c r="C2" i="4"/>
  <c r="N2" i="4"/>
  <c r="F2" i="4"/>
  <c r="H2" i="4"/>
  <c r="E2" i="4"/>
  <c r="J2" i="4"/>
  <c r="I2" i="4"/>
  <c r="Q2" i="4"/>
  <c r="L2" i="4"/>
  <c r="P2" i="4"/>
  <c r="O2" i="4"/>
  <c r="AA2" i="12" l="1"/>
  <c r="AU2" i="12" s="1"/>
  <c r="U2" i="12"/>
  <c r="AO2" i="12" s="1"/>
  <c r="M2" i="12"/>
  <c r="AG2" i="12" s="1"/>
  <c r="L2" i="12"/>
  <c r="AF2" i="12" s="1"/>
  <c r="X2" i="12"/>
  <c r="AR2" i="12" s="1"/>
  <c r="S2" i="12"/>
  <c r="AM2" i="12" s="1"/>
  <c r="Z2" i="12"/>
  <c r="AT2" i="12" s="1"/>
  <c r="K2" i="12"/>
  <c r="AE2" i="12" s="1"/>
  <c r="T2" i="12"/>
  <c r="AN2" i="12" s="1"/>
  <c r="I2" i="12"/>
  <c r="AC2" i="12" s="1"/>
  <c r="N2" i="12"/>
  <c r="AH2" i="12" s="1"/>
  <c r="Q2" i="12"/>
  <c r="AK2" i="12" s="1"/>
  <c r="Y2" i="12"/>
  <c r="AS2" i="12" s="1"/>
  <c r="V2" i="12"/>
  <c r="AP2" i="12" s="1"/>
  <c r="H2" i="12"/>
  <c r="AB2" i="12" s="1"/>
  <c r="P2" i="12"/>
  <c r="AJ2" i="12" s="1"/>
  <c r="O2" i="12"/>
  <c r="AI2" i="12" s="1"/>
  <c r="J2" i="12"/>
  <c r="AD2" i="12" s="1"/>
  <c r="W2" i="12"/>
  <c r="AQ2" i="12" s="1"/>
  <c r="R2" i="12"/>
  <c r="AL2" i="12" s="1"/>
  <c r="V2" i="10"/>
  <c r="N2" i="10"/>
  <c r="F2" i="10"/>
  <c r="I2" i="10"/>
  <c r="U2" i="10"/>
  <c r="M2" i="10"/>
  <c r="E2" i="10"/>
  <c r="S2" i="10"/>
  <c r="K2" i="10"/>
  <c r="C2" i="10"/>
  <c r="Q2" i="10"/>
  <c r="T2" i="10"/>
  <c r="L2" i="10"/>
  <c r="D2" i="10"/>
  <c r="R2" i="10"/>
  <c r="J2" i="10"/>
  <c r="P2" i="10"/>
  <c r="O2" i="10"/>
  <c r="H2" i="10"/>
  <c r="G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Hernandez</author>
  </authors>
  <commentList>
    <comment ref="AD1" authorId="0" shapeId="0" xr:uid="{5EAC41AD-7E02-4CFE-98C4-982824506F29}">
      <text>
        <r>
          <rPr>
            <b/>
            <sz val="9"/>
            <color indexed="81"/>
            <rFont val="Tahoma"/>
            <family val="2"/>
          </rPr>
          <t>Hernandez:</t>
        </r>
        <r>
          <rPr>
            <sz val="9"/>
            <color indexed="81"/>
            <rFont val="Tahoma"/>
            <family val="2"/>
          </rPr>
          <t xml:space="preserve">
Fuerzas asignadas arbitrariamente para verificar modelo estructural</t>
        </r>
      </text>
    </comment>
    <comment ref="AH1" authorId="0" shapeId="0" xr:uid="{2C4F8495-0C16-4C48-BAC4-7B8700AFB517}">
      <text>
        <r>
          <rPr>
            <b/>
            <sz val="9"/>
            <color indexed="81"/>
            <rFont val="Tahoma"/>
            <family val="2"/>
          </rPr>
          <t>Hernandez:</t>
        </r>
        <r>
          <rPr>
            <sz val="9"/>
            <color indexed="81"/>
            <rFont val="Tahoma"/>
            <family val="2"/>
          </rPr>
          <t xml:space="preserve">
Desplazamientos a verificar en modelo estructural</t>
        </r>
      </text>
    </comment>
  </commentList>
</comments>
</file>

<file path=xl/sharedStrings.xml><?xml version="1.0" encoding="utf-8"?>
<sst xmlns="http://schemas.openxmlformats.org/spreadsheetml/2006/main" count="82" uniqueCount="77">
  <si>
    <t>Sección</t>
  </si>
  <si>
    <t>Piso</t>
  </si>
  <si>
    <t>ID color</t>
  </si>
  <si>
    <r>
      <rPr>
        <i/>
        <sz val="11"/>
        <color theme="1"/>
        <rFont val="Times New Roman"/>
        <family val="1"/>
      </rPr>
      <t>b</t>
    </r>
    <r>
      <rPr>
        <sz val="11"/>
        <color theme="1"/>
        <rFont val="Arial Narrow"/>
        <family val="2"/>
      </rPr>
      <t>, cm</t>
    </r>
  </si>
  <si>
    <r>
      <rPr>
        <i/>
        <sz val="11"/>
        <color theme="1"/>
        <rFont val="Times New Roman"/>
        <family val="1"/>
      </rPr>
      <t>h</t>
    </r>
    <r>
      <rPr>
        <sz val="11"/>
        <color theme="1"/>
        <rFont val="Arial Narrow"/>
        <family val="2"/>
      </rPr>
      <t>, cm</t>
    </r>
  </si>
  <si>
    <r>
      <rPr>
        <i/>
        <sz val="11"/>
        <color theme="1"/>
        <rFont val="Times New Roman"/>
        <family val="1"/>
      </rPr>
      <t>I</t>
    </r>
    <r>
      <rPr>
        <sz val="11"/>
        <color theme="1"/>
        <rFont val="Arial Narrow"/>
        <family val="2"/>
      </rPr>
      <t>, cm</t>
    </r>
    <r>
      <rPr>
        <vertAlign val="superscript"/>
        <sz val="11"/>
        <color theme="1"/>
        <rFont val="Arial Narrow"/>
        <family val="2"/>
      </rPr>
      <t>4</t>
    </r>
  </si>
  <si>
    <r>
      <rPr>
        <i/>
        <sz val="11"/>
        <color theme="1"/>
        <rFont val="Times New Roman"/>
        <family val="1"/>
      </rPr>
      <t>EI</t>
    </r>
    <r>
      <rPr>
        <sz val="11"/>
        <color theme="1"/>
        <rFont val="Arial Narrow"/>
        <family val="2"/>
      </rPr>
      <t>, kN·m</t>
    </r>
    <r>
      <rPr>
        <vertAlign val="superscript"/>
        <sz val="11"/>
        <color theme="1"/>
        <rFont val="Arial Narrow"/>
        <family val="2"/>
      </rPr>
      <t>2</t>
    </r>
  </si>
  <si>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Arial Narrow"/>
        <family val="2"/>
      </rPr>
      <t>, GPa:</t>
    </r>
  </si>
  <si>
    <r>
      <rPr>
        <i/>
        <sz val="11"/>
        <color theme="1"/>
        <rFont val="Times New Roman"/>
        <family val="1"/>
      </rPr>
      <t>H</t>
    </r>
    <r>
      <rPr>
        <sz val="11"/>
        <color theme="1"/>
        <rFont val="Arial Narrow"/>
        <family val="2"/>
      </rPr>
      <t>, m</t>
    </r>
  </si>
  <si>
    <r>
      <t>u</t>
    </r>
    <r>
      <rPr>
        <i/>
        <vertAlign val="subscript"/>
        <sz val="11"/>
        <color theme="1"/>
        <rFont val="Times New Roman"/>
        <family val="1"/>
      </rPr>
      <t>1</t>
    </r>
  </si>
  <si>
    <r>
      <t>u</t>
    </r>
    <r>
      <rPr>
        <i/>
        <vertAlign val="subscript"/>
        <sz val="11"/>
        <color theme="1"/>
        <rFont val="Times New Roman"/>
        <family val="1"/>
      </rPr>
      <t>2</t>
    </r>
  </si>
  <si>
    <r>
      <t>u</t>
    </r>
    <r>
      <rPr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</si>
  <si>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</si>
  <si>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</si>
  <si>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</si>
  <si>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</si>
  <si>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</si>
  <si>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</si>
  <si>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</si>
  <si>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</si>
  <si>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</si>
  <si>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</si>
  <si>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</si>
  <si>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</si>
  <si>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</si>
  <si>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</si>
  <si>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</si>
  <si>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Arial Narrow"/>
        <family val="2"/>
      </rPr>
      <t/>
    </r>
  </si>
  <si>
    <r>
      <t>u</t>
    </r>
    <r>
      <rPr>
        <i/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Arial Narrow"/>
        <family val="2"/>
      </rPr>
      <t/>
    </r>
  </si>
  <si>
    <t>×</t>
  </si>
  <si>
    <r>
      <t>[</t>
    </r>
    <r>
      <rPr>
        <i/>
        <sz val="11"/>
        <color theme="1"/>
        <rFont val="Times New Roman"/>
        <family val="1"/>
      </rPr>
      <t>u</t>
    </r>
    <r>
      <rPr>
        <i/>
        <sz val="11"/>
        <color theme="1"/>
        <rFont val="Arial Narrow"/>
        <family val="2"/>
      </rPr>
      <t>]</t>
    </r>
  </si>
  <si>
    <t>=</t>
  </si>
  <si>
    <t>cm</t>
  </si>
  <si>
    <r>
      <rPr>
        <i/>
        <sz val="11"/>
        <color theme="1"/>
        <rFont val="Times New Roman"/>
        <family val="1"/>
      </rPr>
      <t>k</t>
    </r>
    <r>
      <rPr>
        <i/>
        <vertAlign val="subscript"/>
        <sz val="11"/>
        <color theme="1"/>
        <rFont val="Times New Roman"/>
        <family val="1"/>
      </rPr>
      <t>piso</t>
    </r>
    <r>
      <rPr>
        <sz val="11"/>
        <color theme="1"/>
        <rFont val="Arial Narrow"/>
        <family val="2"/>
      </rPr>
      <t>, MN/m</t>
    </r>
  </si>
  <si>
    <t>MN</t>
  </si>
  <si>
    <r>
      <t>[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h</t>
    </r>
    <r>
      <rPr>
        <i/>
        <sz val="11"/>
        <color theme="1"/>
        <rFont val="Arial Narrow"/>
        <family val="2"/>
      </rPr>
      <t>]</t>
    </r>
  </si>
  <si>
    <r>
      <rPr>
        <i/>
        <sz val="11"/>
        <color theme="1"/>
        <rFont val="Times New Roman"/>
        <family val="1"/>
      </rPr>
      <t>L</t>
    </r>
    <r>
      <rPr>
        <sz val="11"/>
        <color theme="1"/>
        <rFont val="Arial Narrow"/>
        <family val="2"/>
      </rPr>
      <t>, m</t>
    </r>
  </si>
  <si>
    <r>
      <rPr>
        <i/>
        <sz val="11"/>
        <color theme="1"/>
        <rFont val="Times New Roman"/>
        <family val="1"/>
      </rPr>
      <t>m</t>
    </r>
    <r>
      <rPr>
        <i/>
        <vertAlign val="subscript"/>
        <sz val="11"/>
        <color theme="1"/>
        <rFont val="Times New Roman"/>
        <family val="1"/>
      </rPr>
      <t>piso</t>
    </r>
    <r>
      <rPr>
        <sz val="11"/>
        <color theme="1"/>
        <rFont val="Arial Narrow"/>
        <family val="2"/>
      </rPr>
      <t>, ton</t>
    </r>
  </si>
  <si>
    <r>
      <rPr>
        <i/>
        <sz val="11"/>
        <color theme="1"/>
        <rFont val="Times New Roman"/>
        <family val="1"/>
      </rPr>
      <t>m</t>
    </r>
    <r>
      <rPr>
        <i/>
        <vertAlign val="subscript"/>
        <sz val="11"/>
        <color theme="1"/>
        <rFont val="Symbol"/>
        <family val="1"/>
        <charset val="2"/>
      </rPr>
      <t>l</t>
    </r>
    <r>
      <rPr>
        <sz val="11"/>
        <color theme="1"/>
        <rFont val="Arial Narrow"/>
        <family val="2"/>
      </rPr>
      <t>, ton/m:</t>
    </r>
  </si>
  <si>
    <r>
      <t>[</t>
    </r>
    <r>
      <rPr>
        <i/>
        <sz val="11"/>
        <color theme="1"/>
        <rFont val="Times New Roman"/>
        <family val="1"/>
      </rPr>
      <t>ü</t>
    </r>
    <r>
      <rPr>
        <i/>
        <sz val="11"/>
        <color theme="1"/>
        <rFont val="Arial Narrow"/>
        <family val="2"/>
      </rPr>
      <t>]</t>
    </r>
  </si>
  <si>
    <r>
      <t>ü</t>
    </r>
    <r>
      <rPr>
        <i/>
        <vertAlign val="subscript"/>
        <sz val="11"/>
        <color theme="1"/>
        <rFont val="Times New Roman"/>
        <family val="1"/>
      </rPr>
      <t>1</t>
    </r>
  </si>
  <si>
    <r>
      <t>ü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</si>
  <si>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</si>
  <si>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</si>
  <si>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</si>
  <si>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</si>
  <si>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</si>
  <si>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</si>
  <si>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</si>
  <si>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</si>
  <si>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11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</si>
  <si>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</si>
  <si>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13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</si>
  <si>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14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</si>
  <si>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</si>
  <si>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16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</si>
  <si>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17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</si>
  <si>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18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</si>
  <si>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19</t>
    </r>
    <r>
      <rPr>
        <sz val="11"/>
        <color theme="1"/>
        <rFont val="Arial Narrow"/>
        <family val="2"/>
      </rPr>
      <t/>
    </r>
  </si>
  <si>
    <r>
      <t>ü</t>
    </r>
    <r>
      <rPr>
        <i/>
        <vertAlign val="subscript"/>
        <sz val="11"/>
        <color theme="1"/>
        <rFont val="Times New Roman"/>
        <family val="1"/>
      </rPr>
      <t>20</t>
    </r>
    <r>
      <rPr>
        <sz val="11"/>
        <color theme="1"/>
        <rFont val="Arial Narrow"/>
        <family val="2"/>
      </rPr>
      <t/>
    </r>
  </si>
  <si>
    <r>
      <t>Z'</t>
    </r>
    <r>
      <rPr>
        <i/>
        <vertAlign val="subscript"/>
        <sz val="16"/>
        <color theme="1"/>
        <rFont val="Times New Roman"/>
        <family val="1"/>
      </rPr>
      <t>1</t>
    </r>
  </si>
  <si>
    <r>
      <t>[</t>
    </r>
    <r>
      <rPr>
        <i/>
        <sz val="11"/>
        <color theme="1"/>
        <rFont val="Times New Roman"/>
        <family val="1"/>
      </rPr>
      <t>Z</t>
    </r>
    <r>
      <rPr>
        <i/>
        <sz val="11"/>
        <color theme="1"/>
        <rFont val="Arial Narrow"/>
        <family val="2"/>
      </rPr>
      <t>]</t>
    </r>
  </si>
  <si>
    <r>
      <t>Z'</t>
    </r>
    <r>
      <rPr>
        <i/>
        <vertAlign val="subscript"/>
        <sz val="16"/>
        <color theme="1"/>
        <rFont val="Times New Roman"/>
        <family val="1"/>
      </rPr>
      <t>2</t>
    </r>
  </si>
  <si>
    <r>
      <t>Z</t>
    </r>
    <r>
      <rPr>
        <i/>
        <vertAlign val="subscript"/>
        <sz val="16"/>
        <color theme="1"/>
        <rFont val="Times New Roman"/>
        <family val="1"/>
      </rPr>
      <t>1</t>
    </r>
  </si>
  <si>
    <r>
      <t>Z</t>
    </r>
    <r>
      <rPr>
        <i/>
        <vertAlign val="subscript"/>
        <sz val="16"/>
        <color theme="1"/>
        <rFont val="Times New Roman"/>
        <family val="1"/>
      </rPr>
      <t>2</t>
    </r>
  </si>
  <si>
    <t>Datos del modelo simplificado, calculo de rigideces, masas y coeficiente de amortiguamiento por piso</t>
  </si>
  <si>
    <r>
      <rPr>
        <sz val="11"/>
        <color theme="1"/>
        <rFont val="Symbol"/>
        <family val="1"/>
        <charset val="2"/>
      </rPr>
      <t>x</t>
    </r>
    <r>
      <rPr>
        <i/>
        <vertAlign val="subscript"/>
        <sz val="11"/>
        <color theme="1"/>
        <rFont val="Times New Roman"/>
        <family val="1"/>
      </rPr>
      <t>1</t>
    </r>
  </si>
  <si>
    <r>
      <rPr>
        <sz val="11"/>
        <color theme="1"/>
        <rFont val="Symbol"/>
        <family val="1"/>
        <charset val="2"/>
      </rPr>
      <t>x</t>
    </r>
    <r>
      <rPr>
        <i/>
        <vertAlign val="subscript"/>
        <sz val="11"/>
        <color theme="1"/>
        <rFont val="Times New Roman"/>
        <family val="1"/>
      </rPr>
      <t>2</t>
    </r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</si>
  <si>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Arial Narrow"/>
        <family val="2"/>
      </rPr>
      <t>, Hz</t>
    </r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</si>
  <si>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Arial Narrow"/>
        <family val="2"/>
      </rPr>
      <t>, Hz</t>
    </r>
  </si>
  <si>
    <r>
      <rPr>
        <i/>
        <sz val="11"/>
        <color theme="1"/>
        <rFont val="Times New Roman"/>
        <family val="1"/>
      </rPr>
      <t>a</t>
    </r>
    <r>
      <rPr>
        <i/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Arial Narrow"/>
        <family val="2"/>
      </rPr>
      <t>, s</t>
    </r>
  </si>
  <si>
    <r>
      <rPr>
        <i/>
        <sz val="11"/>
        <color theme="1"/>
        <rFont val="Times New Roman"/>
        <family val="1"/>
      </rPr>
      <t>a</t>
    </r>
    <r>
      <rPr>
        <i/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Arial Narrow"/>
        <family val="2"/>
      </rPr>
      <t>, Hz</t>
    </r>
  </si>
  <si>
    <r>
      <t>Matriz [</t>
    </r>
    <r>
      <rPr>
        <b/>
        <i/>
        <sz val="11"/>
        <color theme="1"/>
        <rFont val="Times New Roman"/>
        <family val="1"/>
      </rPr>
      <t>A</t>
    </r>
    <r>
      <rPr>
        <b/>
        <i/>
        <sz val="11"/>
        <color theme="1"/>
        <rFont val="Arial Narrow"/>
        <family val="2"/>
      </rPr>
      <t>] dividida: Matriz de ceros [</t>
    </r>
    <r>
      <rPr>
        <b/>
        <i/>
        <sz val="11"/>
        <color theme="1"/>
        <rFont val="Times New Roman"/>
        <family val="1"/>
      </rPr>
      <t>0</t>
    </r>
    <r>
      <rPr>
        <b/>
        <i/>
        <sz val="11"/>
        <color theme="1"/>
        <rFont val="Arial Narrow"/>
        <family val="2"/>
      </rPr>
      <t>] (Superior izquierda) - Matriz Identidad [</t>
    </r>
    <r>
      <rPr>
        <b/>
        <i/>
        <sz val="11"/>
        <color theme="1"/>
        <rFont val="Times New Roman"/>
        <family val="1"/>
      </rPr>
      <t>I</t>
    </r>
    <r>
      <rPr>
        <b/>
        <i/>
        <sz val="11"/>
        <color theme="1"/>
        <rFont val="Arial Narrow"/>
        <family val="2"/>
      </rPr>
      <t>] (Superior derecha) - Matriz [</t>
    </r>
    <r>
      <rPr>
        <b/>
        <i/>
        <sz val="11"/>
        <color theme="1"/>
        <rFont val="Times New Roman"/>
        <family val="1"/>
      </rPr>
      <t>M</t>
    </r>
    <r>
      <rPr>
        <b/>
        <i/>
        <vertAlign val="superscript"/>
        <sz val="11"/>
        <color theme="1"/>
        <rFont val="Times New Roman"/>
        <family val="1"/>
      </rPr>
      <t>-1</t>
    </r>
    <r>
      <rPr>
        <b/>
        <i/>
        <sz val="11"/>
        <color theme="1"/>
        <rFont val="Times New Roman"/>
        <family val="1"/>
      </rPr>
      <t>K</t>
    </r>
    <r>
      <rPr>
        <b/>
        <i/>
        <sz val="11"/>
        <color theme="1"/>
        <rFont val="Arial Narrow"/>
        <family val="2"/>
      </rPr>
      <t>] (Inferior izquierda) - Matriz [</t>
    </r>
    <r>
      <rPr>
        <b/>
        <i/>
        <sz val="11"/>
        <color theme="1"/>
        <rFont val="Times New Roman"/>
        <family val="1"/>
      </rPr>
      <t>M</t>
    </r>
    <r>
      <rPr>
        <b/>
        <i/>
        <vertAlign val="superscript"/>
        <sz val="11"/>
        <color theme="1"/>
        <rFont val="Times New Roman"/>
        <family val="1"/>
      </rPr>
      <t>-1</t>
    </r>
    <r>
      <rPr>
        <b/>
        <i/>
        <sz val="11"/>
        <color theme="1"/>
        <rFont val="Times New Roman"/>
        <family val="1"/>
      </rPr>
      <t>C</t>
    </r>
    <r>
      <rPr>
        <b/>
        <i/>
        <sz val="11"/>
        <color theme="1"/>
        <rFont val="Arial Narrow"/>
        <family val="2"/>
      </rPr>
      <t>] (Inferior derecha)</t>
    </r>
  </si>
  <si>
    <r>
      <t>Matriz de masa [</t>
    </r>
    <r>
      <rPr>
        <b/>
        <i/>
        <sz val="11"/>
        <color theme="1"/>
        <rFont val="Times New Roman"/>
        <family val="1"/>
      </rPr>
      <t>M</t>
    </r>
    <r>
      <rPr>
        <b/>
        <i/>
        <sz val="11"/>
        <color theme="1"/>
        <rFont val="Arial Narrow"/>
        <family val="2"/>
      </rPr>
      <t>] , toneladas</t>
    </r>
  </si>
  <si>
    <r>
      <t>Matriz de rigidez [</t>
    </r>
    <r>
      <rPr>
        <b/>
        <i/>
        <sz val="11"/>
        <color theme="1"/>
        <rFont val="Times New Roman"/>
        <family val="1"/>
      </rPr>
      <t>K</t>
    </r>
    <r>
      <rPr>
        <b/>
        <i/>
        <sz val="11"/>
        <color theme="1"/>
        <rFont val="Arial Narrow"/>
        <family val="2"/>
      </rPr>
      <t>] del modelo simplificado, MN/m</t>
    </r>
  </si>
  <si>
    <r>
      <t>Matriz de coeficientes de amortiguamiento [</t>
    </r>
    <r>
      <rPr>
        <b/>
        <i/>
        <sz val="11"/>
        <color theme="1"/>
        <rFont val="Times New Roman"/>
        <family val="1"/>
      </rPr>
      <t>C</t>
    </r>
    <r>
      <rPr>
        <b/>
        <i/>
        <sz val="11"/>
        <color theme="1"/>
        <rFont val="Arial Narrow"/>
        <family val="2"/>
      </rPr>
      <t>], Gg/s</t>
    </r>
  </si>
  <si>
    <t>Amortiguamiento de 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</si>
</sst>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0"/>
    <numFmt numFmtId="167" formatCode="#,##0.0"/>
    <numFmt numFmtId="168" formatCode="#,##0.000"/>
    <numFmt numFmtId="169" formatCode="0.00000"/>
  </numFmts>
  <fonts count="22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Times New Roman"/>
      <family val="1"/>
    </font>
    <font>
      <sz val="11"/>
      <color theme="1"/>
      <name val="Arial Narrow"/>
      <family val="1"/>
    </font>
    <font>
      <vertAlign val="superscript"/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1"/>
      <color theme="1"/>
      <name val="Symbol"/>
      <family val="1"/>
      <charset val="2"/>
    </font>
    <font>
      <sz val="11"/>
      <name val="Arial Narrow"/>
      <family val="2"/>
    </font>
    <font>
      <i/>
      <vertAlign val="subscript"/>
      <sz val="11"/>
      <color theme="1"/>
      <name val="Times New Roman"/>
      <family val="1"/>
    </font>
    <font>
      <i/>
      <sz val="9"/>
      <color theme="0" tint="-0.249977111117893"/>
      <name val="Arial Narrow"/>
      <family val="2"/>
    </font>
    <font>
      <i/>
      <sz val="9"/>
      <color theme="0" tint="-0.34998626667073579"/>
      <name val="Arial Narrow"/>
      <family val="2"/>
    </font>
    <font>
      <sz val="2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bscript"/>
      <sz val="11"/>
      <color theme="1"/>
      <name val="Symbol"/>
      <family val="1"/>
      <charset val="2"/>
    </font>
    <font>
      <sz val="11"/>
      <color theme="1"/>
      <name val="Arial Narrow"/>
      <family val="1"/>
      <charset val="2"/>
    </font>
    <font>
      <i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  <font>
      <sz val="28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166" fontId="9" fillId="0" borderId="0" xfId="0" applyNumberFormat="1" applyFont="1" applyFill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0" fontId="0" fillId="0" borderId="7" xfId="0" applyFill="1" applyBorder="1"/>
    <xf numFmtId="166" fontId="0" fillId="0" borderId="5" xfId="0" applyNumberFormat="1" applyFill="1" applyBorder="1" applyAlignment="1">
      <alignment horizontal="center" vertical="center"/>
    </xf>
    <xf numFmtId="0" fontId="0" fillId="0" borderId="8" xfId="0" applyFill="1" applyBorder="1"/>
    <xf numFmtId="166" fontId="0" fillId="0" borderId="6" xfId="0" applyNumberFormat="1" applyFill="1" applyBorder="1" applyAlignment="1">
      <alignment horizontal="center" vertical="center"/>
    </xf>
    <xf numFmtId="0" fontId="0" fillId="0" borderId="9" xfId="0" applyFill="1" applyBorder="1"/>
    <xf numFmtId="166" fontId="1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6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9" fontId="0" fillId="0" borderId="1" xfId="0" applyNumberFormat="1" applyBorder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5" xfId="0" applyFont="1" applyBorder="1" applyAlignment="1">
      <alignment horizontal="center" vertical="center"/>
    </xf>
  </cellXfs>
  <cellStyles count="1">
    <cellStyle name="Normal" xfId="0" builtinId="0"/>
  </cellStyles>
  <dxfs count="4">
    <dxf>
      <numFmt numFmtId="1" formatCode="0"/>
    </dxf>
    <dxf>
      <numFmt numFmtId="1" formatCode="0"/>
      <fill>
        <patternFill patternType="none">
          <bgColor auto="1"/>
        </patternFill>
      </fill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3399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301055</xdr:colOff>
      <xdr:row>3</xdr:row>
      <xdr:rowOff>38557</xdr:rowOff>
    </xdr:from>
    <xdr:to>
      <xdr:col>9</xdr:col>
      <xdr:colOff>414623</xdr:colOff>
      <xdr:row>12</xdr:row>
      <xdr:rowOff>128365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D610E4-FA69-42D4-96DC-5C8F5CC769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52" t="5196" r="9501" b="3238"/>
        <a:stretch/>
      </xdr:blipFill>
      <xdr:spPr bwMode="auto">
        <a:xfrm>
          <a:off x="4579141" y="588286"/>
          <a:ext cx="2252611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6315-B15F-4D4C-B2C1-BA8DFB35C552}">
  <dimension ref="A1:J37"/>
  <sheetViews>
    <sheetView showGridLines="0" tabSelected="1" zoomScaleNormal="100" zoomScaleSheetLayoutView="160" workbookViewId="0">
      <selection sqref="A1:J1"/>
    </sheetView>
  </sheetViews>
  <sheetFormatPr baseColWidth="10" defaultRowHeight="16.5"/>
  <cols>
    <col min="1" max="9" width="10.7109375" style="1" customWidth="1"/>
    <col min="10" max="16384" width="11.42578125" style="1"/>
  </cols>
  <sheetData>
    <row r="1" spans="1:10">
      <c r="A1" s="67" t="s">
        <v>65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9.9499999999999993" customHeight="1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>
      <c r="A3" s="68" t="s">
        <v>76</v>
      </c>
      <c r="B3" s="68"/>
      <c r="C3" s="68"/>
      <c r="D3" s="68"/>
      <c r="E3" s="68"/>
      <c r="F3" s="68"/>
      <c r="G3" s="64" t="s">
        <v>7</v>
      </c>
      <c r="H3" s="4">
        <v>23.5</v>
      </c>
      <c r="I3" s="64" t="s">
        <v>38</v>
      </c>
      <c r="J3" s="4">
        <v>6.2</v>
      </c>
    </row>
    <row r="4" spans="1:10" ht="17.25" thickBot="1">
      <c r="A4" s="62" t="s">
        <v>66</v>
      </c>
      <c r="B4" s="62" t="s">
        <v>67</v>
      </c>
      <c r="C4" s="63" t="s">
        <v>68</v>
      </c>
      <c r="D4" s="63" t="s">
        <v>69</v>
      </c>
      <c r="E4" s="63" t="s">
        <v>71</v>
      </c>
      <c r="F4" s="63" t="s">
        <v>70</v>
      </c>
    </row>
    <row r="5" spans="1:10">
      <c r="A5" s="61">
        <v>2.5000000000000001E-2</v>
      </c>
      <c r="B5" s="61">
        <v>2.5000000000000001E-2</v>
      </c>
      <c r="C5" s="12">
        <v>0.2</v>
      </c>
      <c r="D5" s="12">
        <v>2</v>
      </c>
      <c r="E5" s="13">
        <f>ROUND(4*PI()*C5*D5*(C5*B5-D5*A5)/(C5^2-D5^2),4)</f>
        <v>5.7099999999999998E-2</v>
      </c>
      <c r="F5" s="65">
        <f>ROUND((C5*A5-D5*B5)/(PI()*(C5^2-D5^2)),5)</f>
        <v>3.62E-3</v>
      </c>
    </row>
    <row r="6" spans="1:10">
      <c r="A6" s="17"/>
      <c r="B6" s="17"/>
      <c r="C6" s="17"/>
      <c r="D6" s="17"/>
      <c r="E6" s="17"/>
      <c r="F6" s="17"/>
    </row>
    <row r="7" spans="1:10" ht="24.95" customHeight="1" thickBot="1">
      <c r="A7" s="19" t="s">
        <v>0</v>
      </c>
      <c r="B7" s="21" t="s">
        <v>3</v>
      </c>
      <c r="C7" s="21" t="s">
        <v>4</v>
      </c>
      <c r="D7" s="21" t="s">
        <v>5</v>
      </c>
      <c r="E7" s="21" t="s">
        <v>6</v>
      </c>
      <c r="F7" s="19" t="s">
        <v>2</v>
      </c>
    </row>
    <row r="8" spans="1:10">
      <c r="A8" s="3" t="str">
        <f>CONCATENATE(B8,"×",C8)</f>
        <v>60×60</v>
      </c>
      <c r="B8" s="2">
        <v>60</v>
      </c>
      <c r="C8" s="2">
        <v>60</v>
      </c>
      <c r="D8" s="6">
        <f>ROUND(B8*C8^3/12,1)</f>
        <v>1080000</v>
      </c>
      <c r="E8" s="40">
        <f>ROUND($H$3*D8/100,0)</f>
        <v>253800</v>
      </c>
      <c r="F8" s="59"/>
    </row>
    <row r="9" spans="1:10">
      <c r="A9" s="3" t="str">
        <f>CONCATENATE(B9,"×",C9)</f>
        <v>70×70</v>
      </c>
      <c r="B9" s="2">
        <f>B8+10</f>
        <v>70</v>
      </c>
      <c r="C9" s="2">
        <f>C8+10</f>
        <v>70</v>
      </c>
      <c r="D9" s="6">
        <f>ROUND(B9*C9^3/12,1)</f>
        <v>2000833.3</v>
      </c>
      <c r="E9" s="40">
        <f>ROUND($H$3*D9/100,0)</f>
        <v>470196</v>
      </c>
      <c r="F9" s="7"/>
    </row>
    <row r="10" spans="1:10">
      <c r="A10" s="3" t="str">
        <f>CONCATENATE(B10,"×",C10)</f>
        <v>80×80</v>
      </c>
      <c r="B10" s="2">
        <f t="shared" ref="B10:B12" si="0">B9+10</f>
        <v>80</v>
      </c>
      <c r="C10" s="2">
        <f>C9+10</f>
        <v>80</v>
      </c>
      <c r="D10" s="6">
        <f>ROUND(B10*C10^3/12,1)</f>
        <v>3413333.3</v>
      </c>
      <c r="E10" s="40">
        <f>ROUND($H$3*D10/100,0)</f>
        <v>802133</v>
      </c>
      <c r="F10" s="8"/>
    </row>
    <row r="11" spans="1:10">
      <c r="A11" s="3" t="str">
        <f>CONCATENATE(B11,"×",C11)</f>
        <v>90×90</v>
      </c>
      <c r="B11" s="2">
        <f t="shared" si="0"/>
        <v>90</v>
      </c>
      <c r="C11" s="2">
        <f>C10+10</f>
        <v>90</v>
      </c>
      <c r="D11" s="6">
        <f>ROUND(B11*C11^3/12,1)</f>
        <v>5467500</v>
      </c>
      <c r="E11" s="40">
        <f>ROUND($H$3*D11/100,0)</f>
        <v>1284863</v>
      </c>
      <c r="F11" s="9"/>
    </row>
    <row r="12" spans="1:10" ht="17.25" thickBot="1">
      <c r="A12" s="3" t="str">
        <f>CONCATENATE(B12,"×",C12)</f>
        <v>100×100</v>
      </c>
      <c r="B12" s="2">
        <f t="shared" si="0"/>
        <v>100</v>
      </c>
      <c r="C12" s="2">
        <f>C11+10</f>
        <v>100</v>
      </c>
      <c r="D12" s="6">
        <f>ROUND(B12*C12^3/12,1)</f>
        <v>8333333.2999999998</v>
      </c>
      <c r="E12" s="40">
        <f>ROUND($H$3*D12/100,0)</f>
        <v>1958333</v>
      </c>
      <c r="F12" s="10"/>
    </row>
    <row r="13" spans="1:10">
      <c r="A13" s="41"/>
      <c r="B13" s="42"/>
      <c r="C13" s="42"/>
      <c r="D13" s="41"/>
      <c r="E13" s="41"/>
      <c r="F13" s="41"/>
      <c r="G13" s="17"/>
      <c r="H13" s="17"/>
      <c r="I13" s="17"/>
      <c r="J13" s="17"/>
    </row>
    <row r="14" spans="1:10" ht="24.95" customHeight="1" thickBot="1">
      <c r="A14" s="19" t="s">
        <v>1</v>
      </c>
      <c r="B14" s="21" t="s">
        <v>8</v>
      </c>
      <c r="C14" s="21" t="s">
        <v>36</v>
      </c>
      <c r="D14" s="20" t="str">
        <f t="array" ref="D14:H14">TRANSPOSE($A$8:$A$12)</f>
        <v>60×60</v>
      </c>
      <c r="E14" s="20" t="str">
        <v>70×70</v>
      </c>
      <c r="F14" s="20" t="str">
        <v>80×80</v>
      </c>
      <c r="G14" s="20" t="str">
        <v>90×90</v>
      </c>
      <c r="H14" s="20" t="str">
        <v>100×100</v>
      </c>
      <c r="I14" s="21" t="s">
        <v>33</v>
      </c>
      <c r="J14" s="21" t="s">
        <v>37</v>
      </c>
    </row>
    <row r="15" spans="1:10">
      <c r="A15" s="5">
        <v>1</v>
      </c>
      <c r="B15" s="2">
        <v>4</v>
      </c>
      <c r="C15" s="2">
        <f>12*3.5</f>
        <v>42</v>
      </c>
      <c r="D15" s="3">
        <v>6</v>
      </c>
      <c r="E15" s="3">
        <v>2</v>
      </c>
      <c r="F15" s="3">
        <v>0</v>
      </c>
      <c r="G15" s="3">
        <v>1</v>
      </c>
      <c r="H15" s="3">
        <v>4</v>
      </c>
      <c r="I15" s="4">
        <f t="shared" ref="I15:I34" si="1">ROUND(12*MMULT(D15:H15,$E$8:$E$12)/B15^3/1000,2)</f>
        <v>2171.5100000000002</v>
      </c>
      <c r="J15" s="4">
        <f t="shared" ref="J15:J34" si="2">ROUND(C15*$J$3,2)</f>
        <v>260.39999999999998</v>
      </c>
    </row>
    <row r="16" spans="1:10">
      <c r="A16" s="5">
        <v>2</v>
      </c>
      <c r="B16" s="2">
        <v>2.8</v>
      </c>
      <c r="C16" s="2">
        <f>C15</f>
        <v>42</v>
      </c>
      <c r="D16" s="3">
        <f>D15</f>
        <v>6</v>
      </c>
      <c r="E16" s="3">
        <f t="shared" ref="E16:H16" si="3">E15</f>
        <v>2</v>
      </c>
      <c r="F16" s="3">
        <f t="shared" si="3"/>
        <v>0</v>
      </c>
      <c r="G16" s="3">
        <f t="shared" si="3"/>
        <v>1</v>
      </c>
      <c r="H16" s="3">
        <f t="shared" si="3"/>
        <v>4</v>
      </c>
      <c r="I16" s="4">
        <f t="shared" si="1"/>
        <v>6330.93</v>
      </c>
      <c r="J16" s="4">
        <f t="shared" si="2"/>
        <v>260.39999999999998</v>
      </c>
    </row>
    <row r="17" spans="1:10">
      <c r="A17" s="5">
        <f>A16+1</f>
        <v>3</v>
      </c>
      <c r="B17" s="2">
        <f>B16</f>
        <v>2.8</v>
      </c>
      <c r="C17" s="2">
        <f t="shared" ref="C17:C18" si="4">C16</f>
        <v>42</v>
      </c>
      <c r="D17" s="3">
        <f t="shared" ref="D17:D18" si="5">D16</f>
        <v>6</v>
      </c>
      <c r="E17" s="3">
        <f t="shared" ref="E17:E18" si="6">E16</f>
        <v>2</v>
      </c>
      <c r="F17" s="3">
        <f t="shared" ref="F17:F18" si="7">F16</f>
        <v>0</v>
      </c>
      <c r="G17" s="3">
        <f t="shared" ref="G17:G18" si="8">G16</f>
        <v>1</v>
      </c>
      <c r="H17" s="3">
        <f t="shared" ref="H17:H18" si="9">H16</f>
        <v>4</v>
      </c>
      <c r="I17" s="4">
        <f t="shared" si="1"/>
        <v>6330.93</v>
      </c>
      <c r="J17" s="4">
        <f t="shared" si="2"/>
        <v>260.39999999999998</v>
      </c>
    </row>
    <row r="18" spans="1:10">
      <c r="A18" s="11">
        <f t="shared" ref="A18:A25" si="10">A17+1</f>
        <v>4</v>
      </c>
      <c r="B18" s="12">
        <f t="shared" ref="B18:B25" si="11">B17</f>
        <v>2.8</v>
      </c>
      <c r="C18" s="12">
        <f t="shared" si="4"/>
        <v>42</v>
      </c>
      <c r="D18" s="13">
        <f t="shared" si="5"/>
        <v>6</v>
      </c>
      <c r="E18" s="13">
        <f t="shared" si="6"/>
        <v>2</v>
      </c>
      <c r="F18" s="13">
        <f t="shared" si="7"/>
        <v>0</v>
      </c>
      <c r="G18" s="13">
        <f t="shared" si="8"/>
        <v>1</v>
      </c>
      <c r="H18" s="13">
        <f t="shared" si="9"/>
        <v>4</v>
      </c>
      <c r="I18" s="18">
        <f t="shared" si="1"/>
        <v>6330.93</v>
      </c>
      <c r="J18" s="18">
        <f t="shared" si="2"/>
        <v>260.39999999999998</v>
      </c>
    </row>
    <row r="19" spans="1:10">
      <c r="A19" s="5">
        <f t="shared" si="10"/>
        <v>5</v>
      </c>
      <c r="B19" s="2">
        <f t="shared" si="11"/>
        <v>2.8</v>
      </c>
      <c r="C19" s="2">
        <f>8*3.5</f>
        <v>28</v>
      </c>
      <c r="D19" s="3">
        <v>4</v>
      </c>
      <c r="E19" s="3">
        <v>0</v>
      </c>
      <c r="F19" s="3">
        <v>1</v>
      </c>
      <c r="G19" s="3">
        <v>0</v>
      </c>
      <c r="H19" s="3">
        <v>4</v>
      </c>
      <c r="I19" s="4">
        <f t="shared" si="1"/>
        <v>5275.51</v>
      </c>
      <c r="J19" s="4">
        <f t="shared" si="2"/>
        <v>173.6</v>
      </c>
    </row>
    <row r="20" spans="1:10">
      <c r="A20" s="5">
        <f t="shared" si="10"/>
        <v>6</v>
      </c>
      <c r="B20" s="2">
        <f t="shared" si="11"/>
        <v>2.8</v>
      </c>
      <c r="C20" s="2">
        <f>C19</f>
        <v>28</v>
      </c>
      <c r="D20" s="3">
        <f>D19</f>
        <v>4</v>
      </c>
      <c r="E20" s="3">
        <f t="shared" ref="E20:H20" si="12">E19</f>
        <v>0</v>
      </c>
      <c r="F20" s="3">
        <f t="shared" si="12"/>
        <v>1</v>
      </c>
      <c r="G20" s="3">
        <f t="shared" si="12"/>
        <v>0</v>
      </c>
      <c r="H20" s="3">
        <f t="shared" si="12"/>
        <v>4</v>
      </c>
      <c r="I20" s="4">
        <f t="shared" si="1"/>
        <v>5275.51</v>
      </c>
      <c r="J20" s="4">
        <f t="shared" si="2"/>
        <v>173.6</v>
      </c>
    </row>
    <row r="21" spans="1:10">
      <c r="A21" s="5">
        <f t="shared" si="10"/>
        <v>7</v>
      </c>
      <c r="B21" s="2">
        <f t="shared" si="11"/>
        <v>2.8</v>
      </c>
      <c r="C21" s="2">
        <f t="shared" ref="C21:C22" si="13">C20</f>
        <v>28</v>
      </c>
      <c r="D21" s="3">
        <f t="shared" ref="D21:D22" si="14">D20</f>
        <v>4</v>
      </c>
      <c r="E21" s="3">
        <f t="shared" ref="E21:E22" si="15">E20</f>
        <v>0</v>
      </c>
      <c r="F21" s="3">
        <f t="shared" ref="F21:F22" si="16">F20</f>
        <v>1</v>
      </c>
      <c r="G21" s="3">
        <f t="shared" ref="G21:G22" si="17">G20</f>
        <v>0</v>
      </c>
      <c r="H21" s="3">
        <f t="shared" ref="H21:H22" si="18">H20</f>
        <v>4</v>
      </c>
      <c r="I21" s="4">
        <f t="shared" si="1"/>
        <v>5275.51</v>
      </c>
      <c r="J21" s="4">
        <f t="shared" si="2"/>
        <v>173.6</v>
      </c>
    </row>
    <row r="22" spans="1:10">
      <c r="A22" s="11">
        <f t="shared" si="10"/>
        <v>8</v>
      </c>
      <c r="B22" s="12">
        <f t="shared" si="11"/>
        <v>2.8</v>
      </c>
      <c r="C22" s="12">
        <f t="shared" si="13"/>
        <v>28</v>
      </c>
      <c r="D22" s="13">
        <f t="shared" si="14"/>
        <v>4</v>
      </c>
      <c r="E22" s="13">
        <f t="shared" si="15"/>
        <v>0</v>
      </c>
      <c r="F22" s="13">
        <f t="shared" si="16"/>
        <v>1</v>
      </c>
      <c r="G22" s="13">
        <f t="shared" si="17"/>
        <v>0</v>
      </c>
      <c r="H22" s="13">
        <f t="shared" si="18"/>
        <v>4</v>
      </c>
      <c r="I22" s="18">
        <f t="shared" si="1"/>
        <v>5275.51</v>
      </c>
      <c r="J22" s="18">
        <f t="shared" si="2"/>
        <v>173.6</v>
      </c>
    </row>
    <row r="23" spans="1:10">
      <c r="A23" s="5">
        <f t="shared" si="10"/>
        <v>9</v>
      </c>
      <c r="B23" s="2">
        <f t="shared" si="11"/>
        <v>2.8</v>
      </c>
      <c r="C23" s="2">
        <f>4*3.5</f>
        <v>14</v>
      </c>
      <c r="D23" s="3">
        <v>0</v>
      </c>
      <c r="E23" s="3">
        <v>0</v>
      </c>
      <c r="F23" s="3">
        <v>1</v>
      </c>
      <c r="G23" s="3">
        <v>4</v>
      </c>
      <c r="H23" s="3">
        <v>0</v>
      </c>
      <c r="I23" s="4">
        <f t="shared" si="1"/>
        <v>3247.95</v>
      </c>
      <c r="J23" s="4">
        <f t="shared" si="2"/>
        <v>86.8</v>
      </c>
    </row>
    <row r="24" spans="1:10">
      <c r="A24" s="5">
        <f t="shared" si="10"/>
        <v>10</v>
      </c>
      <c r="B24" s="2">
        <f t="shared" si="11"/>
        <v>2.8</v>
      </c>
      <c r="C24" s="2">
        <f>C23</f>
        <v>14</v>
      </c>
      <c r="D24" s="3">
        <f>D23</f>
        <v>0</v>
      </c>
      <c r="E24" s="3">
        <f t="shared" ref="E24:H24" si="19">E23</f>
        <v>0</v>
      </c>
      <c r="F24" s="3">
        <f t="shared" si="19"/>
        <v>1</v>
      </c>
      <c r="G24" s="3">
        <f t="shared" si="19"/>
        <v>4</v>
      </c>
      <c r="H24" s="3">
        <f t="shared" si="19"/>
        <v>0</v>
      </c>
      <c r="I24" s="4">
        <f t="shared" si="1"/>
        <v>3247.95</v>
      </c>
      <c r="J24" s="4">
        <f t="shared" si="2"/>
        <v>86.8</v>
      </c>
    </row>
    <row r="25" spans="1:10">
      <c r="A25" s="5">
        <f t="shared" si="10"/>
        <v>11</v>
      </c>
      <c r="B25" s="2">
        <f t="shared" si="11"/>
        <v>2.8</v>
      </c>
      <c r="C25" s="2">
        <f t="shared" ref="C25:C34" si="20">C24</f>
        <v>14</v>
      </c>
      <c r="D25" s="3">
        <f t="shared" ref="D25:D26" si="21">D24</f>
        <v>0</v>
      </c>
      <c r="E25" s="3">
        <f t="shared" ref="E25:E26" si="22">E24</f>
        <v>0</v>
      </c>
      <c r="F25" s="3">
        <f t="shared" ref="F25:F26" si="23">F24</f>
        <v>1</v>
      </c>
      <c r="G25" s="3">
        <f t="shared" ref="G25:G26" si="24">G24</f>
        <v>4</v>
      </c>
      <c r="H25" s="3">
        <f t="shared" ref="H25:H26" si="25">H24</f>
        <v>0</v>
      </c>
      <c r="I25" s="4">
        <f t="shared" si="1"/>
        <v>3247.95</v>
      </c>
      <c r="J25" s="4">
        <f t="shared" si="2"/>
        <v>86.8</v>
      </c>
    </row>
    <row r="26" spans="1:10">
      <c r="A26" s="11">
        <f t="shared" ref="A26:A34" si="26">A25+1</f>
        <v>12</v>
      </c>
      <c r="B26" s="12">
        <f t="shared" ref="B26:B34" si="27">B25</f>
        <v>2.8</v>
      </c>
      <c r="C26" s="12">
        <f t="shared" si="20"/>
        <v>14</v>
      </c>
      <c r="D26" s="13">
        <f t="shared" si="21"/>
        <v>0</v>
      </c>
      <c r="E26" s="13">
        <f t="shared" si="22"/>
        <v>0</v>
      </c>
      <c r="F26" s="13">
        <f t="shared" si="23"/>
        <v>1</v>
      </c>
      <c r="G26" s="13">
        <f t="shared" si="24"/>
        <v>4</v>
      </c>
      <c r="H26" s="13">
        <f t="shared" si="25"/>
        <v>0</v>
      </c>
      <c r="I26" s="18">
        <f t="shared" si="1"/>
        <v>3247.95</v>
      </c>
      <c r="J26" s="18">
        <f t="shared" si="2"/>
        <v>86.8</v>
      </c>
    </row>
    <row r="27" spans="1:10">
      <c r="A27" s="5">
        <f t="shared" si="26"/>
        <v>13</v>
      </c>
      <c r="B27" s="2">
        <f t="shared" si="27"/>
        <v>2.8</v>
      </c>
      <c r="C27" s="2">
        <f t="shared" si="20"/>
        <v>14</v>
      </c>
      <c r="D27" s="3">
        <v>0</v>
      </c>
      <c r="E27" s="3">
        <v>1</v>
      </c>
      <c r="F27" s="3">
        <v>4</v>
      </c>
      <c r="G27" s="3">
        <v>0</v>
      </c>
      <c r="H27" s="3">
        <v>0</v>
      </c>
      <c r="I27" s="4">
        <f t="shared" si="1"/>
        <v>2010.97</v>
      </c>
      <c r="J27" s="4">
        <f t="shared" si="2"/>
        <v>86.8</v>
      </c>
    </row>
    <row r="28" spans="1:10">
      <c r="A28" s="5">
        <f t="shared" si="26"/>
        <v>14</v>
      </c>
      <c r="B28" s="2">
        <f t="shared" si="27"/>
        <v>2.8</v>
      </c>
      <c r="C28" s="2">
        <f t="shared" si="20"/>
        <v>14</v>
      </c>
      <c r="D28" s="3">
        <f>D27</f>
        <v>0</v>
      </c>
      <c r="E28" s="3">
        <f t="shared" ref="E28:E30" si="28">E27</f>
        <v>1</v>
      </c>
      <c r="F28" s="3">
        <f t="shared" ref="F28:F30" si="29">F27</f>
        <v>4</v>
      </c>
      <c r="G28" s="3">
        <f t="shared" ref="G28:G30" si="30">G27</f>
        <v>0</v>
      </c>
      <c r="H28" s="3">
        <f t="shared" ref="H28:H30" si="31">H27</f>
        <v>0</v>
      </c>
      <c r="I28" s="4">
        <f t="shared" si="1"/>
        <v>2010.97</v>
      </c>
      <c r="J28" s="4">
        <f t="shared" si="2"/>
        <v>86.8</v>
      </c>
    </row>
    <row r="29" spans="1:10">
      <c r="A29" s="5">
        <f t="shared" si="26"/>
        <v>15</v>
      </c>
      <c r="B29" s="2">
        <f t="shared" si="27"/>
        <v>2.8</v>
      </c>
      <c r="C29" s="2">
        <f t="shared" si="20"/>
        <v>14</v>
      </c>
      <c r="D29" s="3">
        <f t="shared" ref="D29:D30" si="32">D28</f>
        <v>0</v>
      </c>
      <c r="E29" s="3">
        <f t="shared" si="28"/>
        <v>1</v>
      </c>
      <c r="F29" s="3">
        <f t="shared" si="29"/>
        <v>4</v>
      </c>
      <c r="G29" s="3">
        <f t="shared" si="30"/>
        <v>0</v>
      </c>
      <c r="H29" s="3">
        <f t="shared" si="31"/>
        <v>0</v>
      </c>
      <c r="I29" s="4">
        <f t="shared" si="1"/>
        <v>2010.97</v>
      </c>
      <c r="J29" s="4">
        <f t="shared" si="2"/>
        <v>86.8</v>
      </c>
    </row>
    <row r="30" spans="1:10">
      <c r="A30" s="11">
        <f t="shared" si="26"/>
        <v>16</v>
      </c>
      <c r="B30" s="12">
        <f t="shared" si="27"/>
        <v>2.8</v>
      </c>
      <c r="C30" s="12">
        <f t="shared" si="20"/>
        <v>14</v>
      </c>
      <c r="D30" s="13">
        <f t="shared" si="32"/>
        <v>0</v>
      </c>
      <c r="E30" s="13">
        <f t="shared" si="28"/>
        <v>1</v>
      </c>
      <c r="F30" s="13">
        <f t="shared" si="29"/>
        <v>4</v>
      </c>
      <c r="G30" s="13">
        <f t="shared" si="30"/>
        <v>0</v>
      </c>
      <c r="H30" s="13">
        <f t="shared" si="31"/>
        <v>0</v>
      </c>
      <c r="I30" s="18">
        <f t="shared" si="1"/>
        <v>2010.97</v>
      </c>
      <c r="J30" s="18">
        <f t="shared" si="2"/>
        <v>86.8</v>
      </c>
    </row>
    <row r="31" spans="1:10">
      <c r="A31" s="5">
        <f t="shared" si="26"/>
        <v>17</v>
      </c>
      <c r="B31" s="2">
        <f t="shared" si="27"/>
        <v>2.8</v>
      </c>
      <c r="C31" s="2">
        <f t="shared" si="20"/>
        <v>14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4">
        <f t="shared" si="1"/>
        <v>693.7</v>
      </c>
      <c r="J31" s="4">
        <f t="shared" si="2"/>
        <v>86.8</v>
      </c>
    </row>
    <row r="32" spans="1:10">
      <c r="A32" s="5">
        <f t="shared" si="26"/>
        <v>18</v>
      </c>
      <c r="B32" s="2">
        <f t="shared" si="27"/>
        <v>2.8</v>
      </c>
      <c r="C32" s="2">
        <f t="shared" si="20"/>
        <v>14</v>
      </c>
      <c r="D32" s="3">
        <f>D31</f>
        <v>5</v>
      </c>
      <c r="E32" s="3">
        <f t="shared" ref="E32:E34" si="33">E31</f>
        <v>0</v>
      </c>
      <c r="F32" s="3">
        <f t="shared" ref="F32:F34" si="34">F31</f>
        <v>0</v>
      </c>
      <c r="G32" s="3">
        <f t="shared" ref="G32:G34" si="35">G31</f>
        <v>0</v>
      </c>
      <c r="H32" s="3">
        <f t="shared" ref="H32:H34" si="36">H31</f>
        <v>0</v>
      </c>
      <c r="I32" s="4">
        <f t="shared" si="1"/>
        <v>693.7</v>
      </c>
      <c r="J32" s="4">
        <f t="shared" si="2"/>
        <v>86.8</v>
      </c>
    </row>
    <row r="33" spans="1:10">
      <c r="A33" s="5">
        <f t="shared" si="26"/>
        <v>19</v>
      </c>
      <c r="B33" s="2">
        <f t="shared" si="27"/>
        <v>2.8</v>
      </c>
      <c r="C33" s="2">
        <f t="shared" si="20"/>
        <v>14</v>
      </c>
      <c r="D33" s="3">
        <f t="shared" ref="D33:D34" si="37">D32</f>
        <v>5</v>
      </c>
      <c r="E33" s="3">
        <f t="shared" si="33"/>
        <v>0</v>
      </c>
      <c r="F33" s="3">
        <f t="shared" si="34"/>
        <v>0</v>
      </c>
      <c r="G33" s="3">
        <f t="shared" si="35"/>
        <v>0</v>
      </c>
      <c r="H33" s="3">
        <f t="shared" si="36"/>
        <v>0</v>
      </c>
      <c r="I33" s="4">
        <f t="shared" si="1"/>
        <v>693.7</v>
      </c>
      <c r="J33" s="4">
        <f t="shared" si="2"/>
        <v>86.8</v>
      </c>
    </row>
    <row r="34" spans="1:10" ht="17.25" thickBot="1">
      <c r="A34" s="55">
        <f t="shared" si="26"/>
        <v>20</v>
      </c>
      <c r="B34" s="56">
        <f t="shared" si="27"/>
        <v>2.8</v>
      </c>
      <c r="C34" s="56">
        <f t="shared" si="20"/>
        <v>14</v>
      </c>
      <c r="D34" s="57">
        <f t="shared" si="37"/>
        <v>5</v>
      </c>
      <c r="E34" s="57">
        <f t="shared" si="33"/>
        <v>0</v>
      </c>
      <c r="F34" s="57">
        <f t="shared" si="34"/>
        <v>0</v>
      </c>
      <c r="G34" s="57">
        <f t="shared" si="35"/>
        <v>0</v>
      </c>
      <c r="H34" s="57">
        <f t="shared" si="36"/>
        <v>0</v>
      </c>
      <c r="I34" s="58">
        <f t="shared" si="1"/>
        <v>693.7</v>
      </c>
      <c r="J34" s="58">
        <f t="shared" si="2"/>
        <v>86.8</v>
      </c>
    </row>
    <row r="35" spans="1:10">
      <c r="A35" s="14"/>
      <c r="B35" s="15"/>
      <c r="C35" s="15"/>
      <c r="D35" s="16"/>
      <c r="E35" s="16"/>
      <c r="F35" s="16"/>
      <c r="G35" s="16"/>
      <c r="H35" s="16"/>
      <c r="I35" s="16"/>
      <c r="J35" s="16"/>
    </row>
    <row r="36" spans="1:10">
      <c r="A36" s="5"/>
      <c r="B36" s="2"/>
      <c r="C36" s="2"/>
    </row>
    <row r="37" spans="1:10">
      <c r="A37" s="5"/>
      <c r="B37" s="2"/>
      <c r="C37" s="2"/>
    </row>
  </sheetData>
  <mergeCells count="2">
    <mergeCell ref="A1:J1"/>
    <mergeCell ref="A3:F3"/>
  </mergeCells>
  <printOptions horizontalCentered="1"/>
  <pageMargins left="1.1811023622047245" right="1.1811023622047245" top="0.98425196850393704" bottom="0.78740157480314965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F5D-41D5-4290-9777-38BC13F3C54F}">
  <sheetPr>
    <pageSetUpPr fitToPage="1"/>
  </sheetPr>
  <dimension ref="A1:AI22"/>
  <sheetViews>
    <sheetView showGridLines="0" zoomScale="115" zoomScaleNormal="115" workbookViewId="0">
      <selection activeCell="B1" sqref="B1:V1"/>
    </sheetView>
  </sheetViews>
  <sheetFormatPr baseColWidth="10" defaultRowHeight="16.5"/>
  <cols>
    <col min="1" max="1" width="5.7109375" style="25" customWidth="1"/>
    <col min="2" max="2" width="0.85546875" style="25" customWidth="1"/>
    <col min="3" max="22" width="8.7109375" style="25" customWidth="1"/>
    <col min="23" max="23" width="0.85546875" style="25" customWidth="1"/>
    <col min="24" max="24" width="3.7109375" style="25" customWidth="1"/>
    <col min="25" max="25" width="0.85546875" style="25" customWidth="1"/>
    <col min="26" max="26" width="5.7109375" style="25" customWidth="1"/>
    <col min="27" max="27" width="0.85546875" style="25" customWidth="1"/>
    <col min="28" max="28" width="3.7109375" style="25" hidden="1" customWidth="1"/>
    <col min="29" max="29" width="0.85546875" style="25" hidden="1" customWidth="1"/>
    <col min="30" max="30" width="10.7109375" style="25" hidden="1" customWidth="1"/>
    <col min="31" max="31" width="0.85546875" style="25" hidden="1" customWidth="1"/>
    <col min="32" max="32" width="3.7109375" style="25" hidden="1" customWidth="1"/>
    <col min="33" max="33" width="0.85546875" style="25" hidden="1" customWidth="1"/>
    <col min="34" max="34" width="5.7109375" style="25" hidden="1" customWidth="1"/>
    <col min="35" max="35" width="0.85546875" style="25" hidden="1" customWidth="1"/>
    <col min="36" max="16384" width="11.42578125" style="25"/>
  </cols>
  <sheetData>
    <row r="1" spans="1:35">
      <c r="B1" s="70" t="s">
        <v>74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Z1" s="35" t="s">
        <v>30</v>
      </c>
      <c r="AD1" s="35" t="s">
        <v>35</v>
      </c>
      <c r="AH1" s="35" t="s">
        <v>30</v>
      </c>
    </row>
    <row r="2" spans="1:35" ht="17.25" thickBot="1">
      <c r="C2" s="33">
        <f t="array" ref="C2:V2">TRANSPOSE(A3:A22)</f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33">
        <v>11</v>
      </c>
      <c r="N2" s="33">
        <v>12</v>
      </c>
      <c r="O2" s="33">
        <v>13</v>
      </c>
      <c r="P2" s="33">
        <v>14</v>
      </c>
      <c r="Q2" s="33">
        <v>15</v>
      </c>
      <c r="R2" s="33">
        <v>16</v>
      </c>
      <c r="S2" s="33">
        <v>17</v>
      </c>
      <c r="T2" s="33">
        <v>18</v>
      </c>
      <c r="U2" s="33">
        <v>19</v>
      </c>
      <c r="V2" s="33">
        <v>20</v>
      </c>
      <c r="Z2" s="35"/>
      <c r="AD2" s="36" t="s">
        <v>34</v>
      </c>
      <c r="AH2" s="35" t="s">
        <v>32</v>
      </c>
    </row>
    <row r="3" spans="1:35" ht="16.5" customHeight="1">
      <c r="A3" s="26">
        <v>1</v>
      </c>
      <c r="B3" s="27"/>
      <c r="C3" s="39">
        <f>ROUND(IF($A3&gt;=C$2+2,0,IF($A3=C$2+1,-VLOOKUP($A3,Datos!$A$15:$I$34,COUNTA(Datos!$A$14:$I$14),FALSE),IF(C$2=$A3,VLOOKUP(C$2,Datos!$A$15:$I$34,COUNTA(Datos!$A$14:$I$14),FALSE)+_xlfn.IFNA(VLOOKUP($A3+1,Datos!$A$15:$I$34,COUNTA(Datos!$A$14:$I$14),FALSE),0),IF($A3=C$2-1,-VLOOKUP(C$2,Datos!$A$15:$I$34,COUNTA(Datos!$A$14:$I$14),FALSE),IF($A3&lt;=C$2-2,0))))),2)</f>
        <v>8502.44</v>
      </c>
      <c r="D3" s="39">
        <f>ROUND(IF($A3&gt;=D$2+2,0,IF($A3=D$2+1,-VLOOKUP($A3,Datos!$A$15:$I$34,COUNTA(Datos!$A$14:$I$14),FALSE),IF(D$2=$A3,VLOOKUP(D$2,Datos!$A$15:$I$34,COUNTA(Datos!$A$14:$I$14),FALSE)+_xlfn.IFNA(VLOOKUP($A3+1,Datos!$A$15:$I$34,COUNTA(Datos!$A$14:$I$14),FALSE),0),IF($A3=D$2-1,-VLOOKUP(D$2,Datos!$A$15:$I$34,COUNTA(Datos!$A$14:$I$14),FALSE),IF($A3&lt;=D$2-2,0))))),2)</f>
        <v>-6330.93</v>
      </c>
      <c r="E3" s="39">
        <f>ROUND(IF($A3&gt;=E$2+2,0,IF($A3=E$2+1,-VLOOKUP($A3,Datos!$A$15:$I$34,COUNTA(Datos!$A$14:$I$14),FALSE),IF(E$2=$A3,VLOOKUP(E$2,Datos!$A$15:$I$34,COUNTA(Datos!$A$14:$I$14),FALSE)+_xlfn.IFNA(VLOOKUP($A3+1,Datos!$A$15:$I$34,COUNTA(Datos!$A$14:$I$14),FALSE),0),IF($A3=E$2-1,-VLOOKUP(E$2,Datos!$A$15:$I$34,COUNTA(Datos!$A$14:$I$14),FALSE),IF($A3&lt;=E$2-2,0))))),2)</f>
        <v>0</v>
      </c>
      <c r="F3" s="39">
        <f>ROUND(IF($A3&gt;=F$2+2,0,IF($A3=F$2+1,-VLOOKUP($A3,Datos!$A$15:$I$34,COUNTA(Datos!$A$14:$I$14),FALSE),IF(F$2=$A3,VLOOKUP(F$2,Datos!$A$15:$I$34,COUNTA(Datos!$A$14:$I$14),FALSE)+_xlfn.IFNA(VLOOKUP($A3+1,Datos!$A$15:$I$34,COUNTA(Datos!$A$14:$I$14),FALSE),0),IF($A3=F$2-1,-VLOOKUP(F$2,Datos!$A$15:$I$34,COUNTA(Datos!$A$14:$I$14),FALSE),IF($A3&lt;=F$2-2,0))))),2)</f>
        <v>0</v>
      </c>
      <c r="G3" s="39">
        <f>ROUND(IF($A3&gt;=G$2+2,0,IF($A3=G$2+1,-VLOOKUP($A3,Datos!$A$15:$I$34,COUNTA(Datos!$A$14:$I$14),FALSE),IF(G$2=$A3,VLOOKUP(G$2,Datos!$A$15:$I$34,COUNTA(Datos!$A$14:$I$14),FALSE)+_xlfn.IFNA(VLOOKUP($A3+1,Datos!$A$15:$I$34,COUNTA(Datos!$A$14:$I$14),FALSE),0),IF($A3=G$2-1,-VLOOKUP(G$2,Datos!$A$15:$I$34,COUNTA(Datos!$A$14:$I$14),FALSE),IF($A3&lt;=G$2-2,0))))),2)</f>
        <v>0</v>
      </c>
      <c r="H3" s="39">
        <f>ROUND(IF($A3&gt;=H$2+2,0,IF($A3=H$2+1,-VLOOKUP($A3,Datos!$A$15:$I$34,COUNTA(Datos!$A$14:$I$14),FALSE),IF(H$2=$A3,VLOOKUP(H$2,Datos!$A$15:$I$34,COUNTA(Datos!$A$14:$I$14),FALSE)+_xlfn.IFNA(VLOOKUP($A3+1,Datos!$A$15:$I$34,COUNTA(Datos!$A$14:$I$14),FALSE),0),IF($A3=H$2-1,-VLOOKUP(H$2,Datos!$A$15:$I$34,COUNTA(Datos!$A$14:$I$14),FALSE),IF($A3&lt;=H$2-2,0))))),2)</f>
        <v>0</v>
      </c>
      <c r="I3" s="39">
        <f>ROUND(IF($A3&gt;=I$2+2,0,IF($A3=I$2+1,-VLOOKUP($A3,Datos!$A$15:$I$34,COUNTA(Datos!$A$14:$I$14),FALSE),IF(I$2=$A3,VLOOKUP(I$2,Datos!$A$15:$I$34,COUNTA(Datos!$A$14:$I$14),FALSE)+_xlfn.IFNA(VLOOKUP($A3+1,Datos!$A$15:$I$34,COUNTA(Datos!$A$14:$I$14),FALSE),0),IF($A3=I$2-1,-VLOOKUP(I$2,Datos!$A$15:$I$34,COUNTA(Datos!$A$14:$I$14),FALSE),IF($A3&lt;=I$2-2,0))))),2)</f>
        <v>0</v>
      </c>
      <c r="J3" s="39">
        <f>ROUND(IF($A3&gt;=J$2+2,0,IF($A3=J$2+1,-VLOOKUP($A3,Datos!$A$15:$I$34,COUNTA(Datos!$A$14:$I$14),FALSE),IF(J$2=$A3,VLOOKUP(J$2,Datos!$A$15:$I$34,COUNTA(Datos!$A$14:$I$14),FALSE)+_xlfn.IFNA(VLOOKUP($A3+1,Datos!$A$15:$I$34,COUNTA(Datos!$A$14:$I$14),FALSE),0),IF($A3=J$2-1,-VLOOKUP(J$2,Datos!$A$15:$I$34,COUNTA(Datos!$A$14:$I$14),FALSE),IF($A3&lt;=J$2-2,0))))),2)</f>
        <v>0</v>
      </c>
      <c r="K3" s="39">
        <f>ROUND(IF($A3&gt;=K$2+2,0,IF($A3=K$2+1,-VLOOKUP($A3,Datos!$A$15:$I$34,COUNTA(Datos!$A$14:$I$14),FALSE),IF(K$2=$A3,VLOOKUP(K$2,Datos!$A$15:$I$34,COUNTA(Datos!$A$14:$I$14),FALSE)+_xlfn.IFNA(VLOOKUP($A3+1,Datos!$A$15:$I$34,COUNTA(Datos!$A$14:$I$14),FALSE),0),IF($A3=K$2-1,-VLOOKUP(K$2,Datos!$A$15:$I$34,COUNTA(Datos!$A$14:$I$14),FALSE),IF($A3&lt;=K$2-2,0))))),2)</f>
        <v>0</v>
      </c>
      <c r="L3" s="39">
        <f>ROUND(IF($A3&gt;=L$2+2,0,IF($A3=L$2+1,-VLOOKUP($A3,Datos!$A$15:$I$34,COUNTA(Datos!$A$14:$I$14),FALSE),IF(L$2=$A3,VLOOKUP(L$2,Datos!$A$15:$I$34,COUNTA(Datos!$A$14:$I$14),FALSE)+_xlfn.IFNA(VLOOKUP($A3+1,Datos!$A$15:$I$34,COUNTA(Datos!$A$14:$I$14),FALSE),0),IF($A3=L$2-1,-VLOOKUP(L$2,Datos!$A$15:$I$34,COUNTA(Datos!$A$14:$I$14),FALSE),IF($A3&lt;=L$2-2,0))))),2)</f>
        <v>0</v>
      </c>
      <c r="M3" s="39">
        <f>ROUND(IF($A3&gt;=M$2+2,0,IF($A3=M$2+1,-VLOOKUP($A3,Datos!$A$15:$I$34,COUNTA(Datos!$A$14:$I$14),FALSE),IF(M$2=$A3,VLOOKUP(M$2,Datos!$A$15:$I$34,COUNTA(Datos!$A$14:$I$14),FALSE)+_xlfn.IFNA(VLOOKUP($A3+1,Datos!$A$15:$I$34,COUNTA(Datos!$A$14:$I$14),FALSE),0),IF($A3=M$2-1,-VLOOKUP(M$2,Datos!$A$15:$I$34,COUNTA(Datos!$A$14:$I$14),FALSE),IF($A3&lt;=M$2-2,0))))),2)</f>
        <v>0</v>
      </c>
      <c r="N3" s="39">
        <f>ROUND(IF($A3&gt;=N$2+2,0,IF($A3=N$2+1,-VLOOKUP($A3,Datos!$A$15:$I$34,COUNTA(Datos!$A$14:$I$14),FALSE),IF(N$2=$A3,VLOOKUP(N$2,Datos!$A$15:$I$34,COUNTA(Datos!$A$14:$I$14),FALSE)+_xlfn.IFNA(VLOOKUP($A3+1,Datos!$A$15:$I$34,COUNTA(Datos!$A$14:$I$14),FALSE),0),IF($A3=N$2-1,-VLOOKUP(N$2,Datos!$A$15:$I$34,COUNTA(Datos!$A$14:$I$14),FALSE),IF($A3&lt;=N$2-2,0))))),2)</f>
        <v>0</v>
      </c>
      <c r="O3" s="39">
        <f>ROUND(IF($A3&gt;=O$2+2,0,IF($A3=O$2+1,-VLOOKUP($A3,Datos!$A$15:$I$34,COUNTA(Datos!$A$14:$I$14),FALSE),IF(O$2=$A3,VLOOKUP(O$2,Datos!$A$15:$I$34,COUNTA(Datos!$A$14:$I$14),FALSE)+_xlfn.IFNA(VLOOKUP($A3+1,Datos!$A$15:$I$34,COUNTA(Datos!$A$14:$I$14),FALSE),0),IF($A3=O$2-1,-VLOOKUP(O$2,Datos!$A$15:$I$34,COUNTA(Datos!$A$14:$I$14),FALSE),IF($A3&lt;=O$2-2,0))))),2)</f>
        <v>0</v>
      </c>
      <c r="P3" s="39">
        <f>ROUND(IF($A3&gt;=P$2+2,0,IF($A3=P$2+1,-VLOOKUP($A3,Datos!$A$15:$I$34,COUNTA(Datos!$A$14:$I$14),FALSE),IF(P$2=$A3,VLOOKUP(P$2,Datos!$A$15:$I$34,COUNTA(Datos!$A$14:$I$14),FALSE)+_xlfn.IFNA(VLOOKUP($A3+1,Datos!$A$15:$I$34,COUNTA(Datos!$A$14:$I$14),FALSE),0),IF($A3=P$2-1,-VLOOKUP(P$2,Datos!$A$15:$I$34,COUNTA(Datos!$A$14:$I$14),FALSE),IF($A3&lt;=P$2-2,0))))),2)</f>
        <v>0</v>
      </c>
      <c r="Q3" s="39">
        <f>ROUND(IF($A3&gt;=Q$2+2,0,IF($A3=Q$2+1,-VLOOKUP($A3,Datos!$A$15:$I$34,COUNTA(Datos!$A$14:$I$14),FALSE),IF(Q$2=$A3,VLOOKUP(Q$2,Datos!$A$15:$I$34,COUNTA(Datos!$A$14:$I$14),FALSE)+_xlfn.IFNA(VLOOKUP($A3+1,Datos!$A$15:$I$34,COUNTA(Datos!$A$14:$I$14),FALSE),0),IF($A3=Q$2-1,-VLOOKUP(Q$2,Datos!$A$15:$I$34,COUNTA(Datos!$A$14:$I$14),FALSE),IF($A3&lt;=Q$2-2,0))))),2)</f>
        <v>0</v>
      </c>
      <c r="R3" s="39">
        <f>ROUND(IF($A3&gt;=R$2+2,0,IF($A3=R$2+1,-VLOOKUP($A3,Datos!$A$15:$I$34,COUNTA(Datos!$A$14:$I$14),FALSE),IF(R$2=$A3,VLOOKUP(R$2,Datos!$A$15:$I$34,COUNTA(Datos!$A$14:$I$14),FALSE)+_xlfn.IFNA(VLOOKUP($A3+1,Datos!$A$15:$I$34,COUNTA(Datos!$A$14:$I$14),FALSE),0),IF($A3=R$2-1,-VLOOKUP(R$2,Datos!$A$15:$I$34,COUNTA(Datos!$A$14:$I$14),FALSE),IF($A3&lt;=R$2-2,0))))),2)</f>
        <v>0</v>
      </c>
      <c r="S3" s="39">
        <f>ROUND(IF($A3&gt;=S$2+2,0,IF($A3=S$2+1,-VLOOKUP($A3,Datos!$A$15:$I$34,COUNTA(Datos!$A$14:$I$14),FALSE),IF(S$2=$A3,VLOOKUP(S$2,Datos!$A$15:$I$34,COUNTA(Datos!$A$14:$I$14),FALSE)+_xlfn.IFNA(VLOOKUP($A3+1,Datos!$A$15:$I$34,COUNTA(Datos!$A$14:$I$14),FALSE),0),IF($A3=S$2-1,-VLOOKUP(S$2,Datos!$A$15:$I$34,COUNTA(Datos!$A$14:$I$14),FALSE),IF($A3&lt;=S$2-2,0))))),2)</f>
        <v>0</v>
      </c>
      <c r="T3" s="39">
        <f>ROUND(IF($A3&gt;=T$2+2,0,IF($A3=T$2+1,-VLOOKUP($A3,Datos!$A$15:$I$34,COUNTA(Datos!$A$14:$I$14),FALSE),IF(T$2=$A3,VLOOKUP(T$2,Datos!$A$15:$I$34,COUNTA(Datos!$A$14:$I$14),FALSE)+_xlfn.IFNA(VLOOKUP($A3+1,Datos!$A$15:$I$34,COUNTA(Datos!$A$14:$I$14),FALSE),0),IF($A3=T$2-1,-VLOOKUP(T$2,Datos!$A$15:$I$34,COUNTA(Datos!$A$14:$I$14),FALSE),IF($A3&lt;=T$2-2,0))))),2)</f>
        <v>0</v>
      </c>
      <c r="U3" s="39">
        <f>ROUND(IF($A3&gt;=U$2+2,0,IF($A3=U$2+1,-VLOOKUP($A3,Datos!$A$15:$I$34,COUNTA(Datos!$A$14:$I$14),FALSE),IF(U$2=$A3,VLOOKUP(U$2,Datos!$A$15:$I$34,COUNTA(Datos!$A$14:$I$14),FALSE)+_xlfn.IFNA(VLOOKUP($A3+1,Datos!$A$15:$I$34,COUNTA(Datos!$A$14:$I$14),FALSE),0),IF($A3=U$2-1,-VLOOKUP(U$2,Datos!$A$15:$I$34,COUNTA(Datos!$A$14:$I$14),FALSE),IF($A3&lt;=U$2-2,0))))),2)</f>
        <v>0</v>
      </c>
      <c r="V3" s="39">
        <f>ROUND(IF($A3&gt;=V$2+2,0,IF($A3=V$2+1,-VLOOKUP($A3,Datos!$A$15:$I$34,COUNTA(Datos!$A$14:$I$14),FALSE),IF(V$2=$A3,VLOOKUP(V$2,Datos!$A$15:$I$34,COUNTA(Datos!$A$14:$I$14),FALSE)+_xlfn.IFNA(VLOOKUP($A3+1,Datos!$A$15:$I$34,COUNTA(Datos!$A$14:$I$14),FALSE),0),IF($A3=V$2-1,-VLOOKUP(V$2,Datos!$A$15:$I$34,COUNTA(Datos!$A$14:$I$14),FALSE),IF($A3&lt;=V$2-2,0))))),2)</f>
        <v>0</v>
      </c>
      <c r="W3" s="28"/>
      <c r="X3" s="69" t="s">
        <v>29</v>
      </c>
      <c r="Y3" s="27"/>
      <c r="Z3" s="34" t="s">
        <v>9</v>
      </c>
      <c r="AA3" s="28"/>
      <c r="AB3" s="69" t="s">
        <v>31</v>
      </c>
      <c r="AC3" s="27"/>
      <c r="AD3" s="38">
        <v>1</v>
      </c>
      <c r="AE3" s="28"/>
      <c r="AF3" s="69"/>
      <c r="AG3" s="27"/>
      <c r="AH3" s="37">
        <f t="array" ref="AH3:AH22">ROUND(100*MMULT(MINVERSE(C3:V22),AD3:AD22),2)</f>
        <v>0.92</v>
      </c>
      <c r="AI3" s="28"/>
    </row>
    <row r="4" spans="1:35" ht="16.5" customHeight="1">
      <c r="A4" s="26">
        <f>A3+1</f>
        <v>2</v>
      </c>
      <c r="B4" s="29"/>
      <c r="C4" s="39">
        <f>ROUND(IF($A4&gt;=C$2+2,0,IF($A4=C$2+1,-VLOOKUP($A4,Datos!$A$15:$I$34,COUNTA(Datos!$A$14:$I$14),FALSE),IF(C$2=$A4,VLOOKUP(C$2,Datos!$A$15:$I$34,COUNTA(Datos!$A$14:$I$14),FALSE)+_xlfn.IFNA(VLOOKUP($A4+1,Datos!$A$15:$I$34,COUNTA(Datos!$A$14:$I$14),FALSE),0),IF($A4=C$2-1,-VLOOKUP(C$2,Datos!$A$15:$I$34,COUNTA(Datos!$A$14:$I$14),FALSE),IF($A4&lt;=C$2-2,0))))),2)</f>
        <v>-6330.93</v>
      </c>
      <c r="D4" s="39">
        <f>ROUND(IF($A4&gt;=D$2+2,0,IF($A4=D$2+1,-VLOOKUP($A4,Datos!$A$15:$I$34,COUNTA(Datos!$A$14:$I$14),FALSE),IF(D$2=$A4,VLOOKUP(D$2,Datos!$A$15:$I$34,COUNTA(Datos!$A$14:$I$14),FALSE)+_xlfn.IFNA(VLOOKUP($A4+1,Datos!$A$15:$I$34,COUNTA(Datos!$A$14:$I$14),FALSE),0),IF($A4=D$2-1,-VLOOKUP(D$2,Datos!$A$15:$I$34,COUNTA(Datos!$A$14:$I$14),FALSE),IF($A4&lt;=D$2-2,0))))),2)</f>
        <v>12661.86</v>
      </c>
      <c r="E4" s="39">
        <f>ROUND(IF($A4&gt;=E$2+2,0,IF($A4=E$2+1,-VLOOKUP($A4,Datos!$A$15:$I$34,COUNTA(Datos!$A$14:$I$14),FALSE),IF(E$2=$A4,VLOOKUP(E$2,Datos!$A$15:$I$34,COUNTA(Datos!$A$14:$I$14),FALSE)+_xlfn.IFNA(VLOOKUP($A4+1,Datos!$A$15:$I$34,COUNTA(Datos!$A$14:$I$14),FALSE),0),IF($A4=E$2-1,-VLOOKUP(E$2,Datos!$A$15:$I$34,COUNTA(Datos!$A$14:$I$14),FALSE),IF($A4&lt;=E$2-2,0))))),2)</f>
        <v>-6330.93</v>
      </c>
      <c r="F4" s="39">
        <f>ROUND(IF($A4&gt;=F$2+2,0,IF($A4=F$2+1,-VLOOKUP($A4,Datos!$A$15:$I$34,COUNTA(Datos!$A$14:$I$14),FALSE),IF(F$2=$A4,VLOOKUP(F$2,Datos!$A$15:$I$34,COUNTA(Datos!$A$14:$I$14),FALSE)+_xlfn.IFNA(VLOOKUP($A4+1,Datos!$A$15:$I$34,COUNTA(Datos!$A$14:$I$14),FALSE),0),IF($A4=F$2-1,-VLOOKUP(F$2,Datos!$A$15:$I$34,COUNTA(Datos!$A$14:$I$14),FALSE),IF($A4&lt;=F$2-2,0))))),2)</f>
        <v>0</v>
      </c>
      <c r="G4" s="39">
        <f>ROUND(IF($A4&gt;=G$2+2,0,IF($A4=G$2+1,-VLOOKUP($A4,Datos!$A$15:$I$34,COUNTA(Datos!$A$14:$I$14),FALSE),IF(G$2=$A4,VLOOKUP(G$2,Datos!$A$15:$I$34,COUNTA(Datos!$A$14:$I$14),FALSE)+_xlfn.IFNA(VLOOKUP($A4+1,Datos!$A$15:$I$34,COUNTA(Datos!$A$14:$I$14),FALSE),0),IF($A4=G$2-1,-VLOOKUP(G$2,Datos!$A$15:$I$34,COUNTA(Datos!$A$14:$I$14),FALSE),IF($A4&lt;=G$2-2,0))))),2)</f>
        <v>0</v>
      </c>
      <c r="H4" s="39">
        <f>ROUND(IF($A4&gt;=H$2+2,0,IF($A4=H$2+1,-VLOOKUP($A4,Datos!$A$15:$I$34,COUNTA(Datos!$A$14:$I$14),FALSE),IF(H$2=$A4,VLOOKUP(H$2,Datos!$A$15:$I$34,COUNTA(Datos!$A$14:$I$14),FALSE)+_xlfn.IFNA(VLOOKUP($A4+1,Datos!$A$15:$I$34,COUNTA(Datos!$A$14:$I$14),FALSE),0),IF($A4=H$2-1,-VLOOKUP(H$2,Datos!$A$15:$I$34,COUNTA(Datos!$A$14:$I$14),FALSE),IF($A4&lt;=H$2-2,0))))),2)</f>
        <v>0</v>
      </c>
      <c r="I4" s="39">
        <f>ROUND(IF($A4&gt;=I$2+2,0,IF($A4=I$2+1,-VLOOKUP($A4,Datos!$A$15:$I$34,COUNTA(Datos!$A$14:$I$14),FALSE),IF(I$2=$A4,VLOOKUP(I$2,Datos!$A$15:$I$34,COUNTA(Datos!$A$14:$I$14),FALSE)+_xlfn.IFNA(VLOOKUP($A4+1,Datos!$A$15:$I$34,COUNTA(Datos!$A$14:$I$14),FALSE),0),IF($A4=I$2-1,-VLOOKUP(I$2,Datos!$A$15:$I$34,COUNTA(Datos!$A$14:$I$14),FALSE),IF($A4&lt;=I$2-2,0))))),2)</f>
        <v>0</v>
      </c>
      <c r="J4" s="39">
        <f>ROUND(IF($A4&gt;=J$2+2,0,IF($A4=J$2+1,-VLOOKUP($A4,Datos!$A$15:$I$34,COUNTA(Datos!$A$14:$I$14),FALSE),IF(J$2=$A4,VLOOKUP(J$2,Datos!$A$15:$I$34,COUNTA(Datos!$A$14:$I$14),FALSE)+_xlfn.IFNA(VLOOKUP($A4+1,Datos!$A$15:$I$34,COUNTA(Datos!$A$14:$I$14),FALSE),0),IF($A4=J$2-1,-VLOOKUP(J$2,Datos!$A$15:$I$34,COUNTA(Datos!$A$14:$I$14),FALSE),IF($A4&lt;=J$2-2,0))))),2)</f>
        <v>0</v>
      </c>
      <c r="K4" s="39">
        <f>ROUND(IF($A4&gt;=K$2+2,0,IF($A4=K$2+1,-VLOOKUP($A4,Datos!$A$15:$I$34,COUNTA(Datos!$A$14:$I$14),FALSE),IF(K$2=$A4,VLOOKUP(K$2,Datos!$A$15:$I$34,COUNTA(Datos!$A$14:$I$14),FALSE)+_xlfn.IFNA(VLOOKUP($A4+1,Datos!$A$15:$I$34,COUNTA(Datos!$A$14:$I$14),FALSE),0),IF($A4=K$2-1,-VLOOKUP(K$2,Datos!$A$15:$I$34,COUNTA(Datos!$A$14:$I$14),FALSE),IF($A4&lt;=K$2-2,0))))),2)</f>
        <v>0</v>
      </c>
      <c r="L4" s="39">
        <f>ROUND(IF($A4&gt;=L$2+2,0,IF($A4=L$2+1,-VLOOKUP($A4,Datos!$A$15:$I$34,COUNTA(Datos!$A$14:$I$14),FALSE),IF(L$2=$A4,VLOOKUP(L$2,Datos!$A$15:$I$34,COUNTA(Datos!$A$14:$I$14),FALSE)+_xlfn.IFNA(VLOOKUP($A4+1,Datos!$A$15:$I$34,COUNTA(Datos!$A$14:$I$14),FALSE),0),IF($A4=L$2-1,-VLOOKUP(L$2,Datos!$A$15:$I$34,COUNTA(Datos!$A$14:$I$14),FALSE),IF($A4&lt;=L$2-2,0))))),2)</f>
        <v>0</v>
      </c>
      <c r="M4" s="39">
        <f>ROUND(IF($A4&gt;=M$2+2,0,IF($A4=M$2+1,-VLOOKUP($A4,Datos!$A$15:$I$34,COUNTA(Datos!$A$14:$I$14),FALSE),IF(M$2=$A4,VLOOKUP(M$2,Datos!$A$15:$I$34,COUNTA(Datos!$A$14:$I$14),FALSE)+_xlfn.IFNA(VLOOKUP($A4+1,Datos!$A$15:$I$34,COUNTA(Datos!$A$14:$I$14),FALSE),0),IF($A4=M$2-1,-VLOOKUP(M$2,Datos!$A$15:$I$34,COUNTA(Datos!$A$14:$I$14),FALSE),IF($A4&lt;=M$2-2,0))))),2)</f>
        <v>0</v>
      </c>
      <c r="N4" s="39">
        <f>ROUND(IF($A4&gt;=N$2+2,0,IF($A4=N$2+1,-VLOOKUP($A4,Datos!$A$15:$I$34,COUNTA(Datos!$A$14:$I$14),FALSE),IF(N$2=$A4,VLOOKUP(N$2,Datos!$A$15:$I$34,COUNTA(Datos!$A$14:$I$14),FALSE)+_xlfn.IFNA(VLOOKUP($A4+1,Datos!$A$15:$I$34,COUNTA(Datos!$A$14:$I$14),FALSE),0),IF($A4=N$2-1,-VLOOKUP(N$2,Datos!$A$15:$I$34,COUNTA(Datos!$A$14:$I$14),FALSE),IF($A4&lt;=N$2-2,0))))),2)</f>
        <v>0</v>
      </c>
      <c r="O4" s="39">
        <f>ROUND(IF($A4&gt;=O$2+2,0,IF($A4=O$2+1,-VLOOKUP($A4,Datos!$A$15:$I$34,COUNTA(Datos!$A$14:$I$14),FALSE),IF(O$2=$A4,VLOOKUP(O$2,Datos!$A$15:$I$34,COUNTA(Datos!$A$14:$I$14),FALSE)+_xlfn.IFNA(VLOOKUP($A4+1,Datos!$A$15:$I$34,COUNTA(Datos!$A$14:$I$14),FALSE),0),IF($A4=O$2-1,-VLOOKUP(O$2,Datos!$A$15:$I$34,COUNTA(Datos!$A$14:$I$14),FALSE),IF($A4&lt;=O$2-2,0))))),2)</f>
        <v>0</v>
      </c>
      <c r="P4" s="39">
        <f>ROUND(IF($A4&gt;=P$2+2,0,IF($A4=P$2+1,-VLOOKUP($A4,Datos!$A$15:$I$34,COUNTA(Datos!$A$14:$I$14),FALSE),IF(P$2=$A4,VLOOKUP(P$2,Datos!$A$15:$I$34,COUNTA(Datos!$A$14:$I$14),FALSE)+_xlfn.IFNA(VLOOKUP($A4+1,Datos!$A$15:$I$34,COUNTA(Datos!$A$14:$I$14),FALSE),0),IF($A4=P$2-1,-VLOOKUP(P$2,Datos!$A$15:$I$34,COUNTA(Datos!$A$14:$I$14),FALSE),IF($A4&lt;=P$2-2,0))))),2)</f>
        <v>0</v>
      </c>
      <c r="Q4" s="39">
        <f>ROUND(IF($A4&gt;=Q$2+2,0,IF($A4=Q$2+1,-VLOOKUP($A4,Datos!$A$15:$I$34,COUNTA(Datos!$A$14:$I$14),FALSE),IF(Q$2=$A4,VLOOKUP(Q$2,Datos!$A$15:$I$34,COUNTA(Datos!$A$14:$I$14),FALSE)+_xlfn.IFNA(VLOOKUP($A4+1,Datos!$A$15:$I$34,COUNTA(Datos!$A$14:$I$14),FALSE),0),IF($A4=Q$2-1,-VLOOKUP(Q$2,Datos!$A$15:$I$34,COUNTA(Datos!$A$14:$I$14),FALSE),IF($A4&lt;=Q$2-2,0))))),2)</f>
        <v>0</v>
      </c>
      <c r="R4" s="39">
        <f>ROUND(IF($A4&gt;=R$2+2,0,IF($A4=R$2+1,-VLOOKUP($A4,Datos!$A$15:$I$34,COUNTA(Datos!$A$14:$I$14),FALSE),IF(R$2=$A4,VLOOKUP(R$2,Datos!$A$15:$I$34,COUNTA(Datos!$A$14:$I$14),FALSE)+_xlfn.IFNA(VLOOKUP($A4+1,Datos!$A$15:$I$34,COUNTA(Datos!$A$14:$I$14),FALSE),0),IF($A4=R$2-1,-VLOOKUP(R$2,Datos!$A$15:$I$34,COUNTA(Datos!$A$14:$I$14),FALSE),IF($A4&lt;=R$2-2,0))))),2)</f>
        <v>0</v>
      </c>
      <c r="S4" s="39">
        <f>ROUND(IF($A4&gt;=S$2+2,0,IF($A4=S$2+1,-VLOOKUP($A4,Datos!$A$15:$I$34,COUNTA(Datos!$A$14:$I$14),FALSE),IF(S$2=$A4,VLOOKUP(S$2,Datos!$A$15:$I$34,COUNTA(Datos!$A$14:$I$14),FALSE)+_xlfn.IFNA(VLOOKUP($A4+1,Datos!$A$15:$I$34,COUNTA(Datos!$A$14:$I$14),FALSE),0),IF($A4=S$2-1,-VLOOKUP(S$2,Datos!$A$15:$I$34,COUNTA(Datos!$A$14:$I$14),FALSE),IF($A4&lt;=S$2-2,0))))),2)</f>
        <v>0</v>
      </c>
      <c r="T4" s="39">
        <f>ROUND(IF($A4&gt;=T$2+2,0,IF($A4=T$2+1,-VLOOKUP($A4,Datos!$A$15:$I$34,COUNTA(Datos!$A$14:$I$14),FALSE),IF(T$2=$A4,VLOOKUP(T$2,Datos!$A$15:$I$34,COUNTA(Datos!$A$14:$I$14),FALSE)+_xlfn.IFNA(VLOOKUP($A4+1,Datos!$A$15:$I$34,COUNTA(Datos!$A$14:$I$14),FALSE),0),IF($A4=T$2-1,-VLOOKUP(T$2,Datos!$A$15:$I$34,COUNTA(Datos!$A$14:$I$14),FALSE),IF($A4&lt;=T$2-2,0))))),2)</f>
        <v>0</v>
      </c>
      <c r="U4" s="39">
        <f>ROUND(IF($A4&gt;=U$2+2,0,IF($A4=U$2+1,-VLOOKUP($A4,Datos!$A$15:$I$34,COUNTA(Datos!$A$14:$I$14),FALSE),IF(U$2=$A4,VLOOKUP(U$2,Datos!$A$15:$I$34,COUNTA(Datos!$A$14:$I$14),FALSE)+_xlfn.IFNA(VLOOKUP($A4+1,Datos!$A$15:$I$34,COUNTA(Datos!$A$14:$I$14),FALSE),0),IF($A4=U$2-1,-VLOOKUP(U$2,Datos!$A$15:$I$34,COUNTA(Datos!$A$14:$I$14),FALSE),IF($A4&lt;=U$2-2,0))))),2)</f>
        <v>0</v>
      </c>
      <c r="V4" s="39">
        <f>ROUND(IF($A4&gt;=V$2+2,0,IF($A4=V$2+1,-VLOOKUP($A4,Datos!$A$15:$I$34,COUNTA(Datos!$A$14:$I$14),FALSE),IF(V$2=$A4,VLOOKUP(V$2,Datos!$A$15:$I$34,COUNTA(Datos!$A$14:$I$14),FALSE)+_xlfn.IFNA(VLOOKUP($A4+1,Datos!$A$15:$I$34,COUNTA(Datos!$A$14:$I$14),FALSE),0),IF($A4=V$2-1,-VLOOKUP(V$2,Datos!$A$15:$I$34,COUNTA(Datos!$A$14:$I$14),FALSE),IF($A4&lt;=V$2-2,0))))),2)</f>
        <v>0</v>
      </c>
      <c r="W4" s="30"/>
      <c r="X4" s="69"/>
      <c r="Y4" s="29"/>
      <c r="Z4" s="34" t="s">
        <v>10</v>
      </c>
      <c r="AA4" s="30"/>
      <c r="AB4" s="69"/>
      <c r="AC4" s="29"/>
      <c r="AD4" s="38">
        <f>AD3</f>
        <v>1</v>
      </c>
      <c r="AE4" s="30"/>
      <c r="AF4" s="69"/>
      <c r="AG4" s="29"/>
      <c r="AH4" s="37">
        <v>1.22</v>
      </c>
      <c r="AI4" s="30"/>
    </row>
    <row r="5" spans="1:35" ht="16.5" customHeight="1">
      <c r="A5" s="26">
        <f t="shared" ref="A5:A22" si="0">A4+1</f>
        <v>3</v>
      </c>
      <c r="B5" s="29"/>
      <c r="C5" s="39">
        <f>ROUND(IF($A5&gt;=C$2+2,0,IF($A5=C$2+1,-VLOOKUP($A5,Datos!$A$15:$I$34,COUNTA(Datos!$A$14:$I$14),FALSE),IF(C$2=$A5,VLOOKUP(C$2,Datos!$A$15:$I$34,COUNTA(Datos!$A$14:$I$14),FALSE)+_xlfn.IFNA(VLOOKUP($A5+1,Datos!$A$15:$I$34,COUNTA(Datos!$A$14:$I$14),FALSE),0),IF($A5=C$2-1,-VLOOKUP(C$2,Datos!$A$15:$I$34,COUNTA(Datos!$A$14:$I$14),FALSE),IF($A5&lt;=C$2-2,0))))),2)</f>
        <v>0</v>
      </c>
      <c r="D5" s="39">
        <f>ROUND(IF($A5&gt;=D$2+2,0,IF($A5=D$2+1,-VLOOKUP($A5,Datos!$A$15:$I$34,COUNTA(Datos!$A$14:$I$14),FALSE),IF(D$2=$A5,VLOOKUP(D$2,Datos!$A$15:$I$34,COUNTA(Datos!$A$14:$I$14),FALSE)+_xlfn.IFNA(VLOOKUP($A5+1,Datos!$A$15:$I$34,COUNTA(Datos!$A$14:$I$14),FALSE),0),IF($A5=D$2-1,-VLOOKUP(D$2,Datos!$A$15:$I$34,COUNTA(Datos!$A$14:$I$14),FALSE),IF($A5&lt;=D$2-2,0))))),2)</f>
        <v>-6330.93</v>
      </c>
      <c r="E5" s="39">
        <f>ROUND(IF($A5&gt;=E$2+2,0,IF($A5=E$2+1,-VLOOKUP($A5,Datos!$A$15:$I$34,COUNTA(Datos!$A$14:$I$14),FALSE),IF(E$2=$A5,VLOOKUP(E$2,Datos!$A$15:$I$34,COUNTA(Datos!$A$14:$I$14),FALSE)+_xlfn.IFNA(VLOOKUP($A5+1,Datos!$A$15:$I$34,COUNTA(Datos!$A$14:$I$14),FALSE),0),IF($A5=E$2-1,-VLOOKUP(E$2,Datos!$A$15:$I$34,COUNTA(Datos!$A$14:$I$14),FALSE),IF($A5&lt;=E$2-2,0))))),2)</f>
        <v>12661.86</v>
      </c>
      <c r="F5" s="39">
        <f>ROUND(IF($A5&gt;=F$2+2,0,IF($A5=F$2+1,-VLOOKUP($A5,Datos!$A$15:$I$34,COUNTA(Datos!$A$14:$I$14),FALSE),IF(F$2=$A5,VLOOKUP(F$2,Datos!$A$15:$I$34,COUNTA(Datos!$A$14:$I$14),FALSE)+_xlfn.IFNA(VLOOKUP($A5+1,Datos!$A$15:$I$34,COUNTA(Datos!$A$14:$I$14),FALSE),0),IF($A5=F$2-1,-VLOOKUP(F$2,Datos!$A$15:$I$34,COUNTA(Datos!$A$14:$I$14),FALSE),IF($A5&lt;=F$2-2,0))))),2)</f>
        <v>-6330.93</v>
      </c>
      <c r="G5" s="39">
        <f>ROUND(IF($A5&gt;=G$2+2,0,IF($A5=G$2+1,-VLOOKUP($A5,Datos!$A$15:$I$34,COUNTA(Datos!$A$14:$I$14),FALSE),IF(G$2=$A5,VLOOKUP(G$2,Datos!$A$15:$I$34,COUNTA(Datos!$A$14:$I$14),FALSE)+_xlfn.IFNA(VLOOKUP($A5+1,Datos!$A$15:$I$34,COUNTA(Datos!$A$14:$I$14),FALSE),0),IF($A5=G$2-1,-VLOOKUP(G$2,Datos!$A$15:$I$34,COUNTA(Datos!$A$14:$I$14),FALSE),IF($A5&lt;=G$2-2,0))))),2)</f>
        <v>0</v>
      </c>
      <c r="H5" s="39">
        <f>ROUND(IF($A5&gt;=H$2+2,0,IF($A5=H$2+1,-VLOOKUP($A5,Datos!$A$15:$I$34,COUNTA(Datos!$A$14:$I$14),FALSE),IF(H$2=$A5,VLOOKUP(H$2,Datos!$A$15:$I$34,COUNTA(Datos!$A$14:$I$14),FALSE)+_xlfn.IFNA(VLOOKUP($A5+1,Datos!$A$15:$I$34,COUNTA(Datos!$A$14:$I$14),FALSE),0),IF($A5=H$2-1,-VLOOKUP(H$2,Datos!$A$15:$I$34,COUNTA(Datos!$A$14:$I$14),FALSE),IF($A5&lt;=H$2-2,0))))),2)</f>
        <v>0</v>
      </c>
      <c r="I5" s="39">
        <f>ROUND(IF($A5&gt;=I$2+2,0,IF($A5=I$2+1,-VLOOKUP($A5,Datos!$A$15:$I$34,COUNTA(Datos!$A$14:$I$14),FALSE),IF(I$2=$A5,VLOOKUP(I$2,Datos!$A$15:$I$34,COUNTA(Datos!$A$14:$I$14),FALSE)+_xlfn.IFNA(VLOOKUP($A5+1,Datos!$A$15:$I$34,COUNTA(Datos!$A$14:$I$14),FALSE),0),IF($A5=I$2-1,-VLOOKUP(I$2,Datos!$A$15:$I$34,COUNTA(Datos!$A$14:$I$14),FALSE),IF($A5&lt;=I$2-2,0))))),2)</f>
        <v>0</v>
      </c>
      <c r="J5" s="39">
        <f>ROUND(IF($A5&gt;=J$2+2,0,IF($A5=J$2+1,-VLOOKUP($A5,Datos!$A$15:$I$34,COUNTA(Datos!$A$14:$I$14),FALSE),IF(J$2=$A5,VLOOKUP(J$2,Datos!$A$15:$I$34,COUNTA(Datos!$A$14:$I$14),FALSE)+_xlfn.IFNA(VLOOKUP($A5+1,Datos!$A$15:$I$34,COUNTA(Datos!$A$14:$I$14),FALSE),0),IF($A5=J$2-1,-VLOOKUP(J$2,Datos!$A$15:$I$34,COUNTA(Datos!$A$14:$I$14),FALSE),IF($A5&lt;=J$2-2,0))))),2)</f>
        <v>0</v>
      </c>
      <c r="K5" s="39">
        <f>ROUND(IF($A5&gt;=K$2+2,0,IF($A5=K$2+1,-VLOOKUP($A5,Datos!$A$15:$I$34,COUNTA(Datos!$A$14:$I$14),FALSE),IF(K$2=$A5,VLOOKUP(K$2,Datos!$A$15:$I$34,COUNTA(Datos!$A$14:$I$14),FALSE)+_xlfn.IFNA(VLOOKUP($A5+1,Datos!$A$15:$I$34,COUNTA(Datos!$A$14:$I$14),FALSE),0),IF($A5=K$2-1,-VLOOKUP(K$2,Datos!$A$15:$I$34,COUNTA(Datos!$A$14:$I$14),FALSE),IF($A5&lt;=K$2-2,0))))),2)</f>
        <v>0</v>
      </c>
      <c r="L5" s="39">
        <f>ROUND(IF($A5&gt;=L$2+2,0,IF($A5=L$2+1,-VLOOKUP($A5,Datos!$A$15:$I$34,COUNTA(Datos!$A$14:$I$14),FALSE),IF(L$2=$A5,VLOOKUP(L$2,Datos!$A$15:$I$34,COUNTA(Datos!$A$14:$I$14),FALSE)+_xlfn.IFNA(VLOOKUP($A5+1,Datos!$A$15:$I$34,COUNTA(Datos!$A$14:$I$14),FALSE),0),IF($A5=L$2-1,-VLOOKUP(L$2,Datos!$A$15:$I$34,COUNTA(Datos!$A$14:$I$14),FALSE),IF($A5&lt;=L$2-2,0))))),2)</f>
        <v>0</v>
      </c>
      <c r="M5" s="39">
        <f>ROUND(IF($A5&gt;=M$2+2,0,IF($A5=M$2+1,-VLOOKUP($A5,Datos!$A$15:$I$34,COUNTA(Datos!$A$14:$I$14),FALSE),IF(M$2=$A5,VLOOKUP(M$2,Datos!$A$15:$I$34,COUNTA(Datos!$A$14:$I$14),FALSE)+_xlfn.IFNA(VLOOKUP($A5+1,Datos!$A$15:$I$34,COUNTA(Datos!$A$14:$I$14),FALSE),0),IF($A5=M$2-1,-VLOOKUP(M$2,Datos!$A$15:$I$34,COUNTA(Datos!$A$14:$I$14),FALSE),IF($A5&lt;=M$2-2,0))))),2)</f>
        <v>0</v>
      </c>
      <c r="N5" s="39">
        <f>ROUND(IF($A5&gt;=N$2+2,0,IF($A5=N$2+1,-VLOOKUP($A5,Datos!$A$15:$I$34,COUNTA(Datos!$A$14:$I$14),FALSE),IF(N$2=$A5,VLOOKUP(N$2,Datos!$A$15:$I$34,COUNTA(Datos!$A$14:$I$14),FALSE)+_xlfn.IFNA(VLOOKUP($A5+1,Datos!$A$15:$I$34,COUNTA(Datos!$A$14:$I$14),FALSE),0),IF($A5=N$2-1,-VLOOKUP(N$2,Datos!$A$15:$I$34,COUNTA(Datos!$A$14:$I$14),FALSE),IF($A5&lt;=N$2-2,0))))),2)</f>
        <v>0</v>
      </c>
      <c r="O5" s="39">
        <f>ROUND(IF($A5&gt;=O$2+2,0,IF($A5=O$2+1,-VLOOKUP($A5,Datos!$A$15:$I$34,COUNTA(Datos!$A$14:$I$14),FALSE),IF(O$2=$A5,VLOOKUP(O$2,Datos!$A$15:$I$34,COUNTA(Datos!$A$14:$I$14),FALSE)+_xlfn.IFNA(VLOOKUP($A5+1,Datos!$A$15:$I$34,COUNTA(Datos!$A$14:$I$14),FALSE),0),IF($A5=O$2-1,-VLOOKUP(O$2,Datos!$A$15:$I$34,COUNTA(Datos!$A$14:$I$14),FALSE),IF($A5&lt;=O$2-2,0))))),2)</f>
        <v>0</v>
      </c>
      <c r="P5" s="39">
        <f>ROUND(IF($A5&gt;=P$2+2,0,IF($A5=P$2+1,-VLOOKUP($A5,Datos!$A$15:$I$34,COUNTA(Datos!$A$14:$I$14),FALSE),IF(P$2=$A5,VLOOKUP(P$2,Datos!$A$15:$I$34,COUNTA(Datos!$A$14:$I$14),FALSE)+_xlfn.IFNA(VLOOKUP($A5+1,Datos!$A$15:$I$34,COUNTA(Datos!$A$14:$I$14),FALSE),0),IF($A5=P$2-1,-VLOOKUP(P$2,Datos!$A$15:$I$34,COUNTA(Datos!$A$14:$I$14),FALSE),IF($A5&lt;=P$2-2,0))))),2)</f>
        <v>0</v>
      </c>
      <c r="Q5" s="39">
        <f>ROUND(IF($A5&gt;=Q$2+2,0,IF($A5=Q$2+1,-VLOOKUP($A5,Datos!$A$15:$I$34,COUNTA(Datos!$A$14:$I$14),FALSE),IF(Q$2=$A5,VLOOKUP(Q$2,Datos!$A$15:$I$34,COUNTA(Datos!$A$14:$I$14),FALSE)+_xlfn.IFNA(VLOOKUP($A5+1,Datos!$A$15:$I$34,COUNTA(Datos!$A$14:$I$14),FALSE),0),IF($A5=Q$2-1,-VLOOKUP(Q$2,Datos!$A$15:$I$34,COUNTA(Datos!$A$14:$I$14),FALSE),IF($A5&lt;=Q$2-2,0))))),2)</f>
        <v>0</v>
      </c>
      <c r="R5" s="39">
        <f>ROUND(IF($A5&gt;=R$2+2,0,IF($A5=R$2+1,-VLOOKUP($A5,Datos!$A$15:$I$34,COUNTA(Datos!$A$14:$I$14),FALSE),IF(R$2=$A5,VLOOKUP(R$2,Datos!$A$15:$I$34,COUNTA(Datos!$A$14:$I$14),FALSE)+_xlfn.IFNA(VLOOKUP($A5+1,Datos!$A$15:$I$34,COUNTA(Datos!$A$14:$I$14),FALSE),0),IF($A5=R$2-1,-VLOOKUP(R$2,Datos!$A$15:$I$34,COUNTA(Datos!$A$14:$I$14),FALSE),IF($A5&lt;=R$2-2,0))))),2)</f>
        <v>0</v>
      </c>
      <c r="S5" s="39">
        <f>ROUND(IF($A5&gt;=S$2+2,0,IF($A5=S$2+1,-VLOOKUP($A5,Datos!$A$15:$I$34,COUNTA(Datos!$A$14:$I$14),FALSE),IF(S$2=$A5,VLOOKUP(S$2,Datos!$A$15:$I$34,COUNTA(Datos!$A$14:$I$14),FALSE)+_xlfn.IFNA(VLOOKUP($A5+1,Datos!$A$15:$I$34,COUNTA(Datos!$A$14:$I$14),FALSE),0),IF($A5=S$2-1,-VLOOKUP(S$2,Datos!$A$15:$I$34,COUNTA(Datos!$A$14:$I$14),FALSE),IF($A5&lt;=S$2-2,0))))),2)</f>
        <v>0</v>
      </c>
      <c r="T5" s="39">
        <f>ROUND(IF($A5&gt;=T$2+2,0,IF($A5=T$2+1,-VLOOKUP($A5,Datos!$A$15:$I$34,COUNTA(Datos!$A$14:$I$14),FALSE),IF(T$2=$A5,VLOOKUP(T$2,Datos!$A$15:$I$34,COUNTA(Datos!$A$14:$I$14),FALSE)+_xlfn.IFNA(VLOOKUP($A5+1,Datos!$A$15:$I$34,COUNTA(Datos!$A$14:$I$14),FALSE),0),IF($A5=T$2-1,-VLOOKUP(T$2,Datos!$A$15:$I$34,COUNTA(Datos!$A$14:$I$14),FALSE),IF($A5&lt;=T$2-2,0))))),2)</f>
        <v>0</v>
      </c>
      <c r="U5" s="39">
        <f>ROUND(IF($A5&gt;=U$2+2,0,IF($A5=U$2+1,-VLOOKUP($A5,Datos!$A$15:$I$34,COUNTA(Datos!$A$14:$I$14),FALSE),IF(U$2=$A5,VLOOKUP(U$2,Datos!$A$15:$I$34,COUNTA(Datos!$A$14:$I$14),FALSE)+_xlfn.IFNA(VLOOKUP($A5+1,Datos!$A$15:$I$34,COUNTA(Datos!$A$14:$I$14),FALSE),0),IF($A5=U$2-1,-VLOOKUP(U$2,Datos!$A$15:$I$34,COUNTA(Datos!$A$14:$I$14),FALSE),IF($A5&lt;=U$2-2,0))))),2)</f>
        <v>0</v>
      </c>
      <c r="V5" s="39">
        <f>ROUND(IF($A5&gt;=V$2+2,0,IF($A5=V$2+1,-VLOOKUP($A5,Datos!$A$15:$I$34,COUNTA(Datos!$A$14:$I$14),FALSE),IF(V$2=$A5,VLOOKUP(V$2,Datos!$A$15:$I$34,COUNTA(Datos!$A$14:$I$14),FALSE)+_xlfn.IFNA(VLOOKUP($A5+1,Datos!$A$15:$I$34,COUNTA(Datos!$A$14:$I$14),FALSE),0),IF($A5=V$2-1,-VLOOKUP(V$2,Datos!$A$15:$I$34,COUNTA(Datos!$A$14:$I$14),FALSE),IF($A5&lt;=V$2-2,0))))),2)</f>
        <v>0</v>
      </c>
      <c r="W5" s="30"/>
      <c r="X5" s="69"/>
      <c r="Y5" s="29"/>
      <c r="Z5" s="34" t="s">
        <v>11</v>
      </c>
      <c r="AA5" s="30"/>
      <c r="AB5" s="69"/>
      <c r="AC5" s="29"/>
      <c r="AD5" s="38">
        <f t="shared" ref="AD5:AD22" si="1">AD4</f>
        <v>1</v>
      </c>
      <c r="AE5" s="30"/>
      <c r="AF5" s="69"/>
      <c r="AG5" s="29"/>
      <c r="AH5" s="37">
        <v>1.51</v>
      </c>
      <c r="AI5" s="30"/>
    </row>
    <row r="6" spans="1:35" ht="16.5" customHeight="1">
      <c r="A6" s="26">
        <f t="shared" si="0"/>
        <v>4</v>
      </c>
      <c r="B6" s="29"/>
      <c r="C6" s="39">
        <f>ROUND(IF($A6&gt;=C$2+2,0,IF($A6=C$2+1,-VLOOKUP($A6,Datos!$A$15:$I$34,COUNTA(Datos!$A$14:$I$14),FALSE),IF(C$2=$A6,VLOOKUP(C$2,Datos!$A$15:$I$34,COUNTA(Datos!$A$14:$I$14),FALSE)+_xlfn.IFNA(VLOOKUP($A6+1,Datos!$A$15:$I$34,COUNTA(Datos!$A$14:$I$14),FALSE),0),IF($A6=C$2-1,-VLOOKUP(C$2,Datos!$A$15:$I$34,COUNTA(Datos!$A$14:$I$14),FALSE),IF($A6&lt;=C$2-2,0))))),2)</f>
        <v>0</v>
      </c>
      <c r="D6" s="39">
        <f>ROUND(IF($A6&gt;=D$2+2,0,IF($A6=D$2+1,-VLOOKUP($A6,Datos!$A$15:$I$34,COUNTA(Datos!$A$14:$I$14),FALSE),IF(D$2=$A6,VLOOKUP(D$2,Datos!$A$15:$I$34,COUNTA(Datos!$A$14:$I$14),FALSE)+_xlfn.IFNA(VLOOKUP($A6+1,Datos!$A$15:$I$34,COUNTA(Datos!$A$14:$I$14),FALSE),0),IF($A6=D$2-1,-VLOOKUP(D$2,Datos!$A$15:$I$34,COUNTA(Datos!$A$14:$I$14),FALSE),IF($A6&lt;=D$2-2,0))))),2)</f>
        <v>0</v>
      </c>
      <c r="E6" s="39">
        <f>ROUND(IF($A6&gt;=E$2+2,0,IF($A6=E$2+1,-VLOOKUP($A6,Datos!$A$15:$I$34,COUNTA(Datos!$A$14:$I$14),FALSE),IF(E$2=$A6,VLOOKUP(E$2,Datos!$A$15:$I$34,COUNTA(Datos!$A$14:$I$14),FALSE)+_xlfn.IFNA(VLOOKUP($A6+1,Datos!$A$15:$I$34,COUNTA(Datos!$A$14:$I$14),FALSE),0),IF($A6=E$2-1,-VLOOKUP(E$2,Datos!$A$15:$I$34,COUNTA(Datos!$A$14:$I$14),FALSE),IF($A6&lt;=E$2-2,0))))),2)</f>
        <v>-6330.93</v>
      </c>
      <c r="F6" s="39">
        <f>ROUND(IF($A6&gt;=F$2+2,0,IF($A6=F$2+1,-VLOOKUP($A6,Datos!$A$15:$I$34,COUNTA(Datos!$A$14:$I$14),FALSE),IF(F$2=$A6,VLOOKUP(F$2,Datos!$A$15:$I$34,COUNTA(Datos!$A$14:$I$14),FALSE)+_xlfn.IFNA(VLOOKUP($A6+1,Datos!$A$15:$I$34,COUNTA(Datos!$A$14:$I$14),FALSE),0),IF($A6=F$2-1,-VLOOKUP(F$2,Datos!$A$15:$I$34,COUNTA(Datos!$A$14:$I$14),FALSE),IF($A6&lt;=F$2-2,0))))),2)</f>
        <v>11606.44</v>
      </c>
      <c r="G6" s="39">
        <f>ROUND(IF($A6&gt;=G$2+2,0,IF($A6=G$2+1,-VLOOKUP($A6,Datos!$A$15:$I$34,COUNTA(Datos!$A$14:$I$14),FALSE),IF(G$2=$A6,VLOOKUP(G$2,Datos!$A$15:$I$34,COUNTA(Datos!$A$14:$I$14),FALSE)+_xlfn.IFNA(VLOOKUP($A6+1,Datos!$A$15:$I$34,COUNTA(Datos!$A$14:$I$14),FALSE),0),IF($A6=G$2-1,-VLOOKUP(G$2,Datos!$A$15:$I$34,COUNTA(Datos!$A$14:$I$14),FALSE),IF($A6&lt;=G$2-2,0))))),2)</f>
        <v>-5275.51</v>
      </c>
      <c r="H6" s="39">
        <f>ROUND(IF($A6&gt;=H$2+2,0,IF($A6=H$2+1,-VLOOKUP($A6,Datos!$A$15:$I$34,COUNTA(Datos!$A$14:$I$14),FALSE),IF(H$2=$A6,VLOOKUP(H$2,Datos!$A$15:$I$34,COUNTA(Datos!$A$14:$I$14),FALSE)+_xlfn.IFNA(VLOOKUP($A6+1,Datos!$A$15:$I$34,COUNTA(Datos!$A$14:$I$14),FALSE),0),IF($A6=H$2-1,-VLOOKUP(H$2,Datos!$A$15:$I$34,COUNTA(Datos!$A$14:$I$14),FALSE),IF($A6&lt;=H$2-2,0))))),2)</f>
        <v>0</v>
      </c>
      <c r="I6" s="39">
        <f>ROUND(IF($A6&gt;=I$2+2,0,IF($A6=I$2+1,-VLOOKUP($A6,Datos!$A$15:$I$34,COUNTA(Datos!$A$14:$I$14),FALSE),IF(I$2=$A6,VLOOKUP(I$2,Datos!$A$15:$I$34,COUNTA(Datos!$A$14:$I$14),FALSE)+_xlfn.IFNA(VLOOKUP($A6+1,Datos!$A$15:$I$34,COUNTA(Datos!$A$14:$I$14),FALSE),0),IF($A6=I$2-1,-VLOOKUP(I$2,Datos!$A$15:$I$34,COUNTA(Datos!$A$14:$I$14),FALSE),IF($A6&lt;=I$2-2,0))))),2)</f>
        <v>0</v>
      </c>
      <c r="J6" s="39">
        <f>ROUND(IF($A6&gt;=J$2+2,0,IF($A6=J$2+1,-VLOOKUP($A6,Datos!$A$15:$I$34,COUNTA(Datos!$A$14:$I$14),FALSE),IF(J$2=$A6,VLOOKUP(J$2,Datos!$A$15:$I$34,COUNTA(Datos!$A$14:$I$14),FALSE)+_xlfn.IFNA(VLOOKUP($A6+1,Datos!$A$15:$I$34,COUNTA(Datos!$A$14:$I$14),FALSE),0),IF($A6=J$2-1,-VLOOKUP(J$2,Datos!$A$15:$I$34,COUNTA(Datos!$A$14:$I$14),FALSE),IF($A6&lt;=J$2-2,0))))),2)</f>
        <v>0</v>
      </c>
      <c r="K6" s="39">
        <f>ROUND(IF($A6&gt;=K$2+2,0,IF($A6=K$2+1,-VLOOKUP($A6,Datos!$A$15:$I$34,COUNTA(Datos!$A$14:$I$14),FALSE),IF(K$2=$A6,VLOOKUP(K$2,Datos!$A$15:$I$34,COUNTA(Datos!$A$14:$I$14),FALSE)+_xlfn.IFNA(VLOOKUP($A6+1,Datos!$A$15:$I$34,COUNTA(Datos!$A$14:$I$14),FALSE),0),IF($A6=K$2-1,-VLOOKUP(K$2,Datos!$A$15:$I$34,COUNTA(Datos!$A$14:$I$14),FALSE),IF($A6&lt;=K$2-2,0))))),2)</f>
        <v>0</v>
      </c>
      <c r="L6" s="39">
        <f>ROUND(IF($A6&gt;=L$2+2,0,IF($A6=L$2+1,-VLOOKUP($A6,Datos!$A$15:$I$34,COUNTA(Datos!$A$14:$I$14),FALSE),IF(L$2=$A6,VLOOKUP(L$2,Datos!$A$15:$I$34,COUNTA(Datos!$A$14:$I$14),FALSE)+_xlfn.IFNA(VLOOKUP($A6+1,Datos!$A$15:$I$34,COUNTA(Datos!$A$14:$I$14),FALSE),0),IF($A6=L$2-1,-VLOOKUP(L$2,Datos!$A$15:$I$34,COUNTA(Datos!$A$14:$I$14),FALSE),IF($A6&lt;=L$2-2,0))))),2)</f>
        <v>0</v>
      </c>
      <c r="M6" s="39">
        <f>ROUND(IF($A6&gt;=M$2+2,0,IF($A6=M$2+1,-VLOOKUP($A6,Datos!$A$15:$I$34,COUNTA(Datos!$A$14:$I$14),FALSE),IF(M$2=$A6,VLOOKUP(M$2,Datos!$A$15:$I$34,COUNTA(Datos!$A$14:$I$14),FALSE)+_xlfn.IFNA(VLOOKUP($A6+1,Datos!$A$15:$I$34,COUNTA(Datos!$A$14:$I$14),FALSE),0),IF($A6=M$2-1,-VLOOKUP(M$2,Datos!$A$15:$I$34,COUNTA(Datos!$A$14:$I$14),FALSE),IF($A6&lt;=M$2-2,0))))),2)</f>
        <v>0</v>
      </c>
      <c r="N6" s="39">
        <f>ROUND(IF($A6&gt;=N$2+2,0,IF($A6=N$2+1,-VLOOKUP($A6,Datos!$A$15:$I$34,COUNTA(Datos!$A$14:$I$14),FALSE),IF(N$2=$A6,VLOOKUP(N$2,Datos!$A$15:$I$34,COUNTA(Datos!$A$14:$I$14),FALSE)+_xlfn.IFNA(VLOOKUP($A6+1,Datos!$A$15:$I$34,COUNTA(Datos!$A$14:$I$14),FALSE),0),IF($A6=N$2-1,-VLOOKUP(N$2,Datos!$A$15:$I$34,COUNTA(Datos!$A$14:$I$14),FALSE),IF($A6&lt;=N$2-2,0))))),2)</f>
        <v>0</v>
      </c>
      <c r="O6" s="39">
        <f>ROUND(IF($A6&gt;=O$2+2,0,IF($A6=O$2+1,-VLOOKUP($A6,Datos!$A$15:$I$34,COUNTA(Datos!$A$14:$I$14),FALSE),IF(O$2=$A6,VLOOKUP(O$2,Datos!$A$15:$I$34,COUNTA(Datos!$A$14:$I$14),FALSE)+_xlfn.IFNA(VLOOKUP($A6+1,Datos!$A$15:$I$34,COUNTA(Datos!$A$14:$I$14),FALSE),0),IF($A6=O$2-1,-VLOOKUP(O$2,Datos!$A$15:$I$34,COUNTA(Datos!$A$14:$I$14),FALSE),IF($A6&lt;=O$2-2,0))))),2)</f>
        <v>0</v>
      </c>
      <c r="P6" s="39">
        <f>ROUND(IF($A6&gt;=P$2+2,0,IF($A6=P$2+1,-VLOOKUP($A6,Datos!$A$15:$I$34,COUNTA(Datos!$A$14:$I$14),FALSE),IF(P$2=$A6,VLOOKUP(P$2,Datos!$A$15:$I$34,COUNTA(Datos!$A$14:$I$14),FALSE)+_xlfn.IFNA(VLOOKUP($A6+1,Datos!$A$15:$I$34,COUNTA(Datos!$A$14:$I$14),FALSE),0),IF($A6=P$2-1,-VLOOKUP(P$2,Datos!$A$15:$I$34,COUNTA(Datos!$A$14:$I$14),FALSE),IF($A6&lt;=P$2-2,0))))),2)</f>
        <v>0</v>
      </c>
      <c r="Q6" s="39">
        <f>ROUND(IF($A6&gt;=Q$2+2,0,IF($A6=Q$2+1,-VLOOKUP($A6,Datos!$A$15:$I$34,COUNTA(Datos!$A$14:$I$14),FALSE),IF(Q$2=$A6,VLOOKUP(Q$2,Datos!$A$15:$I$34,COUNTA(Datos!$A$14:$I$14),FALSE)+_xlfn.IFNA(VLOOKUP($A6+1,Datos!$A$15:$I$34,COUNTA(Datos!$A$14:$I$14),FALSE),0),IF($A6=Q$2-1,-VLOOKUP(Q$2,Datos!$A$15:$I$34,COUNTA(Datos!$A$14:$I$14),FALSE),IF($A6&lt;=Q$2-2,0))))),2)</f>
        <v>0</v>
      </c>
      <c r="R6" s="39">
        <f>ROUND(IF($A6&gt;=R$2+2,0,IF($A6=R$2+1,-VLOOKUP($A6,Datos!$A$15:$I$34,COUNTA(Datos!$A$14:$I$14),FALSE),IF(R$2=$A6,VLOOKUP(R$2,Datos!$A$15:$I$34,COUNTA(Datos!$A$14:$I$14),FALSE)+_xlfn.IFNA(VLOOKUP($A6+1,Datos!$A$15:$I$34,COUNTA(Datos!$A$14:$I$14),FALSE),0),IF($A6=R$2-1,-VLOOKUP(R$2,Datos!$A$15:$I$34,COUNTA(Datos!$A$14:$I$14),FALSE),IF($A6&lt;=R$2-2,0))))),2)</f>
        <v>0</v>
      </c>
      <c r="S6" s="39">
        <f>ROUND(IF($A6&gt;=S$2+2,0,IF($A6=S$2+1,-VLOOKUP($A6,Datos!$A$15:$I$34,COUNTA(Datos!$A$14:$I$14),FALSE),IF(S$2=$A6,VLOOKUP(S$2,Datos!$A$15:$I$34,COUNTA(Datos!$A$14:$I$14),FALSE)+_xlfn.IFNA(VLOOKUP($A6+1,Datos!$A$15:$I$34,COUNTA(Datos!$A$14:$I$14),FALSE),0),IF($A6=S$2-1,-VLOOKUP(S$2,Datos!$A$15:$I$34,COUNTA(Datos!$A$14:$I$14),FALSE),IF($A6&lt;=S$2-2,0))))),2)</f>
        <v>0</v>
      </c>
      <c r="T6" s="39">
        <f>ROUND(IF($A6&gt;=T$2+2,0,IF($A6=T$2+1,-VLOOKUP($A6,Datos!$A$15:$I$34,COUNTA(Datos!$A$14:$I$14),FALSE),IF(T$2=$A6,VLOOKUP(T$2,Datos!$A$15:$I$34,COUNTA(Datos!$A$14:$I$14),FALSE)+_xlfn.IFNA(VLOOKUP($A6+1,Datos!$A$15:$I$34,COUNTA(Datos!$A$14:$I$14),FALSE),0),IF($A6=T$2-1,-VLOOKUP(T$2,Datos!$A$15:$I$34,COUNTA(Datos!$A$14:$I$14),FALSE),IF($A6&lt;=T$2-2,0))))),2)</f>
        <v>0</v>
      </c>
      <c r="U6" s="39">
        <f>ROUND(IF($A6&gt;=U$2+2,0,IF($A6=U$2+1,-VLOOKUP($A6,Datos!$A$15:$I$34,COUNTA(Datos!$A$14:$I$14),FALSE),IF(U$2=$A6,VLOOKUP(U$2,Datos!$A$15:$I$34,COUNTA(Datos!$A$14:$I$14),FALSE)+_xlfn.IFNA(VLOOKUP($A6+1,Datos!$A$15:$I$34,COUNTA(Datos!$A$14:$I$14),FALSE),0),IF($A6=U$2-1,-VLOOKUP(U$2,Datos!$A$15:$I$34,COUNTA(Datos!$A$14:$I$14),FALSE),IF($A6&lt;=U$2-2,0))))),2)</f>
        <v>0</v>
      </c>
      <c r="V6" s="39">
        <f>ROUND(IF($A6&gt;=V$2+2,0,IF($A6=V$2+1,-VLOOKUP($A6,Datos!$A$15:$I$34,COUNTA(Datos!$A$14:$I$14),FALSE),IF(V$2=$A6,VLOOKUP(V$2,Datos!$A$15:$I$34,COUNTA(Datos!$A$14:$I$14),FALSE)+_xlfn.IFNA(VLOOKUP($A6+1,Datos!$A$15:$I$34,COUNTA(Datos!$A$14:$I$14),FALSE),0),IF($A6=V$2-1,-VLOOKUP(V$2,Datos!$A$15:$I$34,COUNTA(Datos!$A$14:$I$14),FALSE),IF($A6&lt;=V$2-2,0))))),2)</f>
        <v>0</v>
      </c>
      <c r="W6" s="30"/>
      <c r="X6" s="69"/>
      <c r="Y6" s="29"/>
      <c r="Z6" s="34" t="s">
        <v>12</v>
      </c>
      <c r="AA6" s="30"/>
      <c r="AB6" s="69"/>
      <c r="AC6" s="29"/>
      <c r="AD6" s="38">
        <f t="shared" si="1"/>
        <v>1</v>
      </c>
      <c r="AE6" s="30"/>
      <c r="AF6" s="69"/>
      <c r="AG6" s="29"/>
      <c r="AH6" s="37">
        <v>1.77</v>
      </c>
      <c r="AI6" s="30"/>
    </row>
    <row r="7" spans="1:35" ht="16.5" customHeight="1">
      <c r="A7" s="26">
        <f t="shared" si="0"/>
        <v>5</v>
      </c>
      <c r="B7" s="29"/>
      <c r="C7" s="39">
        <f>ROUND(IF($A7&gt;=C$2+2,0,IF($A7=C$2+1,-VLOOKUP($A7,Datos!$A$15:$I$34,COUNTA(Datos!$A$14:$I$14),FALSE),IF(C$2=$A7,VLOOKUP(C$2,Datos!$A$15:$I$34,COUNTA(Datos!$A$14:$I$14),FALSE)+_xlfn.IFNA(VLOOKUP($A7+1,Datos!$A$15:$I$34,COUNTA(Datos!$A$14:$I$14),FALSE),0),IF($A7=C$2-1,-VLOOKUP(C$2,Datos!$A$15:$I$34,COUNTA(Datos!$A$14:$I$14),FALSE),IF($A7&lt;=C$2-2,0))))),2)</f>
        <v>0</v>
      </c>
      <c r="D7" s="39">
        <f>ROUND(IF($A7&gt;=D$2+2,0,IF($A7=D$2+1,-VLOOKUP($A7,Datos!$A$15:$I$34,COUNTA(Datos!$A$14:$I$14),FALSE),IF(D$2=$A7,VLOOKUP(D$2,Datos!$A$15:$I$34,COUNTA(Datos!$A$14:$I$14),FALSE)+_xlfn.IFNA(VLOOKUP($A7+1,Datos!$A$15:$I$34,COUNTA(Datos!$A$14:$I$14),FALSE),0),IF($A7=D$2-1,-VLOOKUP(D$2,Datos!$A$15:$I$34,COUNTA(Datos!$A$14:$I$14),FALSE),IF($A7&lt;=D$2-2,0))))),2)</f>
        <v>0</v>
      </c>
      <c r="E7" s="39">
        <f>ROUND(IF($A7&gt;=E$2+2,0,IF($A7=E$2+1,-VLOOKUP($A7,Datos!$A$15:$I$34,COUNTA(Datos!$A$14:$I$14),FALSE),IF(E$2=$A7,VLOOKUP(E$2,Datos!$A$15:$I$34,COUNTA(Datos!$A$14:$I$14),FALSE)+_xlfn.IFNA(VLOOKUP($A7+1,Datos!$A$15:$I$34,COUNTA(Datos!$A$14:$I$14),FALSE),0),IF($A7=E$2-1,-VLOOKUP(E$2,Datos!$A$15:$I$34,COUNTA(Datos!$A$14:$I$14),FALSE),IF($A7&lt;=E$2-2,0))))),2)</f>
        <v>0</v>
      </c>
      <c r="F7" s="39">
        <f>ROUND(IF($A7&gt;=F$2+2,0,IF($A7=F$2+1,-VLOOKUP($A7,Datos!$A$15:$I$34,COUNTA(Datos!$A$14:$I$14),FALSE),IF(F$2=$A7,VLOOKUP(F$2,Datos!$A$15:$I$34,COUNTA(Datos!$A$14:$I$14),FALSE)+_xlfn.IFNA(VLOOKUP($A7+1,Datos!$A$15:$I$34,COUNTA(Datos!$A$14:$I$14),FALSE),0),IF($A7=F$2-1,-VLOOKUP(F$2,Datos!$A$15:$I$34,COUNTA(Datos!$A$14:$I$14),FALSE),IF($A7&lt;=F$2-2,0))))),2)</f>
        <v>-5275.51</v>
      </c>
      <c r="G7" s="39">
        <f>ROUND(IF($A7&gt;=G$2+2,0,IF($A7=G$2+1,-VLOOKUP($A7,Datos!$A$15:$I$34,COUNTA(Datos!$A$14:$I$14),FALSE),IF(G$2=$A7,VLOOKUP(G$2,Datos!$A$15:$I$34,COUNTA(Datos!$A$14:$I$14),FALSE)+_xlfn.IFNA(VLOOKUP($A7+1,Datos!$A$15:$I$34,COUNTA(Datos!$A$14:$I$14),FALSE),0),IF($A7=G$2-1,-VLOOKUP(G$2,Datos!$A$15:$I$34,COUNTA(Datos!$A$14:$I$14),FALSE),IF($A7&lt;=G$2-2,0))))),2)</f>
        <v>10551.02</v>
      </c>
      <c r="H7" s="39">
        <f>ROUND(IF($A7&gt;=H$2+2,0,IF($A7=H$2+1,-VLOOKUP($A7,Datos!$A$15:$I$34,COUNTA(Datos!$A$14:$I$14),FALSE),IF(H$2=$A7,VLOOKUP(H$2,Datos!$A$15:$I$34,COUNTA(Datos!$A$14:$I$14),FALSE)+_xlfn.IFNA(VLOOKUP($A7+1,Datos!$A$15:$I$34,COUNTA(Datos!$A$14:$I$14),FALSE),0),IF($A7=H$2-1,-VLOOKUP(H$2,Datos!$A$15:$I$34,COUNTA(Datos!$A$14:$I$14),FALSE),IF($A7&lt;=H$2-2,0))))),2)</f>
        <v>-5275.51</v>
      </c>
      <c r="I7" s="39">
        <f>ROUND(IF($A7&gt;=I$2+2,0,IF($A7=I$2+1,-VLOOKUP($A7,Datos!$A$15:$I$34,COUNTA(Datos!$A$14:$I$14),FALSE),IF(I$2=$A7,VLOOKUP(I$2,Datos!$A$15:$I$34,COUNTA(Datos!$A$14:$I$14),FALSE)+_xlfn.IFNA(VLOOKUP($A7+1,Datos!$A$15:$I$34,COUNTA(Datos!$A$14:$I$14),FALSE),0),IF($A7=I$2-1,-VLOOKUP(I$2,Datos!$A$15:$I$34,COUNTA(Datos!$A$14:$I$14),FALSE),IF($A7&lt;=I$2-2,0))))),2)</f>
        <v>0</v>
      </c>
      <c r="J7" s="39">
        <f>ROUND(IF($A7&gt;=J$2+2,0,IF($A7=J$2+1,-VLOOKUP($A7,Datos!$A$15:$I$34,COUNTA(Datos!$A$14:$I$14),FALSE),IF(J$2=$A7,VLOOKUP(J$2,Datos!$A$15:$I$34,COUNTA(Datos!$A$14:$I$14),FALSE)+_xlfn.IFNA(VLOOKUP($A7+1,Datos!$A$15:$I$34,COUNTA(Datos!$A$14:$I$14),FALSE),0),IF($A7=J$2-1,-VLOOKUP(J$2,Datos!$A$15:$I$34,COUNTA(Datos!$A$14:$I$14),FALSE),IF($A7&lt;=J$2-2,0))))),2)</f>
        <v>0</v>
      </c>
      <c r="K7" s="39">
        <f>ROUND(IF($A7&gt;=K$2+2,0,IF($A7=K$2+1,-VLOOKUP($A7,Datos!$A$15:$I$34,COUNTA(Datos!$A$14:$I$14),FALSE),IF(K$2=$A7,VLOOKUP(K$2,Datos!$A$15:$I$34,COUNTA(Datos!$A$14:$I$14),FALSE)+_xlfn.IFNA(VLOOKUP($A7+1,Datos!$A$15:$I$34,COUNTA(Datos!$A$14:$I$14),FALSE),0),IF($A7=K$2-1,-VLOOKUP(K$2,Datos!$A$15:$I$34,COUNTA(Datos!$A$14:$I$14),FALSE),IF($A7&lt;=K$2-2,0))))),2)</f>
        <v>0</v>
      </c>
      <c r="L7" s="39">
        <f>ROUND(IF($A7&gt;=L$2+2,0,IF($A7=L$2+1,-VLOOKUP($A7,Datos!$A$15:$I$34,COUNTA(Datos!$A$14:$I$14),FALSE),IF(L$2=$A7,VLOOKUP(L$2,Datos!$A$15:$I$34,COUNTA(Datos!$A$14:$I$14),FALSE)+_xlfn.IFNA(VLOOKUP($A7+1,Datos!$A$15:$I$34,COUNTA(Datos!$A$14:$I$14),FALSE),0),IF($A7=L$2-1,-VLOOKUP(L$2,Datos!$A$15:$I$34,COUNTA(Datos!$A$14:$I$14),FALSE),IF($A7&lt;=L$2-2,0))))),2)</f>
        <v>0</v>
      </c>
      <c r="M7" s="39">
        <f>ROUND(IF($A7&gt;=M$2+2,0,IF($A7=M$2+1,-VLOOKUP($A7,Datos!$A$15:$I$34,COUNTA(Datos!$A$14:$I$14),FALSE),IF(M$2=$A7,VLOOKUP(M$2,Datos!$A$15:$I$34,COUNTA(Datos!$A$14:$I$14),FALSE)+_xlfn.IFNA(VLOOKUP($A7+1,Datos!$A$15:$I$34,COUNTA(Datos!$A$14:$I$14),FALSE),0),IF($A7=M$2-1,-VLOOKUP(M$2,Datos!$A$15:$I$34,COUNTA(Datos!$A$14:$I$14),FALSE),IF($A7&lt;=M$2-2,0))))),2)</f>
        <v>0</v>
      </c>
      <c r="N7" s="39">
        <f>ROUND(IF($A7&gt;=N$2+2,0,IF($A7=N$2+1,-VLOOKUP($A7,Datos!$A$15:$I$34,COUNTA(Datos!$A$14:$I$14),FALSE),IF(N$2=$A7,VLOOKUP(N$2,Datos!$A$15:$I$34,COUNTA(Datos!$A$14:$I$14),FALSE)+_xlfn.IFNA(VLOOKUP($A7+1,Datos!$A$15:$I$34,COUNTA(Datos!$A$14:$I$14),FALSE),0),IF($A7=N$2-1,-VLOOKUP(N$2,Datos!$A$15:$I$34,COUNTA(Datos!$A$14:$I$14),FALSE),IF($A7&lt;=N$2-2,0))))),2)</f>
        <v>0</v>
      </c>
      <c r="O7" s="39">
        <f>ROUND(IF($A7&gt;=O$2+2,0,IF($A7=O$2+1,-VLOOKUP($A7,Datos!$A$15:$I$34,COUNTA(Datos!$A$14:$I$14),FALSE),IF(O$2=$A7,VLOOKUP(O$2,Datos!$A$15:$I$34,COUNTA(Datos!$A$14:$I$14),FALSE)+_xlfn.IFNA(VLOOKUP($A7+1,Datos!$A$15:$I$34,COUNTA(Datos!$A$14:$I$14),FALSE),0),IF($A7=O$2-1,-VLOOKUP(O$2,Datos!$A$15:$I$34,COUNTA(Datos!$A$14:$I$14),FALSE),IF($A7&lt;=O$2-2,0))))),2)</f>
        <v>0</v>
      </c>
      <c r="P7" s="39">
        <f>ROUND(IF($A7&gt;=P$2+2,0,IF($A7=P$2+1,-VLOOKUP($A7,Datos!$A$15:$I$34,COUNTA(Datos!$A$14:$I$14),FALSE),IF(P$2=$A7,VLOOKUP(P$2,Datos!$A$15:$I$34,COUNTA(Datos!$A$14:$I$14),FALSE)+_xlfn.IFNA(VLOOKUP($A7+1,Datos!$A$15:$I$34,COUNTA(Datos!$A$14:$I$14),FALSE),0),IF($A7=P$2-1,-VLOOKUP(P$2,Datos!$A$15:$I$34,COUNTA(Datos!$A$14:$I$14),FALSE),IF($A7&lt;=P$2-2,0))))),2)</f>
        <v>0</v>
      </c>
      <c r="Q7" s="39">
        <f>ROUND(IF($A7&gt;=Q$2+2,0,IF($A7=Q$2+1,-VLOOKUP($A7,Datos!$A$15:$I$34,COUNTA(Datos!$A$14:$I$14),FALSE),IF(Q$2=$A7,VLOOKUP(Q$2,Datos!$A$15:$I$34,COUNTA(Datos!$A$14:$I$14),FALSE)+_xlfn.IFNA(VLOOKUP($A7+1,Datos!$A$15:$I$34,COUNTA(Datos!$A$14:$I$14),FALSE),0),IF($A7=Q$2-1,-VLOOKUP(Q$2,Datos!$A$15:$I$34,COUNTA(Datos!$A$14:$I$14),FALSE),IF($A7&lt;=Q$2-2,0))))),2)</f>
        <v>0</v>
      </c>
      <c r="R7" s="39">
        <f>ROUND(IF($A7&gt;=R$2+2,0,IF($A7=R$2+1,-VLOOKUP($A7,Datos!$A$15:$I$34,COUNTA(Datos!$A$14:$I$14),FALSE),IF(R$2=$A7,VLOOKUP(R$2,Datos!$A$15:$I$34,COUNTA(Datos!$A$14:$I$14),FALSE)+_xlfn.IFNA(VLOOKUP($A7+1,Datos!$A$15:$I$34,COUNTA(Datos!$A$14:$I$14),FALSE),0),IF($A7=R$2-1,-VLOOKUP(R$2,Datos!$A$15:$I$34,COUNTA(Datos!$A$14:$I$14),FALSE),IF($A7&lt;=R$2-2,0))))),2)</f>
        <v>0</v>
      </c>
      <c r="S7" s="39">
        <f>ROUND(IF($A7&gt;=S$2+2,0,IF($A7=S$2+1,-VLOOKUP($A7,Datos!$A$15:$I$34,COUNTA(Datos!$A$14:$I$14),FALSE),IF(S$2=$A7,VLOOKUP(S$2,Datos!$A$15:$I$34,COUNTA(Datos!$A$14:$I$14),FALSE)+_xlfn.IFNA(VLOOKUP($A7+1,Datos!$A$15:$I$34,COUNTA(Datos!$A$14:$I$14),FALSE),0),IF($A7=S$2-1,-VLOOKUP(S$2,Datos!$A$15:$I$34,COUNTA(Datos!$A$14:$I$14),FALSE),IF($A7&lt;=S$2-2,0))))),2)</f>
        <v>0</v>
      </c>
      <c r="T7" s="39">
        <f>ROUND(IF($A7&gt;=T$2+2,0,IF($A7=T$2+1,-VLOOKUP($A7,Datos!$A$15:$I$34,COUNTA(Datos!$A$14:$I$14),FALSE),IF(T$2=$A7,VLOOKUP(T$2,Datos!$A$15:$I$34,COUNTA(Datos!$A$14:$I$14),FALSE)+_xlfn.IFNA(VLOOKUP($A7+1,Datos!$A$15:$I$34,COUNTA(Datos!$A$14:$I$14),FALSE),0),IF($A7=T$2-1,-VLOOKUP(T$2,Datos!$A$15:$I$34,COUNTA(Datos!$A$14:$I$14),FALSE),IF($A7&lt;=T$2-2,0))))),2)</f>
        <v>0</v>
      </c>
      <c r="U7" s="39">
        <f>ROUND(IF($A7&gt;=U$2+2,0,IF($A7=U$2+1,-VLOOKUP($A7,Datos!$A$15:$I$34,COUNTA(Datos!$A$14:$I$14),FALSE),IF(U$2=$A7,VLOOKUP(U$2,Datos!$A$15:$I$34,COUNTA(Datos!$A$14:$I$14),FALSE)+_xlfn.IFNA(VLOOKUP($A7+1,Datos!$A$15:$I$34,COUNTA(Datos!$A$14:$I$14),FALSE),0),IF($A7=U$2-1,-VLOOKUP(U$2,Datos!$A$15:$I$34,COUNTA(Datos!$A$14:$I$14),FALSE),IF($A7&lt;=U$2-2,0))))),2)</f>
        <v>0</v>
      </c>
      <c r="V7" s="39">
        <f>ROUND(IF($A7&gt;=V$2+2,0,IF($A7=V$2+1,-VLOOKUP($A7,Datos!$A$15:$I$34,COUNTA(Datos!$A$14:$I$14),FALSE),IF(V$2=$A7,VLOOKUP(V$2,Datos!$A$15:$I$34,COUNTA(Datos!$A$14:$I$14),FALSE)+_xlfn.IFNA(VLOOKUP($A7+1,Datos!$A$15:$I$34,COUNTA(Datos!$A$14:$I$14),FALSE),0),IF($A7=V$2-1,-VLOOKUP(V$2,Datos!$A$15:$I$34,COUNTA(Datos!$A$14:$I$14),FALSE),IF($A7&lt;=V$2-2,0))))),2)</f>
        <v>0</v>
      </c>
      <c r="W7" s="30"/>
      <c r="X7" s="69"/>
      <c r="Y7" s="29"/>
      <c r="Z7" s="34" t="s">
        <v>13</v>
      </c>
      <c r="AA7" s="30"/>
      <c r="AB7" s="69"/>
      <c r="AC7" s="29"/>
      <c r="AD7" s="38">
        <f t="shared" si="1"/>
        <v>1</v>
      </c>
      <c r="AE7" s="30"/>
      <c r="AF7" s="69"/>
      <c r="AG7" s="29"/>
      <c r="AH7" s="37">
        <v>2.08</v>
      </c>
      <c r="AI7" s="30"/>
    </row>
    <row r="8" spans="1:35" ht="16.5" customHeight="1">
      <c r="A8" s="26">
        <f t="shared" si="0"/>
        <v>6</v>
      </c>
      <c r="B8" s="29"/>
      <c r="C8" s="39">
        <f>ROUND(IF($A8&gt;=C$2+2,0,IF($A8=C$2+1,-VLOOKUP($A8,Datos!$A$15:$I$34,COUNTA(Datos!$A$14:$I$14),FALSE),IF(C$2=$A8,VLOOKUP(C$2,Datos!$A$15:$I$34,COUNTA(Datos!$A$14:$I$14),FALSE)+_xlfn.IFNA(VLOOKUP($A8+1,Datos!$A$15:$I$34,COUNTA(Datos!$A$14:$I$14),FALSE),0),IF($A8=C$2-1,-VLOOKUP(C$2,Datos!$A$15:$I$34,COUNTA(Datos!$A$14:$I$14),FALSE),IF($A8&lt;=C$2-2,0))))),2)</f>
        <v>0</v>
      </c>
      <c r="D8" s="39">
        <f>ROUND(IF($A8&gt;=D$2+2,0,IF($A8=D$2+1,-VLOOKUP($A8,Datos!$A$15:$I$34,COUNTA(Datos!$A$14:$I$14),FALSE),IF(D$2=$A8,VLOOKUP(D$2,Datos!$A$15:$I$34,COUNTA(Datos!$A$14:$I$14),FALSE)+_xlfn.IFNA(VLOOKUP($A8+1,Datos!$A$15:$I$34,COUNTA(Datos!$A$14:$I$14),FALSE),0),IF($A8=D$2-1,-VLOOKUP(D$2,Datos!$A$15:$I$34,COUNTA(Datos!$A$14:$I$14),FALSE),IF($A8&lt;=D$2-2,0))))),2)</f>
        <v>0</v>
      </c>
      <c r="E8" s="39">
        <f>ROUND(IF($A8&gt;=E$2+2,0,IF($A8=E$2+1,-VLOOKUP($A8,Datos!$A$15:$I$34,COUNTA(Datos!$A$14:$I$14),FALSE),IF(E$2=$A8,VLOOKUP(E$2,Datos!$A$15:$I$34,COUNTA(Datos!$A$14:$I$14),FALSE)+_xlfn.IFNA(VLOOKUP($A8+1,Datos!$A$15:$I$34,COUNTA(Datos!$A$14:$I$14),FALSE),0),IF($A8=E$2-1,-VLOOKUP(E$2,Datos!$A$15:$I$34,COUNTA(Datos!$A$14:$I$14),FALSE),IF($A8&lt;=E$2-2,0))))),2)</f>
        <v>0</v>
      </c>
      <c r="F8" s="39">
        <f>ROUND(IF($A8&gt;=F$2+2,0,IF($A8=F$2+1,-VLOOKUP($A8,Datos!$A$15:$I$34,COUNTA(Datos!$A$14:$I$14),FALSE),IF(F$2=$A8,VLOOKUP(F$2,Datos!$A$15:$I$34,COUNTA(Datos!$A$14:$I$14),FALSE)+_xlfn.IFNA(VLOOKUP($A8+1,Datos!$A$15:$I$34,COUNTA(Datos!$A$14:$I$14),FALSE),0),IF($A8=F$2-1,-VLOOKUP(F$2,Datos!$A$15:$I$34,COUNTA(Datos!$A$14:$I$14),FALSE),IF($A8&lt;=F$2-2,0))))),2)</f>
        <v>0</v>
      </c>
      <c r="G8" s="39">
        <f>ROUND(IF($A8&gt;=G$2+2,0,IF($A8=G$2+1,-VLOOKUP($A8,Datos!$A$15:$I$34,COUNTA(Datos!$A$14:$I$14),FALSE),IF(G$2=$A8,VLOOKUP(G$2,Datos!$A$15:$I$34,COUNTA(Datos!$A$14:$I$14),FALSE)+_xlfn.IFNA(VLOOKUP($A8+1,Datos!$A$15:$I$34,COUNTA(Datos!$A$14:$I$14),FALSE),0),IF($A8=G$2-1,-VLOOKUP(G$2,Datos!$A$15:$I$34,COUNTA(Datos!$A$14:$I$14),FALSE),IF($A8&lt;=G$2-2,0))))),2)</f>
        <v>-5275.51</v>
      </c>
      <c r="H8" s="39">
        <f>ROUND(IF($A8&gt;=H$2+2,0,IF($A8=H$2+1,-VLOOKUP($A8,Datos!$A$15:$I$34,COUNTA(Datos!$A$14:$I$14),FALSE),IF(H$2=$A8,VLOOKUP(H$2,Datos!$A$15:$I$34,COUNTA(Datos!$A$14:$I$14),FALSE)+_xlfn.IFNA(VLOOKUP($A8+1,Datos!$A$15:$I$34,COUNTA(Datos!$A$14:$I$14),FALSE),0),IF($A8=H$2-1,-VLOOKUP(H$2,Datos!$A$15:$I$34,COUNTA(Datos!$A$14:$I$14),FALSE),IF($A8&lt;=H$2-2,0))))),2)</f>
        <v>10551.02</v>
      </c>
      <c r="I8" s="39">
        <f>ROUND(IF($A8&gt;=I$2+2,0,IF($A8=I$2+1,-VLOOKUP($A8,Datos!$A$15:$I$34,COUNTA(Datos!$A$14:$I$14),FALSE),IF(I$2=$A8,VLOOKUP(I$2,Datos!$A$15:$I$34,COUNTA(Datos!$A$14:$I$14),FALSE)+_xlfn.IFNA(VLOOKUP($A8+1,Datos!$A$15:$I$34,COUNTA(Datos!$A$14:$I$14),FALSE),0),IF($A8=I$2-1,-VLOOKUP(I$2,Datos!$A$15:$I$34,COUNTA(Datos!$A$14:$I$14),FALSE),IF($A8&lt;=I$2-2,0))))),2)</f>
        <v>-5275.51</v>
      </c>
      <c r="J8" s="39">
        <f>ROUND(IF($A8&gt;=J$2+2,0,IF($A8=J$2+1,-VLOOKUP($A8,Datos!$A$15:$I$34,COUNTA(Datos!$A$14:$I$14),FALSE),IF(J$2=$A8,VLOOKUP(J$2,Datos!$A$15:$I$34,COUNTA(Datos!$A$14:$I$14),FALSE)+_xlfn.IFNA(VLOOKUP($A8+1,Datos!$A$15:$I$34,COUNTA(Datos!$A$14:$I$14),FALSE),0),IF($A8=J$2-1,-VLOOKUP(J$2,Datos!$A$15:$I$34,COUNTA(Datos!$A$14:$I$14),FALSE),IF($A8&lt;=J$2-2,0))))),2)</f>
        <v>0</v>
      </c>
      <c r="K8" s="39">
        <f>ROUND(IF($A8&gt;=K$2+2,0,IF($A8=K$2+1,-VLOOKUP($A8,Datos!$A$15:$I$34,COUNTA(Datos!$A$14:$I$14),FALSE),IF(K$2=$A8,VLOOKUP(K$2,Datos!$A$15:$I$34,COUNTA(Datos!$A$14:$I$14),FALSE)+_xlfn.IFNA(VLOOKUP($A8+1,Datos!$A$15:$I$34,COUNTA(Datos!$A$14:$I$14),FALSE),0),IF($A8=K$2-1,-VLOOKUP(K$2,Datos!$A$15:$I$34,COUNTA(Datos!$A$14:$I$14),FALSE),IF($A8&lt;=K$2-2,0))))),2)</f>
        <v>0</v>
      </c>
      <c r="L8" s="39">
        <f>ROUND(IF($A8&gt;=L$2+2,0,IF($A8=L$2+1,-VLOOKUP($A8,Datos!$A$15:$I$34,COUNTA(Datos!$A$14:$I$14),FALSE),IF(L$2=$A8,VLOOKUP(L$2,Datos!$A$15:$I$34,COUNTA(Datos!$A$14:$I$14),FALSE)+_xlfn.IFNA(VLOOKUP($A8+1,Datos!$A$15:$I$34,COUNTA(Datos!$A$14:$I$14),FALSE),0),IF($A8=L$2-1,-VLOOKUP(L$2,Datos!$A$15:$I$34,COUNTA(Datos!$A$14:$I$14),FALSE),IF($A8&lt;=L$2-2,0))))),2)</f>
        <v>0</v>
      </c>
      <c r="M8" s="39">
        <f>ROUND(IF($A8&gt;=M$2+2,0,IF($A8=M$2+1,-VLOOKUP($A8,Datos!$A$15:$I$34,COUNTA(Datos!$A$14:$I$14),FALSE),IF(M$2=$A8,VLOOKUP(M$2,Datos!$A$15:$I$34,COUNTA(Datos!$A$14:$I$14),FALSE)+_xlfn.IFNA(VLOOKUP($A8+1,Datos!$A$15:$I$34,COUNTA(Datos!$A$14:$I$14),FALSE),0),IF($A8=M$2-1,-VLOOKUP(M$2,Datos!$A$15:$I$34,COUNTA(Datos!$A$14:$I$14),FALSE),IF($A8&lt;=M$2-2,0))))),2)</f>
        <v>0</v>
      </c>
      <c r="N8" s="39">
        <f>ROUND(IF($A8&gt;=N$2+2,0,IF($A8=N$2+1,-VLOOKUP($A8,Datos!$A$15:$I$34,COUNTA(Datos!$A$14:$I$14),FALSE),IF(N$2=$A8,VLOOKUP(N$2,Datos!$A$15:$I$34,COUNTA(Datos!$A$14:$I$14),FALSE)+_xlfn.IFNA(VLOOKUP($A8+1,Datos!$A$15:$I$34,COUNTA(Datos!$A$14:$I$14),FALSE),0),IF($A8=N$2-1,-VLOOKUP(N$2,Datos!$A$15:$I$34,COUNTA(Datos!$A$14:$I$14),FALSE),IF($A8&lt;=N$2-2,0))))),2)</f>
        <v>0</v>
      </c>
      <c r="O8" s="39">
        <f>ROUND(IF($A8&gt;=O$2+2,0,IF($A8=O$2+1,-VLOOKUP($A8,Datos!$A$15:$I$34,COUNTA(Datos!$A$14:$I$14),FALSE),IF(O$2=$A8,VLOOKUP(O$2,Datos!$A$15:$I$34,COUNTA(Datos!$A$14:$I$14),FALSE)+_xlfn.IFNA(VLOOKUP($A8+1,Datos!$A$15:$I$34,COUNTA(Datos!$A$14:$I$14),FALSE),0),IF($A8=O$2-1,-VLOOKUP(O$2,Datos!$A$15:$I$34,COUNTA(Datos!$A$14:$I$14),FALSE),IF($A8&lt;=O$2-2,0))))),2)</f>
        <v>0</v>
      </c>
      <c r="P8" s="39">
        <f>ROUND(IF($A8&gt;=P$2+2,0,IF($A8=P$2+1,-VLOOKUP($A8,Datos!$A$15:$I$34,COUNTA(Datos!$A$14:$I$14),FALSE),IF(P$2=$A8,VLOOKUP(P$2,Datos!$A$15:$I$34,COUNTA(Datos!$A$14:$I$14),FALSE)+_xlfn.IFNA(VLOOKUP($A8+1,Datos!$A$15:$I$34,COUNTA(Datos!$A$14:$I$14),FALSE),0),IF($A8=P$2-1,-VLOOKUP(P$2,Datos!$A$15:$I$34,COUNTA(Datos!$A$14:$I$14),FALSE),IF($A8&lt;=P$2-2,0))))),2)</f>
        <v>0</v>
      </c>
      <c r="Q8" s="39">
        <f>ROUND(IF($A8&gt;=Q$2+2,0,IF($A8=Q$2+1,-VLOOKUP($A8,Datos!$A$15:$I$34,COUNTA(Datos!$A$14:$I$14),FALSE),IF(Q$2=$A8,VLOOKUP(Q$2,Datos!$A$15:$I$34,COUNTA(Datos!$A$14:$I$14),FALSE)+_xlfn.IFNA(VLOOKUP($A8+1,Datos!$A$15:$I$34,COUNTA(Datos!$A$14:$I$14),FALSE),0),IF($A8=Q$2-1,-VLOOKUP(Q$2,Datos!$A$15:$I$34,COUNTA(Datos!$A$14:$I$14),FALSE),IF($A8&lt;=Q$2-2,0))))),2)</f>
        <v>0</v>
      </c>
      <c r="R8" s="39">
        <f>ROUND(IF($A8&gt;=R$2+2,0,IF($A8=R$2+1,-VLOOKUP($A8,Datos!$A$15:$I$34,COUNTA(Datos!$A$14:$I$14),FALSE),IF(R$2=$A8,VLOOKUP(R$2,Datos!$A$15:$I$34,COUNTA(Datos!$A$14:$I$14),FALSE)+_xlfn.IFNA(VLOOKUP($A8+1,Datos!$A$15:$I$34,COUNTA(Datos!$A$14:$I$14),FALSE),0),IF($A8=R$2-1,-VLOOKUP(R$2,Datos!$A$15:$I$34,COUNTA(Datos!$A$14:$I$14),FALSE),IF($A8&lt;=R$2-2,0))))),2)</f>
        <v>0</v>
      </c>
      <c r="S8" s="39">
        <f>ROUND(IF($A8&gt;=S$2+2,0,IF($A8=S$2+1,-VLOOKUP($A8,Datos!$A$15:$I$34,COUNTA(Datos!$A$14:$I$14),FALSE),IF(S$2=$A8,VLOOKUP(S$2,Datos!$A$15:$I$34,COUNTA(Datos!$A$14:$I$14),FALSE)+_xlfn.IFNA(VLOOKUP($A8+1,Datos!$A$15:$I$34,COUNTA(Datos!$A$14:$I$14),FALSE),0),IF($A8=S$2-1,-VLOOKUP(S$2,Datos!$A$15:$I$34,COUNTA(Datos!$A$14:$I$14),FALSE),IF($A8&lt;=S$2-2,0))))),2)</f>
        <v>0</v>
      </c>
      <c r="T8" s="39">
        <f>ROUND(IF($A8&gt;=T$2+2,0,IF($A8=T$2+1,-VLOOKUP($A8,Datos!$A$15:$I$34,COUNTA(Datos!$A$14:$I$14),FALSE),IF(T$2=$A8,VLOOKUP(T$2,Datos!$A$15:$I$34,COUNTA(Datos!$A$14:$I$14),FALSE)+_xlfn.IFNA(VLOOKUP($A8+1,Datos!$A$15:$I$34,COUNTA(Datos!$A$14:$I$14),FALSE),0),IF($A8=T$2-1,-VLOOKUP(T$2,Datos!$A$15:$I$34,COUNTA(Datos!$A$14:$I$14),FALSE),IF($A8&lt;=T$2-2,0))))),2)</f>
        <v>0</v>
      </c>
      <c r="U8" s="39">
        <f>ROUND(IF($A8&gt;=U$2+2,0,IF($A8=U$2+1,-VLOOKUP($A8,Datos!$A$15:$I$34,COUNTA(Datos!$A$14:$I$14),FALSE),IF(U$2=$A8,VLOOKUP(U$2,Datos!$A$15:$I$34,COUNTA(Datos!$A$14:$I$14),FALSE)+_xlfn.IFNA(VLOOKUP($A8+1,Datos!$A$15:$I$34,COUNTA(Datos!$A$14:$I$14),FALSE),0),IF($A8=U$2-1,-VLOOKUP(U$2,Datos!$A$15:$I$34,COUNTA(Datos!$A$14:$I$14),FALSE),IF($A8&lt;=U$2-2,0))))),2)</f>
        <v>0</v>
      </c>
      <c r="V8" s="39">
        <f>ROUND(IF($A8&gt;=V$2+2,0,IF($A8=V$2+1,-VLOOKUP($A8,Datos!$A$15:$I$34,COUNTA(Datos!$A$14:$I$14),FALSE),IF(V$2=$A8,VLOOKUP(V$2,Datos!$A$15:$I$34,COUNTA(Datos!$A$14:$I$14),FALSE)+_xlfn.IFNA(VLOOKUP($A8+1,Datos!$A$15:$I$34,COUNTA(Datos!$A$14:$I$14),FALSE),0),IF($A8=V$2-1,-VLOOKUP(V$2,Datos!$A$15:$I$34,COUNTA(Datos!$A$14:$I$14),FALSE),IF($A8&lt;=V$2-2,0))))),2)</f>
        <v>0</v>
      </c>
      <c r="W8" s="30"/>
      <c r="X8" s="69"/>
      <c r="Y8" s="29"/>
      <c r="Z8" s="34" t="s">
        <v>14</v>
      </c>
      <c r="AA8" s="30"/>
      <c r="AB8" s="69"/>
      <c r="AC8" s="29"/>
      <c r="AD8" s="38">
        <f t="shared" si="1"/>
        <v>1</v>
      </c>
      <c r="AE8" s="30"/>
      <c r="AF8" s="69"/>
      <c r="AG8" s="29"/>
      <c r="AH8" s="37">
        <v>2.36</v>
      </c>
      <c r="AI8" s="30"/>
    </row>
    <row r="9" spans="1:35" ht="16.5" customHeight="1">
      <c r="A9" s="26">
        <f t="shared" si="0"/>
        <v>7</v>
      </c>
      <c r="B9" s="29"/>
      <c r="C9" s="39">
        <f>ROUND(IF($A9&gt;=C$2+2,0,IF($A9=C$2+1,-VLOOKUP($A9,Datos!$A$15:$I$34,COUNTA(Datos!$A$14:$I$14),FALSE),IF(C$2=$A9,VLOOKUP(C$2,Datos!$A$15:$I$34,COUNTA(Datos!$A$14:$I$14),FALSE)+_xlfn.IFNA(VLOOKUP($A9+1,Datos!$A$15:$I$34,COUNTA(Datos!$A$14:$I$14),FALSE),0),IF($A9=C$2-1,-VLOOKUP(C$2,Datos!$A$15:$I$34,COUNTA(Datos!$A$14:$I$14),FALSE),IF($A9&lt;=C$2-2,0))))),2)</f>
        <v>0</v>
      </c>
      <c r="D9" s="39">
        <f>ROUND(IF($A9&gt;=D$2+2,0,IF($A9=D$2+1,-VLOOKUP($A9,Datos!$A$15:$I$34,COUNTA(Datos!$A$14:$I$14),FALSE),IF(D$2=$A9,VLOOKUP(D$2,Datos!$A$15:$I$34,COUNTA(Datos!$A$14:$I$14),FALSE)+_xlfn.IFNA(VLOOKUP($A9+1,Datos!$A$15:$I$34,COUNTA(Datos!$A$14:$I$14),FALSE),0),IF($A9=D$2-1,-VLOOKUP(D$2,Datos!$A$15:$I$34,COUNTA(Datos!$A$14:$I$14),FALSE),IF($A9&lt;=D$2-2,0))))),2)</f>
        <v>0</v>
      </c>
      <c r="E9" s="39">
        <f>ROUND(IF($A9&gt;=E$2+2,0,IF($A9=E$2+1,-VLOOKUP($A9,Datos!$A$15:$I$34,COUNTA(Datos!$A$14:$I$14),FALSE),IF(E$2=$A9,VLOOKUP(E$2,Datos!$A$15:$I$34,COUNTA(Datos!$A$14:$I$14),FALSE)+_xlfn.IFNA(VLOOKUP($A9+1,Datos!$A$15:$I$34,COUNTA(Datos!$A$14:$I$14),FALSE),0),IF($A9=E$2-1,-VLOOKUP(E$2,Datos!$A$15:$I$34,COUNTA(Datos!$A$14:$I$14),FALSE),IF($A9&lt;=E$2-2,0))))),2)</f>
        <v>0</v>
      </c>
      <c r="F9" s="39">
        <f>ROUND(IF($A9&gt;=F$2+2,0,IF($A9=F$2+1,-VLOOKUP($A9,Datos!$A$15:$I$34,COUNTA(Datos!$A$14:$I$14),FALSE),IF(F$2=$A9,VLOOKUP(F$2,Datos!$A$15:$I$34,COUNTA(Datos!$A$14:$I$14),FALSE)+_xlfn.IFNA(VLOOKUP($A9+1,Datos!$A$15:$I$34,COUNTA(Datos!$A$14:$I$14),FALSE),0),IF($A9=F$2-1,-VLOOKUP(F$2,Datos!$A$15:$I$34,COUNTA(Datos!$A$14:$I$14),FALSE),IF($A9&lt;=F$2-2,0))))),2)</f>
        <v>0</v>
      </c>
      <c r="G9" s="39">
        <f>ROUND(IF($A9&gt;=G$2+2,0,IF($A9=G$2+1,-VLOOKUP($A9,Datos!$A$15:$I$34,COUNTA(Datos!$A$14:$I$14),FALSE),IF(G$2=$A9,VLOOKUP(G$2,Datos!$A$15:$I$34,COUNTA(Datos!$A$14:$I$14),FALSE)+_xlfn.IFNA(VLOOKUP($A9+1,Datos!$A$15:$I$34,COUNTA(Datos!$A$14:$I$14),FALSE),0),IF($A9=G$2-1,-VLOOKUP(G$2,Datos!$A$15:$I$34,COUNTA(Datos!$A$14:$I$14),FALSE),IF($A9&lt;=G$2-2,0))))),2)</f>
        <v>0</v>
      </c>
      <c r="H9" s="39">
        <f>ROUND(IF($A9&gt;=H$2+2,0,IF($A9=H$2+1,-VLOOKUP($A9,Datos!$A$15:$I$34,COUNTA(Datos!$A$14:$I$14),FALSE),IF(H$2=$A9,VLOOKUP(H$2,Datos!$A$15:$I$34,COUNTA(Datos!$A$14:$I$14),FALSE)+_xlfn.IFNA(VLOOKUP($A9+1,Datos!$A$15:$I$34,COUNTA(Datos!$A$14:$I$14),FALSE),0),IF($A9=H$2-1,-VLOOKUP(H$2,Datos!$A$15:$I$34,COUNTA(Datos!$A$14:$I$14),FALSE),IF($A9&lt;=H$2-2,0))))),2)</f>
        <v>-5275.51</v>
      </c>
      <c r="I9" s="39">
        <f>ROUND(IF($A9&gt;=I$2+2,0,IF($A9=I$2+1,-VLOOKUP($A9,Datos!$A$15:$I$34,COUNTA(Datos!$A$14:$I$14),FALSE),IF(I$2=$A9,VLOOKUP(I$2,Datos!$A$15:$I$34,COUNTA(Datos!$A$14:$I$14),FALSE)+_xlfn.IFNA(VLOOKUP($A9+1,Datos!$A$15:$I$34,COUNTA(Datos!$A$14:$I$14),FALSE),0),IF($A9=I$2-1,-VLOOKUP(I$2,Datos!$A$15:$I$34,COUNTA(Datos!$A$14:$I$14),FALSE),IF($A9&lt;=I$2-2,0))))),2)</f>
        <v>10551.02</v>
      </c>
      <c r="J9" s="39">
        <f>ROUND(IF($A9&gt;=J$2+2,0,IF($A9=J$2+1,-VLOOKUP($A9,Datos!$A$15:$I$34,COUNTA(Datos!$A$14:$I$14),FALSE),IF(J$2=$A9,VLOOKUP(J$2,Datos!$A$15:$I$34,COUNTA(Datos!$A$14:$I$14),FALSE)+_xlfn.IFNA(VLOOKUP($A9+1,Datos!$A$15:$I$34,COUNTA(Datos!$A$14:$I$14),FALSE),0),IF($A9=J$2-1,-VLOOKUP(J$2,Datos!$A$15:$I$34,COUNTA(Datos!$A$14:$I$14),FALSE),IF($A9&lt;=J$2-2,0))))),2)</f>
        <v>-5275.51</v>
      </c>
      <c r="K9" s="39">
        <f>ROUND(IF($A9&gt;=K$2+2,0,IF($A9=K$2+1,-VLOOKUP($A9,Datos!$A$15:$I$34,COUNTA(Datos!$A$14:$I$14),FALSE),IF(K$2=$A9,VLOOKUP(K$2,Datos!$A$15:$I$34,COUNTA(Datos!$A$14:$I$14),FALSE)+_xlfn.IFNA(VLOOKUP($A9+1,Datos!$A$15:$I$34,COUNTA(Datos!$A$14:$I$14),FALSE),0),IF($A9=K$2-1,-VLOOKUP(K$2,Datos!$A$15:$I$34,COUNTA(Datos!$A$14:$I$14),FALSE),IF($A9&lt;=K$2-2,0))))),2)</f>
        <v>0</v>
      </c>
      <c r="L9" s="39">
        <f>ROUND(IF($A9&gt;=L$2+2,0,IF($A9=L$2+1,-VLOOKUP($A9,Datos!$A$15:$I$34,COUNTA(Datos!$A$14:$I$14),FALSE),IF(L$2=$A9,VLOOKUP(L$2,Datos!$A$15:$I$34,COUNTA(Datos!$A$14:$I$14),FALSE)+_xlfn.IFNA(VLOOKUP($A9+1,Datos!$A$15:$I$34,COUNTA(Datos!$A$14:$I$14),FALSE),0),IF($A9=L$2-1,-VLOOKUP(L$2,Datos!$A$15:$I$34,COUNTA(Datos!$A$14:$I$14),FALSE),IF($A9&lt;=L$2-2,0))))),2)</f>
        <v>0</v>
      </c>
      <c r="M9" s="39">
        <f>ROUND(IF($A9&gt;=M$2+2,0,IF($A9=M$2+1,-VLOOKUP($A9,Datos!$A$15:$I$34,COUNTA(Datos!$A$14:$I$14),FALSE),IF(M$2=$A9,VLOOKUP(M$2,Datos!$A$15:$I$34,COUNTA(Datos!$A$14:$I$14),FALSE)+_xlfn.IFNA(VLOOKUP($A9+1,Datos!$A$15:$I$34,COUNTA(Datos!$A$14:$I$14),FALSE),0),IF($A9=M$2-1,-VLOOKUP(M$2,Datos!$A$15:$I$34,COUNTA(Datos!$A$14:$I$14),FALSE),IF($A9&lt;=M$2-2,0))))),2)</f>
        <v>0</v>
      </c>
      <c r="N9" s="39">
        <f>ROUND(IF($A9&gt;=N$2+2,0,IF($A9=N$2+1,-VLOOKUP($A9,Datos!$A$15:$I$34,COUNTA(Datos!$A$14:$I$14),FALSE),IF(N$2=$A9,VLOOKUP(N$2,Datos!$A$15:$I$34,COUNTA(Datos!$A$14:$I$14),FALSE)+_xlfn.IFNA(VLOOKUP($A9+1,Datos!$A$15:$I$34,COUNTA(Datos!$A$14:$I$14),FALSE),0),IF($A9=N$2-1,-VLOOKUP(N$2,Datos!$A$15:$I$34,COUNTA(Datos!$A$14:$I$14),FALSE),IF($A9&lt;=N$2-2,0))))),2)</f>
        <v>0</v>
      </c>
      <c r="O9" s="39">
        <f>ROUND(IF($A9&gt;=O$2+2,0,IF($A9=O$2+1,-VLOOKUP($A9,Datos!$A$15:$I$34,COUNTA(Datos!$A$14:$I$14),FALSE),IF(O$2=$A9,VLOOKUP(O$2,Datos!$A$15:$I$34,COUNTA(Datos!$A$14:$I$14),FALSE)+_xlfn.IFNA(VLOOKUP($A9+1,Datos!$A$15:$I$34,COUNTA(Datos!$A$14:$I$14),FALSE),0),IF($A9=O$2-1,-VLOOKUP(O$2,Datos!$A$15:$I$34,COUNTA(Datos!$A$14:$I$14),FALSE),IF($A9&lt;=O$2-2,0))))),2)</f>
        <v>0</v>
      </c>
      <c r="P9" s="39">
        <f>ROUND(IF($A9&gt;=P$2+2,0,IF($A9=P$2+1,-VLOOKUP($A9,Datos!$A$15:$I$34,COUNTA(Datos!$A$14:$I$14),FALSE),IF(P$2=$A9,VLOOKUP(P$2,Datos!$A$15:$I$34,COUNTA(Datos!$A$14:$I$14),FALSE)+_xlfn.IFNA(VLOOKUP($A9+1,Datos!$A$15:$I$34,COUNTA(Datos!$A$14:$I$14),FALSE),0),IF($A9=P$2-1,-VLOOKUP(P$2,Datos!$A$15:$I$34,COUNTA(Datos!$A$14:$I$14),FALSE),IF($A9&lt;=P$2-2,0))))),2)</f>
        <v>0</v>
      </c>
      <c r="Q9" s="39">
        <f>ROUND(IF($A9&gt;=Q$2+2,0,IF($A9=Q$2+1,-VLOOKUP($A9,Datos!$A$15:$I$34,COUNTA(Datos!$A$14:$I$14),FALSE),IF(Q$2=$A9,VLOOKUP(Q$2,Datos!$A$15:$I$34,COUNTA(Datos!$A$14:$I$14),FALSE)+_xlfn.IFNA(VLOOKUP($A9+1,Datos!$A$15:$I$34,COUNTA(Datos!$A$14:$I$14),FALSE),0),IF($A9=Q$2-1,-VLOOKUP(Q$2,Datos!$A$15:$I$34,COUNTA(Datos!$A$14:$I$14),FALSE),IF($A9&lt;=Q$2-2,0))))),2)</f>
        <v>0</v>
      </c>
      <c r="R9" s="39">
        <f>ROUND(IF($A9&gt;=R$2+2,0,IF($A9=R$2+1,-VLOOKUP($A9,Datos!$A$15:$I$34,COUNTA(Datos!$A$14:$I$14),FALSE),IF(R$2=$A9,VLOOKUP(R$2,Datos!$A$15:$I$34,COUNTA(Datos!$A$14:$I$14),FALSE)+_xlfn.IFNA(VLOOKUP($A9+1,Datos!$A$15:$I$34,COUNTA(Datos!$A$14:$I$14),FALSE),0),IF($A9=R$2-1,-VLOOKUP(R$2,Datos!$A$15:$I$34,COUNTA(Datos!$A$14:$I$14),FALSE),IF($A9&lt;=R$2-2,0))))),2)</f>
        <v>0</v>
      </c>
      <c r="S9" s="39">
        <f>ROUND(IF($A9&gt;=S$2+2,0,IF($A9=S$2+1,-VLOOKUP($A9,Datos!$A$15:$I$34,COUNTA(Datos!$A$14:$I$14),FALSE),IF(S$2=$A9,VLOOKUP(S$2,Datos!$A$15:$I$34,COUNTA(Datos!$A$14:$I$14),FALSE)+_xlfn.IFNA(VLOOKUP($A9+1,Datos!$A$15:$I$34,COUNTA(Datos!$A$14:$I$14),FALSE),0),IF($A9=S$2-1,-VLOOKUP(S$2,Datos!$A$15:$I$34,COUNTA(Datos!$A$14:$I$14),FALSE),IF($A9&lt;=S$2-2,0))))),2)</f>
        <v>0</v>
      </c>
      <c r="T9" s="39">
        <f>ROUND(IF($A9&gt;=T$2+2,0,IF($A9=T$2+1,-VLOOKUP($A9,Datos!$A$15:$I$34,COUNTA(Datos!$A$14:$I$14),FALSE),IF(T$2=$A9,VLOOKUP(T$2,Datos!$A$15:$I$34,COUNTA(Datos!$A$14:$I$14),FALSE)+_xlfn.IFNA(VLOOKUP($A9+1,Datos!$A$15:$I$34,COUNTA(Datos!$A$14:$I$14),FALSE),0),IF($A9=T$2-1,-VLOOKUP(T$2,Datos!$A$15:$I$34,COUNTA(Datos!$A$14:$I$14),FALSE),IF($A9&lt;=T$2-2,0))))),2)</f>
        <v>0</v>
      </c>
      <c r="U9" s="39">
        <f>ROUND(IF($A9&gt;=U$2+2,0,IF($A9=U$2+1,-VLOOKUP($A9,Datos!$A$15:$I$34,COUNTA(Datos!$A$14:$I$14),FALSE),IF(U$2=$A9,VLOOKUP(U$2,Datos!$A$15:$I$34,COUNTA(Datos!$A$14:$I$14),FALSE)+_xlfn.IFNA(VLOOKUP($A9+1,Datos!$A$15:$I$34,COUNTA(Datos!$A$14:$I$14),FALSE),0),IF($A9=U$2-1,-VLOOKUP(U$2,Datos!$A$15:$I$34,COUNTA(Datos!$A$14:$I$14),FALSE),IF($A9&lt;=U$2-2,0))))),2)</f>
        <v>0</v>
      </c>
      <c r="V9" s="39">
        <f>ROUND(IF($A9&gt;=V$2+2,0,IF($A9=V$2+1,-VLOOKUP($A9,Datos!$A$15:$I$34,COUNTA(Datos!$A$14:$I$14),FALSE),IF(V$2=$A9,VLOOKUP(V$2,Datos!$A$15:$I$34,COUNTA(Datos!$A$14:$I$14),FALSE)+_xlfn.IFNA(VLOOKUP($A9+1,Datos!$A$15:$I$34,COUNTA(Datos!$A$14:$I$14),FALSE),0),IF($A9=V$2-1,-VLOOKUP(V$2,Datos!$A$15:$I$34,COUNTA(Datos!$A$14:$I$14),FALSE),IF($A9&lt;=V$2-2,0))))),2)</f>
        <v>0</v>
      </c>
      <c r="W9" s="30"/>
      <c r="X9" s="69"/>
      <c r="Y9" s="29"/>
      <c r="Z9" s="34" t="s">
        <v>15</v>
      </c>
      <c r="AA9" s="30"/>
      <c r="AB9" s="69"/>
      <c r="AC9" s="29"/>
      <c r="AD9" s="38">
        <f t="shared" si="1"/>
        <v>1</v>
      </c>
      <c r="AE9" s="30"/>
      <c r="AF9" s="69"/>
      <c r="AG9" s="29"/>
      <c r="AH9" s="37">
        <v>2.63</v>
      </c>
      <c r="AI9" s="30"/>
    </row>
    <row r="10" spans="1:35" ht="16.5" customHeight="1">
      <c r="A10" s="26">
        <f t="shared" si="0"/>
        <v>8</v>
      </c>
      <c r="B10" s="29"/>
      <c r="C10" s="39">
        <f>ROUND(IF($A10&gt;=C$2+2,0,IF($A10=C$2+1,-VLOOKUP($A10,Datos!$A$15:$I$34,COUNTA(Datos!$A$14:$I$14),FALSE),IF(C$2=$A10,VLOOKUP(C$2,Datos!$A$15:$I$34,COUNTA(Datos!$A$14:$I$14),FALSE)+_xlfn.IFNA(VLOOKUP($A10+1,Datos!$A$15:$I$34,COUNTA(Datos!$A$14:$I$14),FALSE),0),IF($A10=C$2-1,-VLOOKUP(C$2,Datos!$A$15:$I$34,COUNTA(Datos!$A$14:$I$14),FALSE),IF($A10&lt;=C$2-2,0))))),2)</f>
        <v>0</v>
      </c>
      <c r="D10" s="39">
        <f>ROUND(IF($A10&gt;=D$2+2,0,IF($A10=D$2+1,-VLOOKUP($A10,Datos!$A$15:$I$34,COUNTA(Datos!$A$14:$I$14),FALSE),IF(D$2=$A10,VLOOKUP(D$2,Datos!$A$15:$I$34,COUNTA(Datos!$A$14:$I$14),FALSE)+_xlfn.IFNA(VLOOKUP($A10+1,Datos!$A$15:$I$34,COUNTA(Datos!$A$14:$I$14),FALSE),0),IF($A10=D$2-1,-VLOOKUP(D$2,Datos!$A$15:$I$34,COUNTA(Datos!$A$14:$I$14),FALSE),IF($A10&lt;=D$2-2,0))))),2)</f>
        <v>0</v>
      </c>
      <c r="E10" s="39">
        <f>ROUND(IF($A10&gt;=E$2+2,0,IF($A10=E$2+1,-VLOOKUP($A10,Datos!$A$15:$I$34,COUNTA(Datos!$A$14:$I$14),FALSE),IF(E$2=$A10,VLOOKUP(E$2,Datos!$A$15:$I$34,COUNTA(Datos!$A$14:$I$14),FALSE)+_xlfn.IFNA(VLOOKUP($A10+1,Datos!$A$15:$I$34,COUNTA(Datos!$A$14:$I$14),FALSE),0),IF($A10=E$2-1,-VLOOKUP(E$2,Datos!$A$15:$I$34,COUNTA(Datos!$A$14:$I$14),FALSE),IF($A10&lt;=E$2-2,0))))),2)</f>
        <v>0</v>
      </c>
      <c r="F10" s="39">
        <f>ROUND(IF($A10&gt;=F$2+2,0,IF($A10=F$2+1,-VLOOKUP($A10,Datos!$A$15:$I$34,COUNTA(Datos!$A$14:$I$14),FALSE),IF(F$2=$A10,VLOOKUP(F$2,Datos!$A$15:$I$34,COUNTA(Datos!$A$14:$I$14),FALSE)+_xlfn.IFNA(VLOOKUP($A10+1,Datos!$A$15:$I$34,COUNTA(Datos!$A$14:$I$14),FALSE),0),IF($A10=F$2-1,-VLOOKUP(F$2,Datos!$A$15:$I$34,COUNTA(Datos!$A$14:$I$14),FALSE),IF($A10&lt;=F$2-2,0))))),2)</f>
        <v>0</v>
      </c>
      <c r="G10" s="39">
        <f>ROUND(IF($A10&gt;=G$2+2,0,IF($A10=G$2+1,-VLOOKUP($A10,Datos!$A$15:$I$34,COUNTA(Datos!$A$14:$I$14),FALSE),IF(G$2=$A10,VLOOKUP(G$2,Datos!$A$15:$I$34,COUNTA(Datos!$A$14:$I$14),FALSE)+_xlfn.IFNA(VLOOKUP($A10+1,Datos!$A$15:$I$34,COUNTA(Datos!$A$14:$I$14),FALSE),0),IF($A10=G$2-1,-VLOOKUP(G$2,Datos!$A$15:$I$34,COUNTA(Datos!$A$14:$I$14),FALSE),IF($A10&lt;=G$2-2,0))))),2)</f>
        <v>0</v>
      </c>
      <c r="H10" s="39">
        <f>ROUND(IF($A10&gt;=H$2+2,0,IF($A10=H$2+1,-VLOOKUP($A10,Datos!$A$15:$I$34,COUNTA(Datos!$A$14:$I$14),FALSE),IF(H$2=$A10,VLOOKUP(H$2,Datos!$A$15:$I$34,COUNTA(Datos!$A$14:$I$14),FALSE)+_xlfn.IFNA(VLOOKUP($A10+1,Datos!$A$15:$I$34,COUNTA(Datos!$A$14:$I$14),FALSE),0),IF($A10=H$2-1,-VLOOKUP(H$2,Datos!$A$15:$I$34,COUNTA(Datos!$A$14:$I$14),FALSE),IF($A10&lt;=H$2-2,0))))),2)</f>
        <v>0</v>
      </c>
      <c r="I10" s="39">
        <f>ROUND(IF($A10&gt;=I$2+2,0,IF($A10=I$2+1,-VLOOKUP($A10,Datos!$A$15:$I$34,COUNTA(Datos!$A$14:$I$14),FALSE),IF(I$2=$A10,VLOOKUP(I$2,Datos!$A$15:$I$34,COUNTA(Datos!$A$14:$I$14),FALSE)+_xlfn.IFNA(VLOOKUP($A10+1,Datos!$A$15:$I$34,COUNTA(Datos!$A$14:$I$14),FALSE),0),IF($A10=I$2-1,-VLOOKUP(I$2,Datos!$A$15:$I$34,COUNTA(Datos!$A$14:$I$14),FALSE),IF($A10&lt;=I$2-2,0))))),2)</f>
        <v>-5275.51</v>
      </c>
      <c r="J10" s="39">
        <f>ROUND(IF($A10&gt;=J$2+2,0,IF($A10=J$2+1,-VLOOKUP($A10,Datos!$A$15:$I$34,COUNTA(Datos!$A$14:$I$14),FALSE),IF(J$2=$A10,VLOOKUP(J$2,Datos!$A$15:$I$34,COUNTA(Datos!$A$14:$I$14),FALSE)+_xlfn.IFNA(VLOOKUP($A10+1,Datos!$A$15:$I$34,COUNTA(Datos!$A$14:$I$14),FALSE),0),IF($A10=J$2-1,-VLOOKUP(J$2,Datos!$A$15:$I$34,COUNTA(Datos!$A$14:$I$14),FALSE),IF($A10&lt;=J$2-2,0))))),2)</f>
        <v>8523.4599999999991</v>
      </c>
      <c r="K10" s="39">
        <f>ROUND(IF($A10&gt;=K$2+2,0,IF($A10=K$2+1,-VLOOKUP($A10,Datos!$A$15:$I$34,COUNTA(Datos!$A$14:$I$14),FALSE),IF(K$2=$A10,VLOOKUP(K$2,Datos!$A$15:$I$34,COUNTA(Datos!$A$14:$I$14),FALSE)+_xlfn.IFNA(VLOOKUP($A10+1,Datos!$A$15:$I$34,COUNTA(Datos!$A$14:$I$14),FALSE),0),IF($A10=K$2-1,-VLOOKUP(K$2,Datos!$A$15:$I$34,COUNTA(Datos!$A$14:$I$14),FALSE),IF($A10&lt;=K$2-2,0))))),2)</f>
        <v>-3247.95</v>
      </c>
      <c r="L10" s="39">
        <f>ROUND(IF($A10&gt;=L$2+2,0,IF($A10=L$2+1,-VLOOKUP($A10,Datos!$A$15:$I$34,COUNTA(Datos!$A$14:$I$14),FALSE),IF(L$2=$A10,VLOOKUP(L$2,Datos!$A$15:$I$34,COUNTA(Datos!$A$14:$I$14),FALSE)+_xlfn.IFNA(VLOOKUP($A10+1,Datos!$A$15:$I$34,COUNTA(Datos!$A$14:$I$14),FALSE),0),IF($A10=L$2-1,-VLOOKUP(L$2,Datos!$A$15:$I$34,COUNTA(Datos!$A$14:$I$14),FALSE),IF($A10&lt;=L$2-2,0))))),2)</f>
        <v>0</v>
      </c>
      <c r="M10" s="39">
        <f>ROUND(IF($A10&gt;=M$2+2,0,IF($A10=M$2+1,-VLOOKUP($A10,Datos!$A$15:$I$34,COUNTA(Datos!$A$14:$I$14),FALSE),IF(M$2=$A10,VLOOKUP(M$2,Datos!$A$15:$I$34,COUNTA(Datos!$A$14:$I$14),FALSE)+_xlfn.IFNA(VLOOKUP($A10+1,Datos!$A$15:$I$34,COUNTA(Datos!$A$14:$I$14),FALSE),0),IF($A10=M$2-1,-VLOOKUP(M$2,Datos!$A$15:$I$34,COUNTA(Datos!$A$14:$I$14),FALSE),IF($A10&lt;=M$2-2,0))))),2)</f>
        <v>0</v>
      </c>
      <c r="N10" s="39">
        <f>ROUND(IF($A10&gt;=N$2+2,0,IF($A10=N$2+1,-VLOOKUP($A10,Datos!$A$15:$I$34,COUNTA(Datos!$A$14:$I$14),FALSE),IF(N$2=$A10,VLOOKUP(N$2,Datos!$A$15:$I$34,COUNTA(Datos!$A$14:$I$14),FALSE)+_xlfn.IFNA(VLOOKUP($A10+1,Datos!$A$15:$I$34,COUNTA(Datos!$A$14:$I$14),FALSE),0),IF($A10=N$2-1,-VLOOKUP(N$2,Datos!$A$15:$I$34,COUNTA(Datos!$A$14:$I$14),FALSE),IF($A10&lt;=N$2-2,0))))),2)</f>
        <v>0</v>
      </c>
      <c r="O10" s="39">
        <f>ROUND(IF($A10&gt;=O$2+2,0,IF($A10=O$2+1,-VLOOKUP($A10,Datos!$A$15:$I$34,COUNTA(Datos!$A$14:$I$14),FALSE),IF(O$2=$A10,VLOOKUP(O$2,Datos!$A$15:$I$34,COUNTA(Datos!$A$14:$I$14),FALSE)+_xlfn.IFNA(VLOOKUP($A10+1,Datos!$A$15:$I$34,COUNTA(Datos!$A$14:$I$14),FALSE),0),IF($A10=O$2-1,-VLOOKUP(O$2,Datos!$A$15:$I$34,COUNTA(Datos!$A$14:$I$14),FALSE),IF($A10&lt;=O$2-2,0))))),2)</f>
        <v>0</v>
      </c>
      <c r="P10" s="39">
        <f>ROUND(IF($A10&gt;=P$2+2,0,IF($A10=P$2+1,-VLOOKUP($A10,Datos!$A$15:$I$34,COUNTA(Datos!$A$14:$I$14),FALSE),IF(P$2=$A10,VLOOKUP(P$2,Datos!$A$15:$I$34,COUNTA(Datos!$A$14:$I$14),FALSE)+_xlfn.IFNA(VLOOKUP($A10+1,Datos!$A$15:$I$34,COUNTA(Datos!$A$14:$I$14),FALSE),0),IF($A10=P$2-1,-VLOOKUP(P$2,Datos!$A$15:$I$34,COUNTA(Datos!$A$14:$I$14),FALSE),IF($A10&lt;=P$2-2,0))))),2)</f>
        <v>0</v>
      </c>
      <c r="Q10" s="39">
        <f>ROUND(IF($A10&gt;=Q$2+2,0,IF($A10=Q$2+1,-VLOOKUP($A10,Datos!$A$15:$I$34,COUNTA(Datos!$A$14:$I$14),FALSE),IF(Q$2=$A10,VLOOKUP(Q$2,Datos!$A$15:$I$34,COUNTA(Datos!$A$14:$I$14),FALSE)+_xlfn.IFNA(VLOOKUP($A10+1,Datos!$A$15:$I$34,COUNTA(Datos!$A$14:$I$14),FALSE),0),IF($A10=Q$2-1,-VLOOKUP(Q$2,Datos!$A$15:$I$34,COUNTA(Datos!$A$14:$I$14),FALSE),IF($A10&lt;=Q$2-2,0))))),2)</f>
        <v>0</v>
      </c>
      <c r="R10" s="39">
        <f>ROUND(IF($A10&gt;=R$2+2,0,IF($A10=R$2+1,-VLOOKUP($A10,Datos!$A$15:$I$34,COUNTA(Datos!$A$14:$I$14),FALSE),IF(R$2=$A10,VLOOKUP(R$2,Datos!$A$15:$I$34,COUNTA(Datos!$A$14:$I$14),FALSE)+_xlfn.IFNA(VLOOKUP($A10+1,Datos!$A$15:$I$34,COUNTA(Datos!$A$14:$I$14),FALSE),0),IF($A10=R$2-1,-VLOOKUP(R$2,Datos!$A$15:$I$34,COUNTA(Datos!$A$14:$I$14),FALSE),IF($A10&lt;=R$2-2,0))))),2)</f>
        <v>0</v>
      </c>
      <c r="S10" s="39">
        <f>ROUND(IF($A10&gt;=S$2+2,0,IF($A10=S$2+1,-VLOOKUP($A10,Datos!$A$15:$I$34,COUNTA(Datos!$A$14:$I$14),FALSE),IF(S$2=$A10,VLOOKUP(S$2,Datos!$A$15:$I$34,COUNTA(Datos!$A$14:$I$14),FALSE)+_xlfn.IFNA(VLOOKUP($A10+1,Datos!$A$15:$I$34,COUNTA(Datos!$A$14:$I$14),FALSE),0),IF($A10=S$2-1,-VLOOKUP(S$2,Datos!$A$15:$I$34,COUNTA(Datos!$A$14:$I$14),FALSE),IF($A10&lt;=S$2-2,0))))),2)</f>
        <v>0</v>
      </c>
      <c r="T10" s="39">
        <f>ROUND(IF($A10&gt;=T$2+2,0,IF($A10=T$2+1,-VLOOKUP($A10,Datos!$A$15:$I$34,COUNTA(Datos!$A$14:$I$14),FALSE),IF(T$2=$A10,VLOOKUP(T$2,Datos!$A$15:$I$34,COUNTA(Datos!$A$14:$I$14),FALSE)+_xlfn.IFNA(VLOOKUP($A10+1,Datos!$A$15:$I$34,COUNTA(Datos!$A$14:$I$14),FALSE),0),IF($A10=T$2-1,-VLOOKUP(T$2,Datos!$A$15:$I$34,COUNTA(Datos!$A$14:$I$14),FALSE),IF($A10&lt;=T$2-2,0))))),2)</f>
        <v>0</v>
      </c>
      <c r="U10" s="39">
        <f>ROUND(IF($A10&gt;=U$2+2,0,IF($A10=U$2+1,-VLOOKUP($A10,Datos!$A$15:$I$34,COUNTA(Datos!$A$14:$I$14),FALSE),IF(U$2=$A10,VLOOKUP(U$2,Datos!$A$15:$I$34,COUNTA(Datos!$A$14:$I$14),FALSE)+_xlfn.IFNA(VLOOKUP($A10+1,Datos!$A$15:$I$34,COUNTA(Datos!$A$14:$I$14),FALSE),0),IF($A10=U$2-1,-VLOOKUP(U$2,Datos!$A$15:$I$34,COUNTA(Datos!$A$14:$I$14),FALSE),IF($A10&lt;=U$2-2,0))))),2)</f>
        <v>0</v>
      </c>
      <c r="V10" s="39">
        <f>ROUND(IF($A10&gt;=V$2+2,0,IF($A10=V$2+1,-VLOOKUP($A10,Datos!$A$15:$I$34,COUNTA(Datos!$A$14:$I$14),FALSE),IF(V$2=$A10,VLOOKUP(V$2,Datos!$A$15:$I$34,COUNTA(Datos!$A$14:$I$14),FALSE)+_xlfn.IFNA(VLOOKUP($A10+1,Datos!$A$15:$I$34,COUNTA(Datos!$A$14:$I$14),FALSE),0),IF($A10=V$2-1,-VLOOKUP(V$2,Datos!$A$15:$I$34,COUNTA(Datos!$A$14:$I$14),FALSE),IF($A10&lt;=V$2-2,0))))),2)</f>
        <v>0</v>
      </c>
      <c r="W10" s="30"/>
      <c r="X10" s="69"/>
      <c r="Y10" s="29"/>
      <c r="Z10" s="34" t="s">
        <v>16</v>
      </c>
      <c r="AA10" s="30"/>
      <c r="AB10" s="69"/>
      <c r="AC10" s="29"/>
      <c r="AD10" s="38">
        <f t="shared" si="1"/>
        <v>1</v>
      </c>
      <c r="AE10" s="30"/>
      <c r="AF10" s="69"/>
      <c r="AG10" s="29"/>
      <c r="AH10" s="37">
        <v>2.87</v>
      </c>
      <c r="AI10" s="30"/>
    </row>
    <row r="11" spans="1:35" ht="16.5" customHeight="1">
      <c r="A11" s="26">
        <f t="shared" si="0"/>
        <v>9</v>
      </c>
      <c r="B11" s="29"/>
      <c r="C11" s="39">
        <f>ROUND(IF($A11&gt;=C$2+2,0,IF($A11=C$2+1,-VLOOKUP($A11,Datos!$A$15:$I$34,COUNTA(Datos!$A$14:$I$14),FALSE),IF(C$2=$A11,VLOOKUP(C$2,Datos!$A$15:$I$34,COUNTA(Datos!$A$14:$I$14),FALSE)+_xlfn.IFNA(VLOOKUP($A11+1,Datos!$A$15:$I$34,COUNTA(Datos!$A$14:$I$14),FALSE),0),IF($A11=C$2-1,-VLOOKUP(C$2,Datos!$A$15:$I$34,COUNTA(Datos!$A$14:$I$14),FALSE),IF($A11&lt;=C$2-2,0))))),2)</f>
        <v>0</v>
      </c>
      <c r="D11" s="39">
        <f>ROUND(IF($A11&gt;=D$2+2,0,IF($A11=D$2+1,-VLOOKUP($A11,Datos!$A$15:$I$34,COUNTA(Datos!$A$14:$I$14),FALSE),IF(D$2=$A11,VLOOKUP(D$2,Datos!$A$15:$I$34,COUNTA(Datos!$A$14:$I$14),FALSE)+_xlfn.IFNA(VLOOKUP($A11+1,Datos!$A$15:$I$34,COUNTA(Datos!$A$14:$I$14),FALSE),0),IF($A11=D$2-1,-VLOOKUP(D$2,Datos!$A$15:$I$34,COUNTA(Datos!$A$14:$I$14),FALSE),IF($A11&lt;=D$2-2,0))))),2)</f>
        <v>0</v>
      </c>
      <c r="E11" s="39">
        <f>ROUND(IF($A11&gt;=E$2+2,0,IF($A11=E$2+1,-VLOOKUP($A11,Datos!$A$15:$I$34,COUNTA(Datos!$A$14:$I$14),FALSE),IF(E$2=$A11,VLOOKUP(E$2,Datos!$A$15:$I$34,COUNTA(Datos!$A$14:$I$14),FALSE)+_xlfn.IFNA(VLOOKUP($A11+1,Datos!$A$15:$I$34,COUNTA(Datos!$A$14:$I$14),FALSE),0),IF($A11=E$2-1,-VLOOKUP(E$2,Datos!$A$15:$I$34,COUNTA(Datos!$A$14:$I$14),FALSE),IF($A11&lt;=E$2-2,0))))),2)</f>
        <v>0</v>
      </c>
      <c r="F11" s="39">
        <f>ROUND(IF($A11&gt;=F$2+2,0,IF($A11=F$2+1,-VLOOKUP($A11,Datos!$A$15:$I$34,COUNTA(Datos!$A$14:$I$14),FALSE),IF(F$2=$A11,VLOOKUP(F$2,Datos!$A$15:$I$34,COUNTA(Datos!$A$14:$I$14),FALSE)+_xlfn.IFNA(VLOOKUP($A11+1,Datos!$A$15:$I$34,COUNTA(Datos!$A$14:$I$14),FALSE),0),IF($A11=F$2-1,-VLOOKUP(F$2,Datos!$A$15:$I$34,COUNTA(Datos!$A$14:$I$14),FALSE),IF($A11&lt;=F$2-2,0))))),2)</f>
        <v>0</v>
      </c>
      <c r="G11" s="39">
        <f>ROUND(IF($A11&gt;=G$2+2,0,IF($A11=G$2+1,-VLOOKUP($A11,Datos!$A$15:$I$34,COUNTA(Datos!$A$14:$I$14),FALSE),IF(G$2=$A11,VLOOKUP(G$2,Datos!$A$15:$I$34,COUNTA(Datos!$A$14:$I$14),FALSE)+_xlfn.IFNA(VLOOKUP($A11+1,Datos!$A$15:$I$34,COUNTA(Datos!$A$14:$I$14),FALSE),0),IF($A11=G$2-1,-VLOOKUP(G$2,Datos!$A$15:$I$34,COUNTA(Datos!$A$14:$I$14),FALSE),IF($A11&lt;=G$2-2,0))))),2)</f>
        <v>0</v>
      </c>
      <c r="H11" s="39">
        <f>ROUND(IF($A11&gt;=H$2+2,0,IF($A11=H$2+1,-VLOOKUP($A11,Datos!$A$15:$I$34,COUNTA(Datos!$A$14:$I$14),FALSE),IF(H$2=$A11,VLOOKUP(H$2,Datos!$A$15:$I$34,COUNTA(Datos!$A$14:$I$14),FALSE)+_xlfn.IFNA(VLOOKUP($A11+1,Datos!$A$15:$I$34,COUNTA(Datos!$A$14:$I$14),FALSE),0),IF($A11=H$2-1,-VLOOKUP(H$2,Datos!$A$15:$I$34,COUNTA(Datos!$A$14:$I$14),FALSE),IF($A11&lt;=H$2-2,0))))),2)</f>
        <v>0</v>
      </c>
      <c r="I11" s="39">
        <f>ROUND(IF($A11&gt;=I$2+2,0,IF($A11=I$2+1,-VLOOKUP($A11,Datos!$A$15:$I$34,COUNTA(Datos!$A$14:$I$14),FALSE),IF(I$2=$A11,VLOOKUP(I$2,Datos!$A$15:$I$34,COUNTA(Datos!$A$14:$I$14),FALSE)+_xlfn.IFNA(VLOOKUP($A11+1,Datos!$A$15:$I$34,COUNTA(Datos!$A$14:$I$14),FALSE),0),IF($A11=I$2-1,-VLOOKUP(I$2,Datos!$A$15:$I$34,COUNTA(Datos!$A$14:$I$14),FALSE),IF($A11&lt;=I$2-2,0))))),2)</f>
        <v>0</v>
      </c>
      <c r="J11" s="39">
        <f>ROUND(IF($A11&gt;=J$2+2,0,IF($A11=J$2+1,-VLOOKUP($A11,Datos!$A$15:$I$34,COUNTA(Datos!$A$14:$I$14),FALSE),IF(J$2=$A11,VLOOKUP(J$2,Datos!$A$15:$I$34,COUNTA(Datos!$A$14:$I$14),FALSE)+_xlfn.IFNA(VLOOKUP($A11+1,Datos!$A$15:$I$34,COUNTA(Datos!$A$14:$I$14),FALSE),0),IF($A11=J$2-1,-VLOOKUP(J$2,Datos!$A$15:$I$34,COUNTA(Datos!$A$14:$I$14),FALSE),IF($A11&lt;=J$2-2,0))))),2)</f>
        <v>-3247.95</v>
      </c>
      <c r="K11" s="39">
        <f>ROUND(IF($A11&gt;=K$2+2,0,IF($A11=K$2+1,-VLOOKUP($A11,Datos!$A$15:$I$34,COUNTA(Datos!$A$14:$I$14),FALSE),IF(K$2=$A11,VLOOKUP(K$2,Datos!$A$15:$I$34,COUNTA(Datos!$A$14:$I$14),FALSE)+_xlfn.IFNA(VLOOKUP($A11+1,Datos!$A$15:$I$34,COUNTA(Datos!$A$14:$I$14),FALSE),0),IF($A11=K$2-1,-VLOOKUP(K$2,Datos!$A$15:$I$34,COUNTA(Datos!$A$14:$I$14),FALSE),IF($A11&lt;=K$2-2,0))))),2)</f>
        <v>6495.9</v>
      </c>
      <c r="L11" s="39">
        <f>ROUND(IF($A11&gt;=L$2+2,0,IF($A11=L$2+1,-VLOOKUP($A11,Datos!$A$15:$I$34,COUNTA(Datos!$A$14:$I$14),FALSE),IF(L$2=$A11,VLOOKUP(L$2,Datos!$A$15:$I$34,COUNTA(Datos!$A$14:$I$14),FALSE)+_xlfn.IFNA(VLOOKUP($A11+1,Datos!$A$15:$I$34,COUNTA(Datos!$A$14:$I$14),FALSE),0),IF($A11=L$2-1,-VLOOKUP(L$2,Datos!$A$15:$I$34,COUNTA(Datos!$A$14:$I$14),FALSE),IF($A11&lt;=L$2-2,0))))),2)</f>
        <v>-3247.95</v>
      </c>
      <c r="M11" s="39">
        <f>ROUND(IF($A11&gt;=M$2+2,0,IF($A11=M$2+1,-VLOOKUP($A11,Datos!$A$15:$I$34,COUNTA(Datos!$A$14:$I$14),FALSE),IF(M$2=$A11,VLOOKUP(M$2,Datos!$A$15:$I$34,COUNTA(Datos!$A$14:$I$14),FALSE)+_xlfn.IFNA(VLOOKUP($A11+1,Datos!$A$15:$I$34,COUNTA(Datos!$A$14:$I$14),FALSE),0),IF($A11=M$2-1,-VLOOKUP(M$2,Datos!$A$15:$I$34,COUNTA(Datos!$A$14:$I$14),FALSE),IF($A11&lt;=M$2-2,0))))),2)</f>
        <v>0</v>
      </c>
      <c r="N11" s="39">
        <f>ROUND(IF($A11&gt;=N$2+2,0,IF($A11=N$2+1,-VLOOKUP($A11,Datos!$A$15:$I$34,COUNTA(Datos!$A$14:$I$14),FALSE),IF(N$2=$A11,VLOOKUP(N$2,Datos!$A$15:$I$34,COUNTA(Datos!$A$14:$I$14),FALSE)+_xlfn.IFNA(VLOOKUP($A11+1,Datos!$A$15:$I$34,COUNTA(Datos!$A$14:$I$14),FALSE),0),IF($A11=N$2-1,-VLOOKUP(N$2,Datos!$A$15:$I$34,COUNTA(Datos!$A$14:$I$14),FALSE),IF($A11&lt;=N$2-2,0))))),2)</f>
        <v>0</v>
      </c>
      <c r="O11" s="39">
        <f>ROUND(IF($A11&gt;=O$2+2,0,IF($A11=O$2+1,-VLOOKUP($A11,Datos!$A$15:$I$34,COUNTA(Datos!$A$14:$I$14),FALSE),IF(O$2=$A11,VLOOKUP(O$2,Datos!$A$15:$I$34,COUNTA(Datos!$A$14:$I$14),FALSE)+_xlfn.IFNA(VLOOKUP($A11+1,Datos!$A$15:$I$34,COUNTA(Datos!$A$14:$I$14),FALSE),0),IF($A11=O$2-1,-VLOOKUP(O$2,Datos!$A$15:$I$34,COUNTA(Datos!$A$14:$I$14),FALSE),IF($A11&lt;=O$2-2,0))))),2)</f>
        <v>0</v>
      </c>
      <c r="P11" s="39">
        <f>ROUND(IF($A11&gt;=P$2+2,0,IF($A11=P$2+1,-VLOOKUP($A11,Datos!$A$15:$I$34,COUNTA(Datos!$A$14:$I$14),FALSE),IF(P$2=$A11,VLOOKUP(P$2,Datos!$A$15:$I$34,COUNTA(Datos!$A$14:$I$14),FALSE)+_xlfn.IFNA(VLOOKUP($A11+1,Datos!$A$15:$I$34,COUNTA(Datos!$A$14:$I$14),FALSE),0),IF($A11=P$2-1,-VLOOKUP(P$2,Datos!$A$15:$I$34,COUNTA(Datos!$A$14:$I$14),FALSE),IF($A11&lt;=P$2-2,0))))),2)</f>
        <v>0</v>
      </c>
      <c r="Q11" s="39">
        <f>ROUND(IF($A11&gt;=Q$2+2,0,IF($A11=Q$2+1,-VLOOKUP($A11,Datos!$A$15:$I$34,COUNTA(Datos!$A$14:$I$14),FALSE),IF(Q$2=$A11,VLOOKUP(Q$2,Datos!$A$15:$I$34,COUNTA(Datos!$A$14:$I$14),FALSE)+_xlfn.IFNA(VLOOKUP($A11+1,Datos!$A$15:$I$34,COUNTA(Datos!$A$14:$I$14),FALSE),0),IF($A11=Q$2-1,-VLOOKUP(Q$2,Datos!$A$15:$I$34,COUNTA(Datos!$A$14:$I$14),FALSE),IF($A11&lt;=Q$2-2,0))))),2)</f>
        <v>0</v>
      </c>
      <c r="R11" s="39">
        <f>ROUND(IF($A11&gt;=R$2+2,0,IF($A11=R$2+1,-VLOOKUP($A11,Datos!$A$15:$I$34,COUNTA(Datos!$A$14:$I$14),FALSE),IF(R$2=$A11,VLOOKUP(R$2,Datos!$A$15:$I$34,COUNTA(Datos!$A$14:$I$14),FALSE)+_xlfn.IFNA(VLOOKUP($A11+1,Datos!$A$15:$I$34,COUNTA(Datos!$A$14:$I$14),FALSE),0),IF($A11=R$2-1,-VLOOKUP(R$2,Datos!$A$15:$I$34,COUNTA(Datos!$A$14:$I$14),FALSE),IF($A11&lt;=R$2-2,0))))),2)</f>
        <v>0</v>
      </c>
      <c r="S11" s="39">
        <f>ROUND(IF($A11&gt;=S$2+2,0,IF($A11=S$2+1,-VLOOKUP($A11,Datos!$A$15:$I$34,COUNTA(Datos!$A$14:$I$14),FALSE),IF(S$2=$A11,VLOOKUP(S$2,Datos!$A$15:$I$34,COUNTA(Datos!$A$14:$I$14),FALSE)+_xlfn.IFNA(VLOOKUP($A11+1,Datos!$A$15:$I$34,COUNTA(Datos!$A$14:$I$14),FALSE),0),IF($A11=S$2-1,-VLOOKUP(S$2,Datos!$A$15:$I$34,COUNTA(Datos!$A$14:$I$14),FALSE),IF($A11&lt;=S$2-2,0))))),2)</f>
        <v>0</v>
      </c>
      <c r="T11" s="39">
        <f>ROUND(IF($A11&gt;=T$2+2,0,IF($A11=T$2+1,-VLOOKUP($A11,Datos!$A$15:$I$34,COUNTA(Datos!$A$14:$I$14),FALSE),IF(T$2=$A11,VLOOKUP(T$2,Datos!$A$15:$I$34,COUNTA(Datos!$A$14:$I$14),FALSE)+_xlfn.IFNA(VLOOKUP($A11+1,Datos!$A$15:$I$34,COUNTA(Datos!$A$14:$I$14),FALSE),0),IF($A11=T$2-1,-VLOOKUP(T$2,Datos!$A$15:$I$34,COUNTA(Datos!$A$14:$I$14),FALSE),IF($A11&lt;=T$2-2,0))))),2)</f>
        <v>0</v>
      </c>
      <c r="U11" s="39">
        <f>ROUND(IF($A11&gt;=U$2+2,0,IF($A11=U$2+1,-VLOOKUP($A11,Datos!$A$15:$I$34,COUNTA(Datos!$A$14:$I$14),FALSE),IF(U$2=$A11,VLOOKUP(U$2,Datos!$A$15:$I$34,COUNTA(Datos!$A$14:$I$14),FALSE)+_xlfn.IFNA(VLOOKUP($A11+1,Datos!$A$15:$I$34,COUNTA(Datos!$A$14:$I$14),FALSE),0),IF($A11=U$2-1,-VLOOKUP(U$2,Datos!$A$15:$I$34,COUNTA(Datos!$A$14:$I$14),FALSE),IF($A11&lt;=U$2-2,0))))),2)</f>
        <v>0</v>
      </c>
      <c r="V11" s="39">
        <f>ROUND(IF($A11&gt;=V$2+2,0,IF($A11=V$2+1,-VLOOKUP($A11,Datos!$A$15:$I$34,COUNTA(Datos!$A$14:$I$14),FALSE),IF(V$2=$A11,VLOOKUP(V$2,Datos!$A$15:$I$34,COUNTA(Datos!$A$14:$I$14),FALSE)+_xlfn.IFNA(VLOOKUP($A11+1,Datos!$A$15:$I$34,COUNTA(Datos!$A$14:$I$14),FALSE),0),IF($A11=V$2-1,-VLOOKUP(V$2,Datos!$A$15:$I$34,COUNTA(Datos!$A$14:$I$14),FALSE),IF($A11&lt;=V$2-2,0))))),2)</f>
        <v>0</v>
      </c>
      <c r="W11" s="30"/>
      <c r="X11" s="69"/>
      <c r="Y11" s="29"/>
      <c r="Z11" s="34" t="s">
        <v>17</v>
      </c>
      <c r="AA11" s="30"/>
      <c r="AB11" s="69"/>
      <c r="AC11" s="29"/>
      <c r="AD11" s="38">
        <f t="shared" si="1"/>
        <v>1</v>
      </c>
      <c r="AE11" s="30"/>
      <c r="AF11" s="69"/>
      <c r="AG11" s="29"/>
      <c r="AH11" s="37">
        <v>3.24</v>
      </c>
      <c r="AI11" s="30"/>
    </row>
    <row r="12" spans="1:35" ht="16.5" customHeight="1">
      <c r="A12" s="26">
        <f t="shared" si="0"/>
        <v>10</v>
      </c>
      <c r="B12" s="29"/>
      <c r="C12" s="39">
        <f>ROUND(IF($A12&gt;=C$2+2,0,IF($A12=C$2+1,-VLOOKUP($A12,Datos!$A$15:$I$34,COUNTA(Datos!$A$14:$I$14),FALSE),IF(C$2=$A12,VLOOKUP(C$2,Datos!$A$15:$I$34,COUNTA(Datos!$A$14:$I$14),FALSE)+_xlfn.IFNA(VLOOKUP($A12+1,Datos!$A$15:$I$34,COUNTA(Datos!$A$14:$I$14),FALSE),0),IF($A12=C$2-1,-VLOOKUP(C$2,Datos!$A$15:$I$34,COUNTA(Datos!$A$14:$I$14),FALSE),IF($A12&lt;=C$2-2,0))))),2)</f>
        <v>0</v>
      </c>
      <c r="D12" s="39">
        <f>ROUND(IF($A12&gt;=D$2+2,0,IF($A12=D$2+1,-VLOOKUP($A12,Datos!$A$15:$I$34,COUNTA(Datos!$A$14:$I$14),FALSE),IF(D$2=$A12,VLOOKUP(D$2,Datos!$A$15:$I$34,COUNTA(Datos!$A$14:$I$14),FALSE)+_xlfn.IFNA(VLOOKUP($A12+1,Datos!$A$15:$I$34,COUNTA(Datos!$A$14:$I$14),FALSE),0),IF($A12=D$2-1,-VLOOKUP(D$2,Datos!$A$15:$I$34,COUNTA(Datos!$A$14:$I$14),FALSE),IF($A12&lt;=D$2-2,0))))),2)</f>
        <v>0</v>
      </c>
      <c r="E12" s="39">
        <f>ROUND(IF($A12&gt;=E$2+2,0,IF($A12=E$2+1,-VLOOKUP($A12,Datos!$A$15:$I$34,COUNTA(Datos!$A$14:$I$14),FALSE),IF(E$2=$A12,VLOOKUP(E$2,Datos!$A$15:$I$34,COUNTA(Datos!$A$14:$I$14),FALSE)+_xlfn.IFNA(VLOOKUP($A12+1,Datos!$A$15:$I$34,COUNTA(Datos!$A$14:$I$14),FALSE),0),IF($A12=E$2-1,-VLOOKUP(E$2,Datos!$A$15:$I$34,COUNTA(Datos!$A$14:$I$14),FALSE),IF($A12&lt;=E$2-2,0))))),2)</f>
        <v>0</v>
      </c>
      <c r="F12" s="39">
        <f>ROUND(IF($A12&gt;=F$2+2,0,IF($A12=F$2+1,-VLOOKUP($A12,Datos!$A$15:$I$34,COUNTA(Datos!$A$14:$I$14),FALSE),IF(F$2=$A12,VLOOKUP(F$2,Datos!$A$15:$I$34,COUNTA(Datos!$A$14:$I$14),FALSE)+_xlfn.IFNA(VLOOKUP($A12+1,Datos!$A$15:$I$34,COUNTA(Datos!$A$14:$I$14),FALSE),0),IF($A12=F$2-1,-VLOOKUP(F$2,Datos!$A$15:$I$34,COUNTA(Datos!$A$14:$I$14),FALSE),IF($A12&lt;=F$2-2,0))))),2)</f>
        <v>0</v>
      </c>
      <c r="G12" s="39">
        <f>ROUND(IF($A12&gt;=G$2+2,0,IF($A12=G$2+1,-VLOOKUP($A12,Datos!$A$15:$I$34,COUNTA(Datos!$A$14:$I$14),FALSE),IF(G$2=$A12,VLOOKUP(G$2,Datos!$A$15:$I$34,COUNTA(Datos!$A$14:$I$14),FALSE)+_xlfn.IFNA(VLOOKUP($A12+1,Datos!$A$15:$I$34,COUNTA(Datos!$A$14:$I$14),FALSE),0),IF($A12=G$2-1,-VLOOKUP(G$2,Datos!$A$15:$I$34,COUNTA(Datos!$A$14:$I$14),FALSE),IF($A12&lt;=G$2-2,0))))),2)</f>
        <v>0</v>
      </c>
      <c r="H12" s="39">
        <f>ROUND(IF($A12&gt;=H$2+2,0,IF($A12=H$2+1,-VLOOKUP($A12,Datos!$A$15:$I$34,COUNTA(Datos!$A$14:$I$14),FALSE),IF(H$2=$A12,VLOOKUP(H$2,Datos!$A$15:$I$34,COUNTA(Datos!$A$14:$I$14),FALSE)+_xlfn.IFNA(VLOOKUP($A12+1,Datos!$A$15:$I$34,COUNTA(Datos!$A$14:$I$14),FALSE),0),IF($A12=H$2-1,-VLOOKUP(H$2,Datos!$A$15:$I$34,COUNTA(Datos!$A$14:$I$14),FALSE),IF($A12&lt;=H$2-2,0))))),2)</f>
        <v>0</v>
      </c>
      <c r="I12" s="39">
        <f>ROUND(IF($A12&gt;=I$2+2,0,IF($A12=I$2+1,-VLOOKUP($A12,Datos!$A$15:$I$34,COUNTA(Datos!$A$14:$I$14),FALSE),IF(I$2=$A12,VLOOKUP(I$2,Datos!$A$15:$I$34,COUNTA(Datos!$A$14:$I$14),FALSE)+_xlfn.IFNA(VLOOKUP($A12+1,Datos!$A$15:$I$34,COUNTA(Datos!$A$14:$I$14),FALSE),0),IF($A12=I$2-1,-VLOOKUP(I$2,Datos!$A$15:$I$34,COUNTA(Datos!$A$14:$I$14),FALSE),IF($A12&lt;=I$2-2,0))))),2)</f>
        <v>0</v>
      </c>
      <c r="J12" s="39">
        <f>ROUND(IF($A12&gt;=J$2+2,0,IF($A12=J$2+1,-VLOOKUP($A12,Datos!$A$15:$I$34,COUNTA(Datos!$A$14:$I$14),FALSE),IF(J$2=$A12,VLOOKUP(J$2,Datos!$A$15:$I$34,COUNTA(Datos!$A$14:$I$14),FALSE)+_xlfn.IFNA(VLOOKUP($A12+1,Datos!$A$15:$I$34,COUNTA(Datos!$A$14:$I$14),FALSE),0),IF($A12=J$2-1,-VLOOKUP(J$2,Datos!$A$15:$I$34,COUNTA(Datos!$A$14:$I$14),FALSE),IF($A12&lt;=J$2-2,0))))),2)</f>
        <v>0</v>
      </c>
      <c r="K12" s="39">
        <f>ROUND(IF($A12&gt;=K$2+2,0,IF($A12=K$2+1,-VLOOKUP($A12,Datos!$A$15:$I$34,COUNTA(Datos!$A$14:$I$14),FALSE),IF(K$2=$A12,VLOOKUP(K$2,Datos!$A$15:$I$34,COUNTA(Datos!$A$14:$I$14),FALSE)+_xlfn.IFNA(VLOOKUP($A12+1,Datos!$A$15:$I$34,COUNTA(Datos!$A$14:$I$14),FALSE),0),IF($A12=K$2-1,-VLOOKUP(K$2,Datos!$A$15:$I$34,COUNTA(Datos!$A$14:$I$14),FALSE),IF($A12&lt;=K$2-2,0))))),2)</f>
        <v>-3247.95</v>
      </c>
      <c r="L12" s="39">
        <f>ROUND(IF($A12&gt;=L$2+2,0,IF($A12=L$2+1,-VLOOKUP($A12,Datos!$A$15:$I$34,COUNTA(Datos!$A$14:$I$14),FALSE),IF(L$2=$A12,VLOOKUP(L$2,Datos!$A$15:$I$34,COUNTA(Datos!$A$14:$I$14),FALSE)+_xlfn.IFNA(VLOOKUP($A12+1,Datos!$A$15:$I$34,COUNTA(Datos!$A$14:$I$14),FALSE),0),IF($A12=L$2-1,-VLOOKUP(L$2,Datos!$A$15:$I$34,COUNTA(Datos!$A$14:$I$14),FALSE),IF($A12&lt;=L$2-2,0))))),2)</f>
        <v>6495.9</v>
      </c>
      <c r="M12" s="39">
        <f>ROUND(IF($A12&gt;=M$2+2,0,IF($A12=M$2+1,-VLOOKUP($A12,Datos!$A$15:$I$34,COUNTA(Datos!$A$14:$I$14),FALSE),IF(M$2=$A12,VLOOKUP(M$2,Datos!$A$15:$I$34,COUNTA(Datos!$A$14:$I$14),FALSE)+_xlfn.IFNA(VLOOKUP($A12+1,Datos!$A$15:$I$34,COUNTA(Datos!$A$14:$I$14),FALSE),0),IF($A12=M$2-1,-VLOOKUP(M$2,Datos!$A$15:$I$34,COUNTA(Datos!$A$14:$I$14),FALSE),IF($A12&lt;=M$2-2,0))))),2)</f>
        <v>-3247.95</v>
      </c>
      <c r="N12" s="39">
        <f>ROUND(IF($A12&gt;=N$2+2,0,IF($A12=N$2+1,-VLOOKUP($A12,Datos!$A$15:$I$34,COUNTA(Datos!$A$14:$I$14),FALSE),IF(N$2=$A12,VLOOKUP(N$2,Datos!$A$15:$I$34,COUNTA(Datos!$A$14:$I$14),FALSE)+_xlfn.IFNA(VLOOKUP($A12+1,Datos!$A$15:$I$34,COUNTA(Datos!$A$14:$I$14),FALSE),0),IF($A12=N$2-1,-VLOOKUP(N$2,Datos!$A$15:$I$34,COUNTA(Datos!$A$14:$I$14),FALSE),IF($A12&lt;=N$2-2,0))))),2)</f>
        <v>0</v>
      </c>
      <c r="O12" s="39">
        <f>ROUND(IF($A12&gt;=O$2+2,0,IF($A12=O$2+1,-VLOOKUP($A12,Datos!$A$15:$I$34,COUNTA(Datos!$A$14:$I$14),FALSE),IF(O$2=$A12,VLOOKUP(O$2,Datos!$A$15:$I$34,COUNTA(Datos!$A$14:$I$14),FALSE)+_xlfn.IFNA(VLOOKUP($A12+1,Datos!$A$15:$I$34,COUNTA(Datos!$A$14:$I$14),FALSE),0),IF($A12=O$2-1,-VLOOKUP(O$2,Datos!$A$15:$I$34,COUNTA(Datos!$A$14:$I$14),FALSE),IF($A12&lt;=O$2-2,0))))),2)</f>
        <v>0</v>
      </c>
      <c r="P12" s="39">
        <f>ROUND(IF($A12&gt;=P$2+2,0,IF($A12=P$2+1,-VLOOKUP($A12,Datos!$A$15:$I$34,COUNTA(Datos!$A$14:$I$14),FALSE),IF(P$2=$A12,VLOOKUP(P$2,Datos!$A$15:$I$34,COUNTA(Datos!$A$14:$I$14),FALSE)+_xlfn.IFNA(VLOOKUP($A12+1,Datos!$A$15:$I$34,COUNTA(Datos!$A$14:$I$14),FALSE),0),IF($A12=P$2-1,-VLOOKUP(P$2,Datos!$A$15:$I$34,COUNTA(Datos!$A$14:$I$14),FALSE),IF($A12&lt;=P$2-2,0))))),2)</f>
        <v>0</v>
      </c>
      <c r="Q12" s="39">
        <f>ROUND(IF($A12&gt;=Q$2+2,0,IF($A12=Q$2+1,-VLOOKUP($A12,Datos!$A$15:$I$34,COUNTA(Datos!$A$14:$I$14),FALSE),IF(Q$2=$A12,VLOOKUP(Q$2,Datos!$A$15:$I$34,COUNTA(Datos!$A$14:$I$14),FALSE)+_xlfn.IFNA(VLOOKUP($A12+1,Datos!$A$15:$I$34,COUNTA(Datos!$A$14:$I$14),FALSE),0),IF($A12=Q$2-1,-VLOOKUP(Q$2,Datos!$A$15:$I$34,COUNTA(Datos!$A$14:$I$14),FALSE),IF($A12&lt;=Q$2-2,0))))),2)</f>
        <v>0</v>
      </c>
      <c r="R12" s="39">
        <f>ROUND(IF($A12&gt;=R$2+2,0,IF($A12=R$2+1,-VLOOKUP($A12,Datos!$A$15:$I$34,COUNTA(Datos!$A$14:$I$14),FALSE),IF(R$2=$A12,VLOOKUP(R$2,Datos!$A$15:$I$34,COUNTA(Datos!$A$14:$I$14),FALSE)+_xlfn.IFNA(VLOOKUP($A12+1,Datos!$A$15:$I$34,COUNTA(Datos!$A$14:$I$14),FALSE),0),IF($A12=R$2-1,-VLOOKUP(R$2,Datos!$A$15:$I$34,COUNTA(Datos!$A$14:$I$14),FALSE),IF($A12&lt;=R$2-2,0))))),2)</f>
        <v>0</v>
      </c>
      <c r="S12" s="39">
        <f>ROUND(IF($A12&gt;=S$2+2,0,IF($A12=S$2+1,-VLOOKUP($A12,Datos!$A$15:$I$34,COUNTA(Datos!$A$14:$I$14),FALSE),IF(S$2=$A12,VLOOKUP(S$2,Datos!$A$15:$I$34,COUNTA(Datos!$A$14:$I$14),FALSE)+_xlfn.IFNA(VLOOKUP($A12+1,Datos!$A$15:$I$34,COUNTA(Datos!$A$14:$I$14),FALSE),0),IF($A12=S$2-1,-VLOOKUP(S$2,Datos!$A$15:$I$34,COUNTA(Datos!$A$14:$I$14),FALSE),IF($A12&lt;=S$2-2,0))))),2)</f>
        <v>0</v>
      </c>
      <c r="T12" s="39">
        <f>ROUND(IF($A12&gt;=T$2+2,0,IF($A12=T$2+1,-VLOOKUP($A12,Datos!$A$15:$I$34,COUNTA(Datos!$A$14:$I$14),FALSE),IF(T$2=$A12,VLOOKUP(T$2,Datos!$A$15:$I$34,COUNTA(Datos!$A$14:$I$14),FALSE)+_xlfn.IFNA(VLOOKUP($A12+1,Datos!$A$15:$I$34,COUNTA(Datos!$A$14:$I$14),FALSE),0),IF($A12=T$2-1,-VLOOKUP(T$2,Datos!$A$15:$I$34,COUNTA(Datos!$A$14:$I$14),FALSE),IF($A12&lt;=T$2-2,0))))),2)</f>
        <v>0</v>
      </c>
      <c r="U12" s="39">
        <f>ROUND(IF($A12&gt;=U$2+2,0,IF($A12=U$2+1,-VLOOKUP($A12,Datos!$A$15:$I$34,COUNTA(Datos!$A$14:$I$14),FALSE),IF(U$2=$A12,VLOOKUP(U$2,Datos!$A$15:$I$34,COUNTA(Datos!$A$14:$I$14),FALSE)+_xlfn.IFNA(VLOOKUP($A12+1,Datos!$A$15:$I$34,COUNTA(Datos!$A$14:$I$14),FALSE),0),IF($A12=U$2-1,-VLOOKUP(U$2,Datos!$A$15:$I$34,COUNTA(Datos!$A$14:$I$14),FALSE),IF($A12&lt;=U$2-2,0))))),2)</f>
        <v>0</v>
      </c>
      <c r="V12" s="39">
        <f>ROUND(IF($A12&gt;=V$2+2,0,IF($A12=V$2+1,-VLOOKUP($A12,Datos!$A$15:$I$34,COUNTA(Datos!$A$14:$I$14),FALSE),IF(V$2=$A12,VLOOKUP(V$2,Datos!$A$15:$I$34,COUNTA(Datos!$A$14:$I$14),FALSE)+_xlfn.IFNA(VLOOKUP($A12+1,Datos!$A$15:$I$34,COUNTA(Datos!$A$14:$I$14),FALSE),0),IF($A12=V$2-1,-VLOOKUP(V$2,Datos!$A$15:$I$34,COUNTA(Datos!$A$14:$I$14),FALSE),IF($A12&lt;=V$2-2,0))))),2)</f>
        <v>0</v>
      </c>
      <c r="W12" s="30"/>
      <c r="X12" s="69"/>
      <c r="Y12" s="29"/>
      <c r="Z12" s="34" t="s">
        <v>18</v>
      </c>
      <c r="AA12" s="30"/>
      <c r="AB12" s="69"/>
      <c r="AC12" s="29"/>
      <c r="AD12" s="38">
        <f t="shared" si="1"/>
        <v>1</v>
      </c>
      <c r="AE12" s="30"/>
      <c r="AF12" s="69"/>
      <c r="AG12" s="29"/>
      <c r="AH12" s="37">
        <v>3.58</v>
      </c>
      <c r="AI12" s="30"/>
    </row>
    <row r="13" spans="1:35" ht="16.5" customHeight="1">
      <c r="A13" s="26">
        <f t="shared" si="0"/>
        <v>11</v>
      </c>
      <c r="B13" s="29"/>
      <c r="C13" s="39">
        <f>ROUND(IF($A13&gt;=C$2+2,0,IF($A13=C$2+1,-VLOOKUP($A13,Datos!$A$15:$I$34,COUNTA(Datos!$A$14:$I$14),FALSE),IF(C$2=$A13,VLOOKUP(C$2,Datos!$A$15:$I$34,COUNTA(Datos!$A$14:$I$14),FALSE)+_xlfn.IFNA(VLOOKUP($A13+1,Datos!$A$15:$I$34,COUNTA(Datos!$A$14:$I$14),FALSE),0),IF($A13=C$2-1,-VLOOKUP(C$2,Datos!$A$15:$I$34,COUNTA(Datos!$A$14:$I$14),FALSE),IF($A13&lt;=C$2-2,0))))),2)</f>
        <v>0</v>
      </c>
      <c r="D13" s="39">
        <f>ROUND(IF($A13&gt;=D$2+2,0,IF($A13=D$2+1,-VLOOKUP($A13,Datos!$A$15:$I$34,COUNTA(Datos!$A$14:$I$14),FALSE),IF(D$2=$A13,VLOOKUP(D$2,Datos!$A$15:$I$34,COUNTA(Datos!$A$14:$I$14),FALSE)+_xlfn.IFNA(VLOOKUP($A13+1,Datos!$A$15:$I$34,COUNTA(Datos!$A$14:$I$14),FALSE),0),IF($A13=D$2-1,-VLOOKUP(D$2,Datos!$A$15:$I$34,COUNTA(Datos!$A$14:$I$14),FALSE),IF($A13&lt;=D$2-2,0))))),2)</f>
        <v>0</v>
      </c>
      <c r="E13" s="39">
        <f>ROUND(IF($A13&gt;=E$2+2,0,IF($A13=E$2+1,-VLOOKUP($A13,Datos!$A$15:$I$34,COUNTA(Datos!$A$14:$I$14),FALSE),IF(E$2=$A13,VLOOKUP(E$2,Datos!$A$15:$I$34,COUNTA(Datos!$A$14:$I$14),FALSE)+_xlfn.IFNA(VLOOKUP($A13+1,Datos!$A$15:$I$34,COUNTA(Datos!$A$14:$I$14),FALSE),0),IF($A13=E$2-1,-VLOOKUP(E$2,Datos!$A$15:$I$34,COUNTA(Datos!$A$14:$I$14),FALSE),IF($A13&lt;=E$2-2,0))))),2)</f>
        <v>0</v>
      </c>
      <c r="F13" s="39">
        <f>ROUND(IF($A13&gt;=F$2+2,0,IF($A13=F$2+1,-VLOOKUP($A13,Datos!$A$15:$I$34,COUNTA(Datos!$A$14:$I$14),FALSE),IF(F$2=$A13,VLOOKUP(F$2,Datos!$A$15:$I$34,COUNTA(Datos!$A$14:$I$14),FALSE)+_xlfn.IFNA(VLOOKUP($A13+1,Datos!$A$15:$I$34,COUNTA(Datos!$A$14:$I$14),FALSE),0),IF($A13=F$2-1,-VLOOKUP(F$2,Datos!$A$15:$I$34,COUNTA(Datos!$A$14:$I$14),FALSE),IF($A13&lt;=F$2-2,0))))),2)</f>
        <v>0</v>
      </c>
      <c r="G13" s="39">
        <f>ROUND(IF($A13&gt;=G$2+2,0,IF($A13=G$2+1,-VLOOKUP($A13,Datos!$A$15:$I$34,COUNTA(Datos!$A$14:$I$14),FALSE),IF(G$2=$A13,VLOOKUP(G$2,Datos!$A$15:$I$34,COUNTA(Datos!$A$14:$I$14),FALSE)+_xlfn.IFNA(VLOOKUP($A13+1,Datos!$A$15:$I$34,COUNTA(Datos!$A$14:$I$14),FALSE),0),IF($A13=G$2-1,-VLOOKUP(G$2,Datos!$A$15:$I$34,COUNTA(Datos!$A$14:$I$14),FALSE),IF($A13&lt;=G$2-2,0))))),2)</f>
        <v>0</v>
      </c>
      <c r="H13" s="39">
        <f>ROUND(IF($A13&gt;=H$2+2,0,IF($A13=H$2+1,-VLOOKUP($A13,Datos!$A$15:$I$34,COUNTA(Datos!$A$14:$I$14),FALSE),IF(H$2=$A13,VLOOKUP(H$2,Datos!$A$15:$I$34,COUNTA(Datos!$A$14:$I$14),FALSE)+_xlfn.IFNA(VLOOKUP($A13+1,Datos!$A$15:$I$34,COUNTA(Datos!$A$14:$I$14),FALSE),0),IF($A13=H$2-1,-VLOOKUP(H$2,Datos!$A$15:$I$34,COUNTA(Datos!$A$14:$I$14),FALSE),IF($A13&lt;=H$2-2,0))))),2)</f>
        <v>0</v>
      </c>
      <c r="I13" s="39">
        <f>ROUND(IF($A13&gt;=I$2+2,0,IF($A13=I$2+1,-VLOOKUP($A13,Datos!$A$15:$I$34,COUNTA(Datos!$A$14:$I$14),FALSE),IF(I$2=$A13,VLOOKUP(I$2,Datos!$A$15:$I$34,COUNTA(Datos!$A$14:$I$14),FALSE)+_xlfn.IFNA(VLOOKUP($A13+1,Datos!$A$15:$I$34,COUNTA(Datos!$A$14:$I$14),FALSE),0),IF($A13=I$2-1,-VLOOKUP(I$2,Datos!$A$15:$I$34,COUNTA(Datos!$A$14:$I$14),FALSE),IF($A13&lt;=I$2-2,0))))),2)</f>
        <v>0</v>
      </c>
      <c r="J13" s="39">
        <f>ROUND(IF($A13&gt;=J$2+2,0,IF($A13=J$2+1,-VLOOKUP($A13,Datos!$A$15:$I$34,COUNTA(Datos!$A$14:$I$14),FALSE),IF(J$2=$A13,VLOOKUP(J$2,Datos!$A$15:$I$34,COUNTA(Datos!$A$14:$I$14),FALSE)+_xlfn.IFNA(VLOOKUP($A13+1,Datos!$A$15:$I$34,COUNTA(Datos!$A$14:$I$14),FALSE),0),IF($A13=J$2-1,-VLOOKUP(J$2,Datos!$A$15:$I$34,COUNTA(Datos!$A$14:$I$14),FALSE),IF($A13&lt;=J$2-2,0))))),2)</f>
        <v>0</v>
      </c>
      <c r="K13" s="39">
        <f>ROUND(IF($A13&gt;=K$2+2,0,IF($A13=K$2+1,-VLOOKUP($A13,Datos!$A$15:$I$34,COUNTA(Datos!$A$14:$I$14),FALSE),IF(K$2=$A13,VLOOKUP(K$2,Datos!$A$15:$I$34,COUNTA(Datos!$A$14:$I$14),FALSE)+_xlfn.IFNA(VLOOKUP($A13+1,Datos!$A$15:$I$34,COUNTA(Datos!$A$14:$I$14),FALSE),0),IF($A13=K$2-1,-VLOOKUP(K$2,Datos!$A$15:$I$34,COUNTA(Datos!$A$14:$I$14),FALSE),IF($A13&lt;=K$2-2,0))))),2)</f>
        <v>0</v>
      </c>
      <c r="L13" s="39">
        <f>ROUND(IF($A13&gt;=L$2+2,0,IF($A13=L$2+1,-VLOOKUP($A13,Datos!$A$15:$I$34,COUNTA(Datos!$A$14:$I$14),FALSE),IF(L$2=$A13,VLOOKUP(L$2,Datos!$A$15:$I$34,COUNTA(Datos!$A$14:$I$14),FALSE)+_xlfn.IFNA(VLOOKUP($A13+1,Datos!$A$15:$I$34,COUNTA(Datos!$A$14:$I$14),FALSE),0),IF($A13=L$2-1,-VLOOKUP(L$2,Datos!$A$15:$I$34,COUNTA(Datos!$A$14:$I$14),FALSE),IF($A13&lt;=L$2-2,0))))),2)</f>
        <v>-3247.95</v>
      </c>
      <c r="M13" s="39">
        <f>ROUND(IF($A13&gt;=M$2+2,0,IF($A13=M$2+1,-VLOOKUP($A13,Datos!$A$15:$I$34,COUNTA(Datos!$A$14:$I$14),FALSE),IF(M$2=$A13,VLOOKUP(M$2,Datos!$A$15:$I$34,COUNTA(Datos!$A$14:$I$14),FALSE)+_xlfn.IFNA(VLOOKUP($A13+1,Datos!$A$15:$I$34,COUNTA(Datos!$A$14:$I$14),FALSE),0),IF($A13=M$2-1,-VLOOKUP(M$2,Datos!$A$15:$I$34,COUNTA(Datos!$A$14:$I$14),FALSE),IF($A13&lt;=M$2-2,0))))),2)</f>
        <v>6495.9</v>
      </c>
      <c r="N13" s="39">
        <f>ROUND(IF($A13&gt;=N$2+2,0,IF($A13=N$2+1,-VLOOKUP($A13,Datos!$A$15:$I$34,COUNTA(Datos!$A$14:$I$14),FALSE),IF(N$2=$A13,VLOOKUP(N$2,Datos!$A$15:$I$34,COUNTA(Datos!$A$14:$I$14),FALSE)+_xlfn.IFNA(VLOOKUP($A13+1,Datos!$A$15:$I$34,COUNTA(Datos!$A$14:$I$14),FALSE),0),IF($A13=N$2-1,-VLOOKUP(N$2,Datos!$A$15:$I$34,COUNTA(Datos!$A$14:$I$14),FALSE),IF($A13&lt;=N$2-2,0))))),2)</f>
        <v>-3247.95</v>
      </c>
      <c r="O13" s="39">
        <f>ROUND(IF($A13&gt;=O$2+2,0,IF($A13=O$2+1,-VLOOKUP($A13,Datos!$A$15:$I$34,COUNTA(Datos!$A$14:$I$14),FALSE),IF(O$2=$A13,VLOOKUP(O$2,Datos!$A$15:$I$34,COUNTA(Datos!$A$14:$I$14),FALSE)+_xlfn.IFNA(VLOOKUP($A13+1,Datos!$A$15:$I$34,COUNTA(Datos!$A$14:$I$14),FALSE),0),IF($A13=O$2-1,-VLOOKUP(O$2,Datos!$A$15:$I$34,COUNTA(Datos!$A$14:$I$14),FALSE),IF($A13&lt;=O$2-2,0))))),2)</f>
        <v>0</v>
      </c>
      <c r="P13" s="39">
        <f>ROUND(IF($A13&gt;=P$2+2,0,IF($A13=P$2+1,-VLOOKUP($A13,Datos!$A$15:$I$34,COUNTA(Datos!$A$14:$I$14),FALSE),IF(P$2=$A13,VLOOKUP(P$2,Datos!$A$15:$I$34,COUNTA(Datos!$A$14:$I$14),FALSE)+_xlfn.IFNA(VLOOKUP($A13+1,Datos!$A$15:$I$34,COUNTA(Datos!$A$14:$I$14),FALSE),0),IF($A13=P$2-1,-VLOOKUP(P$2,Datos!$A$15:$I$34,COUNTA(Datos!$A$14:$I$14),FALSE),IF($A13&lt;=P$2-2,0))))),2)</f>
        <v>0</v>
      </c>
      <c r="Q13" s="39">
        <f>ROUND(IF($A13&gt;=Q$2+2,0,IF($A13=Q$2+1,-VLOOKUP($A13,Datos!$A$15:$I$34,COUNTA(Datos!$A$14:$I$14),FALSE),IF(Q$2=$A13,VLOOKUP(Q$2,Datos!$A$15:$I$34,COUNTA(Datos!$A$14:$I$14),FALSE)+_xlfn.IFNA(VLOOKUP($A13+1,Datos!$A$15:$I$34,COUNTA(Datos!$A$14:$I$14),FALSE),0),IF($A13=Q$2-1,-VLOOKUP(Q$2,Datos!$A$15:$I$34,COUNTA(Datos!$A$14:$I$14),FALSE),IF($A13&lt;=Q$2-2,0))))),2)</f>
        <v>0</v>
      </c>
      <c r="R13" s="39">
        <f>ROUND(IF($A13&gt;=R$2+2,0,IF($A13=R$2+1,-VLOOKUP($A13,Datos!$A$15:$I$34,COUNTA(Datos!$A$14:$I$14),FALSE),IF(R$2=$A13,VLOOKUP(R$2,Datos!$A$15:$I$34,COUNTA(Datos!$A$14:$I$14),FALSE)+_xlfn.IFNA(VLOOKUP($A13+1,Datos!$A$15:$I$34,COUNTA(Datos!$A$14:$I$14),FALSE),0),IF($A13=R$2-1,-VLOOKUP(R$2,Datos!$A$15:$I$34,COUNTA(Datos!$A$14:$I$14),FALSE),IF($A13&lt;=R$2-2,0))))),2)</f>
        <v>0</v>
      </c>
      <c r="S13" s="39">
        <f>ROUND(IF($A13&gt;=S$2+2,0,IF($A13=S$2+1,-VLOOKUP($A13,Datos!$A$15:$I$34,COUNTA(Datos!$A$14:$I$14),FALSE),IF(S$2=$A13,VLOOKUP(S$2,Datos!$A$15:$I$34,COUNTA(Datos!$A$14:$I$14),FALSE)+_xlfn.IFNA(VLOOKUP($A13+1,Datos!$A$15:$I$34,COUNTA(Datos!$A$14:$I$14),FALSE),0),IF($A13=S$2-1,-VLOOKUP(S$2,Datos!$A$15:$I$34,COUNTA(Datos!$A$14:$I$14),FALSE),IF($A13&lt;=S$2-2,0))))),2)</f>
        <v>0</v>
      </c>
      <c r="T13" s="39">
        <f>ROUND(IF($A13&gt;=T$2+2,0,IF($A13=T$2+1,-VLOOKUP($A13,Datos!$A$15:$I$34,COUNTA(Datos!$A$14:$I$14),FALSE),IF(T$2=$A13,VLOOKUP(T$2,Datos!$A$15:$I$34,COUNTA(Datos!$A$14:$I$14),FALSE)+_xlfn.IFNA(VLOOKUP($A13+1,Datos!$A$15:$I$34,COUNTA(Datos!$A$14:$I$14),FALSE),0),IF($A13=T$2-1,-VLOOKUP(T$2,Datos!$A$15:$I$34,COUNTA(Datos!$A$14:$I$14),FALSE),IF($A13&lt;=T$2-2,0))))),2)</f>
        <v>0</v>
      </c>
      <c r="U13" s="39">
        <f>ROUND(IF($A13&gt;=U$2+2,0,IF($A13=U$2+1,-VLOOKUP($A13,Datos!$A$15:$I$34,COUNTA(Datos!$A$14:$I$14),FALSE),IF(U$2=$A13,VLOOKUP(U$2,Datos!$A$15:$I$34,COUNTA(Datos!$A$14:$I$14),FALSE)+_xlfn.IFNA(VLOOKUP($A13+1,Datos!$A$15:$I$34,COUNTA(Datos!$A$14:$I$14),FALSE),0),IF($A13=U$2-1,-VLOOKUP(U$2,Datos!$A$15:$I$34,COUNTA(Datos!$A$14:$I$14),FALSE),IF($A13&lt;=U$2-2,0))))),2)</f>
        <v>0</v>
      </c>
      <c r="V13" s="39">
        <f>ROUND(IF($A13&gt;=V$2+2,0,IF($A13=V$2+1,-VLOOKUP($A13,Datos!$A$15:$I$34,COUNTA(Datos!$A$14:$I$14),FALSE),IF(V$2=$A13,VLOOKUP(V$2,Datos!$A$15:$I$34,COUNTA(Datos!$A$14:$I$14),FALSE)+_xlfn.IFNA(VLOOKUP($A13+1,Datos!$A$15:$I$34,COUNTA(Datos!$A$14:$I$14),FALSE),0),IF($A13=V$2-1,-VLOOKUP(V$2,Datos!$A$15:$I$34,COUNTA(Datos!$A$14:$I$14),FALSE),IF($A13&lt;=V$2-2,0))))),2)</f>
        <v>0</v>
      </c>
      <c r="W13" s="30"/>
      <c r="X13" s="69"/>
      <c r="Y13" s="29"/>
      <c r="Z13" s="34" t="s">
        <v>19</v>
      </c>
      <c r="AA13" s="30"/>
      <c r="AB13" s="69"/>
      <c r="AC13" s="29"/>
      <c r="AD13" s="38">
        <f t="shared" si="1"/>
        <v>1</v>
      </c>
      <c r="AE13" s="30"/>
      <c r="AF13" s="69"/>
      <c r="AG13" s="29"/>
      <c r="AH13" s="37">
        <v>3.89</v>
      </c>
      <c r="AI13" s="30"/>
    </row>
    <row r="14" spans="1:35" ht="16.5" customHeight="1">
      <c r="A14" s="26">
        <f t="shared" si="0"/>
        <v>12</v>
      </c>
      <c r="B14" s="29"/>
      <c r="C14" s="39">
        <f>ROUND(IF($A14&gt;=C$2+2,0,IF($A14=C$2+1,-VLOOKUP($A14,Datos!$A$15:$I$34,COUNTA(Datos!$A$14:$I$14),FALSE),IF(C$2=$A14,VLOOKUP(C$2,Datos!$A$15:$I$34,COUNTA(Datos!$A$14:$I$14),FALSE)+_xlfn.IFNA(VLOOKUP($A14+1,Datos!$A$15:$I$34,COUNTA(Datos!$A$14:$I$14),FALSE),0),IF($A14=C$2-1,-VLOOKUP(C$2,Datos!$A$15:$I$34,COUNTA(Datos!$A$14:$I$14),FALSE),IF($A14&lt;=C$2-2,0))))),2)</f>
        <v>0</v>
      </c>
      <c r="D14" s="39">
        <f>ROUND(IF($A14&gt;=D$2+2,0,IF($A14=D$2+1,-VLOOKUP($A14,Datos!$A$15:$I$34,COUNTA(Datos!$A$14:$I$14),FALSE),IF(D$2=$A14,VLOOKUP(D$2,Datos!$A$15:$I$34,COUNTA(Datos!$A$14:$I$14),FALSE)+_xlfn.IFNA(VLOOKUP($A14+1,Datos!$A$15:$I$34,COUNTA(Datos!$A$14:$I$14),FALSE),0),IF($A14=D$2-1,-VLOOKUP(D$2,Datos!$A$15:$I$34,COUNTA(Datos!$A$14:$I$14),FALSE),IF($A14&lt;=D$2-2,0))))),2)</f>
        <v>0</v>
      </c>
      <c r="E14" s="39">
        <f>ROUND(IF($A14&gt;=E$2+2,0,IF($A14=E$2+1,-VLOOKUP($A14,Datos!$A$15:$I$34,COUNTA(Datos!$A$14:$I$14),FALSE),IF(E$2=$A14,VLOOKUP(E$2,Datos!$A$15:$I$34,COUNTA(Datos!$A$14:$I$14),FALSE)+_xlfn.IFNA(VLOOKUP($A14+1,Datos!$A$15:$I$34,COUNTA(Datos!$A$14:$I$14),FALSE),0),IF($A14=E$2-1,-VLOOKUP(E$2,Datos!$A$15:$I$34,COUNTA(Datos!$A$14:$I$14),FALSE),IF($A14&lt;=E$2-2,0))))),2)</f>
        <v>0</v>
      </c>
      <c r="F14" s="39">
        <f>ROUND(IF($A14&gt;=F$2+2,0,IF($A14=F$2+1,-VLOOKUP($A14,Datos!$A$15:$I$34,COUNTA(Datos!$A$14:$I$14),FALSE),IF(F$2=$A14,VLOOKUP(F$2,Datos!$A$15:$I$34,COUNTA(Datos!$A$14:$I$14),FALSE)+_xlfn.IFNA(VLOOKUP($A14+1,Datos!$A$15:$I$34,COUNTA(Datos!$A$14:$I$14),FALSE),0),IF($A14=F$2-1,-VLOOKUP(F$2,Datos!$A$15:$I$34,COUNTA(Datos!$A$14:$I$14),FALSE),IF($A14&lt;=F$2-2,0))))),2)</f>
        <v>0</v>
      </c>
      <c r="G14" s="39">
        <f>ROUND(IF($A14&gt;=G$2+2,0,IF($A14=G$2+1,-VLOOKUP($A14,Datos!$A$15:$I$34,COUNTA(Datos!$A$14:$I$14),FALSE),IF(G$2=$A14,VLOOKUP(G$2,Datos!$A$15:$I$34,COUNTA(Datos!$A$14:$I$14),FALSE)+_xlfn.IFNA(VLOOKUP($A14+1,Datos!$A$15:$I$34,COUNTA(Datos!$A$14:$I$14),FALSE),0),IF($A14=G$2-1,-VLOOKUP(G$2,Datos!$A$15:$I$34,COUNTA(Datos!$A$14:$I$14),FALSE),IF($A14&lt;=G$2-2,0))))),2)</f>
        <v>0</v>
      </c>
      <c r="H14" s="39">
        <f>ROUND(IF($A14&gt;=H$2+2,0,IF($A14=H$2+1,-VLOOKUP($A14,Datos!$A$15:$I$34,COUNTA(Datos!$A$14:$I$14),FALSE),IF(H$2=$A14,VLOOKUP(H$2,Datos!$A$15:$I$34,COUNTA(Datos!$A$14:$I$14),FALSE)+_xlfn.IFNA(VLOOKUP($A14+1,Datos!$A$15:$I$34,COUNTA(Datos!$A$14:$I$14),FALSE),0),IF($A14=H$2-1,-VLOOKUP(H$2,Datos!$A$15:$I$34,COUNTA(Datos!$A$14:$I$14),FALSE),IF($A14&lt;=H$2-2,0))))),2)</f>
        <v>0</v>
      </c>
      <c r="I14" s="39">
        <f>ROUND(IF($A14&gt;=I$2+2,0,IF($A14=I$2+1,-VLOOKUP($A14,Datos!$A$15:$I$34,COUNTA(Datos!$A$14:$I$14),FALSE),IF(I$2=$A14,VLOOKUP(I$2,Datos!$A$15:$I$34,COUNTA(Datos!$A$14:$I$14),FALSE)+_xlfn.IFNA(VLOOKUP($A14+1,Datos!$A$15:$I$34,COUNTA(Datos!$A$14:$I$14),FALSE),0),IF($A14=I$2-1,-VLOOKUP(I$2,Datos!$A$15:$I$34,COUNTA(Datos!$A$14:$I$14),FALSE),IF($A14&lt;=I$2-2,0))))),2)</f>
        <v>0</v>
      </c>
      <c r="J14" s="39">
        <f>ROUND(IF($A14&gt;=J$2+2,0,IF($A14=J$2+1,-VLOOKUP($A14,Datos!$A$15:$I$34,COUNTA(Datos!$A$14:$I$14),FALSE),IF(J$2=$A14,VLOOKUP(J$2,Datos!$A$15:$I$34,COUNTA(Datos!$A$14:$I$14),FALSE)+_xlfn.IFNA(VLOOKUP($A14+1,Datos!$A$15:$I$34,COUNTA(Datos!$A$14:$I$14),FALSE),0),IF($A14=J$2-1,-VLOOKUP(J$2,Datos!$A$15:$I$34,COUNTA(Datos!$A$14:$I$14),FALSE),IF($A14&lt;=J$2-2,0))))),2)</f>
        <v>0</v>
      </c>
      <c r="K14" s="39">
        <f>ROUND(IF($A14&gt;=K$2+2,0,IF($A14=K$2+1,-VLOOKUP($A14,Datos!$A$15:$I$34,COUNTA(Datos!$A$14:$I$14),FALSE),IF(K$2=$A14,VLOOKUP(K$2,Datos!$A$15:$I$34,COUNTA(Datos!$A$14:$I$14),FALSE)+_xlfn.IFNA(VLOOKUP($A14+1,Datos!$A$15:$I$34,COUNTA(Datos!$A$14:$I$14),FALSE),0),IF($A14=K$2-1,-VLOOKUP(K$2,Datos!$A$15:$I$34,COUNTA(Datos!$A$14:$I$14),FALSE),IF($A14&lt;=K$2-2,0))))),2)</f>
        <v>0</v>
      </c>
      <c r="L14" s="39">
        <f>ROUND(IF($A14&gt;=L$2+2,0,IF($A14=L$2+1,-VLOOKUP($A14,Datos!$A$15:$I$34,COUNTA(Datos!$A$14:$I$14),FALSE),IF(L$2=$A14,VLOOKUP(L$2,Datos!$A$15:$I$34,COUNTA(Datos!$A$14:$I$14),FALSE)+_xlfn.IFNA(VLOOKUP($A14+1,Datos!$A$15:$I$34,COUNTA(Datos!$A$14:$I$14),FALSE),0),IF($A14=L$2-1,-VLOOKUP(L$2,Datos!$A$15:$I$34,COUNTA(Datos!$A$14:$I$14),FALSE),IF($A14&lt;=L$2-2,0))))),2)</f>
        <v>0</v>
      </c>
      <c r="M14" s="39">
        <f>ROUND(IF($A14&gt;=M$2+2,0,IF($A14=M$2+1,-VLOOKUP($A14,Datos!$A$15:$I$34,COUNTA(Datos!$A$14:$I$14),FALSE),IF(M$2=$A14,VLOOKUP(M$2,Datos!$A$15:$I$34,COUNTA(Datos!$A$14:$I$14),FALSE)+_xlfn.IFNA(VLOOKUP($A14+1,Datos!$A$15:$I$34,COUNTA(Datos!$A$14:$I$14),FALSE),0),IF($A14=M$2-1,-VLOOKUP(M$2,Datos!$A$15:$I$34,COUNTA(Datos!$A$14:$I$14),FALSE),IF($A14&lt;=M$2-2,0))))),2)</f>
        <v>-3247.95</v>
      </c>
      <c r="N14" s="39">
        <f>ROUND(IF($A14&gt;=N$2+2,0,IF($A14=N$2+1,-VLOOKUP($A14,Datos!$A$15:$I$34,COUNTA(Datos!$A$14:$I$14),FALSE),IF(N$2=$A14,VLOOKUP(N$2,Datos!$A$15:$I$34,COUNTA(Datos!$A$14:$I$14),FALSE)+_xlfn.IFNA(VLOOKUP($A14+1,Datos!$A$15:$I$34,COUNTA(Datos!$A$14:$I$14),FALSE),0),IF($A14=N$2-1,-VLOOKUP(N$2,Datos!$A$15:$I$34,COUNTA(Datos!$A$14:$I$14),FALSE),IF($A14&lt;=N$2-2,0))))),2)</f>
        <v>5258.92</v>
      </c>
      <c r="O14" s="39">
        <f>ROUND(IF($A14&gt;=O$2+2,0,IF($A14=O$2+1,-VLOOKUP($A14,Datos!$A$15:$I$34,COUNTA(Datos!$A$14:$I$14),FALSE),IF(O$2=$A14,VLOOKUP(O$2,Datos!$A$15:$I$34,COUNTA(Datos!$A$14:$I$14),FALSE)+_xlfn.IFNA(VLOOKUP($A14+1,Datos!$A$15:$I$34,COUNTA(Datos!$A$14:$I$14),FALSE),0),IF($A14=O$2-1,-VLOOKUP(O$2,Datos!$A$15:$I$34,COUNTA(Datos!$A$14:$I$14),FALSE),IF($A14&lt;=O$2-2,0))))),2)</f>
        <v>-2010.97</v>
      </c>
      <c r="P14" s="39">
        <f>ROUND(IF($A14&gt;=P$2+2,0,IF($A14=P$2+1,-VLOOKUP($A14,Datos!$A$15:$I$34,COUNTA(Datos!$A$14:$I$14),FALSE),IF(P$2=$A14,VLOOKUP(P$2,Datos!$A$15:$I$34,COUNTA(Datos!$A$14:$I$14),FALSE)+_xlfn.IFNA(VLOOKUP($A14+1,Datos!$A$15:$I$34,COUNTA(Datos!$A$14:$I$14),FALSE),0),IF($A14=P$2-1,-VLOOKUP(P$2,Datos!$A$15:$I$34,COUNTA(Datos!$A$14:$I$14),FALSE),IF($A14&lt;=P$2-2,0))))),2)</f>
        <v>0</v>
      </c>
      <c r="Q14" s="39">
        <f>ROUND(IF($A14&gt;=Q$2+2,0,IF($A14=Q$2+1,-VLOOKUP($A14,Datos!$A$15:$I$34,COUNTA(Datos!$A$14:$I$14),FALSE),IF(Q$2=$A14,VLOOKUP(Q$2,Datos!$A$15:$I$34,COUNTA(Datos!$A$14:$I$14),FALSE)+_xlfn.IFNA(VLOOKUP($A14+1,Datos!$A$15:$I$34,COUNTA(Datos!$A$14:$I$14),FALSE),0),IF($A14=Q$2-1,-VLOOKUP(Q$2,Datos!$A$15:$I$34,COUNTA(Datos!$A$14:$I$14),FALSE),IF($A14&lt;=Q$2-2,0))))),2)</f>
        <v>0</v>
      </c>
      <c r="R14" s="39">
        <f>ROUND(IF($A14&gt;=R$2+2,0,IF($A14=R$2+1,-VLOOKUP($A14,Datos!$A$15:$I$34,COUNTA(Datos!$A$14:$I$14),FALSE),IF(R$2=$A14,VLOOKUP(R$2,Datos!$A$15:$I$34,COUNTA(Datos!$A$14:$I$14),FALSE)+_xlfn.IFNA(VLOOKUP($A14+1,Datos!$A$15:$I$34,COUNTA(Datos!$A$14:$I$14),FALSE),0),IF($A14=R$2-1,-VLOOKUP(R$2,Datos!$A$15:$I$34,COUNTA(Datos!$A$14:$I$14),FALSE),IF($A14&lt;=R$2-2,0))))),2)</f>
        <v>0</v>
      </c>
      <c r="S14" s="39">
        <f>ROUND(IF($A14&gt;=S$2+2,0,IF($A14=S$2+1,-VLOOKUP($A14,Datos!$A$15:$I$34,COUNTA(Datos!$A$14:$I$14),FALSE),IF(S$2=$A14,VLOOKUP(S$2,Datos!$A$15:$I$34,COUNTA(Datos!$A$14:$I$14),FALSE)+_xlfn.IFNA(VLOOKUP($A14+1,Datos!$A$15:$I$34,COUNTA(Datos!$A$14:$I$14),FALSE),0),IF($A14=S$2-1,-VLOOKUP(S$2,Datos!$A$15:$I$34,COUNTA(Datos!$A$14:$I$14),FALSE),IF($A14&lt;=S$2-2,0))))),2)</f>
        <v>0</v>
      </c>
      <c r="T14" s="39">
        <f>ROUND(IF($A14&gt;=T$2+2,0,IF($A14=T$2+1,-VLOOKUP($A14,Datos!$A$15:$I$34,COUNTA(Datos!$A$14:$I$14),FALSE),IF(T$2=$A14,VLOOKUP(T$2,Datos!$A$15:$I$34,COUNTA(Datos!$A$14:$I$14),FALSE)+_xlfn.IFNA(VLOOKUP($A14+1,Datos!$A$15:$I$34,COUNTA(Datos!$A$14:$I$14),FALSE),0),IF($A14=T$2-1,-VLOOKUP(T$2,Datos!$A$15:$I$34,COUNTA(Datos!$A$14:$I$14),FALSE),IF($A14&lt;=T$2-2,0))))),2)</f>
        <v>0</v>
      </c>
      <c r="U14" s="39">
        <f>ROUND(IF($A14&gt;=U$2+2,0,IF($A14=U$2+1,-VLOOKUP($A14,Datos!$A$15:$I$34,COUNTA(Datos!$A$14:$I$14),FALSE),IF(U$2=$A14,VLOOKUP(U$2,Datos!$A$15:$I$34,COUNTA(Datos!$A$14:$I$14),FALSE)+_xlfn.IFNA(VLOOKUP($A14+1,Datos!$A$15:$I$34,COUNTA(Datos!$A$14:$I$14),FALSE),0),IF($A14=U$2-1,-VLOOKUP(U$2,Datos!$A$15:$I$34,COUNTA(Datos!$A$14:$I$14),FALSE),IF($A14&lt;=U$2-2,0))))),2)</f>
        <v>0</v>
      </c>
      <c r="V14" s="39">
        <f>ROUND(IF($A14&gt;=V$2+2,0,IF($A14=V$2+1,-VLOOKUP($A14,Datos!$A$15:$I$34,COUNTA(Datos!$A$14:$I$14),FALSE),IF(V$2=$A14,VLOOKUP(V$2,Datos!$A$15:$I$34,COUNTA(Datos!$A$14:$I$14),FALSE)+_xlfn.IFNA(VLOOKUP($A14+1,Datos!$A$15:$I$34,COUNTA(Datos!$A$14:$I$14),FALSE),0),IF($A14=V$2-1,-VLOOKUP(V$2,Datos!$A$15:$I$34,COUNTA(Datos!$A$14:$I$14),FALSE),IF($A14&lt;=V$2-2,0))))),2)</f>
        <v>0</v>
      </c>
      <c r="W14" s="30"/>
      <c r="X14" s="69"/>
      <c r="Y14" s="29"/>
      <c r="Z14" s="34" t="s">
        <v>20</v>
      </c>
      <c r="AA14" s="30"/>
      <c r="AB14" s="69"/>
      <c r="AC14" s="29"/>
      <c r="AD14" s="38">
        <f t="shared" si="1"/>
        <v>1</v>
      </c>
      <c r="AE14" s="30"/>
      <c r="AF14" s="69"/>
      <c r="AG14" s="29"/>
      <c r="AH14" s="37">
        <v>4.17</v>
      </c>
      <c r="AI14" s="30"/>
    </row>
    <row r="15" spans="1:35" ht="16.5" customHeight="1">
      <c r="A15" s="26">
        <f t="shared" si="0"/>
        <v>13</v>
      </c>
      <c r="B15" s="29"/>
      <c r="C15" s="39">
        <f>ROUND(IF($A15&gt;=C$2+2,0,IF($A15=C$2+1,-VLOOKUP($A15,Datos!$A$15:$I$34,COUNTA(Datos!$A$14:$I$14),FALSE),IF(C$2=$A15,VLOOKUP(C$2,Datos!$A$15:$I$34,COUNTA(Datos!$A$14:$I$14),FALSE)+_xlfn.IFNA(VLOOKUP($A15+1,Datos!$A$15:$I$34,COUNTA(Datos!$A$14:$I$14),FALSE),0),IF($A15=C$2-1,-VLOOKUP(C$2,Datos!$A$15:$I$34,COUNTA(Datos!$A$14:$I$14),FALSE),IF($A15&lt;=C$2-2,0))))),2)</f>
        <v>0</v>
      </c>
      <c r="D15" s="39">
        <f>ROUND(IF($A15&gt;=D$2+2,0,IF($A15=D$2+1,-VLOOKUP($A15,Datos!$A$15:$I$34,COUNTA(Datos!$A$14:$I$14),FALSE),IF(D$2=$A15,VLOOKUP(D$2,Datos!$A$15:$I$34,COUNTA(Datos!$A$14:$I$14),FALSE)+_xlfn.IFNA(VLOOKUP($A15+1,Datos!$A$15:$I$34,COUNTA(Datos!$A$14:$I$14),FALSE),0),IF($A15=D$2-1,-VLOOKUP(D$2,Datos!$A$15:$I$34,COUNTA(Datos!$A$14:$I$14),FALSE),IF($A15&lt;=D$2-2,0))))),2)</f>
        <v>0</v>
      </c>
      <c r="E15" s="39">
        <f>ROUND(IF($A15&gt;=E$2+2,0,IF($A15=E$2+1,-VLOOKUP($A15,Datos!$A$15:$I$34,COUNTA(Datos!$A$14:$I$14),FALSE),IF(E$2=$A15,VLOOKUP(E$2,Datos!$A$15:$I$34,COUNTA(Datos!$A$14:$I$14),FALSE)+_xlfn.IFNA(VLOOKUP($A15+1,Datos!$A$15:$I$34,COUNTA(Datos!$A$14:$I$14),FALSE),0),IF($A15=E$2-1,-VLOOKUP(E$2,Datos!$A$15:$I$34,COUNTA(Datos!$A$14:$I$14),FALSE),IF($A15&lt;=E$2-2,0))))),2)</f>
        <v>0</v>
      </c>
      <c r="F15" s="39">
        <f>ROUND(IF($A15&gt;=F$2+2,0,IF($A15=F$2+1,-VLOOKUP($A15,Datos!$A$15:$I$34,COUNTA(Datos!$A$14:$I$14),FALSE),IF(F$2=$A15,VLOOKUP(F$2,Datos!$A$15:$I$34,COUNTA(Datos!$A$14:$I$14),FALSE)+_xlfn.IFNA(VLOOKUP($A15+1,Datos!$A$15:$I$34,COUNTA(Datos!$A$14:$I$14),FALSE),0),IF($A15=F$2-1,-VLOOKUP(F$2,Datos!$A$15:$I$34,COUNTA(Datos!$A$14:$I$14),FALSE),IF($A15&lt;=F$2-2,0))))),2)</f>
        <v>0</v>
      </c>
      <c r="G15" s="39">
        <f>ROUND(IF($A15&gt;=G$2+2,0,IF($A15=G$2+1,-VLOOKUP($A15,Datos!$A$15:$I$34,COUNTA(Datos!$A$14:$I$14),FALSE),IF(G$2=$A15,VLOOKUP(G$2,Datos!$A$15:$I$34,COUNTA(Datos!$A$14:$I$14),FALSE)+_xlfn.IFNA(VLOOKUP($A15+1,Datos!$A$15:$I$34,COUNTA(Datos!$A$14:$I$14),FALSE),0),IF($A15=G$2-1,-VLOOKUP(G$2,Datos!$A$15:$I$34,COUNTA(Datos!$A$14:$I$14),FALSE),IF($A15&lt;=G$2-2,0))))),2)</f>
        <v>0</v>
      </c>
      <c r="H15" s="39">
        <f>ROUND(IF($A15&gt;=H$2+2,0,IF($A15=H$2+1,-VLOOKUP($A15,Datos!$A$15:$I$34,COUNTA(Datos!$A$14:$I$14),FALSE),IF(H$2=$A15,VLOOKUP(H$2,Datos!$A$15:$I$34,COUNTA(Datos!$A$14:$I$14),FALSE)+_xlfn.IFNA(VLOOKUP($A15+1,Datos!$A$15:$I$34,COUNTA(Datos!$A$14:$I$14),FALSE),0),IF($A15=H$2-1,-VLOOKUP(H$2,Datos!$A$15:$I$34,COUNTA(Datos!$A$14:$I$14),FALSE),IF($A15&lt;=H$2-2,0))))),2)</f>
        <v>0</v>
      </c>
      <c r="I15" s="39">
        <f>ROUND(IF($A15&gt;=I$2+2,0,IF($A15=I$2+1,-VLOOKUP($A15,Datos!$A$15:$I$34,COUNTA(Datos!$A$14:$I$14),FALSE),IF(I$2=$A15,VLOOKUP(I$2,Datos!$A$15:$I$34,COUNTA(Datos!$A$14:$I$14),FALSE)+_xlfn.IFNA(VLOOKUP($A15+1,Datos!$A$15:$I$34,COUNTA(Datos!$A$14:$I$14),FALSE),0),IF($A15=I$2-1,-VLOOKUP(I$2,Datos!$A$15:$I$34,COUNTA(Datos!$A$14:$I$14),FALSE),IF($A15&lt;=I$2-2,0))))),2)</f>
        <v>0</v>
      </c>
      <c r="J15" s="39">
        <f>ROUND(IF($A15&gt;=J$2+2,0,IF($A15=J$2+1,-VLOOKUP($A15,Datos!$A$15:$I$34,COUNTA(Datos!$A$14:$I$14),FALSE),IF(J$2=$A15,VLOOKUP(J$2,Datos!$A$15:$I$34,COUNTA(Datos!$A$14:$I$14),FALSE)+_xlfn.IFNA(VLOOKUP($A15+1,Datos!$A$15:$I$34,COUNTA(Datos!$A$14:$I$14),FALSE),0),IF($A15=J$2-1,-VLOOKUP(J$2,Datos!$A$15:$I$34,COUNTA(Datos!$A$14:$I$14),FALSE),IF($A15&lt;=J$2-2,0))))),2)</f>
        <v>0</v>
      </c>
      <c r="K15" s="39">
        <f>ROUND(IF($A15&gt;=K$2+2,0,IF($A15=K$2+1,-VLOOKUP($A15,Datos!$A$15:$I$34,COUNTA(Datos!$A$14:$I$14),FALSE),IF(K$2=$A15,VLOOKUP(K$2,Datos!$A$15:$I$34,COUNTA(Datos!$A$14:$I$14),FALSE)+_xlfn.IFNA(VLOOKUP($A15+1,Datos!$A$15:$I$34,COUNTA(Datos!$A$14:$I$14),FALSE),0),IF($A15=K$2-1,-VLOOKUP(K$2,Datos!$A$15:$I$34,COUNTA(Datos!$A$14:$I$14),FALSE),IF($A15&lt;=K$2-2,0))))),2)</f>
        <v>0</v>
      </c>
      <c r="L15" s="39">
        <f>ROUND(IF($A15&gt;=L$2+2,0,IF($A15=L$2+1,-VLOOKUP($A15,Datos!$A$15:$I$34,COUNTA(Datos!$A$14:$I$14),FALSE),IF(L$2=$A15,VLOOKUP(L$2,Datos!$A$15:$I$34,COUNTA(Datos!$A$14:$I$14),FALSE)+_xlfn.IFNA(VLOOKUP($A15+1,Datos!$A$15:$I$34,COUNTA(Datos!$A$14:$I$14),FALSE),0),IF($A15=L$2-1,-VLOOKUP(L$2,Datos!$A$15:$I$34,COUNTA(Datos!$A$14:$I$14),FALSE),IF($A15&lt;=L$2-2,0))))),2)</f>
        <v>0</v>
      </c>
      <c r="M15" s="39">
        <f>ROUND(IF($A15&gt;=M$2+2,0,IF($A15=M$2+1,-VLOOKUP($A15,Datos!$A$15:$I$34,COUNTA(Datos!$A$14:$I$14),FALSE),IF(M$2=$A15,VLOOKUP(M$2,Datos!$A$15:$I$34,COUNTA(Datos!$A$14:$I$14),FALSE)+_xlfn.IFNA(VLOOKUP($A15+1,Datos!$A$15:$I$34,COUNTA(Datos!$A$14:$I$14),FALSE),0),IF($A15=M$2-1,-VLOOKUP(M$2,Datos!$A$15:$I$34,COUNTA(Datos!$A$14:$I$14),FALSE),IF($A15&lt;=M$2-2,0))))),2)</f>
        <v>0</v>
      </c>
      <c r="N15" s="39">
        <f>ROUND(IF($A15&gt;=N$2+2,0,IF($A15=N$2+1,-VLOOKUP($A15,Datos!$A$15:$I$34,COUNTA(Datos!$A$14:$I$14),FALSE),IF(N$2=$A15,VLOOKUP(N$2,Datos!$A$15:$I$34,COUNTA(Datos!$A$14:$I$14),FALSE)+_xlfn.IFNA(VLOOKUP($A15+1,Datos!$A$15:$I$34,COUNTA(Datos!$A$14:$I$14),FALSE),0),IF($A15=N$2-1,-VLOOKUP(N$2,Datos!$A$15:$I$34,COUNTA(Datos!$A$14:$I$14),FALSE),IF($A15&lt;=N$2-2,0))))),2)</f>
        <v>-2010.97</v>
      </c>
      <c r="O15" s="39">
        <f>ROUND(IF($A15&gt;=O$2+2,0,IF($A15=O$2+1,-VLOOKUP($A15,Datos!$A$15:$I$34,COUNTA(Datos!$A$14:$I$14),FALSE),IF(O$2=$A15,VLOOKUP(O$2,Datos!$A$15:$I$34,COUNTA(Datos!$A$14:$I$14),FALSE)+_xlfn.IFNA(VLOOKUP($A15+1,Datos!$A$15:$I$34,COUNTA(Datos!$A$14:$I$14),FALSE),0),IF($A15=O$2-1,-VLOOKUP(O$2,Datos!$A$15:$I$34,COUNTA(Datos!$A$14:$I$14),FALSE),IF($A15&lt;=O$2-2,0))))),2)</f>
        <v>4021.94</v>
      </c>
      <c r="P15" s="39">
        <f>ROUND(IF($A15&gt;=P$2+2,0,IF($A15=P$2+1,-VLOOKUP($A15,Datos!$A$15:$I$34,COUNTA(Datos!$A$14:$I$14),FALSE),IF(P$2=$A15,VLOOKUP(P$2,Datos!$A$15:$I$34,COUNTA(Datos!$A$14:$I$14),FALSE)+_xlfn.IFNA(VLOOKUP($A15+1,Datos!$A$15:$I$34,COUNTA(Datos!$A$14:$I$14),FALSE),0),IF($A15=P$2-1,-VLOOKUP(P$2,Datos!$A$15:$I$34,COUNTA(Datos!$A$14:$I$14),FALSE),IF($A15&lt;=P$2-2,0))))),2)</f>
        <v>-2010.97</v>
      </c>
      <c r="Q15" s="39">
        <f>ROUND(IF($A15&gt;=Q$2+2,0,IF($A15=Q$2+1,-VLOOKUP($A15,Datos!$A$15:$I$34,COUNTA(Datos!$A$14:$I$14),FALSE),IF(Q$2=$A15,VLOOKUP(Q$2,Datos!$A$15:$I$34,COUNTA(Datos!$A$14:$I$14),FALSE)+_xlfn.IFNA(VLOOKUP($A15+1,Datos!$A$15:$I$34,COUNTA(Datos!$A$14:$I$14),FALSE),0),IF($A15=Q$2-1,-VLOOKUP(Q$2,Datos!$A$15:$I$34,COUNTA(Datos!$A$14:$I$14),FALSE),IF($A15&lt;=Q$2-2,0))))),2)</f>
        <v>0</v>
      </c>
      <c r="R15" s="39">
        <f>ROUND(IF($A15&gt;=R$2+2,0,IF($A15=R$2+1,-VLOOKUP($A15,Datos!$A$15:$I$34,COUNTA(Datos!$A$14:$I$14),FALSE),IF(R$2=$A15,VLOOKUP(R$2,Datos!$A$15:$I$34,COUNTA(Datos!$A$14:$I$14),FALSE)+_xlfn.IFNA(VLOOKUP($A15+1,Datos!$A$15:$I$34,COUNTA(Datos!$A$14:$I$14),FALSE),0),IF($A15=R$2-1,-VLOOKUP(R$2,Datos!$A$15:$I$34,COUNTA(Datos!$A$14:$I$14),FALSE),IF($A15&lt;=R$2-2,0))))),2)</f>
        <v>0</v>
      </c>
      <c r="S15" s="39">
        <f>ROUND(IF($A15&gt;=S$2+2,0,IF($A15=S$2+1,-VLOOKUP($A15,Datos!$A$15:$I$34,COUNTA(Datos!$A$14:$I$14),FALSE),IF(S$2=$A15,VLOOKUP(S$2,Datos!$A$15:$I$34,COUNTA(Datos!$A$14:$I$14),FALSE)+_xlfn.IFNA(VLOOKUP($A15+1,Datos!$A$15:$I$34,COUNTA(Datos!$A$14:$I$14),FALSE),0),IF($A15=S$2-1,-VLOOKUP(S$2,Datos!$A$15:$I$34,COUNTA(Datos!$A$14:$I$14),FALSE),IF($A15&lt;=S$2-2,0))))),2)</f>
        <v>0</v>
      </c>
      <c r="T15" s="39">
        <f>ROUND(IF($A15&gt;=T$2+2,0,IF($A15=T$2+1,-VLOOKUP($A15,Datos!$A$15:$I$34,COUNTA(Datos!$A$14:$I$14),FALSE),IF(T$2=$A15,VLOOKUP(T$2,Datos!$A$15:$I$34,COUNTA(Datos!$A$14:$I$14),FALSE)+_xlfn.IFNA(VLOOKUP($A15+1,Datos!$A$15:$I$34,COUNTA(Datos!$A$14:$I$14),FALSE),0),IF($A15=T$2-1,-VLOOKUP(T$2,Datos!$A$15:$I$34,COUNTA(Datos!$A$14:$I$14),FALSE),IF($A15&lt;=T$2-2,0))))),2)</f>
        <v>0</v>
      </c>
      <c r="U15" s="39">
        <f>ROUND(IF($A15&gt;=U$2+2,0,IF($A15=U$2+1,-VLOOKUP($A15,Datos!$A$15:$I$34,COUNTA(Datos!$A$14:$I$14),FALSE),IF(U$2=$A15,VLOOKUP(U$2,Datos!$A$15:$I$34,COUNTA(Datos!$A$14:$I$14),FALSE)+_xlfn.IFNA(VLOOKUP($A15+1,Datos!$A$15:$I$34,COUNTA(Datos!$A$14:$I$14),FALSE),0),IF($A15=U$2-1,-VLOOKUP(U$2,Datos!$A$15:$I$34,COUNTA(Datos!$A$14:$I$14),FALSE),IF($A15&lt;=U$2-2,0))))),2)</f>
        <v>0</v>
      </c>
      <c r="V15" s="39">
        <f>ROUND(IF($A15&gt;=V$2+2,0,IF($A15=V$2+1,-VLOOKUP($A15,Datos!$A$15:$I$34,COUNTA(Datos!$A$14:$I$14),FALSE),IF(V$2=$A15,VLOOKUP(V$2,Datos!$A$15:$I$34,COUNTA(Datos!$A$14:$I$14),FALSE)+_xlfn.IFNA(VLOOKUP($A15+1,Datos!$A$15:$I$34,COUNTA(Datos!$A$14:$I$14),FALSE),0),IF($A15=V$2-1,-VLOOKUP(V$2,Datos!$A$15:$I$34,COUNTA(Datos!$A$14:$I$14),FALSE),IF($A15&lt;=V$2-2,0))))),2)</f>
        <v>0</v>
      </c>
      <c r="W15" s="30"/>
      <c r="X15" s="69"/>
      <c r="Y15" s="29"/>
      <c r="Z15" s="34" t="s">
        <v>21</v>
      </c>
      <c r="AA15" s="30"/>
      <c r="AB15" s="69"/>
      <c r="AC15" s="29"/>
      <c r="AD15" s="38">
        <f t="shared" si="1"/>
        <v>1</v>
      </c>
      <c r="AE15" s="30"/>
      <c r="AF15" s="69"/>
      <c r="AG15" s="29"/>
      <c r="AH15" s="37">
        <v>4.5599999999999996</v>
      </c>
      <c r="AI15" s="30"/>
    </row>
    <row r="16" spans="1:35" ht="16.5" customHeight="1">
      <c r="A16" s="26">
        <f t="shared" si="0"/>
        <v>14</v>
      </c>
      <c r="B16" s="29"/>
      <c r="C16" s="39">
        <f>ROUND(IF($A16&gt;=C$2+2,0,IF($A16=C$2+1,-VLOOKUP($A16,Datos!$A$15:$I$34,COUNTA(Datos!$A$14:$I$14),FALSE),IF(C$2=$A16,VLOOKUP(C$2,Datos!$A$15:$I$34,COUNTA(Datos!$A$14:$I$14),FALSE)+_xlfn.IFNA(VLOOKUP($A16+1,Datos!$A$15:$I$34,COUNTA(Datos!$A$14:$I$14),FALSE),0),IF($A16=C$2-1,-VLOOKUP(C$2,Datos!$A$15:$I$34,COUNTA(Datos!$A$14:$I$14),FALSE),IF($A16&lt;=C$2-2,0))))),2)</f>
        <v>0</v>
      </c>
      <c r="D16" s="39">
        <f>ROUND(IF($A16&gt;=D$2+2,0,IF($A16=D$2+1,-VLOOKUP($A16,Datos!$A$15:$I$34,COUNTA(Datos!$A$14:$I$14),FALSE),IF(D$2=$A16,VLOOKUP(D$2,Datos!$A$15:$I$34,COUNTA(Datos!$A$14:$I$14),FALSE)+_xlfn.IFNA(VLOOKUP($A16+1,Datos!$A$15:$I$34,COUNTA(Datos!$A$14:$I$14),FALSE),0),IF($A16=D$2-1,-VLOOKUP(D$2,Datos!$A$15:$I$34,COUNTA(Datos!$A$14:$I$14),FALSE),IF($A16&lt;=D$2-2,0))))),2)</f>
        <v>0</v>
      </c>
      <c r="E16" s="39">
        <f>ROUND(IF($A16&gt;=E$2+2,0,IF($A16=E$2+1,-VLOOKUP($A16,Datos!$A$15:$I$34,COUNTA(Datos!$A$14:$I$14),FALSE),IF(E$2=$A16,VLOOKUP(E$2,Datos!$A$15:$I$34,COUNTA(Datos!$A$14:$I$14),FALSE)+_xlfn.IFNA(VLOOKUP($A16+1,Datos!$A$15:$I$34,COUNTA(Datos!$A$14:$I$14),FALSE),0),IF($A16=E$2-1,-VLOOKUP(E$2,Datos!$A$15:$I$34,COUNTA(Datos!$A$14:$I$14),FALSE),IF($A16&lt;=E$2-2,0))))),2)</f>
        <v>0</v>
      </c>
      <c r="F16" s="39">
        <f>ROUND(IF($A16&gt;=F$2+2,0,IF($A16=F$2+1,-VLOOKUP($A16,Datos!$A$15:$I$34,COUNTA(Datos!$A$14:$I$14),FALSE),IF(F$2=$A16,VLOOKUP(F$2,Datos!$A$15:$I$34,COUNTA(Datos!$A$14:$I$14),FALSE)+_xlfn.IFNA(VLOOKUP($A16+1,Datos!$A$15:$I$34,COUNTA(Datos!$A$14:$I$14),FALSE),0),IF($A16=F$2-1,-VLOOKUP(F$2,Datos!$A$15:$I$34,COUNTA(Datos!$A$14:$I$14),FALSE),IF($A16&lt;=F$2-2,0))))),2)</f>
        <v>0</v>
      </c>
      <c r="G16" s="39">
        <f>ROUND(IF($A16&gt;=G$2+2,0,IF($A16=G$2+1,-VLOOKUP($A16,Datos!$A$15:$I$34,COUNTA(Datos!$A$14:$I$14),FALSE),IF(G$2=$A16,VLOOKUP(G$2,Datos!$A$15:$I$34,COUNTA(Datos!$A$14:$I$14),FALSE)+_xlfn.IFNA(VLOOKUP($A16+1,Datos!$A$15:$I$34,COUNTA(Datos!$A$14:$I$14),FALSE),0),IF($A16=G$2-1,-VLOOKUP(G$2,Datos!$A$15:$I$34,COUNTA(Datos!$A$14:$I$14),FALSE),IF($A16&lt;=G$2-2,0))))),2)</f>
        <v>0</v>
      </c>
      <c r="H16" s="39">
        <f>ROUND(IF($A16&gt;=H$2+2,0,IF($A16=H$2+1,-VLOOKUP($A16,Datos!$A$15:$I$34,COUNTA(Datos!$A$14:$I$14),FALSE),IF(H$2=$A16,VLOOKUP(H$2,Datos!$A$15:$I$34,COUNTA(Datos!$A$14:$I$14),FALSE)+_xlfn.IFNA(VLOOKUP($A16+1,Datos!$A$15:$I$34,COUNTA(Datos!$A$14:$I$14),FALSE),0),IF($A16=H$2-1,-VLOOKUP(H$2,Datos!$A$15:$I$34,COUNTA(Datos!$A$14:$I$14),FALSE),IF($A16&lt;=H$2-2,0))))),2)</f>
        <v>0</v>
      </c>
      <c r="I16" s="39">
        <f>ROUND(IF($A16&gt;=I$2+2,0,IF($A16=I$2+1,-VLOOKUP($A16,Datos!$A$15:$I$34,COUNTA(Datos!$A$14:$I$14),FALSE),IF(I$2=$A16,VLOOKUP(I$2,Datos!$A$15:$I$34,COUNTA(Datos!$A$14:$I$14),FALSE)+_xlfn.IFNA(VLOOKUP($A16+1,Datos!$A$15:$I$34,COUNTA(Datos!$A$14:$I$14),FALSE),0),IF($A16=I$2-1,-VLOOKUP(I$2,Datos!$A$15:$I$34,COUNTA(Datos!$A$14:$I$14),FALSE),IF($A16&lt;=I$2-2,0))))),2)</f>
        <v>0</v>
      </c>
      <c r="J16" s="39">
        <f>ROUND(IF($A16&gt;=J$2+2,0,IF($A16=J$2+1,-VLOOKUP($A16,Datos!$A$15:$I$34,COUNTA(Datos!$A$14:$I$14),FALSE),IF(J$2=$A16,VLOOKUP(J$2,Datos!$A$15:$I$34,COUNTA(Datos!$A$14:$I$14),FALSE)+_xlfn.IFNA(VLOOKUP($A16+1,Datos!$A$15:$I$34,COUNTA(Datos!$A$14:$I$14),FALSE),0),IF($A16=J$2-1,-VLOOKUP(J$2,Datos!$A$15:$I$34,COUNTA(Datos!$A$14:$I$14),FALSE),IF($A16&lt;=J$2-2,0))))),2)</f>
        <v>0</v>
      </c>
      <c r="K16" s="39">
        <f>ROUND(IF($A16&gt;=K$2+2,0,IF($A16=K$2+1,-VLOOKUP($A16,Datos!$A$15:$I$34,COUNTA(Datos!$A$14:$I$14),FALSE),IF(K$2=$A16,VLOOKUP(K$2,Datos!$A$15:$I$34,COUNTA(Datos!$A$14:$I$14),FALSE)+_xlfn.IFNA(VLOOKUP($A16+1,Datos!$A$15:$I$34,COUNTA(Datos!$A$14:$I$14),FALSE),0),IF($A16=K$2-1,-VLOOKUP(K$2,Datos!$A$15:$I$34,COUNTA(Datos!$A$14:$I$14),FALSE),IF($A16&lt;=K$2-2,0))))),2)</f>
        <v>0</v>
      </c>
      <c r="L16" s="39">
        <f>ROUND(IF($A16&gt;=L$2+2,0,IF($A16=L$2+1,-VLOOKUP($A16,Datos!$A$15:$I$34,COUNTA(Datos!$A$14:$I$14),FALSE),IF(L$2=$A16,VLOOKUP(L$2,Datos!$A$15:$I$34,COUNTA(Datos!$A$14:$I$14),FALSE)+_xlfn.IFNA(VLOOKUP($A16+1,Datos!$A$15:$I$34,COUNTA(Datos!$A$14:$I$14),FALSE),0),IF($A16=L$2-1,-VLOOKUP(L$2,Datos!$A$15:$I$34,COUNTA(Datos!$A$14:$I$14),FALSE),IF($A16&lt;=L$2-2,0))))),2)</f>
        <v>0</v>
      </c>
      <c r="M16" s="39">
        <f>ROUND(IF($A16&gt;=M$2+2,0,IF($A16=M$2+1,-VLOOKUP($A16,Datos!$A$15:$I$34,COUNTA(Datos!$A$14:$I$14),FALSE),IF(M$2=$A16,VLOOKUP(M$2,Datos!$A$15:$I$34,COUNTA(Datos!$A$14:$I$14),FALSE)+_xlfn.IFNA(VLOOKUP($A16+1,Datos!$A$15:$I$34,COUNTA(Datos!$A$14:$I$14),FALSE),0),IF($A16=M$2-1,-VLOOKUP(M$2,Datos!$A$15:$I$34,COUNTA(Datos!$A$14:$I$14),FALSE),IF($A16&lt;=M$2-2,0))))),2)</f>
        <v>0</v>
      </c>
      <c r="N16" s="39">
        <f>ROUND(IF($A16&gt;=N$2+2,0,IF($A16=N$2+1,-VLOOKUP($A16,Datos!$A$15:$I$34,COUNTA(Datos!$A$14:$I$14),FALSE),IF(N$2=$A16,VLOOKUP(N$2,Datos!$A$15:$I$34,COUNTA(Datos!$A$14:$I$14),FALSE)+_xlfn.IFNA(VLOOKUP($A16+1,Datos!$A$15:$I$34,COUNTA(Datos!$A$14:$I$14),FALSE),0),IF($A16=N$2-1,-VLOOKUP(N$2,Datos!$A$15:$I$34,COUNTA(Datos!$A$14:$I$14),FALSE),IF($A16&lt;=N$2-2,0))))),2)</f>
        <v>0</v>
      </c>
      <c r="O16" s="39">
        <f>ROUND(IF($A16&gt;=O$2+2,0,IF($A16=O$2+1,-VLOOKUP($A16,Datos!$A$15:$I$34,COUNTA(Datos!$A$14:$I$14),FALSE),IF(O$2=$A16,VLOOKUP(O$2,Datos!$A$15:$I$34,COUNTA(Datos!$A$14:$I$14),FALSE)+_xlfn.IFNA(VLOOKUP($A16+1,Datos!$A$15:$I$34,COUNTA(Datos!$A$14:$I$14),FALSE),0),IF($A16=O$2-1,-VLOOKUP(O$2,Datos!$A$15:$I$34,COUNTA(Datos!$A$14:$I$14),FALSE),IF($A16&lt;=O$2-2,0))))),2)</f>
        <v>-2010.97</v>
      </c>
      <c r="P16" s="39">
        <f>ROUND(IF($A16&gt;=P$2+2,0,IF($A16=P$2+1,-VLOOKUP($A16,Datos!$A$15:$I$34,COUNTA(Datos!$A$14:$I$14),FALSE),IF(P$2=$A16,VLOOKUP(P$2,Datos!$A$15:$I$34,COUNTA(Datos!$A$14:$I$14),FALSE)+_xlfn.IFNA(VLOOKUP($A16+1,Datos!$A$15:$I$34,COUNTA(Datos!$A$14:$I$14),FALSE),0),IF($A16=P$2-1,-VLOOKUP(P$2,Datos!$A$15:$I$34,COUNTA(Datos!$A$14:$I$14),FALSE),IF($A16&lt;=P$2-2,0))))),2)</f>
        <v>4021.94</v>
      </c>
      <c r="Q16" s="39">
        <f>ROUND(IF($A16&gt;=Q$2+2,0,IF($A16=Q$2+1,-VLOOKUP($A16,Datos!$A$15:$I$34,COUNTA(Datos!$A$14:$I$14),FALSE),IF(Q$2=$A16,VLOOKUP(Q$2,Datos!$A$15:$I$34,COUNTA(Datos!$A$14:$I$14),FALSE)+_xlfn.IFNA(VLOOKUP($A16+1,Datos!$A$15:$I$34,COUNTA(Datos!$A$14:$I$14),FALSE),0),IF($A16=Q$2-1,-VLOOKUP(Q$2,Datos!$A$15:$I$34,COUNTA(Datos!$A$14:$I$14),FALSE),IF($A16&lt;=Q$2-2,0))))),2)</f>
        <v>-2010.97</v>
      </c>
      <c r="R16" s="39">
        <f>ROUND(IF($A16&gt;=R$2+2,0,IF($A16=R$2+1,-VLOOKUP($A16,Datos!$A$15:$I$34,COUNTA(Datos!$A$14:$I$14),FALSE),IF(R$2=$A16,VLOOKUP(R$2,Datos!$A$15:$I$34,COUNTA(Datos!$A$14:$I$14),FALSE)+_xlfn.IFNA(VLOOKUP($A16+1,Datos!$A$15:$I$34,COUNTA(Datos!$A$14:$I$14),FALSE),0),IF($A16=R$2-1,-VLOOKUP(R$2,Datos!$A$15:$I$34,COUNTA(Datos!$A$14:$I$14),FALSE),IF($A16&lt;=R$2-2,0))))),2)</f>
        <v>0</v>
      </c>
      <c r="S16" s="39">
        <f>ROUND(IF($A16&gt;=S$2+2,0,IF($A16=S$2+1,-VLOOKUP($A16,Datos!$A$15:$I$34,COUNTA(Datos!$A$14:$I$14),FALSE),IF(S$2=$A16,VLOOKUP(S$2,Datos!$A$15:$I$34,COUNTA(Datos!$A$14:$I$14),FALSE)+_xlfn.IFNA(VLOOKUP($A16+1,Datos!$A$15:$I$34,COUNTA(Datos!$A$14:$I$14),FALSE),0),IF($A16=S$2-1,-VLOOKUP(S$2,Datos!$A$15:$I$34,COUNTA(Datos!$A$14:$I$14),FALSE),IF($A16&lt;=S$2-2,0))))),2)</f>
        <v>0</v>
      </c>
      <c r="T16" s="39">
        <f>ROUND(IF($A16&gt;=T$2+2,0,IF($A16=T$2+1,-VLOOKUP($A16,Datos!$A$15:$I$34,COUNTA(Datos!$A$14:$I$14),FALSE),IF(T$2=$A16,VLOOKUP(T$2,Datos!$A$15:$I$34,COUNTA(Datos!$A$14:$I$14),FALSE)+_xlfn.IFNA(VLOOKUP($A16+1,Datos!$A$15:$I$34,COUNTA(Datos!$A$14:$I$14),FALSE),0),IF($A16=T$2-1,-VLOOKUP(T$2,Datos!$A$15:$I$34,COUNTA(Datos!$A$14:$I$14),FALSE),IF($A16&lt;=T$2-2,0))))),2)</f>
        <v>0</v>
      </c>
      <c r="U16" s="39">
        <f>ROUND(IF($A16&gt;=U$2+2,0,IF($A16=U$2+1,-VLOOKUP($A16,Datos!$A$15:$I$34,COUNTA(Datos!$A$14:$I$14),FALSE),IF(U$2=$A16,VLOOKUP(U$2,Datos!$A$15:$I$34,COUNTA(Datos!$A$14:$I$14),FALSE)+_xlfn.IFNA(VLOOKUP($A16+1,Datos!$A$15:$I$34,COUNTA(Datos!$A$14:$I$14),FALSE),0),IF($A16=U$2-1,-VLOOKUP(U$2,Datos!$A$15:$I$34,COUNTA(Datos!$A$14:$I$14),FALSE),IF($A16&lt;=U$2-2,0))))),2)</f>
        <v>0</v>
      </c>
      <c r="V16" s="39">
        <f>ROUND(IF($A16&gt;=V$2+2,0,IF($A16=V$2+1,-VLOOKUP($A16,Datos!$A$15:$I$34,COUNTA(Datos!$A$14:$I$14),FALSE),IF(V$2=$A16,VLOOKUP(V$2,Datos!$A$15:$I$34,COUNTA(Datos!$A$14:$I$14),FALSE)+_xlfn.IFNA(VLOOKUP($A16+1,Datos!$A$15:$I$34,COUNTA(Datos!$A$14:$I$14),FALSE),0),IF($A16=V$2-1,-VLOOKUP(V$2,Datos!$A$15:$I$34,COUNTA(Datos!$A$14:$I$14),FALSE),IF($A16&lt;=V$2-2,0))))),2)</f>
        <v>0</v>
      </c>
      <c r="W16" s="30"/>
      <c r="X16" s="69"/>
      <c r="Y16" s="29"/>
      <c r="Z16" s="34" t="s">
        <v>22</v>
      </c>
      <c r="AA16" s="30"/>
      <c r="AB16" s="69"/>
      <c r="AC16" s="29"/>
      <c r="AD16" s="38">
        <f t="shared" si="1"/>
        <v>1</v>
      </c>
      <c r="AE16" s="30"/>
      <c r="AF16" s="69"/>
      <c r="AG16" s="29"/>
      <c r="AH16" s="37">
        <v>4.91</v>
      </c>
      <c r="AI16" s="30"/>
    </row>
    <row r="17" spans="1:35" ht="16.5" customHeight="1">
      <c r="A17" s="26">
        <f t="shared" si="0"/>
        <v>15</v>
      </c>
      <c r="B17" s="29"/>
      <c r="C17" s="39">
        <f>ROUND(IF($A17&gt;=C$2+2,0,IF($A17=C$2+1,-VLOOKUP($A17,Datos!$A$15:$I$34,COUNTA(Datos!$A$14:$I$14),FALSE),IF(C$2=$A17,VLOOKUP(C$2,Datos!$A$15:$I$34,COUNTA(Datos!$A$14:$I$14),FALSE)+_xlfn.IFNA(VLOOKUP($A17+1,Datos!$A$15:$I$34,COUNTA(Datos!$A$14:$I$14),FALSE),0),IF($A17=C$2-1,-VLOOKUP(C$2,Datos!$A$15:$I$34,COUNTA(Datos!$A$14:$I$14),FALSE),IF($A17&lt;=C$2-2,0))))),2)</f>
        <v>0</v>
      </c>
      <c r="D17" s="39">
        <f>ROUND(IF($A17&gt;=D$2+2,0,IF($A17=D$2+1,-VLOOKUP($A17,Datos!$A$15:$I$34,COUNTA(Datos!$A$14:$I$14),FALSE),IF(D$2=$A17,VLOOKUP(D$2,Datos!$A$15:$I$34,COUNTA(Datos!$A$14:$I$14),FALSE)+_xlfn.IFNA(VLOOKUP($A17+1,Datos!$A$15:$I$34,COUNTA(Datos!$A$14:$I$14),FALSE),0),IF($A17=D$2-1,-VLOOKUP(D$2,Datos!$A$15:$I$34,COUNTA(Datos!$A$14:$I$14),FALSE),IF($A17&lt;=D$2-2,0))))),2)</f>
        <v>0</v>
      </c>
      <c r="E17" s="39">
        <f>ROUND(IF($A17&gt;=E$2+2,0,IF($A17=E$2+1,-VLOOKUP($A17,Datos!$A$15:$I$34,COUNTA(Datos!$A$14:$I$14),FALSE),IF(E$2=$A17,VLOOKUP(E$2,Datos!$A$15:$I$34,COUNTA(Datos!$A$14:$I$14),FALSE)+_xlfn.IFNA(VLOOKUP($A17+1,Datos!$A$15:$I$34,COUNTA(Datos!$A$14:$I$14),FALSE),0),IF($A17=E$2-1,-VLOOKUP(E$2,Datos!$A$15:$I$34,COUNTA(Datos!$A$14:$I$14),FALSE),IF($A17&lt;=E$2-2,0))))),2)</f>
        <v>0</v>
      </c>
      <c r="F17" s="39">
        <f>ROUND(IF($A17&gt;=F$2+2,0,IF($A17=F$2+1,-VLOOKUP($A17,Datos!$A$15:$I$34,COUNTA(Datos!$A$14:$I$14),FALSE),IF(F$2=$A17,VLOOKUP(F$2,Datos!$A$15:$I$34,COUNTA(Datos!$A$14:$I$14),FALSE)+_xlfn.IFNA(VLOOKUP($A17+1,Datos!$A$15:$I$34,COUNTA(Datos!$A$14:$I$14),FALSE),0),IF($A17=F$2-1,-VLOOKUP(F$2,Datos!$A$15:$I$34,COUNTA(Datos!$A$14:$I$14),FALSE),IF($A17&lt;=F$2-2,0))))),2)</f>
        <v>0</v>
      </c>
      <c r="G17" s="39">
        <f>ROUND(IF($A17&gt;=G$2+2,0,IF($A17=G$2+1,-VLOOKUP($A17,Datos!$A$15:$I$34,COUNTA(Datos!$A$14:$I$14),FALSE),IF(G$2=$A17,VLOOKUP(G$2,Datos!$A$15:$I$34,COUNTA(Datos!$A$14:$I$14),FALSE)+_xlfn.IFNA(VLOOKUP($A17+1,Datos!$A$15:$I$34,COUNTA(Datos!$A$14:$I$14),FALSE),0),IF($A17=G$2-1,-VLOOKUP(G$2,Datos!$A$15:$I$34,COUNTA(Datos!$A$14:$I$14),FALSE),IF($A17&lt;=G$2-2,0))))),2)</f>
        <v>0</v>
      </c>
      <c r="H17" s="39">
        <f>ROUND(IF($A17&gt;=H$2+2,0,IF($A17=H$2+1,-VLOOKUP($A17,Datos!$A$15:$I$34,COUNTA(Datos!$A$14:$I$14),FALSE),IF(H$2=$A17,VLOOKUP(H$2,Datos!$A$15:$I$34,COUNTA(Datos!$A$14:$I$14),FALSE)+_xlfn.IFNA(VLOOKUP($A17+1,Datos!$A$15:$I$34,COUNTA(Datos!$A$14:$I$14),FALSE),0),IF($A17=H$2-1,-VLOOKUP(H$2,Datos!$A$15:$I$34,COUNTA(Datos!$A$14:$I$14),FALSE),IF($A17&lt;=H$2-2,0))))),2)</f>
        <v>0</v>
      </c>
      <c r="I17" s="39">
        <f>ROUND(IF($A17&gt;=I$2+2,0,IF($A17=I$2+1,-VLOOKUP($A17,Datos!$A$15:$I$34,COUNTA(Datos!$A$14:$I$14),FALSE),IF(I$2=$A17,VLOOKUP(I$2,Datos!$A$15:$I$34,COUNTA(Datos!$A$14:$I$14),FALSE)+_xlfn.IFNA(VLOOKUP($A17+1,Datos!$A$15:$I$34,COUNTA(Datos!$A$14:$I$14),FALSE),0),IF($A17=I$2-1,-VLOOKUP(I$2,Datos!$A$15:$I$34,COUNTA(Datos!$A$14:$I$14),FALSE),IF($A17&lt;=I$2-2,0))))),2)</f>
        <v>0</v>
      </c>
      <c r="J17" s="39">
        <f>ROUND(IF($A17&gt;=J$2+2,0,IF($A17=J$2+1,-VLOOKUP($A17,Datos!$A$15:$I$34,COUNTA(Datos!$A$14:$I$14),FALSE),IF(J$2=$A17,VLOOKUP(J$2,Datos!$A$15:$I$34,COUNTA(Datos!$A$14:$I$14),FALSE)+_xlfn.IFNA(VLOOKUP($A17+1,Datos!$A$15:$I$34,COUNTA(Datos!$A$14:$I$14),FALSE),0),IF($A17=J$2-1,-VLOOKUP(J$2,Datos!$A$15:$I$34,COUNTA(Datos!$A$14:$I$14),FALSE),IF($A17&lt;=J$2-2,0))))),2)</f>
        <v>0</v>
      </c>
      <c r="K17" s="39">
        <f>ROUND(IF($A17&gt;=K$2+2,0,IF($A17=K$2+1,-VLOOKUP($A17,Datos!$A$15:$I$34,COUNTA(Datos!$A$14:$I$14),FALSE),IF(K$2=$A17,VLOOKUP(K$2,Datos!$A$15:$I$34,COUNTA(Datos!$A$14:$I$14),FALSE)+_xlfn.IFNA(VLOOKUP($A17+1,Datos!$A$15:$I$34,COUNTA(Datos!$A$14:$I$14),FALSE),0),IF($A17=K$2-1,-VLOOKUP(K$2,Datos!$A$15:$I$34,COUNTA(Datos!$A$14:$I$14),FALSE),IF($A17&lt;=K$2-2,0))))),2)</f>
        <v>0</v>
      </c>
      <c r="L17" s="39">
        <f>ROUND(IF($A17&gt;=L$2+2,0,IF($A17=L$2+1,-VLOOKUP($A17,Datos!$A$15:$I$34,COUNTA(Datos!$A$14:$I$14),FALSE),IF(L$2=$A17,VLOOKUP(L$2,Datos!$A$15:$I$34,COUNTA(Datos!$A$14:$I$14),FALSE)+_xlfn.IFNA(VLOOKUP($A17+1,Datos!$A$15:$I$34,COUNTA(Datos!$A$14:$I$14),FALSE),0),IF($A17=L$2-1,-VLOOKUP(L$2,Datos!$A$15:$I$34,COUNTA(Datos!$A$14:$I$14),FALSE),IF($A17&lt;=L$2-2,0))))),2)</f>
        <v>0</v>
      </c>
      <c r="M17" s="39">
        <f>ROUND(IF($A17&gt;=M$2+2,0,IF($A17=M$2+1,-VLOOKUP($A17,Datos!$A$15:$I$34,COUNTA(Datos!$A$14:$I$14),FALSE),IF(M$2=$A17,VLOOKUP(M$2,Datos!$A$15:$I$34,COUNTA(Datos!$A$14:$I$14),FALSE)+_xlfn.IFNA(VLOOKUP($A17+1,Datos!$A$15:$I$34,COUNTA(Datos!$A$14:$I$14),FALSE),0),IF($A17=M$2-1,-VLOOKUP(M$2,Datos!$A$15:$I$34,COUNTA(Datos!$A$14:$I$14),FALSE),IF($A17&lt;=M$2-2,0))))),2)</f>
        <v>0</v>
      </c>
      <c r="N17" s="39">
        <f>ROUND(IF($A17&gt;=N$2+2,0,IF($A17=N$2+1,-VLOOKUP($A17,Datos!$A$15:$I$34,COUNTA(Datos!$A$14:$I$14),FALSE),IF(N$2=$A17,VLOOKUP(N$2,Datos!$A$15:$I$34,COUNTA(Datos!$A$14:$I$14),FALSE)+_xlfn.IFNA(VLOOKUP($A17+1,Datos!$A$15:$I$34,COUNTA(Datos!$A$14:$I$14),FALSE),0),IF($A17=N$2-1,-VLOOKUP(N$2,Datos!$A$15:$I$34,COUNTA(Datos!$A$14:$I$14),FALSE),IF($A17&lt;=N$2-2,0))))),2)</f>
        <v>0</v>
      </c>
      <c r="O17" s="39">
        <f>ROUND(IF($A17&gt;=O$2+2,0,IF($A17=O$2+1,-VLOOKUP($A17,Datos!$A$15:$I$34,COUNTA(Datos!$A$14:$I$14),FALSE),IF(O$2=$A17,VLOOKUP(O$2,Datos!$A$15:$I$34,COUNTA(Datos!$A$14:$I$14),FALSE)+_xlfn.IFNA(VLOOKUP($A17+1,Datos!$A$15:$I$34,COUNTA(Datos!$A$14:$I$14),FALSE),0),IF($A17=O$2-1,-VLOOKUP(O$2,Datos!$A$15:$I$34,COUNTA(Datos!$A$14:$I$14),FALSE),IF($A17&lt;=O$2-2,0))))),2)</f>
        <v>0</v>
      </c>
      <c r="P17" s="39">
        <f>ROUND(IF($A17&gt;=P$2+2,0,IF($A17=P$2+1,-VLOOKUP($A17,Datos!$A$15:$I$34,COUNTA(Datos!$A$14:$I$14),FALSE),IF(P$2=$A17,VLOOKUP(P$2,Datos!$A$15:$I$34,COUNTA(Datos!$A$14:$I$14),FALSE)+_xlfn.IFNA(VLOOKUP($A17+1,Datos!$A$15:$I$34,COUNTA(Datos!$A$14:$I$14),FALSE),0),IF($A17=P$2-1,-VLOOKUP(P$2,Datos!$A$15:$I$34,COUNTA(Datos!$A$14:$I$14),FALSE),IF($A17&lt;=P$2-2,0))))),2)</f>
        <v>-2010.97</v>
      </c>
      <c r="Q17" s="39">
        <f>ROUND(IF($A17&gt;=Q$2+2,0,IF($A17=Q$2+1,-VLOOKUP($A17,Datos!$A$15:$I$34,COUNTA(Datos!$A$14:$I$14),FALSE),IF(Q$2=$A17,VLOOKUP(Q$2,Datos!$A$15:$I$34,COUNTA(Datos!$A$14:$I$14),FALSE)+_xlfn.IFNA(VLOOKUP($A17+1,Datos!$A$15:$I$34,COUNTA(Datos!$A$14:$I$14),FALSE),0),IF($A17=Q$2-1,-VLOOKUP(Q$2,Datos!$A$15:$I$34,COUNTA(Datos!$A$14:$I$14),FALSE),IF($A17&lt;=Q$2-2,0))))),2)</f>
        <v>4021.94</v>
      </c>
      <c r="R17" s="39">
        <f>ROUND(IF($A17&gt;=R$2+2,0,IF($A17=R$2+1,-VLOOKUP($A17,Datos!$A$15:$I$34,COUNTA(Datos!$A$14:$I$14),FALSE),IF(R$2=$A17,VLOOKUP(R$2,Datos!$A$15:$I$34,COUNTA(Datos!$A$14:$I$14),FALSE)+_xlfn.IFNA(VLOOKUP($A17+1,Datos!$A$15:$I$34,COUNTA(Datos!$A$14:$I$14),FALSE),0),IF($A17=R$2-1,-VLOOKUP(R$2,Datos!$A$15:$I$34,COUNTA(Datos!$A$14:$I$14),FALSE),IF($A17&lt;=R$2-2,0))))),2)</f>
        <v>-2010.97</v>
      </c>
      <c r="S17" s="39">
        <f>ROUND(IF($A17&gt;=S$2+2,0,IF($A17=S$2+1,-VLOOKUP($A17,Datos!$A$15:$I$34,COUNTA(Datos!$A$14:$I$14),FALSE),IF(S$2=$A17,VLOOKUP(S$2,Datos!$A$15:$I$34,COUNTA(Datos!$A$14:$I$14),FALSE)+_xlfn.IFNA(VLOOKUP($A17+1,Datos!$A$15:$I$34,COUNTA(Datos!$A$14:$I$14),FALSE),0),IF($A17=S$2-1,-VLOOKUP(S$2,Datos!$A$15:$I$34,COUNTA(Datos!$A$14:$I$14),FALSE),IF($A17&lt;=S$2-2,0))))),2)</f>
        <v>0</v>
      </c>
      <c r="T17" s="39">
        <f>ROUND(IF($A17&gt;=T$2+2,0,IF($A17=T$2+1,-VLOOKUP($A17,Datos!$A$15:$I$34,COUNTA(Datos!$A$14:$I$14),FALSE),IF(T$2=$A17,VLOOKUP(T$2,Datos!$A$15:$I$34,COUNTA(Datos!$A$14:$I$14),FALSE)+_xlfn.IFNA(VLOOKUP($A17+1,Datos!$A$15:$I$34,COUNTA(Datos!$A$14:$I$14),FALSE),0),IF($A17=T$2-1,-VLOOKUP(T$2,Datos!$A$15:$I$34,COUNTA(Datos!$A$14:$I$14),FALSE),IF($A17&lt;=T$2-2,0))))),2)</f>
        <v>0</v>
      </c>
      <c r="U17" s="39">
        <f>ROUND(IF($A17&gt;=U$2+2,0,IF($A17=U$2+1,-VLOOKUP($A17,Datos!$A$15:$I$34,COUNTA(Datos!$A$14:$I$14),FALSE),IF(U$2=$A17,VLOOKUP(U$2,Datos!$A$15:$I$34,COUNTA(Datos!$A$14:$I$14),FALSE)+_xlfn.IFNA(VLOOKUP($A17+1,Datos!$A$15:$I$34,COUNTA(Datos!$A$14:$I$14),FALSE),0),IF($A17=U$2-1,-VLOOKUP(U$2,Datos!$A$15:$I$34,COUNTA(Datos!$A$14:$I$14),FALSE),IF($A17&lt;=U$2-2,0))))),2)</f>
        <v>0</v>
      </c>
      <c r="V17" s="39">
        <f>ROUND(IF($A17&gt;=V$2+2,0,IF($A17=V$2+1,-VLOOKUP($A17,Datos!$A$15:$I$34,COUNTA(Datos!$A$14:$I$14),FALSE),IF(V$2=$A17,VLOOKUP(V$2,Datos!$A$15:$I$34,COUNTA(Datos!$A$14:$I$14),FALSE)+_xlfn.IFNA(VLOOKUP($A17+1,Datos!$A$15:$I$34,COUNTA(Datos!$A$14:$I$14),FALSE),0),IF($A17=V$2-1,-VLOOKUP(V$2,Datos!$A$15:$I$34,COUNTA(Datos!$A$14:$I$14),FALSE),IF($A17&lt;=V$2-2,0))))),2)</f>
        <v>0</v>
      </c>
      <c r="W17" s="30"/>
      <c r="X17" s="69"/>
      <c r="Y17" s="29"/>
      <c r="Z17" s="34" t="s">
        <v>23</v>
      </c>
      <c r="AA17" s="30"/>
      <c r="AB17" s="69"/>
      <c r="AC17" s="29"/>
      <c r="AD17" s="38">
        <f t="shared" si="1"/>
        <v>1</v>
      </c>
      <c r="AE17" s="30"/>
      <c r="AF17" s="69"/>
      <c r="AG17" s="29"/>
      <c r="AH17" s="37">
        <v>5.21</v>
      </c>
      <c r="AI17" s="30"/>
    </row>
    <row r="18" spans="1:35" ht="16.5" customHeight="1">
      <c r="A18" s="26">
        <f t="shared" si="0"/>
        <v>16</v>
      </c>
      <c r="B18" s="29"/>
      <c r="C18" s="39">
        <f>ROUND(IF($A18&gt;=C$2+2,0,IF($A18=C$2+1,-VLOOKUP($A18,Datos!$A$15:$I$34,COUNTA(Datos!$A$14:$I$14),FALSE),IF(C$2=$A18,VLOOKUP(C$2,Datos!$A$15:$I$34,COUNTA(Datos!$A$14:$I$14),FALSE)+_xlfn.IFNA(VLOOKUP($A18+1,Datos!$A$15:$I$34,COUNTA(Datos!$A$14:$I$14),FALSE),0),IF($A18=C$2-1,-VLOOKUP(C$2,Datos!$A$15:$I$34,COUNTA(Datos!$A$14:$I$14),FALSE),IF($A18&lt;=C$2-2,0))))),2)</f>
        <v>0</v>
      </c>
      <c r="D18" s="39">
        <f>ROUND(IF($A18&gt;=D$2+2,0,IF($A18=D$2+1,-VLOOKUP($A18,Datos!$A$15:$I$34,COUNTA(Datos!$A$14:$I$14),FALSE),IF(D$2=$A18,VLOOKUP(D$2,Datos!$A$15:$I$34,COUNTA(Datos!$A$14:$I$14),FALSE)+_xlfn.IFNA(VLOOKUP($A18+1,Datos!$A$15:$I$34,COUNTA(Datos!$A$14:$I$14),FALSE),0),IF($A18=D$2-1,-VLOOKUP(D$2,Datos!$A$15:$I$34,COUNTA(Datos!$A$14:$I$14),FALSE),IF($A18&lt;=D$2-2,0))))),2)</f>
        <v>0</v>
      </c>
      <c r="E18" s="39">
        <f>ROUND(IF($A18&gt;=E$2+2,0,IF($A18=E$2+1,-VLOOKUP($A18,Datos!$A$15:$I$34,COUNTA(Datos!$A$14:$I$14),FALSE),IF(E$2=$A18,VLOOKUP(E$2,Datos!$A$15:$I$34,COUNTA(Datos!$A$14:$I$14),FALSE)+_xlfn.IFNA(VLOOKUP($A18+1,Datos!$A$15:$I$34,COUNTA(Datos!$A$14:$I$14),FALSE),0),IF($A18=E$2-1,-VLOOKUP(E$2,Datos!$A$15:$I$34,COUNTA(Datos!$A$14:$I$14),FALSE),IF($A18&lt;=E$2-2,0))))),2)</f>
        <v>0</v>
      </c>
      <c r="F18" s="39">
        <f>ROUND(IF($A18&gt;=F$2+2,0,IF($A18=F$2+1,-VLOOKUP($A18,Datos!$A$15:$I$34,COUNTA(Datos!$A$14:$I$14),FALSE),IF(F$2=$A18,VLOOKUP(F$2,Datos!$A$15:$I$34,COUNTA(Datos!$A$14:$I$14),FALSE)+_xlfn.IFNA(VLOOKUP($A18+1,Datos!$A$15:$I$34,COUNTA(Datos!$A$14:$I$14),FALSE),0),IF($A18=F$2-1,-VLOOKUP(F$2,Datos!$A$15:$I$34,COUNTA(Datos!$A$14:$I$14),FALSE),IF($A18&lt;=F$2-2,0))))),2)</f>
        <v>0</v>
      </c>
      <c r="G18" s="39">
        <f>ROUND(IF($A18&gt;=G$2+2,0,IF($A18=G$2+1,-VLOOKUP($A18,Datos!$A$15:$I$34,COUNTA(Datos!$A$14:$I$14),FALSE),IF(G$2=$A18,VLOOKUP(G$2,Datos!$A$15:$I$34,COUNTA(Datos!$A$14:$I$14),FALSE)+_xlfn.IFNA(VLOOKUP($A18+1,Datos!$A$15:$I$34,COUNTA(Datos!$A$14:$I$14),FALSE),0),IF($A18=G$2-1,-VLOOKUP(G$2,Datos!$A$15:$I$34,COUNTA(Datos!$A$14:$I$14),FALSE),IF($A18&lt;=G$2-2,0))))),2)</f>
        <v>0</v>
      </c>
      <c r="H18" s="39">
        <f>ROUND(IF($A18&gt;=H$2+2,0,IF($A18=H$2+1,-VLOOKUP($A18,Datos!$A$15:$I$34,COUNTA(Datos!$A$14:$I$14),FALSE),IF(H$2=$A18,VLOOKUP(H$2,Datos!$A$15:$I$34,COUNTA(Datos!$A$14:$I$14),FALSE)+_xlfn.IFNA(VLOOKUP($A18+1,Datos!$A$15:$I$34,COUNTA(Datos!$A$14:$I$14),FALSE),0),IF($A18=H$2-1,-VLOOKUP(H$2,Datos!$A$15:$I$34,COUNTA(Datos!$A$14:$I$14),FALSE),IF($A18&lt;=H$2-2,0))))),2)</f>
        <v>0</v>
      </c>
      <c r="I18" s="39">
        <f>ROUND(IF($A18&gt;=I$2+2,0,IF($A18=I$2+1,-VLOOKUP($A18,Datos!$A$15:$I$34,COUNTA(Datos!$A$14:$I$14),FALSE),IF(I$2=$A18,VLOOKUP(I$2,Datos!$A$15:$I$34,COUNTA(Datos!$A$14:$I$14),FALSE)+_xlfn.IFNA(VLOOKUP($A18+1,Datos!$A$15:$I$34,COUNTA(Datos!$A$14:$I$14),FALSE),0),IF($A18=I$2-1,-VLOOKUP(I$2,Datos!$A$15:$I$34,COUNTA(Datos!$A$14:$I$14),FALSE),IF($A18&lt;=I$2-2,0))))),2)</f>
        <v>0</v>
      </c>
      <c r="J18" s="39">
        <f>ROUND(IF($A18&gt;=J$2+2,0,IF($A18=J$2+1,-VLOOKUP($A18,Datos!$A$15:$I$34,COUNTA(Datos!$A$14:$I$14),FALSE),IF(J$2=$A18,VLOOKUP(J$2,Datos!$A$15:$I$34,COUNTA(Datos!$A$14:$I$14),FALSE)+_xlfn.IFNA(VLOOKUP($A18+1,Datos!$A$15:$I$34,COUNTA(Datos!$A$14:$I$14),FALSE),0),IF($A18=J$2-1,-VLOOKUP(J$2,Datos!$A$15:$I$34,COUNTA(Datos!$A$14:$I$14),FALSE),IF($A18&lt;=J$2-2,0))))),2)</f>
        <v>0</v>
      </c>
      <c r="K18" s="39">
        <f>ROUND(IF($A18&gt;=K$2+2,0,IF($A18=K$2+1,-VLOOKUP($A18,Datos!$A$15:$I$34,COUNTA(Datos!$A$14:$I$14),FALSE),IF(K$2=$A18,VLOOKUP(K$2,Datos!$A$15:$I$34,COUNTA(Datos!$A$14:$I$14),FALSE)+_xlfn.IFNA(VLOOKUP($A18+1,Datos!$A$15:$I$34,COUNTA(Datos!$A$14:$I$14),FALSE),0),IF($A18=K$2-1,-VLOOKUP(K$2,Datos!$A$15:$I$34,COUNTA(Datos!$A$14:$I$14),FALSE),IF($A18&lt;=K$2-2,0))))),2)</f>
        <v>0</v>
      </c>
      <c r="L18" s="39">
        <f>ROUND(IF($A18&gt;=L$2+2,0,IF($A18=L$2+1,-VLOOKUP($A18,Datos!$A$15:$I$34,COUNTA(Datos!$A$14:$I$14),FALSE),IF(L$2=$A18,VLOOKUP(L$2,Datos!$A$15:$I$34,COUNTA(Datos!$A$14:$I$14),FALSE)+_xlfn.IFNA(VLOOKUP($A18+1,Datos!$A$15:$I$34,COUNTA(Datos!$A$14:$I$14),FALSE),0),IF($A18=L$2-1,-VLOOKUP(L$2,Datos!$A$15:$I$34,COUNTA(Datos!$A$14:$I$14),FALSE),IF($A18&lt;=L$2-2,0))))),2)</f>
        <v>0</v>
      </c>
      <c r="M18" s="39">
        <f>ROUND(IF($A18&gt;=M$2+2,0,IF($A18=M$2+1,-VLOOKUP($A18,Datos!$A$15:$I$34,COUNTA(Datos!$A$14:$I$14),FALSE),IF(M$2=$A18,VLOOKUP(M$2,Datos!$A$15:$I$34,COUNTA(Datos!$A$14:$I$14),FALSE)+_xlfn.IFNA(VLOOKUP($A18+1,Datos!$A$15:$I$34,COUNTA(Datos!$A$14:$I$14),FALSE),0),IF($A18=M$2-1,-VLOOKUP(M$2,Datos!$A$15:$I$34,COUNTA(Datos!$A$14:$I$14),FALSE),IF($A18&lt;=M$2-2,0))))),2)</f>
        <v>0</v>
      </c>
      <c r="N18" s="39">
        <f>ROUND(IF($A18&gt;=N$2+2,0,IF($A18=N$2+1,-VLOOKUP($A18,Datos!$A$15:$I$34,COUNTA(Datos!$A$14:$I$14),FALSE),IF(N$2=$A18,VLOOKUP(N$2,Datos!$A$15:$I$34,COUNTA(Datos!$A$14:$I$14),FALSE)+_xlfn.IFNA(VLOOKUP($A18+1,Datos!$A$15:$I$34,COUNTA(Datos!$A$14:$I$14),FALSE),0),IF($A18=N$2-1,-VLOOKUP(N$2,Datos!$A$15:$I$34,COUNTA(Datos!$A$14:$I$14),FALSE),IF($A18&lt;=N$2-2,0))))),2)</f>
        <v>0</v>
      </c>
      <c r="O18" s="39">
        <f>ROUND(IF($A18&gt;=O$2+2,0,IF($A18=O$2+1,-VLOOKUP($A18,Datos!$A$15:$I$34,COUNTA(Datos!$A$14:$I$14),FALSE),IF(O$2=$A18,VLOOKUP(O$2,Datos!$A$15:$I$34,COUNTA(Datos!$A$14:$I$14),FALSE)+_xlfn.IFNA(VLOOKUP($A18+1,Datos!$A$15:$I$34,COUNTA(Datos!$A$14:$I$14),FALSE),0),IF($A18=O$2-1,-VLOOKUP(O$2,Datos!$A$15:$I$34,COUNTA(Datos!$A$14:$I$14),FALSE),IF($A18&lt;=O$2-2,0))))),2)</f>
        <v>0</v>
      </c>
      <c r="P18" s="39">
        <f>ROUND(IF($A18&gt;=P$2+2,0,IF($A18=P$2+1,-VLOOKUP($A18,Datos!$A$15:$I$34,COUNTA(Datos!$A$14:$I$14),FALSE),IF(P$2=$A18,VLOOKUP(P$2,Datos!$A$15:$I$34,COUNTA(Datos!$A$14:$I$14),FALSE)+_xlfn.IFNA(VLOOKUP($A18+1,Datos!$A$15:$I$34,COUNTA(Datos!$A$14:$I$14),FALSE),0),IF($A18=P$2-1,-VLOOKUP(P$2,Datos!$A$15:$I$34,COUNTA(Datos!$A$14:$I$14),FALSE),IF($A18&lt;=P$2-2,0))))),2)</f>
        <v>0</v>
      </c>
      <c r="Q18" s="39">
        <f>ROUND(IF($A18&gt;=Q$2+2,0,IF($A18=Q$2+1,-VLOOKUP($A18,Datos!$A$15:$I$34,COUNTA(Datos!$A$14:$I$14),FALSE),IF(Q$2=$A18,VLOOKUP(Q$2,Datos!$A$15:$I$34,COUNTA(Datos!$A$14:$I$14),FALSE)+_xlfn.IFNA(VLOOKUP($A18+1,Datos!$A$15:$I$34,COUNTA(Datos!$A$14:$I$14),FALSE),0),IF($A18=Q$2-1,-VLOOKUP(Q$2,Datos!$A$15:$I$34,COUNTA(Datos!$A$14:$I$14),FALSE),IF($A18&lt;=Q$2-2,0))))),2)</f>
        <v>-2010.97</v>
      </c>
      <c r="R18" s="39">
        <f>ROUND(IF($A18&gt;=R$2+2,0,IF($A18=R$2+1,-VLOOKUP($A18,Datos!$A$15:$I$34,COUNTA(Datos!$A$14:$I$14),FALSE),IF(R$2=$A18,VLOOKUP(R$2,Datos!$A$15:$I$34,COUNTA(Datos!$A$14:$I$14),FALSE)+_xlfn.IFNA(VLOOKUP($A18+1,Datos!$A$15:$I$34,COUNTA(Datos!$A$14:$I$14),FALSE),0),IF($A18=R$2-1,-VLOOKUP(R$2,Datos!$A$15:$I$34,COUNTA(Datos!$A$14:$I$14),FALSE),IF($A18&lt;=R$2-2,0))))),2)</f>
        <v>2704.67</v>
      </c>
      <c r="S18" s="39">
        <f>ROUND(IF($A18&gt;=S$2+2,0,IF($A18=S$2+1,-VLOOKUP($A18,Datos!$A$15:$I$34,COUNTA(Datos!$A$14:$I$14),FALSE),IF(S$2=$A18,VLOOKUP(S$2,Datos!$A$15:$I$34,COUNTA(Datos!$A$14:$I$14),FALSE)+_xlfn.IFNA(VLOOKUP($A18+1,Datos!$A$15:$I$34,COUNTA(Datos!$A$14:$I$14),FALSE),0),IF($A18=S$2-1,-VLOOKUP(S$2,Datos!$A$15:$I$34,COUNTA(Datos!$A$14:$I$14),FALSE),IF($A18&lt;=S$2-2,0))))),2)</f>
        <v>-693.7</v>
      </c>
      <c r="T18" s="39">
        <f>ROUND(IF($A18&gt;=T$2+2,0,IF($A18=T$2+1,-VLOOKUP($A18,Datos!$A$15:$I$34,COUNTA(Datos!$A$14:$I$14),FALSE),IF(T$2=$A18,VLOOKUP(T$2,Datos!$A$15:$I$34,COUNTA(Datos!$A$14:$I$14),FALSE)+_xlfn.IFNA(VLOOKUP($A18+1,Datos!$A$15:$I$34,COUNTA(Datos!$A$14:$I$14),FALSE),0),IF($A18=T$2-1,-VLOOKUP(T$2,Datos!$A$15:$I$34,COUNTA(Datos!$A$14:$I$14),FALSE),IF($A18&lt;=T$2-2,0))))),2)</f>
        <v>0</v>
      </c>
      <c r="U18" s="39">
        <f>ROUND(IF($A18&gt;=U$2+2,0,IF($A18=U$2+1,-VLOOKUP($A18,Datos!$A$15:$I$34,COUNTA(Datos!$A$14:$I$14),FALSE),IF(U$2=$A18,VLOOKUP(U$2,Datos!$A$15:$I$34,COUNTA(Datos!$A$14:$I$14),FALSE)+_xlfn.IFNA(VLOOKUP($A18+1,Datos!$A$15:$I$34,COUNTA(Datos!$A$14:$I$14),FALSE),0),IF($A18=U$2-1,-VLOOKUP(U$2,Datos!$A$15:$I$34,COUNTA(Datos!$A$14:$I$14),FALSE),IF($A18&lt;=U$2-2,0))))),2)</f>
        <v>0</v>
      </c>
      <c r="V18" s="39">
        <f>ROUND(IF($A18&gt;=V$2+2,0,IF($A18=V$2+1,-VLOOKUP($A18,Datos!$A$15:$I$34,COUNTA(Datos!$A$14:$I$14),FALSE),IF(V$2=$A18,VLOOKUP(V$2,Datos!$A$15:$I$34,COUNTA(Datos!$A$14:$I$14),FALSE)+_xlfn.IFNA(VLOOKUP($A18+1,Datos!$A$15:$I$34,COUNTA(Datos!$A$14:$I$14),FALSE),0),IF($A18=V$2-1,-VLOOKUP(V$2,Datos!$A$15:$I$34,COUNTA(Datos!$A$14:$I$14),FALSE),IF($A18&lt;=V$2-2,0))))),2)</f>
        <v>0</v>
      </c>
      <c r="W18" s="30"/>
      <c r="X18" s="69"/>
      <c r="Y18" s="29"/>
      <c r="Z18" s="34" t="s">
        <v>24</v>
      </c>
      <c r="AA18" s="30"/>
      <c r="AB18" s="69"/>
      <c r="AC18" s="29"/>
      <c r="AD18" s="38">
        <f t="shared" si="1"/>
        <v>1</v>
      </c>
      <c r="AE18" s="30"/>
      <c r="AF18" s="69"/>
      <c r="AG18" s="29"/>
      <c r="AH18" s="37">
        <v>5.46</v>
      </c>
      <c r="AI18" s="30"/>
    </row>
    <row r="19" spans="1:35" ht="16.5" customHeight="1">
      <c r="A19" s="26">
        <f t="shared" si="0"/>
        <v>17</v>
      </c>
      <c r="B19" s="29"/>
      <c r="C19" s="39">
        <f>ROUND(IF($A19&gt;=C$2+2,0,IF($A19=C$2+1,-VLOOKUP($A19,Datos!$A$15:$I$34,COUNTA(Datos!$A$14:$I$14),FALSE),IF(C$2=$A19,VLOOKUP(C$2,Datos!$A$15:$I$34,COUNTA(Datos!$A$14:$I$14),FALSE)+_xlfn.IFNA(VLOOKUP($A19+1,Datos!$A$15:$I$34,COUNTA(Datos!$A$14:$I$14),FALSE),0),IF($A19=C$2-1,-VLOOKUP(C$2,Datos!$A$15:$I$34,COUNTA(Datos!$A$14:$I$14),FALSE),IF($A19&lt;=C$2-2,0))))),2)</f>
        <v>0</v>
      </c>
      <c r="D19" s="39">
        <f>ROUND(IF($A19&gt;=D$2+2,0,IF($A19=D$2+1,-VLOOKUP($A19,Datos!$A$15:$I$34,COUNTA(Datos!$A$14:$I$14),FALSE),IF(D$2=$A19,VLOOKUP(D$2,Datos!$A$15:$I$34,COUNTA(Datos!$A$14:$I$14),FALSE)+_xlfn.IFNA(VLOOKUP($A19+1,Datos!$A$15:$I$34,COUNTA(Datos!$A$14:$I$14),FALSE),0),IF($A19=D$2-1,-VLOOKUP(D$2,Datos!$A$15:$I$34,COUNTA(Datos!$A$14:$I$14),FALSE),IF($A19&lt;=D$2-2,0))))),2)</f>
        <v>0</v>
      </c>
      <c r="E19" s="39">
        <f>ROUND(IF($A19&gt;=E$2+2,0,IF($A19=E$2+1,-VLOOKUP($A19,Datos!$A$15:$I$34,COUNTA(Datos!$A$14:$I$14),FALSE),IF(E$2=$A19,VLOOKUP(E$2,Datos!$A$15:$I$34,COUNTA(Datos!$A$14:$I$14),FALSE)+_xlfn.IFNA(VLOOKUP($A19+1,Datos!$A$15:$I$34,COUNTA(Datos!$A$14:$I$14),FALSE),0),IF($A19=E$2-1,-VLOOKUP(E$2,Datos!$A$15:$I$34,COUNTA(Datos!$A$14:$I$14),FALSE),IF($A19&lt;=E$2-2,0))))),2)</f>
        <v>0</v>
      </c>
      <c r="F19" s="39">
        <f>ROUND(IF($A19&gt;=F$2+2,0,IF($A19=F$2+1,-VLOOKUP($A19,Datos!$A$15:$I$34,COUNTA(Datos!$A$14:$I$14),FALSE),IF(F$2=$A19,VLOOKUP(F$2,Datos!$A$15:$I$34,COUNTA(Datos!$A$14:$I$14),FALSE)+_xlfn.IFNA(VLOOKUP($A19+1,Datos!$A$15:$I$34,COUNTA(Datos!$A$14:$I$14),FALSE),0),IF($A19=F$2-1,-VLOOKUP(F$2,Datos!$A$15:$I$34,COUNTA(Datos!$A$14:$I$14),FALSE),IF($A19&lt;=F$2-2,0))))),2)</f>
        <v>0</v>
      </c>
      <c r="G19" s="39">
        <f>ROUND(IF($A19&gt;=G$2+2,0,IF($A19=G$2+1,-VLOOKUP($A19,Datos!$A$15:$I$34,COUNTA(Datos!$A$14:$I$14),FALSE),IF(G$2=$A19,VLOOKUP(G$2,Datos!$A$15:$I$34,COUNTA(Datos!$A$14:$I$14),FALSE)+_xlfn.IFNA(VLOOKUP($A19+1,Datos!$A$15:$I$34,COUNTA(Datos!$A$14:$I$14),FALSE),0),IF($A19=G$2-1,-VLOOKUP(G$2,Datos!$A$15:$I$34,COUNTA(Datos!$A$14:$I$14),FALSE),IF($A19&lt;=G$2-2,0))))),2)</f>
        <v>0</v>
      </c>
      <c r="H19" s="39">
        <f>ROUND(IF($A19&gt;=H$2+2,0,IF($A19=H$2+1,-VLOOKUP($A19,Datos!$A$15:$I$34,COUNTA(Datos!$A$14:$I$14),FALSE),IF(H$2=$A19,VLOOKUP(H$2,Datos!$A$15:$I$34,COUNTA(Datos!$A$14:$I$14),FALSE)+_xlfn.IFNA(VLOOKUP($A19+1,Datos!$A$15:$I$34,COUNTA(Datos!$A$14:$I$14),FALSE),0),IF($A19=H$2-1,-VLOOKUP(H$2,Datos!$A$15:$I$34,COUNTA(Datos!$A$14:$I$14),FALSE),IF($A19&lt;=H$2-2,0))))),2)</f>
        <v>0</v>
      </c>
      <c r="I19" s="39">
        <f>ROUND(IF($A19&gt;=I$2+2,0,IF($A19=I$2+1,-VLOOKUP($A19,Datos!$A$15:$I$34,COUNTA(Datos!$A$14:$I$14),FALSE),IF(I$2=$A19,VLOOKUP(I$2,Datos!$A$15:$I$34,COUNTA(Datos!$A$14:$I$14),FALSE)+_xlfn.IFNA(VLOOKUP($A19+1,Datos!$A$15:$I$34,COUNTA(Datos!$A$14:$I$14),FALSE),0),IF($A19=I$2-1,-VLOOKUP(I$2,Datos!$A$15:$I$34,COUNTA(Datos!$A$14:$I$14),FALSE),IF($A19&lt;=I$2-2,0))))),2)</f>
        <v>0</v>
      </c>
      <c r="J19" s="39">
        <f>ROUND(IF($A19&gt;=J$2+2,0,IF($A19=J$2+1,-VLOOKUP($A19,Datos!$A$15:$I$34,COUNTA(Datos!$A$14:$I$14),FALSE),IF(J$2=$A19,VLOOKUP(J$2,Datos!$A$15:$I$34,COUNTA(Datos!$A$14:$I$14),FALSE)+_xlfn.IFNA(VLOOKUP($A19+1,Datos!$A$15:$I$34,COUNTA(Datos!$A$14:$I$14),FALSE),0),IF($A19=J$2-1,-VLOOKUP(J$2,Datos!$A$15:$I$34,COUNTA(Datos!$A$14:$I$14),FALSE),IF($A19&lt;=J$2-2,0))))),2)</f>
        <v>0</v>
      </c>
      <c r="K19" s="39">
        <f>ROUND(IF($A19&gt;=K$2+2,0,IF($A19=K$2+1,-VLOOKUP($A19,Datos!$A$15:$I$34,COUNTA(Datos!$A$14:$I$14),FALSE),IF(K$2=$A19,VLOOKUP(K$2,Datos!$A$15:$I$34,COUNTA(Datos!$A$14:$I$14),FALSE)+_xlfn.IFNA(VLOOKUP($A19+1,Datos!$A$15:$I$34,COUNTA(Datos!$A$14:$I$14),FALSE),0),IF($A19=K$2-1,-VLOOKUP(K$2,Datos!$A$15:$I$34,COUNTA(Datos!$A$14:$I$14),FALSE),IF($A19&lt;=K$2-2,0))))),2)</f>
        <v>0</v>
      </c>
      <c r="L19" s="39">
        <f>ROUND(IF($A19&gt;=L$2+2,0,IF($A19=L$2+1,-VLOOKUP($A19,Datos!$A$15:$I$34,COUNTA(Datos!$A$14:$I$14),FALSE),IF(L$2=$A19,VLOOKUP(L$2,Datos!$A$15:$I$34,COUNTA(Datos!$A$14:$I$14),FALSE)+_xlfn.IFNA(VLOOKUP($A19+1,Datos!$A$15:$I$34,COUNTA(Datos!$A$14:$I$14),FALSE),0),IF($A19=L$2-1,-VLOOKUP(L$2,Datos!$A$15:$I$34,COUNTA(Datos!$A$14:$I$14),FALSE),IF($A19&lt;=L$2-2,0))))),2)</f>
        <v>0</v>
      </c>
      <c r="M19" s="39">
        <f>ROUND(IF($A19&gt;=M$2+2,0,IF($A19=M$2+1,-VLOOKUP($A19,Datos!$A$15:$I$34,COUNTA(Datos!$A$14:$I$14),FALSE),IF(M$2=$A19,VLOOKUP(M$2,Datos!$A$15:$I$34,COUNTA(Datos!$A$14:$I$14),FALSE)+_xlfn.IFNA(VLOOKUP($A19+1,Datos!$A$15:$I$34,COUNTA(Datos!$A$14:$I$14),FALSE),0),IF($A19=M$2-1,-VLOOKUP(M$2,Datos!$A$15:$I$34,COUNTA(Datos!$A$14:$I$14),FALSE),IF($A19&lt;=M$2-2,0))))),2)</f>
        <v>0</v>
      </c>
      <c r="N19" s="39">
        <f>ROUND(IF($A19&gt;=N$2+2,0,IF($A19=N$2+1,-VLOOKUP($A19,Datos!$A$15:$I$34,COUNTA(Datos!$A$14:$I$14),FALSE),IF(N$2=$A19,VLOOKUP(N$2,Datos!$A$15:$I$34,COUNTA(Datos!$A$14:$I$14),FALSE)+_xlfn.IFNA(VLOOKUP($A19+1,Datos!$A$15:$I$34,COUNTA(Datos!$A$14:$I$14),FALSE),0),IF($A19=N$2-1,-VLOOKUP(N$2,Datos!$A$15:$I$34,COUNTA(Datos!$A$14:$I$14),FALSE),IF($A19&lt;=N$2-2,0))))),2)</f>
        <v>0</v>
      </c>
      <c r="O19" s="39">
        <f>ROUND(IF($A19&gt;=O$2+2,0,IF($A19=O$2+1,-VLOOKUP($A19,Datos!$A$15:$I$34,COUNTA(Datos!$A$14:$I$14),FALSE),IF(O$2=$A19,VLOOKUP(O$2,Datos!$A$15:$I$34,COUNTA(Datos!$A$14:$I$14),FALSE)+_xlfn.IFNA(VLOOKUP($A19+1,Datos!$A$15:$I$34,COUNTA(Datos!$A$14:$I$14),FALSE),0),IF($A19=O$2-1,-VLOOKUP(O$2,Datos!$A$15:$I$34,COUNTA(Datos!$A$14:$I$14),FALSE),IF($A19&lt;=O$2-2,0))))),2)</f>
        <v>0</v>
      </c>
      <c r="P19" s="39">
        <f>ROUND(IF($A19&gt;=P$2+2,0,IF($A19=P$2+1,-VLOOKUP($A19,Datos!$A$15:$I$34,COUNTA(Datos!$A$14:$I$14),FALSE),IF(P$2=$A19,VLOOKUP(P$2,Datos!$A$15:$I$34,COUNTA(Datos!$A$14:$I$14),FALSE)+_xlfn.IFNA(VLOOKUP($A19+1,Datos!$A$15:$I$34,COUNTA(Datos!$A$14:$I$14),FALSE),0),IF($A19=P$2-1,-VLOOKUP(P$2,Datos!$A$15:$I$34,COUNTA(Datos!$A$14:$I$14),FALSE),IF($A19&lt;=P$2-2,0))))),2)</f>
        <v>0</v>
      </c>
      <c r="Q19" s="39">
        <f>ROUND(IF($A19&gt;=Q$2+2,0,IF($A19=Q$2+1,-VLOOKUP($A19,Datos!$A$15:$I$34,COUNTA(Datos!$A$14:$I$14),FALSE),IF(Q$2=$A19,VLOOKUP(Q$2,Datos!$A$15:$I$34,COUNTA(Datos!$A$14:$I$14),FALSE)+_xlfn.IFNA(VLOOKUP($A19+1,Datos!$A$15:$I$34,COUNTA(Datos!$A$14:$I$14),FALSE),0),IF($A19=Q$2-1,-VLOOKUP(Q$2,Datos!$A$15:$I$34,COUNTA(Datos!$A$14:$I$14),FALSE),IF($A19&lt;=Q$2-2,0))))),2)</f>
        <v>0</v>
      </c>
      <c r="R19" s="39">
        <f>ROUND(IF($A19&gt;=R$2+2,0,IF($A19=R$2+1,-VLOOKUP($A19,Datos!$A$15:$I$34,COUNTA(Datos!$A$14:$I$14),FALSE),IF(R$2=$A19,VLOOKUP(R$2,Datos!$A$15:$I$34,COUNTA(Datos!$A$14:$I$14),FALSE)+_xlfn.IFNA(VLOOKUP($A19+1,Datos!$A$15:$I$34,COUNTA(Datos!$A$14:$I$14),FALSE),0),IF($A19=R$2-1,-VLOOKUP(R$2,Datos!$A$15:$I$34,COUNTA(Datos!$A$14:$I$14),FALSE),IF($A19&lt;=R$2-2,0))))),2)</f>
        <v>-693.7</v>
      </c>
      <c r="S19" s="39">
        <f>ROUND(IF($A19&gt;=S$2+2,0,IF($A19=S$2+1,-VLOOKUP($A19,Datos!$A$15:$I$34,COUNTA(Datos!$A$14:$I$14),FALSE),IF(S$2=$A19,VLOOKUP(S$2,Datos!$A$15:$I$34,COUNTA(Datos!$A$14:$I$14),FALSE)+_xlfn.IFNA(VLOOKUP($A19+1,Datos!$A$15:$I$34,COUNTA(Datos!$A$14:$I$14),FALSE),0),IF($A19=S$2-1,-VLOOKUP(S$2,Datos!$A$15:$I$34,COUNTA(Datos!$A$14:$I$14),FALSE),IF($A19&lt;=S$2-2,0))))),2)</f>
        <v>1387.4</v>
      </c>
      <c r="T19" s="39">
        <f>ROUND(IF($A19&gt;=T$2+2,0,IF($A19=T$2+1,-VLOOKUP($A19,Datos!$A$15:$I$34,COUNTA(Datos!$A$14:$I$14),FALSE),IF(T$2=$A19,VLOOKUP(T$2,Datos!$A$15:$I$34,COUNTA(Datos!$A$14:$I$14),FALSE)+_xlfn.IFNA(VLOOKUP($A19+1,Datos!$A$15:$I$34,COUNTA(Datos!$A$14:$I$14),FALSE),0),IF($A19=T$2-1,-VLOOKUP(T$2,Datos!$A$15:$I$34,COUNTA(Datos!$A$14:$I$14),FALSE),IF($A19&lt;=T$2-2,0))))),2)</f>
        <v>-693.7</v>
      </c>
      <c r="U19" s="39">
        <f>ROUND(IF($A19&gt;=U$2+2,0,IF($A19=U$2+1,-VLOOKUP($A19,Datos!$A$15:$I$34,COUNTA(Datos!$A$14:$I$14),FALSE),IF(U$2=$A19,VLOOKUP(U$2,Datos!$A$15:$I$34,COUNTA(Datos!$A$14:$I$14),FALSE)+_xlfn.IFNA(VLOOKUP($A19+1,Datos!$A$15:$I$34,COUNTA(Datos!$A$14:$I$14),FALSE),0),IF($A19=U$2-1,-VLOOKUP(U$2,Datos!$A$15:$I$34,COUNTA(Datos!$A$14:$I$14),FALSE),IF($A19&lt;=U$2-2,0))))),2)</f>
        <v>0</v>
      </c>
      <c r="V19" s="39">
        <f>ROUND(IF($A19&gt;=V$2+2,0,IF($A19=V$2+1,-VLOOKUP($A19,Datos!$A$15:$I$34,COUNTA(Datos!$A$14:$I$14),FALSE),IF(V$2=$A19,VLOOKUP(V$2,Datos!$A$15:$I$34,COUNTA(Datos!$A$14:$I$14),FALSE)+_xlfn.IFNA(VLOOKUP($A19+1,Datos!$A$15:$I$34,COUNTA(Datos!$A$14:$I$14),FALSE),0),IF($A19=V$2-1,-VLOOKUP(V$2,Datos!$A$15:$I$34,COUNTA(Datos!$A$14:$I$14),FALSE),IF($A19&lt;=V$2-2,0))))),2)</f>
        <v>0</v>
      </c>
      <c r="W19" s="30"/>
      <c r="X19" s="69"/>
      <c r="Y19" s="29"/>
      <c r="Z19" s="34" t="s">
        <v>25</v>
      </c>
      <c r="AA19" s="30"/>
      <c r="AB19" s="69"/>
      <c r="AC19" s="29"/>
      <c r="AD19" s="38">
        <f t="shared" si="1"/>
        <v>1</v>
      </c>
      <c r="AE19" s="30"/>
      <c r="AF19" s="69"/>
      <c r="AG19" s="29"/>
      <c r="AH19" s="37">
        <v>6.04</v>
      </c>
      <c r="AI19" s="30"/>
    </row>
    <row r="20" spans="1:35" ht="16.5" customHeight="1">
      <c r="A20" s="26">
        <f t="shared" si="0"/>
        <v>18</v>
      </c>
      <c r="B20" s="29"/>
      <c r="C20" s="39">
        <f>ROUND(IF($A20&gt;=C$2+2,0,IF($A20=C$2+1,-VLOOKUP($A20,Datos!$A$15:$I$34,COUNTA(Datos!$A$14:$I$14),FALSE),IF(C$2=$A20,VLOOKUP(C$2,Datos!$A$15:$I$34,COUNTA(Datos!$A$14:$I$14),FALSE)+_xlfn.IFNA(VLOOKUP($A20+1,Datos!$A$15:$I$34,COUNTA(Datos!$A$14:$I$14),FALSE),0),IF($A20=C$2-1,-VLOOKUP(C$2,Datos!$A$15:$I$34,COUNTA(Datos!$A$14:$I$14),FALSE),IF($A20&lt;=C$2-2,0))))),2)</f>
        <v>0</v>
      </c>
      <c r="D20" s="39">
        <f>ROUND(IF($A20&gt;=D$2+2,0,IF($A20=D$2+1,-VLOOKUP($A20,Datos!$A$15:$I$34,COUNTA(Datos!$A$14:$I$14),FALSE),IF(D$2=$A20,VLOOKUP(D$2,Datos!$A$15:$I$34,COUNTA(Datos!$A$14:$I$14),FALSE)+_xlfn.IFNA(VLOOKUP($A20+1,Datos!$A$15:$I$34,COUNTA(Datos!$A$14:$I$14),FALSE),0),IF($A20=D$2-1,-VLOOKUP(D$2,Datos!$A$15:$I$34,COUNTA(Datos!$A$14:$I$14),FALSE),IF($A20&lt;=D$2-2,0))))),2)</f>
        <v>0</v>
      </c>
      <c r="E20" s="39">
        <f>ROUND(IF($A20&gt;=E$2+2,0,IF($A20=E$2+1,-VLOOKUP($A20,Datos!$A$15:$I$34,COUNTA(Datos!$A$14:$I$14),FALSE),IF(E$2=$A20,VLOOKUP(E$2,Datos!$A$15:$I$34,COUNTA(Datos!$A$14:$I$14),FALSE)+_xlfn.IFNA(VLOOKUP($A20+1,Datos!$A$15:$I$34,COUNTA(Datos!$A$14:$I$14),FALSE),0),IF($A20=E$2-1,-VLOOKUP(E$2,Datos!$A$15:$I$34,COUNTA(Datos!$A$14:$I$14),FALSE),IF($A20&lt;=E$2-2,0))))),2)</f>
        <v>0</v>
      </c>
      <c r="F20" s="39">
        <f>ROUND(IF($A20&gt;=F$2+2,0,IF($A20=F$2+1,-VLOOKUP($A20,Datos!$A$15:$I$34,COUNTA(Datos!$A$14:$I$14),FALSE),IF(F$2=$A20,VLOOKUP(F$2,Datos!$A$15:$I$34,COUNTA(Datos!$A$14:$I$14),FALSE)+_xlfn.IFNA(VLOOKUP($A20+1,Datos!$A$15:$I$34,COUNTA(Datos!$A$14:$I$14),FALSE),0),IF($A20=F$2-1,-VLOOKUP(F$2,Datos!$A$15:$I$34,COUNTA(Datos!$A$14:$I$14),FALSE),IF($A20&lt;=F$2-2,0))))),2)</f>
        <v>0</v>
      </c>
      <c r="G20" s="39">
        <f>ROUND(IF($A20&gt;=G$2+2,0,IF($A20=G$2+1,-VLOOKUP($A20,Datos!$A$15:$I$34,COUNTA(Datos!$A$14:$I$14),FALSE),IF(G$2=$A20,VLOOKUP(G$2,Datos!$A$15:$I$34,COUNTA(Datos!$A$14:$I$14),FALSE)+_xlfn.IFNA(VLOOKUP($A20+1,Datos!$A$15:$I$34,COUNTA(Datos!$A$14:$I$14),FALSE),0),IF($A20=G$2-1,-VLOOKUP(G$2,Datos!$A$15:$I$34,COUNTA(Datos!$A$14:$I$14),FALSE),IF($A20&lt;=G$2-2,0))))),2)</f>
        <v>0</v>
      </c>
      <c r="H20" s="39">
        <f>ROUND(IF($A20&gt;=H$2+2,0,IF($A20=H$2+1,-VLOOKUP($A20,Datos!$A$15:$I$34,COUNTA(Datos!$A$14:$I$14),FALSE),IF(H$2=$A20,VLOOKUP(H$2,Datos!$A$15:$I$34,COUNTA(Datos!$A$14:$I$14),FALSE)+_xlfn.IFNA(VLOOKUP($A20+1,Datos!$A$15:$I$34,COUNTA(Datos!$A$14:$I$14),FALSE),0),IF($A20=H$2-1,-VLOOKUP(H$2,Datos!$A$15:$I$34,COUNTA(Datos!$A$14:$I$14),FALSE),IF($A20&lt;=H$2-2,0))))),2)</f>
        <v>0</v>
      </c>
      <c r="I20" s="39">
        <f>ROUND(IF($A20&gt;=I$2+2,0,IF($A20=I$2+1,-VLOOKUP($A20,Datos!$A$15:$I$34,COUNTA(Datos!$A$14:$I$14),FALSE),IF(I$2=$A20,VLOOKUP(I$2,Datos!$A$15:$I$34,COUNTA(Datos!$A$14:$I$14),FALSE)+_xlfn.IFNA(VLOOKUP($A20+1,Datos!$A$15:$I$34,COUNTA(Datos!$A$14:$I$14),FALSE),0),IF($A20=I$2-1,-VLOOKUP(I$2,Datos!$A$15:$I$34,COUNTA(Datos!$A$14:$I$14),FALSE),IF($A20&lt;=I$2-2,0))))),2)</f>
        <v>0</v>
      </c>
      <c r="J20" s="39">
        <f>ROUND(IF($A20&gt;=J$2+2,0,IF($A20=J$2+1,-VLOOKUP($A20,Datos!$A$15:$I$34,COUNTA(Datos!$A$14:$I$14),FALSE),IF(J$2=$A20,VLOOKUP(J$2,Datos!$A$15:$I$34,COUNTA(Datos!$A$14:$I$14),FALSE)+_xlfn.IFNA(VLOOKUP($A20+1,Datos!$A$15:$I$34,COUNTA(Datos!$A$14:$I$14),FALSE),0),IF($A20=J$2-1,-VLOOKUP(J$2,Datos!$A$15:$I$34,COUNTA(Datos!$A$14:$I$14),FALSE),IF($A20&lt;=J$2-2,0))))),2)</f>
        <v>0</v>
      </c>
      <c r="K20" s="39">
        <f>ROUND(IF($A20&gt;=K$2+2,0,IF($A20=K$2+1,-VLOOKUP($A20,Datos!$A$15:$I$34,COUNTA(Datos!$A$14:$I$14),FALSE),IF(K$2=$A20,VLOOKUP(K$2,Datos!$A$15:$I$34,COUNTA(Datos!$A$14:$I$14),FALSE)+_xlfn.IFNA(VLOOKUP($A20+1,Datos!$A$15:$I$34,COUNTA(Datos!$A$14:$I$14),FALSE),0),IF($A20=K$2-1,-VLOOKUP(K$2,Datos!$A$15:$I$34,COUNTA(Datos!$A$14:$I$14),FALSE),IF($A20&lt;=K$2-2,0))))),2)</f>
        <v>0</v>
      </c>
      <c r="L20" s="39">
        <f>ROUND(IF($A20&gt;=L$2+2,0,IF($A20=L$2+1,-VLOOKUP($A20,Datos!$A$15:$I$34,COUNTA(Datos!$A$14:$I$14),FALSE),IF(L$2=$A20,VLOOKUP(L$2,Datos!$A$15:$I$34,COUNTA(Datos!$A$14:$I$14),FALSE)+_xlfn.IFNA(VLOOKUP($A20+1,Datos!$A$15:$I$34,COUNTA(Datos!$A$14:$I$14),FALSE),0),IF($A20=L$2-1,-VLOOKUP(L$2,Datos!$A$15:$I$34,COUNTA(Datos!$A$14:$I$14),FALSE),IF($A20&lt;=L$2-2,0))))),2)</f>
        <v>0</v>
      </c>
      <c r="M20" s="39">
        <f>ROUND(IF($A20&gt;=M$2+2,0,IF($A20=M$2+1,-VLOOKUP($A20,Datos!$A$15:$I$34,COUNTA(Datos!$A$14:$I$14),FALSE),IF(M$2=$A20,VLOOKUP(M$2,Datos!$A$15:$I$34,COUNTA(Datos!$A$14:$I$14),FALSE)+_xlfn.IFNA(VLOOKUP($A20+1,Datos!$A$15:$I$34,COUNTA(Datos!$A$14:$I$14),FALSE),0),IF($A20=M$2-1,-VLOOKUP(M$2,Datos!$A$15:$I$34,COUNTA(Datos!$A$14:$I$14),FALSE),IF($A20&lt;=M$2-2,0))))),2)</f>
        <v>0</v>
      </c>
      <c r="N20" s="39">
        <f>ROUND(IF($A20&gt;=N$2+2,0,IF($A20=N$2+1,-VLOOKUP($A20,Datos!$A$15:$I$34,COUNTA(Datos!$A$14:$I$14),FALSE),IF(N$2=$A20,VLOOKUP(N$2,Datos!$A$15:$I$34,COUNTA(Datos!$A$14:$I$14),FALSE)+_xlfn.IFNA(VLOOKUP($A20+1,Datos!$A$15:$I$34,COUNTA(Datos!$A$14:$I$14),FALSE),0),IF($A20=N$2-1,-VLOOKUP(N$2,Datos!$A$15:$I$34,COUNTA(Datos!$A$14:$I$14),FALSE),IF($A20&lt;=N$2-2,0))))),2)</f>
        <v>0</v>
      </c>
      <c r="O20" s="39">
        <f>ROUND(IF($A20&gt;=O$2+2,0,IF($A20=O$2+1,-VLOOKUP($A20,Datos!$A$15:$I$34,COUNTA(Datos!$A$14:$I$14),FALSE),IF(O$2=$A20,VLOOKUP(O$2,Datos!$A$15:$I$34,COUNTA(Datos!$A$14:$I$14),FALSE)+_xlfn.IFNA(VLOOKUP($A20+1,Datos!$A$15:$I$34,COUNTA(Datos!$A$14:$I$14),FALSE),0),IF($A20=O$2-1,-VLOOKUP(O$2,Datos!$A$15:$I$34,COUNTA(Datos!$A$14:$I$14),FALSE),IF($A20&lt;=O$2-2,0))))),2)</f>
        <v>0</v>
      </c>
      <c r="P20" s="39">
        <f>ROUND(IF($A20&gt;=P$2+2,0,IF($A20=P$2+1,-VLOOKUP($A20,Datos!$A$15:$I$34,COUNTA(Datos!$A$14:$I$14),FALSE),IF(P$2=$A20,VLOOKUP(P$2,Datos!$A$15:$I$34,COUNTA(Datos!$A$14:$I$14),FALSE)+_xlfn.IFNA(VLOOKUP($A20+1,Datos!$A$15:$I$34,COUNTA(Datos!$A$14:$I$14),FALSE),0),IF($A20=P$2-1,-VLOOKUP(P$2,Datos!$A$15:$I$34,COUNTA(Datos!$A$14:$I$14),FALSE),IF($A20&lt;=P$2-2,0))))),2)</f>
        <v>0</v>
      </c>
      <c r="Q20" s="39">
        <f>ROUND(IF($A20&gt;=Q$2+2,0,IF($A20=Q$2+1,-VLOOKUP($A20,Datos!$A$15:$I$34,COUNTA(Datos!$A$14:$I$14),FALSE),IF(Q$2=$A20,VLOOKUP(Q$2,Datos!$A$15:$I$34,COUNTA(Datos!$A$14:$I$14),FALSE)+_xlfn.IFNA(VLOOKUP($A20+1,Datos!$A$15:$I$34,COUNTA(Datos!$A$14:$I$14),FALSE),0),IF($A20=Q$2-1,-VLOOKUP(Q$2,Datos!$A$15:$I$34,COUNTA(Datos!$A$14:$I$14),FALSE),IF($A20&lt;=Q$2-2,0))))),2)</f>
        <v>0</v>
      </c>
      <c r="R20" s="39">
        <f>ROUND(IF($A20&gt;=R$2+2,0,IF($A20=R$2+1,-VLOOKUP($A20,Datos!$A$15:$I$34,COUNTA(Datos!$A$14:$I$14),FALSE),IF(R$2=$A20,VLOOKUP(R$2,Datos!$A$15:$I$34,COUNTA(Datos!$A$14:$I$14),FALSE)+_xlfn.IFNA(VLOOKUP($A20+1,Datos!$A$15:$I$34,COUNTA(Datos!$A$14:$I$14),FALSE),0),IF($A20=R$2-1,-VLOOKUP(R$2,Datos!$A$15:$I$34,COUNTA(Datos!$A$14:$I$14),FALSE),IF($A20&lt;=R$2-2,0))))),2)</f>
        <v>0</v>
      </c>
      <c r="S20" s="39">
        <f>ROUND(IF($A20&gt;=S$2+2,0,IF($A20=S$2+1,-VLOOKUP($A20,Datos!$A$15:$I$34,COUNTA(Datos!$A$14:$I$14),FALSE),IF(S$2=$A20,VLOOKUP(S$2,Datos!$A$15:$I$34,COUNTA(Datos!$A$14:$I$14),FALSE)+_xlfn.IFNA(VLOOKUP($A20+1,Datos!$A$15:$I$34,COUNTA(Datos!$A$14:$I$14),FALSE),0),IF($A20=S$2-1,-VLOOKUP(S$2,Datos!$A$15:$I$34,COUNTA(Datos!$A$14:$I$14),FALSE),IF($A20&lt;=S$2-2,0))))),2)</f>
        <v>-693.7</v>
      </c>
      <c r="T20" s="39">
        <f>ROUND(IF($A20&gt;=T$2+2,0,IF($A20=T$2+1,-VLOOKUP($A20,Datos!$A$15:$I$34,COUNTA(Datos!$A$14:$I$14),FALSE),IF(T$2=$A20,VLOOKUP(T$2,Datos!$A$15:$I$34,COUNTA(Datos!$A$14:$I$14),FALSE)+_xlfn.IFNA(VLOOKUP($A20+1,Datos!$A$15:$I$34,COUNTA(Datos!$A$14:$I$14),FALSE),0),IF($A20=T$2-1,-VLOOKUP(T$2,Datos!$A$15:$I$34,COUNTA(Datos!$A$14:$I$14),FALSE),IF($A20&lt;=T$2-2,0))))),2)</f>
        <v>1387.4</v>
      </c>
      <c r="U20" s="39">
        <f>ROUND(IF($A20&gt;=U$2+2,0,IF($A20=U$2+1,-VLOOKUP($A20,Datos!$A$15:$I$34,COUNTA(Datos!$A$14:$I$14),FALSE),IF(U$2=$A20,VLOOKUP(U$2,Datos!$A$15:$I$34,COUNTA(Datos!$A$14:$I$14),FALSE)+_xlfn.IFNA(VLOOKUP($A20+1,Datos!$A$15:$I$34,COUNTA(Datos!$A$14:$I$14),FALSE),0),IF($A20=U$2-1,-VLOOKUP(U$2,Datos!$A$15:$I$34,COUNTA(Datos!$A$14:$I$14),FALSE),IF($A20&lt;=U$2-2,0))))),2)</f>
        <v>-693.7</v>
      </c>
      <c r="V20" s="39">
        <f>ROUND(IF($A20&gt;=V$2+2,0,IF($A20=V$2+1,-VLOOKUP($A20,Datos!$A$15:$I$34,COUNTA(Datos!$A$14:$I$14),FALSE),IF(V$2=$A20,VLOOKUP(V$2,Datos!$A$15:$I$34,COUNTA(Datos!$A$14:$I$14),FALSE)+_xlfn.IFNA(VLOOKUP($A20+1,Datos!$A$15:$I$34,COUNTA(Datos!$A$14:$I$14),FALSE),0),IF($A20=V$2-1,-VLOOKUP(V$2,Datos!$A$15:$I$34,COUNTA(Datos!$A$14:$I$14),FALSE),IF($A20&lt;=V$2-2,0))))),2)</f>
        <v>0</v>
      </c>
      <c r="W20" s="30"/>
      <c r="X20" s="69"/>
      <c r="Y20" s="29"/>
      <c r="Z20" s="34" t="s">
        <v>26</v>
      </c>
      <c r="AA20" s="30"/>
      <c r="AB20" s="69"/>
      <c r="AC20" s="29"/>
      <c r="AD20" s="38">
        <f t="shared" si="1"/>
        <v>1</v>
      </c>
      <c r="AE20" s="30"/>
      <c r="AF20" s="69"/>
      <c r="AG20" s="29"/>
      <c r="AH20" s="37">
        <v>6.47</v>
      </c>
      <c r="AI20" s="30"/>
    </row>
    <row r="21" spans="1:35" ht="16.5" customHeight="1">
      <c r="A21" s="26">
        <f t="shared" si="0"/>
        <v>19</v>
      </c>
      <c r="B21" s="29"/>
      <c r="C21" s="39">
        <f>ROUND(IF($A21&gt;=C$2+2,0,IF($A21=C$2+1,-VLOOKUP($A21,Datos!$A$15:$I$34,COUNTA(Datos!$A$14:$I$14),FALSE),IF(C$2=$A21,VLOOKUP(C$2,Datos!$A$15:$I$34,COUNTA(Datos!$A$14:$I$14),FALSE)+_xlfn.IFNA(VLOOKUP($A21+1,Datos!$A$15:$I$34,COUNTA(Datos!$A$14:$I$14),FALSE),0),IF($A21=C$2-1,-VLOOKUP(C$2,Datos!$A$15:$I$34,COUNTA(Datos!$A$14:$I$14),FALSE),IF($A21&lt;=C$2-2,0))))),2)</f>
        <v>0</v>
      </c>
      <c r="D21" s="39">
        <f>ROUND(IF($A21&gt;=D$2+2,0,IF($A21=D$2+1,-VLOOKUP($A21,Datos!$A$15:$I$34,COUNTA(Datos!$A$14:$I$14),FALSE),IF(D$2=$A21,VLOOKUP(D$2,Datos!$A$15:$I$34,COUNTA(Datos!$A$14:$I$14),FALSE)+_xlfn.IFNA(VLOOKUP($A21+1,Datos!$A$15:$I$34,COUNTA(Datos!$A$14:$I$14),FALSE),0),IF($A21=D$2-1,-VLOOKUP(D$2,Datos!$A$15:$I$34,COUNTA(Datos!$A$14:$I$14),FALSE),IF($A21&lt;=D$2-2,0))))),2)</f>
        <v>0</v>
      </c>
      <c r="E21" s="39">
        <f>ROUND(IF($A21&gt;=E$2+2,0,IF($A21=E$2+1,-VLOOKUP($A21,Datos!$A$15:$I$34,COUNTA(Datos!$A$14:$I$14),FALSE),IF(E$2=$A21,VLOOKUP(E$2,Datos!$A$15:$I$34,COUNTA(Datos!$A$14:$I$14),FALSE)+_xlfn.IFNA(VLOOKUP($A21+1,Datos!$A$15:$I$34,COUNTA(Datos!$A$14:$I$14),FALSE),0),IF($A21=E$2-1,-VLOOKUP(E$2,Datos!$A$15:$I$34,COUNTA(Datos!$A$14:$I$14),FALSE),IF($A21&lt;=E$2-2,0))))),2)</f>
        <v>0</v>
      </c>
      <c r="F21" s="39">
        <f>ROUND(IF($A21&gt;=F$2+2,0,IF($A21=F$2+1,-VLOOKUP($A21,Datos!$A$15:$I$34,COUNTA(Datos!$A$14:$I$14),FALSE),IF(F$2=$A21,VLOOKUP(F$2,Datos!$A$15:$I$34,COUNTA(Datos!$A$14:$I$14),FALSE)+_xlfn.IFNA(VLOOKUP($A21+1,Datos!$A$15:$I$34,COUNTA(Datos!$A$14:$I$14),FALSE),0),IF($A21=F$2-1,-VLOOKUP(F$2,Datos!$A$15:$I$34,COUNTA(Datos!$A$14:$I$14),FALSE),IF($A21&lt;=F$2-2,0))))),2)</f>
        <v>0</v>
      </c>
      <c r="G21" s="39">
        <f>ROUND(IF($A21&gt;=G$2+2,0,IF($A21=G$2+1,-VLOOKUP($A21,Datos!$A$15:$I$34,COUNTA(Datos!$A$14:$I$14),FALSE),IF(G$2=$A21,VLOOKUP(G$2,Datos!$A$15:$I$34,COUNTA(Datos!$A$14:$I$14),FALSE)+_xlfn.IFNA(VLOOKUP($A21+1,Datos!$A$15:$I$34,COUNTA(Datos!$A$14:$I$14),FALSE),0),IF($A21=G$2-1,-VLOOKUP(G$2,Datos!$A$15:$I$34,COUNTA(Datos!$A$14:$I$14),FALSE),IF($A21&lt;=G$2-2,0))))),2)</f>
        <v>0</v>
      </c>
      <c r="H21" s="39">
        <f>ROUND(IF($A21&gt;=H$2+2,0,IF($A21=H$2+1,-VLOOKUP($A21,Datos!$A$15:$I$34,COUNTA(Datos!$A$14:$I$14),FALSE),IF(H$2=$A21,VLOOKUP(H$2,Datos!$A$15:$I$34,COUNTA(Datos!$A$14:$I$14),FALSE)+_xlfn.IFNA(VLOOKUP($A21+1,Datos!$A$15:$I$34,COUNTA(Datos!$A$14:$I$14),FALSE),0),IF($A21=H$2-1,-VLOOKUP(H$2,Datos!$A$15:$I$34,COUNTA(Datos!$A$14:$I$14),FALSE),IF($A21&lt;=H$2-2,0))))),2)</f>
        <v>0</v>
      </c>
      <c r="I21" s="39">
        <f>ROUND(IF($A21&gt;=I$2+2,0,IF($A21=I$2+1,-VLOOKUP($A21,Datos!$A$15:$I$34,COUNTA(Datos!$A$14:$I$14),FALSE),IF(I$2=$A21,VLOOKUP(I$2,Datos!$A$15:$I$34,COUNTA(Datos!$A$14:$I$14),FALSE)+_xlfn.IFNA(VLOOKUP($A21+1,Datos!$A$15:$I$34,COUNTA(Datos!$A$14:$I$14),FALSE),0),IF($A21=I$2-1,-VLOOKUP(I$2,Datos!$A$15:$I$34,COUNTA(Datos!$A$14:$I$14),FALSE),IF($A21&lt;=I$2-2,0))))),2)</f>
        <v>0</v>
      </c>
      <c r="J21" s="39">
        <f>ROUND(IF($A21&gt;=J$2+2,0,IF($A21=J$2+1,-VLOOKUP($A21,Datos!$A$15:$I$34,COUNTA(Datos!$A$14:$I$14),FALSE),IF(J$2=$A21,VLOOKUP(J$2,Datos!$A$15:$I$34,COUNTA(Datos!$A$14:$I$14),FALSE)+_xlfn.IFNA(VLOOKUP($A21+1,Datos!$A$15:$I$34,COUNTA(Datos!$A$14:$I$14),FALSE),0),IF($A21=J$2-1,-VLOOKUP(J$2,Datos!$A$15:$I$34,COUNTA(Datos!$A$14:$I$14),FALSE),IF($A21&lt;=J$2-2,0))))),2)</f>
        <v>0</v>
      </c>
      <c r="K21" s="39">
        <f>ROUND(IF($A21&gt;=K$2+2,0,IF($A21=K$2+1,-VLOOKUP($A21,Datos!$A$15:$I$34,COUNTA(Datos!$A$14:$I$14),FALSE),IF(K$2=$A21,VLOOKUP(K$2,Datos!$A$15:$I$34,COUNTA(Datos!$A$14:$I$14),FALSE)+_xlfn.IFNA(VLOOKUP($A21+1,Datos!$A$15:$I$34,COUNTA(Datos!$A$14:$I$14),FALSE),0),IF($A21=K$2-1,-VLOOKUP(K$2,Datos!$A$15:$I$34,COUNTA(Datos!$A$14:$I$14),FALSE),IF($A21&lt;=K$2-2,0))))),2)</f>
        <v>0</v>
      </c>
      <c r="L21" s="39">
        <f>ROUND(IF($A21&gt;=L$2+2,0,IF($A21=L$2+1,-VLOOKUP($A21,Datos!$A$15:$I$34,COUNTA(Datos!$A$14:$I$14),FALSE),IF(L$2=$A21,VLOOKUP(L$2,Datos!$A$15:$I$34,COUNTA(Datos!$A$14:$I$14),FALSE)+_xlfn.IFNA(VLOOKUP($A21+1,Datos!$A$15:$I$34,COUNTA(Datos!$A$14:$I$14),FALSE),0),IF($A21=L$2-1,-VLOOKUP(L$2,Datos!$A$15:$I$34,COUNTA(Datos!$A$14:$I$14),FALSE),IF($A21&lt;=L$2-2,0))))),2)</f>
        <v>0</v>
      </c>
      <c r="M21" s="39">
        <f>ROUND(IF($A21&gt;=M$2+2,0,IF($A21=M$2+1,-VLOOKUP($A21,Datos!$A$15:$I$34,COUNTA(Datos!$A$14:$I$14),FALSE),IF(M$2=$A21,VLOOKUP(M$2,Datos!$A$15:$I$34,COUNTA(Datos!$A$14:$I$14),FALSE)+_xlfn.IFNA(VLOOKUP($A21+1,Datos!$A$15:$I$34,COUNTA(Datos!$A$14:$I$14),FALSE),0),IF($A21=M$2-1,-VLOOKUP(M$2,Datos!$A$15:$I$34,COUNTA(Datos!$A$14:$I$14),FALSE),IF($A21&lt;=M$2-2,0))))),2)</f>
        <v>0</v>
      </c>
      <c r="N21" s="39">
        <f>ROUND(IF($A21&gt;=N$2+2,0,IF($A21=N$2+1,-VLOOKUP($A21,Datos!$A$15:$I$34,COUNTA(Datos!$A$14:$I$14),FALSE),IF(N$2=$A21,VLOOKUP(N$2,Datos!$A$15:$I$34,COUNTA(Datos!$A$14:$I$14),FALSE)+_xlfn.IFNA(VLOOKUP($A21+1,Datos!$A$15:$I$34,COUNTA(Datos!$A$14:$I$14),FALSE),0),IF($A21=N$2-1,-VLOOKUP(N$2,Datos!$A$15:$I$34,COUNTA(Datos!$A$14:$I$14),FALSE),IF($A21&lt;=N$2-2,0))))),2)</f>
        <v>0</v>
      </c>
      <c r="O21" s="39">
        <f>ROUND(IF($A21&gt;=O$2+2,0,IF($A21=O$2+1,-VLOOKUP($A21,Datos!$A$15:$I$34,COUNTA(Datos!$A$14:$I$14),FALSE),IF(O$2=$A21,VLOOKUP(O$2,Datos!$A$15:$I$34,COUNTA(Datos!$A$14:$I$14),FALSE)+_xlfn.IFNA(VLOOKUP($A21+1,Datos!$A$15:$I$34,COUNTA(Datos!$A$14:$I$14),FALSE),0),IF($A21=O$2-1,-VLOOKUP(O$2,Datos!$A$15:$I$34,COUNTA(Datos!$A$14:$I$14),FALSE),IF($A21&lt;=O$2-2,0))))),2)</f>
        <v>0</v>
      </c>
      <c r="P21" s="39">
        <f>ROUND(IF($A21&gt;=P$2+2,0,IF($A21=P$2+1,-VLOOKUP($A21,Datos!$A$15:$I$34,COUNTA(Datos!$A$14:$I$14),FALSE),IF(P$2=$A21,VLOOKUP(P$2,Datos!$A$15:$I$34,COUNTA(Datos!$A$14:$I$14),FALSE)+_xlfn.IFNA(VLOOKUP($A21+1,Datos!$A$15:$I$34,COUNTA(Datos!$A$14:$I$14),FALSE),0),IF($A21=P$2-1,-VLOOKUP(P$2,Datos!$A$15:$I$34,COUNTA(Datos!$A$14:$I$14),FALSE),IF($A21&lt;=P$2-2,0))))),2)</f>
        <v>0</v>
      </c>
      <c r="Q21" s="39">
        <f>ROUND(IF($A21&gt;=Q$2+2,0,IF($A21=Q$2+1,-VLOOKUP($A21,Datos!$A$15:$I$34,COUNTA(Datos!$A$14:$I$14),FALSE),IF(Q$2=$A21,VLOOKUP(Q$2,Datos!$A$15:$I$34,COUNTA(Datos!$A$14:$I$14),FALSE)+_xlfn.IFNA(VLOOKUP($A21+1,Datos!$A$15:$I$34,COUNTA(Datos!$A$14:$I$14),FALSE),0),IF($A21=Q$2-1,-VLOOKUP(Q$2,Datos!$A$15:$I$34,COUNTA(Datos!$A$14:$I$14),FALSE),IF($A21&lt;=Q$2-2,0))))),2)</f>
        <v>0</v>
      </c>
      <c r="R21" s="39">
        <f>ROUND(IF($A21&gt;=R$2+2,0,IF($A21=R$2+1,-VLOOKUP($A21,Datos!$A$15:$I$34,COUNTA(Datos!$A$14:$I$14),FALSE),IF(R$2=$A21,VLOOKUP(R$2,Datos!$A$15:$I$34,COUNTA(Datos!$A$14:$I$14),FALSE)+_xlfn.IFNA(VLOOKUP($A21+1,Datos!$A$15:$I$34,COUNTA(Datos!$A$14:$I$14),FALSE),0),IF($A21=R$2-1,-VLOOKUP(R$2,Datos!$A$15:$I$34,COUNTA(Datos!$A$14:$I$14),FALSE),IF($A21&lt;=R$2-2,0))))),2)</f>
        <v>0</v>
      </c>
      <c r="S21" s="39">
        <f>ROUND(IF($A21&gt;=S$2+2,0,IF($A21=S$2+1,-VLOOKUP($A21,Datos!$A$15:$I$34,COUNTA(Datos!$A$14:$I$14),FALSE),IF(S$2=$A21,VLOOKUP(S$2,Datos!$A$15:$I$34,COUNTA(Datos!$A$14:$I$14),FALSE)+_xlfn.IFNA(VLOOKUP($A21+1,Datos!$A$15:$I$34,COUNTA(Datos!$A$14:$I$14),FALSE),0),IF($A21=S$2-1,-VLOOKUP(S$2,Datos!$A$15:$I$34,COUNTA(Datos!$A$14:$I$14),FALSE),IF($A21&lt;=S$2-2,0))))),2)</f>
        <v>0</v>
      </c>
      <c r="T21" s="39">
        <f>ROUND(IF($A21&gt;=T$2+2,0,IF($A21=T$2+1,-VLOOKUP($A21,Datos!$A$15:$I$34,COUNTA(Datos!$A$14:$I$14),FALSE),IF(T$2=$A21,VLOOKUP(T$2,Datos!$A$15:$I$34,COUNTA(Datos!$A$14:$I$14),FALSE)+_xlfn.IFNA(VLOOKUP($A21+1,Datos!$A$15:$I$34,COUNTA(Datos!$A$14:$I$14),FALSE),0),IF($A21=T$2-1,-VLOOKUP(T$2,Datos!$A$15:$I$34,COUNTA(Datos!$A$14:$I$14),FALSE),IF($A21&lt;=T$2-2,0))))),2)</f>
        <v>-693.7</v>
      </c>
      <c r="U21" s="39">
        <f>ROUND(IF($A21&gt;=U$2+2,0,IF($A21=U$2+1,-VLOOKUP($A21,Datos!$A$15:$I$34,COUNTA(Datos!$A$14:$I$14),FALSE),IF(U$2=$A21,VLOOKUP(U$2,Datos!$A$15:$I$34,COUNTA(Datos!$A$14:$I$14),FALSE)+_xlfn.IFNA(VLOOKUP($A21+1,Datos!$A$15:$I$34,COUNTA(Datos!$A$14:$I$14),FALSE),0),IF($A21=U$2-1,-VLOOKUP(U$2,Datos!$A$15:$I$34,COUNTA(Datos!$A$14:$I$14),FALSE),IF($A21&lt;=U$2-2,0))))),2)</f>
        <v>1387.4</v>
      </c>
      <c r="V21" s="39">
        <f>ROUND(IF($A21&gt;=V$2+2,0,IF($A21=V$2+1,-VLOOKUP($A21,Datos!$A$15:$I$34,COUNTA(Datos!$A$14:$I$14),FALSE),IF(V$2=$A21,VLOOKUP(V$2,Datos!$A$15:$I$34,COUNTA(Datos!$A$14:$I$14),FALSE)+_xlfn.IFNA(VLOOKUP($A21+1,Datos!$A$15:$I$34,COUNTA(Datos!$A$14:$I$14),FALSE),0),IF($A21=V$2-1,-VLOOKUP(V$2,Datos!$A$15:$I$34,COUNTA(Datos!$A$14:$I$14),FALSE),IF($A21&lt;=V$2-2,0))))),2)</f>
        <v>-693.7</v>
      </c>
      <c r="W21" s="30"/>
      <c r="X21" s="69"/>
      <c r="Y21" s="29"/>
      <c r="Z21" s="34" t="s">
        <v>27</v>
      </c>
      <c r="AA21" s="30"/>
      <c r="AB21" s="69"/>
      <c r="AC21" s="29"/>
      <c r="AD21" s="38">
        <f t="shared" si="1"/>
        <v>1</v>
      </c>
      <c r="AE21" s="30"/>
      <c r="AF21" s="69"/>
      <c r="AG21" s="29"/>
      <c r="AH21" s="37">
        <v>6.76</v>
      </c>
      <c r="AI21" s="30"/>
    </row>
    <row r="22" spans="1:35" ht="17.25" customHeight="1" thickBot="1">
      <c r="A22" s="26">
        <f t="shared" si="0"/>
        <v>20</v>
      </c>
      <c r="B22" s="31"/>
      <c r="C22" s="39">
        <f>ROUND(IF($A22&gt;=C$2+2,0,IF($A22=C$2+1,-VLOOKUP($A22,Datos!$A$15:$I$34,COUNTA(Datos!$A$14:$I$14),FALSE),IF(C$2=$A22,VLOOKUP(C$2,Datos!$A$15:$I$34,COUNTA(Datos!$A$14:$I$14),FALSE)+_xlfn.IFNA(VLOOKUP($A22+1,Datos!$A$15:$I$34,COUNTA(Datos!$A$14:$I$14),FALSE),0),IF($A22=C$2-1,-VLOOKUP(C$2,Datos!$A$15:$I$34,COUNTA(Datos!$A$14:$I$14),FALSE),IF($A22&lt;=C$2-2,0))))),2)</f>
        <v>0</v>
      </c>
      <c r="D22" s="39">
        <f>ROUND(IF($A22&gt;=D$2+2,0,IF($A22=D$2+1,-VLOOKUP($A22,Datos!$A$15:$I$34,COUNTA(Datos!$A$14:$I$14),FALSE),IF(D$2=$A22,VLOOKUP(D$2,Datos!$A$15:$I$34,COUNTA(Datos!$A$14:$I$14),FALSE)+_xlfn.IFNA(VLOOKUP($A22+1,Datos!$A$15:$I$34,COUNTA(Datos!$A$14:$I$14),FALSE),0),IF($A22=D$2-1,-VLOOKUP(D$2,Datos!$A$15:$I$34,COUNTA(Datos!$A$14:$I$14),FALSE),IF($A22&lt;=D$2-2,0))))),2)</f>
        <v>0</v>
      </c>
      <c r="E22" s="39">
        <f>ROUND(IF($A22&gt;=E$2+2,0,IF($A22=E$2+1,-VLOOKUP($A22,Datos!$A$15:$I$34,COUNTA(Datos!$A$14:$I$14),FALSE),IF(E$2=$A22,VLOOKUP(E$2,Datos!$A$15:$I$34,COUNTA(Datos!$A$14:$I$14),FALSE)+_xlfn.IFNA(VLOOKUP($A22+1,Datos!$A$15:$I$34,COUNTA(Datos!$A$14:$I$14),FALSE),0),IF($A22=E$2-1,-VLOOKUP(E$2,Datos!$A$15:$I$34,COUNTA(Datos!$A$14:$I$14),FALSE),IF($A22&lt;=E$2-2,0))))),2)</f>
        <v>0</v>
      </c>
      <c r="F22" s="39">
        <f>ROUND(IF($A22&gt;=F$2+2,0,IF($A22=F$2+1,-VLOOKUP($A22,Datos!$A$15:$I$34,COUNTA(Datos!$A$14:$I$14),FALSE),IF(F$2=$A22,VLOOKUP(F$2,Datos!$A$15:$I$34,COUNTA(Datos!$A$14:$I$14),FALSE)+_xlfn.IFNA(VLOOKUP($A22+1,Datos!$A$15:$I$34,COUNTA(Datos!$A$14:$I$14),FALSE),0),IF($A22=F$2-1,-VLOOKUP(F$2,Datos!$A$15:$I$34,COUNTA(Datos!$A$14:$I$14),FALSE),IF($A22&lt;=F$2-2,0))))),2)</f>
        <v>0</v>
      </c>
      <c r="G22" s="39">
        <f>ROUND(IF($A22&gt;=G$2+2,0,IF($A22=G$2+1,-VLOOKUP($A22,Datos!$A$15:$I$34,COUNTA(Datos!$A$14:$I$14),FALSE),IF(G$2=$A22,VLOOKUP(G$2,Datos!$A$15:$I$34,COUNTA(Datos!$A$14:$I$14),FALSE)+_xlfn.IFNA(VLOOKUP($A22+1,Datos!$A$15:$I$34,COUNTA(Datos!$A$14:$I$14),FALSE),0),IF($A22=G$2-1,-VLOOKUP(G$2,Datos!$A$15:$I$34,COUNTA(Datos!$A$14:$I$14),FALSE),IF($A22&lt;=G$2-2,0))))),2)</f>
        <v>0</v>
      </c>
      <c r="H22" s="39">
        <f>ROUND(IF($A22&gt;=H$2+2,0,IF($A22=H$2+1,-VLOOKUP($A22,Datos!$A$15:$I$34,COUNTA(Datos!$A$14:$I$14),FALSE),IF(H$2=$A22,VLOOKUP(H$2,Datos!$A$15:$I$34,COUNTA(Datos!$A$14:$I$14),FALSE)+_xlfn.IFNA(VLOOKUP($A22+1,Datos!$A$15:$I$34,COUNTA(Datos!$A$14:$I$14),FALSE),0),IF($A22=H$2-1,-VLOOKUP(H$2,Datos!$A$15:$I$34,COUNTA(Datos!$A$14:$I$14),FALSE),IF($A22&lt;=H$2-2,0))))),2)</f>
        <v>0</v>
      </c>
      <c r="I22" s="39">
        <f>ROUND(IF($A22&gt;=I$2+2,0,IF($A22=I$2+1,-VLOOKUP($A22,Datos!$A$15:$I$34,COUNTA(Datos!$A$14:$I$14),FALSE),IF(I$2=$A22,VLOOKUP(I$2,Datos!$A$15:$I$34,COUNTA(Datos!$A$14:$I$14),FALSE)+_xlfn.IFNA(VLOOKUP($A22+1,Datos!$A$15:$I$34,COUNTA(Datos!$A$14:$I$14),FALSE),0),IF($A22=I$2-1,-VLOOKUP(I$2,Datos!$A$15:$I$34,COUNTA(Datos!$A$14:$I$14),FALSE),IF($A22&lt;=I$2-2,0))))),2)</f>
        <v>0</v>
      </c>
      <c r="J22" s="39">
        <f>ROUND(IF($A22&gt;=J$2+2,0,IF($A22=J$2+1,-VLOOKUP($A22,Datos!$A$15:$I$34,COUNTA(Datos!$A$14:$I$14),FALSE),IF(J$2=$A22,VLOOKUP(J$2,Datos!$A$15:$I$34,COUNTA(Datos!$A$14:$I$14),FALSE)+_xlfn.IFNA(VLOOKUP($A22+1,Datos!$A$15:$I$34,COUNTA(Datos!$A$14:$I$14),FALSE),0),IF($A22=J$2-1,-VLOOKUP(J$2,Datos!$A$15:$I$34,COUNTA(Datos!$A$14:$I$14),FALSE),IF($A22&lt;=J$2-2,0))))),2)</f>
        <v>0</v>
      </c>
      <c r="K22" s="39">
        <f>ROUND(IF($A22&gt;=K$2+2,0,IF($A22=K$2+1,-VLOOKUP($A22,Datos!$A$15:$I$34,COUNTA(Datos!$A$14:$I$14),FALSE),IF(K$2=$A22,VLOOKUP(K$2,Datos!$A$15:$I$34,COUNTA(Datos!$A$14:$I$14),FALSE)+_xlfn.IFNA(VLOOKUP($A22+1,Datos!$A$15:$I$34,COUNTA(Datos!$A$14:$I$14),FALSE),0),IF($A22=K$2-1,-VLOOKUP(K$2,Datos!$A$15:$I$34,COUNTA(Datos!$A$14:$I$14),FALSE),IF($A22&lt;=K$2-2,0))))),2)</f>
        <v>0</v>
      </c>
      <c r="L22" s="39">
        <f>ROUND(IF($A22&gt;=L$2+2,0,IF($A22=L$2+1,-VLOOKUP($A22,Datos!$A$15:$I$34,COUNTA(Datos!$A$14:$I$14),FALSE),IF(L$2=$A22,VLOOKUP(L$2,Datos!$A$15:$I$34,COUNTA(Datos!$A$14:$I$14),FALSE)+_xlfn.IFNA(VLOOKUP($A22+1,Datos!$A$15:$I$34,COUNTA(Datos!$A$14:$I$14),FALSE),0),IF($A22=L$2-1,-VLOOKUP(L$2,Datos!$A$15:$I$34,COUNTA(Datos!$A$14:$I$14),FALSE),IF($A22&lt;=L$2-2,0))))),2)</f>
        <v>0</v>
      </c>
      <c r="M22" s="39">
        <f>ROUND(IF($A22&gt;=M$2+2,0,IF($A22=M$2+1,-VLOOKUP($A22,Datos!$A$15:$I$34,COUNTA(Datos!$A$14:$I$14),FALSE),IF(M$2=$A22,VLOOKUP(M$2,Datos!$A$15:$I$34,COUNTA(Datos!$A$14:$I$14),FALSE)+_xlfn.IFNA(VLOOKUP($A22+1,Datos!$A$15:$I$34,COUNTA(Datos!$A$14:$I$14),FALSE),0),IF($A22=M$2-1,-VLOOKUP(M$2,Datos!$A$15:$I$34,COUNTA(Datos!$A$14:$I$14),FALSE),IF($A22&lt;=M$2-2,0))))),2)</f>
        <v>0</v>
      </c>
      <c r="N22" s="39">
        <f>ROUND(IF($A22&gt;=N$2+2,0,IF($A22=N$2+1,-VLOOKUP($A22,Datos!$A$15:$I$34,COUNTA(Datos!$A$14:$I$14),FALSE),IF(N$2=$A22,VLOOKUP(N$2,Datos!$A$15:$I$34,COUNTA(Datos!$A$14:$I$14),FALSE)+_xlfn.IFNA(VLOOKUP($A22+1,Datos!$A$15:$I$34,COUNTA(Datos!$A$14:$I$14),FALSE),0),IF($A22=N$2-1,-VLOOKUP(N$2,Datos!$A$15:$I$34,COUNTA(Datos!$A$14:$I$14),FALSE),IF($A22&lt;=N$2-2,0))))),2)</f>
        <v>0</v>
      </c>
      <c r="O22" s="39">
        <f>ROUND(IF($A22&gt;=O$2+2,0,IF($A22=O$2+1,-VLOOKUP($A22,Datos!$A$15:$I$34,COUNTA(Datos!$A$14:$I$14),FALSE),IF(O$2=$A22,VLOOKUP(O$2,Datos!$A$15:$I$34,COUNTA(Datos!$A$14:$I$14),FALSE)+_xlfn.IFNA(VLOOKUP($A22+1,Datos!$A$15:$I$34,COUNTA(Datos!$A$14:$I$14),FALSE),0),IF($A22=O$2-1,-VLOOKUP(O$2,Datos!$A$15:$I$34,COUNTA(Datos!$A$14:$I$14),FALSE),IF($A22&lt;=O$2-2,0))))),2)</f>
        <v>0</v>
      </c>
      <c r="P22" s="39">
        <f>ROUND(IF($A22&gt;=P$2+2,0,IF($A22=P$2+1,-VLOOKUP($A22,Datos!$A$15:$I$34,COUNTA(Datos!$A$14:$I$14),FALSE),IF(P$2=$A22,VLOOKUP(P$2,Datos!$A$15:$I$34,COUNTA(Datos!$A$14:$I$14),FALSE)+_xlfn.IFNA(VLOOKUP($A22+1,Datos!$A$15:$I$34,COUNTA(Datos!$A$14:$I$14),FALSE),0),IF($A22=P$2-1,-VLOOKUP(P$2,Datos!$A$15:$I$34,COUNTA(Datos!$A$14:$I$14),FALSE),IF($A22&lt;=P$2-2,0))))),2)</f>
        <v>0</v>
      </c>
      <c r="Q22" s="39">
        <f>ROUND(IF($A22&gt;=Q$2+2,0,IF($A22=Q$2+1,-VLOOKUP($A22,Datos!$A$15:$I$34,COUNTA(Datos!$A$14:$I$14),FALSE),IF(Q$2=$A22,VLOOKUP(Q$2,Datos!$A$15:$I$34,COUNTA(Datos!$A$14:$I$14),FALSE)+_xlfn.IFNA(VLOOKUP($A22+1,Datos!$A$15:$I$34,COUNTA(Datos!$A$14:$I$14),FALSE),0),IF($A22=Q$2-1,-VLOOKUP(Q$2,Datos!$A$15:$I$34,COUNTA(Datos!$A$14:$I$14),FALSE),IF($A22&lt;=Q$2-2,0))))),2)</f>
        <v>0</v>
      </c>
      <c r="R22" s="39">
        <f>ROUND(IF($A22&gt;=R$2+2,0,IF($A22=R$2+1,-VLOOKUP($A22,Datos!$A$15:$I$34,COUNTA(Datos!$A$14:$I$14),FALSE),IF(R$2=$A22,VLOOKUP(R$2,Datos!$A$15:$I$34,COUNTA(Datos!$A$14:$I$14),FALSE)+_xlfn.IFNA(VLOOKUP($A22+1,Datos!$A$15:$I$34,COUNTA(Datos!$A$14:$I$14),FALSE),0),IF($A22=R$2-1,-VLOOKUP(R$2,Datos!$A$15:$I$34,COUNTA(Datos!$A$14:$I$14),FALSE),IF($A22&lt;=R$2-2,0))))),2)</f>
        <v>0</v>
      </c>
      <c r="S22" s="39">
        <f>ROUND(IF($A22&gt;=S$2+2,0,IF($A22=S$2+1,-VLOOKUP($A22,Datos!$A$15:$I$34,COUNTA(Datos!$A$14:$I$14),FALSE),IF(S$2=$A22,VLOOKUP(S$2,Datos!$A$15:$I$34,COUNTA(Datos!$A$14:$I$14),FALSE)+_xlfn.IFNA(VLOOKUP($A22+1,Datos!$A$15:$I$34,COUNTA(Datos!$A$14:$I$14),FALSE),0),IF($A22=S$2-1,-VLOOKUP(S$2,Datos!$A$15:$I$34,COUNTA(Datos!$A$14:$I$14),FALSE),IF($A22&lt;=S$2-2,0))))),2)</f>
        <v>0</v>
      </c>
      <c r="T22" s="39">
        <f>ROUND(IF($A22&gt;=T$2+2,0,IF($A22=T$2+1,-VLOOKUP($A22,Datos!$A$15:$I$34,COUNTA(Datos!$A$14:$I$14),FALSE),IF(T$2=$A22,VLOOKUP(T$2,Datos!$A$15:$I$34,COUNTA(Datos!$A$14:$I$14),FALSE)+_xlfn.IFNA(VLOOKUP($A22+1,Datos!$A$15:$I$34,COUNTA(Datos!$A$14:$I$14),FALSE),0),IF($A22=T$2-1,-VLOOKUP(T$2,Datos!$A$15:$I$34,COUNTA(Datos!$A$14:$I$14),FALSE),IF($A22&lt;=T$2-2,0))))),2)</f>
        <v>0</v>
      </c>
      <c r="U22" s="39">
        <f>ROUND(IF($A22&gt;=U$2+2,0,IF($A22=U$2+1,-VLOOKUP($A22,Datos!$A$15:$I$34,COUNTA(Datos!$A$14:$I$14),FALSE),IF(U$2=$A22,VLOOKUP(U$2,Datos!$A$15:$I$34,COUNTA(Datos!$A$14:$I$14),FALSE)+_xlfn.IFNA(VLOOKUP($A22+1,Datos!$A$15:$I$34,COUNTA(Datos!$A$14:$I$14),FALSE),0),IF($A22=U$2-1,-VLOOKUP(U$2,Datos!$A$15:$I$34,COUNTA(Datos!$A$14:$I$14),FALSE),IF($A22&lt;=U$2-2,0))))),2)</f>
        <v>-693.7</v>
      </c>
      <c r="V22" s="39">
        <f>ROUND(IF($A22&gt;=V$2+2,0,IF($A22=V$2+1,-VLOOKUP($A22,Datos!$A$15:$I$34,COUNTA(Datos!$A$14:$I$14),FALSE),IF(V$2=$A22,VLOOKUP(V$2,Datos!$A$15:$I$34,COUNTA(Datos!$A$14:$I$14),FALSE)+_xlfn.IFNA(VLOOKUP($A22+1,Datos!$A$15:$I$34,COUNTA(Datos!$A$14:$I$14),FALSE),0),IF($A22=V$2-1,-VLOOKUP(V$2,Datos!$A$15:$I$34,COUNTA(Datos!$A$14:$I$14),FALSE),IF($A22&lt;=V$2-2,0))))),2)</f>
        <v>693.7</v>
      </c>
      <c r="W22" s="32"/>
      <c r="X22" s="69"/>
      <c r="Y22" s="31"/>
      <c r="Z22" s="34" t="s">
        <v>28</v>
      </c>
      <c r="AA22" s="32"/>
      <c r="AB22" s="69"/>
      <c r="AC22" s="31"/>
      <c r="AD22" s="38">
        <f t="shared" si="1"/>
        <v>1</v>
      </c>
      <c r="AE22" s="32"/>
      <c r="AF22" s="69"/>
      <c r="AG22" s="31"/>
      <c r="AH22" s="37">
        <v>6.9</v>
      </c>
      <c r="AI22" s="32"/>
    </row>
  </sheetData>
  <mergeCells count="4">
    <mergeCell ref="X3:X22"/>
    <mergeCell ref="B1:V1"/>
    <mergeCell ref="AB3:AB22"/>
    <mergeCell ref="AF3:AF22"/>
  </mergeCells>
  <conditionalFormatting sqref="C3:V22">
    <cfRule type="expression" dxfId="3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138" scale="92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D4F5-C6D6-4E22-8552-CFBF0C5CBD5A}">
  <sheetPr>
    <pageSetUpPr fitToPage="1"/>
  </sheetPr>
  <dimension ref="A1:W22"/>
  <sheetViews>
    <sheetView showGridLines="0" zoomScale="130" zoomScaleNormal="130" workbookViewId="0">
      <selection activeCell="B1" sqref="B1:V1"/>
    </sheetView>
  </sheetViews>
  <sheetFormatPr baseColWidth="10" defaultRowHeight="16.5"/>
  <cols>
    <col min="1" max="1" width="5.7109375" style="25" customWidth="1"/>
    <col min="2" max="2" width="0.85546875" style="25" customWidth="1"/>
    <col min="3" max="22" width="8.7109375" style="25" customWidth="1"/>
    <col min="23" max="23" width="0.85546875" style="25" customWidth="1"/>
    <col min="24" max="16384" width="11.42578125" style="25"/>
  </cols>
  <sheetData>
    <row r="1" spans="1:23">
      <c r="B1" s="70" t="s">
        <v>75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7.25" thickBot="1">
      <c r="C2" s="33">
        <f t="array" ref="C2:V2">TRANSPOSE(A3:A22)</f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33">
        <v>11</v>
      </c>
      <c r="N2" s="33">
        <v>12</v>
      </c>
      <c r="O2" s="33">
        <v>13</v>
      </c>
      <c r="P2" s="33">
        <v>14</v>
      </c>
      <c r="Q2" s="33">
        <v>15</v>
      </c>
      <c r="R2" s="33">
        <v>16</v>
      </c>
      <c r="S2" s="33">
        <v>17</v>
      </c>
      <c r="T2" s="33">
        <v>18</v>
      </c>
      <c r="U2" s="33">
        <v>19</v>
      </c>
      <c r="V2" s="33">
        <v>20</v>
      </c>
    </row>
    <row r="3" spans="1:23">
      <c r="A3" s="26">
        <v>1</v>
      </c>
      <c r="B3" s="27"/>
      <c r="C3" s="66">
        <f>ROUND(Datos!$E$5*M!C3/1000+Datos!$F$5*K!C3,3)</f>
        <v>30.794</v>
      </c>
      <c r="D3" s="66">
        <f>ROUND(Datos!$E$5*M!D3/1000+Datos!$F$5*K!D3,3)</f>
        <v>-22.917999999999999</v>
      </c>
      <c r="E3" s="66">
        <f>ROUND(Datos!$E$5*M!E3/1000+Datos!$F$5*K!E3,3)</f>
        <v>0</v>
      </c>
      <c r="F3" s="66">
        <f>ROUND(Datos!$E$5*M!F3/1000+Datos!$F$5*K!F3,3)</f>
        <v>0</v>
      </c>
      <c r="G3" s="66">
        <f>ROUND(Datos!$E$5*M!G3/1000+Datos!$F$5*K!G3,3)</f>
        <v>0</v>
      </c>
      <c r="H3" s="66">
        <f>ROUND(Datos!$E$5*M!H3/1000+Datos!$F$5*K!H3,3)</f>
        <v>0</v>
      </c>
      <c r="I3" s="66">
        <f>ROUND(Datos!$E$5*M!I3/1000+Datos!$F$5*K!I3,3)</f>
        <v>0</v>
      </c>
      <c r="J3" s="66">
        <f>ROUND(Datos!$E$5*M!J3/1000+Datos!$F$5*K!J3,3)</f>
        <v>0</v>
      </c>
      <c r="K3" s="66">
        <f>ROUND(Datos!$E$5*M!K3/1000+Datos!$F$5*K!K3,3)</f>
        <v>0</v>
      </c>
      <c r="L3" s="66">
        <f>ROUND(Datos!$E$5*M!L3/1000+Datos!$F$5*K!L3,3)</f>
        <v>0</v>
      </c>
      <c r="M3" s="66">
        <f>ROUND(Datos!$E$5*M!M3/1000+Datos!$F$5*K!M3,3)</f>
        <v>0</v>
      </c>
      <c r="N3" s="66">
        <f>ROUND(Datos!$E$5*M!N3/1000+Datos!$F$5*K!N3,3)</f>
        <v>0</v>
      </c>
      <c r="O3" s="66">
        <f>ROUND(Datos!$E$5*M!O3/1000+Datos!$F$5*K!O3,3)</f>
        <v>0</v>
      </c>
      <c r="P3" s="66">
        <f>ROUND(Datos!$E$5*M!P3/1000+Datos!$F$5*K!P3,3)</f>
        <v>0</v>
      </c>
      <c r="Q3" s="66">
        <f>ROUND(Datos!$E$5*M!Q3/1000+Datos!$F$5*K!Q3,3)</f>
        <v>0</v>
      </c>
      <c r="R3" s="66">
        <f>ROUND(Datos!$E$5*M!R3/1000+Datos!$F$5*K!R3,3)</f>
        <v>0</v>
      </c>
      <c r="S3" s="66">
        <f>ROUND(Datos!$E$5*M!S3/1000+Datos!$F$5*K!S3,3)</f>
        <v>0</v>
      </c>
      <c r="T3" s="66">
        <f>ROUND(Datos!$E$5*M!T3/1000+Datos!$F$5*K!T3,3)</f>
        <v>0</v>
      </c>
      <c r="U3" s="66">
        <f>ROUND(Datos!$E$5*M!U3/1000+Datos!$F$5*K!U3,3)</f>
        <v>0</v>
      </c>
      <c r="V3" s="66">
        <f>ROUND(Datos!$E$5*M!V3/1000+Datos!$F$5*K!V3,3)</f>
        <v>0</v>
      </c>
      <c r="W3" s="28"/>
    </row>
    <row r="4" spans="1:23">
      <c r="A4" s="26">
        <f>A3+1</f>
        <v>2</v>
      </c>
      <c r="B4" s="29"/>
      <c r="C4" s="66">
        <f>ROUND(Datos!$E$5*M!C4/1000+Datos!$F$5*K!C4,3)</f>
        <v>-22.917999999999999</v>
      </c>
      <c r="D4" s="66">
        <f>ROUND(Datos!$E$5*M!D4/1000+Datos!$F$5*K!D4,3)</f>
        <v>45.850999999999999</v>
      </c>
      <c r="E4" s="66">
        <f>ROUND(Datos!$E$5*M!E4/1000+Datos!$F$5*K!E4,3)</f>
        <v>-22.917999999999999</v>
      </c>
      <c r="F4" s="66">
        <f>ROUND(Datos!$E$5*M!F4/1000+Datos!$F$5*K!F4,3)</f>
        <v>0</v>
      </c>
      <c r="G4" s="66">
        <f>ROUND(Datos!$E$5*M!G4/1000+Datos!$F$5*K!G4,3)</f>
        <v>0</v>
      </c>
      <c r="H4" s="66">
        <f>ROUND(Datos!$E$5*M!H4/1000+Datos!$F$5*K!H4,3)</f>
        <v>0</v>
      </c>
      <c r="I4" s="66">
        <f>ROUND(Datos!$E$5*M!I4/1000+Datos!$F$5*K!I4,3)</f>
        <v>0</v>
      </c>
      <c r="J4" s="66">
        <f>ROUND(Datos!$E$5*M!J4/1000+Datos!$F$5*K!J4,3)</f>
        <v>0</v>
      </c>
      <c r="K4" s="66">
        <f>ROUND(Datos!$E$5*M!K4/1000+Datos!$F$5*K!K4,3)</f>
        <v>0</v>
      </c>
      <c r="L4" s="66">
        <f>ROUND(Datos!$E$5*M!L4/1000+Datos!$F$5*K!L4,3)</f>
        <v>0</v>
      </c>
      <c r="M4" s="66">
        <f>ROUND(Datos!$E$5*M!M4/1000+Datos!$F$5*K!M4,3)</f>
        <v>0</v>
      </c>
      <c r="N4" s="66">
        <f>ROUND(Datos!$E$5*M!N4/1000+Datos!$F$5*K!N4,3)</f>
        <v>0</v>
      </c>
      <c r="O4" s="66">
        <f>ROUND(Datos!$E$5*M!O4/1000+Datos!$F$5*K!O4,3)</f>
        <v>0</v>
      </c>
      <c r="P4" s="66">
        <f>ROUND(Datos!$E$5*M!P4/1000+Datos!$F$5*K!P4,3)</f>
        <v>0</v>
      </c>
      <c r="Q4" s="66">
        <f>ROUND(Datos!$E$5*M!Q4/1000+Datos!$F$5*K!Q4,3)</f>
        <v>0</v>
      </c>
      <c r="R4" s="66">
        <f>ROUND(Datos!$E$5*M!R4/1000+Datos!$F$5*K!R4,3)</f>
        <v>0</v>
      </c>
      <c r="S4" s="66">
        <f>ROUND(Datos!$E$5*M!S4/1000+Datos!$F$5*K!S4,3)</f>
        <v>0</v>
      </c>
      <c r="T4" s="66">
        <f>ROUND(Datos!$E$5*M!T4/1000+Datos!$F$5*K!T4,3)</f>
        <v>0</v>
      </c>
      <c r="U4" s="66">
        <f>ROUND(Datos!$E$5*M!U4/1000+Datos!$F$5*K!U4,3)</f>
        <v>0</v>
      </c>
      <c r="V4" s="66">
        <f>ROUND(Datos!$E$5*M!V4/1000+Datos!$F$5*K!V4,3)</f>
        <v>0</v>
      </c>
      <c r="W4" s="30"/>
    </row>
    <row r="5" spans="1:23">
      <c r="A5" s="26">
        <f t="shared" ref="A5:A22" si="0">A4+1</f>
        <v>3</v>
      </c>
      <c r="B5" s="29"/>
      <c r="C5" s="66">
        <f>ROUND(Datos!$E$5*M!C5/1000+Datos!$F$5*K!C5,3)</f>
        <v>0</v>
      </c>
      <c r="D5" s="66">
        <f>ROUND(Datos!$E$5*M!D5/1000+Datos!$F$5*K!D5,3)</f>
        <v>-22.917999999999999</v>
      </c>
      <c r="E5" s="66">
        <f>ROUND(Datos!$E$5*M!E5/1000+Datos!$F$5*K!E5,3)</f>
        <v>45.850999999999999</v>
      </c>
      <c r="F5" s="66">
        <f>ROUND(Datos!$E$5*M!F5/1000+Datos!$F$5*K!F5,3)</f>
        <v>-22.917999999999999</v>
      </c>
      <c r="G5" s="66">
        <f>ROUND(Datos!$E$5*M!G5/1000+Datos!$F$5*K!G5,3)</f>
        <v>0</v>
      </c>
      <c r="H5" s="66">
        <f>ROUND(Datos!$E$5*M!H5/1000+Datos!$F$5*K!H5,3)</f>
        <v>0</v>
      </c>
      <c r="I5" s="66">
        <f>ROUND(Datos!$E$5*M!I5/1000+Datos!$F$5*K!I5,3)</f>
        <v>0</v>
      </c>
      <c r="J5" s="66">
        <f>ROUND(Datos!$E$5*M!J5/1000+Datos!$F$5*K!J5,3)</f>
        <v>0</v>
      </c>
      <c r="K5" s="66">
        <f>ROUND(Datos!$E$5*M!K5/1000+Datos!$F$5*K!K5,3)</f>
        <v>0</v>
      </c>
      <c r="L5" s="66">
        <f>ROUND(Datos!$E$5*M!L5/1000+Datos!$F$5*K!L5,3)</f>
        <v>0</v>
      </c>
      <c r="M5" s="66">
        <f>ROUND(Datos!$E$5*M!M5/1000+Datos!$F$5*K!M5,3)</f>
        <v>0</v>
      </c>
      <c r="N5" s="66">
        <f>ROUND(Datos!$E$5*M!N5/1000+Datos!$F$5*K!N5,3)</f>
        <v>0</v>
      </c>
      <c r="O5" s="66">
        <f>ROUND(Datos!$E$5*M!O5/1000+Datos!$F$5*K!O5,3)</f>
        <v>0</v>
      </c>
      <c r="P5" s="66">
        <f>ROUND(Datos!$E$5*M!P5/1000+Datos!$F$5*K!P5,3)</f>
        <v>0</v>
      </c>
      <c r="Q5" s="66">
        <f>ROUND(Datos!$E$5*M!Q5/1000+Datos!$F$5*K!Q5,3)</f>
        <v>0</v>
      </c>
      <c r="R5" s="66">
        <f>ROUND(Datos!$E$5*M!R5/1000+Datos!$F$5*K!R5,3)</f>
        <v>0</v>
      </c>
      <c r="S5" s="66">
        <f>ROUND(Datos!$E$5*M!S5/1000+Datos!$F$5*K!S5,3)</f>
        <v>0</v>
      </c>
      <c r="T5" s="66">
        <f>ROUND(Datos!$E$5*M!T5/1000+Datos!$F$5*K!T5,3)</f>
        <v>0</v>
      </c>
      <c r="U5" s="66">
        <f>ROUND(Datos!$E$5*M!U5/1000+Datos!$F$5*K!U5,3)</f>
        <v>0</v>
      </c>
      <c r="V5" s="66">
        <f>ROUND(Datos!$E$5*M!V5/1000+Datos!$F$5*K!V5,3)</f>
        <v>0</v>
      </c>
      <c r="W5" s="30"/>
    </row>
    <row r="6" spans="1:23">
      <c r="A6" s="26">
        <f t="shared" si="0"/>
        <v>4</v>
      </c>
      <c r="B6" s="29"/>
      <c r="C6" s="66">
        <f>ROUND(Datos!$E$5*M!C6/1000+Datos!$F$5*K!C6,3)</f>
        <v>0</v>
      </c>
      <c r="D6" s="66">
        <f>ROUND(Datos!$E$5*M!D6/1000+Datos!$F$5*K!D6,3)</f>
        <v>0</v>
      </c>
      <c r="E6" s="66">
        <f>ROUND(Datos!$E$5*M!E6/1000+Datos!$F$5*K!E6,3)</f>
        <v>-22.917999999999999</v>
      </c>
      <c r="F6" s="66">
        <f>ROUND(Datos!$E$5*M!F6/1000+Datos!$F$5*K!F6,3)</f>
        <v>42.03</v>
      </c>
      <c r="G6" s="66">
        <f>ROUND(Datos!$E$5*M!G6/1000+Datos!$F$5*K!G6,3)</f>
        <v>-19.097000000000001</v>
      </c>
      <c r="H6" s="66">
        <f>ROUND(Datos!$E$5*M!H6/1000+Datos!$F$5*K!H6,3)</f>
        <v>0</v>
      </c>
      <c r="I6" s="66">
        <f>ROUND(Datos!$E$5*M!I6/1000+Datos!$F$5*K!I6,3)</f>
        <v>0</v>
      </c>
      <c r="J6" s="66">
        <f>ROUND(Datos!$E$5*M!J6/1000+Datos!$F$5*K!J6,3)</f>
        <v>0</v>
      </c>
      <c r="K6" s="66">
        <f>ROUND(Datos!$E$5*M!K6/1000+Datos!$F$5*K!K6,3)</f>
        <v>0</v>
      </c>
      <c r="L6" s="66">
        <f>ROUND(Datos!$E$5*M!L6/1000+Datos!$F$5*K!L6,3)</f>
        <v>0</v>
      </c>
      <c r="M6" s="66">
        <f>ROUND(Datos!$E$5*M!M6/1000+Datos!$F$5*K!M6,3)</f>
        <v>0</v>
      </c>
      <c r="N6" s="66">
        <f>ROUND(Datos!$E$5*M!N6/1000+Datos!$F$5*K!N6,3)</f>
        <v>0</v>
      </c>
      <c r="O6" s="66">
        <f>ROUND(Datos!$E$5*M!O6/1000+Datos!$F$5*K!O6,3)</f>
        <v>0</v>
      </c>
      <c r="P6" s="66">
        <f>ROUND(Datos!$E$5*M!P6/1000+Datos!$F$5*K!P6,3)</f>
        <v>0</v>
      </c>
      <c r="Q6" s="66">
        <f>ROUND(Datos!$E$5*M!Q6/1000+Datos!$F$5*K!Q6,3)</f>
        <v>0</v>
      </c>
      <c r="R6" s="66">
        <f>ROUND(Datos!$E$5*M!R6/1000+Datos!$F$5*K!R6,3)</f>
        <v>0</v>
      </c>
      <c r="S6" s="66">
        <f>ROUND(Datos!$E$5*M!S6/1000+Datos!$F$5*K!S6,3)</f>
        <v>0</v>
      </c>
      <c r="T6" s="66">
        <f>ROUND(Datos!$E$5*M!T6/1000+Datos!$F$5*K!T6,3)</f>
        <v>0</v>
      </c>
      <c r="U6" s="66">
        <f>ROUND(Datos!$E$5*M!U6/1000+Datos!$F$5*K!U6,3)</f>
        <v>0</v>
      </c>
      <c r="V6" s="66">
        <f>ROUND(Datos!$E$5*M!V6/1000+Datos!$F$5*K!V6,3)</f>
        <v>0</v>
      </c>
      <c r="W6" s="30"/>
    </row>
    <row r="7" spans="1:23">
      <c r="A7" s="26">
        <f t="shared" si="0"/>
        <v>5</v>
      </c>
      <c r="B7" s="29"/>
      <c r="C7" s="66">
        <f>ROUND(Datos!$E$5*M!C7/1000+Datos!$F$5*K!C7,3)</f>
        <v>0</v>
      </c>
      <c r="D7" s="66">
        <f>ROUND(Datos!$E$5*M!D7/1000+Datos!$F$5*K!D7,3)</f>
        <v>0</v>
      </c>
      <c r="E7" s="66">
        <f>ROUND(Datos!$E$5*M!E7/1000+Datos!$F$5*K!E7,3)</f>
        <v>0</v>
      </c>
      <c r="F7" s="66">
        <f>ROUND(Datos!$E$5*M!F7/1000+Datos!$F$5*K!F7,3)</f>
        <v>-19.097000000000001</v>
      </c>
      <c r="G7" s="66">
        <f>ROUND(Datos!$E$5*M!G7/1000+Datos!$F$5*K!G7,3)</f>
        <v>38.204999999999998</v>
      </c>
      <c r="H7" s="66">
        <f>ROUND(Datos!$E$5*M!H7/1000+Datos!$F$5*K!H7,3)</f>
        <v>-19.097000000000001</v>
      </c>
      <c r="I7" s="66">
        <f>ROUND(Datos!$E$5*M!I7/1000+Datos!$F$5*K!I7,3)</f>
        <v>0</v>
      </c>
      <c r="J7" s="66">
        <f>ROUND(Datos!$E$5*M!J7/1000+Datos!$F$5*K!J7,3)</f>
        <v>0</v>
      </c>
      <c r="K7" s="66">
        <f>ROUND(Datos!$E$5*M!K7/1000+Datos!$F$5*K!K7,3)</f>
        <v>0</v>
      </c>
      <c r="L7" s="66">
        <f>ROUND(Datos!$E$5*M!L7/1000+Datos!$F$5*K!L7,3)</f>
        <v>0</v>
      </c>
      <c r="M7" s="66">
        <f>ROUND(Datos!$E$5*M!M7/1000+Datos!$F$5*K!M7,3)</f>
        <v>0</v>
      </c>
      <c r="N7" s="66">
        <f>ROUND(Datos!$E$5*M!N7/1000+Datos!$F$5*K!N7,3)</f>
        <v>0</v>
      </c>
      <c r="O7" s="66">
        <f>ROUND(Datos!$E$5*M!O7/1000+Datos!$F$5*K!O7,3)</f>
        <v>0</v>
      </c>
      <c r="P7" s="66">
        <f>ROUND(Datos!$E$5*M!P7/1000+Datos!$F$5*K!P7,3)</f>
        <v>0</v>
      </c>
      <c r="Q7" s="66">
        <f>ROUND(Datos!$E$5*M!Q7/1000+Datos!$F$5*K!Q7,3)</f>
        <v>0</v>
      </c>
      <c r="R7" s="66">
        <f>ROUND(Datos!$E$5*M!R7/1000+Datos!$F$5*K!R7,3)</f>
        <v>0</v>
      </c>
      <c r="S7" s="66">
        <f>ROUND(Datos!$E$5*M!S7/1000+Datos!$F$5*K!S7,3)</f>
        <v>0</v>
      </c>
      <c r="T7" s="66">
        <f>ROUND(Datos!$E$5*M!T7/1000+Datos!$F$5*K!T7,3)</f>
        <v>0</v>
      </c>
      <c r="U7" s="66">
        <f>ROUND(Datos!$E$5*M!U7/1000+Datos!$F$5*K!U7,3)</f>
        <v>0</v>
      </c>
      <c r="V7" s="66">
        <f>ROUND(Datos!$E$5*M!V7/1000+Datos!$F$5*K!V7,3)</f>
        <v>0</v>
      </c>
      <c r="W7" s="30"/>
    </row>
    <row r="8" spans="1:23">
      <c r="A8" s="26">
        <f t="shared" si="0"/>
        <v>6</v>
      </c>
      <c r="B8" s="29"/>
      <c r="C8" s="66">
        <f>ROUND(Datos!$E$5*M!C8/1000+Datos!$F$5*K!C8,3)</f>
        <v>0</v>
      </c>
      <c r="D8" s="66">
        <f>ROUND(Datos!$E$5*M!D8/1000+Datos!$F$5*K!D8,3)</f>
        <v>0</v>
      </c>
      <c r="E8" s="66">
        <f>ROUND(Datos!$E$5*M!E8/1000+Datos!$F$5*K!E8,3)</f>
        <v>0</v>
      </c>
      <c r="F8" s="66">
        <f>ROUND(Datos!$E$5*M!F8/1000+Datos!$F$5*K!F8,3)</f>
        <v>0</v>
      </c>
      <c r="G8" s="66">
        <f>ROUND(Datos!$E$5*M!G8/1000+Datos!$F$5*K!G8,3)</f>
        <v>-19.097000000000001</v>
      </c>
      <c r="H8" s="66">
        <f>ROUND(Datos!$E$5*M!H8/1000+Datos!$F$5*K!H8,3)</f>
        <v>38.204999999999998</v>
      </c>
      <c r="I8" s="66">
        <f>ROUND(Datos!$E$5*M!I8/1000+Datos!$F$5*K!I8,3)</f>
        <v>-19.097000000000001</v>
      </c>
      <c r="J8" s="66">
        <f>ROUND(Datos!$E$5*M!J8/1000+Datos!$F$5*K!J8,3)</f>
        <v>0</v>
      </c>
      <c r="K8" s="66">
        <f>ROUND(Datos!$E$5*M!K8/1000+Datos!$F$5*K!K8,3)</f>
        <v>0</v>
      </c>
      <c r="L8" s="66">
        <f>ROUND(Datos!$E$5*M!L8/1000+Datos!$F$5*K!L8,3)</f>
        <v>0</v>
      </c>
      <c r="M8" s="66">
        <f>ROUND(Datos!$E$5*M!M8/1000+Datos!$F$5*K!M8,3)</f>
        <v>0</v>
      </c>
      <c r="N8" s="66">
        <f>ROUND(Datos!$E$5*M!N8/1000+Datos!$F$5*K!N8,3)</f>
        <v>0</v>
      </c>
      <c r="O8" s="66">
        <f>ROUND(Datos!$E$5*M!O8/1000+Datos!$F$5*K!O8,3)</f>
        <v>0</v>
      </c>
      <c r="P8" s="66">
        <f>ROUND(Datos!$E$5*M!P8/1000+Datos!$F$5*K!P8,3)</f>
        <v>0</v>
      </c>
      <c r="Q8" s="66">
        <f>ROUND(Datos!$E$5*M!Q8/1000+Datos!$F$5*K!Q8,3)</f>
        <v>0</v>
      </c>
      <c r="R8" s="66">
        <f>ROUND(Datos!$E$5*M!R8/1000+Datos!$F$5*K!R8,3)</f>
        <v>0</v>
      </c>
      <c r="S8" s="66">
        <f>ROUND(Datos!$E$5*M!S8/1000+Datos!$F$5*K!S8,3)</f>
        <v>0</v>
      </c>
      <c r="T8" s="66">
        <f>ROUND(Datos!$E$5*M!T8/1000+Datos!$F$5*K!T8,3)</f>
        <v>0</v>
      </c>
      <c r="U8" s="66">
        <f>ROUND(Datos!$E$5*M!U8/1000+Datos!$F$5*K!U8,3)</f>
        <v>0</v>
      </c>
      <c r="V8" s="66">
        <f>ROUND(Datos!$E$5*M!V8/1000+Datos!$F$5*K!V8,3)</f>
        <v>0</v>
      </c>
      <c r="W8" s="30"/>
    </row>
    <row r="9" spans="1:23">
      <c r="A9" s="26">
        <f t="shared" si="0"/>
        <v>7</v>
      </c>
      <c r="B9" s="29"/>
      <c r="C9" s="66">
        <f>ROUND(Datos!$E$5*M!C9/1000+Datos!$F$5*K!C9,3)</f>
        <v>0</v>
      </c>
      <c r="D9" s="66">
        <f>ROUND(Datos!$E$5*M!D9/1000+Datos!$F$5*K!D9,3)</f>
        <v>0</v>
      </c>
      <c r="E9" s="66">
        <f>ROUND(Datos!$E$5*M!E9/1000+Datos!$F$5*K!E9,3)</f>
        <v>0</v>
      </c>
      <c r="F9" s="66">
        <f>ROUND(Datos!$E$5*M!F9/1000+Datos!$F$5*K!F9,3)</f>
        <v>0</v>
      </c>
      <c r="G9" s="66">
        <f>ROUND(Datos!$E$5*M!G9/1000+Datos!$F$5*K!G9,3)</f>
        <v>0</v>
      </c>
      <c r="H9" s="66">
        <f>ROUND(Datos!$E$5*M!H9/1000+Datos!$F$5*K!H9,3)</f>
        <v>-19.097000000000001</v>
      </c>
      <c r="I9" s="66">
        <f>ROUND(Datos!$E$5*M!I9/1000+Datos!$F$5*K!I9,3)</f>
        <v>38.204999999999998</v>
      </c>
      <c r="J9" s="66">
        <f>ROUND(Datos!$E$5*M!J9/1000+Datos!$F$5*K!J9,3)</f>
        <v>-19.097000000000001</v>
      </c>
      <c r="K9" s="66">
        <f>ROUND(Datos!$E$5*M!K9/1000+Datos!$F$5*K!K9,3)</f>
        <v>0</v>
      </c>
      <c r="L9" s="66">
        <f>ROUND(Datos!$E$5*M!L9/1000+Datos!$F$5*K!L9,3)</f>
        <v>0</v>
      </c>
      <c r="M9" s="66">
        <f>ROUND(Datos!$E$5*M!M9/1000+Datos!$F$5*K!M9,3)</f>
        <v>0</v>
      </c>
      <c r="N9" s="66">
        <f>ROUND(Datos!$E$5*M!N9/1000+Datos!$F$5*K!N9,3)</f>
        <v>0</v>
      </c>
      <c r="O9" s="66">
        <f>ROUND(Datos!$E$5*M!O9/1000+Datos!$F$5*K!O9,3)</f>
        <v>0</v>
      </c>
      <c r="P9" s="66">
        <f>ROUND(Datos!$E$5*M!P9/1000+Datos!$F$5*K!P9,3)</f>
        <v>0</v>
      </c>
      <c r="Q9" s="66">
        <f>ROUND(Datos!$E$5*M!Q9/1000+Datos!$F$5*K!Q9,3)</f>
        <v>0</v>
      </c>
      <c r="R9" s="66">
        <f>ROUND(Datos!$E$5*M!R9/1000+Datos!$F$5*K!R9,3)</f>
        <v>0</v>
      </c>
      <c r="S9" s="66">
        <f>ROUND(Datos!$E$5*M!S9/1000+Datos!$F$5*K!S9,3)</f>
        <v>0</v>
      </c>
      <c r="T9" s="66">
        <f>ROUND(Datos!$E$5*M!T9/1000+Datos!$F$5*K!T9,3)</f>
        <v>0</v>
      </c>
      <c r="U9" s="66">
        <f>ROUND(Datos!$E$5*M!U9/1000+Datos!$F$5*K!U9,3)</f>
        <v>0</v>
      </c>
      <c r="V9" s="66">
        <f>ROUND(Datos!$E$5*M!V9/1000+Datos!$F$5*K!V9,3)</f>
        <v>0</v>
      </c>
      <c r="W9" s="30"/>
    </row>
    <row r="10" spans="1:23">
      <c r="A10" s="26">
        <f t="shared" si="0"/>
        <v>8</v>
      </c>
      <c r="B10" s="29"/>
      <c r="C10" s="66">
        <f>ROUND(Datos!$E$5*M!C10/1000+Datos!$F$5*K!C10,3)</f>
        <v>0</v>
      </c>
      <c r="D10" s="66">
        <f>ROUND(Datos!$E$5*M!D10/1000+Datos!$F$5*K!D10,3)</f>
        <v>0</v>
      </c>
      <c r="E10" s="66">
        <f>ROUND(Datos!$E$5*M!E10/1000+Datos!$F$5*K!E10,3)</f>
        <v>0</v>
      </c>
      <c r="F10" s="66">
        <f>ROUND(Datos!$E$5*M!F10/1000+Datos!$F$5*K!F10,3)</f>
        <v>0</v>
      </c>
      <c r="G10" s="66">
        <f>ROUND(Datos!$E$5*M!G10/1000+Datos!$F$5*K!G10,3)</f>
        <v>0</v>
      </c>
      <c r="H10" s="66">
        <f>ROUND(Datos!$E$5*M!H10/1000+Datos!$F$5*K!H10,3)</f>
        <v>0</v>
      </c>
      <c r="I10" s="66">
        <f>ROUND(Datos!$E$5*M!I10/1000+Datos!$F$5*K!I10,3)</f>
        <v>-19.097000000000001</v>
      </c>
      <c r="J10" s="66">
        <f>ROUND(Datos!$E$5*M!J10/1000+Datos!$F$5*K!J10,3)</f>
        <v>30.864999999999998</v>
      </c>
      <c r="K10" s="66">
        <f>ROUND(Datos!$E$5*M!K10/1000+Datos!$F$5*K!K10,3)</f>
        <v>-11.757999999999999</v>
      </c>
      <c r="L10" s="66">
        <f>ROUND(Datos!$E$5*M!L10/1000+Datos!$F$5*K!L10,3)</f>
        <v>0</v>
      </c>
      <c r="M10" s="66">
        <f>ROUND(Datos!$E$5*M!M10/1000+Datos!$F$5*K!M10,3)</f>
        <v>0</v>
      </c>
      <c r="N10" s="66">
        <f>ROUND(Datos!$E$5*M!N10/1000+Datos!$F$5*K!N10,3)</f>
        <v>0</v>
      </c>
      <c r="O10" s="66">
        <f>ROUND(Datos!$E$5*M!O10/1000+Datos!$F$5*K!O10,3)</f>
        <v>0</v>
      </c>
      <c r="P10" s="66">
        <f>ROUND(Datos!$E$5*M!P10/1000+Datos!$F$5*K!P10,3)</f>
        <v>0</v>
      </c>
      <c r="Q10" s="66">
        <f>ROUND(Datos!$E$5*M!Q10/1000+Datos!$F$5*K!Q10,3)</f>
        <v>0</v>
      </c>
      <c r="R10" s="66">
        <f>ROUND(Datos!$E$5*M!R10/1000+Datos!$F$5*K!R10,3)</f>
        <v>0</v>
      </c>
      <c r="S10" s="66">
        <f>ROUND(Datos!$E$5*M!S10/1000+Datos!$F$5*K!S10,3)</f>
        <v>0</v>
      </c>
      <c r="T10" s="66">
        <f>ROUND(Datos!$E$5*M!T10/1000+Datos!$F$5*K!T10,3)</f>
        <v>0</v>
      </c>
      <c r="U10" s="66">
        <f>ROUND(Datos!$E$5*M!U10/1000+Datos!$F$5*K!U10,3)</f>
        <v>0</v>
      </c>
      <c r="V10" s="66">
        <f>ROUND(Datos!$E$5*M!V10/1000+Datos!$F$5*K!V10,3)</f>
        <v>0</v>
      </c>
      <c r="W10" s="30"/>
    </row>
    <row r="11" spans="1:23">
      <c r="A11" s="26">
        <f t="shared" si="0"/>
        <v>9</v>
      </c>
      <c r="B11" s="29"/>
      <c r="C11" s="66">
        <f>ROUND(Datos!$E$5*M!C11/1000+Datos!$F$5*K!C11,3)</f>
        <v>0</v>
      </c>
      <c r="D11" s="66">
        <f>ROUND(Datos!$E$5*M!D11/1000+Datos!$F$5*K!D11,3)</f>
        <v>0</v>
      </c>
      <c r="E11" s="66">
        <f>ROUND(Datos!$E$5*M!E11/1000+Datos!$F$5*K!E11,3)</f>
        <v>0</v>
      </c>
      <c r="F11" s="66">
        <f>ROUND(Datos!$E$5*M!F11/1000+Datos!$F$5*K!F11,3)</f>
        <v>0</v>
      </c>
      <c r="G11" s="66">
        <f>ROUND(Datos!$E$5*M!G11/1000+Datos!$F$5*K!G11,3)</f>
        <v>0</v>
      </c>
      <c r="H11" s="66">
        <f>ROUND(Datos!$E$5*M!H11/1000+Datos!$F$5*K!H11,3)</f>
        <v>0</v>
      </c>
      <c r="I11" s="66">
        <f>ROUND(Datos!$E$5*M!I11/1000+Datos!$F$5*K!I11,3)</f>
        <v>0</v>
      </c>
      <c r="J11" s="66">
        <f>ROUND(Datos!$E$5*M!J11/1000+Datos!$F$5*K!J11,3)</f>
        <v>-11.757999999999999</v>
      </c>
      <c r="K11" s="66">
        <f>ROUND(Datos!$E$5*M!K11/1000+Datos!$F$5*K!K11,3)</f>
        <v>23.52</v>
      </c>
      <c r="L11" s="66">
        <f>ROUND(Datos!$E$5*M!L11/1000+Datos!$F$5*K!L11,3)</f>
        <v>-11.757999999999999</v>
      </c>
      <c r="M11" s="66">
        <f>ROUND(Datos!$E$5*M!M11/1000+Datos!$F$5*K!M11,3)</f>
        <v>0</v>
      </c>
      <c r="N11" s="66">
        <f>ROUND(Datos!$E$5*M!N11/1000+Datos!$F$5*K!N11,3)</f>
        <v>0</v>
      </c>
      <c r="O11" s="66">
        <f>ROUND(Datos!$E$5*M!O11/1000+Datos!$F$5*K!O11,3)</f>
        <v>0</v>
      </c>
      <c r="P11" s="66">
        <f>ROUND(Datos!$E$5*M!P11/1000+Datos!$F$5*K!P11,3)</f>
        <v>0</v>
      </c>
      <c r="Q11" s="66">
        <f>ROUND(Datos!$E$5*M!Q11/1000+Datos!$F$5*K!Q11,3)</f>
        <v>0</v>
      </c>
      <c r="R11" s="66">
        <f>ROUND(Datos!$E$5*M!R11/1000+Datos!$F$5*K!R11,3)</f>
        <v>0</v>
      </c>
      <c r="S11" s="66">
        <f>ROUND(Datos!$E$5*M!S11/1000+Datos!$F$5*K!S11,3)</f>
        <v>0</v>
      </c>
      <c r="T11" s="66">
        <f>ROUND(Datos!$E$5*M!T11/1000+Datos!$F$5*K!T11,3)</f>
        <v>0</v>
      </c>
      <c r="U11" s="66">
        <f>ROUND(Datos!$E$5*M!U11/1000+Datos!$F$5*K!U11,3)</f>
        <v>0</v>
      </c>
      <c r="V11" s="66">
        <f>ROUND(Datos!$E$5*M!V11/1000+Datos!$F$5*K!V11,3)</f>
        <v>0</v>
      </c>
      <c r="W11" s="30"/>
    </row>
    <row r="12" spans="1:23">
      <c r="A12" s="26">
        <f t="shared" si="0"/>
        <v>10</v>
      </c>
      <c r="B12" s="29"/>
      <c r="C12" s="66">
        <f>ROUND(Datos!$E$5*M!C12/1000+Datos!$F$5*K!C12,3)</f>
        <v>0</v>
      </c>
      <c r="D12" s="66">
        <f>ROUND(Datos!$E$5*M!D12/1000+Datos!$F$5*K!D12,3)</f>
        <v>0</v>
      </c>
      <c r="E12" s="66">
        <f>ROUND(Datos!$E$5*M!E12/1000+Datos!$F$5*K!E12,3)</f>
        <v>0</v>
      </c>
      <c r="F12" s="66">
        <f>ROUND(Datos!$E$5*M!F12/1000+Datos!$F$5*K!F12,3)</f>
        <v>0</v>
      </c>
      <c r="G12" s="66">
        <f>ROUND(Datos!$E$5*M!G12/1000+Datos!$F$5*K!G12,3)</f>
        <v>0</v>
      </c>
      <c r="H12" s="66">
        <f>ROUND(Datos!$E$5*M!H12/1000+Datos!$F$5*K!H12,3)</f>
        <v>0</v>
      </c>
      <c r="I12" s="66">
        <f>ROUND(Datos!$E$5*M!I12/1000+Datos!$F$5*K!I12,3)</f>
        <v>0</v>
      </c>
      <c r="J12" s="66">
        <f>ROUND(Datos!$E$5*M!J12/1000+Datos!$F$5*K!J12,3)</f>
        <v>0</v>
      </c>
      <c r="K12" s="66">
        <f>ROUND(Datos!$E$5*M!K12/1000+Datos!$F$5*K!K12,3)</f>
        <v>-11.757999999999999</v>
      </c>
      <c r="L12" s="66">
        <f>ROUND(Datos!$E$5*M!L12/1000+Datos!$F$5*K!L12,3)</f>
        <v>23.52</v>
      </c>
      <c r="M12" s="66">
        <f>ROUND(Datos!$E$5*M!M12/1000+Datos!$F$5*K!M12,3)</f>
        <v>-11.757999999999999</v>
      </c>
      <c r="N12" s="66">
        <f>ROUND(Datos!$E$5*M!N12/1000+Datos!$F$5*K!N12,3)</f>
        <v>0</v>
      </c>
      <c r="O12" s="66">
        <f>ROUND(Datos!$E$5*M!O12/1000+Datos!$F$5*K!O12,3)</f>
        <v>0</v>
      </c>
      <c r="P12" s="66">
        <f>ROUND(Datos!$E$5*M!P12/1000+Datos!$F$5*K!P12,3)</f>
        <v>0</v>
      </c>
      <c r="Q12" s="66">
        <f>ROUND(Datos!$E$5*M!Q12/1000+Datos!$F$5*K!Q12,3)</f>
        <v>0</v>
      </c>
      <c r="R12" s="66">
        <f>ROUND(Datos!$E$5*M!R12/1000+Datos!$F$5*K!R12,3)</f>
        <v>0</v>
      </c>
      <c r="S12" s="66">
        <f>ROUND(Datos!$E$5*M!S12/1000+Datos!$F$5*K!S12,3)</f>
        <v>0</v>
      </c>
      <c r="T12" s="66">
        <f>ROUND(Datos!$E$5*M!T12/1000+Datos!$F$5*K!T12,3)</f>
        <v>0</v>
      </c>
      <c r="U12" s="66">
        <f>ROUND(Datos!$E$5*M!U12/1000+Datos!$F$5*K!U12,3)</f>
        <v>0</v>
      </c>
      <c r="V12" s="66">
        <f>ROUND(Datos!$E$5*M!V12/1000+Datos!$F$5*K!V12,3)</f>
        <v>0</v>
      </c>
      <c r="W12" s="30"/>
    </row>
    <row r="13" spans="1:23">
      <c r="A13" s="26">
        <f t="shared" si="0"/>
        <v>11</v>
      </c>
      <c r="B13" s="29"/>
      <c r="C13" s="66">
        <f>ROUND(Datos!$E$5*M!C13/1000+Datos!$F$5*K!C13,3)</f>
        <v>0</v>
      </c>
      <c r="D13" s="66">
        <f>ROUND(Datos!$E$5*M!D13/1000+Datos!$F$5*K!D13,3)</f>
        <v>0</v>
      </c>
      <c r="E13" s="66">
        <f>ROUND(Datos!$E$5*M!E13/1000+Datos!$F$5*K!E13,3)</f>
        <v>0</v>
      </c>
      <c r="F13" s="66">
        <f>ROUND(Datos!$E$5*M!F13/1000+Datos!$F$5*K!F13,3)</f>
        <v>0</v>
      </c>
      <c r="G13" s="66">
        <f>ROUND(Datos!$E$5*M!G13/1000+Datos!$F$5*K!G13,3)</f>
        <v>0</v>
      </c>
      <c r="H13" s="66">
        <f>ROUND(Datos!$E$5*M!H13/1000+Datos!$F$5*K!H13,3)</f>
        <v>0</v>
      </c>
      <c r="I13" s="66">
        <f>ROUND(Datos!$E$5*M!I13/1000+Datos!$F$5*K!I13,3)</f>
        <v>0</v>
      </c>
      <c r="J13" s="66">
        <f>ROUND(Datos!$E$5*M!J13/1000+Datos!$F$5*K!J13,3)</f>
        <v>0</v>
      </c>
      <c r="K13" s="66">
        <f>ROUND(Datos!$E$5*M!K13/1000+Datos!$F$5*K!K13,3)</f>
        <v>0</v>
      </c>
      <c r="L13" s="66">
        <f>ROUND(Datos!$E$5*M!L13/1000+Datos!$F$5*K!L13,3)</f>
        <v>-11.757999999999999</v>
      </c>
      <c r="M13" s="66">
        <f>ROUND(Datos!$E$5*M!M13/1000+Datos!$F$5*K!M13,3)</f>
        <v>23.52</v>
      </c>
      <c r="N13" s="66">
        <f>ROUND(Datos!$E$5*M!N13/1000+Datos!$F$5*K!N13,3)</f>
        <v>-11.757999999999999</v>
      </c>
      <c r="O13" s="66">
        <f>ROUND(Datos!$E$5*M!O13/1000+Datos!$F$5*K!O13,3)</f>
        <v>0</v>
      </c>
      <c r="P13" s="66">
        <f>ROUND(Datos!$E$5*M!P13/1000+Datos!$F$5*K!P13,3)</f>
        <v>0</v>
      </c>
      <c r="Q13" s="66">
        <f>ROUND(Datos!$E$5*M!Q13/1000+Datos!$F$5*K!Q13,3)</f>
        <v>0</v>
      </c>
      <c r="R13" s="66">
        <f>ROUND(Datos!$E$5*M!R13/1000+Datos!$F$5*K!R13,3)</f>
        <v>0</v>
      </c>
      <c r="S13" s="66">
        <f>ROUND(Datos!$E$5*M!S13/1000+Datos!$F$5*K!S13,3)</f>
        <v>0</v>
      </c>
      <c r="T13" s="66">
        <f>ROUND(Datos!$E$5*M!T13/1000+Datos!$F$5*K!T13,3)</f>
        <v>0</v>
      </c>
      <c r="U13" s="66">
        <f>ROUND(Datos!$E$5*M!U13/1000+Datos!$F$5*K!U13,3)</f>
        <v>0</v>
      </c>
      <c r="V13" s="66">
        <f>ROUND(Datos!$E$5*M!V13/1000+Datos!$F$5*K!V13,3)</f>
        <v>0</v>
      </c>
      <c r="W13" s="30"/>
    </row>
    <row r="14" spans="1:23">
      <c r="A14" s="26">
        <f t="shared" si="0"/>
        <v>12</v>
      </c>
      <c r="B14" s="29"/>
      <c r="C14" s="66">
        <f>ROUND(Datos!$E$5*M!C14/1000+Datos!$F$5*K!C14,3)</f>
        <v>0</v>
      </c>
      <c r="D14" s="66">
        <f>ROUND(Datos!$E$5*M!D14/1000+Datos!$F$5*K!D14,3)</f>
        <v>0</v>
      </c>
      <c r="E14" s="66">
        <f>ROUND(Datos!$E$5*M!E14/1000+Datos!$F$5*K!E14,3)</f>
        <v>0</v>
      </c>
      <c r="F14" s="66">
        <f>ROUND(Datos!$E$5*M!F14/1000+Datos!$F$5*K!F14,3)</f>
        <v>0</v>
      </c>
      <c r="G14" s="66">
        <f>ROUND(Datos!$E$5*M!G14/1000+Datos!$F$5*K!G14,3)</f>
        <v>0</v>
      </c>
      <c r="H14" s="66">
        <f>ROUND(Datos!$E$5*M!H14/1000+Datos!$F$5*K!H14,3)</f>
        <v>0</v>
      </c>
      <c r="I14" s="66">
        <f>ROUND(Datos!$E$5*M!I14/1000+Datos!$F$5*K!I14,3)</f>
        <v>0</v>
      </c>
      <c r="J14" s="66">
        <f>ROUND(Datos!$E$5*M!J14/1000+Datos!$F$5*K!J14,3)</f>
        <v>0</v>
      </c>
      <c r="K14" s="66">
        <f>ROUND(Datos!$E$5*M!K14/1000+Datos!$F$5*K!K14,3)</f>
        <v>0</v>
      </c>
      <c r="L14" s="66">
        <f>ROUND(Datos!$E$5*M!L14/1000+Datos!$F$5*K!L14,3)</f>
        <v>0</v>
      </c>
      <c r="M14" s="66">
        <f>ROUND(Datos!$E$5*M!M14/1000+Datos!$F$5*K!M14,3)</f>
        <v>-11.757999999999999</v>
      </c>
      <c r="N14" s="66">
        <f>ROUND(Datos!$E$5*M!N14/1000+Datos!$F$5*K!N14,3)</f>
        <v>19.042000000000002</v>
      </c>
      <c r="O14" s="66">
        <f>ROUND(Datos!$E$5*M!O14/1000+Datos!$F$5*K!O14,3)</f>
        <v>-7.28</v>
      </c>
      <c r="P14" s="66">
        <f>ROUND(Datos!$E$5*M!P14/1000+Datos!$F$5*K!P14,3)</f>
        <v>0</v>
      </c>
      <c r="Q14" s="66">
        <f>ROUND(Datos!$E$5*M!Q14/1000+Datos!$F$5*K!Q14,3)</f>
        <v>0</v>
      </c>
      <c r="R14" s="66">
        <f>ROUND(Datos!$E$5*M!R14/1000+Datos!$F$5*K!R14,3)</f>
        <v>0</v>
      </c>
      <c r="S14" s="66">
        <f>ROUND(Datos!$E$5*M!S14/1000+Datos!$F$5*K!S14,3)</f>
        <v>0</v>
      </c>
      <c r="T14" s="66">
        <f>ROUND(Datos!$E$5*M!T14/1000+Datos!$F$5*K!T14,3)</f>
        <v>0</v>
      </c>
      <c r="U14" s="66">
        <f>ROUND(Datos!$E$5*M!U14/1000+Datos!$F$5*K!U14,3)</f>
        <v>0</v>
      </c>
      <c r="V14" s="66">
        <f>ROUND(Datos!$E$5*M!V14/1000+Datos!$F$5*K!V14,3)</f>
        <v>0</v>
      </c>
      <c r="W14" s="30"/>
    </row>
    <row r="15" spans="1:23">
      <c r="A15" s="26">
        <f t="shared" si="0"/>
        <v>13</v>
      </c>
      <c r="B15" s="29"/>
      <c r="C15" s="66">
        <f>ROUND(Datos!$E$5*M!C15/1000+Datos!$F$5*K!C15,3)</f>
        <v>0</v>
      </c>
      <c r="D15" s="66">
        <f>ROUND(Datos!$E$5*M!D15/1000+Datos!$F$5*K!D15,3)</f>
        <v>0</v>
      </c>
      <c r="E15" s="66">
        <f>ROUND(Datos!$E$5*M!E15/1000+Datos!$F$5*K!E15,3)</f>
        <v>0</v>
      </c>
      <c r="F15" s="66">
        <f>ROUND(Datos!$E$5*M!F15/1000+Datos!$F$5*K!F15,3)</f>
        <v>0</v>
      </c>
      <c r="G15" s="66">
        <f>ROUND(Datos!$E$5*M!G15/1000+Datos!$F$5*K!G15,3)</f>
        <v>0</v>
      </c>
      <c r="H15" s="66">
        <f>ROUND(Datos!$E$5*M!H15/1000+Datos!$F$5*K!H15,3)</f>
        <v>0</v>
      </c>
      <c r="I15" s="66">
        <f>ROUND(Datos!$E$5*M!I15/1000+Datos!$F$5*K!I15,3)</f>
        <v>0</v>
      </c>
      <c r="J15" s="66">
        <f>ROUND(Datos!$E$5*M!J15/1000+Datos!$F$5*K!J15,3)</f>
        <v>0</v>
      </c>
      <c r="K15" s="66">
        <f>ROUND(Datos!$E$5*M!K15/1000+Datos!$F$5*K!K15,3)</f>
        <v>0</v>
      </c>
      <c r="L15" s="66">
        <f>ROUND(Datos!$E$5*M!L15/1000+Datos!$F$5*K!L15,3)</f>
        <v>0</v>
      </c>
      <c r="M15" s="66">
        <f>ROUND(Datos!$E$5*M!M15/1000+Datos!$F$5*K!M15,3)</f>
        <v>0</v>
      </c>
      <c r="N15" s="66">
        <f>ROUND(Datos!$E$5*M!N15/1000+Datos!$F$5*K!N15,3)</f>
        <v>-7.28</v>
      </c>
      <c r="O15" s="66">
        <f>ROUND(Datos!$E$5*M!O15/1000+Datos!$F$5*K!O15,3)</f>
        <v>14.564</v>
      </c>
      <c r="P15" s="66">
        <f>ROUND(Datos!$E$5*M!P15/1000+Datos!$F$5*K!P15,3)</f>
        <v>-7.28</v>
      </c>
      <c r="Q15" s="66">
        <f>ROUND(Datos!$E$5*M!Q15/1000+Datos!$F$5*K!Q15,3)</f>
        <v>0</v>
      </c>
      <c r="R15" s="66">
        <f>ROUND(Datos!$E$5*M!R15/1000+Datos!$F$5*K!R15,3)</f>
        <v>0</v>
      </c>
      <c r="S15" s="66">
        <f>ROUND(Datos!$E$5*M!S15/1000+Datos!$F$5*K!S15,3)</f>
        <v>0</v>
      </c>
      <c r="T15" s="66">
        <f>ROUND(Datos!$E$5*M!T15/1000+Datos!$F$5*K!T15,3)</f>
        <v>0</v>
      </c>
      <c r="U15" s="66">
        <f>ROUND(Datos!$E$5*M!U15/1000+Datos!$F$5*K!U15,3)</f>
        <v>0</v>
      </c>
      <c r="V15" s="66">
        <f>ROUND(Datos!$E$5*M!V15/1000+Datos!$F$5*K!V15,3)</f>
        <v>0</v>
      </c>
      <c r="W15" s="30"/>
    </row>
    <row r="16" spans="1:23">
      <c r="A16" s="26">
        <f t="shared" si="0"/>
        <v>14</v>
      </c>
      <c r="B16" s="29"/>
      <c r="C16" s="66">
        <f>ROUND(Datos!$E$5*M!C16/1000+Datos!$F$5*K!C16,3)</f>
        <v>0</v>
      </c>
      <c r="D16" s="66">
        <f>ROUND(Datos!$E$5*M!D16/1000+Datos!$F$5*K!D16,3)</f>
        <v>0</v>
      </c>
      <c r="E16" s="66">
        <f>ROUND(Datos!$E$5*M!E16/1000+Datos!$F$5*K!E16,3)</f>
        <v>0</v>
      </c>
      <c r="F16" s="66">
        <f>ROUND(Datos!$E$5*M!F16/1000+Datos!$F$5*K!F16,3)</f>
        <v>0</v>
      </c>
      <c r="G16" s="66">
        <f>ROUND(Datos!$E$5*M!G16/1000+Datos!$F$5*K!G16,3)</f>
        <v>0</v>
      </c>
      <c r="H16" s="66">
        <f>ROUND(Datos!$E$5*M!H16/1000+Datos!$F$5*K!H16,3)</f>
        <v>0</v>
      </c>
      <c r="I16" s="66">
        <f>ROUND(Datos!$E$5*M!I16/1000+Datos!$F$5*K!I16,3)</f>
        <v>0</v>
      </c>
      <c r="J16" s="66">
        <f>ROUND(Datos!$E$5*M!J16/1000+Datos!$F$5*K!J16,3)</f>
        <v>0</v>
      </c>
      <c r="K16" s="66">
        <f>ROUND(Datos!$E$5*M!K16/1000+Datos!$F$5*K!K16,3)</f>
        <v>0</v>
      </c>
      <c r="L16" s="66">
        <f>ROUND(Datos!$E$5*M!L16/1000+Datos!$F$5*K!L16,3)</f>
        <v>0</v>
      </c>
      <c r="M16" s="66">
        <f>ROUND(Datos!$E$5*M!M16/1000+Datos!$F$5*K!M16,3)</f>
        <v>0</v>
      </c>
      <c r="N16" s="66">
        <f>ROUND(Datos!$E$5*M!N16/1000+Datos!$F$5*K!N16,3)</f>
        <v>0</v>
      </c>
      <c r="O16" s="66">
        <f>ROUND(Datos!$E$5*M!O16/1000+Datos!$F$5*K!O16,3)</f>
        <v>-7.28</v>
      </c>
      <c r="P16" s="66">
        <f>ROUND(Datos!$E$5*M!P16/1000+Datos!$F$5*K!P16,3)</f>
        <v>14.564</v>
      </c>
      <c r="Q16" s="66">
        <f>ROUND(Datos!$E$5*M!Q16/1000+Datos!$F$5*K!Q16,3)</f>
        <v>-7.28</v>
      </c>
      <c r="R16" s="66">
        <f>ROUND(Datos!$E$5*M!R16/1000+Datos!$F$5*K!R16,3)</f>
        <v>0</v>
      </c>
      <c r="S16" s="66">
        <f>ROUND(Datos!$E$5*M!S16/1000+Datos!$F$5*K!S16,3)</f>
        <v>0</v>
      </c>
      <c r="T16" s="66">
        <f>ROUND(Datos!$E$5*M!T16/1000+Datos!$F$5*K!T16,3)</f>
        <v>0</v>
      </c>
      <c r="U16" s="66">
        <f>ROUND(Datos!$E$5*M!U16/1000+Datos!$F$5*K!U16,3)</f>
        <v>0</v>
      </c>
      <c r="V16" s="66">
        <f>ROUND(Datos!$E$5*M!V16/1000+Datos!$F$5*K!V16,3)</f>
        <v>0</v>
      </c>
      <c r="W16" s="30"/>
    </row>
    <row r="17" spans="1:23">
      <c r="A17" s="26">
        <f t="shared" si="0"/>
        <v>15</v>
      </c>
      <c r="B17" s="29"/>
      <c r="C17" s="66">
        <f>ROUND(Datos!$E$5*M!C17/1000+Datos!$F$5*K!C17,3)</f>
        <v>0</v>
      </c>
      <c r="D17" s="66">
        <f>ROUND(Datos!$E$5*M!D17/1000+Datos!$F$5*K!D17,3)</f>
        <v>0</v>
      </c>
      <c r="E17" s="66">
        <f>ROUND(Datos!$E$5*M!E17/1000+Datos!$F$5*K!E17,3)</f>
        <v>0</v>
      </c>
      <c r="F17" s="66">
        <f>ROUND(Datos!$E$5*M!F17/1000+Datos!$F$5*K!F17,3)</f>
        <v>0</v>
      </c>
      <c r="G17" s="66">
        <f>ROUND(Datos!$E$5*M!G17/1000+Datos!$F$5*K!G17,3)</f>
        <v>0</v>
      </c>
      <c r="H17" s="66">
        <f>ROUND(Datos!$E$5*M!H17/1000+Datos!$F$5*K!H17,3)</f>
        <v>0</v>
      </c>
      <c r="I17" s="66">
        <f>ROUND(Datos!$E$5*M!I17/1000+Datos!$F$5*K!I17,3)</f>
        <v>0</v>
      </c>
      <c r="J17" s="66">
        <f>ROUND(Datos!$E$5*M!J17/1000+Datos!$F$5*K!J17,3)</f>
        <v>0</v>
      </c>
      <c r="K17" s="66">
        <f>ROUND(Datos!$E$5*M!K17/1000+Datos!$F$5*K!K17,3)</f>
        <v>0</v>
      </c>
      <c r="L17" s="66">
        <f>ROUND(Datos!$E$5*M!L17/1000+Datos!$F$5*K!L17,3)</f>
        <v>0</v>
      </c>
      <c r="M17" s="66">
        <f>ROUND(Datos!$E$5*M!M17/1000+Datos!$F$5*K!M17,3)</f>
        <v>0</v>
      </c>
      <c r="N17" s="66">
        <f>ROUND(Datos!$E$5*M!N17/1000+Datos!$F$5*K!N17,3)</f>
        <v>0</v>
      </c>
      <c r="O17" s="66">
        <f>ROUND(Datos!$E$5*M!O17/1000+Datos!$F$5*K!O17,3)</f>
        <v>0</v>
      </c>
      <c r="P17" s="66">
        <f>ROUND(Datos!$E$5*M!P17/1000+Datos!$F$5*K!P17,3)</f>
        <v>-7.28</v>
      </c>
      <c r="Q17" s="66">
        <f>ROUND(Datos!$E$5*M!Q17/1000+Datos!$F$5*K!Q17,3)</f>
        <v>14.564</v>
      </c>
      <c r="R17" s="66">
        <f>ROUND(Datos!$E$5*M!R17/1000+Datos!$F$5*K!R17,3)</f>
        <v>-7.28</v>
      </c>
      <c r="S17" s="66">
        <f>ROUND(Datos!$E$5*M!S17/1000+Datos!$F$5*K!S17,3)</f>
        <v>0</v>
      </c>
      <c r="T17" s="66">
        <f>ROUND(Datos!$E$5*M!T17/1000+Datos!$F$5*K!T17,3)</f>
        <v>0</v>
      </c>
      <c r="U17" s="66">
        <f>ROUND(Datos!$E$5*M!U17/1000+Datos!$F$5*K!U17,3)</f>
        <v>0</v>
      </c>
      <c r="V17" s="66">
        <f>ROUND(Datos!$E$5*M!V17/1000+Datos!$F$5*K!V17,3)</f>
        <v>0</v>
      </c>
      <c r="W17" s="30"/>
    </row>
    <row r="18" spans="1:23">
      <c r="A18" s="26">
        <f t="shared" si="0"/>
        <v>16</v>
      </c>
      <c r="B18" s="29"/>
      <c r="C18" s="66">
        <f>ROUND(Datos!$E$5*M!C18/1000+Datos!$F$5*K!C18,3)</f>
        <v>0</v>
      </c>
      <c r="D18" s="66">
        <f>ROUND(Datos!$E$5*M!D18/1000+Datos!$F$5*K!D18,3)</f>
        <v>0</v>
      </c>
      <c r="E18" s="66">
        <f>ROUND(Datos!$E$5*M!E18/1000+Datos!$F$5*K!E18,3)</f>
        <v>0</v>
      </c>
      <c r="F18" s="66">
        <f>ROUND(Datos!$E$5*M!F18/1000+Datos!$F$5*K!F18,3)</f>
        <v>0</v>
      </c>
      <c r="G18" s="66">
        <f>ROUND(Datos!$E$5*M!G18/1000+Datos!$F$5*K!G18,3)</f>
        <v>0</v>
      </c>
      <c r="H18" s="66">
        <f>ROUND(Datos!$E$5*M!H18/1000+Datos!$F$5*K!H18,3)</f>
        <v>0</v>
      </c>
      <c r="I18" s="66">
        <f>ROUND(Datos!$E$5*M!I18/1000+Datos!$F$5*K!I18,3)</f>
        <v>0</v>
      </c>
      <c r="J18" s="66">
        <f>ROUND(Datos!$E$5*M!J18/1000+Datos!$F$5*K!J18,3)</f>
        <v>0</v>
      </c>
      <c r="K18" s="66">
        <f>ROUND(Datos!$E$5*M!K18/1000+Datos!$F$5*K!K18,3)</f>
        <v>0</v>
      </c>
      <c r="L18" s="66">
        <f>ROUND(Datos!$E$5*M!L18/1000+Datos!$F$5*K!L18,3)</f>
        <v>0</v>
      </c>
      <c r="M18" s="66">
        <f>ROUND(Datos!$E$5*M!M18/1000+Datos!$F$5*K!M18,3)</f>
        <v>0</v>
      </c>
      <c r="N18" s="66">
        <f>ROUND(Datos!$E$5*M!N18/1000+Datos!$F$5*K!N18,3)</f>
        <v>0</v>
      </c>
      <c r="O18" s="66">
        <f>ROUND(Datos!$E$5*M!O18/1000+Datos!$F$5*K!O18,3)</f>
        <v>0</v>
      </c>
      <c r="P18" s="66">
        <f>ROUND(Datos!$E$5*M!P18/1000+Datos!$F$5*K!P18,3)</f>
        <v>0</v>
      </c>
      <c r="Q18" s="66">
        <f>ROUND(Datos!$E$5*M!Q18/1000+Datos!$F$5*K!Q18,3)</f>
        <v>-7.28</v>
      </c>
      <c r="R18" s="66">
        <f>ROUND(Datos!$E$5*M!R18/1000+Datos!$F$5*K!R18,3)</f>
        <v>9.7959999999999994</v>
      </c>
      <c r="S18" s="66">
        <f>ROUND(Datos!$E$5*M!S18/1000+Datos!$F$5*K!S18,3)</f>
        <v>-2.5110000000000001</v>
      </c>
      <c r="T18" s="66">
        <f>ROUND(Datos!$E$5*M!T18/1000+Datos!$F$5*K!T18,3)</f>
        <v>0</v>
      </c>
      <c r="U18" s="66">
        <f>ROUND(Datos!$E$5*M!U18/1000+Datos!$F$5*K!U18,3)</f>
        <v>0</v>
      </c>
      <c r="V18" s="66">
        <f>ROUND(Datos!$E$5*M!V18/1000+Datos!$F$5*K!V18,3)</f>
        <v>0</v>
      </c>
      <c r="W18" s="30"/>
    </row>
    <row r="19" spans="1:23">
      <c r="A19" s="26">
        <f t="shared" si="0"/>
        <v>17</v>
      </c>
      <c r="B19" s="29"/>
      <c r="C19" s="66">
        <f>ROUND(Datos!$E$5*M!C19/1000+Datos!$F$5*K!C19,3)</f>
        <v>0</v>
      </c>
      <c r="D19" s="66">
        <f>ROUND(Datos!$E$5*M!D19/1000+Datos!$F$5*K!D19,3)</f>
        <v>0</v>
      </c>
      <c r="E19" s="66">
        <f>ROUND(Datos!$E$5*M!E19/1000+Datos!$F$5*K!E19,3)</f>
        <v>0</v>
      </c>
      <c r="F19" s="66">
        <f>ROUND(Datos!$E$5*M!F19/1000+Datos!$F$5*K!F19,3)</f>
        <v>0</v>
      </c>
      <c r="G19" s="66">
        <f>ROUND(Datos!$E$5*M!G19/1000+Datos!$F$5*K!G19,3)</f>
        <v>0</v>
      </c>
      <c r="H19" s="66">
        <f>ROUND(Datos!$E$5*M!H19/1000+Datos!$F$5*K!H19,3)</f>
        <v>0</v>
      </c>
      <c r="I19" s="66">
        <f>ROUND(Datos!$E$5*M!I19/1000+Datos!$F$5*K!I19,3)</f>
        <v>0</v>
      </c>
      <c r="J19" s="66">
        <f>ROUND(Datos!$E$5*M!J19/1000+Datos!$F$5*K!J19,3)</f>
        <v>0</v>
      </c>
      <c r="K19" s="66">
        <f>ROUND(Datos!$E$5*M!K19/1000+Datos!$F$5*K!K19,3)</f>
        <v>0</v>
      </c>
      <c r="L19" s="66">
        <f>ROUND(Datos!$E$5*M!L19/1000+Datos!$F$5*K!L19,3)</f>
        <v>0</v>
      </c>
      <c r="M19" s="66">
        <f>ROUND(Datos!$E$5*M!M19/1000+Datos!$F$5*K!M19,3)</f>
        <v>0</v>
      </c>
      <c r="N19" s="66">
        <f>ROUND(Datos!$E$5*M!N19/1000+Datos!$F$5*K!N19,3)</f>
        <v>0</v>
      </c>
      <c r="O19" s="66">
        <f>ROUND(Datos!$E$5*M!O19/1000+Datos!$F$5*K!O19,3)</f>
        <v>0</v>
      </c>
      <c r="P19" s="66">
        <f>ROUND(Datos!$E$5*M!P19/1000+Datos!$F$5*K!P19,3)</f>
        <v>0</v>
      </c>
      <c r="Q19" s="66">
        <f>ROUND(Datos!$E$5*M!Q19/1000+Datos!$F$5*K!Q19,3)</f>
        <v>0</v>
      </c>
      <c r="R19" s="66">
        <f>ROUND(Datos!$E$5*M!R19/1000+Datos!$F$5*K!R19,3)</f>
        <v>-2.5110000000000001</v>
      </c>
      <c r="S19" s="66">
        <f>ROUND(Datos!$E$5*M!S19/1000+Datos!$F$5*K!S19,3)</f>
        <v>5.0270000000000001</v>
      </c>
      <c r="T19" s="66">
        <f>ROUND(Datos!$E$5*M!T19/1000+Datos!$F$5*K!T19,3)</f>
        <v>-2.5110000000000001</v>
      </c>
      <c r="U19" s="66">
        <f>ROUND(Datos!$E$5*M!U19/1000+Datos!$F$5*K!U19,3)</f>
        <v>0</v>
      </c>
      <c r="V19" s="66">
        <f>ROUND(Datos!$E$5*M!V19/1000+Datos!$F$5*K!V19,3)</f>
        <v>0</v>
      </c>
      <c r="W19" s="30"/>
    </row>
    <row r="20" spans="1:23">
      <c r="A20" s="26">
        <f t="shared" si="0"/>
        <v>18</v>
      </c>
      <c r="B20" s="29"/>
      <c r="C20" s="66">
        <f>ROUND(Datos!$E$5*M!C20/1000+Datos!$F$5*K!C20,3)</f>
        <v>0</v>
      </c>
      <c r="D20" s="66">
        <f>ROUND(Datos!$E$5*M!D20/1000+Datos!$F$5*K!D20,3)</f>
        <v>0</v>
      </c>
      <c r="E20" s="66">
        <f>ROUND(Datos!$E$5*M!E20/1000+Datos!$F$5*K!E20,3)</f>
        <v>0</v>
      </c>
      <c r="F20" s="66">
        <f>ROUND(Datos!$E$5*M!F20/1000+Datos!$F$5*K!F20,3)</f>
        <v>0</v>
      </c>
      <c r="G20" s="66">
        <f>ROUND(Datos!$E$5*M!G20/1000+Datos!$F$5*K!G20,3)</f>
        <v>0</v>
      </c>
      <c r="H20" s="66">
        <f>ROUND(Datos!$E$5*M!H20/1000+Datos!$F$5*K!H20,3)</f>
        <v>0</v>
      </c>
      <c r="I20" s="66">
        <f>ROUND(Datos!$E$5*M!I20/1000+Datos!$F$5*K!I20,3)</f>
        <v>0</v>
      </c>
      <c r="J20" s="66">
        <f>ROUND(Datos!$E$5*M!J20/1000+Datos!$F$5*K!J20,3)</f>
        <v>0</v>
      </c>
      <c r="K20" s="66">
        <f>ROUND(Datos!$E$5*M!K20/1000+Datos!$F$5*K!K20,3)</f>
        <v>0</v>
      </c>
      <c r="L20" s="66">
        <f>ROUND(Datos!$E$5*M!L20/1000+Datos!$F$5*K!L20,3)</f>
        <v>0</v>
      </c>
      <c r="M20" s="66">
        <f>ROUND(Datos!$E$5*M!M20/1000+Datos!$F$5*K!M20,3)</f>
        <v>0</v>
      </c>
      <c r="N20" s="66">
        <f>ROUND(Datos!$E$5*M!N20/1000+Datos!$F$5*K!N20,3)</f>
        <v>0</v>
      </c>
      <c r="O20" s="66">
        <f>ROUND(Datos!$E$5*M!O20/1000+Datos!$F$5*K!O20,3)</f>
        <v>0</v>
      </c>
      <c r="P20" s="66">
        <f>ROUND(Datos!$E$5*M!P20/1000+Datos!$F$5*K!P20,3)</f>
        <v>0</v>
      </c>
      <c r="Q20" s="66">
        <f>ROUND(Datos!$E$5*M!Q20/1000+Datos!$F$5*K!Q20,3)</f>
        <v>0</v>
      </c>
      <c r="R20" s="66">
        <f>ROUND(Datos!$E$5*M!R20/1000+Datos!$F$5*K!R20,3)</f>
        <v>0</v>
      </c>
      <c r="S20" s="66">
        <f>ROUND(Datos!$E$5*M!S20/1000+Datos!$F$5*K!S20,3)</f>
        <v>-2.5110000000000001</v>
      </c>
      <c r="T20" s="66">
        <f>ROUND(Datos!$E$5*M!T20/1000+Datos!$F$5*K!T20,3)</f>
        <v>5.0270000000000001</v>
      </c>
      <c r="U20" s="66">
        <f>ROUND(Datos!$E$5*M!U20/1000+Datos!$F$5*K!U20,3)</f>
        <v>-2.5110000000000001</v>
      </c>
      <c r="V20" s="66">
        <f>ROUND(Datos!$E$5*M!V20/1000+Datos!$F$5*K!V20,3)</f>
        <v>0</v>
      </c>
      <c r="W20" s="30"/>
    </row>
    <row r="21" spans="1:23">
      <c r="A21" s="26">
        <f t="shared" si="0"/>
        <v>19</v>
      </c>
      <c r="B21" s="29"/>
      <c r="C21" s="66">
        <f>ROUND(Datos!$E$5*M!C21/1000+Datos!$F$5*K!C21,3)</f>
        <v>0</v>
      </c>
      <c r="D21" s="66">
        <f>ROUND(Datos!$E$5*M!D21/1000+Datos!$F$5*K!D21,3)</f>
        <v>0</v>
      </c>
      <c r="E21" s="66">
        <f>ROUND(Datos!$E$5*M!E21/1000+Datos!$F$5*K!E21,3)</f>
        <v>0</v>
      </c>
      <c r="F21" s="66">
        <f>ROUND(Datos!$E$5*M!F21/1000+Datos!$F$5*K!F21,3)</f>
        <v>0</v>
      </c>
      <c r="G21" s="66">
        <f>ROUND(Datos!$E$5*M!G21/1000+Datos!$F$5*K!G21,3)</f>
        <v>0</v>
      </c>
      <c r="H21" s="66">
        <f>ROUND(Datos!$E$5*M!H21/1000+Datos!$F$5*K!H21,3)</f>
        <v>0</v>
      </c>
      <c r="I21" s="66">
        <f>ROUND(Datos!$E$5*M!I21/1000+Datos!$F$5*K!I21,3)</f>
        <v>0</v>
      </c>
      <c r="J21" s="66">
        <f>ROUND(Datos!$E$5*M!J21/1000+Datos!$F$5*K!J21,3)</f>
        <v>0</v>
      </c>
      <c r="K21" s="66">
        <f>ROUND(Datos!$E$5*M!K21/1000+Datos!$F$5*K!K21,3)</f>
        <v>0</v>
      </c>
      <c r="L21" s="66">
        <f>ROUND(Datos!$E$5*M!L21/1000+Datos!$F$5*K!L21,3)</f>
        <v>0</v>
      </c>
      <c r="M21" s="66">
        <f>ROUND(Datos!$E$5*M!M21/1000+Datos!$F$5*K!M21,3)</f>
        <v>0</v>
      </c>
      <c r="N21" s="66">
        <f>ROUND(Datos!$E$5*M!N21/1000+Datos!$F$5*K!N21,3)</f>
        <v>0</v>
      </c>
      <c r="O21" s="66">
        <f>ROUND(Datos!$E$5*M!O21/1000+Datos!$F$5*K!O21,3)</f>
        <v>0</v>
      </c>
      <c r="P21" s="66">
        <f>ROUND(Datos!$E$5*M!P21/1000+Datos!$F$5*K!P21,3)</f>
        <v>0</v>
      </c>
      <c r="Q21" s="66">
        <f>ROUND(Datos!$E$5*M!Q21/1000+Datos!$F$5*K!Q21,3)</f>
        <v>0</v>
      </c>
      <c r="R21" s="66">
        <f>ROUND(Datos!$E$5*M!R21/1000+Datos!$F$5*K!R21,3)</f>
        <v>0</v>
      </c>
      <c r="S21" s="66">
        <f>ROUND(Datos!$E$5*M!S21/1000+Datos!$F$5*K!S21,3)</f>
        <v>0</v>
      </c>
      <c r="T21" s="66">
        <f>ROUND(Datos!$E$5*M!T21/1000+Datos!$F$5*K!T21,3)</f>
        <v>-2.5110000000000001</v>
      </c>
      <c r="U21" s="66">
        <f>ROUND(Datos!$E$5*M!U21/1000+Datos!$F$5*K!U21,3)</f>
        <v>5.0270000000000001</v>
      </c>
      <c r="V21" s="66">
        <f>ROUND(Datos!$E$5*M!V21/1000+Datos!$F$5*K!V21,3)</f>
        <v>-2.5110000000000001</v>
      </c>
      <c r="W21" s="30"/>
    </row>
    <row r="22" spans="1:23" ht="17.25" thickBot="1">
      <c r="A22" s="26">
        <f t="shared" si="0"/>
        <v>20</v>
      </c>
      <c r="B22" s="31"/>
      <c r="C22" s="66">
        <f>ROUND(Datos!$E$5*M!C22/1000+Datos!$F$5*K!C22,3)</f>
        <v>0</v>
      </c>
      <c r="D22" s="66">
        <f>ROUND(Datos!$E$5*M!D22/1000+Datos!$F$5*K!D22,3)</f>
        <v>0</v>
      </c>
      <c r="E22" s="66">
        <f>ROUND(Datos!$E$5*M!E22/1000+Datos!$F$5*K!E22,3)</f>
        <v>0</v>
      </c>
      <c r="F22" s="66">
        <f>ROUND(Datos!$E$5*M!F22/1000+Datos!$F$5*K!F22,3)</f>
        <v>0</v>
      </c>
      <c r="G22" s="66">
        <f>ROUND(Datos!$E$5*M!G22/1000+Datos!$F$5*K!G22,3)</f>
        <v>0</v>
      </c>
      <c r="H22" s="66">
        <f>ROUND(Datos!$E$5*M!H22/1000+Datos!$F$5*K!H22,3)</f>
        <v>0</v>
      </c>
      <c r="I22" s="66">
        <f>ROUND(Datos!$E$5*M!I22/1000+Datos!$F$5*K!I22,3)</f>
        <v>0</v>
      </c>
      <c r="J22" s="66">
        <f>ROUND(Datos!$E$5*M!J22/1000+Datos!$F$5*K!J22,3)</f>
        <v>0</v>
      </c>
      <c r="K22" s="66">
        <f>ROUND(Datos!$E$5*M!K22/1000+Datos!$F$5*K!K22,3)</f>
        <v>0</v>
      </c>
      <c r="L22" s="66">
        <f>ROUND(Datos!$E$5*M!L22/1000+Datos!$F$5*K!L22,3)</f>
        <v>0</v>
      </c>
      <c r="M22" s="66">
        <f>ROUND(Datos!$E$5*M!M22/1000+Datos!$F$5*K!M22,3)</f>
        <v>0</v>
      </c>
      <c r="N22" s="66">
        <f>ROUND(Datos!$E$5*M!N22/1000+Datos!$F$5*K!N22,3)</f>
        <v>0</v>
      </c>
      <c r="O22" s="66">
        <f>ROUND(Datos!$E$5*M!O22/1000+Datos!$F$5*K!O22,3)</f>
        <v>0</v>
      </c>
      <c r="P22" s="66">
        <f>ROUND(Datos!$E$5*M!P22/1000+Datos!$F$5*K!P22,3)</f>
        <v>0</v>
      </c>
      <c r="Q22" s="66">
        <f>ROUND(Datos!$E$5*M!Q22/1000+Datos!$F$5*K!Q22,3)</f>
        <v>0</v>
      </c>
      <c r="R22" s="66">
        <f>ROUND(Datos!$E$5*M!R22/1000+Datos!$F$5*K!R22,3)</f>
        <v>0</v>
      </c>
      <c r="S22" s="66">
        <f>ROUND(Datos!$E$5*M!S22/1000+Datos!$F$5*K!S22,3)</f>
        <v>0</v>
      </c>
      <c r="T22" s="66">
        <f>ROUND(Datos!$E$5*M!T22/1000+Datos!$F$5*K!T22,3)</f>
        <v>0</v>
      </c>
      <c r="U22" s="66">
        <f>ROUND(Datos!$E$5*M!U22/1000+Datos!$F$5*K!U22,3)</f>
        <v>-2.5110000000000001</v>
      </c>
      <c r="V22" s="66">
        <f>ROUND(Datos!$E$5*M!V22/1000+Datos!$F$5*K!V22,3)</f>
        <v>2.516</v>
      </c>
      <c r="W22" s="32"/>
    </row>
  </sheetData>
  <mergeCells count="1">
    <mergeCell ref="B1:V1"/>
  </mergeCells>
  <conditionalFormatting sqref="C3:V22">
    <cfRule type="expression" dxfId="2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138" scale="9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26C-068B-4A26-82BE-600DDD890A3E}">
  <sheetPr>
    <pageSetUpPr fitToPage="1"/>
  </sheetPr>
  <dimension ref="A1:AA22"/>
  <sheetViews>
    <sheetView showGridLines="0" zoomScale="130" zoomScaleNormal="130" zoomScaleSheetLayoutView="100" workbookViewId="0">
      <selection activeCell="C3" sqref="C3"/>
    </sheetView>
  </sheetViews>
  <sheetFormatPr baseColWidth="10" defaultRowHeight="16.5"/>
  <cols>
    <col min="1" max="1" width="5.7109375" style="25" customWidth="1"/>
    <col min="2" max="2" width="0.85546875" style="25" customWidth="1"/>
    <col min="3" max="22" width="8.7109375" style="25" customWidth="1"/>
    <col min="23" max="23" width="0.85546875" style="25" customWidth="1"/>
    <col min="24" max="24" width="3.7109375" style="25" customWidth="1"/>
    <col min="25" max="25" width="0.85546875" style="25" customWidth="1"/>
    <col min="26" max="26" width="5.7109375" style="25" customWidth="1"/>
    <col min="27" max="27" width="0.85546875" style="25" customWidth="1"/>
    <col min="28" max="16384" width="11.42578125" style="25"/>
  </cols>
  <sheetData>
    <row r="1" spans="1:27">
      <c r="B1" s="70" t="s">
        <v>73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Z1" s="35" t="s">
        <v>39</v>
      </c>
    </row>
    <row r="2" spans="1:27" ht="17.25" thickBot="1">
      <c r="C2" s="33">
        <f t="array" ref="C2:V2">TRANSPOSE(A3:A22)</f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33">
        <v>11</v>
      </c>
      <c r="N2" s="33">
        <v>12</v>
      </c>
      <c r="O2" s="33">
        <v>13</v>
      </c>
      <c r="P2" s="33">
        <v>14</v>
      </c>
      <c r="Q2" s="33">
        <v>15</v>
      </c>
      <c r="R2" s="33">
        <v>16</v>
      </c>
      <c r="S2" s="33">
        <v>17</v>
      </c>
      <c r="T2" s="33">
        <v>18</v>
      </c>
      <c r="U2" s="33">
        <v>19</v>
      </c>
      <c r="V2" s="33">
        <v>20</v>
      </c>
      <c r="Z2" s="35"/>
    </row>
    <row r="3" spans="1:27" ht="16.5" customHeight="1">
      <c r="A3" s="26">
        <v>1</v>
      </c>
      <c r="B3" s="27"/>
      <c r="C3" s="39">
        <f>IF($A3=C$2,VLOOKUP($A3,Datos!$A$15:$J$34,COUNTA(Datos!$A$14:$J$14),FALSE),0)</f>
        <v>260.39999999999998</v>
      </c>
      <c r="D3" s="39">
        <f>IF($A3=D$2,VLOOKUP($A3,Datos!$A$15:$J$34,COUNTA(Datos!$A$14:$J$14),FALSE),0)</f>
        <v>0</v>
      </c>
      <c r="E3" s="39">
        <f>IF($A3=E$2,VLOOKUP($A3,Datos!$A$15:$J$34,COUNTA(Datos!$A$14:$J$14),FALSE),0)</f>
        <v>0</v>
      </c>
      <c r="F3" s="39">
        <f>IF($A3=F$2,VLOOKUP($A3,Datos!$A$15:$J$34,COUNTA(Datos!$A$14:$J$14),FALSE),0)</f>
        <v>0</v>
      </c>
      <c r="G3" s="39">
        <f>IF($A3=G$2,VLOOKUP($A3,Datos!$A$15:$J$34,COUNTA(Datos!$A$14:$J$14),FALSE),0)</f>
        <v>0</v>
      </c>
      <c r="H3" s="39">
        <f>IF($A3=H$2,VLOOKUP($A3,Datos!$A$15:$J$34,COUNTA(Datos!$A$14:$J$14),FALSE),0)</f>
        <v>0</v>
      </c>
      <c r="I3" s="39">
        <f>IF($A3=I$2,VLOOKUP($A3,Datos!$A$15:$J$34,COUNTA(Datos!$A$14:$J$14),FALSE),0)</f>
        <v>0</v>
      </c>
      <c r="J3" s="39">
        <f>IF($A3=J$2,VLOOKUP($A3,Datos!$A$15:$J$34,COUNTA(Datos!$A$14:$J$14),FALSE),0)</f>
        <v>0</v>
      </c>
      <c r="K3" s="39">
        <f>IF($A3=K$2,VLOOKUP($A3,Datos!$A$15:$J$34,COUNTA(Datos!$A$14:$J$14),FALSE),0)</f>
        <v>0</v>
      </c>
      <c r="L3" s="39">
        <f>IF($A3=L$2,VLOOKUP($A3,Datos!$A$15:$J$34,COUNTA(Datos!$A$14:$J$14),FALSE),0)</f>
        <v>0</v>
      </c>
      <c r="M3" s="39">
        <f>IF($A3=M$2,VLOOKUP($A3,Datos!$A$15:$J$34,COUNTA(Datos!$A$14:$J$14),FALSE),0)</f>
        <v>0</v>
      </c>
      <c r="N3" s="39">
        <f>IF($A3=N$2,VLOOKUP($A3,Datos!$A$15:$J$34,COUNTA(Datos!$A$14:$J$14),FALSE),0)</f>
        <v>0</v>
      </c>
      <c r="O3" s="39">
        <f>IF($A3=O$2,VLOOKUP($A3,Datos!$A$15:$J$34,COUNTA(Datos!$A$14:$J$14),FALSE),0)</f>
        <v>0</v>
      </c>
      <c r="P3" s="39">
        <f>IF($A3=P$2,VLOOKUP($A3,Datos!$A$15:$J$34,COUNTA(Datos!$A$14:$J$14),FALSE),0)</f>
        <v>0</v>
      </c>
      <c r="Q3" s="39">
        <f>IF($A3=Q$2,VLOOKUP($A3,Datos!$A$15:$J$34,COUNTA(Datos!$A$14:$J$14),FALSE),0)</f>
        <v>0</v>
      </c>
      <c r="R3" s="39">
        <f>IF($A3=R$2,VLOOKUP($A3,Datos!$A$15:$J$34,COUNTA(Datos!$A$14:$J$14),FALSE),0)</f>
        <v>0</v>
      </c>
      <c r="S3" s="39">
        <f>IF($A3=S$2,VLOOKUP($A3,Datos!$A$15:$J$34,COUNTA(Datos!$A$14:$J$14),FALSE),0)</f>
        <v>0</v>
      </c>
      <c r="T3" s="39">
        <f>IF($A3=T$2,VLOOKUP($A3,Datos!$A$15:$J$34,COUNTA(Datos!$A$14:$J$14),FALSE),0)</f>
        <v>0</v>
      </c>
      <c r="U3" s="39">
        <f>IF($A3=U$2,VLOOKUP($A3,Datos!$A$15:$J$34,COUNTA(Datos!$A$14:$J$14),FALSE),0)</f>
        <v>0</v>
      </c>
      <c r="V3" s="39">
        <f>IF($A3=V$2,VLOOKUP($A3,Datos!$A$15:$J$34,COUNTA(Datos!$A$14:$J$14),FALSE),0)</f>
        <v>0</v>
      </c>
      <c r="W3" s="28"/>
      <c r="X3" s="69" t="s">
        <v>29</v>
      </c>
      <c r="Y3" s="27"/>
      <c r="Z3" s="34" t="s">
        <v>40</v>
      </c>
      <c r="AA3" s="28"/>
    </row>
    <row r="4" spans="1:27" ht="16.5" customHeight="1">
      <c r="A4" s="26">
        <f>A3+1</f>
        <v>2</v>
      </c>
      <c r="B4" s="29"/>
      <c r="C4" s="39">
        <f>IF($A4=C$2,VLOOKUP($A4,Datos!$A$15:$J$34,COUNTA(Datos!$A$14:$J$14),FALSE),0)</f>
        <v>0</v>
      </c>
      <c r="D4" s="39">
        <f>IF($A4=D$2,VLOOKUP($A4,Datos!$A$15:$J$34,COUNTA(Datos!$A$14:$J$14),FALSE),0)</f>
        <v>260.39999999999998</v>
      </c>
      <c r="E4" s="39">
        <f>IF($A4=E$2,VLOOKUP($A4,Datos!$A$15:$J$34,COUNTA(Datos!$A$14:$J$14),FALSE),0)</f>
        <v>0</v>
      </c>
      <c r="F4" s="39">
        <f>IF($A4=F$2,VLOOKUP($A4,Datos!$A$15:$J$34,COUNTA(Datos!$A$14:$J$14),FALSE),0)</f>
        <v>0</v>
      </c>
      <c r="G4" s="39">
        <f>IF($A4=G$2,VLOOKUP($A4,Datos!$A$15:$J$34,COUNTA(Datos!$A$14:$J$14),FALSE),0)</f>
        <v>0</v>
      </c>
      <c r="H4" s="39">
        <f>IF($A4=H$2,VLOOKUP($A4,Datos!$A$15:$J$34,COUNTA(Datos!$A$14:$J$14),FALSE),0)</f>
        <v>0</v>
      </c>
      <c r="I4" s="39">
        <f>IF($A4=I$2,VLOOKUP($A4,Datos!$A$15:$J$34,COUNTA(Datos!$A$14:$J$14),FALSE),0)</f>
        <v>0</v>
      </c>
      <c r="J4" s="39">
        <f>IF($A4=J$2,VLOOKUP($A4,Datos!$A$15:$J$34,COUNTA(Datos!$A$14:$J$14),FALSE),0)</f>
        <v>0</v>
      </c>
      <c r="K4" s="39">
        <f>IF($A4=K$2,VLOOKUP($A4,Datos!$A$15:$J$34,COUNTA(Datos!$A$14:$J$14),FALSE),0)</f>
        <v>0</v>
      </c>
      <c r="L4" s="39">
        <f>IF($A4=L$2,VLOOKUP($A4,Datos!$A$15:$J$34,COUNTA(Datos!$A$14:$J$14),FALSE),0)</f>
        <v>0</v>
      </c>
      <c r="M4" s="39">
        <f>IF($A4=M$2,VLOOKUP($A4,Datos!$A$15:$J$34,COUNTA(Datos!$A$14:$J$14),FALSE),0)</f>
        <v>0</v>
      </c>
      <c r="N4" s="39">
        <f>IF($A4=N$2,VLOOKUP($A4,Datos!$A$15:$J$34,COUNTA(Datos!$A$14:$J$14),FALSE),0)</f>
        <v>0</v>
      </c>
      <c r="O4" s="39">
        <f>IF($A4=O$2,VLOOKUP($A4,Datos!$A$15:$J$34,COUNTA(Datos!$A$14:$J$14),FALSE),0)</f>
        <v>0</v>
      </c>
      <c r="P4" s="39">
        <f>IF($A4=P$2,VLOOKUP($A4,Datos!$A$15:$J$34,COUNTA(Datos!$A$14:$J$14),FALSE),0)</f>
        <v>0</v>
      </c>
      <c r="Q4" s="39">
        <f>IF($A4=Q$2,VLOOKUP($A4,Datos!$A$15:$J$34,COUNTA(Datos!$A$14:$J$14),FALSE),0)</f>
        <v>0</v>
      </c>
      <c r="R4" s="39">
        <f>IF($A4=R$2,VLOOKUP($A4,Datos!$A$15:$J$34,COUNTA(Datos!$A$14:$J$14),FALSE),0)</f>
        <v>0</v>
      </c>
      <c r="S4" s="39">
        <f>IF($A4=S$2,VLOOKUP($A4,Datos!$A$15:$J$34,COUNTA(Datos!$A$14:$J$14),FALSE),0)</f>
        <v>0</v>
      </c>
      <c r="T4" s="39">
        <f>IF($A4=T$2,VLOOKUP($A4,Datos!$A$15:$J$34,COUNTA(Datos!$A$14:$J$14),FALSE),0)</f>
        <v>0</v>
      </c>
      <c r="U4" s="39">
        <f>IF($A4=U$2,VLOOKUP($A4,Datos!$A$15:$J$34,COUNTA(Datos!$A$14:$J$14),FALSE),0)</f>
        <v>0</v>
      </c>
      <c r="V4" s="39">
        <f>IF($A4=V$2,VLOOKUP($A4,Datos!$A$15:$J$34,COUNTA(Datos!$A$14:$J$14),FALSE),0)</f>
        <v>0</v>
      </c>
      <c r="W4" s="30"/>
      <c r="X4" s="69"/>
      <c r="Y4" s="29"/>
      <c r="Z4" s="34" t="s">
        <v>41</v>
      </c>
      <c r="AA4" s="30"/>
    </row>
    <row r="5" spans="1:27" ht="16.5" customHeight="1">
      <c r="A5" s="26">
        <f t="shared" ref="A5:A22" si="0">A4+1</f>
        <v>3</v>
      </c>
      <c r="B5" s="29"/>
      <c r="C5" s="39">
        <f>IF($A5=C$2,VLOOKUP($A5,Datos!$A$15:$J$34,COUNTA(Datos!$A$14:$J$14),FALSE),0)</f>
        <v>0</v>
      </c>
      <c r="D5" s="39">
        <f>IF($A5=D$2,VLOOKUP($A5,Datos!$A$15:$J$34,COUNTA(Datos!$A$14:$J$14),FALSE),0)</f>
        <v>0</v>
      </c>
      <c r="E5" s="39">
        <f>IF($A5=E$2,VLOOKUP($A5,Datos!$A$15:$J$34,COUNTA(Datos!$A$14:$J$14),FALSE),0)</f>
        <v>260.39999999999998</v>
      </c>
      <c r="F5" s="39">
        <f>IF($A5=F$2,VLOOKUP($A5,Datos!$A$15:$J$34,COUNTA(Datos!$A$14:$J$14),FALSE),0)</f>
        <v>0</v>
      </c>
      <c r="G5" s="39">
        <f>IF($A5=G$2,VLOOKUP($A5,Datos!$A$15:$J$34,COUNTA(Datos!$A$14:$J$14),FALSE),0)</f>
        <v>0</v>
      </c>
      <c r="H5" s="39">
        <f>IF($A5=H$2,VLOOKUP($A5,Datos!$A$15:$J$34,COUNTA(Datos!$A$14:$J$14),FALSE),0)</f>
        <v>0</v>
      </c>
      <c r="I5" s="39">
        <f>IF($A5=I$2,VLOOKUP($A5,Datos!$A$15:$J$34,COUNTA(Datos!$A$14:$J$14),FALSE),0)</f>
        <v>0</v>
      </c>
      <c r="J5" s="39">
        <f>IF($A5=J$2,VLOOKUP($A5,Datos!$A$15:$J$34,COUNTA(Datos!$A$14:$J$14),FALSE),0)</f>
        <v>0</v>
      </c>
      <c r="K5" s="39">
        <f>IF($A5=K$2,VLOOKUP($A5,Datos!$A$15:$J$34,COUNTA(Datos!$A$14:$J$14),FALSE),0)</f>
        <v>0</v>
      </c>
      <c r="L5" s="39">
        <f>IF($A5=L$2,VLOOKUP($A5,Datos!$A$15:$J$34,COUNTA(Datos!$A$14:$J$14),FALSE),0)</f>
        <v>0</v>
      </c>
      <c r="M5" s="39">
        <f>IF($A5=M$2,VLOOKUP($A5,Datos!$A$15:$J$34,COUNTA(Datos!$A$14:$J$14),FALSE),0)</f>
        <v>0</v>
      </c>
      <c r="N5" s="39">
        <f>IF($A5=N$2,VLOOKUP($A5,Datos!$A$15:$J$34,COUNTA(Datos!$A$14:$J$14),FALSE),0)</f>
        <v>0</v>
      </c>
      <c r="O5" s="39">
        <f>IF($A5=O$2,VLOOKUP($A5,Datos!$A$15:$J$34,COUNTA(Datos!$A$14:$J$14),FALSE),0)</f>
        <v>0</v>
      </c>
      <c r="P5" s="39">
        <f>IF($A5=P$2,VLOOKUP($A5,Datos!$A$15:$J$34,COUNTA(Datos!$A$14:$J$14),FALSE),0)</f>
        <v>0</v>
      </c>
      <c r="Q5" s="39">
        <f>IF($A5=Q$2,VLOOKUP($A5,Datos!$A$15:$J$34,COUNTA(Datos!$A$14:$J$14),FALSE),0)</f>
        <v>0</v>
      </c>
      <c r="R5" s="39">
        <f>IF($A5=R$2,VLOOKUP($A5,Datos!$A$15:$J$34,COUNTA(Datos!$A$14:$J$14),FALSE),0)</f>
        <v>0</v>
      </c>
      <c r="S5" s="39">
        <f>IF($A5=S$2,VLOOKUP($A5,Datos!$A$15:$J$34,COUNTA(Datos!$A$14:$J$14),FALSE),0)</f>
        <v>0</v>
      </c>
      <c r="T5" s="39">
        <f>IF($A5=T$2,VLOOKUP($A5,Datos!$A$15:$J$34,COUNTA(Datos!$A$14:$J$14),FALSE),0)</f>
        <v>0</v>
      </c>
      <c r="U5" s="39">
        <f>IF($A5=U$2,VLOOKUP($A5,Datos!$A$15:$J$34,COUNTA(Datos!$A$14:$J$14),FALSE),0)</f>
        <v>0</v>
      </c>
      <c r="V5" s="39">
        <f>IF($A5=V$2,VLOOKUP($A5,Datos!$A$15:$J$34,COUNTA(Datos!$A$14:$J$14),FALSE),0)</f>
        <v>0</v>
      </c>
      <c r="W5" s="30"/>
      <c r="X5" s="69"/>
      <c r="Y5" s="29"/>
      <c r="Z5" s="34" t="s">
        <v>42</v>
      </c>
      <c r="AA5" s="30"/>
    </row>
    <row r="6" spans="1:27" ht="16.5" customHeight="1">
      <c r="A6" s="26">
        <f t="shared" si="0"/>
        <v>4</v>
      </c>
      <c r="B6" s="29"/>
      <c r="C6" s="39">
        <f>IF($A6=C$2,VLOOKUP($A6,Datos!$A$15:$J$34,COUNTA(Datos!$A$14:$J$14),FALSE),0)</f>
        <v>0</v>
      </c>
      <c r="D6" s="39">
        <f>IF($A6=D$2,VLOOKUP($A6,Datos!$A$15:$J$34,COUNTA(Datos!$A$14:$J$14),FALSE),0)</f>
        <v>0</v>
      </c>
      <c r="E6" s="39">
        <f>IF($A6=E$2,VLOOKUP($A6,Datos!$A$15:$J$34,COUNTA(Datos!$A$14:$J$14),FALSE),0)</f>
        <v>0</v>
      </c>
      <c r="F6" s="39">
        <f>IF($A6=F$2,VLOOKUP($A6,Datos!$A$15:$J$34,COUNTA(Datos!$A$14:$J$14),FALSE),0)</f>
        <v>260.39999999999998</v>
      </c>
      <c r="G6" s="39">
        <f>IF($A6=G$2,VLOOKUP($A6,Datos!$A$15:$J$34,COUNTA(Datos!$A$14:$J$14),FALSE),0)</f>
        <v>0</v>
      </c>
      <c r="H6" s="39">
        <f>IF($A6=H$2,VLOOKUP($A6,Datos!$A$15:$J$34,COUNTA(Datos!$A$14:$J$14),FALSE),0)</f>
        <v>0</v>
      </c>
      <c r="I6" s="39">
        <f>IF($A6=I$2,VLOOKUP($A6,Datos!$A$15:$J$34,COUNTA(Datos!$A$14:$J$14),FALSE),0)</f>
        <v>0</v>
      </c>
      <c r="J6" s="39">
        <f>IF($A6=J$2,VLOOKUP($A6,Datos!$A$15:$J$34,COUNTA(Datos!$A$14:$J$14),FALSE),0)</f>
        <v>0</v>
      </c>
      <c r="K6" s="39">
        <f>IF($A6=K$2,VLOOKUP($A6,Datos!$A$15:$J$34,COUNTA(Datos!$A$14:$J$14),FALSE),0)</f>
        <v>0</v>
      </c>
      <c r="L6" s="39">
        <f>IF($A6=L$2,VLOOKUP($A6,Datos!$A$15:$J$34,COUNTA(Datos!$A$14:$J$14),FALSE),0)</f>
        <v>0</v>
      </c>
      <c r="M6" s="39">
        <f>IF($A6=M$2,VLOOKUP($A6,Datos!$A$15:$J$34,COUNTA(Datos!$A$14:$J$14),FALSE),0)</f>
        <v>0</v>
      </c>
      <c r="N6" s="39">
        <f>IF($A6=N$2,VLOOKUP($A6,Datos!$A$15:$J$34,COUNTA(Datos!$A$14:$J$14),FALSE),0)</f>
        <v>0</v>
      </c>
      <c r="O6" s="39">
        <f>IF($A6=O$2,VLOOKUP($A6,Datos!$A$15:$J$34,COUNTA(Datos!$A$14:$J$14),FALSE),0)</f>
        <v>0</v>
      </c>
      <c r="P6" s="39">
        <f>IF($A6=P$2,VLOOKUP($A6,Datos!$A$15:$J$34,COUNTA(Datos!$A$14:$J$14),FALSE),0)</f>
        <v>0</v>
      </c>
      <c r="Q6" s="39">
        <f>IF($A6=Q$2,VLOOKUP($A6,Datos!$A$15:$J$34,COUNTA(Datos!$A$14:$J$14),FALSE),0)</f>
        <v>0</v>
      </c>
      <c r="R6" s="39">
        <f>IF($A6=R$2,VLOOKUP($A6,Datos!$A$15:$J$34,COUNTA(Datos!$A$14:$J$14),FALSE),0)</f>
        <v>0</v>
      </c>
      <c r="S6" s="39">
        <f>IF($A6=S$2,VLOOKUP($A6,Datos!$A$15:$J$34,COUNTA(Datos!$A$14:$J$14),FALSE),0)</f>
        <v>0</v>
      </c>
      <c r="T6" s="39">
        <f>IF($A6=T$2,VLOOKUP($A6,Datos!$A$15:$J$34,COUNTA(Datos!$A$14:$J$14),FALSE),0)</f>
        <v>0</v>
      </c>
      <c r="U6" s="39">
        <f>IF($A6=U$2,VLOOKUP($A6,Datos!$A$15:$J$34,COUNTA(Datos!$A$14:$J$14),FALSE),0)</f>
        <v>0</v>
      </c>
      <c r="V6" s="39">
        <f>IF($A6=V$2,VLOOKUP($A6,Datos!$A$15:$J$34,COUNTA(Datos!$A$14:$J$14),FALSE),0)</f>
        <v>0</v>
      </c>
      <c r="W6" s="30"/>
      <c r="X6" s="69"/>
      <c r="Y6" s="29"/>
      <c r="Z6" s="34" t="s">
        <v>43</v>
      </c>
      <c r="AA6" s="30"/>
    </row>
    <row r="7" spans="1:27" ht="16.5" customHeight="1">
      <c r="A7" s="26">
        <f t="shared" si="0"/>
        <v>5</v>
      </c>
      <c r="B7" s="29"/>
      <c r="C7" s="39">
        <f>IF($A7=C$2,VLOOKUP($A7,Datos!$A$15:$J$34,COUNTA(Datos!$A$14:$J$14),FALSE),0)</f>
        <v>0</v>
      </c>
      <c r="D7" s="39">
        <f>IF($A7=D$2,VLOOKUP($A7,Datos!$A$15:$J$34,COUNTA(Datos!$A$14:$J$14),FALSE),0)</f>
        <v>0</v>
      </c>
      <c r="E7" s="39">
        <f>IF($A7=E$2,VLOOKUP($A7,Datos!$A$15:$J$34,COUNTA(Datos!$A$14:$J$14),FALSE),0)</f>
        <v>0</v>
      </c>
      <c r="F7" s="39">
        <f>IF($A7=F$2,VLOOKUP($A7,Datos!$A$15:$J$34,COUNTA(Datos!$A$14:$J$14),FALSE),0)</f>
        <v>0</v>
      </c>
      <c r="G7" s="39">
        <f>IF($A7=G$2,VLOOKUP($A7,Datos!$A$15:$J$34,COUNTA(Datos!$A$14:$J$14),FALSE),0)</f>
        <v>173.6</v>
      </c>
      <c r="H7" s="39">
        <f>IF($A7=H$2,VLOOKUP($A7,Datos!$A$15:$J$34,COUNTA(Datos!$A$14:$J$14),FALSE),0)</f>
        <v>0</v>
      </c>
      <c r="I7" s="39">
        <f>IF($A7=I$2,VLOOKUP($A7,Datos!$A$15:$J$34,COUNTA(Datos!$A$14:$J$14),FALSE),0)</f>
        <v>0</v>
      </c>
      <c r="J7" s="39">
        <f>IF($A7=J$2,VLOOKUP($A7,Datos!$A$15:$J$34,COUNTA(Datos!$A$14:$J$14),FALSE),0)</f>
        <v>0</v>
      </c>
      <c r="K7" s="39">
        <f>IF($A7=K$2,VLOOKUP($A7,Datos!$A$15:$J$34,COUNTA(Datos!$A$14:$J$14),FALSE),0)</f>
        <v>0</v>
      </c>
      <c r="L7" s="39">
        <f>IF($A7=L$2,VLOOKUP($A7,Datos!$A$15:$J$34,COUNTA(Datos!$A$14:$J$14),FALSE),0)</f>
        <v>0</v>
      </c>
      <c r="M7" s="39">
        <f>IF($A7=M$2,VLOOKUP($A7,Datos!$A$15:$J$34,COUNTA(Datos!$A$14:$J$14),FALSE),0)</f>
        <v>0</v>
      </c>
      <c r="N7" s="39">
        <f>IF($A7=N$2,VLOOKUP($A7,Datos!$A$15:$J$34,COUNTA(Datos!$A$14:$J$14),FALSE),0)</f>
        <v>0</v>
      </c>
      <c r="O7" s="39">
        <f>IF($A7=O$2,VLOOKUP($A7,Datos!$A$15:$J$34,COUNTA(Datos!$A$14:$J$14),FALSE),0)</f>
        <v>0</v>
      </c>
      <c r="P7" s="39">
        <f>IF($A7=P$2,VLOOKUP($A7,Datos!$A$15:$J$34,COUNTA(Datos!$A$14:$J$14),FALSE),0)</f>
        <v>0</v>
      </c>
      <c r="Q7" s="39">
        <f>IF($A7=Q$2,VLOOKUP($A7,Datos!$A$15:$J$34,COUNTA(Datos!$A$14:$J$14),FALSE),0)</f>
        <v>0</v>
      </c>
      <c r="R7" s="39">
        <f>IF($A7=R$2,VLOOKUP($A7,Datos!$A$15:$J$34,COUNTA(Datos!$A$14:$J$14),FALSE),0)</f>
        <v>0</v>
      </c>
      <c r="S7" s="39">
        <f>IF($A7=S$2,VLOOKUP($A7,Datos!$A$15:$J$34,COUNTA(Datos!$A$14:$J$14),FALSE),0)</f>
        <v>0</v>
      </c>
      <c r="T7" s="39">
        <f>IF($A7=T$2,VLOOKUP($A7,Datos!$A$15:$J$34,COUNTA(Datos!$A$14:$J$14),FALSE),0)</f>
        <v>0</v>
      </c>
      <c r="U7" s="39">
        <f>IF($A7=U$2,VLOOKUP($A7,Datos!$A$15:$J$34,COUNTA(Datos!$A$14:$J$14),FALSE),0)</f>
        <v>0</v>
      </c>
      <c r="V7" s="39">
        <f>IF($A7=V$2,VLOOKUP($A7,Datos!$A$15:$J$34,COUNTA(Datos!$A$14:$J$14),FALSE),0)</f>
        <v>0</v>
      </c>
      <c r="W7" s="30"/>
      <c r="X7" s="69"/>
      <c r="Y7" s="29"/>
      <c r="Z7" s="34" t="s">
        <v>44</v>
      </c>
      <c r="AA7" s="30"/>
    </row>
    <row r="8" spans="1:27" ht="16.5" customHeight="1">
      <c r="A8" s="26">
        <f t="shared" si="0"/>
        <v>6</v>
      </c>
      <c r="B8" s="29"/>
      <c r="C8" s="39">
        <f>IF($A8=C$2,VLOOKUP($A8,Datos!$A$15:$J$34,COUNTA(Datos!$A$14:$J$14),FALSE),0)</f>
        <v>0</v>
      </c>
      <c r="D8" s="39">
        <f>IF($A8=D$2,VLOOKUP($A8,Datos!$A$15:$J$34,COUNTA(Datos!$A$14:$J$14),FALSE),0)</f>
        <v>0</v>
      </c>
      <c r="E8" s="39">
        <f>IF($A8=E$2,VLOOKUP($A8,Datos!$A$15:$J$34,COUNTA(Datos!$A$14:$J$14),FALSE),0)</f>
        <v>0</v>
      </c>
      <c r="F8" s="39">
        <f>IF($A8=F$2,VLOOKUP($A8,Datos!$A$15:$J$34,COUNTA(Datos!$A$14:$J$14),FALSE),0)</f>
        <v>0</v>
      </c>
      <c r="G8" s="39">
        <f>IF($A8=G$2,VLOOKUP($A8,Datos!$A$15:$J$34,COUNTA(Datos!$A$14:$J$14),FALSE),0)</f>
        <v>0</v>
      </c>
      <c r="H8" s="39">
        <f>IF($A8=H$2,VLOOKUP($A8,Datos!$A$15:$J$34,COUNTA(Datos!$A$14:$J$14),FALSE),0)</f>
        <v>173.6</v>
      </c>
      <c r="I8" s="39">
        <f>IF($A8=I$2,VLOOKUP($A8,Datos!$A$15:$J$34,COUNTA(Datos!$A$14:$J$14),FALSE),0)</f>
        <v>0</v>
      </c>
      <c r="J8" s="39">
        <f>IF($A8=J$2,VLOOKUP($A8,Datos!$A$15:$J$34,COUNTA(Datos!$A$14:$J$14),FALSE),0)</f>
        <v>0</v>
      </c>
      <c r="K8" s="39">
        <f>IF($A8=K$2,VLOOKUP($A8,Datos!$A$15:$J$34,COUNTA(Datos!$A$14:$J$14),FALSE),0)</f>
        <v>0</v>
      </c>
      <c r="L8" s="39">
        <f>IF($A8=L$2,VLOOKUP($A8,Datos!$A$15:$J$34,COUNTA(Datos!$A$14:$J$14),FALSE),0)</f>
        <v>0</v>
      </c>
      <c r="M8" s="39">
        <f>IF($A8=M$2,VLOOKUP($A8,Datos!$A$15:$J$34,COUNTA(Datos!$A$14:$J$14),FALSE),0)</f>
        <v>0</v>
      </c>
      <c r="N8" s="39">
        <f>IF($A8=N$2,VLOOKUP($A8,Datos!$A$15:$J$34,COUNTA(Datos!$A$14:$J$14),FALSE),0)</f>
        <v>0</v>
      </c>
      <c r="O8" s="39">
        <f>IF($A8=O$2,VLOOKUP($A8,Datos!$A$15:$J$34,COUNTA(Datos!$A$14:$J$14),FALSE),0)</f>
        <v>0</v>
      </c>
      <c r="P8" s="39">
        <f>IF($A8=P$2,VLOOKUP($A8,Datos!$A$15:$J$34,COUNTA(Datos!$A$14:$J$14),FALSE),0)</f>
        <v>0</v>
      </c>
      <c r="Q8" s="39">
        <f>IF($A8=Q$2,VLOOKUP($A8,Datos!$A$15:$J$34,COUNTA(Datos!$A$14:$J$14),FALSE),0)</f>
        <v>0</v>
      </c>
      <c r="R8" s="39">
        <f>IF($A8=R$2,VLOOKUP($A8,Datos!$A$15:$J$34,COUNTA(Datos!$A$14:$J$14),FALSE),0)</f>
        <v>0</v>
      </c>
      <c r="S8" s="39">
        <f>IF($A8=S$2,VLOOKUP($A8,Datos!$A$15:$J$34,COUNTA(Datos!$A$14:$J$14),FALSE),0)</f>
        <v>0</v>
      </c>
      <c r="T8" s="39">
        <f>IF($A8=T$2,VLOOKUP($A8,Datos!$A$15:$J$34,COUNTA(Datos!$A$14:$J$14),FALSE),0)</f>
        <v>0</v>
      </c>
      <c r="U8" s="39">
        <f>IF($A8=U$2,VLOOKUP($A8,Datos!$A$15:$J$34,COUNTA(Datos!$A$14:$J$14),FALSE),0)</f>
        <v>0</v>
      </c>
      <c r="V8" s="39">
        <f>IF($A8=V$2,VLOOKUP($A8,Datos!$A$15:$J$34,COUNTA(Datos!$A$14:$J$14),FALSE),0)</f>
        <v>0</v>
      </c>
      <c r="W8" s="30"/>
      <c r="X8" s="69"/>
      <c r="Y8" s="29"/>
      <c r="Z8" s="34" t="s">
        <v>45</v>
      </c>
      <c r="AA8" s="30"/>
    </row>
    <row r="9" spans="1:27" ht="16.5" customHeight="1">
      <c r="A9" s="26">
        <f t="shared" si="0"/>
        <v>7</v>
      </c>
      <c r="B9" s="29"/>
      <c r="C9" s="39">
        <f>IF($A9=C$2,VLOOKUP($A9,Datos!$A$15:$J$34,COUNTA(Datos!$A$14:$J$14),FALSE),0)</f>
        <v>0</v>
      </c>
      <c r="D9" s="39">
        <f>IF($A9=D$2,VLOOKUP($A9,Datos!$A$15:$J$34,COUNTA(Datos!$A$14:$J$14),FALSE),0)</f>
        <v>0</v>
      </c>
      <c r="E9" s="39">
        <f>IF($A9=E$2,VLOOKUP($A9,Datos!$A$15:$J$34,COUNTA(Datos!$A$14:$J$14),FALSE),0)</f>
        <v>0</v>
      </c>
      <c r="F9" s="39">
        <f>IF($A9=F$2,VLOOKUP($A9,Datos!$A$15:$J$34,COUNTA(Datos!$A$14:$J$14),FALSE),0)</f>
        <v>0</v>
      </c>
      <c r="G9" s="39">
        <f>IF($A9=G$2,VLOOKUP($A9,Datos!$A$15:$J$34,COUNTA(Datos!$A$14:$J$14),FALSE),0)</f>
        <v>0</v>
      </c>
      <c r="H9" s="39">
        <f>IF($A9=H$2,VLOOKUP($A9,Datos!$A$15:$J$34,COUNTA(Datos!$A$14:$J$14),FALSE),0)</f>
        <v>0</v>
      </c>
      <c r="I9" s="39">
        <f>IF($A9=I$2,VLOOKUP($A9,Datos!$A$15:$J$34,COUNTA(Datos!$A$14:$J$14),FALSE),0)</f>
        <v>173.6</v>
      </c>
      <c r="J9" s="39">
        <f>IF($A9=J$2,VLOOKUP($A9,Datos!$A$15:$J$34,COUNTA(Datos!$A$14:$J$14),FALSE),0)</f>
        <v>0</v>
      </c>
      <c r="K9" s="39">
        <f>IF($A9=K$2,VLOOKUP($A9,Datos!$A$15:$J$34,COUNTA(Datos!$A$14:$J$14),FALSE),0)</f>
        <v>0</v>
      </c>
      <c r="L9" s="39">
        <f>IF($A9=L$2,VLOOKUP($A9,Datos!$A$15:$J$34,COUNTA(Datos!$A$14:$J$14),FALSE),0)</f>
        <v>0</v>
      </c>
      <c r="M9" s="39">
        <f>IF($A9=M$2,VLOOKUP($A9,Datos!$A$15:$J$34,COUNTA(Datos!$A$14:$J$14),FALSE),0)</f>
        <v>0</v>
      </c>
      <c r="N9" s="39">
        <f>IF($A9=N$2,VLOOKUP($A9,Datos!$A$15:$J$34,COUNTA(Datos!$A$14:$J$14),FALSE),0)</f>
        <v>0</v>
      </c>
      <c r="O9" s="39">
        <f>IF($A9=O$2,VLOOKUP($A9,Datos!$A$15:$J$34,COUNTA(Datos!$A$14:$J$14),FALSE),0)</f>
        <v>0</v>
      </c>
      <c r="P9" s="39">
        <f>IF($A9=P$2,VLOOKUP($A9,Datos!$A$15:$J$34,COUNTA(Datos!$A$14:$J$14),FALSE),0)</f>
        <v>0</v>
      </c>
      <c r="Q9" s="39">
        <f>IF($A9=Q$2,VLOOKUP($A9,Datos!$A$15:$J$34,COUNTA(Datos!$A$14:$J$14),FALSE),0)</f>
        <v>0</v>
      </c>
      <c r="R9" s="39">
        <f>IF($A9=R$2,VLOOKUP($A9,Datos!$A$15:$J$34,COUNTA(Datos!$A$14:$J$14),FALSE),0)</f>
        <v>0</v>
      </c>
      <c r="S9" s="39">
        <f>IF($A9=S$2,VLOOKUP($A9,Datos!$A$15:$J$34,COUNTA(Datos!$A$14:$J$14),FALSE),0)</f>
        <v>0</v>
      </c>
      <c r="T9" s="39">
        <f>IF($A9=T$2,VLOOKUP($A9,Datos!$A$15:$J$34,COUNTA(Datos!$A$14:$J$14),FALSE),0)</f>
        <v>0</v>
      </c>
      <c r="U9" s="39">
        <f>IF($A9=U$2,VLOOKUP($A9,Datos!$A$15:$J$34,COUNTA(Datos!$A$14:$J$14),FALSE),0)</f>
        <v>0</v>
      </c>
      <c r="V9" s="39">
        <f>IF($A9=V$2,VLOOKUP($A9,Datos!$A$15:$J$34,COUNTA(Datos!$A$14:$J$14),FALSE),0)</f>
        <v>0</v>
      </c>
      <c r="W9" s="30"/>
      <c r="X9" s="69"/>
      <c r="Y9" s="29"/>
      <c r="Z9" s="34" t="s">
        <v>46</v>
      </c>
      <c r="AA9" s="30"/>
    </row>
    <row r="10" spans="1:27" ht="16.5" customHeight="1">
      <c r="A10" s="26">
        <f t="shared" si="0"/>
        <v>8</v>
      </c>
      <c r="B10" s="29"/>
      <c r="C10" s="39">
        <f>IF($A10=C$2,VLOOKUP($A10,Datos!$A$15:$J$34,COUNTA(Datos!$A$14:$J$14),FALSE),0)</f>
        <v>0</v>
      </c>
      <c r="D10" s="39">
        <f>IF($A10=D$2,VLOOKUP($A10,Datos!$A$15:$J$34,COUNTA(Datos!$A$14:$J$14),FALSE),0)</f>
        <v>0</v>
      </c>
      <c r="E10" s="39">
        <f>IF($A10=E$2,VLOOKUP($A10,Datos!$A$15:$J$34,COUNTA(Datos!$A$14:$J$14),FALSE),0)</f>
        <v>0</v>
      </c>
      <c r="F10" s="39">
        <f>IF($A10=F$2,VLOOKUP($A10,Datos!$A$15:$J$34,COUNTA(Datos!$A$14:$J$14),FALSE),0)</f>
        <v>0</v>
      </c>
      <c r="G10" s="39">
        <f>IF($A10=G$2,VLOOKUP($A10,Datos!$A$15:$J$34,COUNTA(Datos!$A$14:$J$14),FALSE),0)</f>
        <v>0</v>
      </c>
      <c r="H10" s="39">
        <f>IF($A10=H$2,VLOOKUP($A10,Datos!$A$15:$J$34,COUNTA(Datos!$A$14:$J$14),FALSE),0)</f>
        <v>0</v>
      </c>
      <c r="I10" s="39">
        <f>IF($A10=I$2,VLOOKUP($A10,Datos!$A$15:$J$34,COUNTA(Datos!$A$14:$J$14),FALSE),0)</f>
        <v>0</v>
      </c>
      <c r="J10" s="39">
        <f>IF($A10=J$2,VLOOKUP($A10,Datos!$A$15:$J$34,COUNTA(Datos!$A$14:$J$14),FALSE),0)</f>
        <v>173.6</v>
      </c>
      <c r="K10" s="39">
        <f>IF($A10=K$2,VLOOKUP($A10,Datos!$A$15:$J$34,COUNTA(Datos!$A$14:$J$14),FALSE),0)</f>
        <v>0</v>
      </c>
      <c r="L10" s="39">
        <f>IF($A10=L$2,VLOOKUP($A10,Datos!$A$15:$J$34,COUNTA(Datos!$A$14:$J$14),FALSE),0)</f>
        <v>0</v>
      </c>
      <c r="M10" s="39">
        <f>IF($A10=M$2,VLOOKUP($A10,Datos!$A$15:$J$34,COUNTA(Datos!$A$14:$J$14),FALSE),0)</f>
        <v>0</v>
      </c>
      <c r="N10" s="39">
        <f>IF($A10=N$2,VLOOKUP($A10,Datos!$A$15:$J$34,COUNTA(Datos!$A$14:$J$14),FALSE),0)</f>
        <v>0</v>
      </c>
      <c r="O10" s="39">
        <f>IF($A10=O$2,VLOOKUP($A10,Datos!$A$15:$J$34,COUNTA(Datos!$A$14:$J$14),FALSE),0)</f>
        <v>0</v>
      </c>
      <c r="P10" s="39">
        <f>IF($A10=P$2,VLOOKUP($A10,Datos!$A$15:$J$34,COUNTA(Datos!$A$14:$J$14),FALSE),0)</f>
        <v>0</v>
      </c>
      <c r="Q10" s="39">
        <f>IF($A10=Q$2,VLOOKUP($A10,Datos!$A$15:$J$34,COUNTA(Datos!$A$14:$J$14),FALSE),0)</f>
        <v>0</v>
      </c>
      <c r="R10" s="39">
        <f>IF($A10=R$2,VLOOKUP($A10,Datos!$A$15:$J$34,COUNTA(Datos!$A$14:$J$14),FALSE),0)</f>
        <v>0</v>
      </c>
      <c r="S10" s="39">
        <f>IF($A10=S$2,VLOOKUP($A10,Datos!$A$15:$J$34,COUNTA(Datos!$A$14:$J$14),FALSE),0)</f>
        <v>0</v>
      </c>
      <c r="T10" s="39">
        <f>IF($A10=T$2,VLOOKUP($A10,Datos!$A$15:$J$34,COUNTA(Datos!$A$14:$J$14),FALSE),0)</f>
        <v>0</v>
      </c>
      <c r="U10" s="39">
        <f>IF($A10=U$2,VLOOKUP($A10,Datos!$A$15:$J$34,COUNTA(Datos!$A$14:$J$14),FALSE),0)</f>
        <v>0</v>
      </c>
      <c r="V10" s="39">
        <f>IF($A10=V$2,VLOOKUP($A10,Datos!$A$15:$J$34,COUNTA(Datos!$A$14:$J$14),FALSE),0)</f>
        <v>0</v>
      </c>
      <c r="W10" s="30"/>
      <c r="X10" s="69"/>
      <c r="Y10" s="29"/>
      <c r="Z10" s="34" t="s">
        <v>47</v>
      </c>
      <c r="AA10" s="30"/>
    </row>
    <row r="11" spans="1:27" ht="16.5" customHeight="1">
      <c r="A11" s="26">
        <f t="shared" si="0"/>
        <v>9</v>
      </c>
      <c r="B11" s="29"/>
      <c r="C11" s="39">
        <f>IF($A11=C$2,VLOOKUP($A11,Datos!$A$15:$J$34,COUNTA(Datos!$A$14:$J$14),FALSE),0)</f>
        <v>0</v>
      </c>
      <c r="D11" s="39">
        <f>IF($A11=D$2,VLOOKUP($A11,Datos!$A$15:$J$34,COUNTA(Datos!$A$14:$J$14),FALSE),0)</f>
        <v>0</v>
      </c>
      <c r="E11" s="39">
        <f>IF($A11=E$2,VLOOKUP($A11,Datos!$A$15:$J$34,COUNTA(Datos!$A$14:$J$14),FALSE),0)</f>
        <v>0</v>
      </c>
      <c r="F11" s="39">
        <f>IF($A11=F$2,VLOOKUP($A11,Datos!$A$15:$J$34,COUNTA(Datos!$A$14:$J$14),FALSE),0)</f>
        <v>0</v>
      </c>
      <c r="G11" s="39">
        <f>IF($A11=G$2,VLOOKUP($A11,Datos!$A$15:$J$34,COUNTA(Datos!$A$14:$J$14),FALSE),0)</f>
        <v>0</v>
      </c>
      <c r="H11" s="39">
        <f>IF($A11=H$2,VLOOKUP($A11,Datos!$A$15:$J$34,COUNTA(Datos!$A$14:$J$14),FALSE),0)</f>
        <v>0</v>
      </c>
      <c r="I11" s="39">
        <f>IF($A11=I$2,VLOOKUP($A11,Datos!$A$15:$J$34,COUNTA(Datos!$A$14:$J$14),FALSE),0)</f>
        <v>0</v>
      </c>
      <c r="J11" s="39">
        <f>IF($A11=J$2,VLOOKUP($A11,Datos!$A$15:$J$34,COUNTA(Datos!$A$14:$J$14),FALSE),0)</f>
        <v>0</v>
      </c>
      <c r="K11" s="39">
        <f>IF($A11=K$2,VLOOKUP($A11,Datos!$A$15:$J$34,COUNTA(Datos!$A$14:$J$14),FALSE),0)</f>
        <v>86.8</v>
      </c>
      <c r="L11" s="39">
        <f>IF($A11=L$2,VLOOKUP($A11,Datos!$A$15:$J$34,COUNTA(Datos!$A$14:$J$14),FALSE),0)</f>
        <v>0</v>
      </c>
      <c r="M11" s="39">
        <f>IF($A11=M$2,VLOOKUP($A11,Datos!$A$15:$J$34,COUNTA(Datos!$A$14:$J$14),FALSE),0)</f>
        <v>0</v>
      </c>
      <c r="N11" s="39">
        <f>IF($A11=N$2,VLOOKUP($A11,Datos!$A$15:$J$34,COUNTA(Datos!$A$14:$J$14),FALSE),0)</f>
        <v>0</v>
      </c>
      <c r="O11" s="39">
        <f>IF($A11=O$2,VLOOKUP($A11,Datos!$A$15:$J$34,COUNTA(Datos!$A$14:$J$14),FALSE),0)</f>
        <v>0</v>
      </c>
      <c r="P11" s="39">
        <f>IF($A11=P$2,VLOOKUP($A11,Datos!$A$15:$J$34,COUNTA(Datos!$A$14:$J$14),FALSE),0)</f>
        <v>0</v>
      </c>
      <c r="Q11" s="39">
        <f>IF($A11=Q$2,VLOOKUP($A11,Datos!$A$15:$J$34,COUNTA(Datos!$A$14:$J$14),FALSE),0)</f>
        <v>0</v>
      </c>
      <c r="R11" s="39">
        <f>IF($A11=R$2,VLOOKUP($A11,Datos!$A$15:$J$34,COUNTA(Datos!$A$14:$J$14),FALSE),0)</f>
        <v>0</v>
      </c>
      <c r="S11" s="39">
        <f>IF($A11=S$2,VLOOKUP($A11,Datos!$A$15:$J$34,COUNTA(Datos!$A$14:$J$14),FALSE),0)</f>
        <v>0</v>
      </c>
      <c r="T11" s="39">
        <f>IF($A11=T$2,VLOOKUP($A11,Datos!$A$15:$J$34,COUNTA(Datos!$A$14:$J$14),FALSE),0)</f>
        <v>0</v>
      </c>
      <c r="U11" s="39">
        <f>IF($A11=U$2,VLOOKUP($A11,Datos!$A$15:$J$34,COUNTA(Datos!$A$14:$J$14),FALSE),0)</f>
        <v>0</v>
      </c>
      <c r="V11" s="39">
        <f>IF($A11=V$2,VLOOKUP($A11,Datos!$A$15:$J$34,COUNTA(Datos!$A$14:$J$14),FALSE),0)</f>
        <v>0</v>
      </c>
      <c r="W11" s="30"/>
      <c r="X11" s="69"/>
      <c r="Y11" s="29"/>
      <c r="Z11" s="34" t="s">
        <v>48</v>
      </c>
      <c r="AA11" s="30"/>
    </row>
    <row r="12" spans="1:27" ht="16.5" customHeight="1">
      <c r="A12" s="26">
        <f t="shared" si="0"/>
        <v>10</v>
      </c>
      <c r="B12" s="29"/>
      <c r="C12" s="39">
        <f>IF($A12=C$2,VLOOKUP($A12,Datos!$A$15:$J$34,COUNTA(Datos!$A$14:$J$14),FALSE),0)</f>
        <v>0</v>
      </c>
      <c r="D12" s="39">
        <f>IF($A12=D$2,VLOOKUP($A12,Datos!$A$15:$J$34,COUNTA(Datos!$A$14:$J$14),FALSE),0)</f>
        <v>0</v>
      </c>
      <c r="E12" s="39">
        <f>IF($A12=E$2,VLOOKUP($A12,Datos!$A$15:$J$34,COUNTA(Datos!$A$14:$J$14),FALSE),0)</f>
        <v>0</v>
      </c>
      <c r="F12" s="39">
        <f>IF($A12=F$2,VLOOKUP($A12,Datos!$A$15:$J$34,COUNTA(Datos!$A$14:$J$14),FALSE),0)</f>
        <v>0</v>
      </c>
      <c r="G12" s="39">
        <f>IF($A12=G$2,VLOOKUP($A12,Datos!$A$15:$J$34,COUNTA(Datos!$A$14:$J$14),FALSE),0)</f>
        <v>0</v>
      </c>
      <c r="H12" s="39">
        <f>IF($A12=H$2,VLOOKUP($A12,Datos!$A$15:$J$34,COUNTA(Datos!$A$14:$J$14),FALSE),0)</f>
        <v>0</v>
      </c>
      <c r="I12" s="39">
        <f>IF($A12=I$2,VLOOKUP($A12,Datos!$A$15:$J$34,COUNTA(Datos!$A$14:$J$14),FALSE),0)</f>
        <v>0</v>
      </c>
      <c r="J12" s="39">
        <f>IF($A12=J$2,VLOOKUP($A12,Datos!$A$15:$J$34,COUNTA(Datos!$A$14:$J$14),FALSE),0)</f>
        <v>0</v>
      </c>
      <c r="K12" s="39">
        <f>IF($A12=K$2,VLOOKUP($A12,Datos!$A$15:$J$34,COUNTA(Datos!$A$14:$J$14),FALSE),0)</f>
        <v>0</v>
      </c>
      <c r="L12" s="39">
        <f>IF($A12=L$2,VLOOKUP($A12,Datos!$A$15:$J$34,COUNTA(Datos!$A$14:$J$14),FALSE),0)</f>
        <v>86.8</v>
      </c>
      <c r="M12" s="39">
        <f>IF($A12=M$2,VLOOKUP($A12,Datos!$A$15:$J$34,COUNTA(Datos!$A$14:$J$14),FALSE),0)</f>
        <v>0</v>
      </c>
      <c r="N12" s="39">
        <f>IF($A12=N$2,VLOOKUP($A12,Datos!$A$15:$J$34,COUNTA(Datos!$A$14:$J$14),FALSE),0)</f>
        <v>0</v>
      </c>
      <c r="O12" s="39">
        <f>IF($A12=O$2,VLOOKUP($A12,Datos!$A$15:$J$34,COUNTA(Datos!$A$14:$J$14),FALSE),0)</f>
        <v>0</v>
      </c>
      <c r="P12" s="39">
        <f>IF($A12=P$2,VLOOKUP($A12,Datos!$A$15:$J$34,COUNTA(Datos!$A$14:$J$14),FALSE),0)</f>
        <v>0</v>
      </c>
      <c r="Q12" s="39">
        <f>IF($A12=Q$2,VLOOKUP($A12,Datos!$A$15:$J$34,COUNTA(Datos!$A$14:$J$14),FALSE),0)</f>
        <v>0</v>
      </c>
      <c r="R12" s="39">
        <f>IF($A12=R$2,VLOOKUP($A12,Datos!$A$15:$J$34,COUNTA(Datos!$A$14:$J$14),FALSE),0)</f>
        <v>0</v>
      </c>
      <c r="S12" s="39">
        <f>IF($A12=S$2,VLOOKUP($A12,Datos!$A$15:$J$34,COUNTA(Datos!$A$14:$J$14),FALSE),0)</f>
        <v>0</v>
      </c>
      <c r="T12" s="39">
        <f>IF($A12=T$2,VLOOKUP($A12,Datos!$A$15:$J$34,COUNTA(Datos!$A$14:$J$14),FALSE),0)</f>
        <v>0</v>
      </c>
      <c r="U12" s="39">
        <f>IF($A12=U$2,VLOOKUP($A12,Datos!$A$15:$J$34,COUNTA(Datos!$A$14:$J$14),FALSE),0)</f>
        <v>0</v>
      </c>
      <c r="V12" s="39">
        <f>IF($A12=V$2,VLOOKUP($A12,Datos!$A$15:$J$34,COUNTA(Datos!$A$14:$J$14),FALSE),0)</f>
        <v>0</v>
      </c>
      <c r="W12" s="30"/>
      <c r="X12" s="69"/>
      <c r="Y12" s="29"/>
      <c r="Z12" s="34" t="s">
        <v>49</v>
      </c>
      <c r="AA12" s="30"/>
    </row>
    <row r="13" spans="1:27" ht="16.5" customHeight="1">
      <c r="A13" s="26">
        <f t="shared" si="0"/>
        <v>11</v>
      </c>
      <c r="B13" s="29"/>
      <c r="C13" s="39">
        <f>IF($A13=C$2,VLOOKUP($A13,Datos!$A$15:$J$34,COUNTA(Datos!$A$14:$J$14),FALSE),0)</f>
        <v>0</v>
      </c>
      <c r="D13" s="39">
        <f>IF($A13=D$2,VLOOKUP($A13,Datos!$A$15:$J$34,COUNTA(Datos!$A$14:$J$14),FALSE),0)</f>
        <v>0</v>
      </c>
      <c r="E13" s="39">
        <f>IF($A13=E$2,VLOOKUP($A13,Datos!$A$15:$J$34,COUNTA(Datos!$A$14:$J$14),FALSE),0)</f>
        <v>0</v>
      </c>
      <c r="F13" s="39">
        <f>IF($A13=F$2,VLOOKUP($A13,Datos!$A$15:$J$34,COUNTA(Datos!$A$14:$J$14),FALSE),0)</f>
        <v>0</v>
      </c>
      <c r="G13" s="39">
        <f>IF($A13=G$2,VLOOKUP($A13,Datos!$A$15:$J$34,COUNTA(Datos!$A$14:$J$14),FALSE),0)</f>
        <v>0</v>
      </c>
      <c r="H13" s="39">
        <f>IF($A13=H$2,VLOOKUP($A13,Datos!$A$15:$J$34,COUNTA(Datos!$A$14:$J$14),FALSE),0)</f>
        <v>0</v>
      </c>
      <c r="I13" s="39">
        <f>IF($A13=I$2,VLOOKUP($A13,Datos!$A$15:$J$34,COUNTA(Datos!$A$14:$J$14),FALSE),0)</f>
        <v>0</v>
      </c>
      <c r="J13" s="39">
        <f>IF($A13=J$2,VLOOKUP($A13,Datos!$A$15:$J$34,COUNTA(Datos!$A$14:$J$14),FALSE),0)</f>
        <v>0</v>
      </c>
      <c r="K13" s="39">
        <f>IF($A13=K$2,VLOOKUP($A13,Datos!$A$15:$J$34,COUNTA(Datos!$A$14:$J$14),FALSE),0)</f>
        <v>0</v>
      </c>
      <c r="L13" s="39">
        <f>IF($A13=L$2,VLOOKUP($A13,Datos!$A$15:$J$34,COUNTA(Datos!$A$14:$J$14),FALSE),0)</f>
        <v>0</v>
      </c>
      <c r="M13" s="39">
        <f>IF($A13=M$2,VLOOKUP($A13,Datos!$A$15:$J$34,COUNTA(Datos!$A$14:$J$14),FALSE),0)</f>
        <v>86.8</v>
      </c>
      <c r="N13" s="39">
        <f>IF($A13=N$2,VLOOKUP($A13,Datos!$A$15:$J$34,COUNTA(Datos!$A$14:$J$14),FALSE),0)</f>
        <v>0</v>
      </c>
      <c r="O13" s="39">
        <f>IF($A13=O$2,VLOOKUP($A13,Datos!$A$15:$J$34,COUNTA(Datos!$A$14:$J$14),FALSE),0)</f>
        <v>0</v>
      </c>
      <c r="P13" s="39">
        <f>IF($A13=P$2,VLOOKUP($A13,Datos!$A$15:$J$34,COUNTA(Datos!$A$14:$J$14),FALSE),0)</f>
        <v>0</v>
      </c>
      <c r="Q13" s="39">
        <f>IF($A13=Q$2,VLOOKUP($A13,Datos!$A$15:$J$34,COUNTA(Datos!$A$14:$J$14),FALSE),0)</f>
        <v>0</v>
      </c>
      <c r="R13" s="39">
        <f>IF($A13=R$2,VLOOKUP($A13,Datos!$A$15:$J$34,COUNTA(Datos!$A$14:$J$14),FALSE),0)</f>
        <v>0</v>
      </c>
      <c r="S13" s="39">
        <f>IF($A13=S$2,VLOOKUP($A13,Datos!$A$15:$J$34,COUNTA(Datos!$A$14:$J$14),FALSE),0)</f>
        <v>0</v>
      </c>
      <c r="T13" s="39">
        <f>IF($A13=T$2,VLOOKUP($A13,Datos!$A$15:$J$34,COUNTA(Datos!$A$14:$J$14),FALSE),0)</f>
        <v>0</v>
      </c>
      <c r="U13" s="39">
        <f>IF($A13=U$2,VLOOKUP($A13,Datos!$A$15:$J$34,COUNTA(Datos!$A$14:$J$14),FALSE),0)</f>
        <v>0</v>
      </c>
      <c r="V13" s="39">
        <f>IF($A13=V$2,VLOOKUP($A13,Datos!$A$15:$J$34,COUNTA(Datos!$A$14:$J$14),FALSE),0)</f>
        <v>0</v>
      </c>
      <c r="W13" s="30"/>
      <c r="X13" s="69"/>
      <c r="Y13" s="29"/>
      <c r="Z13" s="34" t="s">
        <v>50</v>
      </c>
      <c r="AA13" s="30"/>
    </row>
    <row r="14" spans="1:27" ht="16.5" customHeight="1">
      <c r="A14" s="26">
        <f t="shared" si="0"/>
        <v>12</v>
      </c>
      <c r="B14" s="29"/>
      <c r="C14" s="39">
        <f>IF($A14=C$2,VLOOKUP($A14,Datos!$A$15:$J$34,COUNTA(Datos!$A$14:$J$14),FALSE),0)</f>
        <v>0</v>
      </c>
      <c r="D14" s="39">
        <f>IF($A14=D$2,VLOOKUP($A14,Datos!$A$15:$J$34,COUNTA(Datos!$A$14:$J$14),FALSE),0)</f>
        <v>0</v>
      </c>
      <c r="E14" s="39">
        <f>IF($A14=E$2,VLOOKUP($A14,Datos!$A$15:$J$34,COUNTA(Datos!$A$14:$J$14),FALSE),0)</f>
        <v>0</v>
      </c>
      <c r="F14" s="39">
        <f>IF($A14=F$2,VLOOKUP($A14,Datos!$A$15:$J$34,COUNTA(Datos!$A$14:$J$14),FALSE),0)</f>
        <v>0</v>
      </c>
      <c r="G14" s="39">
        <f>IF($A14=G$2,VLOOKUP($A14,Datos!$A$15:$J$34,COUNTA(Datos!$A$14:$J$14),FALSE),0)</f>
        <v>0</v>
      </c>
      <c r="H14" s="39">
        <f>IF($A14=H$2,VLOOKUP($A14,Datos!$A$15:$J$34,COUNTA(Datos!$A$14:$J$14),FALSE),0)</f>
        <v>0</v>
      </c>
      <c r="I14" s="39">
        <f>IF($A14=I$2,VLOOKUP($A14,Datos!$A$15:$J$34,COUNTA(Datos!$A$14:$J$14),FALSE),0)</f>
        <v>0</v>
      </c>
      <c r="J14" s="39">
        <f>IF($A14=J$2,VLOOKUP($A14,Datos!$A$15:$J$34,COUNTA(Datos!$A$14:$J$14),FALSE),0)</f>
        <v>0</v>
      </c>
      <c r="K14" s="39">
        <f>IF($A14=K$2,VLOOKUP($A14,Datos!$A$15:$J$34,COUNTA(Datos!$A$14:$J$14),FALSE),0)</f>
        <v>0</v>
      </c>
      <c r="L14" s="39">
        <f>IF($A14=L$2,VLOOKUP($A14,Datos!$A$15:$J$34,COUNTA(Datos!$A$14:$J$14),FALSE),0)</f>
        <v>0</v>
      </c>
      <c r="M14" s="39">
        <f>IF($A14=M$2,VLOOKUP($A14,Datos!$A$15:$J$34,COUNTA(Datos!$A$14:$J$14),FALSE),0)</f>
        <v>0</v>
      </c>
      <c r="N14" s="39">
        <f>IF($A14=N$2,VLOOKUP($A14,Datos!$A$15:$J$34,COUNTA(Datos!$A$14:$J$14),FALSE),0)</f>
        <v>86.8</v>
      </c>
      <c r="O14" s="39">
        <f>IF($A14=O$2,VLOOKUP($A14,Datos!$A$15:$J$34,COUNTA(Datos!$A$14:$J$14),FALSE),0)</f>
        <v>0</v>
      </c>
      <c r="P14" s="39">
        <f>IF($A14=P$2,VLOOKUP($A14,Datos!$A$15:$J$34,COUNTA(Datos!$A$14:$J$14),FALSE),0)</f>
        <v>0</v>
      </c>
      <c r="Q14" s="39">
        <f>IF($A14=Q$2,VLOOKUP($A14,Datos!$A$15:$J$34,COUNTA(Datos!$A$14:$J$14),FALSE),0)</f>
        <v>0</v>
      </c>
      <c r="R14" s="39">
        <f>IF($A14=R$2,VLOOKUP($A14,Datos!$A$15:$J$34,COUNTA(Datos!$A$14:$J$14),FALSE),0)</f>
        <v>0</v>
      </c>
      <c r="S14" s="39">
        <f>IF($A14=S$2,VLOOKUP($A14,Datos!$A$15:$J$34,COUNTA(Datos!$A$14:$J$14),FALSE),0)</f>
        <v>0</v>
      </c>
      <c r="T14" s="39">
        <f>IF($A14=T$2,VLOOKUP($A14,Datos!$A$15:$J$34,COUNTA(Datos!$A$14:$J$14),FALSE),0)</f>
        <v>0</v>
      </c>
      <c r="U14" s="39">
        <f>IF($A14=U$2,VLOOKUP($A14,Datos!$A$15:$J$34,COUNTA(Datos!$A$14:$J$14),FALSE),0)</f>
        <v>0</v>
      </c>
      <c r="V14" s="39">
        <f>IF($A14=V$2,VLOOKUP($A14,Datos!$A$15:$J$34,COUNTA(Datos!$A$14:$J$14),FALSE),0)</f>
        <v>0</v>
      </c>
      <c r="W14" s="30"/>
      <c r="X14" s="69"/>
      <c r="Y14" s="29"/>
      <c r="Z14" s="34" t="s">
        <v>51</v>
      </c>
      <c r="AA14" s="30"/>
    </row>
    <row r="15" spans="1:27" ht="16.5" customHeight="1">
      <c r="A15" s="26">
        <f t="shared" si="0"/>
        <v>13</v>
      </c>
      <c r="B15" s="29"/>
      <c r="C15" s="39">
        <f>IF($A15=C$2,VLOOKUP($A15,Datos!$A$15:$J$34,COUNTA(Datos!$A$14:$J$14),FALSE),0)</f>
        <v>0</v>
      </c>
      <c r="D15" s="39">
        <f>IF($A15=D$2,VLOOKUP($A15,Datos!$A$15:$J$34,COUNTA(Datos!$A$14:$J$14),FALSE),0)</f>
        <v>0</v>
      </c>
      <c r="E15" s="39">
        <f>IF($A15=E$2,VLOOKUP($A15,Datos!$A$15:$J$34,COUNTA(Datos!$A$14:$J$14),FALSE),0)</f>
        <v>0</v>
      </c>
      <c r="F15" s="39">
        <f>IF($A15=F$2,VLOOKUP($A15,Datos!$A$15:$J$34,COUNTA(Datos!$A$14:$J$14),FALSE),0)</f>
        <v>0</v>
      </c>
      <c r="G15" s="39">
        <f>IF($A15=G$2,VLOOKUP($A15,Datos!$A$15:$J$34,COUNTA(Datos!$A$14:$J$14),FALSE),0)</f>
        <v>0</v>
      </c>
      <c r="H15" s="39">
        <f>IF($A15=H$2,VLOOKUP($A15,Datos!$A$15:$J$34,COUNTA(Datos!$A$14:$J$14),FALSE),0)</f>
        <v>0</v>
      </c>
      <c r="I15" s="39">
        <f>IF($A15=I$2,VLOOKUP($A15,Datos!$A$15:$J$34,COUNTA(Datos!$A$14:$J$14),FALSE),0)</f>
        <v>0</v>
      </c>
      <c r="J15" s="39">
        <f>IF($A15=J$2,VLOOKUP($A15,Datos!$A$15:$J$34,COUNTA(Datos!$A$14:$J$14),FALSE),0)</f>
        <v>0</v>
      </c>
      <c r="K15" s="39">
        <f>IF($A15=K$2,VLOOKUP($A15,Datos!$A$15:$J$34,COUNTA(Datos!$A$14:$J$14),FALSE),0)</f>
        <v>0</v>
      </c>
      <c r="L15" s="39">
        <f>IF($A15=L$2,VLOOKUP($A15,Datos!$A$15:$J$34,COUNTA(Datos!$A$14:$J$14),FALSE),0)</f>
        <v>0</v>
      </c>
      <c r="M15" s="39">
        <f>IF($A15=M$2,VLOOKUP($A15,Datos!$A$15:$J$34,COUNTA(Datos!$A$14:$J$14),FALSE),0)</f>
        <v>0</v>
      </c>
      <c r="N15" s="39">
        <f>IF($A15=N$2,VLOOKUP($A15,Datos!$A$15:$J$34,COUNTA(Datos!$A$14:$J$14),FALSE),0)</f>
        <v>0</v>
      </c>
      <c r="O15" s="39">
        <f>IF($A15=O$2,VLOOKUP($A15,Datos!$A$15:$J$34,COUNTA(Datos!$A$14:$J$14),FALSE),0)</f>
        <v>86.8</v>
      </c>
      <c r="P15" s="39">
        <f>IF($A15=P$2,VLOOKUP($A15,Datos!$A$15:$J$34,COUNTA(Datos!$A$14:$J$14),FALSE),0)</f>
        <v>0</v>
      </c>
      <c r="Q15" s="39">
        <f>IF($A15=Q$2,VLOOKUP($A15,Datos!$A$15:$J$34,COUNTA(Datos!$A$14:$J$14),FALSE),0)</f>
        <v>0</v>
      </c>
      <c r="R15" s="39">
        <f>IF($A15=R$2,VLOOKUP($A15,Datos!$A$15:$J$34,COUNTA(Datos!$A$14:$J$14),FALSE),0)</f>
        <v>0</v>
      </c>
      <c r="S15" s="39">
        <f>IF($A15=S$2,VLOOKUP($A15,Datos!$A$15:$J$34,COUNTA(Datos!$A$14:$J$14),FALSE),0)</f>
        <v>0</v>
      </c>
      <c r="T15" s="39">
        <f>IF($A15=T$2,VLOOKUP($A15,Datos!$A$15:$J$34,COUNTA(Datos!$A$14:$J$14),FALSE),0)</f>
        <v>0</v>
      </c>
      <c r="U15" s="39">
        <f>IF($A15=U$2,VLOOKUP($A15,Datos!$A$15:$J$34,COUNTA(Datos!$A$14:$J$14),FALSE),0)</f>
        <v>0</v>
      </c>
      <c r="V15" s="39">
        <f>IF($A15=V$2,VLOOKUP($A15,Datos!$A$15:$J$34,COUNTA(Datos!$A$14:$J$14),FALSE),0)</f>
        <v>0</v>
      </c>
      <c r="W15" s="30"/>
      <c r="X15" s="69"/>
      <c r="Y15" s="29"/>
      <c r="Z15" s="34" t="s">
        <v>52</v>
      </c>
      <c r="AA15" s="30"/>
    </row>
    <row r="16" spans="1:27" ht="16.5" customHeight="1">
      <c r="A16" s="26">
        <f t="shared" si="0"/>
        <v>14</v>
      </c>
      <c r="B16" s="29"/>
      <c r="C16" s="39">
        <f>IF($A16=C$2,VLOOKUP($A16,Datos!$A$15:$J$34,COUNTA(Datos!$A$14:$J$14),FALSE),0)</f>
        <v>0</v>
      </c>
      <c r="D16" s="39">
        <f>IF($A16=D$2,VLOOKUP($A16,Datos!$A$15:$J$34,COUNTA(Datos!$A$14:$J$14),FALSE),0)</f>
        <v>0</v>
      </c>
      <c r="E16" s="39">
        <f>IF($A16=E$2,VLOOKUP($A16,Datos!$A$15:$J$34,COUNTA(Datos!$A$14:$J$14),FALSE),0)</f>
        <v>0</v>
      </c>
      <c r="F16" s="39">
        <f>IF($A16=F$2,VLOOKUP($A16,Datos!$A$15:$J$34,COUNTA(Datos!$A$14:$J$14),FALSE),0)</f>
        <v>0</v>
      </c>
      <c r="G16" s="39">
        <f>IF($A16=G$2,VLOOKUP($A16,Datos!$A$15:$J$34,COUNTA(Datos!$A$14:$J$14),FALSE),0)</f>
        <v>0</v>
      </c>
      <c r="H16" s="39">
        <f>IF($A16=H$2,VLOOKUP($A16,Datos!$A$15:$J$34,COUNTA(Datos!$A$14:$J$14),FALSE),0)</f>
        <v>0</v>
      </c>
      <c r="I16" s="39">
        <f>IF($A16=I$2,VLOOKUP($A16,Datos!$A$15:$J$34,COUNTA(Datos!$A$14:$J$14),FALSE),0)</f>
        <v>0</v>
      </c>
      <c r="J16" s="39">
        <f>IF($A16=J$2,VLOOKUP($A16,Datos!$A$15:$J$34,COUNTA(Datos!$A$14:$J$14),FALSE),0)</f>
        <v>0</v>
      </c>
      <c r="K16" s="39">
        <f>IF($A16=K$2,VLOOKUP($A16,Datos!$A$15:$J$34,COUNTA(Datos!$A$14:$J$14),FALSE),0)</f>
        <v>0</v>
      </c>
      <c r="L16" s="39">
        <f>IF($A16=L$2,VLOOKUP($A16,Datos!$A$15:$J$34,COUNTA(Datos!$A$14:$J$14),FALSE),0)</f>
        <v>0</v>
      </c>
      <c r="M16" s="39">
        <f>IF($A16=M$2,VLOOKUP($A16,Datos!$A$15:$J$34,COUNTA(Datos!$A$14:$J$14),FALSE),0)</f>
        <v>0</v>
      </c>
      <c r="N16" s="39">
        <f>IF($A16=N$2,VLOOKUP($A16,Datos!$A$15:$J$34,COUNTA(Datos!$A$14:$J$14),FALSE),0)</f>
        <v>0</v>
      </c>
      <c r="O16" s="39">
        <f>IF($A16=O$2,VLOOKUP($A16,Datos!$A$15:$J$34,COUNTA(Datos!$A$14:$J$14),FALSE),0)</f>
        <v>0</v>
      </c>
      <c r="P16" s="39">
        <f>IF($A16=P$2,VLOOKUP($A16,Datos!$A$15:$J$34,COUNTA(Datos!$A$14:$J$14),FALSE),0)</f>
        <v>86.8</v>
      </c>
      <c r="Q16" s="39">
        <f>IF($A16=Q$2,VLOOKUP($A16,Datos!$A$15:$J$34,COUNTA(Datos!$A$14:$J$14),FALSE),0)</f>
        <v>0</v>
      </c>
      <c r="R16" s="39">
        <f>IF($A16=R$2,VLOOKUP($A16,Datos!$A$15:$J$34,COUNTA(Datos!$A$14:$J$14),FALSE),0)</f>
        <v>0</v>
      </c>
      <c r="S16" s="39">
        <f>IF($A16=S$2,VLOOKUP($A16,Datos!$A$15:$J$34,COUNTA(Datos!$A$14:$J$14),FALSE),0)</f>
        <v>0</v>
      </c>
      <c r="T16" s="39">
        <f>IF($A16=T$2,VLOOKUP($A16,Datos!$A$15:$J$34,COUNTA(Datos!$A$14:$J$14),FALSE),0)</f>
        <v>0</v>
      </c>
      <c r="U16" s="39">
        <f>IF($A16=U$2,VLOOKUP($A16,Datos!$A$15:$J$34,COUNTA(Datos!$A$14:$J$14),FALSE),0)</f>
        <v>0</v>
      </c>
      <c r="V16" s="39">
        <f>IF($A16=V$2,VLOOKUP($A16,Datos!$A$15:$J$34,COUNTA(Datos!$A$14:$J$14),FALSE),0)</f>
        <v>0</v>
      </c>
      <c r="W16" s="30"/>
      <c r="X16" s="69"/>
      <c r="Y16" s="29"/>
      <c r="Z16" s="34" t="s">
        <v>53</v>
      </c>
      <c r="AA16" s="30"/>
    </row>
    <row r="17" spans="1:27" ht="16.5" customHeight="1">
      <c r="A17" s="26">
        <f t="shared" si="0"/>
        <v>15</v>
      </c>
      <c r="B17" s="29"/>
      <c r="C17" s="39">
        <f>IF($A17=C$2,VLOOKUP($A17,Datos!$A$15:$J$34,COUNTA(Datos!$A$14:$J$14),FALSE),0)</f>
        <v>0</v>
      </c>
      <c r="D17" s="39">
        <f>IF($A17=D$2,VLOOKUP($A17,Datos!$A$15:$J$34,COUNTA(Datos!$A$14:$J$14),FALSE),0)</f>
        <v>0</v>
      </c>
      <c r="E17" s="39">
        <f>IF($A17=E$2,VLOOKUP($A17,Datos!$A$15:$J$34,COUNTA(Datos!$A$14:$J$14),FALSE),0)</f>
        <v>0</v>
      </c>
      <c r="F17" s="39">
        <f>IF($A17=F$2,VLOOKUP($A17,Datos!$A$15:$J$34,COUNTA(Datos!$A$14:$J$14),FALSE),0)</f>
        <v>0</v>
      </c>
      <c r="G17" s="39">
        <f>IF($A17=G$2,VLOOKUP($A17,Datos!$A$15:$J$34,COUNTA(Datos!$A$14:$J$14),FALSE),0)</f>
        <v>0</v>
      </c>
      <c r="H17" s="39">
        <f>IF($A17=H$2,VLOOKUP($A17,Datos!$A$15:$J$34,COUNTA(Datos!$A$14:$J$14),FALSE),0)</f>
        <v>0</v>
      </c>
      <c r="I17" s="39">
        <f>IF($A17=I$2,VLOOKUP($A17,Datos!$A$15:$J$34,COUNTA(Datos!$A$14:$J$14),FALSE),0)</f>
        <v>0</v>
      </c>
      <c r="J17" s="39">
        <f>IF($A17=J$2,VLOOKUP($A17,Datos!$A$15:$J$34,COUNTA(Datos!$A$14:$J$14),FALSE),0)</f>
        <v>0</v>
      </c>
      <c r="K17" s="39">
        <f>IF($A17=K$2,VLOOKUP($A17,Datos!$A$15:$J$34,COUNTA(Datos!$A$14:$J$14),FALSE),0)</f>
        <v>0</v>
      </c>
      <c r="L17" s="39">
        <f>IF($A17=L$2,VLOOKUP($A17,Datos!$A$15:$J$34,COUNTA(Datos!$A$14:$J$14),FALSE),0)</f>
        <v>0</v>
      </c>
      <c r="M17" s="39">
        <f>IF($A17=M$2,VLOOKUP($A17,Datos!$A$15:$J$34,COUNTA(Datos!$A$14:$J$14),FALSE),0)</f>
        <v>0</v>
      </c>
      <c r="N17" s="39">
        <f>IF($A17=N$2,VLOOKUP($A17,Datos!$A$15:$J$34,COUNTA(Datos!$A$14:$J$14),FALSE),0)</f>
        <v>0</v>
      </c>
      <c r="O17" s="39">
        <f>IF($A17=O$2,VLOOKUP($A17,Datos!$A$15:$J$34,COUNTA(Datos!$A$14:$J$14),FALSE),0)</f>
        <v>0</v>
      </c>
      <c r="P17" s="39">
        <f>IF($A17=P$2,VLOOKUP($A17,Datos!$A$15:$J$34,COUNTA(Datos!$A$14:$J$14),FALSE),0)</f>
        <v>0</v>
      </c>
      <c r="Q17" s="39">
        <f>IF($A17=Q$2,VLOOKUP($A17,Datos!$A$15:$J$34,COUNTA(Datos!$A$14:$J$14),FALSE),0)</f>
        <v>86.8</v>
      </c>
      <c r="R17" s="39">
        <f>IF($A17=R$2,VLOOKUP($A17,Datos!$A$15:$J$34,COUNTA(Datos!$A$14:$J$14),FALSE),0)</f>
        <v>0</v>
      </c>
      <c r="S17" s="39">
        <f>IF($A17=S$2,VLOOKUP($A17,Datos!$A$15:$J$34,COUNTA(Datos!$A$14:$J$14),FALSE),0)</f>
        <v>0</v>
      </c>
      <c r="T17" s="39">
        <f>IF($A17=T$2,VLOOKUP($A17,Datos!$A$15:$J$34,COUNTA(Datos!$A$14:$J$14),FALSE),0)</f>
        <v>0</v>
      </c>
      <c r="U17" s="39">
        <f>IF($A17=U$2,VLOOKUP($A17,Datos!$A$15:$J$34,COUNTA(Datos!$A$14:$J$14),FALSE),0)</f>
        <v>0</v>
      </c>
      <c r="V17" s="39">
        <f>IF($A17=V$2,VLOOKUP($A17,Datos!$A$15:$J$34,COUNTA(Datos!$A$14:$J$14),FALSE),0)</f>
        <v>0</v>
      </c>
      <c r="W17" s="30"/>
      <c r="X17" s="69"/>
      <c r="Y17" s="29"/>
      <c r="Z17" s="34" t="s">
        <v>54</v>
      </c>
      <c r="AA17" s="30"/>
    </row>
    <row r="18" spans="1:27" ht="16.5" customHeight="1">
      <c r="A18" s="26">
        <f t="shared" si="0"/>
        <v>16</v>
      </c>
      <c r="B18" s="29"/>
      <c r="C18" s="39">
        <f>IF($A18=C$2,VLOOKUP($A18,Datos!$A$15:$J$34,COUNTA(Datos!$A$14:$J$14),FALSE),0)</f>
        <v>0</v>
      </c>
      <c r="D18" s="39">
        <f>IF($A18=D$2,VLOOKUP($A18,Datos!$A$15:$J$34,COUNTA(Datos!$A$14:$J$14),FALSE),0)</f>
        <v>0</v>
      </c>
      <c r="E18" s="39">
        <f>IF($A18=E$2,VLOOKUP($A18,Datos!$A$15:$J$34,COUNTA(Datos!$A$14:$J$14),FALSE),0)</f>
        <v>0</v>
      </c>
      <c r="F18" s="39">
        <f>IF($A18=F$2,VLOOKUP($A18,Datos!$A$15:$J$34,COUNTA(Datos!$A$14:$J$14),FALSE),0)</f>
        <v>0</v>
      </c>
      <c r="G18" s="39">
        <f>IF($A18=G$2,VLOOKUP($A18,Datos!$A$15:$J$34,COUNTA(Datos!$A$14:$J$14),FALSE),0)</f>
        <v>0</v>
      </c>
      <c r="H18" s="39">
        <f>IF($A18=H$2,VLOOKUP($A18,Datos!$A$15:$J$34,COUNTA(Datos!$A$14:$J$14),FALSE),0)</f>
        <v>0</v>
      </c>
      <c r="I18" s="39">
        <f>IF($A18=I$2,VLOOKUP($A18,Datos!$A$15:$J$34,COUNTA(Datos!$A$14:$J$14),FALSE),0)</f>
        <v>0</v>
      </c>
      <c r="J18" s="39">
        <f>IF($A18=J$2,VLOOKUP($A18,Datos!$A$15:$J$34,COUNTA(Datos!$A$14:$J$14),FALSE),0)</f>
        <v>0</v>
      </c>
      <c r="K18" s="39">
        <f>IF($A18=K$2,VLOOKUP($A18,Datos!$A$15:$J$34,COUNTA(Datos!$A$14:$J$14),FALSE),0)</f>
        <v>0</v>
      </c>
      <c r="L18" s="39">
        <f>IF($A18=L$2,VLOOKUP($A18,Datos!$A$15:$J$34,COUNTA(Datos!$A$14:$J$14),FALSE),0)</f>
        <v>0</v>
      </c>
      <c r="M18" s="39">
        <f>IF($A18=M$2,VLOOKUP($A18,Datos!$A$15:$J$34,COUNTA(Datos!$A$14:$J$14),FALSE),0)</f>
        <v>0</v>
      </c>
      <c r="N18" s="39">
        <f>IF($A18=N$2,VLOOKUP($A18,Datos!$A$15:$J$34,COUNTA(Datos!$A$14:$J$14),FALSE),0)</f>
        <v>0</v>
      </c>
      <c r="O18" s="39">
        <f>IF($A18=O$2,VLOOKUP($A18,Datos!$A$15:$J$34,COUNTA(Datos!$A$14:$J$14),FALSE),0)</f>
        <v>0</v>
      </c>
      <c r="P18" s="39">
        <f>IF($A18=P$2,VLOOKUP($A18,Datos!$A$15:$J$34,COUNTA(Datos!$A$14:$J$14),FALSE),0)</f>
        <v>0</v>
      </c>
      <c r="Q18" s="39">
        <f>IF($A18=Q$2,VLOOKUP($A18,Datos!$A$15:$J$34,COUNTA(Datos!$A$14:$J$14),FALSE),0)</f>
        <v>0</v>
      </c>
      <c r="R18" s="39">
        <f>IF($A18=R$2,VLOOKUP($A18,Datos!$A$15:$J$34,COUNTA(Datos!$A$14:$J$14),FALSE),0)</f>
        <v>86.8</v>
      </c>
      <c r="S18" s="39">
        <f>IF($A18=S$2,VLOOKUP($A18,Datos!$A$15:$J$34,COUNTA(Datos!$A$14:$J$14),FALSE),0)</f>
        <v>0</v>
      </c>
      <c r="T18" s="39">
        <f>IF($A18=T$2,VLOOKUP($A18,Datos!$A$15:$J$34,COUNTA(Datos!$A$14:$J$14),FALSE),0)</f>
        <v>0</v>
      </c>
      <c r="U18" s="39">
        <f>IF($A18=U$2,VLOOKUP($A18,Datos!$A$15:$J$34,COUNTA(Datos!$A$14:$J$14),FALSE),0)</f>
        <v>0</v>
      </c>
      <c r="V18" s="39">
        <f>IF($A18=V$2,VLOOKUP($A18,Datos!$A$15:$J$34,COUNTA(Datos!$A$14:$J$14),FALSE),0)</f>
        <v>0</v>
      </c>
      <c r="W18" s="30"/>
      <c r="X18" s="69"/>
      <c r="Y18" s="29"/>
      <c r="Z18" s="34" t="s">
        <v>55</v>
      </c>
      <c r="AA18" s="30"/>
    </row>
    <row r="19" spans="1:27" ht="16.5" customHeight="1">
      <c r="A19" s="26">
        <f t="shared" si="0"/>
        <v>17</v>
      </c>
      <c r="B19" s="29"/>
      <c r="C19" s="39">
        <f>IF($A19=C$2,VLOOKUP($A19,Datos!$A$15:$J$34,COUNTA(Datos!$A$14:$J$14),FALSE),0)</f>
        <v>0</v>
      </c>
      <c r="D19" s="39">
        <f>IF($A19=D$2,VLOOKUP($A19,Datos!$A$15:$J$34,COUNTA(Datos!$A$14:$J$14),FALSE),0)</f>
        <v>0</v>
      </c>
      <c r="E19" s="39">
        <f>IF($A19=E$2,VLOOKUP($A19,Datos!$A$15:$J$34,COUNTA(Datos!$A$14:$J$14),FALSE),0)</f>
        <v>0</v>
      </c>
      <c r="F19" s="39">
        <f>IF($A19=F$2,VLOOKUP($A19,Datos!$A$15:$J$34,COUNTA(Datos!$A$14:$J$14),FALSE),0)</f>
        <v>0</v>
      </c>
      <c r="G19" s="39">
        <f>IF($A19=G$2,VLOOKUP($A19,Datos!$A$15:$J$34,COUNTA(Datos!$A$14:$J$14),FALSE),0)</f>
        <v>0</v>
      </c>
      <c r="H19" s="39">
        <f>IF($A19=H$2,VLOOKUP($A19,Datos!$A$15:$J$34,COUNTA(Datos!$A$14:$J$14),FALSE),0)</f>
        <v>0</v>
      </c>
      <c r="I19" s="39">
        <f>IF($A19=I$2,VLOOKUP($A19,Datos!$A$15:$J$34,COUNTA(Datos!$A$14:$J$14),FALSE),0)</f>
        <v>0</v>
      </c>
      <c r="J19" s="39">
        <f>IF($A19=J$2,VLOOKUP($A19,Datos!$A$15:$J$34,COUNTA(Datos!$A$14:$J$14),FALSE),0)</f>
        <v>0</v>
      </c>
      <c r="K19" s="39">
        <f>IF($A19=K$2,VLOOKUP($A19,Datos!$A$15:$J$34,COUNTA(Datos!$A$14:$J$14),FALSE),0)</f>
        <v>0</v>
      </c>
      <c r="L19" s="39">
        <f>IF($A19=L$2,VLOOKUP($A19,Datos!$A$15:$J$34,COUNTA(Datos!$A$14:$J$14),FALSE),0)</f>
        <v>0</v>
      </c>
      <c r="M19" s="39">
        <f>IF($A19=M$2,VLOOKUP($A19,Datos!$A$15:$J$34,COUNTA(Datos!$A$14:$J$14),FALSE),0)</f>
        <v>0</v>
      </c>
      <c r="N19" s="39">
        <f>IF($A19=N$2,VLOOKUP($A19,Datos!$A$15:$J$34,COUNTA(Datos!$A$14:$J$14),FALSE),0)</f>
        <v>0</v>
      </c>
      <c r="O19" s="39">
        <f>IF($A19=O$2,VLOOKUP($A19,Datos!$A$15:$J$34,COUNTA(Datos!$A$14:$J$14),FALSE),0)</f>
        <v>0</v>
      </c>
      <c r="P19" s="39">
        <f>IF($A19=P$2,VLOOKUP($A19,Datos!$A$15:$J$34,COUNTA(Datos!$A$14:$J$14),FALSE),0)</f>
        <v>0</v>
      </c>
      <c r="Q19" s="39">
        <f>IF($A19=Q$2,VLOOKUP($A19,Datos!$A$15:$J$34,COUNTA(Datos!$A$14:$J$14),FALSE),0)</f>
        <v>0</v>
      </c>
      <c r="R19" s="39">
        <f>IF($A19=R$2,VLOOKUP($A19,Datos!$A$15:$J$34,COUNTA(Datos!$A$14:$J$14),FALSE),0)</f>
        <v>0</v>
      </c>
      <c r="S19" s="39">
        <f>IF($A19=S$2,VLOOKUP($A19,Datos!$A$15:$J$34,COUNTA(Datos!$A$14:$J$14),FALSE),0)</f>
        <v>86.8</v>
      </c>
      <c r="T19" s="39">
        <f>IF($A19=T$2,VLOOKUP($A19,Datos!$A$15:$J$34,COUNTA(Datos!$A$14:$J$14),FALSE),0)</f>
        <v>0</v>
      </c>
      <c r="U19" s="39">
        <f>IF($A19=U$2,VLOOKUP($A19,Datos!$A$15:$J$34,COUNTA(Datos!$A$14:$J$14),FALSE),0)</f>
        <v>0</v>
      </c>
      <c r="V19" s="39">
        <f>IF($A19=V$2,VLOOKUP($A19,Datos!$A$15:$J$34,COUNTA(Datos!$A$14:$J$14),FALSE),0)</f>
        <v>0</v>
      </c>
      <c r="W19" s="30"/>
      <c r="X19" s="69"/>
      <c r="Y19" s="29"/>
      <c r="Z19" s="34" t="s">
        <v>56</v>
      </c>
      <c r="AA19" s="30"/>
    </row>
    <row r="20" spans="1:27" ht="16.5" customHeight="1">
      <c r="A20" s="26">
        <f t="shared" si="0"/>
        <v>18</v>
      </c>
      <c r="B20" s="29"/>
      <c r="C20" s="39">
        <f>IF($A20=C$2,VLOOKUP($A20,Datos!$A$15:$J$34,COUNTA(Datos!$A$14:$J$14),FALSE),0)</f>
        <v>0</v>
      </c>
      <c r="D20" s="39">
        <f>IF($A20=D$2,VLOOKUP($A20,Datos!$A$15:$J$34,COUNTA(Datos!$A$14:$J$14),FALSE),0)</f>
        <v>0</v>
      </c>
      <c r="E20" s="39">
        <f>IF($A20=E$2,VLOOKUP($A20,Datos!$A$15:$J$34,COUNTA(Datos!$A$14:$J$14),FALSE),0)</f>
        <v>0</v>
      </c>
      <c r="F20" s="39">
        <f>IF($A20=F$2,VLOOKUP($A20,Datos!$A$15:$J$34,COUNTA(Datos!$A$14:$J$14),FALSE),0)</f>
        <v>0</v>
      </c>
      <c r="G20" s="39">
        <f>IF($A20=G$2,VLOOKUP($A20,Datos!$A$15:$J$34,COUNTA(Datos!$A$14:$J$14),FALSE),0)</f>
        <v>0</v>
      </c>
      <c r="H20" s="39">
        <f>IF($A20=H$2,VLOOKUP($A20,Datos!$A$15:$J$34,COUNTA(Datos!$A$14:$J$14),FALSE),0)</f>
        <v>0</v>
      </c>
      <c r="I20" s="39">
        <f>IF($A20=I$2,VLOOKUP($A20,Datos!$A$15:$J$34,COUNTA(Datos!$A$14:$J$14),FALSE),0)</f>
        <v>0</v>
      </c>
      <c r="J20" s="39">
        <f>IF($A20=J$2,VLOOKUP($A20,Datos!$A$15:$J$34,COUNTA(Datos!$A$14:$J$14),FALSE),0)</f>
        <v>0</v>
      </c>
      <c r="K20" s="39">
        <f>IF($A20=K$2,VLOOKUP($A20,Datos!$A$15:$J$34,COUNTA(Datos!$A$14:$J$14),FALSE),0)</f>
        <v>0</v>
      </c>
      <c r="L20" s="39">
        <f>IF($A20=L$2,VLOOKUP($A20,Datos!$A$15:$J$34,COUNTA(Datos!$A$14:$J$14),FALSE),0)</f>
        <v>0</v>
      </c>
      <c r="M20" s="39">
        <f>IF($A20=M$2,VLOOKUP($A20,Datos!$A$15:$J$34,COUNTA(Datos!$A$14:$J$14),FALSE),0)</f>
        <v>0</v>
      </c>
      <c r="N20" s="39">
        <f>IF($A20=N$2,VLOOKUP($A20,Datos!$A$15:$J$34,COUNTA(Datos!$A$14:$J$14),FALSE),0)</f>
        <v>0</v>
      </c>
      <c r="O20" s="39">
        <f>IF($A20=O$2,VLOOKUP($A20,Datos!$A$15:$J$34,COUNTA(Datos!$A$14:$J$14),FALSE),0)</f>
        <v>0</v>
      </c>
      <c r="P20" s="39">
        <f>IF($A20=P$2,VLOOKUP($A20,Datos!$A$15:$J$34,COUNTA(Datos!$A$14:$J$14),FALSE),0)</f>
        <v>0</v>
      </c>
      <c r="Q20" s="39">
        <f>IF($A20=Q$2,VLOOKUP($A20,Datos!$A$15:$J$34,COUNTA(Datos!$A$14:$J$14),FALSE),0)</f>
        <v>0</v>
      </c>
      <c r="R20" s="39">
        <f>IF($A20=R$2,VLOOKUP($A20,Datos!$A$15:$J$34,COUNTA(Datos!$A$14:$J$14),FALSE),0)</f>
        <v>0</v>
      </c>
      <c r="S20" s="39">
        <f>IF($A20=S$2,VLOOKUP($A20,Datos!$A$15:$J$34,COUNTA(Datos!$A$14:$J$14),FALSE),0)</f>
        <v>0</v>
      </c>
      <c r="T20" s="39">
        <f>IF($A20=T$2,VLOOKUP($A20,Datos!$A$15:$J$34,COUNTA(Datos!$A$14:$J$14),FALSE),0)</f>
        <v>86.8</v>
      </c>
      <c r="U20" s="39">
        <f>IF($A20=U$2,VLOOKUP($A20,Datos!$A$15:$J$34,COUNTA(Datos!$A$14:$J$14),FALSE),0)</f>
        <v>0</v>
      </c>
      <c r="V20" s="39">
        <f>IF($A20=V$2,VLOOKUP($A20,Datos!$A$15:$J$34,COUNTA(Datos!$A$14:$J$14),FALSE),0)</f>
        <v>0</v>
      </c>
      <c r="W20" s="30"/>
      <c r="X20" s="69"/>
      <c r="Y20" s="29"/>
      <c r="Z20" s="34" t="s">
        <v>57</v>
      </c>
      <c r="AA20" s="30"/>
    </row>
    <row r="21" spans="1:27" ht="16.5" customHeight="1">
      <c r="A21" s="26">
        <f t="shared" si="0"/>
        <v>19</v>
      </c>
      <c r="B21" s="29"/>
      <c r="C21" s="39">
        <f>IF($A21=C$2,VLOOKUP($A21,Datos!$A$15:$J$34,COUNTA(Datos!$A$14:$J$14),FALSE),0)</f>
        <v>0</v>
      </c>
      <c r="D21" s="39">
        <f>IF($A21=D$2,VLOOKUP($A21,Datos!$A$15:$J$34,COUNTA(Datos!$A$14:$J$14),FALSE),0)</f>
        <v>0</v>
      </c>
      <c r="E21" s="39">
        <f>IF($A21=E$2,VLOOKUP($A21,Datos!$A$15:$J$34,COUNTA(Datos!$A$14:$J$14),FALSE),0)</f>
        <v>0</v>
      </c>
      <c r="F21" s="39">
        <f>IF($A21=F$2,VLOOKUP($A21,Datos!$A$15:$J$34,COUNTA(Datos!$A$14:$J$14),FALSE),0)</f>
        <v>0</v>
      </c>
      <c r="G21" s="39">
        <f>IF($A21=G$2,VLOOKUP($A21,Datos!$A$15:$J$34,COUNTA(Datos!$A$14:$J$14),FALSE),0)</f>
        <v>0</v>
      </c>
      <c r="H21" s="39">
        <f>IF($A21=H$2,VLOOKUP($A21,Datos!$A$15:$J$34,COUNTA(Datos!$A$14:$J$14),FALSE),0)</f>
        <v>0</v>
      </c>
      <c r="I21" s="39">
        <f>IF($A21=I$2,VLOOKUP($A21,Datos!$A$15:$J$34,COUNTA(Datos!$A$14:$J$14),FALSE),0)</f>
        <v>0</v>
      </c>
      <c r="J21" s="39">
        <f>IF($A21=J$2,VLOOKUP($A21,Datos!$A$15:$J$34,COUNTA(Datos!$A$14:$J$14),FALSE),0)</f>
        <v>0</v>
      </c>
      <c r="K21" s="39">
        <f>IF($A21=K$2,VLOOKUP($A21,Datos!$A$15:$J$34,COUNTA(Datos!$A$14:$J$14),FALSE),0)</f>
        <v>0</v>
      </c>
      <c r="L21" s="39">
        <f>IF($A21=L$2,VLOOKUP($A21,Datos!$A$15:$J$34,COUNTA(Datos!$A$14:$J$14),FALSE),0)</f>
        <v>0</v>
      </c>
      <c r="M21" s="39">
        <f>IF($A21=M$2,VLOOKUP($A21,Datos!$A$15:$J$34,COUNTA(Datos!$A$14:$J$14),FALSE),0)</f>
        <v>0</v>
      </c>
      <c r="N21" s="39">
        <f>IF($A21=N$2,VLOOKUP($A21,Datos!$A$15:$J$34,COUNTA(Datos!$A$14:$J$14),FALSE),0)</f>
        <v>0</v>
      </c>
      <c r="O21" s="39">
        <f>IF($A21=O$2,VLOOKUP($A21,Datos!$A$15:$J$34,COUNTA(Datos!$A$14:$J$14),FALSE),0)</f>
        <v>0</v>
      </c>
      <c r="P21" s="39">
        <f>IF($A21=P$2,VLOOKUP($A21,Datos!$A$15:$J$34,COUNTA(Datos!$A$14:$J$14),FALSE),0)</f>
        <v>0</v>
      </c>
      <c r="Q21" s="39">
        <f>IF($A21=Q$2,VLOOKUP($A21,Datos!$A$15:$J$34,COUNTA(Datos!$A$14:$J$14),FALSE),0)</f>
        <v>0</v>
      </c>
      <c r="R21" s="39">
        <f>IF($A21=R$2,VLOOKUP($A21,Datos!$A$15:$J$34,COUNTA(Datos!$A$14:$J$14),FALSE),0)</f>
        <v>0</v>
      </c>
      <c r="S21" s="39">
        <f>IF($A21=S$2,VLOOKUP($A21,Datos!$A$15:$J$34,COUNTA(Datos!$A$14:$J$14),FALSE),0)</f>
        <v>0</v>
      </c>
      <c r="T21" s="39">
        <f>IF($A21=T$2,VLOOKUP($A21,Datos!$A$15:$J$34,COUNTA(Datos!$A$14:$J$14),FALSE),0)</f>
        <v>0</v>
      </c>
      <c r="U21" s="39">
        <f>IF($A21=U$2,VLOOKUP($A21,Datos!$A$15:$J$34,COUNTA(Datos!$A$14:$J$14),FALSE),0)</f>
        <v>86.8</v>
      </c>
      <c r="V21" s="39">
        <f>IF($A21=V$2,VLOOKUP($A21,Datos!$A$15:$J$34,COUNTA(Datos!$A$14:$J$14),FALSE),0)</f>
        <v>0</v>
      </c>
      <c r="W21" s="30"/>
      <c r="X21" s="69"/>
      <c r="Y21" s="29"/>
      <c r="Z21" s="34" t="s">
        <v>58</v>
      </c>
      <c r="AA21" s="30"/>
    </row>
    <row r="22" spans="1:27" ht="17.25" customHeight="1" thickBot="1">
      <c r="A22" s="26">
        <f t="shared" si="0"/>
        <v>20</v>
      </c>
      <c r="B22" s="31"/>
      <c r="C22" s="39">
        <f>IF($A22=C$2,VLOOKUP($A22,Datos!$A$15:$J$34,COUNTA(Datos!$A$14:$J$14),FALSE),0)</f>
        <v>0</v>
      </c>
      <c r="D22" s="39">
        <f>IF($A22=D$2,VLOOKUP($A22,Datos!$A$15:$J$34,COUNTA(Datos!$A$14:$J$14),FALSE),0)</f>
        <v>0</v>
      </c>
      <c r="E22" s="39">
        <f>IF($A22=E$2,VLOOKUP($A22,Datos!$A$15:$J$34,COUNTA(Datos!$A$14:$J$14),FALSE),0)</f>
        <v>0</v>
      </c>
      <c r="F22" s="39">
        <f>IF($A22=F$2,VLOOKUP($A22,Datos!$A$15:$J$34,COUNTA(Datos!$A$14:$J$14),FALSE),0)</f>
        <v>0</v>
      </c>
      <c r="G22" s="39">
        <f>IF($A22=G$2,VLOOKUP($A22,Datos!$A$15:$J$34,COUNTA(Datos!$A$14:$J$14),FALSE),0)</f>
        <v>0</v>
      </c>
      <c r="H22" s="39">
        <f>IF($A22=H$2,VLOOKUP($A22,Datos!$A$15:$J$34,COUNTA(Datos!$A$14:$J$14),FALSE),0)</f>
        <v>0</v>
      </c>
      <c r="I22" s="39">
        <f>IF($A22=I$2,VLOOKUP($A22,Datos!$A$15:$J$34,COUNTA(Datos!$A$14:$J$14),FALSE),0)</f>
        <v>0</v>
      </c>
      <c r="J22" s="39">
        <f>IF($A22=J$2,VLOOKUP($A22,Datos!$A$15:$J$34,COUNTA(Datos!$A$14:$J$14),FALSE),0)</f>
        <v>0</v>
      </c>
      <c r="K22" s="39">
        <f>IF($A22=K$2,VLOOKUP($A22,Datos!$A$15:$J$34,COUNTA(Datos!$A$14:$J$14),FALSE),0)</f>
        <v>0</v>
      </c>
      <c r="L22" s="39">
        <f>IF($A22=L$2,VLOOKUP($A22,Datos!$A$15:$J$34,COUNTA(Datos!$A$14:$J$14),FALSE),0)</f>
        <v>0</v>
      </c>
      <c r="M22" s="39">
        <f>IF($A22=M$2,VLOOKUP($A22,Datos!$A$15:$J$34,COUNTA(Datos!$A$14:$J$14),FALSE),0)</f>
        <v>0</v>
      </c>
      <c r="N22" s="39">
        <f>IF($A22=N$2,VLOOKUP($A22,Datos!$A$15:$J$34,COUNTA(Datos!$A$14:$J$14),FALSE),0)</f>
        <v>0</v>
      </c>
      <c r="O22" s="39">
        <f>IF($A22=O$2,VLOOKUP($A22,Datos!$A$15:$J$34,COUNTA(Datos!$A$14:$J$14),FALSE),0)</f>
        <v>0</v>
      </c>
      <c r="P22" s="39">
        <f>IF($A22=P$2,VLOOKUP($A22,Datos!$A$15:$J$34,COUNTA(Datos!$A$14:$J$14),FALSE),0)</f>
        <v>0</v>
      </c>
      <c r="Q22" s="39">
        <f>IF($A22=Q$2,VLOOKUP($A22,Datos!$A$15:$J$34,COUNTA(Datos!$A$14:$J$14),FALSE),0)</f>
        <v>0</v>
      </c>
      <c r="R22" s="39">
        <f>IF($A22=R$2,VLOOKUP($A22,Datos!$A$15:$J$34,COUNTA(Datos!$A$14:$J$14),FALSE),0)</f>
        <v>0</v>
      </c>
      <c r="S22" s="39">
        <f>IF($A22=S$2,VLOOKUP($A22,Datos!$A$15:$J$34,COUNTA(Datos!$A$14:$J$14),FALSE),0)</f>
        <v>0</v>
      </c>
      <c r="T22" s="39">
        <f>IF($A22=T$2,VLOOKUP($A22,Datos!$A$15:$J$34,COUNTA(Datos!$A$14:$J$14),FALSE),0)</f>
        <v>0</v>
      </c>
      <c r="U22" s="39">
        <f>IF($A22=U$2,VLOOKUP($A22,Datos!$A$15:$J$34,COUNTA(Datos!$A$14:$J$14),FALSE),0)</f>
        <v>0</v>
      </c>
      <c r="V22" s="39">
        <f>IF($A22=V$2,VLOOKUP($A22,Datos!$A$15:$J$34,COUNTA(Datos!$A$14:$J$14),FALSE),0)</f>
        <v>86.8</v>
      </c>
      <c r="W22" s="32"/>
      <c r="X22" s="69"/>
      <c r="Y22" s="31"/>
      <c r="Z22" s="34" t="s">
        <v>59</v>
      </c>
      <c r="AA22" s="32"/>
    </row>
  </sheetData>
  <mergeCells count="2">
    <mergeCell ref="B1:V1"/>
    <mergeCell ref="X3:X22"/>
  </mergeCells>
  <conditionalFormatting sqref="C3:V22">
    <cfRule type="expression" dxfId="1" priority="1">
      <formula>C3=0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0A1D-7947-4121-A652-AD081D871CB7}">
  <sheetPr>
    <pageSetUpPr fitToPage="1"/>
  </sheetPr>
  <dimension ref="B1:AZ42"/>
  <sheetViews>
    <sheetView showGridLines="0" zoomScale="80" zoomScaleNormal="80" zoomScaleSheetLayoutView="100" workbookViewId="0">
      <selection activeCell="H1" sqref="H1:AU1"/>
    </sheetView>
  </sheetViews>
  <sheetFormatPr baseColWidth="10" defaultRowHeight="16.5"/>
  <cols>
    <col min="1" max="1" width="2.7109375" customWidth="1"/>
    <col min="2" max="2" width="0.85546875" style="25" customWidth="1"/>
    <col min="3" max="3" width="5.7109375" style="25" customWidth="1"/>
    <col min="4" max="4" width="0.85546875" style="25" customWidth="1"/>
    <col min="5" max="6" width="5.7109375" customWidth="1"/>
    <col min="7" max="7" width="0.85546875" customWidth="1"/>
    <col min="8" max="27" width="6.7109375" customWidth="1"/>
    <col min="28" max="47" width="7" customWidth="1"/>
    <col min="48" max="48" width="0.85546875" customWidth="1"/>
    <col min="49" max="49" width="5.7109375" customWidth="1"/>
    <col min="50" max="50" width="0.85546875" style="25" customWidth="1"/>
    <col min="51" max="51" width="5.7109375" style="25" customWidth="1"/>
    <col min="52" max="52" width="0.85546875" style="25" customWidth="1"/>
  </cols>
  <sheetData>
    <row r="1" spans="2:52" ht="17.25">
      <c r="C1" s="35" t="s">
        <v>61</v>
      </c>
      <c r="H1" s="71" t="s">
        <v>72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Y1" s="35" t="s">
        <v>61</v>
      </c>
    </row>
    <row r="2" spans="2:52" ht="17.25" thickBot="1">
      <c r="C2" s="35"/>
      <c r="H2" s="33">
        <f t="array" ref="H2:AA2">TRANSPOSE(F3:F22)</f>
        <v>1</v>
      </c>
      <c r="I2" s="33">
        <v>2</v>
      </c>
      <c r="J2" s="33">
        <v>3</v>
      </c>
      <c r="K2" s="33">
        <v>4</v>
      </c>
      <c r="L2" s="33">
        <v>5</v>
      </c>
      <c r="M2" s="33">
        <v>6</v>
      </c>
      <c r="N2" s="33">
        <v>7</v>
      </c>
      <c r="O2" s="33">
        <v>8</v>
      </c>
      <c r="P2" s="33">
        <v>9</v>
      </c>
      <c r="Q2" s="33">
        <v>10</v>
      </c>
      <c r="R2" s="33">
        <v>11</v>
      </c>
      <c r="S2" s="33">
        <v>12</v>
      </c>
      <c r="T2" s="33">
        <v>13</v>
      </c>
      <c r="U2" s="33">
        <v>14</v>
      </c>
      <c r="V2" s="33">
        <v>15</v>
      </c>
      <c r="W2" s="33">
        <v>16</v>
      </c>
      <c r="X2" s="33">
        <v>17</v>
      </c>
      <c r="Y2" s="33">
        <v>18</v>
      </c>
      <c r="Z2" s="33">
        <v>19</v>
      </c>
      <c r="AA2" s="33">
        <v>20</v>
      </c>
      <c r="AB2" s="33">
        <f>H2</f>
        <v>1</v>
      </c>
      <c r="AC2" s="33">
        <f t="shared" ref="AC2:AU2" si="0">I2</f>
        <v>2</v>
      </c>
      <c r="AD2" s="33">
        <f t="shared" si="0"/>
        <v>3</v>
      </c>
      <c r="AE2" s="33">
        <f t="shared" si="0"/>
        <v>4</v>
      </c>
      <c r="AF2" s="33">
        <f t="shared" si="0"/>
        <v>5</v>
      </c>
      <c r="AG2" s="33">
        <f t="shared" si="0"/>
        <v>6</v>
      </c>
      <c r="AH2" s="33">
        <f t="shared" si="0"/>
        <v>7</v>
      </c>
      <c r="AI2" s="33">
        <f t="shared" si="0"/>
        <v>8</v>
      </c>
      <c r="AJ2" s="33">
        <f t="shared" si="0"/>
        <v>9</v>
      </c>
      <c r="AK2" s="33">
        <f t="shared" si="0"/>
        <v>10</v>
      </c>
      <c r="AL2" s="33">
        <f t="shared" si="0"/>
        <v>11</v>
      </c>
      <c r="AM2" s="33">
        <f t="shared" si="0"/>
        <v>12</v>
      </c>
      <c r="AN2" s="33">
        <f t="shared" si="0"/>
        <v>13</v>
      </c>
      <c r="AO2" s="33">
        <f t="shared" si="0"/>
        <v>14</v>
      </c>
      <c r="AP2" s="33">
        <f t="shared" si="0"/>
        <v>15</v>
      </c>
      <c r="AQ2" s="33">
        <f t="shared" si="0"/>
        <v>16</v>
      </c>
      <c r="AR2" s="33">
        <f t="shared" si="0"/>
        <v>17</v>
      </c>
      <c r="AS2" s="33">
        <f t="shared" si="0"/>
        <v>18</v>
      </c>
      <c r="AT2" s="33">
        <f t="shared" si="0"/>
        <v>19</v>
      </c>
      <c r="AU2" s="33">
        <f t="shared" si="0"/>
        <v>20</v>
      </c>
      <c r="AY2" s="35"/>
    </row>
    <row r="3" spans="2:52" ht="16.5" customHeight="1">
      <c r="B3" s="27"/>
      <c r="C3" s="72" t="s">
        <v>60</v>
      </c>
      <c r="D3" s="28"/>
      <c r="E3" s="75" t="s">
        <v>31</v>
      </c>
      <c r="F3" s="26">
        <v>1</v>
      </c>
      <c r="G3" s="43"/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>
        <v>0</v>
      </c>
      <c r="Z3" s="46">
        <v>0</v>
      </c>
      <c r="AA3" s="46">
        <v>0</v>
      </c>
      <c r="AB3" s="47">
        <v>1</v>
      </c>
      <c r="AC3" s="48">
        <v>0</v>
      </c>
      <c r="AD3" s="48">
        <v>0</v>
      </c>
      <c r="AE3" s="48">
        <v>0</v>
      </c>
      <c r="AF3" s="48">
        <v>0</v>
      </c>
      <c r="AG3" s="48">
        <v>0</v>
      </c>
      <c r="AH3" s="48">
        <v>0</v>
      </c>
      <c r="AI3" s="48">
        <v>0</v>
      </c>
      <c r="AJ3" s="48">
        <v>0</v>
      </c>
      <c r="AK3" s="48">
        <v>0</v>
      </c>
      <c r="AL3" s="48">
        <v>0</v>
      </c>
      <c r="AM3" s="48">
        <v>0</v>
      </c>
      <c r="AN3" s="48">
        <v>0</v>
      </c>
      <c r="AO3" s="48">
        <v>0</v>
      </c>
      <c r="AP3" s="48">
        <v>0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22"/>
      <c r="AW3" s="75" t="s">
        <v>29</v>
      </c>
      <c r="AX3" s="27"/>
      <c r="AY3" s="72" t="s">
        <v>63</v>
      </c>
      <c r="AZ3" s="28"/>
    </row>
    <row r="4" spans="2:52" ht="16.5" customHeight="1">
      <c r="B4" s="29"/>
      <c r="C4" s="72"/>
      <c r="D4" s="30"/>
      <c r="E4" s="75"/>
      <c r="F4" s="26">
        <f>F3+1</f>
        <v>2</v>
      </c>
      <c r="G4" s="44"/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7">
        <v>0</v>
      </c>
      <c r="AC4" s="48">
        <v>1</v>
      </c>
      <c r="AD4" s="48">
        <v>0</v>
      </c>
      <c r="AE4" s="48">
        <v>0</v>
      </c>
      <c r="AF4" s="48">
        <v>0</v>
      </c>
      <c r="AG4" s="48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23"/>
      <c r="AW4" s="75"/>
      <c r="AX4" s="29"/>
      <c r="AY4" s="72"/>
      <c r="AZ4" s="30"/>
    </row>
    <row r="5" spans="2:52" ht="16.5" customHeight="1">
      <c r="B5" s="29"/>
      <c r="C5" s="72"/>
      <c r="D5" s="30"/>
      <c r="E5" s="75"/>
      <c r="F5" s="26">
        <f t="shared" ref="F5:F22" si="1">F4+1</f>
        <v>3</v>
      </c>
      <c r="G5" s="44"/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7">
        <v>0</v>
      </c>
      <c r="AC5" s="48">
        <v>0</v>
      </c>
      <c r="AD5" s="48">
        <v>1</v>
      </c>
      <c r="AE5" s="48">
        <v>0</v>
      </c>
      <c r="AF5" s="48">
        <v>0</v>
      </c>
      <c r="AG5" s="48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23"/>
      <c r="AW5" s="75"/>
      <c r="AX5" s="29"/>
      <c r="AY5" s="72"/>
      <c r="AZ5" s="30"/>
    </row>
    <row r="6" spans="2:52" ht="16.5" customHeight="1">
      <c r="B6" s="29"/>
      <c r="C6" s="72"/>
      <c r="D6" s="30"/>
      <c r="E6" s="75"/>
      <c r="F6" s="26">
        <f t="shared" si="1"/>
        <v>4</v>
      </c>
      <c r="G6" s="44"/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7">
        <v>0</v>
      </c>
      <c r="AC6" s="48">
        <v>0</v>
      </c>
      <c r="AD6" s="48">
        <v>0</v>
      </c>
      <c r="AE6" s="48">
        <v>1</v>
      </c>
      <c r="AF6" s="48">
        <v>0</v>
      </c>
      <c r="AG6" s="48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23"/>
      <c r="AW6" s="75"/>
      <c r="AX6" s="29"/>
      <c r="AY6" s="72"/>
      <c r="AZ6" s="30"/>
    </row>
    <row r="7" spans="2:52" ht="16.5" customHeight="1">
      <c r="B7" s="29"/>
      <c r="C7" s="72"/>
      <c r="D7" s="30"/>
      <c r="E7" s="75"/>
      <c r="F7" s="26">
        <f t="shared" si="1"/>
        <v>5</v>
      </c>
      <c r="G7" s="44"/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7">
        <v>0</v>
      </c>
      <c r="AC7" s="48">
        <v>0</v>
      </c>
      <c r="AD7" s="48">
        <v>0</v>
      </c>
      <c r="AE7" s="48">
        <v>0</v>
      </c>
      <c r="AF7" s="48">
        <v>1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23"/>
      <c r="AW7" s="75"/>
      <c r="AX7" s="29"/>
      <c r="AY7" s="72"/>
      <c r="AZ7" s="30"/>
    </row>
    <row r="8" spans="2:52" ht="16.5" customHeight="1">
      <c r="B8" s="29"/>
      <c r="C8" s="72"/>
      <c r="D8" s="30"/>
      <c r="E8" s="75"/>
      <c r="F8" s="26">
        <f t="shared" si="1"/>
        <v>6</v>
      </c>
      <c r="G8" s="44"/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7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23"/>
      <c r="AW8" s="75"/>
      <c r="AX8" s="29"/>
      <c r="AY8" s="72"/>
      <c r="AZ8" s="30"/>
    </row>
    <row r="9" spans="2:52" ht="16.5" customHeight="1">
      <c r="B9" s="29"/>
      <c r="C9" s="72"/>
      <c r="D9" s="30"/>
      <c r="E9" s="75"/>
      <c r="F9" s="26">
        <f t="shared" si="1"/>
        <v>7</v>
      </c>
      <c r="G9" s="44"/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7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1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23"/>
      <c r="AW9" s="75"/>
      <c r="AX9" s="29"/>
      <c r="AY9" s="72"/>
      <c r="AZ9" s="30"/>
    </row>
    <row r="10" spans="2:52" ht="16.5" customHeight="1">
      <c r="B10" s="29"/>
      <c r="C10" s="72"/>
      <c r="D10" s="30"/>
      <c r="E10" s="75"/>
      <c r="F10" s="26">
        <f t="shared" si="1"/>
        <v>8</v>
      </c>
      <c r="G10" s="44"/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7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23"/>
      <c r="AW10" s="75"/>
      <c r="AX10" s="29"/>
      <c r="AY10" s="72"/>
      <c r="AZ10" s="30"/>
    </row>
    <row r="11" spans="2:52" ht="16.5" customHeight="1">
      <c r="B11" s="29"/>
      <c r="C11" s="72"/>
      <c r="D11" s="30"/>
      <c r="E11" s="75"/>
      <c r="F11" s="26">
        <f t="shared" si="1"/>
        <v>9</v>
      </c>
      <c r="G11" s="44"/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7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1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23"/>
      <c r="AW11" s="75"/>
      <c r="AX11" s="29"/>
      <c r="AY11" s="72"/>
      <c r="AZ11" s="30"/>
    </row>
    <row r="12" spans="2:52" ht="16.5" customHeight="1">
      <c r="B12" s="29"/>
      <c r="C12" s="72"/>
      <c r="D12" s="30"/>
      <c r="E12" s="75"/>
      <c r="F12" s="26">
        <f t="shared" si="1"/>
        <v>10</v>
      </c>
      <c r="G12" s="44"/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7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>
        <v>0</v>
      </c>
      <c r="AJ12" s="48">
        <v>0</v>
      </c>
      <c r="AK12" s="48">
        <v>1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23"/>
      <c r="AW12" s="75"/>
      <c r="AX12" s="29"/>
      <c r="AY12" s="72"/>
      <c r="AZ12" s="30"/>
    </row>
    <row r="13" spans="2:52" ht="16.5" customHeight="1">
      <c r="B13" s="29"/>
      <c r="C13" s="72"/>
      <c r="D13" s="30"/>
      <c r="E13" s="75"/>
      <c r="F13" s="26">
        <f t="shared" si="1"/>
        <v>11</v>
      </c>
      <c r="G13" s="44"/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7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1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23"/>
      <c r="AW13" s="75"/>
      <c r="AX13" s="29"/>
      <c r="AY13" s="72"/>
      <c r="AZ13" s="30"/>
    </row>
    <row r="14" spans="2:52" ht="16.5" customHeight="1">
      <c r="B14" s="29"/>
      <c r="C14" s="72"/>
      <c r="D14" s="30"/>
      <c r="E14" s="75"/>
      <c r="F14" s="26">
        <f t="shared" si="1"/>
        <v>12</v>
      </c>
      <c r="G14" s="44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7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1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23"/>
      <c r="AW14" s="75"/>
      <c r="AX14" s="29"/>
      <c r="AY14" s="72"/>
      <c r="AZ14" s="30"/>
    </row>
    <row r="15" spans="2:52" ht="16.5" customHeight="1">
      <c r="B15" s="29"/>
      <c r="C15" s="72"/>
      <c r="D15" s="30"/>
      <c r="E15" s="75"/>
      <c r="F15" s="26">
        <f t="shared" si="1"/>
        <v>13</v>
      </c>
      <c r="G15" s="44"/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7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1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23"/>
      <c r="AW15" s="75"/>
      <c r="AX15" s="29"/>
      <c r="AY15" s="72"/>
      <c r="AZ15" s="30"/>
    </row>
    <row r="16" spans="2:52" ht="16.5" customHeight="1">
      <c r="B16" s="29"/>
      <c r="C16" s="72"/>
      <c r="D16" s="30"/>
      <c r="E16" s="75"/>
      <c r="F16" s="26">
        <f t="shared" si="1"/>
        <v>14</v>
      </c>
      <c r="G16" s="44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7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1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23"/>
      <c r="AW16" s="75"/>
      <c r="AX16" s="29"/>
      <c r="AY16" s="72"/>
      <c r="AZ16" s="30"/>
    </row>
    <row r="17" spans="2:52" ht="16.5" customHeight="1">
      <c r="B17" s="29"/>
      <c r="C17" s="72"/>
      <c r="D17" s="30"/>
      <c r="E17" s="75"/>
      <c r="F17" s="26">
        <f t="shared" si="1"/>
        <v>15</v>
      </c>
      <c r="G17" s="44"/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7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1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23"/>
      <c r="AW17" s="75"/>
      <c r="AX17" s="29"/>
      <c r="AY17" s="72"/>
      <c r="AZ17" s="30"/>
    </row>
    <row r="18" spans="2:52" ht="16.5" customHeight="1">
      <c r="B18" s="29"/>
      <c r="C18" s="72"/>
      <c r="D18" s="30"/>
      <c r="E18" s="75"/>
      <c r="F18" s="26">
        <f t="shared" si="1"/>
        <v>16</v>
      </c>
      <c r="G18" s="44"/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7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1</v>
      </c>
      <c r="AR18" s="48">
        <v>0</v>
      </c>
      <c r="AS18" s="48">
        <v>0</v>
      </c>
      <c r="AT18" s="48">
        <v>0</v>
      </c>
      <c r="AU18" s="48">
        <v>0</v>
      </c>
      <c r="AV18" s="23"/>
      <c r="AW18" s="75"/>
      <c r="AX18" s="29"/>
      <c r="AY18" s="72"/>
      <c r="AZ18" s="30"/>
    </row>
    <row r="19" spans="2:52" ht="16.5" customHeight="1">
      <c r="B19" s="29"/>
      <c r="C19" s="72"/>
      <c r="D19" s="30"/>
      <c r="E19" s="75"/>
      <c r="F19" s="26">
        <f t="shared" si="1"/>
        <v>17</v>
      </c>
      <c r="G19" s="44"/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7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1</v>
      </c>
      <c r="AS19" s="48">
        <v>0</v>
      </c>
      <c r="AT19" s="48">
        <v>0</v>
      </c>
      <c r="AU19" s="48">
        <v>0</v>
      </c>
      <c r="AV19" s="23"/>
      <c r="AW19" s="75"/>
      <c r="AX19" s="29"/>
      <c r="AY19" s="72"/>
      <c r="AZ19" s="30"/>
    </row>
    <row r="20" spans="2:52" ht="16.5" customHeight="1">
      <c r="B20" s="29"/>
      <c r="C20" s="72"/>
      <c r="D20" s="30"/>
      <c r="E20" s="75"/>
      <c r="F20" s="26">
        <f t="shared" si="1"/>
        <v>18</v>
      </c>
      <c r="G20" s="44"/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7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1</v>
      </c>
      <c r="AT20" s="48">
        <v>0</v>
      </c>
      <c r="AU20" s="48">
        <v>0</v>
      </c>
      <c r="AV20" s="23"/>
      <c r="AW20" s="75"/>
      <c r="AX20" s="29"/>
      <c r="AY20" s="72"/>
      <c r="AZ20" s="30"/>
    </row>
    <row r="21" spans="2:52" ht="16.5" customHeight="1">
      <c r="B21" s="29"/>
      <c r="C21" s="72"/>
      <c r="D21" s="30"/>
      <c r="E21" s="75"/>
      <c r="F21" s="26">
        <f t="shared" si="1"/>
        <v>19</v>
      </c>
      <c r="G21" s="44"/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7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1</v>
      </c>
      <c r="AU21" s="48">
        <v>0</v>
      </c>
      <c r="AV21" s="23"/>
      <c r="AW21" s="75"/>
      <c r="AX21" s="29"/>
      <c r="AY21" s="72"/>
      <c r="AZ21" s="30"/>
    </row>
    <row r="22" spans="2:52" ht="16.5" customHeight="1">
      <c r="B22" s="29"/>
      <c r="C22" s="73"/>
      <c r="D22" s="30"/>
      <c r="E22" s="75"/>
      <c r="F22" s="26">
        <f t="shared" si="1"/>
        <v>20</v>
      </c>
      <c r="G22" s="44"/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50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0</v>
      </c>
      <c r="AQ22" s="51">
        <v>0</v>
      </c>
      <c r="AR22" s="51">
        <v>0</v>
      </c>
      <c r="AS22" s="51">
        <v>0</v>
      </c>
      <c r="AT22" s="51">
        <v>0</v>
      </c>
      <c r="AU22" s="51">
        <v>1</v>
      </c>
      <c r="AV22" s="23"/>
      <c r="AW22" s="75"/>
      <c r="AX22" s="29"/>
      <c r="AY22" s="73"/>
      <c r="AZ22" s="30"/>
    </row>
    <row r="23" spans="2:52" ht="16.5" customHeight="1">
      <c r="B23" s="29"/>
      <c r="C23" s="74" t="s">
        <v>62</v>
      </c>
      <c r="D23" s="30"/>
      <c r="E23" s="75"/>
      <c r="F23" s="26">
        <f>F3</f>
        <v>1</v>
      </c>
      <c r="G23" s="44"/>
      <c r="H23" s="52">
        <f t="array" ref="H23:AA42">-ROUND(MMULT(MINVERSE(M!C3:V22),K!C3:V22),2)</f>
        <v>-32.65</v>
      </c>
      <c r="I23" s="52">
        <v>24.31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3">
        <f t="array" ref="AB23:AU42">-ROUND(MMULT(MINVERSE(M!C3:V22),'C'!C3:V22),4)</f>
        <v>-0.1183</v>
      </c>
      <c r="AC23" s="54">
        <v>8.7999999999999995E-2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23"/>
      <c r="AW23" s="75"/>
      <c r="AX23" s="29"/>
      <c r="AY23" s="74" t="s">
        <v>64</v>
      </c>
      <c r="AZ23" s="30"/>
    </row>
    <row r="24" spans="2:52" ht="16.5" customHeight="1">
      <c r="B24" s="29"/>
      <c r="C24" s="74"/>
      <c r="D24" s="30"/>
      <c r="E24" s="75"/>
      <c r="F24" s="26">
        <f t="shared" ref="F24:F42" si="2">F4</f>
        <v>2</v>
      </c>
      <c r="G24" s="44"/>
      <c r="H24" s="52">
        <v>24.31</v>
      </c>
      <c r="I24" s="52">
        <v>-48.62</v>
      </c>
      <c r="J24" s="52">
        <v>24.31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3">
        <v>8.7999999999999995E-2</v>
      </c>
      <c r="AC24" s="54">
        <v>-0.17610000000000001</v>
      </c>
      <c r="AD24" s="54">
        <v>8.7999999999999995E-2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23"/>
      <c r="AW24" s="75"/>
      <c r="AX24" s="29"/>
      <c r="AY24" s="74"/>
      <c r="AZ24" s="30"/>
    </row>
    <row r="25" spans="2:52" ht="16.5" customHeight="1">
      <c r="B25" s="29"/>
      <c r="C25" s="74"/>
      <c r="D25" s="30"/>
      <c r="E25" s="75"/>
      <c r="F25" s="26">
        <f t="shared" si="2"/>
        <v>3</v>
      </c>
      <c r="G25" s="44"/>
      <c r="H25" s="52">
        <v>0</v>
      </c>
      <c r="I25" s="52">
        <v>24.31</v>
      </c>
      <c r="J25" s="52">
        <v>-48.62</v>
      </c>
      <c r="K25" s="52">
        <v>24.31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3">
        <v>0</v>
      </c>
      <c r="AC25" s="54">
        <v>8.7999999999999995E-2</v>
      </c>
      <c r="AD25" s="54">
        <v>-0.17610000000000001</v>
      </c>
      <c r="AE25" s="54">
        <v>8.7999999999999995E-2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4">
        <v>0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23"/>
      <c r="AW25" s="75"/>
      <c r="AX25" s="29"/>
      <c r="AY25" s="74"/>
      <c r="AZ25" s="30"/>
    </row>
    <row r="26" spans="2:52" ht="16.5" customHeight="1">
      <c r="B26" s="29"/>
      <c r="C26" s="74"/>
      <c r="D26" s="30"/>
      <c r="E26" s="75"/>
      <c r="F26" s="26">
        <f t="shared" si="2"/>
        <v>4</v>
      </c>
      <c r="G26" s="44"/>
      <c r="H26" s="52">
        <v>0</v>
      </c>
      <c r="I26" s="52">
        <v>0</v>
      </c>
      <c r="J26" s="52">
        <v>24.31</v>
      </c>
      <c r="K26" s="52">
        <v>-44.57</v>
      </c>
      <c r="L26" s="52">
        <v>20.260000000000002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3">
        <v>0</v>
      </c>
      <c r="AC26" s="54">
        <v>0</v>
      </c>
      <c r="AD26" s="54">
        <v>8.7999999999999995E-2</v>
      </c>
      <c r="AE26" s="54">
        <v>-0.16139999999999999</v>
      </c>
      <c r="AF26" s="54">
        <v>7.3300000000000004E-2</v>
      </c>
      <c r="AG26" s="54">
        <v>0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4">
        <v>0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23"/>
      <c r="AW26" s="75"/>
      <c r="AX26" s="29"/>
      <c r="AY26" s="74"/>
      <c r="AZ26" s="30"/>
    </row>
    <row r="27" spans="2:52" ht="16.5" customHeight="1">
      <c r="B27" s="29"/>
      <c r="C27" s="74"/>
      <c r="D27" s="30"/>
      <c r="E27" s="75"/>
      <c r="F27" s="26">
        <f t="shared" si="2"/>
        <v>5</v>
      </c>
      <c r="G27" s="44"/>
      <c r="H27" s="52">
        <v>0</v>
      </c>
      <c r="I27" s="52">
        <v>0</v>
      </c>
      <c r="J27" s="52">
        <v>0</v>
      </c>
      <c r="K27" s="52">
        <v>30.39</v>
      </c>
      <c r="L27" s="52">
        <v>-60.78</v>
      </c>
      <c r="M27" s="52">
        <v>30.39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3">
        <v>0</v>
      </c>
      <c r="AC27" s="54">
        <v>0</v>
      </c>
      <c r="AD27" s="54">
        <v>0</v>
      </c>
      <c r="AE27" s="54">
        <v>0.11</v>
      </c>
      <c r="AF27" s="54">
        <v>-0.22009999999999999</v>
      </c>
      <c r="AG27" s="54">
        <v>0.11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23"/>
      <c r="AW27" s="75"/>
      <c r="AX27" s="29"/>
      <c r="AY27" s="74"/>
      <c r="AZ27" s="30"/>
    </row>
    <row r="28" spans="2:52" ht="16.5" customHeight="1">
      <c r="B28" s="29"/>
      <c r="C28" s="74"/>
      <c r="D28" s="30"/>
      <c r="E28" s="75"/>
      <c r="F28" s="26">
        <f t="shared" si="2"/>
        <v>6</v>
      </c>
      <c r="G28" s="44"/>
      <c r="H28" s="52">
        <v>0</v>
      </c>
      <c r="I28" s="52">
        <v>0</v>
      </c>
      <c r="J28" s="52">
        <v>0</v>
      </c>
      <c r="K28" s="52">
        <v>0</v>
      </c>
      <c r="L28" s="52">
        <v>30.39</v>
      </c>
      <c r="M28" s="52">
        <v>-60.78</v>
      </c>
      <c r="N28" s="52">
        <v>30.39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3">
        <v>0</v>
      </c>
      <c r="AC28" s="54">
        <v>0</v>
      </c>
      <c r="AD28" s="54">
        <v>0</v>
      </c>
      <c r="AE28" s="54">
        <v>0</v>
      </c>
      <c r="AF28" s="54">
        <v>0.11</v>
      </c>
      <c r="AG28" s="54">
        <v>-0.22009999999999999</v>
      </c>
      <c r="AH28" s="54">
        <v>0.11</v>
      </c>
      <c r="AI28" s="54">
        <v>0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23"/>
      <c r="AW28" s="75"/>
      <c r="AX28" s="29"/>
      <c r="AY28" s="74"/>
      <c r="AZ28" s="30"/>
    </row>
    <row r="29" spans="2:52" ht="16.5" customHeight="1">
      <c r="B29" s="29"/>
      <c r="C29" s="74"/>
      <c r="D29" s="30"/>
      <c r="E29" s="75"/>
      <c r="F29" s="26">
        <f t="shared" si="2"/>
        <v>7</v>
      </c>
      <c r="G29" s="44"/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30.39</v>
      </c>
      <c r="N29" s="52">
        <v>-60.78</v>
      </c>
      <c r="O29" s="52">
        <v>30.39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3">
        <v>0</v>
      </c>
      <c r="AC29" s="54">
        <v>0</v>
      </c>
      <c r="AD29" s="54">
        <v>0</v>
      </c>
      <c r="AE29" s="54">
        <v>0</v>
      </c>
      <c r="AF29" s="54">
        <v>0</v>
      </c>
      <c r="AG29" s="54">
        <v>0.11</v>
      </c>
      <c r="AH29" s="54">
        <v>-0.22009999999999999</v>
      </c>
      <c r="AI29" s="54">
        <v>0.11</v>
      </c>
      <c r="AJ29" s="54">
        <v>0</v>
      </c>
      <c r="AK29" s="54">
        <v>0</v>
      </c>
      <c r="AL29" s="54">
        <v>0</v>
      </c>
      <c r="AM29" s="54">
        <v>0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23"/>
      <c r="AW29" s="75"/>
      <c r="AX29" s="29"/>
      <c r="AY29" s="74"/>
      <c r="AZ29" s="30"/>
    </row>
    <row r="30" spans="2:52" ht="16.5" customHeight="1">
      <c r="B30" s="29"/>
      <c r="C30" s="74"/>
      <c r="D30" s="30"/>
      <c r="E30" s="75"/>
      <c r="F30" s="26">
        <f t="shared" si="2"/>
        <v>8</v>
      </c>
      <c r="G30" s="44"/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30.39</v>
      </c>
      <c r="O30" s="52">
        <v>-49.1</v>
      </c>
      <c r="P30" s="52">
        <v>18.71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3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  <c r="AH30" s="54">
        <v>0.11</v>
      </c>
      <c r="AI30" s="54">
        <v>-0.17780000000000001</v>
      </c>
      <c r="AJ30" s="54">
        <v>6.7699999999999996E-2</v>
      </c>
      <c r="AK30" s="54">
        <v>0</v>
      </c>
      <c r="AL30" s="54">
        <v>0</v>
      </c>
      <c r="AM30" s="54">
        <v>0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23"/>
      <c r="AW30" s="75"/>
      <c r="AX30" s="29"/>
      <c r="AY30" s="74"/>
      <c r="AZ30" s="30"/>
    </row>
    <row r="31" spans="2:52" ht="16.5" customHeight="1">
      <c r="B31" s="29"/>
      <c r="C31" s="74"/>
      <c r="D31" s="30"/>
      <c r="E31" s="75"/>
      <c r="F31" s="26">
        <f t="shared" si="2"/>
        <v>9</v>
      </c>
      <c r="G31" s="44"/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37.42</v>
      </c>
      <c r="P31" s="52">
        <v>-74.84</v>
      </c>
      <c r="Q31" s="52">
        <v>37.42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3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0.13550000000000001</v>
      </c>
      <c r="AJ31" s="54">
        <v>-0.27100000000000002</v>
      </c>
      <c r="AK31" s="54">
        <v>0.13550000000000001</v>
      </c>
      <c r="AL31" s="54">
        <v>0</v>
      </c>
      <c r="AM31" s="54">
        <v>0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23"/>
      <c r="AW31" s="75"/>
      <c r="AX31" s="29"/>
      <c r="AY31" s="74"/>
      <c r="AZ31" s="30"/>
    </row>
    <row r="32" spans="2:52" ht="16.5" customHeight="1">
      <c r="B32" s="29"/>
      <c r="C32" s="74"/>
      <c r="D32" s="30"/>
      <c r="E32" s="75"/>
      <c r="F32" s="26">
        <f t="shared" si="2"/>
        <v>10</v>
      </c>
      <c r="G32" s="44"/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37.42</v>
      </c>
      <c r="Q32" s="52">
        <v>-74.84</v>
      </c>
      <c r="R32" s="52">
        <v>37.42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3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0.13550000000000001</v>
      </c>
      <c r="AK32" s="54">
        <v>-0.27100000000000002</v>
      </c>
      <c r="AL32" s="54">
        <v>0.13550000000000001</v>
      </c>
      <c r="AM32" s="54">
        <v>0</v>
      </c>
      <c r="AN32" s="54">
        <v>0</v>
      </c>
      <c r="AO32" s="54">
        <v>0</v>
      </c>
      <c r="AP32" s="54">
        <v>0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23"/>
      <c r="AW32" s="75"/>
      <c r="AX32" s="29"/>
      <c r="AY32" s="74"/>
      <c r="AZ32" s="30"/>
    </row>
    <row r="33" spans="2:52" ht="16.5" customHeight="1">
      <c r="B33" s="29"/>
      <c r="C33" s="74"/>
      <c r="D33" s="30"/>
      <c r="E33" s="75"/>
      <c r="F33" s="26">
        <f t="shared" si="2"/>
        <v>11</v>
      </c>
      <c r="G33" s="44"/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37.42</v>
      </c>
      <c r="R33" s="52">
        <v>-74.84</v>
      </c>
      <c r="S33" s="52">
        <v>37.42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3">
        <v>0</v>
      </c>
      <c r="AC33" s="54">
        <v>0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  <c r="AK33" s="54">
        <v>0.13550000000000001</v>
      </c>
      <c r="AL33" s="54">
        <v>-0.27100000000000002</v>
      </c>
      <c r="AM33" s="54">
        <v>0.13550000000000001</v>
      </c>
      <c r="AN33" s="54">
        <v>0</v>
      </c>
      <c r="AO33" s="54">
        <v>0</v>
      </c>
      <c r="AP33" s="54">
        <v>0</v>
      </c>
      <c r="AQ33" s="54">
        <v>0</v>
      </c>
      <c r="AR33" s="54">
        <v>0</v>
      </c>
      <c r="AS33" s="54">
        <v>0</v>
      </c>
      <c r="AT33" s="54">
        <v>0</v>
      </c>
      <c r="AU33" s="54">
        <v>0</v>
      </c>
      <c r="AV33" s="23"/>
      <c r="AW33" s="75"/>
      <c r="AX33" s="29"/>
      <c r="AY33" s="74"/>
      <c r="AZ33" s="30"/>
    </row>
    <row r="34" spans="2:52" ht="16.5" customHeight="1">
      <c r="B34" s="29"/>
      <c r="C34" s="74"/>
      <c r="D34" s="30"/>
      <c r="E34" s="75"/>
      <c r="F34" s="26">
        <f t="shared" si="2"/>
        <v>12</v>
      </c>
      <c r="G34" s="44"/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37.42</v>
      </c>
      <c r="S34" s="52">
        <v>-60.59</v>
      </c>
      <c r="T34" s="52">
        <v>23.17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3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0.13550000000000001</v>
      </c>
      <c r="AM34" s="54">
        <v>-0.21940000000000001</v>
      </c>
      <c r="AN34" s="54">
        <v>8.3900000000000002E-2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23"/>
      <c r="AW34" s="75"/>
      <c r="AX34" s="29"/>
      <c r="AY34" s="74"/>
      <c r="AZ34" s="30"/>
    </row>
    <row r="35" spans="2:52" ht="16.5" customHeight="1">
      <c r="B35" s="29"/>
      <c r="C35" s="74"/>
      <c r="D35" s="30"/>
      <c r="E35" s="75"/>
      <c r="F35" s="26">
        <f t="shared" si="2"/>
        <v>13</v>
      </c>
      <c r="G35" s="44"/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23.17</v>
      </c>
      <c r="T35" s="52">
        <v>-46.34</v>
      </c>
      <c r="U35" s="52">
        <v>23.17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3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8.3900000000000002E-2</v>
      </c>
      <c r="AN35" s="54">
        <v>-0.1678</v>
      </c>
      <c r="AO35" s="54">
        <v>8.3900000000000002E-2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23"/>
      <c r="AW35" s="75"/>
      <c r="AX35" s="29"/>
      <c r="AY35" s="74"/>
      <c r="AZ35" s="30"/>
    </row>
    <row r="36" spans="2:52" ht="16.5" customHeight="1">
      <c r="B36" s="29"/>
      <c r="C36" s="74"/>
      <c r="D36" s="30"/>
      <c r="E36" s="75"/>
      <c r="F36" s="26">
        <f t="shared" si="2"/>
        <v>14</v>
      </c>
      <c r="G36" s="44"/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23.17</v>
      </c>
      <c r="U36" s="52">
        <v>-46.34</v>
      </c>
      <c r="V36" s="52">
        <v>23.17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3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4">
        <v>0</v>
      </c>
      <c r="AN36" s="54">
        <v>8.3900000000000002E-2</v>
      </c>
      <c r="AO36" s="54">
        <v>-0.1678</v>
      </c>
      <c r="AP36" s="54">
        <v>8.3900000000000002E-2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23"/>
      <c r="AW36" s="75"/>
      <c r="AX36" s="29"/>
      <c r="AY36" s="74"/>
      <c r="AZ36" s="30"/>
    </row>
    <row r="37" spans="2:52" ht="16.5" customHeight="1">
      <c r="B37" s="29"/>
      <c r="C37" s="74"/>
      <c r="D37" s="30"/>
      <c r="E37" s="75"/>
      <c r="F37" s="26">
        <f t="shared" si="2"/>
        <v>15</v>
      </c>
      <c r="G37" s="44"/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23.17</v>
      </c>
      <c r="V37" s="52">
        <v>-46.34</v>
      </c>
      <c r="W37" s="52">
        <v>23.17</v>
      </c>
      <c r="X37" s="52">
        <v>0</v>
      </c>
      <c r="Y37" s="52">
        <v>0</v>
      </c>
      <c r="Z37" s="52">
        <v>0</v>
      </c>
      <c r="AA37" s="52">
        <v>0</v>
      </c>
      <c r="AB37" s="53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8.3900000000000002E-2</v>
      </c>
      <c r="AP37" s="54">
        <v>-0.1678</v>
      </c>
      <c r="AQ37" s="54">
        <v>8.3900000000000002E-2</v>
      </c>
      <c r="AR37" s="54">
        <v>0</v>
      </c>
      <c r="AS37" s="54">
        <v>0</v>
      </c>
      <c r="AT37" s="54">
        <v>0</v>
      </c>
      <c r="AU37" s="54">
        <v>0</v>
      </c>
      <c r="AV37" s="23"/>
      <c r="AW37" s="75"/>
      <c r="AX37" s="29"/>
      <c r="AY37" s="74"/>
      <c r="AZ37" s="30"/>
    </row>
    <row r="38" spans="2:52" ht="16.5" customHeight="1">
      <c r="B38" s="29"/>
      <c r="C38" s="74"/>
      <c r="D38" s="30"/>
      <c r="E38" s="75"/>
      <c r="F38" s="26">
        <f t="shared" si="2"/>
        <v>16</v>
      </c>
      <c r="G38" s="44"/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23.17</v>
      </c>
      <c r="W38" s="52">
        <v>-31.16</v>
      </c>
      <c r="X38" s="52">
        <v>7.99</v>
      </c>
      <c r="Y38" s="52">
        <v>0</v>
      </c>
      <c r="Z38" s="52">
        <v>0</v>
      </c>
      <c r="AA38" s="52">
        <v>0</v>
      </c>
      <c r="AB38" s="53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4">
        <v>0</v>
      </c>
      <c r="AI38" s="54">
        <v>0</v>
      </c>
      <c r="AJ38" s="54">
        <v>0</v>
      </c>
      <c r="AK38" s="54">
        <v>0</v>
      </c>
      <c r="AL38" s="54">
        <v>0</v>
      </c>
      <c r="AM38" s="54">
        <v>0</v>
      </c>
      <c r="AN38" s="54">
        <v>0</v>
      </c>
      <c r="AO38" s="54">
        <v>0</v>
      </c>
      <c r="AP38" s="54">
        <v>8.3900000000000002E-2</v>
      </c>
      <c r="AQ38" s="54">
        <v>-0.1129</v>
      </c>
      <c r="AR38" s="54">
        <v>2.8899999999999999E-2</v>
      </c>
      <c r="AS38" s="54">
        <v>0</v>
      </c>
      <c r="AT38" s="54">
        <v>0</v>
      </c>
      <c r="AU38" s="54">
        <v>0</v>
      </c>
      <c r="AV38" s="23"/>
      <c r="AW38" s="75"/>
      <c r="AX38" s="29"/>
      <c r="AY38" s="74"/>
      <c r="AZ38" s="30"/>
    </row>
    <row r="39" spans="2:52" ht="16.5" customHeight="1">
      <c r="B39" s="29"/>
      <c r="C39" s="74"/>
      <c r="D39" s="30"/>
      <c r="E39" s="75"/>
      <c r="F39" s="26">
        <f t="shared" si="2"/>
        <v>17</v>
      </c>
      <c r="G39" s="44"/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7.99</v>
      </c>
      <c r="X39" s="52">
        <v>-15.98</v>
      </c>
      <c r="Y39" s="52">
        <v>7.99</v>
      </c>
      <c r="Z39" s="52">
        <v>0</v>
      </c>
      <c r="AA39" s="52">
        <v>0</v>
      </c>
      <c r="AB39" s="53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4">
        <v>0</v>
      </c>
      <c r="AI39" s="54">
        <v>0</v>
      </c>
      <c r="AJ39" s="54">
        <v>0</v>
      </c>
      <c r="AK39" s="54">
        <v>0</v>
      </c>
      <c r="AL39" s="54">
        <v>0</v>
      </c>
      <c r="AM39" s="54">
        <v>0</v>
      </c>
      <c r="AN39" s="54">
        <v>0</v>
      </c>
      <c r="AO39" s="54">
        <v>0</v>
      </c>
      <c r="AP39" s="54">
        <v>0</v>
      </c>
      <c r="AQ39" s="54">
        <v>2.8899999999999999E-2</v>
      </c>
      <c r="AR39" s="54">
        <v>-5.79E-2</v>
      </c>
      <c r="AS39" s="54">
        <v>2.8899999999999999E-2</v>
      </c>
      <c r="AT39" s="54">
        <v>0</v>
      </c>
      <c r="AU39" s="54">
        <v>0</v>
      </c>
      <c r="AV39" s="23"/>
      <c r="AW39" s="75"/>
      <c r="AX39" s="29"/>
      <c r="AY39" s="74"/>
      <c r="AZ39" s="30"/>
    </row>
    <row r="40" spans="2:52" ht="16.5" customHeight="1">
      <c r="B40" s="29"/>
      <c r="C40" s="74"/>
      <c r="D40" s="30"/>
      <c r="E40" s="75"/>
      <c r="F40" s="26">
        <f t="shared" si="2"/>
        <v>18</v>
      </c>
      <c r="G40" s="44"/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7.99</v>
      </c>
      <c r="Y40" s="52">
        <v>-15.98</v>
      </c>
      <c r="Z40" s="52">
        <v>7.99</v>
      </c>
      <c r="AA40" s="52">
        <v>0</v>
      </c>
      <c r="AB40" s="53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4">
        <v>0</v>
      </c>
      <c r="AI40" s="54">
        <v>0</v>
      </c>
      <c r="AJ40" s="54">
        <v>0</v>
      </c>
      <c r="AK40" s="54">
        <v>0</v>
      </c>
      <c r="AL40" s="54">
        <v>0</v>
      </c>
      <c r="AM40" s="54">
        <v>0</v>
      </c>
      <c r="AN40" s="54">
        <v>0</v>
      </c>
      <c r="AO40" s="54">
        <v>0</v>
      </c>
      <c r="AP40" s="54">
        <v>0</v>
      </c>
      <c r="AQ40" s="54">
        <v>0</v>
      </c>
      <c r="AR40" s="54">
        <v>2.8899999999999999E-2</v>
      </c>
      <c r="AS40" s="54">
        <v>-5.79E-2</v>
      </c>
      <c r="AT40" s="54">
        <v>2.8899999999999999E-2</v>
      </c>
      <c r="AU40" s="54">
        <v>0</v>
      </c>
      <c r="AV40" s="23"/>
      <c r="AW40" s="75"/>
      <c r="AX40" s="29"/>
      <c r="AY40" s="74"/>
      <c r="AZ40" s="30"/>
    </row>
    <row r="41" spans="2:52" ht="16.5" customHeight="1">
      <c r="B41" s="29"/>
      <c r="C41" s="74"/>
      <c r="D41" s="30"/>
      <c r="E41" s="75"/>
      <c r="F41" s="26">
        <f t="shared" si="2"/>
        <v>19</v>
      </c>
      <c r="G41" s="44"/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7.99</v>
      </c>
      <c r="Z41" s="52">
        <v>-15.98</v>
      </c>
      <c r="AA41" s="52">
        <v>7.99</v>
      </c>
      <c r="AB41" s="53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0</v>
      </c>
      <c r="AJ41" s="54">
        <v>0</v>
      </c>
      <c r="AK41" s="54">
        <v>0</v>
      </c>
      <c r="AL41" s="54">
        <v>0</v>
      </c>
      <c r="AM41" s="54">
        <v>0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2.8899999999999999E-2</v>
      </c>
      <c r="AT41" s="54">
        <v>-5.79E-2</v>
      </c>
      <c r="AU41" s="54">
        <v>2.8899999999999999E-2</v>
      </c>
      <c r="AV41" s="23"/>
      <c r="AW41" s="75"/>
      <c r="AX41" s="29"/>
      <c r="AY41" s="74"/>
      <c r="AZ41" s="30"/>
    </row>
    <row r="42" spans="2:52" ht="17.25" customHeight="1" thickBot="1">
      <c r="B42" s="45"/>
      <c r="C42" s="74"/>
      <c r="D42" s="24"/>
      <c r="E42" s="75"/>
      <c r="F42" s="26">
        <f t="shared" si="2"/>
        <v>20</v>
      </c>
      <c r="G42" s="45"/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7.99</v>
      </c>
      <c r="AA42" s="52">
        <v>-7.99</v>
      </c>
      <c r="AB42" s="53">
        <v>0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0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2.8899999999999999E-2</v>
      </c>
      <c r="AU42" s="54">
        <v>-2.9000000000000001E-2</v>
      </c>
      <c r="AV42" s="24"/>
      <c r="AW42" s="75"/>
      <c r="AX42" s="45"/>
      <c r="AY42" s="74"/>
      <c r="AZ42" s="24"/>
    </row>
  </sheetData>
  <mergeCells count="7">
    <mergeCell ref="H1:AU1"/>
    <mergeCell ref="C3:C22"/>
    <mergeCell ref="C23:C42"/>
    <mergeCell ref="E3:E42"/>
    <mergeCell ref="AY3:AY22"/>
    <mergeCell ref="AY23:AY42"/>
    <mergeCell ref="AW3:AW42"/>
  </mergeCells>
  <conditionalFormatting sqref="H3:AU42">
    <cfRule type="expression" dxfId="0" priority="1">
      <formula>H3=0</formula>
    </cfRule>
  </conditionalFormatting>
  <pageMargins left="0.25" right="0.25" top="0.75" bottom="0.75" header="0.3" footer="0.3"/>
  <pageSetup paperSize="138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</vt:lpstr>
      <vt:lpstr>K</vt:lpstr>
      <vt:lpstr>C</vt:lpstr>
      <vt:lpstr>M</vt:lpstr>
      <vt:lpstr>f_estado</vt:lpstr>
      <vt:lpstr>Datos!Área_de_impresión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</dc:creator>
  <cp:lastModifiedBy>Hernandez</cp:lastModifiedBy>
  <cp:lastPrinted>2018-08-14T03:29:43Z</cp:lastPrinted>
  <dcterms:created xsi:type="dcterms:W3CDTF">2018-08-13T03:11:54Z</dcterms:created>
  <dcterms:modified xsi:type="dcterms:W3CDTF">2018-08-14T03:40:53Z</dcterms:modified>
</cp:coreProperties>
</file>