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hcho/Desktop/IISWC'24/artifact/"/>
    </mc:Choice>
  </mc:AlternateContent>
  <xr:revisionPtr revIDLastSave="0" documentId="13_ncr:1_{C405BCC0-FCE1-3140-A826-B6CA4A958C26}" xr6:coauthVersionLast="47" xr6:coauthVersionMax="47" xr10:uidLastSave="{00000000-0000-0000-0000-000000000000}"/>
  <bookViews>
    <workbookView xWindow="4120" yWindow="500" windowWidth="34280" windowHeight="19400" activeTab="3" xr2:uid="{00000000-000D-0000-FFFF-FFFF00000000}"/>
  </bookViews>
  <sheets>
    <sheet name="Evaluation 1" sheetId="2" r:id="rId1"/>
    <sheet name="Evaluation 2" sheetId="7" r:id="rId2"/>
    <sheet name="Evaluation 3" sheetId="4" r:id="rId3"/>
    <sheet name="Evaluation 4" sheetId="5" r:id="rId4"/>
    <sheet name="Evaluation 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5" l="1"/>
  <c r="M22" i="5"/>
  <c r="M23" i="5"/>
  <c r="M24" i="5"/>
  <c r="M25" i="5"/>
  <c r="M26" i="5"/>
  <c r="M27" i="5"/>
  <c r="M28" i="5"/>
  <c r="M29" i="5"/>
  <c r="M20" i="5"/>
  <c r="J30" i="6"/>
  <c r="I30" i="6"/>
  <c r="H30" i="6"/>
  <c r="J29" i="6"/>
  <c r="I29" i="6"/>
  <c r="H29" i="6"/>
  <c r="J28" i="6"/>
  <c r="I28" i="6"/>
  <c r="H28" i="6"/>
  <c r="J27" i="6"/>
  <c r="I27" i="6"/>
  <c r="H27" i="6"/>
  <c r="J26" i="6"/>
  <c r="I26" i="6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I21" i="5"/>
  <c r="I22" i="5"/>
  <c r="I23" i="5"/>
  <c r="I24" i="5"/>
  <c r="I25" i="5"/>
  <c r="I26" i="5"/>
  <c r="I27" i="5"/>
  <c r="I28" i="5"/>
  <c r="I29" i="5"/>
  <c r="I20" i="5"/>
  <c r="L29" i="5"/>
  <c r="L21" i="5"/>
  <c r="L22" i="5"/>
  <c r="L23" i="5"/>
  <c r="L24" i="5"/>
  <c r="L25" i="5"/>
  <c r="L26" i="5"/>
  <c r="L27" i="5"/>
  <c r="L28" i="5"/>
  <c r="L20" i="5"/>
  <c r="K21" i="5"/>
  <c r="K22" i="5"/>
  <c r="K23" i="5"/>
  <c r="K24" i="5"/>
  <c r="K25" i="5"/>
  <c r="K26" i="5"/>
  <c r="K27" i="5"/>
  <c r="K28" i="5"/>
  <c r="K29" i="5"/>
  <c r="K20" i="5"/>
  <c r="J21" i="5"/>
  <c r="J22" i="5"/>
  <c r="J23" i="5"/>
  <c r="J24" i="5"/>
  <c r="J25" i="5"/>
  <c r="J26" i="5"/>
  <c r="J27" i="5"/>
  <c r="J28" i="5"/>
  <c r="J29" i="5"/>
  <c r="J20" i="5"/>
  <c r="K15" i="4"/>
  <c r="K22" i="4" s="1"/>
  <c r="K16" i="4"/>
  <c r="K23" i="4" s="1"/>
  <c r="K14" i="4"/>
  <c r="I27" i="4" s="1"/>
  <c r="K30" i="4"/>
  <c r="I29" i="4"/>
  <c r="H29" i="4"/>
  <c r="J23" i="4"/>
  <c r="I23" i="4"/>
  <c r="H23" i="4"/>
  <c r="J22" i="4"/>
  <c r="I22" i="4"/>
  <c r="H22" i="4"/>
  <c r="J21" i="4"/>
  <c r="I21" i="4"/>
  <c r="H21" i="4"/>
  <c r="E24" i="4"/>
  <c r="E23" i="4"/>
  <c r="C23" i="4"/>
  <c r="D23" i="4"/>
  <c r="B23" i="4"/>
  <c r="D21" i="4"/>
  <c r="D22" i="4"/>
  <c r="D20" i="4"/>
  <c r="C21" i="4"/>
  <c r="C22" i="4"/>
  <c r="C20" i="4"/>
  <c r="B21" i="4"/>
  <c r="B22" i="4"/>
  <c r="B20" i="4"/>
  <c r="C14" i="4"/>
  <c r="D14" i="4"/>
  <c r="E14" i="4"/>
  <c r="C15" i="4"/>
  <c r="D15" i="4"/>
  <c r="E15" i="4"/>
  <c r="C16" i="4"/>
  <c r="D16" i="4"/>
  <c r="E16" i="4"/>
  <c r="B15" i="4"/>
  <c r="B16" i="4"/>
  <c r="B14" i="4"/>
  <c r="J13" i="7"/>
  <c r="J12" i="7"/>
  <c r="J11" i="7"/>
  <c r="J10" i="7"/>
  <c r="J9" i="7"/>
  <c r="J8" i="7"/>
  <c r="J14" i="7" s="1"/>
  <c r="D8" i="7"/>
  <c r="D9" i="7"/>
  <c r="D10" i="7"/>
  <c r="D11" i="7"/>
  <c r="D12" i="7"/>
  <c r="D13" i="7"/>
  <c r="E7" i="5"/>
  <c r="E9" i="5"/>
  <c r="E8" i="5"/>
  <c r="E11" i="5"/>
  <c r="E12" i="5"/>
  <c r="E13" i="5"/>
  <c r="E10" i="5"/>
  <c r="E16" i="5"/>
  <c r="H28" i="4" l="1"/>
  <c r="J29" i="4"/>
  <c r="I28" i="4"/>
  <c r="I30" i="4"/>
  <c r="J28" i="4"/>
  <c r="J27" i="4"/>
  <c r="J30" i="4" s="1"/>
  <c r="K21" i="4"/>
  <c r="H27" i="4"/>
  <c r="H30" i="4" s="1"/>
  <c r="K31" i="4" s="1"/>
  <c r="D14" i="7"/>
  <c r="E15" i="5"/>
  <c r="E14" i="5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C19" i="6"/>
  <c r="D19" i="6"/>
  <c r="B19" i="6"/>
</calcChain>
</file>

<file path=xl/sharedStrings.xml><?xml version="1.0" encoding="utf-8"?>
<sst xmlns="http://schemas.openxmlformats.org/spreadsheetml/2006/main" count="273" uniqueCount="89">
  <si>
    <t>ONNXim</t>
  </si>
  <si>
    <t>Genesys</t>
  </si>
  <si>
    <t>NeuPIMs</t>
  </si>
  <si>
    <t>LLMServingSim</t>
  </si>
  <si>
    <t>7B-(2,2)</t>
  </si>
  <si>
    <t>13B-(8,1)</t>
  </si>
  <si>
    <t>13B-(4,2)</t>
  </si>
  <si>
    <t>30B-(8,2)</t>
  </si>
  <si>
    <t>30B-(4,4)</t>
  </si>
  <si>
    <t>Error Rate(%)</t>
  </si>
  <si>
    <t>Geomean:</t>
  </si>
  <si>
    <t>Simulation Time (s)</t>
  </si>
  <si>
    <t>GPT3-7B</t>
  </si>
  <si>
    <t>GPT3-13B</t>
  </si>
  <si>
    <t>GPT3-30B</t>
  </si>
  <si>
    <t>total</t>
  </si>
  <si>
    <t>GPT3-175B</t>
  </si>
  <si>
    <t>scheduler</t>
    <phoneticPr fontId="9" type="noConversion"/>
  </si>
  <si>
    <t>LLMServingSim</t>
    <phoneticPr fontId="9" type="noConversion"/>
  </si>
  <si>
    <t>prompt throughput</t>
    <phoneticPr fontId="9" type="noConversion"/>
  </si>
  <si>
    <t>generation throughput</t>
    <phoneticPr fontId="9" type="noConversion"/>
  </si>
  <si>
    <t>time duration</t>
    <phoneticPr fontId="9" type="noConversion"/>
  </si>
  <si>
    <t>vLLM Framework</t>
    <phoneticPr fontId="9" type="noConversion"/>
  </si>
  <si>
    <t>GPT3-7B Prompt Throughput</t>
    <phoneticPr fontId="9" type="noConversion"/>
  </si>
  <si>
    <t>GPT3-7B</t>
    <phoneticPr fontId="9" type="noConversion"/>
  </si>
  <si>
    <t>GPT3-7B Generation Throughput</t>
    <phoneticPr fontId="9" type="noConversion"/>
  </si>
  <si>
    <t>GPT3-30B</t>
    <phoneticPr fontId="9" type="noConversion"/>
  </si>
  <si>
    <t>Green Line: LLMServingSim</t>
    <phoneticPr fontId="9" type="noConversion"/>
  </si>
  <si>
    <t>GPT3-30B Prompt Throughput</t>
    <phoneticPr fontId="9" type="noConversion"/>
  </si>
  <si>
    <t>GPT3-30B Generation Throughput</t>
    <phoneticPr fontId="9" type="noConversion"/>
  </si>
  <si>
    <t>1. Copy and paste 'evaluation/evaluation1/gpt7b-throughput.tsv' in the box below</t>
    <phoneticPr fontId="9" type="noConversion"/>
  </si>
  <si>
    <t>1. Copy and paste 'evaluation/evaluation1/gpt30b-throughput.tsv' in the box below</t>
    <phoneticPr fontId="9" type="noConversion"/>
  </si>
  <si>
    <t>LLaMA-7B</t>
    <phoneticPr fontId="9" type="noConversion"/>
  </si>
  <si>
    <t>1. Copy and paste 'evaluation/evaluation1/llama7b-throughput.tsv' in the box below</t>
    <phoneticPr fontId="9" type="noConversion"/>
  </si>
  <si>
    <t>LLaMA-7B Generation Throughput</t>
    <phoneticPr fontId="9" type="noConversion"/>
  </si>
  <si>
    <t>LLaMA-7B Prompt Throughput</t>
    <phoneticPr fontId="9" type="noConversion"/>
  </si>
  <si>
    <t>Left box represents the numbers used in the paper</t>
    <phoneticPr fontId="9" type="noConversion"/>
  </si>
  <si>
    <t>2. It will automatically generate the figure used in the paper at the box below</t>
    <phoneticPr fontId="9" type="noConversion"/>
  </si>
  <si>
    <t>Gray Line: vLLM Framework</t>
    <phoneticPr fontId="9" type="noConversion"/>
  </si>
  <si>
    <t>LLaMA-30B</t>
    <phoneticPr fontId="9" type="noConversion"/>
  </si>
  <si>
    <t>1. Copy and paste 'evaluation/evaluation1/llama30b-throughput.tsv' in the box below</t>
    <phoneticPr fontId="9" type="noConversion"/>
  </si>
  <si>
    <t>LLaMA-30B Prompt Throughput</t>
    <phoneticPr fontId="9" type="noConversion"/>
  </si>
  <si>
    <t>LLaMA-30B Generation Throughput</t>
    <phoneticPr fontId="9" type="noConversion"/>
  </si>
  <si>
    <t>0. Run evaluation1.sh to achieve results</t>
    <phoneticPr fontId="9" type="noConversion"/>
  </si>
  <si>
    <t>Left box represents the numbers and figures used in the paper</t>
    <phoneticPr fontId="9" type="noConversion"/>
  </si>
  <si>
    <t>7B-(4,1)</t>
    <phoneticPr fontId="9" type="noConversion"/>
  </si>
  <si>
    <t>model-(TP,PP)</t>
    <phoneticPr fontId="9" type="noConversion"/>
  </si>
  <si>
    <t>Light Green: NeuPIMs</t>
    <phoneticPr fontId="9" type="noConversion"/>
  </si>
  <si>
    <t>Dark Green: LLMServingSim</t>
    <phoneticPr fontId="9" type="noConversion"/>
  </si>
  <si>
    <t>Average Generation Throughput of NeuPIMs and LLMServingSim</t>
    <phoneticPr fontId="9" type="noConversion"/>
  </si>
  <si>
    <t>0. Run evaluation2.sh to achieve results</t>
    <phoneticPr fontId="9" type="noConversion"/>
  </si>
  <si>
    <t>Which are 'evaluation/evaluation2/gpt{model_size}b-({TP},{PP}).txt'</t>
    <phoneticPr fontId="9" type="noConversion"/>
  </si>
  <si>
    <t>Simulation Time (min)</t>
    <phoneticPr fontId="9" type="noConversion"/>
  </si>
  <si>
    <t>*Convert second to minutes</t>
    <phoneticPr fontId="9" type="noConversion"/>
  </si>
  <si>
    <t>Speed Up</t>
    <phoneticPr fontId="9" type="noConversion"/>
  </si>
  <si>
    <t>Geomean:</t>
    <phoneticPr fontId="9" type="noConversion"/>
  </si>
  <si>
    <t>Total Geomean:</t>
    <phoneticPr fontId="9" type="noConversion"/>
  </si>
  <si>
    <t>Simulation Time (min) Comparison Between LLM Simulators</t>
    <phoneticPr fontId="9" type="noConversion"/>
  </si>
  <si>
    <t>0. Run evaluation3.sh to achieve results</t>
    <phoneticPr fontId="9" type="noConversion"/>
  </si>
  <si>
    <t xml:space="preserve">1. Copy and paste 'total simulation time' from </t>
    <phoneticPr fontId="9" type="noConversion"/>
  </si>
  <si>
    <t>Simulation Time (ms)</t>
    <phoneticPr fontId="9" type="noConversion"/>
  </si>
  <si>
    <t>2. It will automatically convert to minutes and generate the figure</t>
    <phoneticPr fontId="9" type="noConversion"/>
  </si>
  <si>
    <t>evaluation/evaluation3/gpt{model_size}b-simulation-time.tsv' in the box below</t>
    <phoneticPr fontId="9" type="noConversion"/>
  </si>
  <si>
    <t>execution engine</t>
    <phoneticPr fontId="9" type="noConversion"/>
  </si>
  <si>
    <t>(TP,PP)-w/o reuse</t>
    <phoneticPr fontId="9" type="noConversion"/>
  </si>
  <si>
    <t>(64,1)-w reuse</t>
    <phoneticPr fontId="9" type="noConversion"/>
  </si>
  <si>
    <t>(64,1)-w/o reuse</t>
    <phoneticPr fontId="9" type="noConversion"/>
  </si>
  <si>
    <t>(16,4)-w/o reuse</t>
    <phoneticPr fontId="9" type="noConversion"/>
  </si>
  <si>
    <t>(8,8)-w/o reuse</t>
    <phoneticPr fontId="9" type="noConversion"/>
  </si>
  <si>
    <t>(4,16)-w/o reuse</t>
    <phoneticPr fontId="9" type="noConversion"/>
  </si>
  <si>
    <t>(1,64)-w/o reuse</t>
    <phoneticPr fontId="9" type="noConversion"/>
  </si>
  <si>
    <t>(16,4)-w reuse</t>
    <phoneticPr fontId="9" type="noConversion"/>
  </si>
  <si>
    <t>(8,8)-w reuse</t>
    <phoneticPr fontId="9" type="noConversion"/>
  </si>
  <si>
    <t>(4,16)-w reuse</t>
    <phoneticPr fontId="9" type="noConversion"/>
  </si>
  <si>
    <t>(1,64)-w reuse</t>
    <phoneticPr fontId="9" type="noConversion"/>
  </si>
  <si>
    <t>Simulation Time (s) Comparison Between With and Without Computation Reuse</t>
    <phoneticPr fontId="9" type="noConversion"/>
  </si>
  <si>
    <t>Genesys simulator is interal simulator so it is difficult to make it publicly available.</t>
    <phoneticPr fontId="9" type="noConversion"/>
  </si>
  <si>
    <t>NPUs</t>
    <phoneticPr fontId="9" type="noConversion"/>
  </si>
  <si>
    <t>Simulation time of LLMServingSim while scaling the number of NPUs</t>
    <phoneticPr fontId="9" type="noConversion"/>
  </si>
  <si>
    <t>0. Run evaluation4.sh to achieve results</t>
    <phoneticPr fontId="9" type="noConversion"/>
  </si>
  <si>
    <t>1. Copy and paste 'total simulation time' from</t>
    <phoneticPr fontId="9" type="noConversion"/>
  </si>
  <si>
    <t xml:space="preserve"> 'evaluation/evaluation5/gpt{model_size}b-n{npu_num}.tsv' in the box below </t>
  </si>
  <si>
    <t>Light Green: GPT3-7B, Middle Green: GPT3-30B, Dark Green: GPT3-175B</t>
    <phoneticPr fontId="9" type="noConversion"/>
  </si>
  <si>
    <t>graph converter</t>
    <phoneticPr fontId="9" type="noConversion"/>
  </si>
  <si>
    <t>astra-sim</t>
    <phoneticPr fontId="9" type="noConversion"/>
  </si>
  <si>
    <t>1. Copy and paste 'average generation throughput' from standard output files in the box below</t>
    <phoneticPr fontId="9" type="noConversion"/>
  </si>
  <si>
    <t xml:space="preserve">1. Copy and paste 'evaluation/evaluation4/({TP},{PP})-{wo or w}-reuse.tsv' in the box below </t>
    <phoneticPr fontId="9" type="noConversion"/>
  </si>
  <si>
    <t>So we measured Genesys simulation time to add up in the result.</t>
    <phoneticPr fontId="9" type="noConversion"/>
  </si>
  <si>
    <t>Genesys Time (ms)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</si>
</sst>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 (본문)"/>
      <family val="3"/>
      <charset val="129"/>
    </font>
    <font>
      <b/>
      <sz val="12"/>
      <color rgb="FF000000"/>
      <name val="Arial (본문)"/>
      <family val="3"/>
      <charset val="129"/>
    </font>
    <font>
      <b/>
      <sz val="12"/>
      <color rgb="FF000000"/>
      <name val="Arial"/>
      <family val="3"/>
    </font>
    <font>
      <b/>
      <sz val="12"/>
      <color rgb="FFFF0000"/>
      <name val="Arial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0" fillId="0" borderId="0"/>
  </cellStyleXfs>
  <cellXfs count="1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176" fontId="2" fillId="0" borderId="0" xfId="0" applyNumberFormat="1" applyFont="1"/>
    <xf numFmtId="0" fontId="7" fillId="0" borderId="0" xfId="0" applyFont="1"/>
    <xf numFmtId="0" fontId="10" fillId="0" borderId="0" xfId="0" applyFont="1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/>
    <xf numFmtId="0" fontId="10" fillId="0" borderId="1" xfId="0" applyFont="1" applyBorder="1"/>
    <xf numFmtId="0" fontId="10" fillId="0" borderId="0" xfId="1"/>
    <xf numFmtId="0" fontId="1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3" xfId="0" applyFont="1" applyBorder="1"/>
    <xf numFmtId="0" fontId="0" fillId="0" borderId="4" xfId="0" applyBorder="1"/>
    <xf numFmtId="0" fontId="4" fillId="0" borderId="5" xfId="0" applyFont="1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0" fillId="0" borderId="3" xfId="0" applyFont="1" applyBorder="1"/>
    <xf numFmtId="0" fontId="4" fillId="0" borderId="11" xfId="0" applyFont="1" applyBorder="1"/>
    <xf numFmtId="0" fontId="4" fillId="0" borderId="4" xfId="0" applyFont="1" applyBorder="1"/>
    <xf numFmtId="0" fontId="10" fillId="0" borderId="8" xfId="0" applyFont="1" applyBorder="1"/>
    <xf numFmtId="0" fontId="4" fillId="0" borderId="3" xfId="0" applyFont="1" applyBorder="1"/>
    <xf numFmtId="0" fontId="14" fillId="0" borderId="0" xfId="0" applyFont="1"/>
    <xf numFmtId="0" fontId="10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15" xfId="0" applyFont="1" applyBorder="1"/>
    <xf numFmtId="0" fontId="4" fillId="0" borderId="5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12" fillId="0" borderId="15" xfId="0" applyFont="1" applyBorder="1"/>
    <xf numFmtId="0" fontId="10" fillId="0" borderId="17" xfId="0" applyFont="1" applyBorder="1"/>
    <xf numFmtId="0" fontId="10" fillId="0" borderId="18" xfId="0" applyFont="1" applyBorder="1"/>
    <xf numFmtId="0" fontId="0" fillId="0" borderId="12" xfId="0" applyBorder="1"/>
    <xf numFmtId="0" fontId="4" fillId="0" borderId="14" xfId="0" applyFont="1" applyBorder="1" applyAlignment="1">
      <alignment horizontal="right"/>
    </xf>
    <xf numFmtId="0" fontId="2" fillId="0" borderId="16" xfId="0" applyFont="1" applyBorder="1"/>
    <xf numFmtId="0" fontId="2" fillId="0" borderId="19" xfId="0" applyFont="1" applyBorder="1"/>
    <xf numFmtId="0" fontId="15" fillId="0" borderId="0" xfId="0" applyFont="1"/>
    <xf numFmtId="0" fontId="5" fillId="0" borderId="0" xfId="1" applyFont="1"/>
    <xf numFmtId="0" fontId="1" fillId="0" borderId="0" xfId="1" applyFont="1" applyAlignment="1">
      <alignment horizontal="right"/>
    </xf>
    <xf numFmtId="0" fontId="10" fillId="0" borderId="3" xfId="1" applyBorder="1"/>
    <xf numFmtId="0" fontId="1" fillId="0" borderId="11" xfId="1" applyFont="1" applyBorder="1"/>
    <xf numFmtId="0" fontId="1" fillId="0" borderId="4" xfId="1" applyFont="1" applyBorder="1"/>
    <xf numFmtId="0" fontId="1" fillId="0" borderId="1" xfId="1" applyFont="1" applyBorder="1"/>
    <xf numFmtId="0" fontId="10" fillId="0" borderId="1" xfId="1" applyBorder="1"/>
    <xf numFmtId="0" fontId="1" fillId="0" borderId="5" xfId="1" applyFont="1" applyBorder="1"/>
    <xf numFmtId="0" fontId="10" fillId="0" borderId="5" xfId="1" applyBorder="1"/>
    <xf numFmtId="0" fontId="1" fillId="0" borderId="6" xfId="1" applyFont="1" applyBorder="1"/>
    <xf numFmtId="0" fontId="10" fillId="0" borderId="2" xfId="1" applyBorder="1"/>
    <xf numFmtId="0" fontId="10" fillId="0" borderId="7" xfId="1" applyBorder="1"/>
    <xf numFmtId="2" fontId="4" fillId="0" borderId="0" xfId="1" applyNumberFormat="1" applyFont="1" applyAlignment="1">
      <alignment horizontal="right"/>
    </xf>
    <xf numFmtId="2" fontId="1" fillId="0" borderId="0" xfId="1" applyNumberFormat="1" applyFont="1"/>
    <xf numFmtId="2" fontId="1" fillId="0" borderId="5" xfId="1" applyNumberFormat="1" applyFont="1" applyBorder="1"/>
    <xf numFmtId="2" fontId="10" fillId="0" borderId="0" xfId="1" applyNumberFormat="1"/>
    <xf numFmtId="0" fontId="1" fillId="0" borderId="2" xfId="1" applyFont="1" applyBorder="1"/>
    <xf numFmtId="0" fontId="1" fillId="0" borderId="15" xfId="1" applyFont="1" applyBorder="1"/>
    <xf numFmtId="2" fontId="1" fillId="0" borderId="20" xfId="1" applyNumberFormat="1" applyFont="1" applyBorder="1"/>
    <xf numFmtId="2" fontId="1" fillId="0" borderId="21" xfId="1" applyNumberFormat="1" applyFont="1" applyBorder="1"/>
    <xf numFmtId="2" fontId="1" fillId="0" borderId="22" xfId="1" applyNumberFormat="1" applyFont="1" applyBorder="1"/>
    <xf numFmtId="0" fontId="10" fillId="0" borderId="6" xfId="1" applyBorder="1"/>
    <xf numFmtId="2" fontId="10" fillId="0" borderId="2" xfId="1" applyNumberFormat="1" applyBorder="1"/>
    <xf numFmtId="2" fontId="1" fillId="0" borderId="2" xfId="1" applyNumberFormat="1" applyFont="1" applyBorder="1"/>
    <xf numFmtId="2" fontId="1" fillId="0" borderId="7" xfId="1" applyNumberFormat="1" applyFont="1" applyBorder="1"/>
    <xf numFmtId="0" fontId="1" fillId="0" borderId="12" xfId="1" applyFont="1" applyBorder="1"/>
    <xf numFmtId="0" fontId="1" fillId="0" borderId="13" xfId="1" applyFont="1" applyBorder="1"/>
    <xf numFmtId="0" fontId="1" fillId="0" borderId="14" xfId="1" applyFont="1" applyBorder="1"/>
    <xf numFmtId="0" fontId="1" fillId="0" borderId="16" xfId="1" applyFont="1" applyBorder="1"/>
    <xf numFmtId="0" fontId="10" fillId="0" borderId="15" xfId="1" applyBorder="1"/>
    <xf numFmtId="0" fontId="10" fillId="0" borderId="16" xfId="1" applyBorder="1"/>
    <xf numFmtId="0" fontId="1" fillId="0" borderId="17" xfId="1" applyFont="1" applyBorder="1"/>
    <xf numFmtId="0" fontId="10" fillId="0" borderId="18" xfId="1" applyBorder="1"/>
    <xf numFmtId="0" fontId="10" fillId="0" borderId="19" xfId="1" applyBorder="1"/>
    <xf numFmtId="2" fontId="0" fillId="0" borderId="0" xfId="0" applyNumberFormat="1"/>
    <xf numFmtId="0" fontId="5" fillId="0" borderId="3" xfId="0" applyFont="1" applyBorder="1"/>
    <xf numFmtId="0" fontId="0" fillId="0" borderId="11" xfId="0" applyBorder="1"/>
    <xf numFmtId="2" fontId="2" fillId="0" borderId="5" xfId="0" applyNumberFormat="1" applyFont="1" applyBorder="1"/>
    <xf numFmtId="0" fontId="1" fillId="0" borderId="1" xfId="0" applyFont="1" applyBorder="1"/>
    <xf numFmtId="0" fontId="5" fillId="0" borderId="1" xfId="0" applyFont="1" applyBorder="1"/>
    <xf numFmtId="2" fontId="0" fillId="0" borderId="5" xfId="0" applyNumberFormat="1" applyBorder="1"/>
    <xf numFmtId="0" fontId="3" fillId="0" borderId="5" xfId="0" applyFont="1" applyBorder="1"/>
    <xf numFmtId="0" fontId="2" fillId="0" borderId="6" xfId="0" applyFont="1" applyBorder="1"/>
    <xf numFmtId="0" fontId="2" fillId="0" borderId="2" xfId="0" applyFont="1" applyBorder="1"/>
    <xf numFmtId="2" fontId="2" fillId="0" borderId="7" xfId="0" applyNumberFormat="1" applyFont="1" applyBorder="1"/>
    <xf numFmtId="0" fontId="10" fillId="0" borderId="6" xfId="0" applyFont="1" applyBorder="1"/>
    <xf numFmtId="2" fontId="0" fillId="0" borderId="7" xfId="0" applyNumberFormat="1" applyBorder="1"/>
    <xf numFmtId="0" fontId="1" fillId="0" borderId="3" xfId="0" applyFont="1" applyBorder="1"/>
    <xf numFmtId="0" fontId="15" fillId="0" borderId="0" xfId="0" quotePrefix="1" applyFont="1"/>
    <xf numFmtId="0" fontId="2" fillId="0" borderId="4" xfId="0" applyFont="1" applyBorder="1"/>
    <xf numFmtId="0" fontId="2" fillId="0" borderId="7" xfId="0" applyFont="1" applyBorder="1"/>
    <xf numFmtId="0" fontId="0" fillId="0" borderId="20" xfId="0" applyBorder="1"/>
    <xf numFmtId="0" fontId="0" fillId="0" borderId="21" xfId="0" applyBorder="1"/>
    <xf numFmtId="0" fontId="2" fillId="0" borderId="22" xfId="0" applyFont="1" applyBorder="1"/>
    <xf numFmtId="0" fontId="3" fillId="0" borderId="16" xfId="0" applyFont="1" applyBorder="1"/>
    <xf numFmtId="2" fontId="2" fillId="0" borderId="16" xfId="0" applyNumberFormat="1" applyFont="1" applyBorder="1"/>
    <xf numFmtId="0" fontId="2" fillId="0" borderId="18" xfId="0" applyFont="1" applyBorder="1"/>
    <xf numFmtId="2" fontId="2" fillId="0" borderId="19" xfId="0" applyNumberFormat="1" applyFont="1" applyBorder="1"/>
    <xf numFmtId="2" fontId="4" fillId="0" borderId="0" xfId="0" applyNumberFormat="1" applyFont="1" applyAlignment="1">
      <alignment horizontal="right"/>
    </xf>
    <xf numFmtId="0" fontId="2" fillId="0" borderId="11" xfId="0" applyFont="1" applyBorder="1"/>
    <xf numFmtId="2" fontId="4" fillId="0" borderId="12" xfId="0" applyNumberFormat="1" applyFont="1" applyBorder="1" applyAlignment="1">
      <alignment horizontal="right"/>
    </xf>
    <xf numFmtId="2" fontId="2" fillId="0" borderId="13" xfId="0" applyNumberFormat="1" applyFont="1" applyBorder="1"/>
    <xf numFmtId="2" fontId="0" fillId="0" borderId="13" xfId="0" applyNumberFormat="1" applyBorder="1"/>
    <xf numFmtId="2" fontId="2" fillId="0" borderId="14" xfId="0" applyNumberFormat="1" applyFont="1" applyBorder="1"/>
    <xf numFmtId="2" fontId="4" fillId="0" borderId="15" xfId="0" applyNumberFormat="1" applyFont="1" applyBorder="1" applyAlignment="1">
      <alignment horizontal="right"/>
    </xf>
    <xf numFmtId="2" fontId="0" fillId="0" borderId="15" xfId="0" applyNumberFormat="1" applyBorder="1"/>
    <xf numFmtId="2" fontId="0" fillId="0" borderId="17" xfId="0" applyNumberFormat="1" applyBorder="1"/>
    <xf numFmtId="2" fontId="2" fillId="0" borderId="18" xfId="0" applyNumberFormat="1" applyFont="1" applyBorder="1"/>
    <xf numFmtId="2" fontId="0" fillId="0" borderId="18" xfId="0" applyNumberFormat="1" applyBorder="1"/>
    <xf numFmtId="0" fontId="1" fillId="0" borderId="6" xfId="0" applyFont="1" applyBorder="1"/>
    <xf numFmtId="0" fontId="2" fillId="0" borderId="12" xfId="0" applyFont="1" applyBorder="1"/>
    <xf numFmtId="176" fontId="16" fillId="0" borderId="0" xfId="0" applyNumberFormat="1" applyFont="1"/>
    <xf numFmtId="0" fontId="17" fillId="0" borderId="0" xfId="0" applyFont="1"/>
    <xf numFmtId="0" fontId="18" fillId="0" borderId="0" xfId="0" applyFont="1"/>
    <xf numFmtId="0" fontId="10" fillId="0" borderId="11" xfId="0" applyFont="1" applyBorder="1"/>
    <xf numFmtId="0" fontId="2" fillId="0" borderId="1" xfId="0" applyFont="1" applyBorder="1" applyAlignment="1">
      <alignment horizontal="right"/>
    </xf>
    <xf numFmtId="2" fontId="10" fillId="0" borderId="0" xfId="0" applyNumberFormat="1" applyFont="1"/>
    <xf numFmtId="2" fontId="10" fillId="0" borderId="5" xfId="0" applyNumberFormat="1" applyFont="1" applyBorder="1"/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176" fontId="19" fillId="0" borderId="0" xfId="0" applyNumberFormat="1" applyFont="1"/>
    <xf numFmtId="0" fontId="4" fillId="0" borderId="0" xfId="1" applyFont="1"/>
    <xf numFmtId="4" fontId="4" fillId="0" borderId="0" xfId="1" applyNumberFormat="1" applyFont="1"/>
    <xf numFmtId="4" fontId="4" fillId="0" borderId="0" xfId="1" applyNumberFormat="1" applyFont="1" applyAlignment="1">
      <alignment horizontal="right"/>
    </xf>
    <xf numFmtId="4" fontId="1" fillId="0" borderId="0" xfId="1" applyNumberFormat="1" applyFont="1"/>
    <xf numFmtId="2" fontId="1" fillId="0" borderId="8" xfId="0" applyNumberFormat="1" applyFont="1" applyBorder="1"/>
    <xf numFmtId="2" fontId="0" fillId="0" borderId="2" xfId="0" applyNumberFormat="1" applyBorder="1"/>
    <xf numFmtId="2" fontId="2" fillId="0" borderId="2" xfId="0" applyNumberFormat="1" applyFont="1" applyBorder="1"/>
    <xf numFmtId="2" fontId="4" fillId="0" borderId="2" xfId="0" applyNumberFormat="1" applyFont="1" applyBorder="1" applyAlignment="1">
      <alignment horizontal="right"/>
    </xf>
    <xf numFmtId="177" fontId="0" fillId="0" borderId="0" xfId="0" applyNumberFormat="1"/>
    <xf numFmtId="0" fontId="1" fillId="0" borderId="8" xfId="0" applyFont="1" applyBorder="1"/>
    <xf numFmtId="0" fontId="10" fillId="0" borderId="5" xfId="0" applyFont="1" applyBorder="1"/>
    <xf numFmtId="0" fontId="10" fillId="0" borderId="7" xfId="0" applyFont="1" applyBorder="1"/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0" fillId="0" borderId="2" xfId="0" applyFont="1" applyBorder="1"/>
    <xf numFmtId="0" fontId="1" fillId="0" borderId="12" xfId="0" applyFont="1" applyBorder="1"/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10" fillId="0" borderId="15" xfId="0" applyFont="1" applyBorder="1"/>
    <xf numFmtId="0" fontId="10" fillId="0" borderId="16" xfId="0" applyFont="1" applyBorder="1"/>
    <xf numFmtId="0" fontId="10" fillId="0" borderId="19" xfId="0" applyFont="1" applyBorder="1"/>
    <xf numFmtId="0" fontId="4" fillId="0" borderId="0" xfId="1" applyFont="1" applyAlignment="1">
      <alignment horizontal="center"/>
    </xf>
    <xf numFmtId="0" fontId="6" fillId="0" borderId="0" xfId="1" applyFont="1"/>
  </cellXfs>
  <cellStyles count="2">
    <cellStyle name="표준" xfId="0" builtinId="0"/>
    <cellStyle name="표준 2" xfId="1" xr:uid="{754D406E-378C-F543-B059-1B0F57A92F74}"/>
  </cellStyles>
  <dxfs count="0"/>
  <tableStyles count="0" defaultTableStyle="TableStyleMedium2" defaultPivotStyle="PivotStyleLight16"/>
  <colors>
    <mruColors>
      <color rgb="FF4FAB83"/>
      <color rgb="FFAFF7B9"/>
      <color rgb="FF2D7D8F"/>
      <color rgb="FF2D7D90"/>
      <color rgb="FF1C4E6F"/>
      <color rgb="FF2F8C8E"/>
      <color rgb="FF1D4E6F"/>
      <color rgb="FF369EA0"/>
      <color rgb="FFAFF6B9"/>
      <color rgb="FF215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0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1'!$A$6:$A$26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1'!$B$6:$B$26</c:f>
              <c:numCache>
                <c:formatCode>General</c:formatCode>
                <c:ptCount val="21"/>
                <c:pt idx="0">
                  <c:v>95.6</c:v>
                </c:pt>
                <c:pt idx="1">
                  <c:v>143.69999999999999</c:v>
                </c:pt>
                <c:pt idx="2">
                  <c:v>208.9</c:v>
                </c:pt>
                <c:pt idx="3">
                  <c:v>257.7</c:v>
                </c:pt>
                <c:pt idx="4">
                  <c:v>339.3</c:v>
                </c:pt>
                <c:pt idx="5">
                  <c:v>299.5</c:v>
                </c:pt>
                <c:pt idx="6">
                  <c:v>41.7</c:v>
                </c:pt>
                <c:pt idx="7">
                  <c:v>379.5</c:v>
                </c:pt>
                <c:pt idx="8">
                  <c:v>528.79999999999995</c:v>
                </c:pt>
                <c:pt idx="9">
                  <c:v>39.9</c:v>
                </c:pt>
                <c:pt idx="10">
                  <c:v>193.6</c:v>
                </c:pt>
                <c:pt idx="11">
                  <c:v>619.70000000000005</c:v>
                </c:pt>
                <c:pt idx="12">
                  <c:v>220.7</c:v>
                </c:pt>
                <c:pt idx="13">
                  <c:v>207.8</c:v>
                </c:pt>
                <c:pt idx="14">
                  <c:v>99.7</c:v>
                </c:pt>
                <c:pt idx="15">
                  <c:v>284.5</c:v>
                </c:pt>
                <c:pt idx="16">
                  <c:v>187.9</c:v>
                </c:pt>
                <c:pt idx="17">
                  <c:v>126</c:v>
                </c:pt>
                <c:pt idx="18">
                  <c:v>203.8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F6F-4344-AF88-27EE9A7135F4}"/>
            </c:ext>
          </c:extLst>
        </c:ser>
        <c:ser>
          <c:idx val="1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1'!$A$6:$A$26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1'!$D$6:$D$26</c:f>
              <c:numCache>
                <c:formatCode>General</c:formatCode>
                <c:ptCount val="21"/>
                <c:pt idx="0">
                  <c:v>64</c:v>
                </c:pt>
                <c:pt idx="1">
                  <c:v>166</c:v>
                </c:pt>
                <c:pt idx="2">
                  <c:v>192</c:v>
                </c:pt>
                <c:pt idx="3">
                  <c:v>306</c:v>
                </c:pt>
                <c:pt idx="4">
                  <c:v>346</c:v>
                </c:pt>
                <c:pt idx="5">
                  <c:v>240</c:v>
                </c:pt>
                <c:pt idx="6">
                  <c:v>70</c:v>
                </c:pt>
                <c:pt idx="7">
                  <c:v>394</c:v>
                </c:pt>
                <c:pt idx="8">
                  <c:v>494</c:v>
                </c:pt>
                <c:pt idx="9">
                  <c:v>32</c:v>
                </c:pt>
                <c:pt idx="10">
                  <c:v>148</c:v>
                </c:pt>
                <c:pt idx="11">
                  <c:v>710</c:v>
                </c:pt>
                <c:pt idx="12">
                  <c:v>196</c:v>
                </c:pt>
                <c:pt idx="13">
                  <c:v>200</c:v>
                </c:pt>
                <c:pt idx="14">
                  <c:v>152</c:v>
                </c:pt>
                <c:pt idx="15">
                  <c:v>276</c:v>
                </c:pt>
                <c:pt idx="16">
                  <c:v>210</c:v>
                </c:pt>
                <c:pt idx="17">
                  <c:v>82</c:v>
                </c:pt>
                <c:pt idx="18">
                  <c:v>204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F6F-4344-AF88-27EE9A71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4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1'!$A$52:$A$92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1'!$C$52:$C$92</c:f>
              <c:numCache>
                <c:formatCode>General</c:formatCode>
                <c:ptCount val="41"/>
                <c:pt idx="0">
                  <c:v>21.9</c:v>
                </c:pt>
                <c:pt idx="1">
                  <c:v>80</c:v>
                </c:pt>
                <c:pt idx="2">
                  <c:v>175.8</c:v>
                </c:pt>
                <c:pt idx="3">
                  <c:v>95.4</c:v>
                </c:pt>
                <c:pt idx="4">
                  <c:v>199</c:v>
                </c:pt>
                <c:pt idx="5">
                  <c:v>260.89999999999998</c:v>
                </c:pt>
                <c:pt idx="6">
                  <c:v>387.7</c:v>
                </c:pt>
                <c:pt idx="7">
                  <c:v>239.4</c:v>
                </c:pt>
                <c:pt idx="8">
                  <c:v>91.3</c:v>
                </c:pt>
                <c:pt idx="9">
                  <c:v>439</c:v>
                </c:pt>
                <c:pt idx="10">
                  <c:v>456.9</c:v>
                </c:pt>
                <c:pt idx="11">
                  <c:v>279.3</c:v>
                </c:pt>
                <c:pt idx="12">
                  <c:v>141.6</c:v>
                </c:pt>
                <c:pt idx="13">
                  <c:v>558.9</c:v>
                </c:pt>
                <c:pt idx="14">
                  <c:v>464.7</c:v>
                </c:pt>
                <c:pt idx="15">
                  <c:v>371.2</c:v>
                </c:pt>
                <c:pt idx="16">
                  <c:v>279.60000000000002</c:v>
                </c:pt>
                <c:pt idx="17">
                  <c:v>413.9</c:v>
                </c:pt>
                <c:pt idx="18">
                  <c:v>434.3</c:v>
                </c:pt>
                <c:pt idx="19">
                  <c:v>566.6</c:v>
                </c:pt>
                <c:pt idx="20">
                  <c:v>655.29999999999995</c:v>
                </c:pt>
                <c:pt idx="21">
                  <c:v>745.4</c:v>
                </c:pt>
                <c:pt idx="22">
                  <c:v>592.6</c:v>
                </c:pt>
                <c:pt idx="23">
                  <c:v>683.3</c:v>
                </c:pt>
                <c:pt idx="24">
                  <c:v>657.3</c:v>
                </c:pt>
                <c:pt idx="25">
                  <c:v>671.4</c:v>
                </c:pt>
                <c:pt idx="26">
                  <c:v>583.1</c:v>
                </c:pt>
                <c:pt idx="27">
                  <c:v>541.20000000000005</c:v>
                </c:pt>
                <c:pt idx="28">
                  <c:v>504.1</c:v>
                </c:pt>
                <c:pt idx="29">
                  <c:v>446.9</c:v>
                </c:pt>
                <c:pt idx="30">
                  <c:v>387.3</c:v>
                </c:pt>
                <c:pt idx="31">
                  <c:v>337.3</c:v>
                </c:pt>
                <c:pt idx="32">
                  <c:v>261.8</c:v>
                </c:pt>
                <c:pt idx="33">
                  <c:v>144.80000000000001</c:v>
                </c:pt>
                <c:pt idx="34">
                  <c:v>31.6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C-CE44-8660-98CBB9E9FD9C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1'!$A$52:$A$92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1'!$I$52:$I$92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C-CE44-8660-98CBB9E9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10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1'!$A$98:$A$118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1'!$B$98:$B$118</c:f>
              <c:numCache>
                <c:formatCode>General</c:formatCode>
                <c:ptCount val="21"/>
                <c:pt idx="0">
                  <c:v>103.8</c:v>
                </c:pt>
                <c:pt idx="1">
                  <c:v>135.9</c:v>
                </c:pt>
                <c:pt idx="2">
                  <c:v>208.9</c:v>
                </c:pt>
                <c:pt idx="3">
                  <c:v>420.6</c:v>
                </c:pt>
                <c:pt idx="4">
                  <c:v>253.7</c:v>
                </c:pt>
                <c:pt idx="5">
                  <c:v>221.7</c:v>
                </c:pt>
                <c:pt idx="6">
                  <c:v>42</c:v>
                </c:pt>
                <c:pt idx="7">
                  <c:v>429.5</c:v>
                </c:pt>
                <c:pt idx="8">
                  <c:v>475.7</c:v>
                </c:pt>
                <c:pt idx="9">
                  <c:v>39.799999999999997</c:v>
                </c:pt>
                <c:pt idx="10">
                  <c:v>193</c:v>
                </c:pt>
                <c:pt idx="11">
                  <c:v>682.8</c:v>
                </c:pt>
                <c:pt idx="12">
                  <c:v>155.1</c:v>
                </c:pt>
                <c:pt idx="13">
                  <c:v>206.5</c:v>
                </c:pt>
                <c:pt idx="14">
                  <c:v>193.2</c:v>
                </c:pt>
                <c:pt idx="15">
                  <c:v>215</c:v>
                </c:pt>
                <c:pt idx="16">
                  <c:v>206.9</c:v>
                </c:pt>
                <c:pt idx="17">
                  <c:v>81.8</c:v>
                </c:pt>
                <c:pt idx="18">
                  <c:v>202.4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4-2049-9EC3-C2D2D3D45F57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1'!$A$98:$A$118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1'!$H$98:$H$118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4-2049-9EC3-C2D2D3D4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4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1'!$A$98:$A$138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1'!$C$98:$C$138</c:f>
              <c:numCache>
                <c:formatCode>General</c:formatCode>
                <c:ptCount val="41"/>
                <c:pt idx="0">
                  <c:v>73.8</c:v>
                </c:pt>
                <c:pt idx="1">
                  <c:v>247.8</c:v>
                </c:pt>
                <c:pt idx="2">
                  <c:v>384</c:v>
                </c:pt>
                <c:pt idx="3">
                  <c:v>295</c:v>
                </c:pt>
                <c:pt idx="4">
                  <c:v>537.4</c:v>
                </c:pt>
                <c:pt idx="5">
                  <c:v>698.9</c:v>
                </c:pt>
                <c:pt idx="6">
                  <c:v>633.5</c:v>
                </c:pt>
                <c:pt idx="7">
                  <c:v>598.5</c:v>
                </c:pt>
                <c:pt idx="8">
                  <c:v>627</c:v>
                </c:pt>
                <c:pt idx="9">
                  <c:v>730.5</c:v>
                </c:pt>
                <c:pt idx="10">
                  <c:v>618.79999999999995</c:v>
                </c:pt>
                <c:pt idx="11">
                  <c:v>436</c:v>
                </c:pt>
                <c:pt idx="12">
                  <c:v>664.1</c:v>
                </c:pt>
                <c:pt idx="13">
                  <c:v>625.5</c:v>
                </c:pt>
                <c:pt idx="14">
                  <c:v>529.79999999999995</c:v>
                </c:pt>
                <c:pt idx="15">
                  <c:v>533.6</c:v>
                </c:pt>
                <c:pt idx="16">
                  <c:v>726.2</c:v>
                </c:pt>
                <c:pt idx="17">
                  <c:v>748.4</c:v>
                </c:pt>
                <c:pt idx="18">
                  <c:v>716.4</c:v>
                </c:pt>
                <c:pt idx="19">
                  <c:v>819.7</c:v>
                </c:pt>
                <c:pt idx="20">
                  <c:v>724.4</c:v>
                </c:pt>
                <c:pt idx="21">
                  <c:v>620.20000000000005</c:v>
                </c:pt>
                <c:pt idx="22">
                  <c:v>536.79999999999995</c:v>
                </c:pt>
                <c:pt idx="23">
                  <c:v>335.5</c:v>
                </c:pt>
                <c:pt idx="24">
                  <c:v>34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6-EE40-A32C-BE8DF3560FB9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1'!$A$98:$A$138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1'!$I$98:$I$138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6-EE40-A32C-BE8DF356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10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1'!$A$144:$A$164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1'!$B$144:$B$164</c:f>
              <c:numCache>
                <c:formatCode>General</c:formatCode>
                <c:ptCount val="21"/>
                <c:pt idx="0">
                  <c:v>95.8</c:v>
                </c:pt>
                <c:pt idx="1">
                  <c:v>133.69999999999999</c:v>
                </c:pt>
                <c:pt idx="2">
                  <c:v>191.7</c:v>
                </c:pt>
                <c:pt idx="3">
                  <c:v>284</c:v>
                </c:pt>
                <c:pt idx="4">
                  <c:v>245.3</c:v>
                </c:pt>
                <c:pt idx="5">
                  <c:v>357.6</c:v>
                </c:pt>
                <c:pt idx="6">
                  <c:v>49.7</c:v>
                </c:pt>
                <c:pt idx="7">
                  <c:v>393.5</c:v>
                </c:pt>
                <c:pt idx="8">
                  <c:v>490.5</c:v>
                </c:pt>
                <c:pt idx="9">
                  <c:v>34.5</c:v>
                </c:pt>
                <c:pt idx="10">
                  <c:v>191.5</c:v>
                </c:pt>
                <c:pt idx="11">
                  <c:v>642.20000000000005</c:v>
                </c:pt>
                <c:pt idx="12">
                  <c:v>148.9</c:v>
                </c:pt>
                <c:pt idx="13">
                  <c:v>226.8</c:v>
                </c:pt>
                <c:pt idx="14">
                  <c:v>243</c:v>
                </c:pt>
                <c:pt idx="15">
                  <c:v>147.69999999999999</c:v>
                </c:pt>
                <c:pt idx="16">
                  <c:v>193.3</c:v>
                </c:pt>
                <c:pt idx="17">
                  <c:v>212.6</c:v>
                </c:pt>
                <c:pt idx="18">
                  <c:v>45.3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7-9943-BC7C-7129660F2F7E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1'!$A$144:$A$164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1'!$D$144:$D$164</c:f>
              <c:numCache>
                <c:formatCode>General</c:formatCode>
                <c:ptCount val="21"/>
                <c:pt idx="0">
                  <c:v>64</c:v>
                </c:pt>
                <c:pt idx="1">
                  <c:v>166</c:v>
                </c:pt>
                <c:pt idx="2">
                  <c:v>192</c:v>
                </c:pt>
                <c:pt idx="3">
                  <c:v>270</c:v>
                </c:pt>
                <c:pt idx="4">
                  <c:v>262</c:v>
                </c:pt>
                <c:pt idx="5">
                  <c:v>360</c:v>
                </c:pt>
                <c:pt idx="6">
                  <c:v>70</c:v>
                </c:pt>
                <c:pt idx="7">
                  <c:v>212</c:v>
                </c:pt>
                <c:pt idx="8">
                  <c:v>294</c:v>
                </c:pt>
                <c:pt idx="9">
                  <c:v>414</c:v>
                </c:pt>
                <c:pt idx="10">
                  <c:v>148</c:v>
                </c:pt>
                <c:pt idx="11">
                  <c:v>356</c:v>
                </c:pt>
                <c:pt idx="12">
                  <c:v>550</c:v>
                </c:pt>
                <c:pt idx="13">
                  <c:v>112</c:v>
                </c:pt>
                <c:pt idx="14">
                  <c:v>182</c:v>
                </c:pt>
                <c:pt idx="15">
                  <c:v>314</c:v>
                </c:pt>
                <c:pt idx="16">
                  <c:v>54</c:v>
                </c:pt>
                <c:pt idx="17">
                  <c:v>236</c:v>
                </c:pt>
                <c:pt idx="18">
                  <c:v>226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7-9943-BC7C-7129660F2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4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1'!$A$144:$A$184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1'!$C$144:$C$184</c:f>
              <c:numCache>
                <c:formatCode>General</c:formatCode>
                <c:ptCount val="41"/>
                <c:pt idx="0">
                  <c:v>22</c:v>
                </c:pt>
                <c:pt idx="1">
                  <c:v>79.900000000000006</c:v>
                </c:pt>
                <c:pt idx="2">
                  <c:v>159.69999999999999</c:v>
                </c:pt>
                <c:pt idx="3">
                  <c:v>83.4</c:v>
                </c:pt>
                <c:pt idx="4">
                  <c:v>147.6</c:v>
                </c:pt>
                <c:pt idx="5">
                  <c:v>260.2</c:v>
                </c:pt>
                <c:pt idx="6">
                  <c:v>389.8</c:v>
                </c:pt>
                <c:pt idx="7">
                  <c:v>236.5</c:v>
                </c:pt>
                <c:pt idx="8">
                  <c:v>166.6</c:v>
                </c:pt>
                <c:pt idx="9">
                  <c:v>463.8</c:v>
                </c:pt>
                <c:pt idx="10">
                  <c:v>375.1</c:v>
                </c:pt>
                <c:pt idx="11">
                  <c:v>202.2</c:v>
                </c:pt>
                <c:pt idx="12">
                  <c:v>440.8</c:v>
                </c:pt>
                <c:pt idx="13">
                  <c:v>405</c:v>
                </c:pt>
                <c:pt idx="14">
                  <c:v>353.6</c:v>
                </c:pt>
                <c:pt idx="15">
                  <c:v>381</c:v>
                </c:pt>
                <c:pt idx="16">
                  <c:v>404.2</c:v>
                </c:pt>
                <c:pt idx="17">
                  <c:v>288.7</c:v>
                </c:pt>
                <c:pt idx="18">
                  <c:v>584.70000000000005</c:v>
                </c:pt>
                <c:pt idx="19">
                  <c:v>624.79999999999995</c:v>
                </c:pt>
                <c:pt idx="20">
                  <c:v>668.4</c:v>
                </c:pt>
                <c:pt idx="21">
                  <c:v>655.6</c:v>
                </c:pt>
                <c:pt idx="22">
                  <c:v>648.29999999999995</c:v>
                </c:pt>
                <c:pt idx="23">
                  <c:v>551.20000000000005</c:v>
                </c:pt>
                <c:pt idx="24">
                  <c:v>626.5</c:v>
                </c:pt>
                <c:pt idx="25">
                  <c:v>576.6</c:v>
                </c:pt>
                <c:pt idx="26">
                  <c:v>545.1</c:v>
                </c:pt>
                <c:pt idx="27">
                  <c:v>556.5</c:v>
                </c:pt>
                <c:pt idx="28">
                  <c:v>416.7</c:v>
                </c:pt>
                <c:pt idx="29">
                  <c:v>435.2</c:v>
                </c:pt>
                <c:pt idx="30">
                  <c:v>442.3</c:v>
                </c:pt>
                <c:pt idx="31">
                  <c:v>341.6</c:v>
                </c:pt>
                <c:pt idx="32">
                  <c:v>283.10000000000002</c:v>
                </c:pt>
                <c:pt idx="33">
                  <c:v>195.5</c:v>
                </c:pt>
                <c:pt idx="34">
                  <c:v>66</c:v>
                </c:pt>
                <c:pt idx="35">
                  <c:v>2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F-8A4C-8365-227A2396C4B1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1'!$A$144:$A$184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1'!$E$144:$E$184</c:f>
              <c:numCache>
                <c:formatCode>General</c:formatCode>
                <c:ptCount val="41"/>
                <c:pt idx="0">
                  <c:v>26</c:v>
                </c:pt>
                <c:pt idx="1">
                  <c:v>112</c:v>
                </c:pt>
                <c:pt idx="2">
                  <c:v>138</c:v>
                </c:pt>
                <c:pt idx="3">
                  <c:v>204</c:v>
                </c:pt>
                <c:pt idx="4">
                  <c:v>314</c:v>
                </c:pt>
                <c:pt idx="5">
                  <c:v>290</c:v>
                </c:pt>
                <c:pt idx="6">
                  <c:v>474</c:v>
                </c:pt>
                <c:pt idx="7">
                  <c:v>194</c:v>
                </c:pt>
                <c:pt idx="8">
                  <c:v>218</c:v>
                </c:pt>
                <c:pt idx="9">
                  <c:v>412</c:v>
                </c:pt>
                <c:pt idx="10">
                  <c:v>514</c:v>
                </c:pt>
                <c:pt idx="11">
                  <c:v>340</c:v>
                </c:pt>
                <c:pt idx="12">
                  <c:v>376</c:v>
                </c:pt>
                <c:pt idx="13">
                  <c:v>576</c:v>
                </c:pt>
                <c:pt idx="14">
                  <c:v>560</c:v>
                </c:pt>
                <c:pt idx="15">
                  <c:v>500</c:v>
                </c:pt>
                <c:pt idx="16">
                  <c:v>550</c:v>
                </c:pt>
                <c:pt idx="17">
                  <c:v>562</c:v>
                </c:pt>
                <c:pt idx="18">
                  <c:v>578</c:v>
                </c:pt>
                <c:pt idx="19">
                  <c:v>702</c:v>
                </c:pt>
                <c:pt idx="20">
                  <c:v>758</c:v>
                </c:pt>
                <c:pt idx="21">
                  <c:v>606</c:v>
                </c:pt>
                <c:pt idx="22">
                  <c:v>674</c:v>
                </c:pt>
                <c:pt idx="23">
                  <c:v>612</c:v>
                </c:pt>
                <c:pt idx="24">
                  <c:v>542</c:v>
                </c:pt>
                <c:pt idx="25">
                  <c:v>530</c:v>
                </c:pt>
                <c:pt idx="26">
                  <c:v>454</c:v>
                </c:pt>
                <c:pt idx="27">
                  <c:v>460</c:v>
                </c:pt>
                <c:pt idx="28">
                  <c:v>398</c:v>
                </c:pt>
                <c:pt idx="29">
                  <c:v>328</c:v>
                </c:pt>
                <c:pt idx="30">
                  <c:v>244</c:v>
                </c:pt>
                <c:pt idx="31">
                  <c:v>148</c:v>
                </c:pt>
                <c:pt idx="32">
                  <c:v>18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F-8A4C-8365-227A2396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10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1'!$A$144:$A$164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1'!$B$144:$B$164</c:f>
              <c:numCache>
                <c:formatCode>General</c:formatCode>
                <c:ptCount val="21"/>
                <c:pt idx="0">
                  <c:v>95.8</c:v>
                </c:pt>
                <c:pt idx="1">
                  <c:v>133.69999999999999</c:v>
                </c:pt>
                <c:pt idx="2">
                  <c:v>191.7</c:v>
                </c:pt>
                <c:pt idx="3">
                  <c:v>284</c:v>
                </c:pt>
                <c:pt idx="4">
                  <c:v>245.3</c:v>
                </c:pt>
                <c:pt idx="5">
                  <c:v>357.6</c:v>
                </c:pt>
                <c:pt idx="6">
                  <c:v>49.7</c:v>
                </c:pt>
                <c:pt idx="7">
                  <c:v>393.5</c:v>
                </c:pt>
                <c:pt idx="8">
                  <c:v>490.5</c:v>
                </c:pt>
                <c:pt idx="9">
                  <c:v>34.5</c:v>
                </c:pt>
                <c:pt idx="10">
                  <c:v>191.5</c:v>
                </c:pt>
                <c:pt idx="11">
                  <c:v>642.20000000000005</c:v>
                </c:pt>
                <c:pt idx="12">
                  <c:v>148.9</c:v>
                </c:pt>
                <c:pt idx="13">
                  <c:v>226.8</c:v>
                </c:pt>
                <c:pt idx="14">
                  <c:v>243</c:v>
                </c:pt>
                <c:pt idx="15">
                  <c:v>147.69999999999999</c:v>
                </c:pt>
                <c:pt idx="16">
                  <c:v>193.3</c:v>
                </c:pt>
                <c:pt idx="17">
                  <c:v>212.6</c:v>
                </c:pt>
                <c:pt idx="18">
                  <c:v>45.3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7-D943-9542-125CBFB101EB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1'!$A$144:$A$164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1'!$H$144:$H$164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7-D943-9542-125CBFB1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4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1'!$A$144:$A$184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1'!$C$144:$C$184</c:f>
              <c:numCache>
                <c:formatCode>General</c:formatCode>
                <c:ptCount val="41"/>
                <c:pt idx="0">
                  <c:v>22</c:v>
                </c:pt>
                <c:pt idx="1">
                  <c:v>79.900000000000006</c:v>
                </c:pt>
                <c:pt idx="2">
                  <c:v>159.69999999999999</c:v>
                </c:pt>
                <c:pt idx="3">
                  <c:v>83.4</c:v>
                </c:pt>
                <c:pt idx="4">
                  <c:v>147.6</c:v>
                </c:pt>
                <c:pt idx="5">
                  <c:v>260.2</c:v>
                </c:pt>
                <c:pt idx="6">
                  <c:v>389.8</c:v>
                </c:pt>
                <c:pt idx="7">
                  <c:v>236.5</c:v>
                </c:pt>
                <c:pt idx="8">
                  <c:v>166.6</c:v>
                </c:pt>
                <c:pt idx="9">
                  <c:v>463.8</c:v>
                </c:pt>
                <c:pt idx="10">
                  <c:v>375.1</c:v>
                </c:pt>
                <c:pt idx="11">
                  <c:v>202.2</c:v>
                </c:pt>
                <c:pt idx="12">
                  <c:v>440.8</c:v>
                </c:pt>
                <c:pt idx="13">
                  <c:v>405</c:v>
                </c:pt>
                <c:pt idx="14">
                  <c:v>353.6</c:v>
                </c:pt>
                <c:pt idx="15">
                  <c:v>381</c:v>
                </c:pt>
                <c:pt idx="16">
                  <c:v>404.2</c:v>
                </c:pt>
                <c:pt idx="17">
                  <c:v>288.7</c:v>
                </c:pt>
                <c:pt idx="18">
                  <c:v>584.70000000000005</c:v>
                </c:pt>
                <c:pt idx="19">
                  <c:v>624.79999999999995</c:v>
                </c:pt>
                <c:pt idx="20">
                  <c:v>668.4</c:v>
                </c:pt>
                <c:pt idx="21">
                  <c:v>655.6</c:v>
                </c:pt>
                <c:pt idx="22">
                  <c:v>648.29999999999995</c:v>
                </c:pt>
                <c:pt idx="23">
                  <c:v>551.20000000000005</c:v>
                </c:pt>
                <c:pt idx="24">
                  <c:v>626.5</c:v>
                </c:pt>
                <c:pt idx="25">
                  <c:v>576.6</c:v>
                </c:pt>
                <c:pt idx="26">
                  <c:v>545.1</c:v>
                </c:pt>
                <c:pt idx="27">
                  <c:v>556.5</c:v>
                </c:pt>
                <c:pt idx="28">
                  <c:v>416.7</c:v>
                </c:pt>
                <c:pt idx="29">
                  <c:v>435.2</c:v>
                </c:pt>
                <c:pt idx="30">
                  <c:v>442.3</c:v>
                </c:pt>
                <c:pt idx="31">
                  <c:v>341.6</c:v>
                </c:pt>
                <c:pt idx="32">
                  <c:v>283.10000000000002</c:v>
                </c:pt>
                <c:pt idx="33">
                  <c:v>195.5</c:v>
                </c:pt>
                <c:pt idx="34">
                  <c:v>66</c:v>
                </c:pt>
                <c:pt idx="35">
                  <c:v>2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8-F849-B69A-589C9EDB3C14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1'!$A$144:$A$184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1'!$I$144:$I$184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8-F849-B69A-589C9EDB3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10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'Evaluation 2'!$B$7</c:f>
              <c:strCache>
                <c:ptCount val="1"/>
                <c:pt idx="0">
                  <c:v>NeuPIMs</c:v>
                </c:pt>
              </c:strCache>
            </c:strRef>
          </c:tx>
          <c:spPr>
            <a:solidFill>
              <a:srgbClr val="80ED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2'!$A$8:$A$13</c:f>
              <c:strCache>
                <c:ptCount val="6"/>
                <c:pt idx="0">
                  <c:v>7B-(4,1)</c:v>
                </c:pt>
                <c:pt idx="1">
                  <c:v>7B-(2,2)</c:v>
                </c:pt>
                <c:pt idx="2">
                  <c:v>13B-(8,1)</c:v>
                </c:pt>
                <c:pt idx="3">
                  <c:v>13B-(4,2)</c:v>
                </c:pt>
                <c:pt idx="4">
                  <c:v>30B-(8,2)</c:v>
                </c:pt>
                <c:pt idx="5">
                  <c:v>30B-(4,4)</c:v>
                </c:pt>
              </c:strCache>
            </c:strRef>
          </c:cat>
          <c:val>
            <c:numRef>
              <c:f>'Evaluation 2'!$B$8:$B$13</c:f>
              <c:numCache>
                <c:formatCode>0.00</c:formatCode>
                <c:ptCount val="6"/>
                <c:pt idx="0">
                  <c:v>28809.635382553693</c:v>
                </c:pt>
                <c:pt idx="1">
                  <c:v>15643.383649217654</c:v>
                </c:pt>
                <c:pt idx="2">
                  <c:v>28176.951253874329</c:v>
                </c:pt>
                <c:pt idx="3">
                  <c:v>16232.407494299634</c:v>
                </c:pt>
                <c:pt idx="4">
                  <c:v>13885.200632470887</c:v>
                </c:pt>
                <c:pt idx="5">
                  <c:v>8583.0187120536702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E3-CF45-B488-2F9739FE856C}"/>
            </c:ext>
          </c:extLst>
        </c:ser>
        <c:ser>
          <c:idx val="1"/>
          <c:order val="1"/>
          <c:tx>
            <c:strRef>
              <c:f>'Evaluation 2'!$C$7</c:f>
              <c:strCache>
                <c:ptCount val="1"/>
                <c:pt idx="0">
                  <c:v>LLMServingSim</c:v>
                </c:pt>
              </c:strCache>
            </c:strRef>
          </c:tx>
          <c:spPr>
            <a:solidFill>
              <a:srgbClr val="2C7A8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2'!$A$8:$A$13</c:f>
              <c:strCache>
                <c:ptCount val="6"/>
                <c:pt idx="0">
                  <c:v>7B-(4,1)</c:v>
                </c:pt>
                <c:pt idx="1">
                  <c:v>7B-(2,2)</c:v>
                </c:pt>
                <c:pt idx="2">
                  <c:v>13B-(8,1)</c:v>
                </c:pt>
                <c:pt idx="3">
                  <c:v>13B-(4,2)</c:v>
                </c:pt>
                <c:pt idx="4">
                  <c:v>30B-(8,2)</c:v>
                </c:pt>
                <c:pt idx="5">
                  <c:v>30B-(4,4)</c:v>
                </c:pt>
              </c:strCache>
            </c:strRef>
          </c:cat>
          <c:val>
            <c:numRef>
              <c:f>'Evaluation 2'!$C$8:$C$13</c:f>
              <c:numCache>
                <c:formatCode>0.00</c:formatCode>
                <c:ptCount val="6"/>
                <c:pt idx="0">
                  <c:v>29552.191941486599</c:v>
                </c:pt>
                <c:pt idx="1">
                  <c:v>14805.7873972212</c:v>
                </c:pt>
                <c:pt idx="2">
                  <c:v>25996.033980065899</c:v>
                </c:pt>
                <c:pt idx="3">
                  <c:v>13125.4871427137</c:v>
                </c:pt>
                <c:pt idx="4">
                  <c:v>12078.616126528401</c:v>
                </c:pt>
                <c:pt idx="5">
                  <c:v>7000.30560709166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AE3-CF45-B488-2F9739FE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989158948"/>
        <c:axId val="931620881"/>
      </c:barChart>
      <c:catAx>
        <c:axId val="19891589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chemeClr val="tx2"/>
            </a:solidFill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31620881"/>
        <c:crosses val="autoZero"/>
        <c:auto val="1"/>
        <c:lblAlgn val="ctr"/>
        <c:lblOffset val="100"/>
        <c:noMultiLvlLbl val="1"/>
      </c:catAx>
      <c:valAx>
        <c:axId val="931620881"/>
        <c:scaling>
          <c:orientation val="minMax"/>
          <c:max val="350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989158948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ln w="12700">
          <a:solidFill>
            <a:schemeClr val="tx1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'Evaluation 2'!$H$7</c:f>
              <c:strCache>
                <c:ptCount val="1"/>
                <c:pt idx="0">
                  <c:v>NeuPIMs</c:v>
                </c:pt>
              </c:strCache>
            </c:strRef>
          </c:tx>
          <c:spPr>
            <a:solidFill>
              <a:srgbClr val="80ED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2'!$G$8:$G$13</c:f>
              <c:strCache>
                <c:ptCount val="6"/>
                <c:pt idx="0">
                  <c:v>7B-(4,1)</c:v>
                </c:pt>
                <c:pt idx="1">
                  <c:v>7B-(2,2)</c:v>
                </c:pt>
                <c:pt idx="2">
                  <c:v>13B-(8,1)</c:v>
                </c:pt>
                <c:pt idx="3">
                  <c:v>13B-(4,2)</c:v>
                </c:pt>
                <c:pt idx="4">
                  <c:v>30B-(8,2)</c:v>
                </c:pt>
                <c:pt idx="5">
                  <c:v>30B-(4,4)</c:v>
                </c:pt>
              </c:strCache>
            </c:strRef>
          </c:cat>
          <c:val>
            <c:numRef>
              <c:f>'Evaluation 2'!$H$8:$H$13</c:f>
              <c:numCache>
                <c:formatCode>0.00</c:formatCode>
                <c:ptCount val="6"/>
                <c:pt idx="0">
                  <c:v>28809.635382553693</c:v>
                </c:pt>
                <c:pt idx="1">
                  <c:v>15643.383649217654</c:v>
                </c:pt>
                <c:pt idx="2">
                  <c:v>28176.951253874329</c:v>
                </c:pt>
                <c:pt idx="3">
                  <c:v>16232.407494299634</c:v>
                </c:pt>
                <c:pt idx="4">
                  <c:v>13885.200632470887</c:v>
                </c:pt>
                <c:pt idx="5">
                  <c:v>8583.0187120536702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85-AE43-A905-962FAF09AA71}"/>
            </c:ext>
          </c:extLst>
        </c:ser>
        <c:ser>
          <c:idx val="1"/>
          <c:order val="1"/>
          <c:tx>
            <c:strRef>
              <c:f>'Evaluation 2'!$I$7</c:f>
              <c:strCache>
                <c:ptCount val="1"/>
                <c:pt idx="0">
                  <c:v>LLMServingSim</c:v>
                </c:pt>
              </c:strCache>
            </c:strRef>
          </c:tx>
          <c:spPr>
            <a:solidFill>
              <a:srgbClr val="2C7A8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2'!$G$8:$G$13</c:f>
              <c:strCache>
                <c:ptCount val="6"/>
                <c:pt idx="0">
                  <c:v>7B-(4,1)</c:v>
                </c:pt>
                <c:pt idx="1">
                  <c:v>7B-(2,2)</c:v>
                </c:pt>
                <c:pt idx="2">
                  <c:v>13B-(8,1)</c:v>
                </c:pt>
                <c:pt idx="3">
                  <c:v>13B-(4,2)</c:v>
                </c:pt>
                <c:pt idx="4">
                  <c:v>30B-(8,2)</c:v>
                </c:pt>
                <c:pt idx="5">
                  <c:v>30B-(4,4)</c:v>
                </c:pt>
              </c:strCache>
            </c:strRef>
          </c:cat>
          <c:val>
            <c:numRef>
              <c:f>'Evaluation 2'!$I$8:$I$13</c:f>
              <c:numCache>
                <c:formatCode>0.00</c:formatCode>
                <c:ptCount val="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985-AE43-A905-962FAF09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1989158948"/>
        <c:axId val="931620881"/>
      </c:barChart>
      <c:catAx>
        <c:axId val="19891589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chemeClr val="tx2"/>
            </a:solidFill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931620881"/>
        <c:crosses val="autoZero"/>
        <c:auto val="1"/>
        <c:lblAlgn val="ctr"/>
        <c:lblOffset val="100"/>
        <c:noMultiLvlLbl val="1"/>
      </c:catAx>
      <c:valAx>
        <c:axId val="931620881"/>
        <c:scaling>
          <c:orientation val="minMax"/>
          <c:max val="350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989158948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ln w="12700">
          <a:solidFill>
            <a:schemeClr val="tx1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449738371174856"/>
          <c:y val="6.2947067238912732E-2"/>
          <c:w val="0.83534428200931887"/>
          <c:h val="0.7813348653306747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'Evaluation 3'!$B$13</c:f>
              <c:strCache>
                <c:ptCount val="1"/>
                <c:pt idx="0">
                  <c:v>ONNXim</c:v>
                </c:pt>
              </c:strCache>
            </c:strRef>
          </c:tx>
          <c:spPr>
            <a:solidFill>
              <a:srgbClr val="AFF6B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3'!$A$14:$A$16</c:f>
              <c:strCache>
                <c:ptCount val="3"/>
                <c:pt idx="0">
                  <c:v>GPT3-7B</c:v>
                </c:pt>
                <c:pt idx="1">
                  <c:v>GPT3-13B</c:v>
                </c:pt>
                <c:pt idx="2">
                  <c:v>GPT3-30B</c:v>
                </c:pt>
              </c:strCache>
            </c:strRef>
          </c:cat>
          <c:val>
            <c:numRef>
              <c:f>'Evaluation 3'!$B$14:$B$16</c:f>
              <c:numCache>
                <c:formatCode>0.00</c:formatCode>
                <c:ptCount val="3"/>
                <c:pt idx="0">
                  <c:v>766.11999336666668</c:v>
                </c:pt>
                <c:pt idx="1">
                  <c:v>1422.6848276819001</c:v>
                </c:pt>
                <c:pt idx="2">
                  <c:v>3282.8241715761669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E9-F346-89FF-090D15C3F084}"/>
            </c:ext>
          </c:extLst>
        </c:ser>
        <c:ser>
          <c:idx val="1"/>
          <c:order val="1"/>
          <c:tx>
            <c:strRef>
              <c:f>'Evaluation 3'!$C$13</c:f>
              <c:strCache>
                <c:ptCount val="1"/>
                <c:pt idx="0">
                  <c:v>Genesys</c:v>
                </c:pt>
              </c:strCache>
            </c:strRef>
          </c:tx>
          <c:spPr>
            <a:solidFill>
              <a:srgbClr val="4FAB8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3'!$A$14:$A$16</c:f>
              <c:strCache>
                <c:ptCount val="3"/>
                <c:pt idx="0">
                  <c:v>GPT3-7B</c:v>
                </c:pt>
                <c:pt idx="1">
                  <c:v>GPT3-13B</c:v>
                </c:pt>
                <c:pt idx="2">
                  <c:v>GPT3-30B</c:v>
                </c:pt>
              </c:strCache>
            </c:strRef>
          </c:cat>
          <c:val>
            <c:numRef>
              <c:f>'Evaluation 3'!$C$14:$C$16</c:f>
              <c:numCache>
                <c:formatCode>0.00</c:formatCode>
                <c:ptCount val="3"/>
                <c:pt idx="0">
                  <c:v>94.911154999999994</c:v>
                </c:pt>
                <c:pt idx="1">
                  <c:v>128.53254047234847</c:v>
                </c:pt>
                <c:pt idx="2">
                  <c:v>151.07727250258111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0E9-F346-89FF-090D15C3F084}"/>
            </c:ext>
          </c:extLst>
        </c:ser>
        <c:ser>
          <c:idx val="2"/>
          <c:order val="2"/>
          <c:tx>
            <c:strRef>
              <c:f>'Evaluation 3'!$D$13</c:f>
              <c:strCache>
                <c:ptCount val="1"/>
                <c:pt idx="0">
                  <c:v>NeuPIMs</c:v>
                </c:pt>
              </c:strCache>
            </c:strRef>
          </c:tx>
          <c:spPr>
            <a:solidFill>
              <a:srgbClr val="369EA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3'!$A$14:$A$16</c:f>
              <c:strCache>
                <c:ptCount val="3"/>
                <c:pt idx="0">
                  <c:v>GPT3-7B</c:v>
                </c:pt>
                <c:pt idx="1">
                  <c:v>GPT3-13B</c:v>
                </c:pt>
                <c:pt idx="2">
                  <c:v>GPT3-30B</c:v>
                </c:pt>
              </c:strCache>
            </c:strRef>
          </c:cat>
          <c:val>
            <c:numRef>
              <c:f>'Evaluation 3'!$D$14:$D$16</c:f>
              <c:numCache>
                <c:formatCode>0.00</c:formatCode>
                <c:ptCount val="3"/>
                <c:pt idx="0">
                  <c:v>128.90203333333318</c:v>
                </c:pt>
                <c:pt idx="1">
                  <c:v>181.89353333333165</c:v>
                </c:pt>
                <c:pt idx="2">
                  <c:v>319.69538333333168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0E9-F346-89FF-090D15C3F084}"/>
            </c:ext>
          </c:extLst>
        </c:ser>
        <c:ser>
          <c:idx val="3"/>
          <c:order val="3"/>
          <c:tx>
            <c:strRef>
              <c:f>'Evaluation 3'!$E$13</c:f>
              <c:strCache>
                <c:ptCount val="1"/>
                <c:pt idx="0">
                  <c:v>LLMServingSim</c:v>
                </c:pt>
              </c:strCache>
            </c:strRef>
          </c:tx>
          <c:spPr>
            <a:solidFill>
              <a:srgbClr val="1D4E6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3'!$A$14:$A$16</c:f>
              <c:strCache>
                <c:ptCount val="3"/>
                <c:pt idx="0">
                  <c:v>GPT3-7B</c:v>
                </c:pt>
                <c:pt idx="1">
                  <c:v>GPT3-13B</c:v>
                </c:pt>
                <c:pt idx="2">
                  <c:v>GPT3-30B</c:v>
                </c:pt>
              </c:strCache>
            </c:strRef>
          </c:cat>
          <c:val>
            <c:numRef>
              <c:f>'Evaluation 3'!$E$14:$E$16</c:f>
              <c:numCache>
                <c:formatCode>0.00</c:formatCode>
                <c:ptCount val="3"/>
                <c:pt idx="0">
                  <c:v>3.6764598833333335</c:v>
                </c:pt>
                <c:pt idx="1">
                  <c:v>4.2393099833333334</c:v>
                </c:pt>
                <c:pt idx="2">
                  <c:v>5.2896968166666669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0E9-F346-89FF-090D15C3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33172"/>
        <c:axId val="696613384"/>
      </c:barChart>
      <c:catAx>
        <c:axId val="777633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96613384"/>
        <c:crosses val="autoZero"/>
        <c:auto val="1"/>
        <c:lblAlgn val="ctr"/>
        <c:lblOffset val="100"/>
        <c:noMultiLvlLbl val="1"/>
      </c:catAx>
      <c:valAx>
        <c:axId val="69661338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out"/>
        <c:minorTickMark val="out"/>
        <c:tickLblPos val="nextTo"/>
        <c:spPr>
          <a:ln w="12700"/>
        </c:spPr>
        <c:txPr>
          <a:bodyPr/>
          <a:lstStyle/>
          <a:p>
            <a:pPr lvl="0">
              <a:defRPr sz="11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7763317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1'!$A$6:$A$46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1'!$C$6:$C$46</c:f>
              <c:numCache>
                <c:formatCode>General</c:formatCode>
                <c:ptCount val="41"/>
                <c:pt idx="0">
                  <c:v>67.7</c:v>
                </c:pt>
                <c:pt idx="1">
                  <c:v>219.5</c:v>
                </c:pt>
                <c:pt idx="2">
                  <c:v>350.1</c:v>
                </c:pt>
                <c:pt idx="3">
                  <c:v>379.5</c:v>
                </c:pt>
                <c:pt idx="4">
                  <c:v>524.9</c:v>
                </c:pt>
                <c:pt idx="5">
                  <c:v>644.9</c:v>
                </c:pt>
                <c:pt idx="6">
                  <c:v>619.29999999999995</c:v>
                </c:pt>
                <c:pt idx="7">
                  <c:v>635.20000000000005</c:v>
                </c:pt>
                <c:pt idx="8">
                  <c:v>570.79999999999995</c:v>
                </c:pt>
                <c:pt idx="9">
                  <c:v>738.8</c:v>
                </c:pt>
                <c:pt idx="10">
                  <c:v>662.7</c:v>
                </c:pt>
                <c:pt idx="11">
                  <c:v>455.7</c:v>
                </c:pt>
                <c:pt idx="12">
                  <c:v>642.29999999999995</c:v>
                </c:pt>
                <c:pt idx="13">
                  <c:v>621.29999999999995</c:v>
                </c:pt>
                <c:pt idx="14">
                  <c:v>592.5</c:v>
                </c:pt>
                <c:pt idx="15">
                  <c:v>567.1</c:v>
                </c:pt>
                <c:pt idx="16">
                  <c:v>717.7</c:v>
                </c:pt>
                <c:pt idx="17">
                  <c:v>663.8</c:v>
                </c:pt>
                <c:pt idx="18">
                  <c:v>759.3</c:v>
                </c:pt>
                <c:pt idx="19">
                  <c:v>812.7</c:v>
                </c:pt>
                <c:pt idx="20">
                  <c:v>758.3</c:v>
                </c:pt>
                <c:pt idx="21">
                  <c:v>595.4</c:v>
                </c:pt>
                <c:pt idx="22">
                  <c:v>558.79999999999995</c:v>
                </c:pt>
                <c:pt idx="23">
                  <c:v>342.8</c:v>
                </c:pt>
                <c:pt idx="24">
                  <c:v>69.900000000000006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D-8446-BB94-831A407916B8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1'!$A$6:$A$46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1'!$E$6:$E$46</c:f>
              <c:numCache>
                <c:formatCode>General</c:formatCode>
                <c:ptCount val="41"/>
                <c:pt idx="0">
                  <c:v>134</c:v>
                </c:pt>
                <c:pt idx="1">
                  <c:v>396</c:v>
                </c:pt>
                <c:pt idx="2">
                  <c:v>484</c:v>
                </c:pt>
                <c:pt idx="3">
                  <c:v>518</c:v>
                </c:pt>
                <c:pt idx="4">
                  <c:v>590</c:v>
                </c:pt>
                <c:pt idx="5">
                  <c:v>682</c:v>
                </c:pt>
                <c:pt idx="6">
                  <c:v>726</c:v>
                </c:pt>
                <c:pt idx="7">
                  <c:v>586</c:v>
                </c:pt>
                <c:pt idx="8">
                  <c:v>598</c:v>
                </c:pt>
                <c:pt idx="9">
                  <c:v>752</c:v>
                </c:pt>
                <c:pt idx="10">
                  <c:v>606</c:v>
                </c:pt>
                <c:pt idx="11">
                  <c:v>378</c:v>
                </c:pt>
                <c:pt idx="12">
                  <c:v>658</c:v>
                </c:pt>
                <c:pt idx="13">
                  <c:v>620</c:v>
                </c:pt>
                <c:pt idx="14">
                  <c:v>656</c:v>
                </c:pt>
                <c:pt idx="15">
                  <c:v>628</c:v>
                </c:pt>
                <c:pt idx="16">
                  <c:v>680</c:v>
                </c:pt>
                <c:pt idx="17">
                  <c:v>768</c:v>
                </c:pt>
                <c:pt idx="18">
                  <c:v>738</c:v>
                </c:pt>
                <c:pt idx="19">
                  <c:v>782</c:v>
                </c:pt>
                <c:pt idx="20">
                  <c:v>710</c:v>
                </c:pt>
                <c:pt idx="21">
                  <c:v>574</c:v>
                </c:pt>
                <c:pt idx="22">
                  <c:v>148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D-8446-BB94-831A40791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10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9738371174856"/>
          <c:y val="6.2947067238912732E-2"/>
          <c:w val="0.83534428200931887"/>
          <c:h val="0.7813348653306747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'Evaluation 3'!$H$20</c:f>
              <c:strCache>
                <c:ptCount val="1"/>
                <c:pt idx="0">
                  <c:v>ONNXim</c:v>
                </c:pt>
              </c:strCache>
            </c:strRef>
          </c:tx>
          <c:spPr>
            <a:solidFill>
              <a:srgbClr val="AFF6B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3'!$G$21:$G$23</c:f>
              <c:strCache>
                <c:ptCount val="3"/>
                <c:pt idx="0">
                  <c:v>GPT3-7B</c:v>
                </c:pt>
                <c:pt idx="1">
                  <c:v>GPT3-13B</c:v>
                </c:pt>
                <c:pt idx="2">
                  <c:v>GPT3-30B</c:v>
                </c:pt>
              </c:strCache>
            </c:strRef>
          </c:cat>
          <c:val>
            <c:numRef>
              <c:f>'Evaluation 3'!$H$21:$H$23</c:f>
              <c:numCache>
                <c:formatCode>0.00</c:formatCode>
                <c:ptCount val="3"/>
                <c:pt idx="0">
                  <c:v>766.11999336666668</c:v>
                </c:pt>
                <c:pt idx="1">
                  <c:v>1422.6848276819001</c:v>
                </c:pt>
                <c:pt idx="2">
                  <c:v>3282.8241715761669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7D-D94E-B05F-E0ADE09F41F6}"/>
            </c:ext>
          </c:extLst>
        </c:ser>
        <c:ser>
          <c:idx val="1"/>
          <c:order val="1"/>
          <c:tx>
            <c:strRef>
              <c:f>'Evaluation 3'!$I$20</c:f>
              <c:strCache>
                <c:ptCount val="1"/>
                <c:pt idx="0">
                  <c:v>Genesys</c:v>
                </c:pt>
              </c:strCache>
            </c:strRef>
          </c:tx>
          <c:spPr>
            <a:solidFill>
              <a:srgbClr val="4FAB8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3'!$G$21:$G$23</c:f>
              <c:strCache>
                <c:ptCount val="3"/>
                <c:pt idx="0">
                  <c:v>GPT3-7B</c:v>
                </c:pt>
                <c:pt idx="1">
                  <c:v>GPT3-13B</c:v>
                </c:pt>
                <c:pt idx="2">
                  <c:v>GPT3-30B</c:v>
                </c:pt>
              </c:strCache>
            </c:strRef>
          </c:cat>
          <c:val>
            <c:numRef>
              <c:f>'Evaluation 3'!$I$21:$I$23</c:f>
              <c:numCache>
                <c:formatCode>0.00</c:formatCode>
                <c:ptCount val="3"/>
                <c:pt idx="0">
                  <c:v>94.911154999999994</c:v>
                </c:pt>
                <c:pt idx="1">
                  <c:v>128.53254047234847</c:v>
                </c:pt>
                <c:pt idx="2">
                  <c:v>151.07727250258111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87D-D94E-B05F-E0ADE09F41F6}"/>
            </c:ext>
          </c:extLst>
        </c:ser>
        <c:ser>
          <c:idx val="2"/>
          <c:order val="2"/>
          <c:tx>
            <c:strRef>
              <c:f>'Evaluation 3'!$J$20</c:f>
              <c:strCache>
                <c:ptCount val="1"/>
                <c:pt idx="0">
                  <c:v>NeuPIMs</c:v>
                </c:pt>
              </c:strCache>
            </c:strRef>
          </c:tx>
          <c:spPr>
            <a:solidFill>
              <a:srgbClr val="369EA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3'!$G$21:$G$23</c:f>
              <c:strCache>
                <c:ptCount val="3"/>
                <c:pt idx="0">
                  <c:v>GPT3-7B</c:v>
                </c:pt>
                <c:pt idx="1">
                  <c:v>GPT3-13B</c:v>
                </c:pt>
                <c:pt idx="2">
                  <c:v>GPT3-30B</c:v>
                </c:pt>
              </c:strCache>
            </c:strRef>
          </c:cat>
          <c:val>
            <c:numRef>
              <c:f>'Evaluation 3'!$J$21:$J$23</c:f>
              <c:numCache>
                <c:formatCode>0.00</c:formatCode>
                <c:ptCount val="3"/>
                <c:pt idx="0">
                  <c:v>128.90203333333318</c:v>
                </c:pt>
                <c:pt idx="1">
                  <c:v>181.89353333333165</c:v>
                </c:pt>
                <c:pt idx="2">
                  <c:v>319.69538333333168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87D-D94E-B05F-E0ADE09F41F6}"/>
            </c:ext>
          </c:extLst>
        </c:ser>
        <c:ser>
          <c:idx val="3"/>
          <c:order val="3"/>
          <c:tx>
            <c:strRef>
              <c:f>'Evaluation 3'!$K$20</c:f>
              <c:strCache>
                <c:ptCount val="1"/>
                <c:pt idx="0">
                  <c:v>LLMServingSim</c:v>
                </c:pt>
              </c:strCache>
            </c:strRef>
          </c:tx>
          <c:spPr>
            <a:solidFill>
              <a:srgbClr val="1D4E6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3'!$G$21:$G$23</c:f>
              <c:strCache>
                <c:ptCount val="3"/>
                <c:pt idx="0">
                  <c:v>GPT3-7B</c:v>
                </c:pt>
                <c:pt idx="1">
                  <c:v>GPT3-13B</c:v>
                </c:pt>
                <c:pt idx="2">
                  <c:v>GPT3-30B</c:v>
                </c:pt>
              </c:strCache>
            </c:strRef>
          </c:cat>
          <c:val>
            <c:numRef>
              <c:f>'Evaluation 3'!$K$21:$K$23</c:f>
              <c:numCache>
                <c:formatCode>0.00</c:formatCode>
                <c:ptCount val="3"/>
                <c:pt idx="0">
                  <c:v>2.1657536833333335</c:v>
                </c:pt>
                <c:pt idx="1">
                  <c:v>2.2256368666666666</c:v>
                </c:pt>
                <c:pt idx="2">
                  <c:v>2.4335007666666666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87D-D94E-B05F-E0ADE09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33172"/>
        <c:axId val="696613384"/>
      </c:barChart>
      <c:catAx>
        <c:axId val="777633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96613384"/>
        <c:crosses val="autoZero"/>
        <c:auto val="1"/>
        <c:lblAlgn val="ctr"/>
        <c:lblOffset val="100"/>
        <c:noMultiLvlLbl val="1"/>
      </c:catAx>
      <c:valAx>
        <c:axId val="69661338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out"/>
        <c:minorTickMark val="out"/>
        <c:tickLblPos val="nextTo"/>
        <c:spPr>
          <a:ln w="12700"/>
        </c:spPr>
        <c:txPr>
          <a:bodyPr/>
          <a:lstStyle/>
          <a:p>
            <a:pPr lvl="0">
              <a:defRPr sz="11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7763317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4901773641931"/>
          <c:y val="6.5027996500437446E-2"/>
          <c:w val="0.86527320448580314"/>
          <c:h val="0.82108311461067363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'Evaluation 4'!$B$6</c:f>
              <c:strCache>
                <c:ptCount val="1"/>
                <c:pt idx="0">
                  <c:v>execution engine</c:v>
                </c:pt>
              </c:strCache>
            </c:strRef>
          </c:tx>
          <c:spPr>
            <a:solidFill>
              <a:srgbClr val="A5F3B3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'Evaluation 4'!$B$7:$B$16</c:f>
              <c:numCache>
                <c:formatCode>0.00</c:formatCode>
                <c:ptCount val="10"/>
                <c:pt idx="0">
                  <c:v>195597.64600000001</c:v>
                </c:pt>
                <c:pt idx="1">
                  <c:v>13570.133</c:v>
                </c:pt>
                <c:pt idx="2">
                  <c:v>194550.64300000001</c:v>
                </c:pt>
                <c:pt idx="3">
                  <c:v>13496.584999999999</c:v>
                </c:pt>
                <c:pt idx="4">
                  <c:v>195338.666</c:v>
                </c:pt>
                <c:pt idx="5">
                  <c:v>13542.508</c:v>
                </c:pt>
                <c:pt idx="6">
                  <c:v>195747.408</c:v>
                </c:pt>
                <c:pt idx="7">
                  <c:v>13492.426000000001</c:v>
                </c:pt>
                <c:pt idx="8">
                  <c:v>195377.34599999999</c:v>
                </c:pt>
                <c:pt idx="9">
                  <c:v>13603.832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0-8747-8FA0-AD11E5173E1B}"/>
            </c:ext>
          </c:extLst>
        </c:ser>
        <c:ser>
          <c:idx val="1"/>
          <c:order val="1"/>
          <c:tx>
            <c:strRef>
              <c:f>'Evaluation 4'!$C$6</c:f>
              <c:strCache>
                <c:ptCount val="1"/>
                <c:pt idx="0">
                  <c:v>graph converter</c:v>
                </c:pt>
              </c:strCache>
            </c:strRef>
          </c:tx>
          <c:spPr>
            <a:solidFill>
              <a:srgbClr val="57CD99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'Evaluation 4'!$C$7:$C$16</c:f>
              <c:numCache>
                <c:formatCode>0.00</c:formatCode>
                <c:ptCount val="10"/>
                <c:pt idx="0">
                  <c:v>1927.0050000000001</c:v>
                </c:pt>
                <c:pt idx="1">
                  <c:v>1883.163</c:v>
                </c:pt>
                <c:pt idx="2">
                  <c:v>538.77499999999998</c:v>
                </c:pt>
                <c:pt idx="3">
                  <c:v>534.30100000000004</c:v>
                </c:pt>
                <c:pt idx="4">
                  <c:v>330.02100000000002</c:v>
                </c:pt>
                <c:pt idx="5">
                  <c:v>333.72199999999998</c:v>
                </c:pt>
                <c:pt idx="6">
                  <c:v>230.25299999999999</c:v>
                </c:pt>
                <c:pt idx="7">
                  <c:v>236.62299999999999</c:v>
                </c:pt>
                <c:pt idx="8">
                  <c:v>157.946</c:v>
                </c:pt>
                <c:pt idx="9">
                  <c:v>156.18600000000001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0-8747-8FA0-AD11E5173E1B}"/>
            </c:ext>
          </c:extLst>
        </c:ser>
        <c:ser>
          <c:idx val="2"/>
          <c:order val="2"/>
          <c:tx>
            <c:strRef>
              <c:f>'Evaluation 4'!$D$6</c:f>
              <c:strCache>
                <c:ptCount val="1"/>
                <c:pt idx="0">
                  <c:v>astra-sim</c:v>
                </c:pt>
              </c:strCache>
            </c:strRef>
          </c:tx>
          <c:spPr>
            <a:solidFill>
              <a:srgbClr val="38A3A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'Evaluation 4'!$D$7:$D$16</c:f>
              <c:numCache>
                <c:formatCode>0.00</c:formatCode>
                <c:ptCount val="10"/>
                <c:pt idx="0">
                  <c:v>17952.712</c:v>
                </c:pt>
                <c:pt idx="1">
                  <c:v>17897.886999999999</c:v>
                </c:pt>
                <c:pt idx="2">
                  <c:v>9103.7029999999995</c:v>
                </c:pt>
                <c:pt idx="3">
                  <c:v>9092.6810000000005</c:v>
                </c:pt>
                <c:pt idx="4">
                  <c:v>5628.4449999999997</c:v>
                </c:pt>
                <c:pt idx="5">
                  <c:v>5566.674</c:v>
                </c:pt>
                <c:pt idx="6">
                  <c:v>3552.8020000000001</c:v>
                </c:pt>
                <c:pt idx="7">
                  <c:v>3080.0419999999999</c:v>
                </c:pt>
                <c:pt idx="8">
                  <c:v>2002.5309999999999</c:v>
                </c:pt>
                <c:pt idx="9">
                  <c:v>1987.48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0-8747-8FA0-AD11E5173E1B}"/>
            </c:ext>
          </c:extLst>
        </c:ser>
        <c:ser>
          <c:idx val="3"/>
          <c:order val="3"/>
          <c:tx>
            <c:strRef>
              <c:f>'Evaluation 4'!$E$6</c:f>
              <c:strCache>
                <c:ptCount val="1"/>
                <c:pt idx="0">
                  <c:v>scheduler</c:v>
                </c:pt>
              </c:strCache>
            </c:strRef>
          </c:tx>
          <c:spPr>
            <a:solidFill>
              <a:srgbClr val="215579"/>
            </a:solidFill>
            <a:ln>
              <a:solidFill>
                <a:schemeClr val="tx2"/>
              </a:solidFill>
            </a:ln>
          </c:spPr>
          <c:invertIfNegative val="0"/>
          <c:val>
            <c:numRef>
              <c:f>'Evaluation 4'!$E$7:$E$16</c:f>
              <c:numCache>
                <c:formatCode>0.00</c:formatCode>
                <c:ptCount val="10"/>
                <c:pt idx="0">
                  <c:v>234.17599999997765</c:v>
                </c:pt>
                <c:pt idx="1">
                  <c:v>236.67500000000291</c:v>
                </c:pt>
                <c:pt idx="2">
                  <c:v>1495.8419999999751</c:v>
                </c:pt>
                <c:pt idx="3">
                  <c:v>1453.5760000000009</c:v>
                </c:pt>
                <c:pt idx="4">
                  <c:v>1080.2079999999842</c:v>
                </c:pt>
                <c:pt idx="5">
                  <c:v>1074</c:v>
                </c:pt>
                <c:pt idx="6">
                  <c:v>765.00400000001537</c:v>
                </c:pt>
                <c:pt idx="7">
                  <c:v>752.9330000000009</c:v>
                </c:pt>
                <c:pt idx="8">
                  <c:v>495.42500000001746</c:v>
                </c:pt>
                <c:pt idx="9">
                  <c:v>512.96000000000095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0-8747-8FA0-AD11E517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738352551"/>
        <c:axId val="83589352"/>
      </c:barChart>
      <c:catAx>
        <c:axId val="738352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 w="12700">
            <a:solidFill>
              <a:schemeClr val="tx2"/>
            </a:solidFill>
          </a:ln>
        </c:spPr>
        <c:crossAx val="83589352"/>
        <c:crosses val="autoZero"/>
        <c:auto val="1"/>
        <c:lblAlgn val="ctr"/>
        <c:lblOffset val="100"/>
        <c:noMultiLvlLbl val="1"/>
      </c:catAx>
      <c:valAx>
        <c:axId val="83589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38352551"/>
        <c:crosses val="autoZero"/>
        <c:crossBetween val="between"/>
        <c:dispUnits>
          <c:builtInUnit val="thousands"/>
        </c:dispUnits>
      </c:valAx>
      <c:spPr>
        <a:ln w="12700">
          <a:solidFill>
            <a:schemeClr val="tx1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4901773641931"/>
          <c:y val="6.5027996500437446E-2"/>
          <c:w val="0.86527320448580314"/>
          <c:h val="0.82108311461067363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'Evaluation 4'!$I$19</c:f>
              <c:strCache>
                <c:ptCount val="1"/>
                <c:pt idx="0">
                  <c:v>execution engine</c:v>
                </c:pt>
              </c:strCache>
            </c:strRef>
          </c:tx>
          <c:spPr>
            <a:solidFill>
              <a:srgbClr val="A5F3B3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'Evaluation 4'!$I$20:$I$29</c:f>
              <c:numCache>
                <c:formatCode>0.00</c:formatCode>
                <c:ptCount val="10"/>
                <c:pt idx="0">
                  <c:v>55560.239000000001</c:v>
                </c:pt>
                <c:pt idx="1">
                  <c:v>1231.328</c:v>
                </c:pt>
                <c:pt idx="2">
                  <c:v>54427.722999999998</c:v>
                </c:pt>
                <c:pt idx="3">
                  <c:v>1168.8030000000001</c:v>
                </c:pt>
                <c:pt idx="4">
                  <c:v>55768.24</c:v>
                </c:pt>
                <c:pt idx="5">
                  <c:v>1106.674</c:v>
                </c:pt>
                <c:pt idx="6">
                  <c:v>55972.976999999999</c:v>
                </c:pt>
                <c:pt idx="7">
                  <c:v>640.36400000000003</c:v>
                </c:pt>
                <c:pt idx="8">
                  <c:v>56627.838000000003</c:v>
                </c:pt>
                <c:pt idx="9">
                  <c:v>1294.068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A-564B-A0D5-FD6C18F4C3F1}"/>
            </c:ext>
          </c:extLst>
        </c:ser>
        <c:ser>
          <c:idx val="1"/>
          <c:order val="1"/>
          <c:tx>
            <c:strRef>
              <c:f>'Evaluation 4'!$J$19</c:f>
              <c:strCache>
                <c:ptCount val="1"/>
                <c:pt idx="0">
                  <c:v>graph converter</c:v>
                </c:pt>
              </c:strCache>
            </c:strRef>
          </c:tx>
          <c:spPr>
            <a:solidFill>
              <a:srgbClr val="57CD99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'Evaluation 4'!$J$20:$J$29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A-564B-A0D5-FD6C18F4C3F1}"/>
            </c:ext>
          </c:extLst>
        </c:ser>
        <c:ser>
          <c:idx val="2"/>
          <c:order val="2"/>
          <c:tx>
            <c:strRef>
              <c:f>'Evaluation 4'!$K$19</c:f>
              <c:strCache>
                <c:ptCount val="1"/>
                <c:pt idx="0">
                  <c:v>astra-sim</c:v>
                </c:pt>
              </c:strCache>
            </c:strRef>
          </c:tx>
          <c:spPr>
            <a:solidFill>
              <a:srgbClr val="38A3A6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'Evaluation 4'!$K$20:$K$29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A-564B-A0D5-FD6C18F4C3F1}"/>
            </c:ext>
          </c:extLst>
        </c:ser>
        <c:ser>
          <c:idx val="3"/>
          <c:order val="3"/>
          <c:tx>
            <c:strRef>
              <c:f>'Evaluation 4'!$L$19</c:f>
              <c:strCache>
                <c:ptCount val="1"/>
                <c:pt idx="0">
                  <c:v>scheduler</c:v>
                </c:pt>
              </c:strCache>
            </c:strRef>
          </c:tx>
          <c:spPr>
            <a:solidFill>
              <a:srgbClr val="215579"/>
            </a:solidFill>
            <a:ln>
              <a:solidFill>
                <a:schemeClr val="tx2"/>
              </a:solidFill>
            </a:ln>
          </c:spPr>
          <c:invertIfNegative val="0"/>
          <c:val>
            <c:numRef>
              <c:f>'Evaluation 4'!$L$20:$L$29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A-564B-A0D5-FD6C18F4C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738352551"/>
        <c:axId val="83589352"/>
      </c:barChart>
      <c:catAx>
        <c:axId val="738352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one"/>
        <c:spPr>
          <a:ln w="12700">
            <a:solidFill>
              <a:schemeClr val="tx2"/>
            </a:solidFill>
          </a:ln>
        </c:spPr>
        <c:crossAx val="83589352"/>
        <c:crosses val="autoZero"/>
        <c:auto val="1"/>
        <c:lblAlgn val="ctr"/>
        <c:lblOffset val="100"/>
        <c:noMultiLvlLbl val="1"/>
      </c:catAx>
      <c:valAx>
        <c:axId val="83589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738352551"/>
        <c:crosses val="autoZero"/>
        <c:crossBetween val="between"/>
        <c:dispUnits>
          <c:builtInUnit val="thousands"/>
        </c:dispUnits>
      </c:valAx>
      <c:spPr>
        <a:ln w="12700">
          <a:solidFill>
            <a:schemeClr val="tx1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0577867383665"/>
          <c:y val="4.6916099739902281E-2"/>
          <c:w val="0.84777367681753402"/>
          <c:h val="0.65341942484440452"/>
        </c:manualLayout>
      </c:layout>
      <c:lineChart>
        <c:grouping val="standard"/>
        <c:varyColors val="0"/>
        <c:ser>
          <c:idx val="1"/>
          <c:order val="0"/>
          <c:tx>
            <c:strRef>
              <c:f>'Evaluation 5'!$B$18</c:f>
              <c:strCache>
                <c:ptCount val="1"/>
                <c:pt idx="0">
                  <c:v>GPT3-7B</c:v>
                </c:pt>
              </c:strCache>
            </c:strRef>
          </c:tx>
          <c:spPr>
            <a:ln w="19050" cap="rnd">
              <a:solidFill>
                <a:srgbClr val="57CD99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57CD99"/>
              </a:solidFill>
              <a:ln w="9525">
                <a:solidFill>
                  <a:srgbClr val="57CD99"/>
                </a:solidFill>
              </a:ln>
              <a:effectLst/>
            </c:spPr>
          </c:marker>
          <c:cat>
            <c:numRef>
              <c:f>'Evaluation 5'!$A$19:$A$27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'Evaluation 5'!$B$19:$B$27</c:f>
              <c:numCache>
                <c:formatCode>0.00</c:formatCode>
                <c:ptCount val="9"/>
                <c:pt idx="0">
                  <c:v>1.7542382999999999</c:v>
                </c:pt>
                <c:pt idx="1">
                  <c:v>1.7683509833333333</c:v>
                </c:pt>
                <c:pt idx="2">
                  <c:v>1.7824832666666666</c:v>
                </c:pt>
                <c:pt idx="3">
                  <c:v>1.8377436833333334</c:v>
                </c:pt>
                <c:pt idx="4">
                  <c:v>2.0547287333333335</c:v>
                </c:pt>
                <c:pt idx="5">
                  <c:v>2.9003659499999999</c:v>
                </c:pt>
                <c:pt idx="6">
                  <c:v>6.4577160666666664</c:v>
                </c:pt>
                <c:pt idx="7">
                  <c:v>21.33129315</c:v>
                </c:pt>
                <c:pt idx="8">
                  <c:v>83.000432450000005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7-CB42-B3B2-4B873D7CC80C}"/>
            </c:ext>
          </c:extLst>
        </c:ser>
        <c:ser>
          <c:idx val="2"/>
          <c:order val="1"/>
          <c:tx>
            <c:strRef>
              <c:f>'Evaluation 5'!$C$18</c:f>
              <c:strCache>
                <c:ptCount val="1"/>
                <c:pt idx="0">
                  <c:v>GPT3-30B</c:v>
                </c:pt>
              </c:strCache>
            </c:strRef>
          </c:tx>
          <c:spPr>
            <a:ln w="19050" cap="rnd">
              <a:solidFill>
                <a:srgbClr val="38A3A6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38A3A6"/>
              </a:solidFill>
              <a:ln w="9525">
                <a:solidFill>
                  <a:srgbClr val="38A3A6"/>
                </a:solidFill>
              </a:ln>
              <a:effectLst/>
            </c:spPr>
          </c:marker>
          <c:cat>
            <c:numRef>
              <c:f>'Evaluation 5'!$A$19:$A$27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'Evaluation 5'!$C$19:$C$27</c:f>
              <c:numCache>
                <c:formatCode>0.00</c:formatCode>
                <c:ptCount val="9"/>
                <c:pt idx="0">
                  <c:v>3.1819958333333331</c:v>
                </c:pt>
                <c:pt idx="1">
                  <c:v>3.1626147000000002</c:v>
                </c:pt>
                <c:pt idx="2">
                  <c:v>3.2435303333333332</c:v>
                </c:pt>
                <c:pt idx="3">
                  <c:v>3.294061716666667</c:v>
                </c:pt>
                <c:pt idx="4">
                  <c:v>3.7575505833333334</c:v>
                </c:pt>
                <c:pt idx="5">
                  <c:v>4.8956722833333339</c:v>
                </c:pt>
                <c:pt idx="6">
                  <c:v>10.2435685</c:v>
                </c:pt>
                <c:pt idx="7">
                  <c:v>32.361985250000004</c:v>
                </c:pt>
                <c:pt idx="8">
                  <c:v>123.91322571666666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7-CB42-B3B2-4B873D7CC80C}"/>
            </c:ext>
          </c:extLst>
        </c:ser>
        <c:ser>
          <c:idx val="3"/>
          <c:order val="2"/>
          <c:tx>
            <c:strRef>
              <c:f>'Evaluation 5'!$D$18</c:f>
              <c:strCache>
                <c:ptCount val="1"/>
                <c:pt idx="0">
                  <c:v>GPT3-175B</c:v>
                </c:pt>
              </c:strCache>
            </c:strRef>
          </c:tx>
          <c:spPr>
            <a:ln w="19050" cap="rnd">
              <a:solidFill>
                <a:srgbClr val="22567B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22567B"/>
              </a:solidFill>
              <a:ln w="9525" cap="flat">
                <a:solidFill>
                  <a:srgbClr val="22567B"/>
                </a:solidFill>
                <a:round/>
              </a:ln>
              <a:effectLst/>
            </c:spPr>
          </c:marker>
          <c:cat>
            <c:numRef>
              <c:f>'Evaluation 5'!$A$19:$A$27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'Evaluation 5'!$D$19:$D$27</c:f>
              <c:numCache>
                <c:formatCode>0.00</c:formatCode>
                <c:ptCount val="9"/>
                <c:pt idx="0">
                  <c:v>5.5830565166666668</c:v>
                </c:pt>
                <c:pt idx="1">
                  <c:v>5.6043533500000002</c:v>
                </c:pt>
                <c:pt idx="2">
                  <c:v>5.6465402166666667</c:v>
                </c:pt>
                <c:pt idx="3">
                  <c:v>5.7898651499999998</c:v>
                </c:pt>
                <c:pt idx="4">
                  <c:v>6.7168035000000001</c:v>
                </c:pt>
                <c:pt idx="5">
                  <c:v>9.0028516166666659</c:v>
                </c:pt>
                <c:pt idx="6">
                  <c:v>19.762550999999998</c:v>
                </c:pt>
                <c:pt idx="7">
                  <c:v>64.561168316666667</c:v>
                </c:pt>
                <c:pt idx="8">
                  <c:v>247.936678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7-CB42-B3B2-4B873D7CC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67680"/>
        <c:axId val="316377936"/>
      </c:lineChart>
      <c:catAx>
        <c:axId val="316467680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377936"/>
        <c:crosses val="autoZero"/>
        <c:auto val="1"/>
        <c:lblAlgn val="ctr"/>
        <c:lblOffset val="0"/>
        <c:noMultiLvlLbl val="0"/>
      </c:catAx>
      <c:valAx>
        <c:axId val="3163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467680"/>
        <c:crosses val="autoZero"/>
        <c:crossBetween val="between"/>
        <c:majorUnit val="10"/>
      </c:valAx>
      <c:spPr>
        <a:noFill/>
        <a:ln w="12700">
          <a:solidFill>
            <a:schemeClr val="tx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0577867383665"/>
          <c:y val="4.6916099739902281E-2"/>
          <c:w val="0.84777367681753402"/>
          <c:h val="0.65341942484440452"/>
        </c:manualLayout>
      </c:layout>
      <c:lineChart>
        <c:grouping val="standard"/>
        <c:varyColors val="0"/>
        <c:ser>
          <c:idx val="1"/>
          <c:order val="0"/>
          <c:tx>
            <c:strRef>
              <c:f>'Evaluation 5'!$B$18</c:f>
              <c:strCache>
                <c:ptCount val="1"/>
                <c:pt idx="0">
                  <c:v>GPT3-7B</c:v>
                </c:pt>
              </c:strCache>
            </c:strRef>
          </c:tx>
          <c:spPr>
            <a:ln w="19050" cap="rnd">
              <a:solidFill>
                <a:srgbClr val="57CD99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57CD99"/>
              </a:solidFill>
              <a:ln w="9525">
                <a:solidFill>
                  <a:srgbClr val="57CD99"/>
                </a:solidFill>
              </a:ln>
              <a:effectLst/>
            </c:spPr>
          </c:marker>
          <c:cat>
            <c:numRef>
              <c:f>'Evaluation 5'!$G$22:$G$30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'Evaluation 5'!$H$22:$H$30</c:f>
              <c:numCache>
                <c:formatCode>0.00</c:formatCode>
                <c:ptCount val="9"/>
                <c:pt idx="0">
                  <c:v>0.6937072388333333</c:v>
                </c:pt>
                <c:pt idx="1">
                  <c:v>0.6937072388333333</c:v>
                </c:pt>
                <c:pt idx="2">
                  <c:v>0.6937072388333333</c:v>
                </c:pt>
                <c:pt idx="3">
                  <c:v>0.6937072388333333</c:v>
                </c:pt>
                <c:pt idx="4">
                  <c:v>0.6937072388333333</c:v>
                </c:pt>
                <c:pt idx="5">
                  <c:v>0.6937072388333333</c:v>
                </c:pt>
                <c:pt idx="6">
                  <c:v>0.6937072388333333</c:v>
                </c:pt>
                <c:pt idx="7">
                  <c:v>0.6937072388333333</c:v>
                </c:pt>
                <c:pt idx="8">
                  <c:v>0.6937072388333333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6-D04B-9D8E-50C3D46A5ECA}"/>
            </c:ext>
          </c:extLst>
        </c:ser>
        <c:ser>
          <c:idx val="2"/>
          <c:order val="1"/>
          <c:tx>
            <c:strRef>
              <c:f>'Evaluation 5'!$C$18</c:f>
              <c:strCache>
                <c:ptCount val="1"/>
                <c:pt idx="0">
                  <c:v>GPT3-30B</c:v>
                </c:pt>
              </c:strCache>
            </c:strRef>
          </c:tx>
          <c:spPr>
            <a:ln w="19050" cap="rnd">
              <a:solidFill>
                <a:srgbClr val="38A3A6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38A3A6"/>
              </a:solidFill>
              <a:ln w="9525">
                <a:solidFill>
                  <a:srgbClr val="38A3A6"/>
                </a:solidFill>
              </a:ln>
              <a:effectLst/>
            </c:spPr>
          </c:marker>
          <c:cat>
            <c:numRef>
              <c:f>'Evaluation 5'!$G$22:$G$30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'Evaluation 5'!$I$22:$I$30</c:f>
              <c:numCache>
                <c:formatCode>0.00</c:formatCode>
                <c:ptCount val="9"/>
                <c:pt idx="0">
                  <c:v>0.97931966299999995</c:v>
                </c:pt>
                <c:pt idx="1">
                  <c:v>0.97931966299999995</c:v>
                </c:pt>
                <c:pt idx="2">
                  <c:v>0.97931966299999995</c:v>
                </c:pt>
                <c:pt idx="3">
                  <c:v>0.97931966299999995</c:v>
                </c:pt>
                <c:pt idx="4">
                  <c:v>0.97931966299999995</c:v>
                </c:pt>
                <c:pt idx="5">
                  <c:v>0.97931966299999995</c:v>
                </c:pt>
                <c:pt idx="6">
                  <c:v>0.97931966299999995</c:v>
                </c:pt>
                <c:pt idx="7">
                  <c:v>0.97931966299999995</c:v>
                </c:pt>
                <c:pt idx="8">
                  <c:v>0.97931966299999995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6-D04B-9D8E-50C3D46A5ECA}"/>
            </c:ext>
          </c:extLst>
        </c:ser>
        <c:ser>
          <c:idx val="3"/>
          <c:order val="2"/>
          <c:tx>
            <c:strRef>
              <c:f>'Evaluation 5'!$D$18</c:f>
              <c:strCache>
                <c:ptCount val="1"/>
                <c:pt idx="0">
                  <c:v>GPT3-175B</c:v>
                </c:pt>
              </c:strCache>
            </c:strRef>
          </c:tx>
          <c:spPr>
            <a:ln w="19050" cap="rnd">
              <a:solidFill>
                <a:srgbClr val="22567B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rgbClr val="22567B"/>
              </a:solidFill>
              <a:ln w="9525" cap="flat">
                <a:solidFill>
                  <a:srgbClr val="22567B"/>
                </a:solidFill>
                <a:round/>
              </a:ln>
              <a:effectLst/>
            </c:spPr>
          </c:marker>
          <c:cat>
            <c:numRef>
              <c:f>'Evaluation 5'!$G$22:$G$30</c:f>
              <c:numCache>
                <c:formatCode>General</c:formatCode>
                <c:ptCount val="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'Evaluation 5'!$J$22:$J$30</c:f>
              <c:numCache>
                <c:formatCode>0.00</c:formatCode>
                <c:ptCount val="9"/>
                <c:pt idx="0">
                  <c:v>1.0198903189999999</c:v>
                </c:pt>
                <c:pt idx="1">
                  <c:v>1.0198903189999999</c:v>
                </c:pt>
                <c:pt idx="2">
                  <c:v>1.0198903189999999</c:v>
                </c:pt>
                <c:pt idx="3">
                  <c:v>1.0198903189999999</c:v>
                </c:pt>
                <c:pt idx="4">
                  <c:v>1.0198903189999999</c:v>
                </c:pt>
                <c:pt idx="5">
                  <c:v>1.0198903189999999</c:v>
                </c:pt>
                <c:pt idx="6">
                  <c:v>1.0198903189999999</c:v>
                </c:pt>
                <c:pt idx="7">
                  <c:v>1.0198903189999999</c:v>
                </c:pt>
                <c:pt idx="8">
                  <c:v>1.0198903189999999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6-D04B-9D8E-50C3D46A5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67680"/>
        <c:axId val="316377936"/>
      </c:lineChart>
      <c:catAx>
        <c:axId val="316467680"/>
        <c:scaling>
          <c:orientation val="minMax"/>
        </c:scaling>
        <c:delete val="0"/>
        <c:axPos val="b"/>
        <c:numFmt formatCode="#,##0_);[Red]\(#,##0\)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377936"/>
        <c:crosses val="autoZero"/>
        <c:auto val="1"/>
        <c:lblAlgn val="ctr"/>
        <c:lblOffset val="0"/>
        <c:noMultiLvlLbl val="0"/>
      </c:catAx>
      <c:valAx>
        <c:axId val="3163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467680"/>
        <c:crosses val="autoZero"/>
        <c:crossBetween val="between"/>
        <c:majorUnit val="10"/>
      </c:valAx>
      <c:spPr>
        <a:noFill/>
        <a:ln w="12700">
          <a:solidFill>
            <a:schemeClr val="tx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1'!$A$6:$A$26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1'!$B$52:$B$72</c:f>
              <c:numCache>
                <c:formatCode>General</c:formatCode>
                <c:ptCount val="21"/>
                <c:pt idx="0">
                  <c:v>95.8</c:v>
                </c:pt>
                <c:pt idx="1">
                  <c:v>134</c:v>
                </c:pt>
                <c:pt idx="2">
                  <c:v>191.8</c:v>
                </c:pt>
                <c:pt idx="3">
                  <c:v>284.10000000000002</c:v>
                </c:pt>
                <c:pt idx="4">
                  <c:v>244.7</c:v>
                </c:pt>
                <c:pt idx="5">
                  <c:v>358.5</c:v>
                </c:pt>
                <c:pt idx="6">
                  <c:v>50</c:v>
                </c:pt>
                <c:pt idx="7">
                  <c:v>405.1</c:v>
                </c:pt>
                <c:pt idx="8">
                  <c:v>525.79999999999995</c:v>
                </c:pt>
                <c:pt idx="9">
                  <c:v>39.9</c:v>
                </c:pt>
                <c:pt idx="10">
                  <c:v>115.7</c:v>
                </c:pt>
                <c:pt idx="11">
                  <c:v>77.8</c:v>
                </c:pt>
                <c:pt idx="12">
                  <c:v>839.6</c:v>
                </c:pt>
                <c:pt idx="13">
                  <c:v>97.8</c:v>
                </c:pt>
                <c:pt idx="14">
                  <c:v>181.5</c:v>
                </c:pt>
                <c:pt idx="15">
                  <c:v>249.5</c:v>
                </c:pt>
                <c:pt idx="16">
                  <c:v>251.6</c:v>
                </c:pt>
                <c:pt idx="17">
                  <c:v>124.8</c:v>
                </c:pt>
                <c:pt idx="18">
                  <c:v>202.3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3-274F-9F9E-83BE40B0C529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1'!$A$6:$A$26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1'!$D$52:$D$72</c:f>
              <c:numCache>
                <c:formatCode>General</c:formatCode>
                <c:ptCount val="21"/>
                <c:pt idx="0">
                  <c:v>64</c:v>
                </c:pt>
                <c:pt idx="1">
                  <c:v>130</c:v>
                </c:pt>
                <c:pt idx="2">
                  <c:v>228</c:v>
                </c:pt>
                <c:pt idx="3">
                  <c:v>270</c:v>
                </c:pt>
                <c:pt idx="4">
                  <c:v>262</c:v>
                </c:pt>
                <c:pt idx="5">
                  <c:v>274</c:v>
                </c:pt>
                <c:pt idx="6">
                  <c:v>136</c:v>
                </c:pt>
                <c:pt idx="7">
                  <c:v>232</c:v>
                </c:pt>
                <c:pt idx="8">
                  <c:v>512</c:v>
                </c:pt>
                <c:pt idx="9">
                  <c:v>196</c:v>
                </c:pt>
                <c:pt idx="10">
                  <c:v>130</c:v>
                </c:pt>
                <c:pt idx="11">
                  <c:v>278</c:v>
                </c:pt>
                <c:pt idx="12">
                  <c:v>646</c:v>
                </c:pt>
                <c:pt idx="13">
                  <c:v>14</c:v>
                </c:pt>
                <c:pt idx="14">
                  <c:v>280</c:v>
                </c:pt>
                <c:pt idx="15">
                  <c:v>304</c:v>
                </c:pt>
                <c:pt idx="16">
                  <c:v>64</c:v>
                </c:pt>
                <c:pt idx="17">
                  <c:v>236</c:v>
                </c:pt>
                <c:pt idx="18">
                  <c:v>226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3-274F-9F9E-83BE40B0C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4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1'!$A$52:$A$92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1'!$C$52:$C$92</c:f>
              <c:numCache>
                <c:formatCode>General</c:formatCode>
                <c:ptCount val="41"/>
                <c:pt idx="0">
                  <c:v>21.9</c:v>
                </c:pt>
                <c:pt idx="1">
                  <c:v>80</c:v>
                </c:pt>
                <c:pt idx="2">
                  <c:v>175.8</c:v>
                </c:pt>
                <c:pt idx="3">
                  <c:v>95.4</c:v>
                </c:pt>
                <c:pt idx="4">
                  <c:v>199</c:v>
                </c:pt>
                <c:pt idx="5">
                  <c:v>260.89999999999998</c:v>
                </c:pt>
                <c:pt idx="6">
                  <c:v>387.7</c:v>
                </c:pt>
                <c:pt idx="7">
                  <c:v>239.4</c:v>
                </c:pt>
                <c:pt idx="8">
                  <c:v>91.3</c:v>
                </c:pt>
                <c:pt idx="9">
                  <c:v>439</c:v>
                </c:pt>
                <c:pt idx="10">
                  <c:v>456.9</c:v>
                </c:pt>
                <c:pt idx="11">
                  <c:v>279.3</c:v>
                </c:pt>
                <c:pt idx="12">
                  <c:v>141.6</c:v>
                </c:pt>
                <c:pt idx="13">
                  <c:v>558.9</c:v>
                </c:pt>
                <c:pt idx="14">
                  <c:v>464.7</c:v>
                </c:pt>
                <c:pt idx="15">
                  <c:v>371.2</c:v>
                </c:pt>
                <c:pt idx="16">
                  <c:v>279.60000000000002</c:v>
                </c:pt>
                <c:pt idx="17">
                  <c:v>413.9</c:v>
                </c:pt>
                <c:pt idx="18">
                  <c:v>434.3</c:v>
                </c:pt>
                <c:pt idx="19">
                  <c:v>566.6</c:v>
                </c:pt>
                <c:pt idx="20">
                  <c:v>655.29999999999995</c:v>
                </c:pt>
                <c:pt idx="21">
                  <c:v>745.4</c:v>
                </c:pt>
                <c:pt idx="22">
                  <c:v>592.6</c:v>
                </c:pt>
                <c:pt idx="23">
                  <c:v>683.3</c:v>
                </c:pt>
                <c:pt idx="24">
                  <c:v>657.3</c:v>
                </c:pt>
                <c:pt idx="25">
                  <c:v>671.4</c:v>
                </c:pt>
                <c:pt idx="26">
                  <c:v>583.1</c:v>
                </c:pt>
                <c:pt idx="27">
                  <c:v>541.20000000000005</c:v>
                </c:pt>
                <c:pt idx="28">
                  <c:v>504.1</c:v>
                </c:pt>
                <c:pt idx="29">
                  <c:v>446.9</c:v>
                </c:pt>
                <c:pt idx="30">
                  <c:v>387.3</c:v>
                </c:pt>
                <c:pt idx="31">
                  <c:v>337.3</c:v>
                </c:pt>
                <c:pt idx="32">
                  <c:v>261.8</c:v>
                </c:pt>
                <c:pt idx="33">
                  <c:v>144.80000000000001</c:v>
                </c:pt>
                <c:pt idx="34">
                  <c:v>31.6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C-5845-AD6B-342A22CE3AB7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1'!$A$52:$A$92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1'!$E$52:$E$92</c:f>
              <c:numCache>
                <c:formatCode>General</c:formatCode>
                <c:ptCount val="41"/>
                <c:pt idx="0">
                  <c:v>12</c:v>
                </c:pt>
                <c:pt idx="1">
                  <c:v>68</c:v>
                </c:pt>
                <c:pt idx="2">
                  <c:v>100</c:v>
                </c:pt>
                <c:pt idx="3">
                  <c:v>154</c:v>
                </c:pt>
                <c:pt idx="4">
                  <c:v>218</c:v>
                </c:pt>
                <c:pt idx="5">
                  <c:v>232</c:v>
                </c:pt>
                <c:pt idx="6">
                  <c:v>372</c:v>
                </c:pt>
                <c:pt idx="7">
                  <c:v>198</c:v>
                </c:pt>
                <c:pt idx="8">
                  <c:v>226</c:v>
                </c:pt>
                <c:pt idx="9">
                  <c:v>340</c:v>
                </c:pt>
                <c:pt idx="10">
                  <c:v>442</c:v>
                </c:pt>
                <c:pt idx="11">
                  <c:v>272</c:v>
                </c:pt>
                <c:pt idx="12">
                  <c:v>412</c:v>
                </c:pt>
                <c:pt idx="13">
                  <c:v>532</c:v>
                </c:pt>
                <c:pt idx="14">
                  <c:v>550</c:v>
                </c:pt>
                <c:pt idx="15">
                  <c:v>442</c:v>
                </c:pt>
                <c:pt idx="16">
                  <c:v>476</c:v>
                </c:pt>
                <c:pt idx="17">
                  <c:v>604</c:v>
                </c:pt>
                <c:pt idx="18">
                  <c:v>506</c:v>
                </c:pt>
                <c:pt idx="19">
                  <c:v>640</c:v>
                </c:pt>
                <c:pt idx="20">
                  <c:v>722</c:v>
                </c:pt>
                <c:pt idx="21">
                  <c:v>590</c:v>
                </c:pt>
                <c:pt idx="22">
                  <c:v>556</c:v>
                </c:pt>
                <c:pt idx="23">
                  <c:v>614</c:v>
                </c:pt>
                <c:pt idx="24">
                  <c:v>588</c:v>
                </c:pt>
                <c:pt idx="25">
                  <c:v>452</c:v>
                </c:pt>
                <c:pt idx="26">
                  <c:v>496</c:v>
                </c:pt>
                <c:pt idx="27">
                  <c:v>448</c:v>
                </c:pt>
                <c:pt idx="28">
                  <c:v>446</c:v>
                </c:pt>
                <c:pt idx="29">
                  <c:v>334</c:v>
                </c:pt>
                <c:pt idx="30">
                  <c:v>344</c:v>
                </c:pt>
                <c:pt idx="31">
                  <c:v>274</c:v>
                </c:pt>
                <c:pt idx="32">
                  <c:v>256</c:v>
                </c:pt>
                <c:pt idx="33">
                  <c:v>228</c:v>
                </c:pt>
                <c:pt idx="34">
                  <c:v>154</c:v>
                </c:pt>
                <c:pt idx="35">
                  <c:v>92</c:v>
                </c:pt>
                <c:pt idx="3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C-5845-AD6B-342A22CE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10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1'!$A$98:$A$118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1'!$B$98:$B$118</c:f>
              <c:numCache>
                <c:formatCode>General</c:formatCode>
                <c:ptCount val="21"/>
                <c:pt idx="0">
                  <c:v>103.8</c:v>
                </c:pt>
                <c:pt idx="1">
                  <c:v>135.9</c:v>
                </c:pt>
                <c:pt idx="2">
                  <c:v>208.9</c:v>
                </c:pt>
                <c:pt idx="3">
                  <c:v>420.6</c:v>
                </c:pt>
                <c:pt idx="4">
                  <c:v>253.7</c:v>
                </c:pt>
                <c:pt idx="5">
                  <c:v>221.7</c:v>
                </c:pt>
                <c:pt idx="6">
                  <c:v>42</c:v>
                </c:pt>
                <c:pt idx="7">
                  <c:v>429.5</c:v>
                </c:pt>
                <c:pt idx="8">
                  <c:v>475.7</c:v>
                </c:pt>
                <c:pt idx="9">
                  <c:v>39.799999999999997</c:v>
                </c:pt>
                <c:pt idx="10">
                  <c:v>193</c:v>
                </c:pt>
                <c:pt idx="11">
                  <c:v>682.8</c:v>
                </c:pt>
                <c:pt idx="12">
                  <c:v>155.1</c:v>
                </c:pt>
                <c:pt idx="13">
                  <c:v>206.5</c:v>
                </c:pt>
                <c:pt idx="14">
                  <c:v>193.2</c:v>
                </c:pt>
                <c:pt idx="15">
                  <c:v>215</c:v>
                </c:pt>
                <c:pt idx="16">
                  <c:v>206.9</c:v>
                </c:pt>
                <c:pt idx="17">
                  <c:v>81.8</c:v>
                </c:pt>
                <c:pt idx="18">
                  <c:v>202.4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9-E94D-9770-0E1C57E0ABB9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1'!$A$98:$A$118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1'!$D$98:$D$118</c:f>
              <c:numCache>
                <c:formatCode>General</c:formatCode>
                <c:ptCount val="21"/>
                <c:pt idx="0">
                  <c:v>96</c:v>
                </c:pt>
                <c:pt idx="1">
                  <c:v>134</c:v>
                </c:pt>
                <c:pt idx="2">
                  <c:v>192</c:v>
                </c:pt>
                <c:pt idx="3">
                  <c:v>314</c:v>
                </c:pt>
                <c:pt idx="4">
                  <c:v>338</c:v>
                </c:pt>
                <c:pt idx="5">
                  <c:v>240</c:v>
                </c:pt>
                <c:pt idx="6">
                  <c:v>70</c:v>
                </c:pt>
                <c:pt idx="7">
                  <c:v>394</c:v>
                </c:pt>
                <c:pt idx="8">
                  <c:v>494</c:v>
                </c:pt>
                <c:pt idx="9">
                  <c:v>32</c:v>
                </c:pt>
                <c:pt idx="10">
                  <c:v>148</c:v>
                </c:pt>
                <c:pt idx="11">
                  <c:v>710</c:v>
                </c:pt>
                <c:pt idx="12">
                  <c:v>196</c:v>
                </c:pt>
                <c:pt idx="13">
                  <c:v>200</c:v>
                </c:pt>
                <c:pt idx="14">
                  <c:v>152</c:v>
                </c:pt>
                <c:pt idx="15">
                  <c:v>276</c:v>
                </c:pt>
                <c:pt idx="16">
                  <c:v>210</c:v>
                </c:pt>
                <c:pt idx="17">
                  <c:v>82</c:v>
                </c:pt>
                <c:pt idx="18">
                  <c:v>204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9-E94D-9770-0E1C57E0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4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1'!$A$98:$A$138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1'!$C$98:$C$138</c:f>
              <c:numCache>
                <c:formatCode>General</c:formatCode>
                <c:ptCount val="41"/>
                <c:pt idx="0">
                  <c:v>73.8</c:v>
                </c:pt>
                <c:pt idx="1">
                  <c:v>247.8</c:v>
                </c:pt>
                <c:pt idx="2">
                  <c:v>384</c:v>
                </c:pt>
                <c:pt idx="3">
                  <c:v>295</c:v>
                </c:pt>
                <c:pt idx="4">
                  <c:v>537.4</c:v>
                </c:pt>
                <c:pt idx="5">
                  <c:v>698.9</c:v>
                </c:pt>
                <c:pt idx="6">
                  <c:v>633.5</c:v>
                </c:pt>
                <c:pt idx="7">
                  <c:v>598.5</c:v>
                </c:pt>
                <c:pt idx="8">
                  <c:v>627</c:v>
                </c:pt>
                <c:pt idx="9">
                  <c:v>730.5</c:v>
                </c:pt>
                <c:pt idx="10">
                  <c:v>618.79999999999995</c:v>
                </c:pt>
                <c:pt idx="11">
                  <c:v>436</c:v>
                </c:pt>
                <c:pt idx="12">
                  <c:v>664.1</c:v>
                </c:pt>
                <c:pt idx="13">
                  <c:v>625.5</c:v>
                </c:pt>
                <c:pt idx="14">
                  <c:v>529.79999999999995</c:v>
                </c:pt>
                <c:pt idx="15">
                  <c:v>533.6</c:v>
                </c:pt>
                <c:pt idx="16">
                  <c:v>726.2</c:v>
                </c:pt>
                <c:pt idx="17">
                  <c:v>748.4</c:v>
                </c:pt>
                <c:pt idx="18">
                  <c:v>716.4</c:v>
                </c:pt>
                <c:pt idx="19">
                  <c:v>819.7</c:v>
                </c:pt>
                <c:pt idx="20">
                  <c:v>724.4</c:v>
                </c:pt>
                <c:pt idx="21">
                  <c:v>620.20000000000005</c:v>
                </c:pt>
                <c:pt idx="22">
                  <c:v>536.79999999999995</c:v>
                </c:pt>
                <c:pt idx="23">
                  <c:v>335.5</c:v>
                </c:pt>
                <c:pt idx="24">
                  <c:v>34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E-8340-B59B-E85B92886C0D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1'!$A$98:$A$138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1'!$E$98:$E$138</c:f>
              <c:numCache>
                <c:formatCode>General</c:formatCode>
                <c:ptCount val="41"/>
                <c:pt idx="0">
                  <c:v>206</c:v>
                </c:pt>
                <c:pt idx="1">
                  <c:v>492</c:v>
                </c:pt>
                <c:pt idx="2">
                  <c:v>516</c:v>
                </c:pt>
                <c:pt idx="3">
                  <c:v>508</c:v>
                </c:pt>
                <c:pt idx="4">
                  <c:v>538</c:v>
                </c:pt>
                <c:pt idx="5">
                  <c:v>646</c:v>
                </c:pt>
                <c:pt idx="6">
                  <c:v>650</c:v>
                </c:pt>
                <c:pt idx="7">
                  <c:v>536</c:v>
                </c:pt>
                <c:pt idx="8">
                  <c:v>500</c:v>
                </c:pt>
                <c:pt idx="9">
                  <c:v>688</c:v>
                </c:pt>
                <c:pt idx="10">
                  <c:v>636</c:v>
                </c:pt>
                <c:pt idx="11">
                  <c:v>414</c:v>
                </c:pt>
                <c:pt idx="12">
                  <c:v>620</c:v>
                </c:pt>
                <c:pt idx="13">
                  <c:v>610</c:v>
                </c:pt>
                <c:pt idx="14">
                  <c:v>642</c:v>
                </c:pt>
                <c:pt idx="15">
                  <c:v>584</c:v>
                </c:pt>
                <c:pt idx="16">
                  <c:v>638</c:v>
                </c:pt>
                <c:pt idx="17">
                  <c:v>646</c:v>
                </c:pt>
                <c:pt idx="18">
                  <c:v>670</c:v>
                </c:pt>
                <c:pt idx="19">
                  <c:v>736</c:v>
                </c:pt>
                <c:pt idx="20">
                  <c:v>694</c:v>
                </c:pt>
                <c:pt idx="21">
                  <c:v>686</c:v>
                </c:pt>
                <c:pt idx="22">
                  <c:v>556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E-8340-B59B-E85B9288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10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0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1'!$A$6:$A$26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1'!$B$6:$B$26</c:f>
              <c:numCache>
                <c:formatCode>General</c:formatCode>
                <c:ptCount val="21"/>
                <c:pt idx="0">
                  <c:v>95.6</c:v>
                </c:pt>
                <c:pt idx="1">
                  <c:v>143.69999999999999</c:v>
                </c:pt>
                <c:pt idx="2">
                  <c:v>208.9</c:v>
                </c:pt>
                <c:pt idx="3">
                  <c:v>257.7</c:v>
                </c:pt>
                <c:pt idx="4">
                  <c:v>339.3</c:v>
                </c:pt>
                <c:pt idx="5">
                  <c:v>299.5</c:v>
                </c:pt>
                <c:pt idx="6">
                  <c:v>41.7</c:v>
                </c:pt>
                <c:pt idx="7">
                  <c:v>379.5</c:v>
                </c:pt>
                <c:pt idx="8">
                  <c:v>528.79999999999995</c:v>
                </c:pt>
                <c:pt idx="9">
                  <c:v>39.9</c:v>
                </c:pt>
                <c:pt idx="10">
                  <c:v>193.6</c:v>
                </c:pt>
                <c:pt idx="11">
                  <c:v>619.70000000000005</c:v>
                </c:pt>
                <c:pt idx="12">
                  <c:v>220.7</c:v>
                </c:pt>
                <c:pt idx="13">
                  <c:v>207.8</c:v>
                </c:pt>
                <c:pt idx="14">
                  <c:v>99.7</c:v>
                </c:pt>
                <c:pt idx="15">
                  <c:v>284.5</c:v>
                </c:pt>
                <c:pt idx="16">
                  <c:v>187.9</c:v>
                </c:pt>
                <c:pt idx="17">
                  <c:v>126</c:v>
                </c:pt>
                <c:pt idx="18">
                  <c:v>203.8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7-E44F-A774-CA43C5B26A74}"/>
            </c:ext>
          </c:extLst>
        </c:ser>
        <c:ser>
          <c:idx val="1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1'!$A$6:$A$26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1'!$H$6:$H$26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7-E44F-A774-CA43C5B2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4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1'!$A$6:$A$46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1'!$C$6:$C$46</c:f>
              <c:numCache>
                <c:formatCode>General</c:formatCode>
                <c:ptCount val="41"/>
                <c:pt idx="0">
                  <c:v>67.7</c:v>
                </c:pt>
                <c:pt idx="1">
                  <c:v>219.5</c:v>
                </c:pt>
                <c:pt idx="2">
                  <c:v>350.1</c:v>
                </c:pt>
                <c:pt idx="3">
                  <c:v>379.5</c:v>
                </c:pt>
                <c:pt idx="4">
                  <c:v>524.9</c:v>
                </c:pt>
                <c:pt idx="5">
                  <c:v>644.9</c:v>
                </c:pt>
                <c:pt idx="6">
                  <c:v>619.29999999999995</c:v>
                </c:pt>
                <c:pt idx="7">
                  <c:v>635.20000000000005</c:v>
                </c:pt>
                <c:pt idx="8">
                  <c:v>570.79999999999995</c:v>
                </c:pt>
                <c:pt idx="9">
                  <c:v>738.8</c:v>
                </c:pt>
                <c:pt idx="10">
                  <c:v>662.7</c:v>
                </c:pt>
                <c:pt idx="11">
                  <c:v>455.7</c:v>
                </c:pt>
                <c:pt idx="12">
                  <c:v>642.29999999999995</c:v>
                </c:pt>
                <c:pt idx="13">
                  <c:v>621.29999999999995</c:v>
                </c:pt>
                <c:pt idx="14">
                  <c:v>592.5</c:v>
                </c:pt>
                <c:pt idx="15">
                  <c:v>567.1</c:v>
                </c:pt>
                <c:pt idx="16">
                  <c:v>717.7</c:v>
                </c:pt>
                <c:pt idx="17">
                  <c:v>663.8</c:v>
                </c:pt>
                <c:pt idx="18">
                  <c:v>759.3</c:v>
                </c:pt>
                <c:pt idx="19">
                  <c:v>812.7</c:v>
                </c:pt>
                <c:pt idx="20">
                  <c:v>758.3</c:v>
                </c:pt>
                <c:pt idx="21">
                  <c:v>595.4</c:v>
                </c:pt>
                <c:pt idx="22">
                  <c:v>558.79999999999995</c:v>
                </c:pt>
                <c:pt idx="23">
                  <c:v>342.8</c:v>
                </c:pt>
                <c:pt idx="24">
                  <c:v>69.900000000000006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F-0D4A-B44D-0E7377DE3808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1'!$A$6:$A$46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'Evaluation 1'!$I$6:$I$46</c:f>
              <c:numCache>
                <c:formatCode>General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F-0D4A-B44D-0E7377DE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10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7912723030832"/>
          <c:y val="6.5651288781210043E-2"/>
          <c:w val="0.82012679286301338"/>
          <c:h val="0.73443704152365574"/>
        </c:manualLayout>
      </c:layout>
      <c:lineChart>
        <c:grouping val="standard"/>
        <c:varyColors val="1"/>
        <c:ser>
          <c:idx val="8"/>
          <c:order val="0"/>
          <c:tx>
            <c:strRef>
              <c:f>'Evaluation 1'!$B$5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BFBFBF"/>
              </a:solidFill>
              <a:prstDash val="solid"/>
            </a:ln>
          </c:spPr>
          <c:marker>
            <c:symbol val="none"/>
          </c:marker>
          <c:cat>
            <c:numRef>
              <c:f>'Evaluation 1'!$A$6:$A$26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1'!$B$52:$B$72</c:f>
              <c:numCache>
                <c:formatCode>General</c:formatCode>
                <c:ptCount val="21"/>
                <c:pt idx="0">
                  <c:v>95.8</c:v>
                </c:pt>
                <c:pt idx="1">
                  <c:v>134</c:v>
                </c:pt>
                <c:pt idx="2">
                  <c:v>191.8</c:v>
                </c:pt>
                <c:pt idx="3">
                  <c:v>284.10000000000002</c:v>
                </c:pt>
                <c:pt idx="4">
                  <c:v>244.7</c:v>
                </c:pt>
                <c:pt idx="5">
                  <c:v>358.5</c:v>
                </c:pt>
                <c:pt idx="6">
                  <c:v>50</c:v>
                </c:pt>
                <c:pt idx="7">
                  <c:v>405.1</c:v>
                </c:pt>
                <c:pt idx="8">
                  <c:v>525.79999999999995</c:v>
                </c:pt>
                <c:pt idx="9">
                  <c:v>39.9</c:v>
                </c:pt>
                <c:pt idx="10">
                  <c:v>115.7</c:v>
                </c:pt>
                <c:pt idx="11">
                  <c:v>77.8</c:v>
                </c:pt>
                <c:pt idx="12">
                  <c:v>839.6</c:v>
                </c:pt>
                <c:pt idx="13">
                  <c:v>97.8</c:v>
                </c:pt>
                <c:pt idx="14">
                  <c:v>181.5</c:v>
                </c:pt>
                <c:pt idx="15">
                  <c:v>249.5</c:v>
                </c:pt>
                <c:pt idx="16">
                  <c:v>251.6</c:v>
                </c:pt>
                <c:pt idx="17">
                  <c:v>124.8</c:v>
                </c:pt>
                <c:pt idx="18">
                  <c:v>202.3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E-CD4A-BA04-5D8B7BC28722}"/>
            </c:ext>
          </c:extLst>
        </c:ser>
        <c:ser>
          <c:idx val="10"/>
          <c:order val="1"/>
          <c:tx>
            <c:strRef>
              <c:f>'Evaluation 1'!$D$5</c:f>
              <c:strCache>
                <c:ptCount val="1"/>
                <c:pt idx="0">
                  <c:v>prompt throughput</c:v>
                </c:pt>
              </c:strCache>
            </c:strRef>
          </c:tx>
          <c:spPr>
            <a:ln w="25400" cmpd="sng">
              <a:solidFill>
                <a:srgbClr val="4FAB83"/>
              </a:solidFill>
              <a:prstDash val="solid"/>
            </a:ln>
          </c:spPr>
          <c:marker>
            <c:symbol val="none"/>
          </c:marker>
          <c:cat>
            <c:numRef>
              <c:f>'Evaluation 1'!$A$6:$A$26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'Evaluation 1'!$H$52:$H$72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E-CD4A-BA04-5D8B7BC2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14164"/>
        <c:axId val="1740126064"/>
      </c:lineChart>
      <c:catAx>
        <c:axId val="203011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12700"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740126064"/>
        <c:crosses val="autoZero"/>
        <c:auto val="1"/>
        <c:lblAlgn val="ctr"/>
        <c:lblOffset val="50"/>
        <c:tickLblSkip val="4"/>
        <c:tickMarkSkip val="2"/>
        <c:noMultiLvlLbl val="1"/>
      </c:catAx>
      <c:valAx>
        <c:axId val="1740126064"/>
        <c:scaling>
          <c:orientation val="minMax"/>
          <c:max val="1000"/>
        </c:scaling>
        <c:delete val="0"/>
        <c:axPos val="l"/>
        <c:majorGridlines>
          <c:spPr>
            <a:ln w="6350"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_);[Red]\(#,##0\)" sourceLinked="0"/>
        <c:majorTickMark val="none"/>
        <c:minorTickMark val="none"/>
        <c:tickLblPos val="nextTo"/>
        <c:spPr>
          <a:ln w="9525"/>
        </c:spPr>
        <c:txPr>
          <a:bodyPr/>
          <a:lstStyle/>
          <a:p>
            <a:pPr lvl="0">
              <a:defRPr sz="1300"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2030114164"/>
        <c:crosses val="autoZero"/>
        <c:crossBetween val="midCat"/>
        <c:majorUnit val="250"/>
      </c:valAx>
      <c:spPr>
        <a:ln w="12700">
          <a:solidFill>
            <a:schemeClr val="tx2"/>
          </a:solidFill>
        </a:ln>
      </c:spPr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63760</xdr:colOff>
      <xdr:row>9</xdr:row>
      <xdr:rowOff>142240</xdr:rowOff>
    </xdr:from>
    <xdr:ext cx="3017520" cy="1463040"/>
    <xdr:graphicFrame macro="">
      <xdr:nvGraphicFramePr>
        <xdr:cNvPr id="10" name="Chart 2" title="차트">
          <a:extLst>
            <a:ext uri="{FF2B5EF4-FFF2-40B4-BE49-F238E27FC236}">
              <a16:creationId xmlns:a16="http://schemas.microsoft.com/office/drawing/2014/main" id="{FBABDE87-23DC-BC4E-B63A-072D2C7B4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86360</xdr:colOff>
      <xdr:row>9</xdr:row>
      <xdr:rowOff>132080</xdr:rowOff>
    </xdr:from>
    <xdr:ext cx="3017520" cy="1463040"/>
    <xdr:graphicFrame macro="">
      <xdr:nvGraphicFramePr>
        <xdr:cNvPr id="14" name="Chart 2" title="차트">
          <a:extLst>
            <a:ext uri="{FF2B5EF4-FFF2-40B4-BE49-F238E27FC236}">
              <a16:creationId xmlns:a16="http://schemas.microsoft.com/office/drawing/2014/main" id="{5B490E80-783B-DA46-902B-D5C692D3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46090</xdr:colOff>
      <xdr:row>55</xdr:row>
      <xdr:rowOff>170291</xdr:rowOff>
    </xdr:from>
    <xdr:ext cx="3017520" cy="1463040"/>
    <xdr:graphicFrame macro="">
      <xdr:nvGraphicFramePr>
        <xdr:cNvPr id="15" name="Chart 2" title="차트">
          <a:extLst>
            <a:ext uri="{FF2B5EF4-FFF2-40B4-BE49-F238E27FC236}">
              <a16:creationId xmlns:a16="http://schemas.microsoft.com/office/drawing/2014/main" id="{87708599-CDED-8B4D-8BEE-9CAA0778F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166491</xdr:colOff>
      <xdr:row>55</xdr:row>
      <xdr:rowOff>157091</xdr:rowOff>
    </xdr:from>
    <xdr:ext cx="3017520" cy="1463040"/>
    <xdr:graphicFrame macro="">
      <xdr:nvGraphicFramePr>
        <xdr:cNvPr id="16" name="Chart 2" title="차트">
          <a:extLst>
            <a:ext uri="{FF2B5EF4-FFF2-40B4-BE49-F238E27FC236}">
              <a16:creationId xmlns:a16="http://schemas.microsoft.com/office/drawing/2014/main" id="{0AAB35A2-1025-B54B-82E5-3E25DB114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58790</xdr:colOff>
      <xdr:row>102</xdr:row>
      <xdr:rowOff>81391</xdr:rowOff>
    </xdr:from>
    <xdr:ext cx="3017520" cy="1463040"/>
    <xdr:graphicFrame macro="">
      <xdr:nvGraphicFramePr>
        <xdr:cNvPr id="21" name="Chart 2" title="차트">
          <a:extLst>
            <a:ext uri="{FF2B5EF4-FFF2-40B4-BE49-F238E27FC236}">
              <a16:creationId xmlns:a16="http://schemas.microsoft.com/office/drawing/2014/main" id="{901FDD91-9C74-1041-B390-25AC7C368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141091</xdr:colOff>
      <xdr:row>102</xdr:row>
      <xdr:rowOff>93591</xdr:rowOff>
    </xdr:from>
    <xdr:ext cx="3017520" cy="1463040"/>
    <xdr:graphicFrame macro="">
      <xdr:nvGraphicFramePr>
        <xdr:cNvPr id="22" name="Chart 2" title="차트">
          <a:extLst>
            <a:ext uri="{FF2B5EF4-FFF2-40B4-BE49-F238E27FC236}">
              <a16:creationId xmlns:a16="http://schemas.microsoft.com/office/drawing/2014/main" id="{A9CE68B1-20BB-B942-AA98-AFAEE6685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50800</xdr:colOff>
      <xdr:row>20</xdr:row>
      <xdr:rowOff>124460</xdr:rowOff>
    </xdr:from>
    <xdr:ext cx="3017520" cy="1463040"/>
    <xdr:graphicFrame macro="">
      <xdr:nvGraphicFramePr>
        <xdr:cNvPr id="23" name="Chart 2" title="차트">
          <a:extLst>
            <a:ext uri="{FF2B5EF4-FFF2-40B4-BE49-F238E27FC236}">
              <a16:creationId xmlns:a16="http://schemas.microsoft.com/office/drawing/2014/main" id="{4BAFDBBB-DF1F-FD46-AEF2-A6C4E74B1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13</xdr:col>
      <xdr:colOff>60700</xdr:colOff>
      <xdr:row>20</xdr:row>
      <xdr:rowOff>114300</xdr:rowOff>
    </xdr:from>
    <xdr:ext cx="3017520" cy="1463040"/>
    <xdr:graphicFrame macro="">
      <xdr:nvGraphicFramePr>
        <xdr:cNvPr id="24" name="Chart 2" title="차트">
          <a:extLst>
            <a:ext uri="{FF2B5EF4-FFF2-40B4-BE49-F238E27FC236}">
              <a16:creationId xmlns:a16="http://schemas.microsoft.com/office/drawing/2014/main" id="{3C4C88FD-D311-9C42-8EE1-0F01DF2A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10</xdr:col>
      <xdr:colOff>46090</xdr:colOff>
      <xdr:row>66</xdr:row>
      <xdr:rowOff>170291</xdr:rowOff>
    </xdr:from>
    <xdr:ext cx="3017520" cy="1463040"/>
    <xdr:graphicFrame macro="">
      <xdr:nvGraphicFramePr>
        <xdr:cNvPr id="25" name="Chart 2" title="차트">
          <a:extLst>
            <a:ext uri="{FF2B5EF4-FFF2-40B4-BE49-F238E27FC236}">
              <a16:creationId xmlns:a16="http://schemas.microsoft.com/office/drawing/2014/main" id="{ED47653D-C1AD-AF43-A747-0DE0080E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13</xdr:col>
      <xdr:colOff>179191</xdr:colOff>
      <xdr:row>66</xdr:row>
      <xdr:rowOff>157091</xdr:rowOff>
    </xdr:from>
    <xdr:ext cx="3017520" cy="1463040"/>
    <xdr:graphicFrame macro="">
      <xdr:nvGraphicFramePr>
        <xdr:cNvPr id="26" name="Chart 2" title="차트">
          <a:extLst>
            <a:ext uri="{FF2B5EF4-FFF2-40B4-BE49-F238E27FC236}">
              <a16:creationId xmlns:a16="http://schemas.microsoft.com/office/drawing/2014/main" id="{FF7C4544-4BF5-2141-A3A1-AA8ED1B4B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</xdr:col>
      <xdr:colOff>58790</xdr:colOff>
      <xdr:row>114</xdr:row>
      <xdr:rowOff>81391</xdr:rowOff>
    </xdr:from>
    <xdr:ext cx="3017520" cy="1463040"/>
    <xdr:graphicFrame macro="">
      <xdr:nvGraphicFramePr>
        <xdr:cNvPr id="27" name="Chart 2" title="차트">
          <a:extLst>
            <a:ext uri="{FF2B5EF4-FFF2-40B4-BE49-F238E27FC236}">
              <a16:creationId xmlns:a16="http://schemas.microsoft.com/office/drawing/2014/main" id="{55EFC44E-4251-FB48-AF89-6A82AC2EF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13</xdr:col>
      <xdr:colOff>141091</xdr:colOff>
      <xdr:row>114</xdr:row>
      <xdr:rowOff>93591</xdr:rowOff>
    </xdr:from>
    <xdr:ext cx="3017520" cy="1463040"/>
    <xdr:graphicFrame macro="">
      <xdr:nvGraphicFramePr>
        <xdr:cNvPr id="28" name="Chart 2" title="차트">
          <a:extLst>
            <a:ext uri="{FF2B5EF4-FFF2-40B4-BE49-F238E27FC236}">
              <a16:creationId xmlns:a16="http://schemas.microsoft.com/office/drawing/2014/main" id="{A9941E23-21D4-9B46-AE8E-978976C2F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10</xdr:col>
      <xdr:colOff>58790</xdr:colOff>
      <xdr:row>148</xdr:row>
      <xdr:rowOff>81391</xdr:rowOff>
    </xdr:from>
    <xdr:ext cx="3017520" cy="1463040"/>
    <xdr:graphicFrame macro="">
      <xdr:nvGraphicFramePr>
        <xdr:cNvPr id="29" name="Chart 2" title="차트">
          <a:extLst>
            <a:ext uri="{FF2B5EF4-FFF2-40B4-BE49-F238E27FC236}">
              <a16:creationId xmlns:a16="http://schemas.microsoft.com/office/drawing/2014/main" id="{D449D1F3-4D3E-5143-9BBC-FE9FEDCFC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</xdr:col>
      <xdr:colOff>141091</xdr:colOff>
      <xdr:row>148</xdr:row>
      <xdr:rowOff>93591</xdr:rowOff>
    </xdr:from>
    <xdr:ext cx="3017520" cy="1463040"/>
    <xdr:graphicFrame macro="">
      <xdr:nvGraphicFramePr>
        <xdr:cNvPr id="30" name="Chart 2" title="차트">
          <a:extLst>
            <a:ext uri="{FF2B5EF4-FFF2-40B4-BE49-F238E27FC236}">
              <a16:creationId xmlns:a16="http://schemas.microsoft.com/office/drawing/2014/main" id="{EDB589DA-3B1A-DE44-9735-7977F7DAB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10</xdr:col>
      <xdr:colOff>58790</xdr:colOff>
      <xdr:row>160</xdr:row>
      <xdr:rowOff>81391</xdr:rowOff>
    </xdr:from>
    <xdr:ext cx="3017520" cy="1463040"/>
    <xdr:graphicFrame macro="">
      <xdr:nvGraphicFramePr>
        <xdr:cNvPr id="31" name="Chart 2" title="차트">
          <a:extLst>
            <a:ext uri="{FF2B5EF4-FFF2-40B4-BE49-F238E27FC236}">
              <a16:creationId xmlns:a16="http://schemas.microsoft.com/office/drawing/2014/main" id="{BD586DDD-38BA-2645-9AEB-AFE291D3F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13</xdr:col>
      <xdr:colOff>141091</xdr:colOff>
      <xdr:row>160</xdr:row>
      <xdr:rowOff>93591</xdr:rowOff>
    </xdr:from>
    <xdr:ext cx="3017520" cy="1463040"/>
    <xdr:graphicFrame macro="">
      <xdr:nvGraphicFramePr>
        <xdr:cNvPr id="32" name="Chart 2" title="차트">
          <a:extLst>
            <a:ext uri="{FF2B5EF4-FFF2-40B4-BE49-F238E27FC236}">
              <a16:creationId xmlns:a16="http://schemas.microsoft.com/office/drawing/2014/main" id="{607CF850-B3EF-334F-98AD-368F742F0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16</xdr:row>
      <xdr:rowOff>91440</xdr:rowOff>
    </xdr:from>
    <xdr:ext cx="3660775" cy="1341120"/>
    <xdr:graphicFrame macro="">
      <xdr:nvGraphicFramePr>
        <xdr:cNvPr id="2" name="Chart 10" title="차트">
          <a:extLst>
            <a:ext uri="{FF2B5EF4-FFF2-40B4-BE49-F238E27FC236}">
              <a16:creationId xmlns:a16="http://schemas.microsoft.com/office/drawing/2014/main" id="{964811A7-1363-6845-B96B-6210EB4E9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132080</xdr:colOff>
      <xdr:row>16</xdr:row>
      <xdr:rowOff>71120</xdr:rowOff>
    </xdr:from>
    <xdr:ext cx="3660775" cy="1341120"/>
    <xdr:graphicFrame macro="">
      <xdr:nvGraphicFramePr>
        <xdr:cNvPr id="4" name="Chart 10" title="차트">
          <a:extLst>
            <a:ext uri="{FF2B5EF4-FFF2-40B4-BE49-F238E27FC236}">
              <a16:creationId xmlns:a16="http://schemas.microsoft.com/office/drawing/2014/main" id="{69DEFEAD-890C-A549-B395-75127BDE3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233680</xdr:colOff>
      <xdr:row>24</xdr:row>
      <xdr:rowOff>121919</xdr:rowOff>
    </xdr:from>
    <xdr:ext cx="4152265" cy="1584961"/>
    <xdr:graphicFrame macro="">
      <xdr:nvGraphicFramePr>
        <xdr:cNvPr id="11" name="Chart 11" title="차트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233680</xdr:colOff>
      <xdr:row>34</xdr:row>
      <xdr:rowOff>121919</xdr:rowOff>
    </xdr:from>
    <xdr:ext cx="4152265" cy="1584961"/>
    <xdr:graphicFrame macro="">
      <xdr:nvGraphicFramePr>
        <xdr:cNvPr id="2" name="Chart 11" title="차트">
          <a:extLst>
            <a:ext uri="{FF2B5EF4-FFF2-40B4-BE49-F238E27FC236}">
              <a16:creationId xmlns:a16="http://schemas.microsoft.com/office/drawing/2014/main" id="{DDB124C5-85B3-AA48-9A56-99BB4E73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219416</xdr:colOff>
      <xdr:row>17</xdr:row>
      <xdr:rowOff>24266</xdr:rowOff>
    </xdr:from>
    <xdr:ext cx="3550140" cy="1472229"/>
    <xdr:graphicFrame macro="">
      <xdr:nvGraphicFramePr>
        <xdr:cNvPr id="2" name="Chart 12" title="차트">
          <a:extLst>
            <a:ext uri="{FF2B5EF4-FFF2-40B4-BE49-F238E27FC236}">
              <a16:creationId xmlns:a16="http://schemas.microsoft.com/office/drawing/2014/main" id="{FA79FB39-35C9-A041-9A1E-A9000BA82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477520</xdr:colOff>
      <xdr:row>32</xdr:row>
      <xdr:rowOff>152400</xdr:rowOff>
    </xdr:from>
    <xdr:ext cx="3550140" cy="1472229"/>
    <xdr:graphicFrame macro="">
      <xdr:nvGraphicFramePr>
        <xdr:cNvPr id="3" name="Chart 12" title="차트">
          <a:extLst>
            <a:ext uri="{FF2B5EF4-FFF2-40B4-BE49-F238E27FC236}">
              <a16:creationId xmlns:a16="http://schemas.microsoft.com/office/drawing/2014/main" id="{55309F64-B333-2745-84F6-CFE4815B7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418031</xdr:colOff>
      <xdr:row>29</xdr:row>
      <xdr:rowOff>43585</xdr:rowOff>
    </xdr:from>
    <xdr:to>
      <xdr:col>3</xdr:col>
      <xdr:colOff>436880</xdr:colOff>
      <xdr:row>37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75F587-0422-B643-31FC-F0BD4024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407871</xdr:colOff>
      <xdr:row>36</xdr:row>
      <xdr:rowOff>114705</xdr:rowOff>
    </xdr:from>
    <xdr:to>
      <xdr:col>9</xdr:col>
      <xdr:colOff>466597</xdr:colOff>
      <xdr:row>43</xdr:row>
      <xdr:rowOff>138894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3A0704-093D-FE4F-8107-40EF174CE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Z185"/>
  <sheetViews>
    <sheetView zoomScaleNormal="85" workbookViewId="0">
      <selection activeCell="D77" sqref="D77"/>
    </sheetView>
  </sheetViews>
  <sheetFormatPr baseColWidth="10" defaultColWidth="12.6640625" defaultRowHeight="15.75" customHeight="1" x14ac:dyDescent="0.15"/>
  <cols>
    <col min="1" max="1" width="13.1640625" customWidth="1"/>
    <col min="2" max="2" width="17.6640625" customWidth="1"/>
    <col min="3" max="3" width="18" customWidth="1"/>
    <col min="4" max="4" width="16.6640625" customWidth="1"/>
    <col min="5" max="5" width="17.83203125" customWidth="1"/>
    <col min="6" max="6" width="10.83203125" customWidth="1"/>
    <col min="7" max="7" width="14" customWidth="1"/>
    <col min="8" max="8" width="15.83203125" customWidth="1"/>
    <col min="9" max="9" width="18.33203125" customWidth="1"/>
    <col min="10" max="10" width="11.1640625" customWidth="1"/>
    <col min="13" max="13" width="16.5" customWidth="1"/>
    <col min="14" max="14" width="12.1640625" customWidth="1"/>
    <col min="17" max="17" width="7.1640625" customWidth="1"/>
  </cols>
  <sheetData>
    <row r="2" spans="1:25" ht="15.75" customHeight="1" x14ac:dyDescent="0.2">
      <c r="A2" s="20" t="s">
        <v>36</v>
      </c>
      <c r="G2" s="58" t="s">
        <v>43</v>
      </c>
    </row>
    <row r="4" spans="1:25" ht="15.75" customHeight="1" thickBot="1" x14ac:dyDescent="0.25">
      <c r="A4" s="19" t="s">
        <v>24</v>
      </c>
      <c r="B4" s="19" t="s">
        <v>22</v>
      </c>
      <c r="D4" s="19" t="s">
        <v>18</v>
      </c>
      <c r="G4" s="58" t="s">
        <v>30</v>
      </c>
      <c r="R4" s="7"/>
      <c r="T4" s="7"/>
      <c r="V4" s="7"/>
      <c r="X4" s="7"/>
    </row>
    <row r="5" spans="1:25" ht="15.75" customHeight="1" thickTop="1" x14ac:dyDescent="0.15">
      <c r="A5" s="30" t="s">
        <v>21</v>
      </c>
      <c r="B5" s="34" t="s">
        <v>19</v>
      </c>
      <c r="C5" s="32" t="s">
        <v>20</v>
      </c>
      <c r="D5" s="31" t="s">
        <v>19</v>
      </c>
      <c r="E5" s="32" t="s">
        <v>20</v>
      </c>
      <c r="F5" s="7"/>
      <c r="G5" s="36" t="s">
        <v>21</v>
      </c>
      <c r="H5" s="37" t="s">
        <v>19</v>
      </c>
      <c r="I5" s="38" t="s">
        <v>20</v>
      </c>
      <c r="R5" s="15"/>
      <c r="S5" s="15"/>
      <c r="T5" s="15"/>
      <c r="U5" s="15"/>
      <c r="V5" s="15"/>
      <c r="W5" s="15"/>
      <c r="X5" s="15"/>
      <c r="Y5" s="15"/>
    </row>
    <row r="6" spans="1:25" ht="15.75" customHeight="1" x14ac:dyDescent="0.15">
      <c r="A6" s="8">
        <v>0</v>
      </c>
      <c r="B6" s="11">
        <v>95.6</v>
      </c>
      <c r="C6" s="24">
        <v>67.7</v>
      </c>
      <c r="D6" s="16">
        <v>64</v>
      </c>
      <c r="E6" s="24">
        <v>134</v>
      </c>
      <c r="G6" s="39"/>
      <c r="I6" s="40"/>
      <c r="R6" s="2"/>
      <c r="S6" s="2"/>
      <c r="T6" s="16"/>
      <c r="U6" s="16"/>
    </row>
    <row r="7" spans="1:25" ht="15.75" customHeight="1" x14ac:dyDescent="0.2">
      <c r="A7" s="8">
        <v>0.5</v>
      </c>
      <c r="B7" s="11">
        <v>143.69999999999999</v>
      </c>
      <c r="C7" s="24">
        <v>219.5</v>
      </c>
      <c r="D7" s="16">
        <v>166</v>
      </c>
      <c r="E7" s="24">
        <v>396</v>
      </c>
      <c r="G7" s="39"/>
      <c r="I7" s="40"/>
      <c r="K7" s="58" t="s">
        <v>37</v>
      </c>
      <c r="R7" s="2"/>
      <c r="S7" s="2"/>
      <c r="T7" s="16"/>
      <c r="U7" s="16"/>
    </row>
    <row r="8" spans="1:25" ht="15.75" customHeight="1" x14ac:dyDescent="0.15">
      <c r="A8" s="8">
        <v>1</v>
      </c>
      <c r="B8" s="11">
        <v>208.9</v>
      </c>
      <c r="C8" s="24">
        <v>350.1</v>
      </c>
      <c r="D8" s="16">
        <v>192</v>
      </c>
      <c r="E8" s="24">
        <v>484</v>
      </c>
      <c r="G8" s="39"/>
      <c r="I8" s="40"/>
      <c r="K8" s="35"/>
      <c r="R8" s="2"/>
      <c r="S8" s="2"/>
      <c r="T8" s="16"/>
      <c r="U8" s="16"/>
    </row>
    <row r="9" spans="1:25" ht="15.75" customHeight="1" x14ac:dyDescent="0.15">
      <c r="A9" s="8">
        <v>1.5</v>
      </c>
      <c r="B9" s="11">
        <v>257.7</v>
      </c>
      <c r="C9" s="24">
        <v>379.5</v>
      </c>
      <c r="D9" s="16">
        <v>306</v>
      </c>
      <c r="E9" s="24">
        <v>518</v>
      </c>
      <c r="G9" s="39"/>
      <c r="I9" s="40"/>
      <c r="K9" s="7" t="s">
        <v>38</v>
      </c>
      <c r="M9" s="7" t="s">
        <v>27</v>
      </c>
      <c r="R9" s="2"/>
      <c r="S9" s="2"/>
      <c r="T9" s="16"/>
      <c r="U9" s="16"/>
    </row>
    <row r="10" spans="1:25" ht="15.75" customHeight="1" x14ac:dyDescent="0.15">
      <c r="A10" s="8">
        <v>2</v>
      </c>
      <c r="B10" s="11">
        <v>339.3</v>
      </c>
      <c r="C10" s="24">
        <v>524.9</v>
      </c>
      <c r="D10" s="16">
        <v>346</v>
      </c>
      <c r="E10" s="24">
        <v>590</v>
      </c>
      <c r="G10" s="39"/>
      <c r="I10" s="40"/>
      <c r="R10" s="2"/>
      <c r="S10" s="2"/>
      <c r="T10" s="16"/>
      <c r="U10" s="16"/>
    </row>
    <row r="11" spans="1:25" ht="15.75" customHeight="1" x14ac:dyDescent="0.15">
      <c r="A11" s="8">
        <v>2.5</v>
      </c>
      <c r="B11" s="11">
        <v>299.5</v>
      </c>
      <c r="C11" s="24">
        <v>644.9</v>
      </c>
      <c r="D11" s="16">
        <v>240</v>
      </c>
      <c r="E11" s="24">
        <v>682</v>
      </c>
      <c r="G11" s="39"/>
      <c r="I11" s="40"/>
      <c r="R11" s="2"/>
      <c r="S11" s="2"/>
      <c r="T11" s="16"/>
      <c r="U11" s="16"/>
    </row>
    <row r="12" spans="1:25" ht="15.75" customHeight="1" x14ac:dyDescent="0.15">
      <c r="A12" s="8">
        <v>3</v>
      </c>
      <c r="B12" s="11">
        <v>41.7</v>
      </c>
      <c r="C12" s="24">
        <v>619.29999999999995</v>
      </c>
      <c r="D12" s="16">
        <v>70</v>
      </c>
      <c r="E12" s="24">
        <v>726</v>
      </c>
      <c r="G12" s="39"/>
      <c r="I12" s="40"/>
      <c r="R12" s="2"/>
      <c r="S12" s="2"/>
      <c r="T12" s="16"/>
      <c r="U12" s="16"/>
    </row>
    <row r="13" spans="1:25" ht="15.75" customHeight="1" x14ac:dyDescent="0.15">
      <c r="A13" s="8">
        <v>3.5</v>
      </c>
      <c r="B13" s="11">
        <v>379.5</v>
      </c>
      <c r="C13" s="24">
        <v>635.20000000000005</v>
      </c>
      <c r="D13" s="16">
        <v>394</v>
      </c>
      <c r="E13" s="24">
        <v>586</v>
      </c>
      <c r="G13" s="39"/>
      <c r="I13" s="40"/>
      <c r="R13" s="2"/>
      <c r="S13" s="2"/>
      <c r="T13" s="16"/>
      <c r="U13" s="16"/>
    </row>
    <row r="14" spans="1:25" ht="15.75" customHeight="1" x14ac:dyDescent="0.15">
      <c r="A14" s="8">
        <v>4</v>
      </c>
      <c r="B14" s="11">
        <v>528.79999999999995</v>
      </c>
      <c r="C14" s="24">
        <v>570.79999999999995</v>
      </c>
      <c r="D14" s="16">
        <v>494</v>
      </c>
      <c r="E14" s="24">
        <v>598</v>
      </c>
      <c r="G14" s="39"/>
      <c r="I14" s="40"/>
      <c r="R14" s="2"/>
      <c r="S14" s="2"/>
      <c r="T14" s="16"/>
      <c r="U14" s="16"/>
    </row>
    <row r="15" spans="1:25" ht="15.75" customHeight="1" x14ac:dyDescent="0.15">
      <c r="A15" s="8">
        <v>4.5</v>
      </c>
      <c r="B15" s="11">
        <v>39.9</v>
      </c>
      <c r="C15" s="24">
        <v>738.8</v>
      </c>
      <c r="D15" s="16">
        <v>32</v>
      </c>
      <c r="E15" s="24">
        <v>752</v>
      </c>
      <c r="G15" s="39"/>
      <c r="I15" s="40"/>
      <c r="R15" s="2"/>
      <c r="S15" s="2"/>
      <c r="T15" s="16"/>
      <c r="U15" s="16"/>
    </row>
    <row r="16" spans="1:25" ht="15.75" customHeight="1" x14ac:dyDescent="0.15">
      <c r="A16" s="8">
        <v>5</v>
      </c>
      <c r="B16" s="11">
        <v>193.6</v>
      </c>
      <c r="C16" s="24">
        <v>662.7</v>
      </c>
      <c r="D16" s="16">
        <v>148</v>
      </c>
      <c r="E16" s="24">
        <v>606</v>
      </c>
      <c r="G16" s="39"/>
      <c r="I16" s="40"/>
      <c r="R16" s="2"/>
      <c r="S16" s="2"/>
      <c r="T16" s="16"/>
      <c r="U16" s="16"/>
    </row>
    <row r="17" spans="1:21" ht="15.75" customHeight="1" x14ac:dyDescent="0.15">
      <c r="A17" s="8">
        <v>5.5</v>
      </c>
      <c r="B17" s="11">
        <v>619.70000000000005</v>
      </c>
      <c r="C17" s="24">
        <v>455.7</v>
      </c>
      <c r="D17" s="16">
        <v>710</v>
      </c>
      <c r="E17" s="24">
        <v>378</v>
      </c>
      <c r="G17" s="39"/>
      <c r="I17" s="40"/>
      <c r="R17" s="2"/>
      <c r="S17" s="2"/>
      <c r="T17" s="15"/>
      <c r="U17" s="16"/>
    </row>
    <row r="18" spans="1:21" ht="15.75" customHeight="1" x14ac:dyDescent="0.15">
      <c r="A18" s="8">
        <v>6</v>
      </c>
      <c r="B18" s="11">
        <v>220.7</v>
      </c>
      <c r="C18" s="24">
        <v>642.29999999999995</v>
      </c>
      <c r="D18" s="16">
        <v>196</v>
      </c>
      <c r="E18" s="24">
        <v>658</v>
      </c>
      <c r="G18" s="39"/>
      <c r="I18" s="40"/>
      <c r="R18" s="2"/>
      <c r="S18" s="2"/>
      <c r="T18" s="15"/>
      <c r="U18" s="16"/>
    </row>
    <row r="19" spans="1:21" ht="15.75" customHeight="1" x14ac:dyDescent="0.15">
      <c r="A19" s="8">
        <v>6.5</v>
      </c>
      <c r="B19" s="11">
        <v>207.8</v>
      </c>
      <c r="C19" s="24">
        <v>621.29999999999995</v>
      </c>
      <c r="D19" s="16">
        <v>200</v>
      </c>
      <c r="E19" s="24">
        <v>620</v>
      </c>
      <c r="G19" s="39"/>
      <c r="I19" s="40"/>
      <c r="K19" s="7" t="s">
        <v>23</v>
      </c>
      <c r="N19" s="7" t="s">
        <v>25</v>
      </c>
      <c r="R19" s="2"/>
      <c r="S19" s="2"/>
      <c r="T19" s="15"/>
      <c r="U19" s="16"/>
    </row>
    <row r="20" spans="1:21" ht="15.75" customHeight="1" thickBot="1" x14ac:dyDescent="0.2">
      <c r="A20" s="8">
        <v>7</v>
      </c>
      <c r="B20" s="11">
        <v>99.7</v>
      </c>
      <c r="C20" s="24">
        <v>592.5</v>
      </c>
      <c r="D20" s="16">
        <v>152</v>
      </c>
      <c r="E20" s="24">
        <v>656</v>
      </c>
      <c r="G20" s="39"/>
      <c r="I20" s="40"/>
      <c r="R20" s="2"/>
      <c r="S20" s="2"/>
      <c r="T20" s="15"/>
      <c r="U20" s="16"/>
    </row>
    <row r="21" spans="1:21" ht="15.75" customHeight="1" thickTop="1" x14ac:dyDescent="0.15">
      <c r="A21" s="8">
        <v>7.5</v>
      </c>
      <c r="B21" s="11">
        <v>284.5</v>
      </c>
      <c r="C21" s="24">
        <v>567.1</v>
      </c>
      <c r="D21" s="16">
        <v>276</v>
      </c>
      <c r="E21" s="24">
        <v>628</v>
      </c>
      <c r="G21" s="39"/>
      <c r="I21" s="40"/>
      <c r="K21" s="54"/>
      <c r="L21" s="49"/>
      <c r="M21" s="49"/>
      <c r="N21" s="49"/>
      <c r="O21" s="49"/>
      <c r="P21" s="49"/>
      <c r="Q21" s="50"/>
      <c r="R21" s="2"/>
      <c r="S21" s="2"/>
      <c r="T21" s="15"/>
      <c r="U21" s="16"/>
    </row>
    <row r="22" spans="1:21" ht="15.75" customHeight="1" x14ac:dyDescent="0.15">
      <c r="A22" s="8">
        <v>8</v>
      </c>
      <c r="B22" s="11">
        <v>187.9</v>
      </c>
      <c r="C22" s="24">
        <v>717.7</v>
      </c>
      <c r="D22" s="16">
        <v>210</v>
      </c>
      <c r="E22" s="24">
        <v>680</v>
      </c>
      <c r="G22" s="39"/>
      <c r="I22" s="40"/>
      <c r="K22" s="39"/>
      <c r="Q22" s="40"/>
      <c r="R22" s="2"/>
      <c r="S22" s="2"/>
      <c r="T22" s="15"/>
      <c r="U22" s="16"/>
    </row>
    <row r="23" spans="1:21" ht="15.75" customHeight="1" x14ac:dyDescent="0.15">
      <c r="A23" s="8">
        <v>8.5</v>
      </c>
      <c r="B23" s="11">
        <v>126</v>
      </c>
      <c r="C23" s="24">
        <v>663.8</v>
      </c>
      <c r="D23" s="16">
        <v>82</v>
      </c>
      <c r="E23" s="24">
        <v>768</v>
      </c>
      <c r="G23" s="39"/>
      <c r="I23" s="40"/>
      <c r="K23" s="51"/>
      <c r="Q23" s="40"/>
      <c r="R23" s="2"/>
      <c r="S23" s="2"/>
      <c r="T23" s="15"/>
      <c r="U23" s="16"/>
    </row>
    <row r="24" spans="1:21" ht="15.75" customHeight="1" x14ac:dyDescent="0.15">
      <c r="A24" s="8">
        <v>9</v>
      </c>
      <c r="B24" s="11">
        <v>203.8</v>
      </c>
      <c r="C24" s="24">
        <v>759.3</v>
      </c>
      <c r="D24" s="16">
        <v>204</v>
      </c>
      <c r="E24" s="24">
        <v>738</v>
      </c>
      <c r="G24" s="39"/>
      <c r="I24" s="40"/>
      <c r="K24" s="39"/>
      <c r="Q24" s="40"/>
      <c r="R24" s="2"/>
      <c r="S24" s="2"/>
      <c r="T24" s="15"/>
      <c r="U24" s="16"/>
    </row>
    <row r="25" spans="1:21" ht="15.75" customHeight="1" x14ac:dyDescent="0.15">
      <c r="A25" s="8">
        <v>9.5</v>
      </c>
      <c r="B25" s="11">
        <v>0</v>
      </c>
      <c r="C25" s="24">
        <v>812.7</v>
      </c>
      <c r="D25" s="16">
        <v>0</v>
      </c>
      <c r="E25" s="24">
        <v>782</v>
      </c>
      <c r="G25" s="39"/>
      <c r="I25" s="40"/>
      <c r="K25" s="39"/>
      <c r="Q25" s="40"/>
      <c r="R25" s="2"/>
      <c r="S25" s="2"/>
      <c r="T25" s="15"/>
      <c r="U25" s="16"/>
    </row>
    <row r="26" spans="1:21" ht="15.75" customHeight="1" x14ac:dyDescent="0.15">
      <c r="A26" s="8">
        <v>10</v>
      </c>
      <c r="B26" s="11">
        <v>0</v>
      </c>
      <c r="C26" s="24">
        <v>758.3</v>
      </c>
      <c r="D26" s="16">
        <v>0</v>
      </c>
      <c r="E26" s="24">
        <v>710</v>
      </c>
      <c r="G26" s="39"/>
      <c r="I26" s="40"/>
      <c r="K26" s="39"/>
      <c r="Q26" s="40"/>
      <c r="R26" s="2"/>
      <c r="S26" s="2"/>
      <c r="T26" s="15"/>
      <c r="U26" s="15"/>
    </row>
    <row r="27" spans="1:21" ht="15.75" customHeight="1" x14ac:dyDescent="0.15">
      <c r="A27" s="8">
        <v>10.5</v>
      </c>
      <c r="B27" s="8"/>
      <c r="C27" s="24">
        <v>595.4</v>
      </c>
      <c r="E27" s="24">
        <v>574</v>
      </c>
      <c r="G27" s="39"/>
      <c r="I27" s="40"/>
      <c r="K27" s="39"/>
      <c r="Q27" s="40"/>
      <c r="R27" s="2"/>
      <c r="S27" s="2"/>
      <c r="T27" s="2"/>
      <c r="U27" s="2"/>
    </row>
    <row r="28" spans="1:21" ht="15.75" customHeight="1" x14ac:dyDescent="0.15">
      <c r="A28" s="8">
        <v>11</v>
      </c>
      <c r="B28" s="8"/>
      <c r="C28" s="24">
        <v>558.79999999999995</v>
      </c>
      <c r="E28" s="24">
        <v>148</v>
      </c>
      <c r="G28" s="39"/>
      <c r="I28" s="40"/>
      <c r="K28" s="39"/>
      <c r="Q28" s="40"/>
      <c r="R28" s="2"/>
      <c r="S28" s="2"/>
      <c r="T28" s="2"/>
      <c r="U28" s="2"/>
    </row>
    <row r="29" spans="1:21" ht="15.75" customHeight="1" x14ac:dyDescent="0.15">
      <c r="A29" s="8">
        <v>11.5</v>
      </c>
      <c r="B29" s="8"/>
      <c r="C29" s="24">
        <v>342.8</v>
      </c>
      <c r="E29" s="24">
        <v>0</v>
      </c>
      <c r="G29" s="39"/>
      <c r="I29" s="40"/>
      <c r="K29" s="39"/>
      <c r="Q29" s="40"/>
      <c r="R29" s="2"/>
      <c r="S29" s="2"/>
      <c r="T29" s="2"/>
      <c r="U29" s="2"/>
    </row>
    <row r="30" spans="1:21" ht="15.75" customHeight="1" thickBot="1" x14ac:dyDescent="0.2">
      <c r="A30" s="8">
        <v>12</v>
      </c>
      <c r="B30" s="8"/>
      <c r="C30" s="24">
        <v>69.900000000000006</v>
      </c>
      <c r="E30" s="24">
        <v>0</v>
      </c>
      <c r="G30" s="39"/>
      <c r="I30" s="40"/>
      <c r="K30" s="52" t="s">
        <v>23</v>
      </c>
      <c r="L30" s="42"/>
      <c r="M30" s="42"/>
      <c r="N30" s="53" t="s">
        <v>25</v>
      </c>
      <c r="O30" s="42"/>
      <c r="P30" s="42"/>
      <c r="Q30" s="43"/>
      <c r="R30" s="2"/>
      <c r="S30" s="2"/>
    </row>
    <row r="31" spans="1:21" ht="15.75" customHeight="1" thickTop="1" x14ac:dyDescent="0.15">
      <c r="A31" s="8">
        <v>12.5</v>
      </c>
      <c r="B31" s="8"/>
      <c r="C31" s="24">
        <v>0</v>
      </c>
      <c r="E31" s="24">
        <v>0</v>
      </c>
      <c r="G31" s="39"/>
      <c r="I31" s="40"/>
    </row>
    <row r="32" spans="1:21" ht="15.75" customHeight="1" x14ac:dyDescent="0.15">
      <c r="A32" s="8">
        <v>13</v>
      </c>
      <c r="B32" s="8"/>
      <c r="C32" s="25"/>
      <c r="E32" s="25"/>
      <c r="G32" s="39"/>
      <c r="I32" s="40"/>
    </row>
    <row r="33" spans="1:26" ht="15.75" customHeight="1" x14ac:dyDescent="0.15">
      <c r="A33" s="8">
        <v>13.5</v>
      </c>
      <c r="B33" s="8"/>
      <c r="C33" s="25"/>
      <c r="E33" s="25"/>
      <c r="G33" s="39"/>
      <c r="I33" s="40"/>
    </row>
    <row r="34" spans="1:26" ht="15.75" customHeight="1" x14ac:dyDescent="0.15">
      <c r="A34" s="8">
        <v>14</v>
      </c>
      <c r="B34" s="8"/>
      <c r="C34" s="25"/>
      <c r="E34" s="25"/>
      <c r="G34" s="39"/>
      <c r="I34" s="40"/>
    </row>
    <row r="35" spans="1:26" ht="15.75" customHeight="1" x14ac:dyDescent="0.15">
      <c r="A35" s="8">
        <v>14.5</v>
      </c>
      <c r="B35" s="8"/>
      <c r="C35" s="25"/>
      <c r="E35" s="25"/>
      <c r="G35" s="39"/>
      <c r="I35" s="40"/>
    </row>
    <row r="36" spans="1:26" ht="15.75" customHeight="1" x14ac:dyDescent="0.15">
      <c r="A36" s="8">
        <v>15</v>
      </c>
      <c r="B36" s="8"/>
      <c r="C36" s="25"/>
      <c r="E36" s="25"/>
      <c r="G36" s="39"/>
      <c r="I36" s="40"/>
      <c r="Z36" s="2"/>
    </row>
    <row r="37" spans="1:26" ht="15.75" customHeight="1" x14ac:dyDescent="0.15">
      <c r="A37" s="8">
        <v>15.5</v>
      </c>
      <c r="B37" s="8"/>
      <c r="C37" s="25"/>
      <c r="E37" s="25"/>
      <c r="G37" s="39"/>
      <c r="I37" s="40"/>
      <c r="Z37" s="2"/>
    </row>
    <row r="38" spans="1:26" ht="15.75" customHeight="1" x14ac:dyDescent="0.15">
      <c r="A38" s="8">
        <v>16</v>
      </c>
      <c r="B38" s="8"/>
      <c r="C38" s="25"/>
      <c r="E38" s="25"/>
      <c r="G38" s="39"/>
      <c r="I38" s="40"/>
      <c r="Z38" s="15"/>
    </row>
    <row r="39" spans="1:26" ht="15.75" customHeight="1" x14ac:dyDescent="0.15">
      <c r="A39" s="8">
        <v>16.5</v>
      </c>
      <c r="B39" s="8"/>
      <c r="C39" s="25"/>
      <c r="E39" s="25"/>
      <c r="G39" s="39"/>
      <c r="I39" s="40"/>
      <c r="Z39" s="2"/>
    </row>
    <row r="40" spans="1:26" ht="15.75" customHeight="1" x14ac:dyDescent="0.15">
      <c r="A40" s="8">
        <v>17</v>
      </c>
      <c r="B40" s="8"/>
      <c r="C40" s="25"/>
      <c r="E40" s="25"/>
      <c r="G40" s="39"/>
      <c r="I40" s="40"/>
      <c r="Z40" s="2"/>
    </row>
    <row r="41" spans="1:26" ht="15.75" customHeight="1" x14ac:dyDescent="0.15">
      <c r="A41" s="8">
        <v>17.5</v>
      </c>
      <c r="B41" s="8"/>
      <c r="C41" s="25"/>
      <c r="E41" s="25"/>
      <c r="G41" s="39"/>
      <c r="I41" s="40"/>
      <c r="Z41" s="2"/>
    </row>
    <row r="42" spans="1:26" ht="15.75" customHeight="1" x14ac:dyDescent="0.15">
      <c r="A42" s="8">
        <v>18</v>
      </c>
      <c r="B42" s="8"/>
      <c r="C42" s="25"/>
      <c r="E42" s="25"/>
      <c r="G42" s="39"/>
      <c r="I42" s="40"/>
      <c r="Z42" s="2"/>
    </row>
    <row r="43" spans="1:26" ht="15.75" customHeight="1" x14ac:dyDescent="0.15">
      <c r="A43" s="8">
        <v>18.5</v>
      </c>
      <c r="B43" s="8"/>
      <c r="C43" s="25"/>
      <c r="E43" s="25"/>
      <c r="G43" s="39"/>
      <c r="I43" s="40"/>
      <c r="Z43" s="2"/>
    </row>
    <row r="44" spans="1:26" ht="15.75" customHeight="1" x14ac:dyDescent="0.15">
      <c r="A44" s="8">
        <v>19</v>
      </c>
      <c r="B44" s="8"/>
      <c r="C44" s="25"/>
      <c r="E44" s="25"/>
      <c r="G44" s="39"/>
      <c r="I44" s="40"/>
      <c r="W44" s="2"/>
      <c r="X44" s="2"/>
      <c r="Y44" s="2"/>
      <c r="Z44" s="2"/>
    </row>
    <row r="45" spans="1:26" ht="15.75" customHeight="1" x14ac:dyDescent="0.15">
      <c r="A45" s="8">
        <v>19.5</v>
      </c>
      <c r="B45" s="8"/>
      <c r="C45" s="25"/>
      <c r="E45" s="25"/>
      <c r="G45" s="39"/>
      <c r="I45" s="40"/>
      <c r="W45" s="2"/>
      <c r="X45" s="2"/>
      <c r="Y45" s="2"/>
      <c r="Z45" s="2"/>
    </row>
    <row r="46" spans="1:26" ht="15.75" customHeight="1" thickBot="1" x14ac:dyDescent="0.2">
      <c r="A46" s="26">
        <v>20</v>
      </c>
      <c r="B46" s="26"/>
      <c r="C46" s="27"/>
      <c r="D46" s="17"/>
      <c r="E46" s="27"/>
      <c r="G46" s="41"/>
      <c r="H46" s="42"/>
      <c r="I46" s="43"/>
      <c r="T46" s="2"/>
      <c r="U46" s="2"/>
      <c r="V46" s="2"/>
      <c r="W46" s="2"/>
      <c r="X46" s="2"/>
    </row>
    <row r="47" spans="1:26" ht="15.75" customHeight="1" thickTop="1" x14ac:dyDescent="0.15">
      <c r="T47" s="2"/>
      <c r="U47" s="2"/>
      <c r="V47" s="2"/>
      <c r="W47" s="2"/>
      <c r="X47" s="2"/>
    </row>
    <row r="48" spans="1:26" ht="15.75" customHeight="1" x14ac:dyDescent="0.15">
      <c r="D48" s="16"/>
      <c r="E48" s="16"/>
      <c r="F48" s="16"/>
      <c r="G48" s="16"/>
      <c r="H48" s="16"/>
      <c r="I48" s="16"/>
      <c r="J48" s="2"/>
      <c r="K48" s="2"/>
      <c r="L48" s="2"/>
      <c r="M48" s="2"/>
      <c r="O48" s="15"/>
      <c r="P48" s="16"/>
      <c r="Q48" s="16"/>
      <c r="R48" s="16"/>
      <c r="S48" s="16"/>
      <c r="T48" s="2"/>
      <c r="U48" s="2"/>
      <c r="V48" s="2"/>
      <c r="W48" s="2"/>
      <c r="X48" s="2"/>
    </row>
    <row r="49" spans="1:24" ht="15.75" customHeight="1" x14ac:dyDescent="0.15">
      <c r="D49" s="16"/>
      <c r="E49" s="16"/>
      <c r="F49" s="16"/>
      <c r="G49" s="2"/>
      <c r="H49" s="16"/>
      <c r="I49" s="16"/>
      <c r="J49" s="2"/>
      <c r="K49" s="2"/>
      <c r="L49" s="2"/>
      <c r="M49" s="2"/>
      <c r="O49" s="15"/>
      <c r="P49" s="16"/>
      <c r="Q49" s="16"/>
      <c r="R49" s="16"/>
      <c r="S49" s="16"/>
      <c r="T49" s="2"/>
      <c r="U49" s="2"/>
      <c r="V49" s="2"/>
      <c r="W49" s="2"/>
      <c r="X49" s="2"/>
    </row>
    <row r="50" spans="1:24" ht="15.75" customHeight="1" thickBot="1" x14ac:dyDescent="0.25">
      <c r="A50" s="19" t="s">
        <v>26</v>
      </c>
      <c r="B50" s="19" t="s">
        <v>22</v>
      </c>
      <c r="D50" s="19" t="s">
        <v>18</v>
      </c>
      <c r="F50" s="16"/>
      <c r="G50" s="58" t="s">
        <v>31</v>
      </c>
      <c r="P50" s="15"/>
      <c r="Q50" s="16"/>
      <c r="R50" s="15"/>
      <c r="S50" s="16"/>
      <c r="T50" s="2"/>
      <c r="U50" s="2"/>
      <c r="V50" s="2"/>
      <c r="W50" s="2"/>
      <c r="X50" s="2"/>
    </row>
    <row r="51" spans="1:24" ht="15.75" customHeight="1" thickTop="1" x14ac:dyDescent="0.15">
      <c r="A51" s="30" t="s">
        <v>21</v>
      </c>
      <c r="B51" s="34" t="s">
        <v>19</v>
      </c>
      <c r="C51" s="31" t="s">
        <v>20</v>
      </c>
      <c r="D51" s="34" t="s">
        <v>19</v>
      </c>
      <c r="E51" s="32" t="s">
        <v>20</v>
      </c>
      <c r="F51" s="16"/>
      <c r="G51" s="36" t="s">
        <v>21</v>
      </c>
      <c r="H51" s="37" t="s">
        <v>19</v>
      </c>
      <c r="I51" s="38" t="s">
        <v>20</v>
      </c>
      <c r="P51" s="15"/>
      <c r="Q51" s="16"/>
      <c r="R51" s="15"/>
      <c r="S51" s="16"/>
      <c r="T51" s="2"/>
      <c r="U51" s="2"/>
      <c r="V51" s="2"/>
      <c r="W51" s="2"/>
      <c r="X51" s="2"/>
    </row>
    <row r="52" spans="1:24" ht="15.75" customHeight="1" x14ac:dyDescent="0.15">
      <c r="A52" s="8">
        <v>0</v>
      </c>
      <c r="B52" s="10">
        <v>95.8</v>
      </c>
      <c r="C52" s="16">
        <v>21.9</v>
      </c>
      <c r="D52" s="11">
        <v>64</v>
      </c>
      <c r="E52" s="24">
        <v>12</v>
      </c>
      <c r="F52" s="16"/>
      <c r="G52" s="39"/>
      <c r="I52" s="40"/>
      <c r="P52" s="15"/>
      <c r="Q52" s="2"/>
      <c r="R52" s="15"/>
      <c r="S52" s="16"/>
      <c r="T52" s="2"/>
      <c r="U52" s="2"/>
      <c r="V52" s="2"/>
      <c r="W52" s="2"/>
      <c r="X52" s="2"/>
    </row>
    <row r="53" spans="1:24" ht="15.75" customHeight="1" x14ac:dyDescent="0.2">
      <c r="A53" s="8">
        <v>0.5</v>
      </c>
      <c r="B53" s="10">
        <v>134</v>
      </c>
      <c r="C53" s="16">
        <v>80</v>
      </c>
      <c r="D53" s="11">
        <v>130</v>
      </c>
      <c r="E53" s="24">
        <v>68</v>
      </c>
      <c r="F53" s="16"/>
      <c r="G53" s="39"/>
      <c r="I53" s="40"/>
      <c r="K53" s="58" t="s">
        <v>37</v>
      </c>
      <c r="P53" s="15"/>
      <c r="Q53" s="16"/>
      <c r="R53" s="15"/>
      <c r="S53" s="16"/>
      <c r="T53" s="2"/>
      <c r="U53" s="2"/>
      <c r="V53" s="2"/>
      <c r="W53" s="2"/>
      <c r="X53" s="2"/>
    </row>
    <row r="54" spans="1:24" ht="15.75" customHeight="1" x14ac:dyDescent="0.15">
      <c r="A54" s="8">
        <v>1</v>
      </c>
      <c r="B54" s="10">
        <v>191.8</v>
      </c>
      <c r="C54" s="2">
        <v>175.8</v>
      </c>
      <c r="D54" s="11">
        <v>228</v>
      </c>
      <c r="E54" s="24">
        <v>100</v>
      </c>
      <c r="F54" s="16"/>
      <c r="G54" s="39"/>
      <c r="I54" s="40"/>
      <c r="P54" s="15"/>
      <c r="Q54" s="16"/>
      <c r="R54" s="15"/>
      <c r="S54" s="16"/>
      <c r="T54" s="2"/>
      <c r="U54" s="2"/>
      <c r="V54" s="2"/>
      <c r="W54" s="2"/>
      <c r="X54" s="2"/>
    </row>
    <row r="55" spans="1:24" ht="15.75" customHeight="1" x14ac:dyDescent="0.15">
      <c r="A55" s="8">
        <v>1.5</v>
      </c>
      <c r="B55" s="10">
        <v>284.10000000000002</v>
      </c>
      <c r="C55" s="16">
        <v>95.4</v>
      </c>
      <c r="D55" s="11">
        <v>270</v>
      </c>
      <c r="E55" s="24">
        <v>154</v>
      </c>
      <c r="F55" s="16"/>
      <c r="G55" s="39"/>
      <c r="I55" s="40"/>
      <c r="K55" s="7" t="s">
        <v>38</v>
      </c>
      <c r="M55" s="7" t="s">
        <v>27</v>
      </c>
      <c r="P55" s="15"/>
      <c r="Q55" s="16"/>
      <c r="R55" s="15"/>
      <c r="S55" s="16"/>
      <c r="T55" s="2"/>
      <c r="U55" s="2"/>
      <c r="V55" s="2"/>
      <c r="W55" s="2"/>
      <c r="X55" s="2"/>
    </row>
    <row r="56" spans="1:24" ht="15.75" customHeight="1" x14ac:dyDescent="0.15">
      <c r="A56" s="8">
        <v>2</v>
      </c>
      <c r="B56" s="10">
        <v>244.7</v>
      </c>
      <c r="C56" s="2">
        <v>199</v>
      </c>
      <c r="D56" s="11">
        <v>262</v>
      </c>
      <c r="E56" s="24">
        <v>218</v>
      </c>
      <c r="F56" s="16"/>
      <c r="G56" s="39"/>
      <c r="I56" s="40"/>
      <c r="P56" s="15"/>
      <c r="Q56" s="16"/>
      <c r="R56" s="15"/>
      <c r="S56" s="16"/>
      <c r="T56" s="2"/>
      <c r="U56" s="2"/>
      <c r="V56" s="2"/>
      <c r="W56" s="2"/>
      <c r="X56" s="2"/>
    </row>
    <row r="57" spans="1:24" ht="15.75" customHeight="1" x14ac:dyDescent="0.15">
      <c r="A57" s="8">
        <v>2.5</v>
      </c>
      <c r="B57" s="10">
        <v>358.5</v>
      </c>
      <c r="C57" s="16">
        <v>260.89999999999998</v>
      </c>
      <c r="D57" s="11">
        <v>274</v>
      </c>
      <c r="E57" s="24">
        <v>232</v>
      </c>
      <c r="F57" s="15"/>
      <c r="G57" s="39"/>
      <c r="I57" s="40"/>
      <c r="P57" s="15"/>
      <c r="Q57" s="16"/>
      <c r="R57" s="15"/>
      <c r="S57" s="16"/>
      <c r="T57" s="2"/>
      <c r="U57" s="2"/>
      <c r="V57" s="2"/>
      <c r="W57" s="2"/>
      <c r="X57" s="2"/>
    </row>
    <row r="58" spans="1:24" ht="15.75" customHeight="1" x14ac:dyDescent="0.15">
      <c r="A58" s="8">
        <v>3</v>
      </c>
      <c r="B58" s="10">
        <v>50</v>
      </c>
      <c r="C58" s="2">
        <v>387.7</v>
      </c>
      <c r="D58" s="11">
        <v>136</v>
      </c>
      <c r="E58" s="24">
        <v>372</v>
      </c>
      <c r="F58" s="2"/>
      <c r="G58" s="39"/>
      <c r="I58" s="40"/>
      <c r="P58" s="15"/>
      <c r="Q58" s="16"/>
      <c r="R58" s="15"/>
      <c r="S58" s="16"/>
      <c r="T58" s="2"/>
      <c r="U58" s="2"/>
      <c r="V58" s="2"/>
      <c r="W58" s="2"/>
      <c r="X58" s="2"/>
    </row>
    <row r="59" spans="1:24" ht="15.75" customHeight="1" x14ac:dyDescent="0.15">
      <c r="A59" s="8">
        <v>3.5</v>
      </c>
      <c r="B59" s="10">
        <v>405.1</v>
      </c>
      <c r="C59" s="16">
        <v>239.4</v>
      </c>
      <c r="D59" s="11">
        <v>232</v>
      </c>
      <c r="E59" s="24">
        <v>198</v>
      </c>
      <c r="F59" s="2"/>
      <c r="G59" s="39"/>
      <c r="I59" s="40"/>
      <c r="P59" s="15"/>
      <c r="Q59" s="16"/>
      <c r="R59" s="15"/>
      <c r="S59" s="2"/>
      <c r="T59" s="2"/>
      <c r="U59" s="2"/>
      <c r="V59" s="2"/>
      <c r="W59" s="2"/>
      <c r="X59" s="2"/>
    </row>
    <row r="60" spans="1:24" ht="15.75" customHeight="1" x14ac:dyDescent="0.15">
      <c r="A60" s="8">
        <v>4</v>
      </c>
      <c r="B60" s="10">
        <v>525.79999999999995</v>
      </c>
      <c r="C60" s="2">
        <v>91.3</v>
      </c>
      <c r="D60" s="11">
        <v>512</v>
      </c>
      <c r="E60" s="24">
        <v>226</v>
      </c>
      <c r="F60" s="2"/>
      <c r="G60" s="39"/>
      <c r="I60" s="40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15">
      <c r="A61" s="8">
        <v>4.5</v>
      </c>
      <c r="B61" s="10">
        <v>39.9</v>
      </c>
      <c r="C61" s="16">
        <v>439</v>
      </c>
      <c r="D61" s="11">
        <v>196</v>
      </c>
      <c r="E61" s="24">
        <v>340</v>
      </c>
      <c r="F61" s="2"/>
      <c r="G61" s="39"/>
      <c r="I61" s="40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15">
      <c r="A62" s="8">
        <v>5</v>
      </c>
      <c r="B62" s="10">
        <v>115.7</v>
      </c>
      <c r="C62" s="2">
        <v>456.9</v>
      </c>
      <c r="D62" s="11">
        <v>130</v>
      </c>
      <c r="E62" s="24">
        <v>442</v>
      </c>
      <c r="F62" s="2"/>
      <c r="G62" s="39"/>
      <c r="I62" s="40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15">
      <c r="A63" s="8">
        <v>5.5</v>
      </c>
      <c r="B63" s="10">
        <v>77.8</v>
      </c>
      <c r="C63" s="16">
        <v>279.3</v>
      </c>
      <c r="D63" s="11">
        <v>278</v>
      </c>
      <c r="E63" s="24">
        <v>272</v>
      </c>
      <c r="F63" s="2"/>
      <c r="G63" s="39"/>
      <c r="I63" s="40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15">
      <c r="A64" s="8">
        <v>6</v>
      </c>
      <c r="B64" s="10">
        <v>839.6</v>
      </c>
      <c r="C64" s="2">
        <v>141.6</v>
      </c>
      <c r="D64" s="11">
        <v>646</v>
      </c>
      <c r="E64" s="24">
        <v>412</v>
      </c>
      <c r="F64" s="2"/>
      <c r="G64" s="39"/>
      <c r="I64" s="40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15">
      <c r="A65" s="8">
        <v>6.5</v>
      </c>
      <c r="B65" s="10">
        <v>97.8</v>
      </c>
      <c r="C65" s="16">
        <v>558.9</v>
      </c>
      <c r="D65" s="11">
        <v>14</v>
      </c>
      <c r="E65" s="24">
        <v>532</v>
      </c>
      <c r="F65" s="2"/>
      <c r="G65" s="39"/>
      <c r="I65" s="40"/>
      <c r="K65" s="7" t="s">
        <v>28</v>
      </c>
      <c r="N65" s="7" t="s">
        <v>29</v>
      </c>
      <c r="Q65" s="2"/>
      <c r="R65" s="2"/>
      <c r="S65" s="2"/>
      <c r="T65" s="2"/>
      <c r="U65" s="2"/>
      <c r="V65" s="2"/>
      <c r="W65" s="2"/>
      <c r="X65" s="2"/>
    </row>
    <row r="66" spans="1:24" ht="15.75" customHeight="1" thickBot="1" x14ac:dyDescent="0.2">
      <c r="A66" s="8">
        <v>7</v>
      </c>
      <c r="B66" s="10">
        <v>181.5</v>
      </c>
      <c r="C66" s="2">
        <v>464.7</v>
      </c>
      <c r="D66" s="11">
        <v>280</v>
      </c>
      <c r="E66" s="24">
        <v>550</v>
      </c>
      <c r="F66" s="2"/>
      <c r="G66" s="39"/>
      <c r="I66" s="40"/>
      <c r="Q66" s="2"/>
      <c r="R66" s="2"/>
      <c r="S66" s="2"/>
      <c r="T66" s="2"/>
      <c r="U66" s="2"/>
      <c r="V66" s="2"/>
      <c r="W66" s="2"/>
      <c r="X66" s="2"/>
    </row>
    <row r="67" spans="1:24" ht="15.75" customHeight="1" thickTop="1" x14ac:dyDescent="0.15">
      <c r="A67" s="8">
        <v>7.5</v>
      </c>
      <c r="B67" s="10">
        <v>249.5</v>
      </c>
      <c r="C67" s="16">
        <v>371.2</v>
      </c>
      <c r="D67" s="11">
        <v>304</v>
      </c>
      <c r="E67" s="24">
        <v>442</v>
      </c>
      <c r="F67" s="2"/>
      <c r="G67" s="39"/>
      <c r="I67" s="40"/>
      <c r="K67" s="54"/>
      <c r="L67" s="49"/>
      <c r="M67" s="49"/>
      <c r="N67" s="49"/>
      <c r="O67" s="49"/>
      <c r="P67" s="37"/>
      <c r="Q67" s="55"/>
      <c r="R67" s="2"/>
      <c r="S67" s="2"/>
      <c r="T67" s="2"/>
      <c r="U67" s="2"/>
      <c r="V67" s="2"/>
      <c r="W67" s="2"/>
      <c r="X67" s="2"/>
    </row>
    <row r="68" spans="1:24" ht="15.75" customHeight="1" x14ac:dyDescent="0.15">
      <c r="A68" s="8">
        <v>8</v>
      </c>
      <c r="B68" s="10">
        <v>251.6</v>
      </c>
      <c r="C68" s="2">
        <v>279.60000000000002</v>
      </c>
      <c r="D68" s="11">
        <v>64</v>
      </c>
      <c r="E68" s="24">
        <v>476</v>
      </c>
      <c r="F68" s="2"/>
      <c r="G68" s="39"/>
      <c r="I68" s="40"/>
      <c r="K68" s="39"/>
      <c r="P68" s="15"/>
      <c r="Q68" s="46"/>
      <c r="R68" s="2"/>
      <c r="S68" s="2"/>
      <c r="T68" s="2"/>
      <c r="U68" s="2"/>
      <c r="V68" s="2"/>
      <c r="W68" s="2"/>
      <c r="X68" s="2"/>
    </row>
    <row r="69" spans="1:24" ht="15.75" customHeight="1" x14ac:dyDescent="0.15">
      <c r="A69" s="8">
        <v>8.5</v>
      </c>
      <c r="B69" s="10">
        <v>124.8</v>
      </c>
      <c r="C69" s="16">
        <v>413.9</v>
      </c>
      <c r="D69" s="11">
        <v>236</v>
      </c>
      <c r="E69" s="24">
        <v>604</v>
      </c>
      <c r="F69" s="2"/>
      <c r="G69" s="39"/>
      <c r="I69" s="40"/>
      <c r="K69" s="39"/>
      <c r="P69" s="15"/>
      <c r="Q69" s="46"/>
      <c r="R69" s="2"/>
      <c r="S69" s="2"/>
      <c r="T69" s="2"/>
      <c r="U69" s="2"/>
      <c r="V69" s="2"/>
      <c r="W69" s="2"/>
      <c r="X69" s="2"/>
    </row>
    <row r="70" spans="1:24" ht="15.75" customHeight="1" x14ac:dyDescent="0.15">
      <c r="A70" s="8">
        <v>9</v>
      </c>
      <c r="B70" s="9">
        <v>202.3</v>
      </c>
      <c r="C70" s="2">
        <v>434.3</v>
      </c>
      <c r="D70" s="11">
        <v>226</v>
      </c>
      <c r="E70" s="24">
        <v>506</v>
      </c>
      <c r="F70" s="2"/>
      <c r="G70" s="39"/>
      <c r="I70" s="40"/>
      <c r="K70" s="39"/>
      <c r="P70" s="15"/>
      <c r="Q70" s="46"/>
      <c r="R70" s="2"/>
      <c r="S70" s="2"/>
      <c r="T70" s="2"/>
      <c r="U70" s="2"/>
      <c r="V70" s="2"/>
      <c r="W70" s="2"/>
      <c r="X70" s="2"/>
    </row>
    <row r="71" spans="1:24" ht="15.75" customHeight="1" x14ac:dyDescent="0.15">
      <c r="A71" s="8">
        <v>9.5</v>
      </c>
      <c r="B71" s="11">
        <v>0</v>
      </c>
      <c r="C71" s="16">
        <v>566.6</v>
      </c>
      <c r="D71" s="11">
        <v>0</v>
      </c>
      <c r="E71" s="24">
        <v>640</v>
      </c>
      <c r="F71" s="2"/>
      <c r="G71" s="39"/>
      <c r="I71" s="40"/>
      <c r="K71" s="39"/>
      <c r="Q71" s="56"/>
      <c r="R71" s="2"/>
      <c r="S71" s="2"/>
      <c r="T71" s="2"/>
      <c r="U71" s="2"/>
      <c r="V71" s="2"/>
      <c r="W71" s="2"/>
      <c r="X71" s="2"/>
    </row>
    <row r="72" spans="1:24" ht="15.75" customHeight="1" x14ac:dyDescent="0.15">
      <c r="A72" s="8">
        <v>10</v>
      </c>
      <c r="B72" s="11">
        <v>0</v>
      </c>
      <c r="C72" s="15">
        <v>655.29999999999995</v>
      </c>
      <c r="D72" s="11">
        <v>0</v>
      </c>
      <c r="E72" s="24">
        <v>722</v>
      </c>
      <c r="F72" s="2"/>
      <c r="G72" s="39"/>
      <c r="I72" s="40"/>
      <c r="K72" s="39"/>
      <c r="Q72" s="56"/>
      <c r="R72" s="2"/>
      <c r="S72" s="2"/>
      <c r="T72" s="2"/>
      <c r="U72" s="2"/>
      <c r="V72" s="2"/>
      <c r="W72" s="2"/>
      <c r="X72" s="2"/>
    </row>
    <row r="73" spans="1:24" ht="15.75" customHeight="1" x14ac:dyDescent="0.15">
      <c r="A73" s="8">
        <v>10.5</v>
      </c>
      <c r="B73" s="8"/>
      <c r="C73" s="16">
        <v>745.4</v>
      </c>
      <c r="D73" s="11"/>
      <c r="E73" s="24">
        <v>590</v>
      </c>
      <c r="F73" s="2"/>
      <c r="G73" s="39"/>
      <c r="I73" s="40"/>
      <c r="K73" s="39"/>
      <c r="Q73" s="56"/>
      <c r="R73" s="2"/>
      <c r="S73" s="2"/>
      <c r="T73" s="2"/>
      <c r="U73" s="2"/>
      <c r="V73" s="2"/>
      <c r="W73" s="2"/>
      <c r="X73" s="2"/>
    </row>
    <row r="74" spans="1:24" ht="15.75" customHeight="1" x14ac:dyDescent="0.15">
      <c r="A74" s="8">
        <v>11</v>
      </c>
      <c r="B74" s="8"/>
      <c r="C74" s="2">
        <v>592.6</v>
      </c>
      <c r="D74" s="11"/>
      <c r="E74" s="24">
        <v>556</v>
      </c>
      <c r="F74" s="2"/>
      <c r="G74" s="39"/>
      <c r="I74" s="40"/>
      <c r="K74" s="39"/>
      <c r="Q74" s="56"/>
      <c r="R74" s="2"/>
      <c r="S74" s="2"/>
      <c r="T74" s="2"/>
      <c r="U74" s="2"/>
      <c r="V74" s="2"/>
      <c r="W74" s="2"/>
      <c r="X74" s="2"/>
    </row>
    <row r="75" spans="1:24" ht="15.75" customHeight="1" x14ac:dyDescent="0.15">
      <c r="A75" s="8">
        <v>11.5</v>
      </c>
      <c r="B75" s="8"/>
      <c r="C75" s="16">
        <v>683.3</v>
      </c>
      <c r="D75" s="11"/>
      <c r="E75" s="24">
        <v>614</v>
      </c>
      <c r="F75" s="2"/>
      <c r="G75" s="39"/>
      <c r="I75" s="40"/>
      <c r="K75" s="39"/>
      <c r="Q75" s="56"/>
      <c r="R75" s="2"/>
      <c r="S75" s="2"/>
      <c r="T75" s="2"/>
      <c r="U75" s="2"/>
      <c r="V75" s="2"/>
      <c r="W75" s="2"/>
      <c r="X75" s="2"/>
    </row>
    <row r="76" spans="1:24" ht="15.75" customHeight="1" thickBot="1" x14ac:dyDescent="0.2">
      <c r="A76" s="8">
        <v>12</v>
      </c>
      <c r="B76" s="8"/>
      <c r="C76" s="2">
        <v>657.3</v>
      </c>
      <c r="D76" s="11"/>
      <c r="E76" s="24">
        <v>588</v>
      </c>
      <c r="G76" s="39"/>
      <c r="I76" s="40"/>
      <c r="K76" s="52" t="s">
        <v>28</v>
      </c>
      <c r="L76" s="42"/>
      <c r="M76" s="42"/>
      <c r="N76" s="53" t="s">
        <v>29</v>
      </c>
      <c r="O76" s="42"/>
      <c r="P76" s="42"/>
      <c r="Q76" s="57"/>
      <c r="R76" s="2"/>
      <c r="S76" s="2"/>
      <c r="T76" s="2"/>
      <c r="U76" s="2"/>
      <c r="V76" s="2"/>
      <c r="X76" s="2"/>
    </row>
    <row r="77" spans="1:24" ht="15.75" customHeight="1" thickTop="1" x14ac:dyDescent="0.15">
      <c r="A77" s="8">
        <v>12.5</v>
      </c>
      <c r="B77" s="8"/>
      <c r="C77" s="16">
        <v>671.4</v>
      </c>
      <c r="D77" s="11"/>
      <c r="E77" s="24">
        <v>452</v>
      </c>
      <c r="G77" s="39"/>
      <c r="I77" s="40"/>
      <c r="R77" s="2"/>
      <c r="T77" s="2"/>
      <c r="V77" s="2"/>
      <c r="X77" s="2"/>
    </row>
    <row r="78" spans="1:24" ht="15.75" customHeight="1" x14ac:dyDescent="0.15">
      <c r="A78" s="8">
        <v>13</v>
      </c>
      <c r="B78" s="8"/>
      <c r="C78" s="2">
        <v>583.1</v>
      </c>
      <c r="D78" s="11"/>
      <c r="E78" s="24">
        <v>496</v>
      </c>
      <c r="G78" s="39"/>
      <c r="I78" s="40"/>
      <c r="P78" s="2"/>
      <c r="R78" s="2"/>
      <c r="T78" s="16"/>
      <c r="V78" s="16"/>
    </row>
    <row r="79" spans="1:24" ht="15.75" customHeight="1" x14ac:dyDescent="0.15">
      <c r="A79" s="8">
        <v>13.5</v>
      </c>
      <c r="B79" s="8"/>
      <c r="C79" s="16">
        <v>541.20000000000005</v>
      </c>
      <c r="D79" s="11"/>
      <c r="E79" s="24">
        <v>448</v>
      </c>
      <c r="F79" s="16"/>
      <c r="G79" s="39"/>
      <c r="I79" s="40"/>
      <c r="P79" s="2"/>
      <c r="R79" s="2"/>
      <c r="T79" s="16"/>
      <c r="V79" s="16"/>
    </row>
    <row r="80" spans="1:24" ht="15.75" customHeight="1" x14ac:dyDescent="0.15">
      <c r="A80" s="8">
        <v>14</v>
      </c>
      <c r="B80" s="8"/>
      <c r="C80" s="2">
        <v>504.1</v>
      </c>
      <c r="D80" s="11"/>
      <c r="E80" s="24">
        <v>446</v>
      </c>
      <c r="F80" s="16"/>
      <c r="G80" s="39"/>
      <c r="I80" s="40"/>
    </row>
    <row r="81" spans="1:14" ht="13" x14ac:dyDescent="0.15">
      <c r="A81" s="8">
        <v>14.5</v>
      </c>
      <c r="B81" s="8"/>
      <c r="C81" s="16">
        <v>446.9</v>
      </c>
      <c r="D81" s="11"/>
      <c r="E81" s="24">
        <v>334</v>
      </c>
      <c r="G81" s="39"/>
      <c r="I81" s="40"/>
    </row>
    <row r="82" spans="1:14" ht="13" x14ac:dyDescent="0.15">
      <c r="A82" s="8">
        <v>15</v>
      </c>
      <c r="B82" s="8"/>
      <c r="C82" s="2">
        <v>387.3</v>
      </c>
      <c r="D82" s="11"/>
      <c r="E82" s="24">
        <v>344</v>
      </c>
      <c r="G82" s="39"/>
      <c r="I82" s="40"/>
    </row>
    <row r="83" spans="1:14" ht="13" x14ac:dyDescent="0.15">
      <c r="A83" s="8">
        <v>15.5</v>
      </c>
      <c r="B83" s="8"/>
      <c r="C83" s="16">
        <v>337.3</v>
      </c>
      <c r="D83" s="11"/>
      <c r="E83" s="24">
        <v>274</v>
      </c>
      <c r="G83" s="39"/>
      <c r="I83" s="40"/>
    </row>
    <row r="84" spans="1:14" ht="13" x14ac:dyDescent="0.15">
      <c r="A84" s="8">
        <v>16</v>
      </c>
      <c r="B84" s="8"/>
      <c r="C84" s="2">
        <v>261.8</v>
      </c>
      <c r="D84" s="11"/>
      <c r="E84" s="24">
        <v>256</v>
      </c>
      <c r="F84" s="15"/>
      <c r="G84" s="39"/>
      <c r="I84" s="40"/>
    </row>
    <row r="85" spans="1:14" ht="13" x14ac:dyDescent="0.15">
      <c r="A85" s="8">
        <v>16.5</v>
      </c>
      <c r="B85" s="8"/>
      <c r="C85" s="16">
        <v>144.80000000000001</v>
      </c>
      <c r="D85" s="11"/>
      <c r="E85" s="24">
        <v>228</v>
      </c>
      <c r="F85" s="16"/>
      <c r="G85" s="39"/>
      <c r="I85" s="40"/>
    </row>
    <row r="86" spans="1:14" ht="13" x14ac:dyDescent="0.15">
      <c r="A86" s="8">
        <v>17</v>
      </c>
      <c r="B86" s="8"/>
      <c r="C86" s="2">
        <v>31.6</v>
      </c>
      <c r="D86" s="11"/>
      <c r="E86" s="24">
        <v>154</v>
      </c>
      <c r="F86" s="16"/>
      <c r="G86" s="39"/>
      <c r="I86" s="40"/>
    </row>
    <row r="87" spans="1:14" ht="13" x14ac:dyDescent="0.15">
      <c r="A87" s="8">
        <v>17.5</v>
      </c>
      <c r="B87" s="8"/>
      <c r="C87" s="16">
        <v>0</v>
      </c>
      <c r="D87" s="11"/>
      <c r="E87" s="24">
        <v>92</v>
      </c>
      <c r="F87" s="16"/>
      <c r="G87" s="39"/>
      <c r="I87" s="40"/>
    </row>
    <row r="88" spans="1:14" ht="13" x14ac:dyDescent="0.15">
      <c r="A88" s="8">
        <v>18</v>
      </c>
      <c r="B88" s="8"/>
      <c r="D88" s="11"/>
      <c r="E88" s="24">
        <v>22</v>
      </c>
      <c r="F88" s="16"/>
      <c r="G88" s="39"/>
      <c r="I88" s="40"/>
    </row>
    <row r="89" spans="1:14" ht="13" x14ac:dyDescent="0.15">
      <c r="A89" s="8">
        <v>18.5</v>
      </c>
      <c r="B89" s="8"/>
      <c r="D89" s="10"/>
      <c r="E89" s="45"/>
      <c r="F89" s="16"/>
      <c r="G89" s="39"/>
      <c r="I89" s="40"/>
    </row>
    <row r="90" spans="1:14" ht="13" x14ac:dyDescent="0.15">
      <c r="A90" s="8">
        <v>19</v>
      </c>
      <c r="B90" s="8"/>
      <c r="D90" s="10"/>
      <c r="E90" s="45"/>
      <c r="F90" s="16"/>
      <c r="G90" s="39"/>
      <c r="I90" s="40"/>
    </row>
    <row r="91" spans="1:14" ht="13" x14ac:dyDescent="0.15">
      <c r="A91" s="8">
        <v>19.5</v>
      </c>
      <c r="B91" s="8"/>
      <c r="D91" s="10"/>
      <c r="E91" s="45"/>
      <c r="F91" s="16"/>
      <c r="G91" s="39"/>
      <c r="I91" s="40"/>
    </row>
    <row r="92" spans="1:14" ht="14" thickBot="1" x14ac:dyDescent="0.2">
      <c r="A92" s="26">
        <v>20</v>
      </c>
      <c r="B92" s="26"/>
      <c r="C92" s="17"/>
      <c r="D92" s="47"/>
      <c r="E92" s="48"/>
      <c r="F92" s="16"/>
      <c r="G92" s="41"/>
      <c r="H92" s="42"/>
      <c r="I92" s="43"/>
    </row>
    <row r="93" spans="1:14" ht="14" thickTop="1" x14ac:dyDescent="0.15">
      <c r="D93" s="16"/>
      <c r="E93" s="16"/>
      <c r="F93" s="16"/>
      <c r="G93" s="16"/>
      <c r="H93" s="15"/>
      <c r="I93" s="15"/>
      <c r="J93" s="2"/>
      <c r="K93" s="2"/>
      <c r="L93" s="2"/>
      <c r="M93" s="16"/>
      <c r="N93" s="16"/>
    </row>
    <row r="94" spans="1:14" ht="13" x14ac:dyDescent="0.15">
      <c r="D94" s="16"/>
      <c r="E94" s="16"/>
      <c r="F94" s="16"/>
      <c r="G94" s="16"/>
      <c r="H94" s="15"/>
      <c r="I94" s="15"/>
      <c r="J94" s="2"/>
      <c r="K94" s="2"/>
      <c r="L94" s="2"/>
      <c r="M94" s="16"/>
      <c r="N94" s="16"/>
    </row>
    <row r="95" spans="1:14" ht="13" x14ac:dyDescent="0.15">
      <c r="D95" s="16"/>
      <c r="E95" s="16"/>
      <c r="F95" s="16"/>
      <c r="G95" s="16"/>
      <c r="H95" s="15"/>
      <c r="I95" s="15"/>
      <c r="J95" s="2"/>
      <c r="K95" s="2"/>
      <c r="L95" s="2"/>
      <c r="M95" s="16"/>
      <c r="N95" s="16"/>
    </row>
    <row r="96" spans="1:14" ht="19" thickBot="1" x14ac:dyDescent="0.25">
      <c r="A96" s="19" t="s">
        <v>32</v>
      </c>
      <c r="B96" s="19" t="s">
        <v>22</v>
      </c>
      <c r="D96" s="19" t="s">
        <v>18</v>
      </c>
      <c r="F96" s="16"/>
      <c r="G96" s="58" t="s">
        <v>33</v>
      </c>
    </row>
    <row r="97" spans="1:13" ht="14" thickTop="1" x14ac:dyDescent="0.15">
      <c r="A97" s="30" t="s">
        <v>21</v>
      </c>
      <c r="B97" s="34" t="s">
        <v>19</v>
      </c>
      <c r="C97" s="31" t="s">
        <v>20</v>
      </c>
      <c r="D97" s="34" t="s">
        <v>19</v>
      </c>
      <c r="E97" s="32" t="s">
        <v>20</v>
      </c>
      <c r="F97" s="16"/>
      <c r="G97" s="36" t="s">
        <v>21</v>
      </c>
      <c r="H97" s="37" t="s">
        <v>19</v>
      </c>
      <c r="I97" s="38" t="s">
        <v>20</v>
      </c>
    </row>
    <row r="98" spans="1:13" ht="13" x14ac:dyDescent="0.15">
      <c r="A98" s="8">
        <v>0</v>
      </c>
      <c r="B98" s="10">
        <v>103.8</v>
      </c>
      <c r="C98" s="16">
        <v>73.8</v>
      </c>
      <c r="D98" s="11">
        <v>96</v>
      </c>
      <c r="E98" s="24">
        <v>206</v>
      </c>
      <c r="F98" s="16"/>
      <c r="G98" s="39"/>
      <c r="I98" s="40"/>
    </row>
    <row r="99" spans="1:13" ht="18" x14ac:dyDescent="0.2">
      <c r="A99" s="8">
        <v>0.5</v>
      </c>
      <c r="B99" s="10">
        <v>135.9</v>
      </c>
      <c r="C99" s="16">
        <v>247.8</v>
      </c>
      <c r="D99" s="11">
        <v>134</v>
      </c>
      <c r="E99" s="24">
        <v>492</v>
      </c>
      <c r="F99" s="16"/>
      <c r="G99" s="39"/>
      <c r="I99" s="40"/>
      <c r="K99" s="58" t="s">
        <v>37</v>
      </c>
    </row>
    <row r="100" spans="1:13" ht="13" x14ac:dyDescent="0.15">
      <c r="A100" s="8">
        <v>1</v>
      </c>
      <c r="B100" s="10">
        <v>208.9</v>
      </c>
      <c r="C100" s="2">
        <v>384</v>
      </c>
      <c r="D100" s="11">
        <v>192</v>
      </c>
      <c r="E100" s="24">
        <v>516</v>
      </c>
      <c r="F100" s="16"/>
      <c r="G100" s="39"/>
      <c r="I100" s="40"/>
    </row>
    <row r="101" spans="1:13" ht="13" x14ac:dyDescent="0.15">
      <c r="A101" s="8">
        <v>1.5</v>
      </c>
      <c r="B101" s="10">
        <v>420.6</v>
      </c>
      <c r="C101" s="16">
        <v>295</v>
      </c>
      <c r="D101" s="11">
        <v>314</v>
      </c>
      <c r="E101" s="24">
        <v>508</v>
      </c>
      <c r="F101" s="16"/>
      <c r="G101" s="39"/>
      <c r="I101" s="40"/>
      <c r="K101" s="7" t="s">
        <v>38</v>
      </c>
      <c r="M101" s="7" t="s">
        <v>27</v>
      </c>
    </row>
    <row r="102" spans="1:13" ht="13" x14ac:dyDescent="0.15">
      <c r="A102" s="8">
        <v>2</v>
      </c>
      <c r="B102" s="10">
        <v>253.7</v>
      </c>
      <c r="C102" s="2">
        <v>537.4</v>
      </c>
      <c r="D102" s="11">
        <v>338</v>
      </c>
      <c r="E102" s="24">
        <v>538</v>
      </c>
      <c r="F102" s="16"/>
      <c r="G102" s="39"/>
      <c r="I102" s="40"/>
    </row>
    <row r="103" spans="1:13" ht="13" x14ac:dyDescent="0.15">
      <c r="A103" s="8">
        <v>2.5</v>
      </c>
      <c r="B103" s="10">
        <v>221.7</v>
      </c>
      <c r="C103" s="16">
        <v>698.9</v>
      </c>
      <c r="D103" s="11">
        <v>240</v>
      </c>
      <c r="E103" s="24">
        <v>646</v>
      </c>
      <c r="F103" s="15"/>
      <c r="G103" s="39"/>
      <c r="I103" s="40"/>
    </row>
    <row r="104" spans="1:13" ht="13" x14ac:dyDescent="0.15">
      <c r="A104" s="8">
        <v>3</v>
      </c>
      <c r="B104" s="10">
        <v>42</v>
      </c>
      <c r="C104" s="2">
        <v>633.5</v>
      </c>
      <c r="D104" s="11">
        <v>70</v>
      </c>
      <c r="E104" s="24">
        <v>650</v>
      </c>
      <c r="F104" s="2"/>
      <c r="G104" s="39"/>
      <c r="I104" s="40"/>
    </row>
    <row r="105" spans="1:13" ht="13" x14ac:dyDescent="0.15">
      <c r="A105" s="8">
        <v>3.5</v>
      </c>
      <c r="B105" s="10">
        <v>429.5</v>
      </c>
      <c r="C105" s="16">
        <v>598.5</v>
      </c>
      <c r="D105" s="11">
        <v>394</v>
      </c>
      <c r="E105" s="24">
        <v>536</v>
      </c>
      <c r="F105" s="2"/>
      <c r="G105" s="39"/>
      <c r="I105" s="40"/>
    </row>
    <row r="106" spans="1:13" ht="13" x14ac:dyDescent="0.15">
      <c r="A106" s="8">
        <v>4</v>
      </c>
      <c r="B106" s="10">
        <v>475.7</v>
      </c>
      <c r="C106" s="2">
        <v>627</v>
      </c>
      <c r="D106" s="11">
        <v>494</v>
      </c>
      <c r="E106" s="24">
        <v>500</v>
      </c>
      <c r="F106" s="2"/>
      <c r="G106" s="39"/>
      <c r="I106" s="40"/>
    </row>
    <row r="107" spans="1:13" ht="13" x14ac:dyDescent="0.15">
      <c r="A107" s="8">
        <v>4.5</v>
      </c>
      <c r="B107" s="10">
        <v>39.799999999999997</v>
      </c>
      <c r="C107" s="16">
        <v>730.5</v>
      </c>
      <c r="D107" s="11">
        <v>32</v>
      </c>
      <c r="E107" s="24">
        <v>688</v>
      </c>
      <c r="F107" s="2"/>
      <c r="G107" s="39"/>
      <c r="I107" s="40"/>
    </row>
    <row r="108" spans="1:13" ht="13" x14ac:dyDescent="0.15">
      <c r="A108" s="8">
        <v>5</v>
      </c>
      <c r="B108" s="10">
        <v>193</v>
      </c>
      <c r="C108" s="2">
        <v>618.79999999999995</v>
      </c>
      <c r="D108" s="11">
        <v>148</v>
      </c>
      <c r="E108" s="24">
        <v>636</v>
      </c>
      <c r="F108" s="2"/>
      <c r="G108" s="39"/>
      <c r="I108" s="40"/>
    </row>
    <row r="109" spans="1:13" ht="13" x14ac:dyDescent="0.15">
      <c r="A109" s="8">
        <v>5.5</v>
      </c>
      <c r="B109" s="10">
        <v>682.8</v>
      </c>
      <c r="C109" s="16">
        <v>436</v>
      </c>
      <c r="D109" s="11">
        <v>710</v>
      </c>
      <c r="E109" s="24">
        <v>414</v>
      </c>
      <c r="F109" s="2"/>
      <c r="G109" s="39"/>
      <c r="I109" s="40"/>
    </row>
    <row r="110" spans="1:13" ht="13" x14ac:dyDescent="0.15">
      <c r="A110" s="8">
        <v>6</v>
      </c>
      <c r="B110" s="10">
        <v>155.1</v>
      </c>
      <c r="C110" s="2">
        <v>664.1</v>
      </c>
      <c r="D110" s="11">
        <v>196</v>
      </c>
      <c r="E110" s="24">
        <v>620</v>
      </c>
      <c r="F110" s="2"/>
      <c r="G110" s="39"/>
      <c r="I110" s="40"/>
    </row>
    <row r="111" spans="1:13" ht="13" x14ac:dyDescent="0.15">
      <c r="A111" s="8">
        <v>6.5</v>
      </c>
      <c r="B111" s="10">
        <v>206.5</v>
      </c>
      <c r="C111" s="16">
        <v>625.5</v>
      </c>
      <c r="D111" s="11">
        <v>200</v>
      </c>
      <c r="E111" s="24">
        <v>610</v>
      </c>
      <c r="F111" s="2"/>
      <c r="G111" s="39"/>
      <c r="I111" s="40"/>
    </row>
    <row r="112" spans="1:13" ht="13" x14ac:dyDescent="0.15">
      <c r="A112" s="8">
        <v>7</v>
      </c>
      <c r="B112" s="10">
        <v>193.2</v>
      </c>
      <c r="C112" s="2">
        <v>529.79999999999995</v>
      </c>
      <c r="D112" s="11">
        <v>152</v>
      </c>
      <c r="E112" s="24">
        <v>642</v>
      </c>
      <c r="F112" s="2"/>
      <c r="G112" s="39"/>
      <c r="I112" s="40"/>
    </row>
    <row r="113" spans="1:17" ht="13" x14ac:dyDescent="0.15">
      <c r="A113" s="8">
        <v>7.5</v>
      </c>
      <c r="B113" s="10">
        <v>215</v>
      </c>
      <c r="C113" s="16">
        <v>533.6</v>
      </c>
      <c r="D113" s="11">
        <v>276</v>
      </c>
      <c r="E113" s="24">
        <v>584</v>
      </c>
      <c r="F113" s="2"/>
      <c r="G113" s="39"/>
      <c r="I113" s="40"/>
      <c r="K113" s="7" t="s">
        <v>35</v>
      </c>
      <c r="N113" s="7" t="s">
        <v>34</v>
      </c>
    </row>
    <row r="114" spans="1:17" ht="14" thickBot="1" x14ac:dyDescent="0.2">
      <c r="A114" s="8">
        <v>8</v>
      </c>
      <c r="B114" s="10">
        <v>206.9</v>
      </c>
      <c r="C114" s="2">
        <v>726.2</v>
      </c>
      <c r="D114" s="11">
        <v>210</v>
      </c>
      <c r="E114" s="24">
        <v>638</v>
      </c>
      <c r="F114" s="2"/>
      <c r="G114" s="39"/>
      <c r="I114" s="40"/>
    </row>
    <row r="115" spans="1:17" ht="15.75" customHeight="1" thickTop="1" x14ac:dyDescent="0.15">
      <c r="A115" s="8">
        <v>8.5</v>
      </c>
      <c r="B115" s="10">
        <v>81.8</v>
      </c>
      <c r="C115" s="16">
        <v>748.4</v>
      </c>
      <c r="D115" s="11">
        <v>82</v>
      </c>
      <c r="E115" s="24">
        <v>646</v>
      </c>
      <c r="F115" s="2"/>
      <c r="G115" s="39"/>
      <c r="I115" s="40"/>
      <c r="K115" s="54"/>
      <c r="L115" s="49"/>
      <c r="M115" s="49"/>
      <c r="N115" s="49"/>
      <c r="O115" s="49"/>
      <c r="P115" s="49"/>
      <c r="Q115" s="50"/>
    </row>
    <row r="116" spans="1:17" ht="15.75" customHeight="1" x14ac:dyDescent="0.15">
      <c r="A116" s="8">
        <v>9</v>
      </c>
      <c r="B116" s="9">
        <v>202.4</v>
      </c>
      <c r="C116" s="2">
        <v>716.4</v>
      </c>
      <c r="D116" s="11">
        <v>204</v>
      </c>
      <c r="E116" s="24">
        <v>670</v>
      </c>
      <c r="F116" s="2"/>
      <c r="G116" s="39"/>
      <c r="I116" s="40"/>
      <c r="K116" s="39"/>
      <c r="Q116" s="40"/>
    </row>
    <row r="117" spans="1:17" ht="15.75" customHeight="1" x14ac:dyDescent="0.15">
      <c r="A117" s="8">
        <v>9.5</v>
      </c>
      <c r="B117" s="11">
        <v>0</v>
      </c>
      <c r="C117" s="16">
        <v>819.7</v>
      </c>
      <c r="D117" s="11">
        <v>0</v>
      </c>
      <c r="E117" s="24">
        <v>736</v>
      </c>
      <c r="F117" s="2"/>
      <c r="G117" s="39"/>
      <c r="I117" s="40"/>
      <c r="K117" s="39"/>
      <c r="Q117" s="40"/>
    </row>
    <row r="118" spans="1:17" ht="15.75" customHeight="1" x14ac:dyDescent="0.15">
      <c r="A118" s="8">
        <v>10</v>
      </c>
      <c r="B118" s="11">
        <v>0</v>
      </c>
      <c r="C118" s="15">
        <v>724.4</v>
      </c>
      <c r="D118" s="11">
        <v>0</v>
      </c>
      <c r="E118" s="24">
        <v>694</v>
      </c>
      <c r="F118" s="2"/>
      <c r="G118" s="39"/>
      <c r="I118" s="40"/>
      <c r="K118" s="39"/>
      <c r="Q118" s="40"/>
    </row>
    <row r="119" spans="1:17" ht="13" x14ac:dyDescent="0.15">
      <c r="A119" s="8">
        <v>10.5</v>
      </c>
      <c r="B119" s="8"/>
      <c r="C119" s="16">
        <v>620.20000000000005</v>
      </c>
      <c r="D119" s="11"/>
      <c r="E119" s="24">
        <v>686</v>
      </c>
      <c r="F119" s="2"/>
      <c r="G119" s="39"/>
      <c r="I119" s="40"/>
      <c r="K119" s="39"/>
      <c r="Q119" s="40"/>
    </row>
    <row r="120" spans="1:17" ht="13" x14ac:dyDescent="0.15">
      <c r="A120" s="8">
        <v>11</v>
      </c>
      <c r="B120" s="8"/>
      <c r="C120" s="2">
        <v>536.79999999999995</v>
      </c>
      <c r="D120" s="11"/>
      <c r="E120" s="24">
        <v>556</v>
      </c>
      <c r="F120" s="2"/>
      <c r="G120" s="39"/>
      <c r="I120" s="40"/>
      <c r="K120" s="39"/>
      <c r="Q120" s="40"/>
    </row>
    <row r="121" spans="1:17" ht="13" x14ac:dyDescent="0.15">
      <c r="A121" s="8">
        <v>11.5</v>
      </c>
      <c r="B121" s="8"/>
      <c r="C121" s="16">
        <v>335.5</v>
      </c>
      <c r="D121" s="11"/>
      <c r="E121" s="24">
        <v>0</v>
      </c>
      <c r="F121" s="2"/>
      <c r="G121" s="39"/>
      <c r="I121" s="40"/>
      <c r="K121" s="39"/>
      <c r="Q121" s="40"/>
    </row>
    <row r="122" spans="1:17" ht="13" x14ac:dyDescent="0.15">
      <c r="A122" s="8">
        <v>12</v>
      </c>
      <c r="B122" s="8"/>
      <c r="C122" s="2">
        <v>34</v>
      </c>
      <c r="D122" s="11"/>
      <c r="E122" s="24">
        <v>0</v>
      </c>
      <c r="G122" s="39"/>
      <c r="I122" s="40"/>
      <c r="K122" s="39"/>
      <c r="Q122" s="40"/>
    </row>
    <row r="123" spans="1:17" ht="13" x14ac:dyDescent="0.15">
      <c r="A123" s="8">
        <v>12.5</v>
      </c>
      <c r="B123" s="8"/>
      <c r="C123" s="16">
        <v>0</v>
      </c>
      <c r="D123" s="11"/>
      <c r="E123" s="24">
        <v>0</v>
      </c>
      <c r="G123" s="39"/>
      <c r="I123" s="40"/>
      <c r="K123" s="39"/>
      <c r="Q123" s="40"/>
    </row>
    <row r="124" spans="1:17" ht="14" thickBot="1" x14ac:dyDescent="0.2">
      <c r="A124" s="8">
        <v>13</v>
      </c>
      <c r="B124" s="8"/>
      <c r="C124" s="2"/>
      <c r="D124" s="11"/>
      <c r="E124" s="24"/>
      <c r="G124" s="39"/>
      <c r="I124" s="40"/>
      <c r="K124" s="52" t="s">
        <v>35</v>
      </c>
      <c r="L124" s="42"/>
      <c r="M124" s="42"/>
      <c r="N124" s="53" t="s">
        <v>34</v>
      </c>
      <c r="O124" s="42"/>
      <c r="P124" s="42"/>
      <c r="Q124" s="43"/>
    </row>
    <row r="125" spans="1:17" ht="14" thickTop="1" x14ac:dyDescent="0.15">
      <c r="A125" s="8">
        <v>13.5</v>
      </c>
      <c r="B125" s="8"/>
      <c r="C125" s="16"/>
      <c r="D125" s="11"/>
      <c r="E125" s="24"/>
      <c r="F125" s="16"/>
      <c r="G125" s="39"/>
      <c r="I125" s="40"/>
    </row>
    <row r="126" spans="1:17" ht="13" x14ac:dyDescent="0.15">
      <c r="A126" s="8">
        <v>14</v>
      </c>
      <c r="B126" s="8"/>
      <c r="C126" s="2"/>
      <c r="D126" s="11"/>
      <c r="E126" s="24"/>
      <c r="F126" s="16"/>
      <c r="G126" s="39"/>
      <c r="I126" s="40"/>
      <c r="P126" s="2"/>
    </row>
    <row r="127" spans="1:17" ht="13" x14ac:dyDescent="0.15">
      <c r="A127" s="8">
        <v>14.5</v>
      </c>
      <c r="B127" s="8"/>
      <c r="C127" s="16"/>
      <c r="D127" s="11"/>
      <c r="E127" s="24"/>
      <c r="G127" s="39"/>
      <c r="I127" s="40"/>
      <c r="P127" s="2"/>
    </row>
    <row r="128" spans="1:17" ht="13" x14ac:dyDescent="0.15">
      <c r="A128" s="8">
        <v>15</v>
      </c>
      <c r="B128" s="8"/>
      <c r="C128" s="2"/>
      <c r="D128" s="11"/>
      <c r="E128" s="24"/>
      <c r="G128" s="39"/>
      <c r="I128" s="40"/>
      <c r="P128" s="2"/>
    </row>
    <row r="129" spans="1:16" ht="13" x14ac:dyDescent="0.15">
      <c r="A129" s="8">
        <v>15.5</v>
      </c>
      <c r="B129" s="8"/>
      <c r="C129" s="16"/>
      <c r="D129" s="11"/>
      <c r="E129" s="24"/>
      <c r="G129" s="39"/>
      <c r="I129" s="40"/>
      <c r="P129" s="2"/>
    </row>
    <row r="130" spans="1:16" ht="13" x14ac:dyDescent="0.15">
      <c r="A130" s="8">
        <v>16</v>
      </c>
      <c r="B130" s="8"/>
      <c r="C130" s="2"/>
      <c r="D130" s="11"/>
      <c r="E130" s="24"/>
      <c r="F130" s="15"/>
      <c r="G130" s="39"/>
      <c r="I130" s="40"/>
      <c r="P130" s="2"/>
    </row>
    <row r="131" spans="1:16" ht="13" x14ac:dyDescent="0.15">
      <c r="A131" s="8">
        <v>16.5</v>
      </c>
      <c r="B131" s="8"/>
      <c r="C131" s="16"/>
      <c r="D131" s="11"/>
      <c r="E131" s="24"/>
      <c r="F131" s="16"/>
      <c r="G131" s="39"/>
      <c r="I131" s="40"/>
      <c r="P131" s="2"/>
    </row>
    <row r="132" spans="1:16" ht="13" x14ac:dyDescent="0.15">
      <c r="A132" s="8">
        <v>17</v>
      </c>
      <c r="B132" s="8"/>
      <c r="C132" s="2"/>
      <c r="D132" s="11"/>
      <c r="E132" s="24"/>
      <c r="F132" s="16"/>
      <c r="G132" s="39"/>
      <c r="I132" s="40"/>
      <c r="P132" s="2"/>
    </row>
    <row r="133" spans="1:16" ht="13" x14ac:dyDescent="0.15">
      <c r="A133" s="8">
        <v>17.5</v>
      </c>
      <c r="B133" s="8"/>
      <c r="C133" s="16"/>
      <c r="D133" s="11"/>
      <c r="E133" s="24"/>
      <c r="F133" s="16"/>
      <c r="G133" s="39"/>
      <c r="I133" s="40"/>
      <c r="P133" s="2"/>
    </row>
    <row r="134" spans="1:16" ht="13" x14ac:dyDescent="0.15">
      <c r="A134" s="8">
        <v>18</v>
      </c>
      <c r="B134" s="8"/>
      <c r="D134" s="11"/>
      <c r="E134" s="24"/>
      <c r="F134" s="16"/>
      <c r="G134" s="39"/>
      <c r="I134" s="40"/>
      <c r="P134" s="2"/>
    </row>
    <row r="135" spans="1:16" ht="13" x14ac:dyDescent="0.15">
      <c r="A135" s="8">
        <v>18.5</v>
      </c>
      <c r="B135" s="8"/>
      <c r="D135" s="10"/>
      <c r="E135" s="45"/>
      <c r="F135" s="16"/>
      <c r="G135" s="39"/>
      <c r="I135" s="40"/>
      <c r="P135" s="2"/>
    </row>
    <row r="136" spans="1:16" ht="13" x14ac:dyDescent="0.15">
      <c r="A136" s="8">
        <v>19</v>
      </c>
      <c r="B136" s="8"/>
      <c r="D136" s="10"/>
      <c r="E136" s="45"/>
      <c r="F136" s="16"/>
      <c r="G136" s="39"/>
      <c r="I136" s="40"/>
      <c r="P136" s="2"/>
    </row>
    <row r="137" spans="1:16" ht="13" x14ac:dyDescent="0.15">
      <c r="A137" s="8">
        <v>19.5</v>
      </c>
      <c r="B137" s="8"/>
      <c r="D137" s="10"/>
      <c r="E137" s="45"/>
      <c r="F137" s="16"/>
      <c r="G137" s="39"/>
      <c r="I137" s="40"/>
      <c r="P137" s="2"/>
    </row>
    <row r="138" spans="1:16" ht="14" thickBot="1" x14ac:dyDescent="0.2">
      <c r="A138" s="26">
        <v>20</v>
      </c>
      <c r="B138" s="26"/>
      <c r="C138" s="17"/>
      <c r="D138" s="47"/>
      <c r="E138" s="48"/>
      <c r="F138" s="16"/>
      <c r="G138" s="41"/>
      <c r="H138" s="42"/>
      <c r="I138" s="43"/>
      <c r="P138" s="2"/>
    </row>
    <row r="139" spans="1:16" ht="14" thickTop="1" x14ac:dyDescent="0.15">
      <c r="D139" s="16"/>
      <c r="E139" s="16"/>
      <c r="F139" s="16"/>
      <c r="G139" s="16"/>
      <c r="H139" s="15"/>
      <c r="I139" s="15"/>
      <c r="J139" s="15"/>
      <c r="K139" s="16"/>
      <c r="L139" s="2"/>
      <c r="M139" s="15"/>
      <c r="N139" s="15"/>
      <c r="O139" s="16"/>
      <c r="P139" s="2"/>
    </row>
    <row r="140" spans="1:16" ht="13" x14ac:dyDescent="0.15">
      <c r="D140" s="16"/>
      <c r="E140" s="16"/>
      <c r="F140" s="16"/>
      <c r="G140" s="16"/>
      <c r="H140" s="15"/>
      <c r="I140" s="15"/>
      <c r="J140" s="15"/>
      <c r="K140" s="16"/>
      <c r="L140" s="2"/>
      <c r="M140" s="15"/>
      <c r="N140" s="15"/>
      <c r="O140" s="16"/>
      <c r="P140" s="2"/>
    </row>
    <row r="141" spans="1:16" ht="13" x14ac:dyDescent="0.15">
      <c r="D141" s="16"/>
      <c r="E141" s="15"/>
      <c r="F141" s="15"/>
      <c r="G141" s="16"/>
      <c r="H141" s="15"/>
      <c r="I141" s="15"/>
      <c r="J141" s="15"/>
      <c r="K141" s="16"/>
      <c r="L141" s="2"/>
      <c r="M141" s="15"/>
      <c r="N141" s="15"/>
      <c r="O141" s="16"/>
      <c r="P141" s="2"/>
    </row>
    <row r="142" spans="1:16" ht="19" thickBot="1" x14ac:dyDescent="0.25">
      <c r="A142" s="19" t="s">
        <v>39</v>
      </c>
      <c r="B142" s="19" t="s">
        <v>22</v>
      </c>
      <c r="D142" s="19" t="s">
        <v>18</v>
      </c>
      <c r="F142" s="16"/>
      <c r="G142" s="58" t="s">
        <v>40</v>
      </c>
    </row>
    <row r="143" spans="1:16" ht="14" thickTop="1" x14ac:dyDescent="0.15">
      <c r="A143" s="33" t="s">
        <v>21</v>
      </c>
      <c r="B143" s="34" t="s">
        <v>19</v>
      </c>
      <c r="C143" s="32" t="s">
        <v>20</v>
      </c>
      <c r="D143" s="34" t="s">
        <v>19</v>
      </c>
      <c r="E143" s="32" t="s">
        <v>20</v>
      </c>
      <c r="F143" s="16"/>
      <c r="G143" s="36" t="s">
        <v>21</v>
      </c>
      <c r="H143" s="37" t="s">
        <v>19</v>
      </c>
      <c r="I143" s="38" t="s">
        <v>20</v>
      </c>
    </row>
    <row r="144" spans="1:16" ht="13" x14ac:dyDescent="0.15">
      <c r="A144" s="28">
        <v>0</v>
      </c>
      <c r="B144" s="9">
        <v>95.8</v>
      </c>
      <c r="C144" s="23">
        <v>22</v>
      </c>
      <c r="D144" s="10">
        <v>64</v>
      </c>
      <c r="E144" s="45">
        <v>26</v>
      </c>
      <c r="F144" s="16"/>
      <c r="G144" s="39"/>
      <c r="I144" s="40"/>
    </row>
    <row r="145" spans="1:14" ht="18" x14ac:dyDescent="0.2">
      <c r="A145" s="28">
        <v>0.5</v>
      </c>
      <c r="B145" s="9">
        <v>133.69999999999999</v>
      </c>
      <c r="C145" s="23">
        <v>79.900000000000006</v>
      </c>
      <c r="D145" s="10">
        <v>166</v>
      </c>
      <c r="E145" s="45">
        <v>112</v>
      </c>
      <c r="F145" s="16"/>
      <c r="G145" s="39"/>
      <c r="I145" s="40"/>
      <c r="K145" s="58" t="s">
        <v>37</v>
      </c>
    </row>
    <row r="146" spans="1:14" ht="13" x14ac:dyDescent="0.15">
      <c r="A146" s="28">
        <v>1</v>
      </c>
      <c r="B146" s="9">
        <v>191.7</v>
      </c>
      <c r="C146" s="23">
        <v>159.69999999999999</v>
      </c>
      <c r="D146" s="10">
        <v>192</v>
      </c>
      <c r="E146" s="45">
        <v>138</v>
      </c>
      <c r="F146" s="16"/>
      <c r="G146" s="39"/>
      <c r="I146" s="40"/>
    </row>
    <row r="147" spans="1:14" ht="13" x14ac:dyDescent="0.15">
      <c r="A147" s="28">
        <v>1.5</v>
      </c>
      <c r="B147" s="9">
        <v>284</v>
      </c>
      <c r="C147" s="23">
        <v>83.4</v>
      </c>
      <c r="D147" s="10">
        <v>270</v>
      </c>
      <c r="E147" s="45">
        <v>204</v>
      </c>
      <c r="F147" s="16"/>
      <c r="G147" s="39"/>
      <c r="I147" s="40"/>
      <c r="K147" s="7" t="s">
        <v>38</v>
      </c>
      <c r="M147" s="7" t="s">
        <v>27</v>
      </c>
    </row>
    <row r="148" spans="1:14" ht="13" x14ac:dyDescent="0.15">
      <c r="A148" s="28">
        <v>2</v>
      </c>
      <c r="B148" s="9">
        <v>245.3</v>
      </c>
      <c r="C148" s="23">
        <v>147.6</v>
      </c>
      <c r="D148" s="10">
        <v>262</v>
      </c>
      <c r="E148" s="45">
        <v>314</v>
      </c>
      <c r="F148" s="16"/>
      <c r="G148" s="39"/>
      <c r="I148" s="40"/>
    </row>
    <row r="149" spans="1:14" ht="13" x14ac:dyDescent="0.15">
      <c r="A149" s="28">
        <v>2.5</v>
      </c>
      <c r="B149" s="9">
        <v>357.6</v>
      </c>
      <c r="C149" s="23">
        <v>260.2</v>
      </c>
      <c r="D149" s="10">
        <v>360</v>
      </c>
      <c r="E149" s="45">
        <v>290</v>
      </c>
      <c r="F149" s="15"/>
      <c r="G149" s="39"/>
      <c r="I149" s="40"/>
    </row>
    <row r="150" spans="1:14" ht="13" x14ac:dyDescent="0.15">
      <c r="A150" s="28">
        <v>3</v>
      </c>
      <c r="B150" s="9">
        <v>49.7</v>
      </c>
      <c r="C150" s="23">
        <v>389.8</v>
      </c>
      <c r="D150" s="10">
        <v>70</v>
      </c>
      <c r="E150" s="45">
        <v>474</v>
      </c>
      <c r="F150" s="2"/>
      <c r="G150" s="39"/>
      <c r="I150" s="40"/>
    </row>
    <row r="151" spans="1:14" ht="13" x14ac:dyDescent="0.15">
      <c r="A151" s="28">
        <v>3.5</v>
      </c>
      <c r="B151" s="9">
        <v>393.5</v>
      </c>
      <c r="C151" s="23">
        <v>236.5</v>
      </c>
      <c r="D151" s="10">
        <v>212</v>
      </c>
      <c r="E151" s="45">
        <v>194</v>
      </c>
      <c r="F151" s="2"/>
      <c r="G151" s="39"/>
      <c r="I151" s="40"/>
    </row>
    <row r="152" spans="1:14" ht="13" x14ac:dyDescent="0.15">
      <c r="A152" s="28">
        <v>4</v>
      </c>
      <c r="B152" s="9">
        <v>490.5</v>
      </c>
      <c r="C152" s="23">
        <v>166.6</v>
      </c>
      <c r="D152" s="10">
        <v>294</v>
      </c>
      <c r="E152" s="45">
        <v>218</v>
      </c>
      <c r="F152" s="2"/>
      <c r="G152" s="39"/>
      <c r="I152" s="40"/>
    </row>
    <row r="153" spans="1:14" ht="13" x14ac:dyDescent="0.15">
      <c r="A153" s="28">
        <v>4.5</v>
      </c>
      <c r="B153" s="9">
        <v>34.5</v>
      </c>
      <c r="C153" s="23">
        <v>463.8</v>
      </c>
      <c r="D153" s="10">
        <v>414</v>
      </c>
      <c r="E153" s="45">
        <v>412</v>
      </c>
      <c r="F153" s="2"/>
      <c r="G153" s="39"/>
      <c r="I153" s="40"/>
    </row>
    <row r="154" spans="1:14" ht="13" x14ac:dyDescent="0.15">
      <c r="A154" s="28">
        <v>5</v>
      </c>
      <c r="B154" s="9">
        <v>191.5</v>
      </c>
      <c r="C154" s="23">
        <v>375.1</v>
      </c>
      <c r="D154" s="10">
        <v>148</v>
      </c>
      <c r="E154" s="45">
        <v>514</v>
      </c>
      <c r="F154" s="2"/>
      <c r="G154" s="39"/>
      <c r="I154" s="40"/>
    </row>
    <row r="155" spans="1:14" ht="13" x14ac:dyDescent="0.15">
      <c r="A155" s="28">
        <v>5.5</v>
      </c>
      <c r="B155" s="9">
        <v>642.20000000000005</v>
      </c>
      <c r="C155" s="23">
        <v>202.2</v>
      </c>
      <c r="D155" s="9">
        <v>356</v>
      </c>
      <c r="E155" s="45">
        <v>340</v>
      </c>
      <c r="F155" s="2"/>
      <c r="G155" s="39"/>
      <c r="I155" s="40"/>
    </row>
    <row r="156" spans="1:14" ht="13" x14ac:dyDescent="0.15">
      <c r="A156" s="28">
        <v>6</v>
      </c>
      <c r="B156" s="9">
        <v>148.9</v>
      </c>
      <c r="C156" s="23">
        <v>440.8</v>
      </c>
      <c r="D156" s="9">
        <v>550</v>
      </c>
      <c r="E156" s="45">
        <v>376</v>
      </c>
      <c r="F156" s="2"/>
      <c r="G156" s="39"/>
      <c r="I156" s="40"/>
    </row>
    <row r="157" spans="1:14" ht="13" x14ac:dyDescent="0.15">
      <c r="A157" s="28">
        <v>6.5</v>
      </c>
      <c r="B157" s="9">
        <v>226.8</v>
      </c>
      <c r="C157" s="23">
        <v>405</v>
      </c>
      <c r="D157" s="9">
        <v>112</v>
      </c>
      <c r="E157" s="45">
        <v>576</v>
      </c>
      <c r="F157" s="2"/>
      <c r="G157" s="39"/>
      <c r="I157" s="40"/>
    </row>
    <row r="158" spans="1:14" ht="13" x14ac:dyDescent="0.15">
      <c r="A158" s="28">
        <v>7</v>
      </c>
      <c r="B158" s="9">
        <v>243</v>
      </c>
      <c r="C158" s="23">
        <v>353.6</v>
      </c>
      <c r="D158" s="9">
        <v>182</v>
      </c>
      <c r="E158" s="45">
        <v>560</v>
      </c>
      <c r="F158" s="2"/>
      <c r="G158" s="39"/>
      <c r="I158" s="40"/>
    </row>
    <row r="159" spans="1:14" ht="13" x14ac:dyDescent="0.15">
      <c r="A159" s="28">
        <v>7.5</v>
      </c>
      <c r="B159" s="9">
        <v>147.69999999999999</v>
      </c>
      <c r="C159" s="23">
        <v>381</v>
      </c>
      <c r="D159" s="9">
        <v>314</v>
      </c>
      <c r="E159" s="45">
        <v>500</v>
      </c>
      <c r="F159" s="2"/>
      <c r="G159" s="39"/>
      <c r="I159" s="40"/>
      <c r="K159" s="7" t="s">
        <v>41</v>
      </c>
      <c r="N159" s="7" t="s">
        <v>42</v>
      </c>
    </row>
    <row r="160" spans="1:14" ht="14" thickBot="1" x14ac:dyDescent="0.2">
      <c r="A160" s="28">
        <v>8</v>
      </c>
      <c r="B160" s="9">
        <v>193.3</v>
      </c>
      <c r="C160" s="23">
        <v>404.2</v>
      </c>
      <c r="D160" s="9">
        <v>54</v>
      </c>
      <c r="E160" s="45">
        <v>550</v>
      </c>
      <c r="F160" s="2"/>
      <c r="G160" s="39"/>
      <c r="I160" s="40"/>
    </row>
    <row r="161" spans="1:17" ht="14" thickTop="1" x14ac:dyDescent="0.15">
      <c r="A161" s="28">
        <v>8.5</v>
      </c>
      <c r="B161" s="9">
        <v>212.6</v>
      </c>
      <c r="C161" s="23">
        <v>288.7</v>
      </c>
      <c r="D161" s="9">
        <v>236</v>
      </c>
      <c r="E161" s="45">
        <v>562</v>
      </c>
      <c r="F161" s="2"/>
      <c r="G161" s="39"/>
      <c r="I161" s="40"/>
      <c r="K161" s="54"/>
      <c r="L161" s="49"/>
      <c r="M161" s="49"/>
      <c r="N161" s="49"/>
      <c r="O161" s="49"/>
      <c r="P161" s="49"/>
      <c r="Q161" s="50"/>
    </row>
    <row r="162" spans="1:17" ht="13" x14ac:dyDescent="0.15">
      <c r="A162" s="28">
        <v>9</v>
      </c>
      <c r="B162" s="9">
        <v>45.3</v>
      </c>
      <c r="C162" s="23">
        <v>584.70000000000005</v>
      </c>
      <c r="D162" s="9">
        <v>226</v>
      </c>
      <c r="E162" s="45">
        <v>578</v>
      </c>
      <c r="F162" s="2"/>
      <c r="G162" s="39"/>
      <c r="I162" s="40"/>
      <c r="K162" s="39"/>
      <c r="Q162" s="40"/>
    </row>
    <row r="163" spans="1:17" ht="13" x14ac:dyDescent="0.15">
      <c r="A163" s="28">
        <v>9.5</v>
      </c>
      <c r="B163" s="9">
        <v>0</v>
      </c>
      <c r="C163" s="23">
        <v>624.79999999999995</v>
      </c>
      <c r="D163" s="9">
        <v>0</v>
      </c>
      <c r="E163" s="45">
        <v>702</v>
      </c>
      <c r="F163" s="2"/>
      <c r="G163" s="39"/>
      <c r="I163" s="40"/>
      <c r="K163" s="39"/>
      <c r="Q163" s="40"/>
    </row>
    <row r="164" spans="1:17" ht="13" x14ac:dyDescent="0.15">
      <c r="A164" s="28">
        <v>10</v>
      </c>
      <c r="B164" s="9">
        <v>0</v>
      </c>
      <c r="C164" s="23">
        <v>668.4</v>
      </c>
      <c r="D164" s="9">
        <v>0</v>
      </c>
      <c r="E164" s="24">
        <v>758</v>
      </c>
      <c r="F164" s="2"/>
      <c r="G164" s="39"/>
      <c r="I164" s="40"/>
      <c r="K164" s="39"/>
      <c r="Q164" s="40"/>
    </row>
    <row r="165" spans="1:17" ht="15.75" customHeight="1" x14ac:dyDescent="0.15">
      <c r="A165" s="28">
        <v>10.5</v>
      </c>
      <c r="B165" s="11"/>
      <c r="C165" s="24">
        <v>655.6</v>
      </c>
      <c r="D165" s="8"/>
      <c r="E165" s="24">
        <v>606</v>
      </c>
      <c r="F165" s="2"/>
      <c r="G165" s="39"/>
      <c r="I165" s="40"/>
      <c r="K165" s="39"/>
      <c r="Q165" s="40"/>
    </row>
    <row r="166" spans="1:17" ht="15.75" customHeight="1" x14ac:dyDescent="0.15">
      <c r="A166" s="28">
        <v>11</v>
      </c>
      <c r="B166" s="11"/>
      <c r="C166" s="24">
        <v>648.29999999999995</v>
      </c>
      <c r="D166" s="8"/>
      <c r="E166" s="24">
        <v>674</v>
      </c>
      <c r="F166" s="2"/>
      <c r="G166" s="39"/>
      <c r="I166" s="40"/>
      <c r="K166" s="39"/>
      <c r="Q166" s="40"/>
    </row>
    <row r="167" spans="1:17" ht="15.75" customHeight="1" x14ac:dyDescent="0.15">
      <c r="A167" s="28">
        <v>11.5</v>
      </c>
      <c r="B167" s="11"/>
      <c r="C167" s="24">
        <v>551.20000000000005</v>
      </c>
      <c r="D167" s="8"/>
      <c r="E167" s="24">
        <v>612</v>
      </c>
      <c r="F167" s="2"/>
      <c r="G167" s="39"/>
      <c r="I167" s="40"/>
      <c r="K167" s="39"/>
      <c r="Q167" s="40"/>
    </row>
    <row r="168" spans="1:17" ht="15.75" customHeight="1" x14ac:dyDescent="0.15">
      <c r="A168" s="28">
        <v>12</v>
      </c>
      <c r="B168" s="11"/>
      <c r="C168" s="24">
        <v>626.5</v>
      </c>
      <c r="D168" s="8"/>
      <c r="E168" s="24">
        <v>542</v>
      </c>
      <c r="G168" s="39"/>
      <c r="I168" s="40"/>
      <c r="K168" s="39"/>
      <c r="Q168" s="40"/>
    </row>
    <row r="169" spans="1:17" ht="15.75" customHeight="1" x14ac:dyDescent="0.15">
      <c r="A169" s="28">
        <v>12.5</v>
      </c>
      <c r="B169" s="11"/>
      <c r="C169" s="24">
        <v>576.6</v>
      </c>
      <c r="D169" s="8"/>
      <c r="E169" s="24">
        <v>530</v>
      </c>
      <c r="G169" s="39"/>
      <c r="I169" s="40"/>
      <c r="K169" s="39"/>
      <c r="Q169" s="40"/>
    </row>
    <row r="170" spans="1:17" ht="15.75" customHeight="1" thickBot="1" x14ac:dyDescent="0.2">
      <c r="A170" s="28">
        <v>13</v>
      </c>
      <c r="B170" s="11"/>
      <c r="C170" s="24">
        <v>545.1</v>
      </c>
      <c r="D170" s="8"/>
      <c r="E170" s="24">
        <v>454</v>
      </c>
      <c r="G170" s="39"/>
      <c r="I170" s="40"/>
      <c r="K170" s="52" t="s">
        <v>41</v>
      </c>
      <c r="L170" s="42"/>
      <c r="M170" s="42"/>
      <c r="N170" s="53" t="s">
        <v>42</v>
      </c>
      <c r="O170" s="42"/>
      <c r="P170" s="42"/>
      <c r="Q170" s="43"/>
    </row>
    <row r="171" spans="1:17" ht="15.75" customHeight="1" thickTop="1" x14ac:dyDescent="0.15">
      <c r="A171" s="28">
        <v>13.5</v>
      </c>
      <c r="B171" s="11"/>
      <c r="C171" s="24">
        <v>556.5</v>
      </c>
      <c r="D171" s="8"/>
      <c r="E171" s="24">
        <v>460</v>
      </c>
      <c r="F171" s="16"/>
      <c r="G171" s="39"/>
      <c r="I171" s="40"/>
    </row>
    <row r="172" spans="1:17" ht="15.75" customHeight="1" x14ac:dyDescent="0.15">
      <c r="A172" s="28">
        <v>14</v>
      </c>
      <c r="B172" s="11"/>
      <c r="C172" s="24">
        <v>416.7</v>
      </c>
      <c r="D172" s="8"/>
      <c r="E172" s="24">
        <v>398</v>
      </c>
      <c r="F172" s="16"/>
      <c r="G172" s="39"/>
      <c r="I172" s="40"/>
      <c r="P172" s="2"/>
    </row>
    <row r="173" spans="1:17" ht="15.75" customHeight="1" x14ac:dyDescent="0.15">
      <c r="A173" s="28">
        <v>14.5</v>
      </c>
      <c r="B173" s="11"/>
      <c r="C173" s="24">
        <v>435.2</v>
      </c>
      <c r="D173" s="8"/>
      <c r="E173" s="24">
        <v>328</v>
      </c>
      <c r="G173" s="39"/>
      <c r="I173" s="40"/>
      <c r="P173" s="2"/>
    </row>
    <row r="174" spans="1:17" ht="15.75" customHeight="1" x14ac:dyDescent="0.15">
      <c r="A174" s="28">
        <v>15</v>
      </c>
      <c r="B174" s="11"/>
      <c r="C174" s="24">
        <v>442.3</v>
      </c>
      <c r="D174" s="8"/>
      <c r="E174" s="24">
        <v>244</v>
      </c>
      <c r="G174" s="39"/>
      <c r="I174" s="40"/>
      <c r="P174" s="2"/>
    </row>
    <row r="175" spans="1:17" ht="15.75" customHeight="1" x14ac:dyDescent="0.15">
      <c r="A175" s="28">
        <v>15.5</v>
      </c>
      <c r="B175" s="11"/>
      <c r="C175" s="24">
        <v>341.6</v>
      </c>
      <c r="D175" s="8"/>
      <c r="E175" s="24">
        <v>148</v>
      </c>
      <c r="G175" s="39"/>
      <c r="I175" s="40"/>
      <c r="P175" s="2"/>
    </row>
    <row r="176" spans="1:17" ht="15.75" customHeight="1" x14ac:dyDescent="0.15">
      <c r="A176" s="28">
        <v>16</v>
      </c>
      <c r="B176" s="11"/>
      <c r="C176" s="24">
        <v>283.10000000000002</v>
      </c>
      <c r="D176" s="8"/>
      <c r="E176" s="24">
        <v>18</v>
      </c>
      <c r="F176" s="15"/>
      <c r="G176" s="39"/>
      <c r="I176" s="40"/>
      <c r="P176" s="2"/>
    </row>
    <row r="177" spans="1:16" ht="15.75" customHeight="1" x14ac:dyDescent="0.15">
      <c r="A177" s="28">
        <v>16.5</v>
      </c>
      <c r="B177" s="11"/>
      <c r="C177" s="24">
        <v>195.5</v>
      </c>
      <c r="D177" s="8"/>
      <c r="E177" s="24">
        <v>0</v>
      </c>
      <c r="F177" s="16"/>
      <c r="G177" s="39"/>
      <c r="I177" s="40"/>
      <c r="P177" s="2"/>
    </row>
    <row r="178" spans="1:16" ht="15.75" customHeight="1" x14ac:dyDescent="0.15">
      <c r="A178" s="28">
        <v>17</v>
      </c>
      <c r="B178" s="11"/>
      <c r="C178" s="24">
        <v>66</v>
      </c>
      <c r="D178" s="8"/>
      <c r="E178" s="25"/>
      <c r="F178" s="16"/>
      <c r="G178" s="39"/>
      <c r="I178" s="40"/>
      <c r="P178" s="2"/>
    </row>
    <row r="179" spans="1:16" ht="15.75" customHeight="1" x14ac:dyDescent="0.15">
      <c r="A179" s="28">
        <v>17.5</v>
      </c>
      <c r="B179" s="11"/>
      <c r="C179" s="24">
        <v>2</v>
      </c>
      <c r="D179" s="8"/>
      <c r="E179" s="25"/>
      <c r="F179" s="16"/>
      <c r="G179" s="39"/>
      <c r="I179" s="40"/>
      <c r="P179" s="2"/>
    </row>
    <row r="180" spans="1:16" ht="15.75" customHeight="1" x14ac:dyDescent="0.15">
      <c r="A180" s="28">
        <v>18</v>
      </c>
      <c r="B180" s="11"/>
      <c r="C180" s="24">
        <v>0</v>
      </c>
      <c r="D180" s="8"/>
      <c r="E180" s="25"/>
      <c r="F180" s="16"/>
      <c r="G180" s="39"/>
      <c r="I180" s="40"/>
      <c r="P180" s="2"/>
    </row>
    <row r="181" spans="1:16" ht="15.75" customHeight="1" x14ac:dyDescent="0.15">
      <c r="A181" s="28">
        <v>18.5</v>
      </c>
      <c r="B181" s="8"/>
      <c r="C181" s="25"/>
      <c r="D181" s="10"/>
      <c r="E181" s="45"/>
      <c r="F181" s="16"/>
      <c r="G181" s="39"/>
      <c r="I181" s="40"/>
      <c r="P181" s="2"/>
    </row>
    <row r="182" spans="1:16" ht="15.75" customHeight="1" x14ac:dyDescent="0.15">
      <c r="A182" s="28">
        <v>19</v>
      </c>
      <c r="B182" s="8"/>
      <c r="C182" s="25"/>
      <c r="D182" s="10"/>
      <c r="E182" s="45"/>
      <c r="F182" s="16"/>
      <c r="G182" s="39"/>
      <c r="I182" s="40"/>
      <c r="P182" s="2"/>
    </row>
    <row r="183" spans="1:16" ht="15.75" customHeight="1" x14ac:dyDescent="0.15">
      <c r="A183" s="28">
        <v>19.5</v>
      </c>
      <c r="B183" s="8"/>
      <c r="C183" s="25"/>
      <c r="D183" s="10"/>
      <c r="E183" s="45"/>
      <c r="F183" s="16"/>
      <c r="G183" s="39"/>
      <c r="I183" s="40"/>
      <c r="P183" s="2"/>
    </row>
    <row r="184" spans="1:16" ht="15.75" customHeight="1" thickBot="1" x14ac:dyDescent="0.2">
      <c r="A184" s="29">
        <v>20</v>
      </c>
      <c r="B184" s="26"/>
      <c r="C184" s="27"/>
      <c r="D184" s="47"/>
      <c r="E184" s="48"/>
      <c r="F184" s="16"/>
      <c r="G184" s="41"/>
      <c r="H184" s="42"/>
      <c r="I184" s="43"/>
      <c r="P184" s="2"/>
    </row>
    <row r="185" spans="1:16" ht="15.75" customHeight="1" thickTop="1" x14ac:dyDescent="0.15"/>
  </sheetData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1803-639D-1041-8BAE-93FE59573D0C}">
  <sheetPr>
    <outlinePr summaryBelow="0" summaryRight="0"/>
  </sheetPr>
  <dimension ref="A1:S42"/>
  <sheetViews>
    <sheetView workbookViewId="0">
      <selection activeCell="G36" sqref="G36"/>
    </sheetView>
  </sheetViews>
  <sheetFormatPr baseColWidth="10" defaultColWidth="12.6640625" defaultRowHeight="15.75" customHeight="1" x14ac:dyDescent="0.15"/>
  <cols>
    <col min="1" max="1" width="13.33203125" style="13" customWidth="1"/>
    <col min="2" max="2" width="13.83203125" style="13" customWidth="1"/>
    <col min="3" max="3" width="14" style="13" customWidth="1"/>
    <col min="4" max="8" width="12.6640625" style="13"/>
    <col min="9" max="9" width="13.1640625" style="13" customWidth="1"/>
    <col min="10" max="10" width="13" style="13" customWidth="1"/>
    <col min="11" max="16384" width="12.6640625" style="13"/>
  </cols>
  <sheetData>
    <row r="1" spans="1:19" ht="15.75" customHeight="1" x14ac:dyDescent="0.15">
      <c r="A1" s="14"/>
    </row>
    <row r="2" spans="1:19" ht="15.75" customHeight="1" x14ac:dyDescent="0.15">
      <c r="A2" s="14"/>
    </row>
    <row r="3" spans="1:19" ht="15.75" customHeight="1" x14ac:dyDescent="0.2">
      <c r="A3" s="20" t="s">
        <v>44</v>
      </c>
      <c r="G3" s="58" t="s">
        <v>50</v>
      </c>
    </row>
    <row r="4" spans="1:19" ht="15.75" customHeight="1" x14ac:dyDescent="0.15">
      <c r="A4" s="59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Q4" s="140"/>
      <c r="R4" s="162"/>
      <c r="S4" s="163"/>
    </row>
    <row r="5" spans="1:19" ht="15.75" customHeight="1" x14ac:dyDescent="0.2">
      <c r="A5" s="59"/>
      <c r="D5" s="14"/>
      <c r="E5" s="14"/>
      <c r="F5" s="14"/>
      <c r="G5" s="58" t="s">
        <v>85</v>
      </c>
      <c r="H5" s="14"/>
      <c r="I5" s="14"/>
      <c r="J5" s="14"/>
      <c r="K5" s="14"/>
      <c r="L5" s="14"/>
      <c r="M5" s="14"/>
      <c r="N5" s="14"/>
      <c r="O5" s="14"/>
      <c r="Q5" s="141"/>
      <c r="R5" s="140"/>
      <c r="S5" s="140"/>
    </row>
    <row r="6" spans="1:19" ht="18" customHeight="1" x14ac:dyDescent="0.2">
      <c r="A6" s="59"/>
      <c r="D6" s="14"/>
      <c r="E6" s="14"/>
      <c r="F6" s="14"/>
      <c r="G6" s="58" t="s">
        <v>51</v>
      </c>
      <c r="H6" s="14"/>
      <c r="I6" s="14"/>
      <c r="J6" s="14"/>
      <c r="K6" s="14"/>
      <c r="L6" s="14"/>
      <c r="M6" s="14"/>
      <c r="N6" s="14"/>
      <c r="O6" s="14"/>
      <c r="Q6" s="140"/>
      <c r="R6" s="142"/>
      <c r="S6" s="142"/>
    </row>
    <row r="7" spans="1:19" ht="15.75" customHeight="1" thickBot="1" x14ac:dyDescent="0.2">
      <c r="A7" s="61" t="s">
        <v>46</v>
      </c>
      <c r="B7" s="62" t="s">
        <v>2</v>
      </c>
      <c r="C7" s="62" t="s">
        <v>3</v>
      </c>
      <c r="D7" s="63" t="s">
        <v>9</v>
      </c>
      <c r="E7" s="14"/>
      <c r="F7" s="14"/>
      <c r="G7" s="61" t="s">
        <v>46</v>
      </c>
      <c r="H7" s="62" t="s">
        <v>2</v>
      </c>
      <c r="I7" s="62" t="s">
        <v>3</v>
      </c>
      <c r="J7" s="63" t="s">
        <v>9</v>
      </c>
      <c r="K7" s="14"/>
      <c r="L7" s="14"/>
      <c r="M7" s="14"/>
      <c r="N7" s="14"/>
      <c r="O7" s="14"/>
      <c r="Q7" s="140"/>
      <c r="R7" s="142"/>
      <c r="S7" s="142"/>
    </row>
    <row r="8" spans="1:19" ht="15.75" customHeight="1" thickTop="1" x14ac:dyDescent="0.15">
      <c r="A8" s="64" t="s">
        <v>45</v>
      </c>
      <c r="B8" s="71">
        <v>28809.635382553693</v>
      </c>
      <c r="C8" s="72">
        <v>29552.191941486599</v>
      </c>
      <c r="D8" s="73">
        <f t="shared" ref="D8:D13" si="0">ABS(C8-B8)/B8*100</f>
        <v>2.5774590655964245</v>
      </c>
      <c r="E8" s="14"/>
      <c r="F8" s="14"/>
      <c r="G8" s="64" t="s">
        <v>45</v>
      </c>
      <c r="H8" s="71">
        <v>28809.635382553693</v>
      </c>
      <c r="I8" s="77"/>
      <c r="J8" s="73">
        <f t="shared" ref="J8:J13" si="1">ABS(I8-H8)/H8*100</f>
        <v>100</v>
      </c>
      <c r="K8" s="14"/>
      <c r="L8" s="14"/>
      <c r="M8" s="14"/>
      <c r="N8" s="14"/>
      <c r="O8" s="14"/>
      <c r="Q8" s="140"/>
      <c r="R8" s="142"/>
      <c r="S8" s="142"/>
    </row>
    <row r="9" spans="1:19" ht="15.75" customHeight="1" x14ac:dyDescent="0.15">
      <c r="A9" s="64" t="s">
        <v>4</v>
      </c>
      <c r="B9" s="71">
        <v>15643.383649217654</v>
      </c>
      <c r="C9" s="72">
        <v>14805.7873972212</v>
      </c>
      <c r="D9" s="73">
        <f t="shared" si="0"/>
        <v>5.3543163728413923</v>
      </c>
      <c r="E9" s="14"/>
      <c r="F9" s="14"/>
      <c r="G9" s="64" t="s">
        <v>4</v>
      </c>
      <c r="H9" s="71">
        <v>15643.383649217654</v>
      </c>
      <c r="I9" s="78"/>
      <c r="J9" s="73">
        <f t="shared" si="1"/>
        <v>100</v>
      </c>
      <c r="K9" s="14"/>
      <c r="L9" s="14"/>
      <c r="M9" s="14"/>
      <c r="N9" s="14"/>
      <c r="O9" s="14"/>
      <c r="Q9" s="140"/>
      <c r="R9" s="142"/>
      <c r="S9" s="142"/>
    </row>
    <row r="10" spans="1:19" ht="15.75" customHeight="1" x14ac:dyDescent="0.15">
      <c r="A10" s="64" t="s">
        <v>5</v>
      </c>
      <c r="B10" s="71">
        <v>28176.951253874329</v>
      </c>
      <c r="C10" s="72">
        <v>25996.033980065899</v>
      </c>
      <c r="D10" s="73">
        <f t="shared" si="0"/>
        <v>7.740075404746122</v>
      </c>
      <c r="E10" s="14"/>
      <c r="F10" s="14"/>
      <c r="G10" s="64" t="s">
        <v>5</v>
      </c>
      <c r="H10" s="71">
        <v>28176.951253874329</v>
      </c>
      <c r="I10" s="78"/>
      <c r="J10" s="73">
        <f t="shared" si="1"/>
        <v>100</v>
      </c>
      <c r="K10" s="14"/>
      <c r="L10" s="14"/>
      <c r="M10" s="14"/>
      <c r="N10" s="14"/>
      <c r="O10" s="14"/>
      <c r="Q10" s="140"/>
      <c r="R10" s="142"/>
      <c r="S10" s="142"/>
    </row>
    <row r="11" spans="1:19" ht="15.75" customHeight="1" x14ac:dyDescent="0.15">
      <c r="A11" s="64" t="s">
        <v>6</v>
      </c>
      <c r="B11" s="71">
        <v>16232.407494299634</v>
      </c>
      <c r="C11" s="72">
        <v>13125.4871427137</v>
      </c>
      <c r="D11" s="73">
        <f t="shared" si="0"/>
        <v>19.140231371575638</v>
      </c>
      <c r="G11" s="64" t="s">
        <v>6</v>
      </c>
      <c r="H11" s="71">
        <v>16232.407494299634</v>
      </c>
      <c r="I11" s="78"/>
      <c r="J11" s="73">
        <f t="shared" si="1"/>
        <v>100</v>
      </c>
      <c r="Q11" s="140"/>
      <c r="R11" s="142"/>
      <c r="S11" s="142"/>
    </row>
    <row r="12" spans="1:19" ht="15.75" customHeight="1" x14ac:dyDescent="0.15">
      <c r="A12" s="64" t="s">
        <v>7</v>
      </c>
      <c r="B12" s="71">
        <v>13885.200632470887</v>
      </c>
      <c r="C12" s="72">
        <v>12078.616126528401</v>
      </c>
      <c r="D12" s="73">
        <f t="shared" si="0"/>
        <v>13.010863535653518</v>
      </c>
      <c r="E12" s="14"/>
      <c r="F12" s="14"/>
      <c r="G12" s="64" t="s">
        <v>7</v>
      </c>
      <c r="H12" s="71">
        <v>13885.200632470887</v>
      </c>
      <c r="I12" s="78"/>
      <c r="J12" s="73">
        <f t="shared" si="1"/>
        <v>100</v>
      </c>
      <c r="K12" s="14"/>
      <c r="L12" s="14"/>
      <c r="M12" s="14"/>
      <c r="N12" s="14"/>
      <c r="O12" s="14"/>
    </row>
    <row r="13" spans="1:19" ht="15.75" customHeight="1" thickBot="1" x14ac:dyDescent="0.2">
      <c r="A13" s="64" t="s">
        <v>8</v>
      </c>
      <c r="B13" s="71">
        <v>8583.0187120536702</v>
      </c>
      <c r="C13" s="72">
        <v>7000.30560709166</v>
      </c>
      <c r="D13" s="73">
        <f t="shared" si="0"/>
        <v>18.440051898515698</v>
      </c>
      <c r="E13" s="14"/>
      <c r="F13" s="14"/>
      <c r="G13" s="64" t="s">
        <v>8</v>
      </c>
      <c r="H13" s="71">
        <v>8583.0187120536702</v>
      </c>
      <c r="I13" s="79"/>
      <c r="J13" s="73">
        <f t="shared" si="1"/>
        <v>100</v>
      </c>
      <c r="K13" s="14"/>
      <c r="L13" s="14"/>
      <c r="M13" s="14"/>
      <c r="N13" s="14"/>
      <c r="O13" s="14"/>
      <c r="Q13" s="143"/>
    </row>
    <row r="14" spans="1:19" ht="15.75" customHeight="1" thickTop="1" x14ac:dyDescent="0.15">
      <c r="A14" s="65"/>
      <c r="B14" s="74"/>
      <c r="C14" s="72" t="s">
        <v>10</v>
      </c>
      <c r="D14" s="73">
        <f>GEOMEAN(D8:D13)</f>
        <v>8.8806088179309697</v>
      </c>
      <c r="E14" s="14"/>
      <c r="F14" s="14"/>
      <c r="G14" s="80"/>
      <c r="H14" s="81"/>
      <c r="I14" s="82" t="s">
        <v>10</v>
      </c>
      <c r="J14" s="83">
        <f>GEOMEAN(J8:J13)</f>
        <v>100</v>
      </c>
      <c r="K14" s="14"/>
      <c r="L14" s="14"/>
      <c r="M14" s="14"/>
      <c r="N14" s="14"/>
      <c r="O14" s="14"/>
    </row>
    <row r="15" spans="1:19" ht="15.75" customHeight="1" x14ac:dyDescent="0.15">
      <c r="A15" s="65"/>
      <c r="D15" s="67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9" ht="15.75" customHeight="1" thickBot="1" x14ac:dyDescent="0.25">
      <c r="A16" s="64" t="s">
        <v>47</v>
      </c>
      <c r="B16" s="60"/>
      <c r="C16" s="13" t="s">
        <v>48</v>
      </c>
      <c r="D16" s="66"/>
      <c r="E16" s="14"/>
      <c r="F16" s="14"/>
      <c r="G16" s="58" t="s">
        <v>37</v>
      </c>
      <c r="H16" s="14"/>
      <c r="I16" s="14"/>
      <c r="J16" s="14"/>
      <c r="K16" s="14"/>
      <c r="L16" s="14"/>
      <c r="M16" s="14"/>
      <c r="N16" s="14"/>
      <c r="O16" s="14"/>
    </row>
    <row r="17" spans="1:15" ht="15.75" customHeight="1" thickTop="1" x14ac:dyDescent="0.15">
      <c r="A17" s="64"/>
      <c r="B17" s="60"/>
      <c r="D17" s="66"/>
      <c r="E17" s="14"/>
      <c r="F17" s="14"/>
      <c r="G17" s="84"/>
      <c r="H17" s="85"/>
      <c r="I17" s="85"/>
      <c r="J17" s="86"/>
      <c r="K17" s="14"/>
      <c r="L17" s="14"/>
      <c r="M17" s="14"/>
      <c r="N17" s="14"/>
      <c r="O17" s="14"/>
    </row>
    <row r="18" spans="1:15" ht="15.75" customHeight="1" x14ac:dyDescent="0.15">
      <c r="A18" s="64"/>
      <c r="B18" s="60"/>
      <c r="D18" s="66"/>
      <c r="E18" s="14"/>
      <c r="F18" s="14"/>
      <c r="G18" s="76"/>
      <c r="H18" s="14"/>
      <c r="I18" s="14"/>
      <c r="J18" s="87"/>
      <c r="K18" s="14"/>
      <c r="L18" s="14"/>
      <c r="M18" s="14"/>
      <c r="N18" s="14"/>
      <c r="O18" s="14"/>
    </row>
    <row r="19" spans="1:15" ht="15.75" customHeight="1" x14ac:dyDescent="0.15">
      <c r="A19" s="64"/>
      <c r="B19" s="60"/>
      <c r="D19" s="67"/>
      <c r="G19" s="88"/>
      <c r="J19" s="89"/>
    </row>
    <row r="20" spans="1:15" ht="15.75" customHeight="1" x14ac:dyDescent="0.15">
      <c r="A20" s="64"/>
      <c r="B20" s="60"/>
      <c r="D20" s="67"/>
      <c r="G20" s="88"/>
      <c r="J20" s="89"/>
    </row>
    <row r="21" spans="1:15" ht="15.75" customHeight="1" x14ac:dyDescent="0.15">
      <c r="A21" s="65"/>
      <c r="D21" s="67"/>
      <c r="G21" s="88"/>
      <c r="J21" s="89"/>
    </row>
    <row r="22" spans="1:15" ht="15.75" customHeight="1" x14ac:dyDescent="0.15">
      <c r="A22" s="64"/>
      <c r="B22" s="60"/>
      <c r="D22" s="67"/>
      <c r="G22" s="88"/>
      <c r="J22" s="89"/>
    </row>
    <row r="23" spans="1:15" ht="15.75" customHeight="1" x14ac:dyDescent="0.15">
      <c r="A23" s="64"/>
      <c r="B23" s="60"/>
      <c r="D23" s="67"/>
      <c r="G23" s="88"/>
      <c r="J23" s="89"/>
    </row>
    <row r="24" spans="1:15" ht="15.75" customHeight="1" x14ac:dyDescent="0.15">
      <c r="A24" s="65"/>
      <c r="D24" s="67"/>
      <c r="G24" s="88"/>
      <c r="J24" s="89"/>
    </row>
    <row r="25" spans="1:15" ht="15.75" customHeight="1" thickBot="1" x14ac:dyDescent="0.2">
      <c r="A25" s="68" t="s">
        <v>49</v>
      </c>
      <c r="B25" s="75"/>
      <c r="C25" s="69"/>
      <c r="D25" s="70"/>
      <c r="G25" s="90" t="s">
        <v>49</v>
      </c>
      <c r="H25" s="91"/>
      <c r="I25" s="91"/>
      <c r="J25" s="92"/>
    </row>
    <row r="26" spans="1:15" ht="15.75" customHeight="1" thickTop="1" x14ac:dyDescent="0.15"/>
    <row r="41" spans="1:1" ht="15.75" customHeight="1" x14ac:dyDescent="0.15">
      <c r="A41" s="14"/>
    </row>
    <row r="42" spans="1:1" ht="15.75" customHeight="1" x14ac:dyDescent="0.15">
      <c r="A42" s="14"/>
    </row>
  </sheetData>
  <mergeCells count="1">
    <mergeCell ref="R4:S4"/>
  </mergeCells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O47"/>
  <sheetViews>
    <sheetView workbookViewId="0">
      <selection activeCell="M18" sqref="M18"/>
    </sheetView>
  </sheetViews>
  <sheetFormatPr baseColWidth="10" defaultColWidth="12.6640625" defaultRowHeight="15.75" customHeight="1" x14ac:dyDescent="0.15"/>
  <cols>
    <col min="1" max="1" width="12.83203125" customWidth="1"/>
    <col min="2" max="2" width="13.6640625" bestFit="1" customWidth="1"/>
    <col min="3" max="4" width="12.83203125" bestFit="1" customWidth="1"/>
    <col min="5" max="5" width="13.33203125" customWidth="1"/>
    <col min="6" max="6" width="15.6640625" customWidth="1"/>
    <col min="7" max="7" width="13.6640625" bestFit="1" customWidth="1"/>
    <col min="8" max="8" width="14.6640625" bestFit="1" customWidth="1"/>
    <col min="9" max="9" width="13.33203125" customWidth="1"/>
  </cols>
  <sheetData>
    <row r="3" spans="1:15" ht="15.75" customHeight="1" x14ac:dyDescent="0.2">
      <c r="A3" s="20" t="s">
        <v>44</v>
      </c>
      <c r="F3" s="2"/>
      <c r="G3" s="58" t="s">
        <v>58</v>
      </c>
    </row>
    <row r="5" spans="1:15" ht="17" customHeight="1" x14ac:dyDescent="0.2">
      <c r="A5" s="94" t="s">
        <v>11</v>
      </c>
      <c r="B5" s="95"/>
      <c r="C5" s="95"/>
      <c r="D5" s="95"/>
      <c r="E5" s="22"/>
      <c r="F5" s="2"/>
      <c r="G5" s="58" t="s">
        <v>59</v>
      </c>
      <c r="I5" s="2"/>
      <c r="J5" s="2"/>
    </row>
    <row r="6" spans="1:15" ht="17" customHeight="1" x14ac:dyDescent="0.2">
      <c r="A6" s="8"/>
      <c r="B6" s="2" t="s">
        <v>0</v>
      </c>
      <c r="C6" s="3" t="s">
        <v>1</v>
      </c>
      <c r="D6" s="3" t="s">
        <v>2</v>
      </c>
      <c r="E6" s="24" t="s">
        <v>3</v>
      </c>
      <c r="G6" s="107" t="s">
        <v>62</v>
      </c>
      <c r="H6" s="4"/>
      <c r="I6" s="4"/>
      <c r="J6" s="4"/>
    </row>
    <row r="7" spans="1:15" ht="19" customHeight="1" x14ac:dyDescent="0.15">
      <c r="A7" s="11" t="s">
        <v>12</v>
      </c>
      <c r="B7" s="4">
        <v>45967.199602000001</v>
      </c>
      <c r="C7" s="4">
        <v>5694.6692999999996</v>
      </c>
      <c r="D7" s="4">
        <v>7734.1219999999903</v>
      </c>
      <c r="E7" s="96">
        <v>220.587593</v>
      </c>
      <c r="G7" s="21" t="s">
        <v>60</v>
      </c>
      <c r="H7" s="22"/>
      <c r="J7" s="4"/>
      <c r="N7" s="2"/>
      <c r="O7" s="2"/>
    </row>
    <row r="8" spans="1:15" ht="15.75" customHeight="1" thickBot="1" x14ac:dyDescent="0.25">
      <c r="A8" s="11" t="s">
        <v>13</v>
      </c>
      <c r="B8" s="93">
        <v>85361.089660914004</v>
      </c>
      <c r="C8" s="4">
        <v>7711.9524283409082</v>
      </c>
      <c r="D8" s="4">
        <v>10913.611999999899</v>
      </c>
      <c r="E8" s="96">
        <v>254.358599</v>
      </c>
      <c r="F8" s="2"/>
      <c r="G8" s="8"/>
      <c r="H8" s="24" t="s">
        <v>3</v>
      </c>
      <c r="I8" s="144" t="s">
        <v>88</v>
      </c>
      <c r="L8" s="130"/>
    </row>
    <row r="9" spans="1:15" ht="15.75" customHeight="1" thickTop="1" x14ac:dyDescent="0.2">
      <c r="A9" s="11" t="s">
        <v>14</v>
      </c>
      <c r="B9" s="93">
        <v>196969.45029457001</v>
      </c>
      <c r="C9" s="4">
        <v>9064.6363501548658</v>
      </c>
      <c r="D9" s="4">
        <v>19181.7229999999</v>
      </c>
      <c r="E9" s="96">
        <v>317.38180900000003</v>
      </c>
      <c r="F9" s="2"/>
      <c r="G9" s="11" t="s">
        <v>12</v>
      </c>
      <c r="H9" s="110"/>
      <c r="I9" s="150">
        <v>129945.22100000001</v>
      </c>
      <c r="J9" s="132" t="s">
        <v>76</v>
      </c>
    </row>
    <row r="10" spans="1:15" ht="15.75" customHeight="1" x14ac:dyDescent="0.2">
      <c r="A10" s="8"/>
      <c r="E10" s="25"/>
      <c r="G10" s="11" t="s">
        <v>13</v>
      </c>
      <c r="H10" s="111"/>
      <c r="I10" s="150">
        <v>133538.212</v>
      </c>
      <c r="J10" s="132" t="s">
        <v>87</v>
      </c>
    </row>
    <row r="11" spans="1:15" ht="15.75" customHeight="1" thickBot="1" x14ac:dyDescent="0.2">
      <c r="A11" s="106" t="s">
        <v>53</v>
      </c>
      <c r="B11" s="95"/>
      <c r="C11" s="95"/>
      <c r="D11" s="95"/>
      <c r="E11" s="22"/>
      <c r="G11" s="101" t="s">
        <v>14</v>
      </c>
      <c r="H11" s="112"/>
      <c r="I11" s="151">
        <v>146010.046</v>
      </c>
    </row>
    <row r="12" spans="1:15" ht="15.75" customHeight="1" thickTop="1" x14ac:dyDescent="0.2">
      <c r="A12" s="98" t="s">
        <v>52</v>
      </c>
      <c r="E12" s="25"/>
      <c r="G12" s="94" t="s">
        <v>11</v>
      </c>
      <c r="H12" s="95"/>
      <c r="I12" s="95"/>
      <c r="J12" s="95"/>
      <c r="K12" s="22"/>
      <c r="M12" s="130"/>
    </row>
    <row r="13" spans="1:15" ht="15.75" customHeight="1" x14ac:dyDescent="0.2">
      <c r="A13" s="8"/>
      <c r="B13" s="2" t="s">
        <v>0</v>
      </c>
      <c r="C13" s="3" t="s">
        <v>1</v>
      </c>
      <c r="D13" s="3" t="s">
        <v>2</v>
      </c>
      <c r="E13" s="24" t="s">
        <v>3</v>
      </c>
      <c r="F13" s="2"/>
      <c r="G13" s="8"/>
      <c r="H13" s="2" t="s">
        <v>0</v>
      </c>
      <c r="I13" s="3" t="s">
        <v>1</v>
      </c>
      <c r="J13" s="3" t="s">
        <v>2</v>
      </c>
      <c r="K13" s="24" t="s">
        <v>3</v>
      </c>
      <c r="M13" s="132"/>
    </row>
    <row r="14" spans="1:15" ht="15.75" customHeight="1" x14ac:dyDescent="0.2">
      <c r="A14" s="11" t="s">
        <v>12</v>
      </c>
      <c r="B14" s="4">
        <f>B7/60</f>
        <v>766.11999336666668</v>
      </c>
      <c r="C14" s="4">
        <f t="shared" ref="C14:E14" si="0">C7/60</f>
        <v>94.911154999999994</v>
      </c>
      <c r="D14" s="4">
        <f t="shared" si="0"/>
        <v>128.90203333333318</v>
      </c>
      <c r="E14" s="96">
        <f t="shared" si="0"/>
        <v>3.6764598833333335</v>
      </c>
      <c r="G14" s="11" t="s">
        <v>12</v>
      </c>
      <c r="H14" s="4">
        <v>45967.199602000001</v>
      </c>
      <c r="I14" s="4">
        <v>5694.6692999999996</v>
      </c>
      <c r="J14" s="4">
        <v>7734.1219999999903</v>
      </c>
      <c r="K14" s="96">
        <f>(H9+I9)/1000</f>
        <v>129.945221</v>
      </c>
      <c r="M14" s="132"/>
    </row>
    <row r="15" spans="1:15" ht="15.75" customHeight="1" x14ac:dyDescent="0.2">
      <c r="A15" s="11" t="s">
        <v>13</v>
      </c>
      <c r="B15" s="4">
        <f t="shared" ref="B15:E16" si="1">B8/60</f>
        <v>1422.6848276819001</v>
      </c>
      <c r="C15" s="4">
        <f t="shared" si="1"/>
        <v>128.53254047234847</v>
      </c>
      <c r="D15" s="4">
        <f t="shared" si="1"/>
        <v>181.89353333333165</v>
      </c>
      <c r="E15" s="96">
        <f t="shared" si="1"/>
        <v>4.2393099833333334</v>
      </c>
      <c r="G15" s="11" t="s">
        <v>13</v>
      </c>
      <c r="H15" s="93">
        <v>85361.089660914004</v>
      </c>
      <c r="I15" s="4">
        <v>7711.9524283409082</v>
      </c>
      <c r="J15" s="4">
        <v>10913.611999999899</v>
      </c>
      <c r="K15" s="96">
        <f>(H10+I10)/1000</f>
        <v>133.53821199999999</v>
      </c>
      <c r="M15" s="132"/>
    </row>
    <row r="16" spans="1:15" ht="15.75" customHeight="1" x14ac:dyDescent="0.15">
      <c r="A16" s="11" t="s">
        <v>14</v>
      </c>
      <c r="B16" s="4">
        <f t="shared" si="1"/>
        <v>3282.8241715761669</v>
      </c>
      <c r="C16" s="4">
        <f t="shared" si="1"/>
        <v>151.07727250258111</v>
      </c>
      <c r="D16" s="4">
        <f t="shared" si="1"/>
        <v>319.69538333333168</v>
      </c>
      <c r="E16" s="96">
        <f t="shared" si="1"/>
        <v>5.2896968166666669</v>
      </c>
      <c r="G16" s="11" t="s">
        <v>14</v>
      </c>
      <c r="H16" s="93">
        <v>196969.45029457001</v>
      </c>
      <c r="I16" s="4">
        <v>9064.6363501548658</v>
      </c>
      <c r="J16" s="4">
        <v>19181.7229999999</v>
      </c>
      <c r="K16" s="96">
        <f>(H11+I11)/1000</f>
        <v>146.01004599999999</v>
      </c>
    </row>
    <row r="17" spans="1:13" ht="15.75" customHeight="1" x14ac:dyDescent="0.15">
      <c r="A17" s="26"/>
      <c r="B17" s="17"/>
      <c r="C17" s="17"/>
      <c r="D17" s="17"/>
      <c r="E17" s="27"/>
      <c r="G17" s="8"/>
      <c r="K17" s="25"/>
    </row>
    <row r="18" spans="1:13" ht="15.75" customHeight="1" x14ac:dyDescent="0.15">
      <c r="A18" s="94" t="s">
        <v>54</v>
      </c>
      <c r="B18" s="95"/>
      <c r="C18" s="95"/>
      <c r="D18" s="95"/>
      <c r="E18" s="22"/>
      <c r="G18" s="106" t="s">
        <v>53</v>
      </c>
      <c r="H18" s="95"/>
      <c r="I18" s="95"/>
      <c r="J18" s="95"/>
      <c r="K18" s="22"/>
    </row>
    <row r="19" spans="1:13" ht="15.75" customHeight="1" x14ac:dyDescent="0.15">
      <c r="A19" s="8"/>
      <c r="B19" s="2" t="s">
        <v>0</v>
      </c>
      <c r="C19" s="3" t="s">
        <v>1</v>
      </c>
      <c r="D19" s="3" t="s">
        <v>2</v>
      </c>
      <c r="E19" s="24" t="s">
        <v>3</v>
      </c>
      <c r="G19" s="98" t="s">
        <v>52</v>
      </c>
      <c r="K19" s="25"/>
    </row>
    <row r="20" spans="1:13" ht="15.75" customHeight="1" x14ac:dyDescent="0.15">
      <c r="A20" s="11" t="s">
        <v>12</v>
      </c>
      <c r="B20" s="4">
        <f>B7/E7</f>
        <v>208.38524495799726</v>
      </c>
      <c r="C20" s="4">
        <f>C7/E7</f>
        <v>25.815909329043723</v>
      </c>
      <c r="D20" s="4">
        <f>D7/E7</f>
        <v>35.06145515627432</v>
      </c>
      <c r="E20" s="96">
        <v>1</v>
      </c>
      <c r="G20" s="8"/>
      <c r="H20" s="2" t="s">
        <v>0</v>
      </c>
      <c r="I20" s="3" t="s">
        <v>1</v>
      </c>
      <c r="J20" s="3" t="s">
        <v>2</v>
      </c>
      <c r="K20" s="24" t="s">
        <v>3</v>
      </c>
    </row>
    <row r="21" spans="1:13" ht="15.75" customHeight="1" x14ac:dyDescent="0.15">
      <c r="A21" s="11" t="s">
        <v>13</v>
      </c>
      <c r="B21" s="4">
        <f t="shared" ref="B21:B22" si="2">B8/E8</f>
        <v>335.59348886378325</v>
      </c>
      <c r="C21" s="4">
        <f t="shared" ref="C21:C22" si="3">C8/E8</f>
        <v>30.319212555266937</v>
      </c>
      <c r="D21" s="4">
        <f t="shared" ref="D21:D22" si="4">D8/E8</f>
        <v>42.906400817217502</v>
      </c>
      <c r="E21" s="96">
        <v>1</v>
      </c>
      <c r="G21" s="11" t="s">
        <v>12</v>
      </c>
      <c r="H21" s="4">
        <f>H14/60</f>
        <v>766.11999336666668</v>
      </c>
      <c r="I21" s="4">
        <f t="shared" ref="I21:J21" si="5">I14/60</f>
        <v>94.911154999999994</v>
      </c>
      <c r="J21" s="4">
        <f t="shared" si="5"/>
        <v>128.90203333333318</v>
      </c>
      <c r="K21" s="96">
        <f>K14/60</f>
        <v>2.1657536833333335</v>
      </c>
    </row>
    <row r="22" spans="1:13" ht="15.75" customHeight="1" x14ac:dyDescent="0.15">
      <c r="A22" s="11" t="s">
        <v>14</v>
      </c>
      <c r="B22" s="4">
        <f t="shared" si="2"/>
        <v>620.60724562374014</v>
      </c>
      <c r="C22" s="4">
        <f t="shared" si="3"/>
        <v>28.560667603211201</v>
      </c>
      <c r="D22" s="4">
        <f t="shared" si="4"/>
        <v>60.43737371224038</v>
      </c>
      <c r="E22" s="96">
        <v>1</v>
      </c>
      <c r="G22" s="11" t="s">
        <v>13</v>
      </c>
      <c r="H22" s="4">
        <f t="shared" ref="H22:K22" si="6">H15/60</f>
        <v>1422.6848276819001</v>
      </c>
      <c r="I22" s="4">
        <f t="shared" si="6"/>
        <v>128.53254047234847</v>
      </c>
      <c r="J22" s="4">
        <f t="shared" si="6"/>
        <v>181.89353333333165</v>
      </c>
      <c r="K22" s="96">
        <f t="shared" si="6"/>
        <v>2.2256368666666666</v>
      </c>
      <c r="L22" s="2"/>
      <c r="M22" s="2"/>
    </row>
    <row r="23" spans="1:13" ht="15.75" customHeight="1" x14ac:dyDescent="0.15">
      <c r="A23" s="12" t="s">
        <v>55</v>
      </c>
      <c r="B23" s="93">
        <f>GEOMEAN(B20:B22)</f>
        <v>351.42483064104209</v>
      </c>
      <c r="C23" s="93">
        <f t="shared" ref="C23:D23" si="7">GEOMEAN(C20:C22)</f>
        <v>28.170284507581158</v>
      </c>
      <c r="D23" s="93">
        <f t="shared" si="7"/>
        <v>44.966166960753526</v>
      </c>
      <c r="E23" s="99">
        <f>GEOMEAN(E20:E22)</f>
        <v>1</v>
      </c>
      <c r="G23" s="11" t="s">
        <v>14</v>
      </c>
      <c r="H23" s="4">
        <f t="shared" ref="H23:K23" si="8">H16/60</f>
        <v>3282.8241715761669</v>
      </c>
      <c r="I23" s="4">
        <f t="shared" si="8"/>
        <v>151.07727250258111</v>
      </c>
      <c r="J23" s="4">
        <f t="shared" si="8"/>
        <v>319.69538333333168</v>
      </c>
      <c r="K23" s="96">
        <f t="shared" si="8"/>
        <v>2.4335007666666666</v>
      </c>
    </row>
    <row r="24" spans="1:13" ht="15.75" customHeight="1" x14ac:dyDescent="0.15">
      <c r="A24" s="104" t="s">
        <v>56</v>
      </c>
      <c r="B24" s="17"/>
      <c r="C24" s="17"/>
      <c r="D24" s="17"/>
      <c r="E24" s="105">
        <f>GEOMEAN(B23:D23)</f>
        <v>76.354830142405078</v>
      </c>
      <c r="G24" s="26"/>
      <c r="H24" s="17"/>
      <c r="I24" s="17"/>
      <c r="J24" s="17"/>
      <c r="K24" s="27"/>
    </row>
    <row r="25" spans="1:13" ht="15.75" customHeight="1" x14ac:dyDescent="0.15">
      <c r="A25" s="8"/>
      <c r="E25" s="25"/>
      <c r="G25" s="94" t="s">
        <v>54</v>
      </c>
      <c r="H25" s="95"/>
      <c r="I25" s="95"/>
      <c r="J25" s="95"/>
      <c r="K25" s="22"/>
    </row>
    <row r="26" spans="1:13" ht="15.75" customHeight="1" x14ac:dyDescent="0.15">
      <c r="A26" s="8"/>
      <c r="E26" s="25"/>
      <c r="G26" s="8"/>
      <c r="H26" s="2" t="s">
        <v>0</v>
      </c>
      <c r="I26" s="3" t="s">
        <v>1</v>
      </c>
      <c r="J26" s="3" t="s">
        <v>2</v>
      </c>
      <c r="K26" s="24" t="s">
        <v>3</v>
      </c>
    </row>
    <row r="27" spans="1:13" ht="15.75" customHeight="1" x14ac:dyDescent="0.15">
      <c r="A27" s="8"/>
      <c r="E27" s="25"/>
      <c r="G27" s="11" t="s">
        <v>12</v>
      </c>
      <c r="H27" s="4">
        <f>H14/K14</f>
        <v>353.74290218799194</v>
      </c>
      <c r="I27" s="4">
        <f>I14/K14</f>
        <v>43.823614721467898</v>
      </c>
      <c r="J27" s="4">
        <f>J14/K14</f>
        <v>59.51832580283957</v>
      </c>
      <c r="K27" s="96">
        <v>1</v>
      </c>
    </row>
    <row r="28" spans="1:13" ht="15.75" customHeight="1" x14ac:dyDescent="0.15">
      <c r="A28" s="8"/>
      <c r="E28" s="25"/>
      <c r="G28" s="11" t="s">
        <v>13</v>
      </c>
      <c r="H28" s="4">
        <f t="shared" ref="H28:H29" si="9">H15/K15</f>
        <v>639.2259442631597</v>
      </c>
      <c r="I28" s="4">
        <f t="shared" ref="I28:I29" si="10">I15/K15</f>
        <v>57.750903751361513</v>
      </c>
      <c r="J28" s="4">
        <f t="shared" ref="J28:J29" si="11">J15/K15</f>
        <v>81.726509862210079</v>
      </c>
      <c r="K28" s="96">
        <v>1</v>
      </c>
    </row>
    <row r="29" spans="1:13" ht="15.75" customHeight="1" x14ac:dyDescent="0.15">
      <c r="A29" s="8"/>
      <c r="E29" s="25"/>
      <c r="G29" s="11" t="s">
        <v>14</v>
      </c>
      <c r="H29" s="4">
        <f t="shared" si="9"/>
        <v>1349.0130007531811</v>
      </c>
      <c r="I29" s="4">
        <f t="shared" si="10"/>
        <v>62.08227857249539</v>
      </c>
      <c r="J29" s="4">
        <f t="shared" si="11"/>
        <v>131.3726248671951</v>
      </c>
      <c r="K29" s="96">
        <v>1</v>
      </c>
    </row>
    <row r="30" spans="1:13" ht="15.75" customHeight="1" x14ac:dyDescent="0.15">
      <c r="A30" s="8"/>
      <c r="B30" s="2"/>
      <c r="C30" s="2"/>
      <c r="E30" s="25"/>
      <c r="G30" s="12" t="s">
        <v>55</v>
      </c>
      <c r="H30" s="93">
        <f>GEOMEAN(H27:H29)</f>
        <v>673.16173484736203</v>
      </c>
      <c r="I30" s="93">
        <f t="shared" ref="I30" si="12">GEOMEAN(I27:I29)</f>
        <v>53.960778911598155</v>
      </c>
      <c r="J30" s="93">
        <f t="shared" ref="J30" si="13">GEOMEAN(J27:J29)</f>
        <v>86.133648853217579</v>
      </c>
      <c r="K30" s="99">
        <f>GEOMEAN(K27:K29)</f>
        <v>1</v>
      </c>
    </row>
    <row r="31" spans="1:13" ht="15.75" customHeight="1" x14ac:dyDescent="0.15">
      <c r="A31" s="11"/>
      <c r="B31" s="2"/>
      <c r="D31" s="2"/>
      <c r="E31" s="100"/>
      <c r="F31" s="3"/>
      <c r="G31" s="104" t="s">
        <v>56</v>
      </c>
      <c r="H31" s="17"/>
      <c r="I31" s="17"/>
      <c r="J31" s="17"/>
      <c r="K31" s="105">
        <f>GEOMEAN(H30:J30)</f>
        <v>146.25930054196422</v>
      </c>
    </row>
    <row r="32" spans="1:13" ht="15.75" customHeight="1" x14ac:dyDescent="0.15">
      <c r="A32" s="11"/>
      <c r="B32" s="2"/>
      <c r="C32" s="2"/>
      <c r="D32" s="4"/>
      <c r="E32" s="96"/>
      <c r="F32" s="4"/>
    </row>
    <row r="33" spans="1:11" ht="15.75" customHeight="1" x14ac:dyDescent="0.2">
      <c r="A33" s="11"/>
      <c r="B33" s="2"/>
      <c r="C33" s="2"/>
      <c r="E33" s="96"/>
      <c r="F33" s="4"/>
      <c r="G33" s="58" t="s">
        <v>61</v>
      </c>
    </row>
    <row r="34" spans="1:11" ht="15.75" customHeight="1" thickBot="1" x14ac:dyDescent="0.2">
      <c r="A34" s="104" t="s">
        <v>57</v>
      </c>
      <c r="B34" s="17"/>
      <c r="C34" s="102"/>
      <c r="D34" s="17"/>
      <c r="E34" s="103"/>
      <c r="F34" s="4"/>
    </row>
    <row r="35" spans="1:11" ht="15.75" customHeight="1" thickTop="1" x14ac:dyDescent="0.15">
      <c r="C35" s="2"/>
      <c r="D35" s="2"/>
      <c r="E35" s="2"/>
      <c r="F35" s="2"/>
      <c r="G35" s="54"/>
      <c r="H35" s="49"/>
      <c r="I35" s="49"/>
      <c r="J35" s="49"/>
      <c r="K35" s="50"/>
    </row>
    <row r="36" spans="1:11" ht="15.75" customHeight="1" x14ac:dyDescent="0.15">
      <c r="A36" s="2"/>
      <c r="B36" s="2"/>
      <c r="C36" s="2"/>
      <c r="D36" s="2"/>
      <c r="E36" s="2"/>
      <c r="F36" s="2"/>
      <c r="G36" s="39"/>
      <c r="K36" s="40"/>
    </row>
    <row r="37" spans="1:11" ht="15.75" customHeight="1" x14ac:dyDescent="0.15">
      <c r="B37" s="2"/>
      <c r="C37" s="2"/>
      <c r="D37" s="2"/>
      <c r="E37" s="2"/>
      <c r="F37" s="2"/>
      <c r="G37" s="39"/>
      <c r="K37" s="40"/>
    </row>
    <row r="38" spans="1:11" ht="15.75" customHeight="1" x14ac:dyDescent="0.15">
      <c r="G38" s="39"/>
      <c r="K38" s="40"/>
    </row>
    <row r="39" spans="1:11" ht="15.75" customHeight="1" x14ac:dyDescent="0.15">
      <c r="A39" s="2"/>
      <c r="B39" s="2"/>
      <c r="C39" s="5"/>
      <c r="D39" s="5"/>
      <c r="E39" s="5"/>
      <c r="F39" s="5"/>
      <c r="G39" s="39"/>
      <c r="K39" s="40"/>
    </row>
    <row r="40" spans="1:11" ht="15.75" customHeight="1" x14ac:dyDescent="0.15">
      <c r="B40" s="2"/>
      <c r="C40" s="5"/>
      <c r="D40" s="5"/>
      <c r="E40" s="5"/>
      <c r="F40" s="5"/>
      <c r="G40" s="39"/>
      <c r="H40" s="2"/>
      <c r="I40" s="2"/>
      <c r="K40" s="40"/>
    </row>
    <row r="41" spans="1:11" ht="15.75" customHeight="1" x14ac:dyDescent="0.15">
      <c r="C41" s="5"/>
      <c r="D41" s="5"/>
      <c r="E41" s="5"/>
      <c r="F41" s="5"/>
      <c r="G41" s="44"/>
      <c r="H41" s="2"/>
      <c r="J41" s="2"/>
      <c r="K41" s="113"/>
    </row>
    <row r="42" spans="1:11" ht="15.75" customHeight="1" x14ac:dyDescent="0.15">
      <c r="A42" s="2"/>
      <c r="B42" s="2"/>
      <c r="C42" s="5"/>
      <c r="D42" s="5"/>
      <c r="E42" s="5"/>
      <c r="F42" s="5"/>
      <c r="G42" s="44"/>
      <c r="H42" s="2"/>
      <c r="I42" s="2"/>
      <c r="J42" s="4"/>
      <c r="K42" s="114"/>
    </row>
    <row r="43" spans="1:11" ht="15.75" customHeight="1" x14ac:dyDescent="0.15">
      <c r="B43" s="2"/>
      <c r="C43" s="5"/>
      <c r="D43" s="5"/>
      <c r="E43" s="5"/>
      <c r="F43" s="5"/>
      <c r="G43" s="44"/>
      <c r="H43" s="2"/>
      <c r="I43" s="2"/>
      <c r="K43" s="114"/>
    </row>
    <row r="44" spans="1:11" ht="15.75" customHeight="1" thickBot="1" x14ac:dyDescent="0.2">
      <c r="G44" s="52" t="s">
        <v>57</v>
      </c>
      <c r="H44" s="42"/>
      <c r="I44" s="115"/>
      <c r="J44" s="42"/>
      <c r="K44" s="116"/>
    </row>
    <row r="45" spans="1:11" ht="15.75" customHeight="1" thickTop="1" x14ac:dyDescent="0.2">
      <c r="H45" s="131"/>
      <c r="I45" s="131"/>
    </row>
    <row r="47" spans="1:11" ht="15.75" customHeight="1" x14ac:dyDescent="0.2">
      <c r="G47" s="18"/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43"/>
  <sheetViews>
    <sheetView tabSelected="1" workbookViewId="0">
      <selection activeCell="N28" sqref="N28"/>
    </sheetView>
  </sheetViews>
  <sheetFormatPr baseColWidth="10" defaultColWidth="12.6640625" defaultRowHeight="15.75" customHeight="1" x14ac:dyDescent="0.15"/>
  <cols>
    <col min="1" max="1" width="14.83203125" customWidth="1"/>
    <col min="2" max="2" width="14.33203125" customWidth="1"/>
    <col min="3" max="3" width="14.33203125" bestFit="1" customWidth="1"/>
    <col min="4" max="4" width="9.5" customWidth="1"/>
    <col min="5" max="5" width="8.1640625" customWidth="1"/>
    <col min="6" max="6" width="10.6640625" customWidth="1"/>
    <col min="7" max="7" width="14.1640625" customWidth="1"/>
    <col min="8" max="8" width="15" customWidth="1"/>
    <col min="9" max="9" width="14.5" customWidth="1"/>
    <col min="10" max="10" width="12.6640625" customWidth="1"/>
    <col min="11" max="11" width="11.83203125" customWidth="1"/>
    <col min="12" max="12" width="12.1640625" customWidth="1"/>
    <col min="13" max="13" width="12.5" customWidth="1"/>
    <col min="14" max="14" width="15.5" customWidth="1"/>
  </cols>
  <sheetData>
    <row r="1" spans="1:14" ht="15.75" customHeight="1" x14ac:dyDescent="0.15">
      <c r="A1" s="6"/>
    </row>
    <row r="2" spans="1:14" ht="15.75" customHeight="1" x14ac:dyDescent="0.15">
      <c r="A2" s="6"/>
    </row>
    <row r="3" spans="1:14" ht="15.75" customHeight="1" x14ac:dyDescent="0.2">
      <c r="A3" s="20" t="s">
        <v>44</v>
      </c>
      <c r="F3" s="2"/>
      <c r="G3" s="2"/>
      <c r="H3" s="58" t="s">
        <v>79</v>
      </c>
    </row>
    <row r="4" spans="1:14" ht="15.75" customHeight="1" x14ac:dyDescent="0.15">
      <c r="G4" s="2"/>
    </row>
    <row r="5" spans="1:14" ht="15.75" customHeight="1" x14ac:dyDescent="0.2">
      <c r="A5" s="21" t="s">
        <v>60</v>
      </c>
      <c r="B5" s="95"/>
      <c r="C5" s="95"/>
      <c r="D5" s="95"/>
      <c r="E5" s="118"/>
      <c r="F5" s="108"/>
      <c r="H5" s="58" t="s">
        <v>86</v>
      </c>
    </row>
    <row r="6" spans="1:14" ht="15.75" customHeight="1" x14ac:dyDescent="0.15">
      <c r="A6" s="97" t="s">
        <v>64</v>
      </c>
      <c r="B6" s="7" t="s">
        <v>63</v>
      </c>
      <c r="C6" s="1" t="s">
        <v>83</v>
      </c>
      <c r="D6" s="1" t="s">
        <v>84</v>
      </c>
      <c r="E6" s="1" t="s">
        <v>17</v>
      </c>
      <c r="F6" s="24" t="s">
        <v>15</v>
      </c>
      <c r="H6" s="21" t="s">
        <v>60</v>
      </c>
      <c r="I6" s="95"/>
      <c r="J6" s="95"/>
      <c r="K6" s="95"/>
      <c r="L6" s="118"/>
      <c r="M6" s="118"/>
      <c r="N6" s="8"/>
    </row>
    <row r="7" spans="1:14" ht="15.75" customHeight="1" thickBot="1" x14ac:dyDescent="0.2">
      <c r="A7" s="97" t="s">
        <v>66</v>
      </c>
      <c r="B7" s="117">
        <v>195597.64600000001</v>
      </c>
      <c r="C7" s="4">
        <v>1927.0050000000001</v>
      </c>
      <c r="D7" s="4">
        <v>17952.712</v>
      </c>
      <c r="E7" s="93">
        <f>F7-SUM(B7:D7)</f>
        <v>234.17599999997765</v>
      </c>
      <c r="F7" s="96">
        <v>215711.53899999999</v>
      </c>
      <c r="G7" s="148"/>
      <c r="H7" s="97" t="s">
        <v>64</v>
      </c>
      <c r="I7" s="7" t="s">
        <v>63</v>
      </c>
      <c r="J7" s="1" t="s">
        <v>83</v>
      </c>
      <c r="K7" s="1" t="s">
        <v>84</v>
      </c>
      <c r="L7" s="1" t="s">
        <v>17</v>
      </c>
      <c r="M7" s="2" t="s">
        <v>15</v>
      </c>
      <c r="N7" s="149" t="s">
        <v>88</v>
      </c>
    </row>
    <row r="8" spans="1:14" ht="15.75" customHeight="1" thickTop="1" x14ac:dyDescent="0.15">
      <c r="A8" s="97" t="s">
        <v>65</v>
      </c>
      <c r="B8" s="117">
        <v>13570.133</v>
      </c>
      <c r="C8" s="4">
        <v>1883.163</v>
      </c>
      <c r="D8" s="4">
        <v>17897.886999999999</v>
      </c>
      <c r="E8" s="93">
        <f t="shared" ref="E8:E16" si="0">F8-SUM(B8:D8)</f>
        <v>236.67500000000291</v>
      </c>
      <c r="F8" s="96">
        <v>33587.858</v>
      </c>
      <c r="H8" s="97" t="s">
        <v>66</v>
      </c>
      <c r="I8" s="119"/>
      <c r="J8" s="120"/>
      <c r="K8" s="120"/>
      <c r="L8" s="121"/>
      <c r="M8" s="122"/>
      <c r="N8" s="150">
        <v>55560.239000000001</v>
      </c>
    </row>
    <row r="9" spans="1:14" ht="15.75" customHeight="1" x14ac:dyDescent="0.15">
      <c r="A9" s="97" t="s">
        <v>67</v>
      </c>
      <c r="B9" s="117">
        <v>194550.64300000001</v>
      </c>
      <c r="C9" s="4">
        <v>538.77499999999998</v>
      </c>
      <c r="D9" s="4">
        <v>9103.7029999999995</v>
      </c>
      <c r="E9" s="93">
        <f t="shared" si="0"/>
        <v>1495.8419999999751</v>
      </c>
      <c r="F9" s="96">
        <v>205688.96299999999</v>
      </c>
      <c r="H9" s="97" t="s">
        <v>65</v>
      </c>
      <c r="I9" s="123"/>
      <c r="J9" s="4"/>
      <c r="K9" s="4"/>
      <c r="L9" s="93"/>
      <c r="M9" s="114"/>
      <c r="N9" s="150">
        <v>1231.328</v>
      </c>
    </row>
    <row r="10" spans="1:14" ht="15.75" customHeight="1" x14ac:dyDescent="0.15">
      <c r="A10" s="97" t="s">
        <v>71</v>
      </c>
      <c r="B10" s="117">
        <v>13496.584999999999</v>
      </c>
      <c r="C10" s="4">
        <v>534.30100000000004</v>
      </c>
      <c r="D10" s="4">
        <v>9092.6810000000005</v>
      </c>
      <c r="E10" s="93">
        <f t="shared" si="0"/>
        <v>1453.5760000000009</v>
      </c>
      <c r="F10" s="96">
        <v>24577.143</v>
      </c>
      <c r="H10" s="97" t="s">
        <v>67</v>
      </c>
      <c r="I10" s="123"/>
      <c r="J10" s="4"/>
      <c r="K10" s="4"/>
      <c r="L10" s="93"/>
      <c r="M10" s="114"/>
      <c r="N10" s="150">
        <v>54427.722999999998</v>
      </c>
    </row>
    <row r="11" spans="1:14" ht="15.75" customHeight="1" x14ac:dyDescent="0.15">
      <c r="A11" s="97" t="s">
        <v>68</v>
      </c>
      <c r="B11" s="117">
        <v>195338.666</v>
      </c>
      <c r="C11" s="4">
        <v>330.02100000000002</v>
      </c>
      <c r="D11" s="4">
        <v>5628.4449999999997</v>
      </c>
      <c r="E11" s="93">
        <f t="shared" si="0"/>
        <v>1080.2079999999842</v>
      </c>
      <c r="F11" s="96">
        <v>202377.34</v>
      </c>
      <c r="H11" s="97" t="s">
        <v>71</v>
      </c>
      <c r="I11" s="123"/>
      <c r="J11" s="4"/>
      <c r="K11" s="4"/>
      <c r="L11" s="93"/>
      <c r="M11" s="114"/>
      <c r="N11" s="150">
        <v>1168.8030000000001</v>
      </c>
    </row>
    <row r="12" spans="1:14" ht="15.75" customHeight="1" x14ac:dyDescent="0.15">
      <c r="A12" s="97" t="s">
        <v>72</v>
      </c>
      <c r="B12" s="93">
        <v>13542.508</v>
      </c>
      <c r="C12" s="4">
        <v>333.72199999999998</v>
      </c>
      <c r="D12" s="4">
        <v>5566.674</v>
      </c>
      <c r="E12" s="93">
        <f t="shared" si="0"/>
        <v>1074</v>
      </c>
      <c r="F12" s="96">
        <v>20516.903999999999</v>
      </c>
      <c r="H12" s="97" t="s">
        <v>68</v>
      </c>
      <c r="I12" s="123"/>
      <c r="J12" s="4"/>
      <c r="K12" s="4"/>
      <c r="L12" s="93"/>
      <c r="M12" s="114"/>
      <c r="N12" s="150">
        <v>55768.24</v>
      </c>
    </row>
    <row r="13" spans="1:14" ht="15.75" customHeight="1" x14ac:dyDescent="0.15">
      <c r="A13" s="97" t="s">
        <v>69</v>
      </c>
      <c r="B13" s="93">
        <v>195747.408</v>
      </c>
      <c r="C13" s="4">
        <v>230.25299999999999</v>
      </c>
      <c r="D13" s="4">
        <v>3552.8020000000001</v>
      </c>
      <c r="E13" s="93">
        <f t="shared" si="0"/>
        <v>765.00400000001537</v>
      </c>
      <c r="F13" s="96">
        <v>200295.467</v>
      </c>
      <c r="H13" s="97" t="s">
        <v>72</v>
      </c>
      <c r="I13" s="124"/>
      <c r="J13" s="4"/>
      <c r="K13" s="4"/>
      <c r="L13" s="93"/>
      <c r="M13" s="114"/>
      <c r="N13" s="150">
        <v>1106.674</v>
      </c>
    </row>
    <row r="14" spans="1:14" ht="15.75" customHeight="1" x14ac:dyDescent="0.15">
      <c r="A14" s="97" t="s">
        <v>73</v>
      </c>
      <c r="B14" s="93">
        <v>13492.426000000001</v>
      </c>
      <c r="C14" s="4">
        <v>236.62299999999999</v>
      </c>
      <c r="D14" s="4">
        <v>3080.0419999999999</v>
      </c>
      <c r="E14" s="93">
        <f t="shared" si="0"/>
        <v>752.9330000000009</v>
      </c>
      <c r="F14" s="96">
        <v>17562.024000000001</v>
      </c>
      <c r="H14" s="97" t="s">
        <v>69</v>
      </c>
      <c r="I14" s="124"/>
      <c r="J14" s="4"/>
      <c r="K14" s="4"/>
      <c r="L14" s="93"/>
      <c r="M14" s="114"/>
      <c r="N14" s="150">
        <v>55972.976999999999</v>
      </c>
    </row>
    <row r="15" spans="1:14" ht="15.75" customHeight="1" x14ac:dyDescent="0.15">
      <c r="A15" s="97" t="s">
        <v>70</v>
      </c>
      <c r="B15" s="93">
        <v>195377.34599999999</v>
      </c>
      <c r="C15" s="4">
        <v>157.946</v>
      </c>
      <c r="D15" s="4">
        <v>2002.5309999999999</v>
      </c>
      <c r="E15" s="93">
        <f t="shared" si="0"/>
        <v>495.42500000001746</v>
      </c>
      <c r="F15" s="96">
        <v>198033.24799999999</v>
      </c>
      <c r="H15" s="97" t="s">
        <v>73</v>
      </c>
      <c r="I15" s="124"/>
      <c r="J15" s="4"/>
      <c r="K15" s="4"/>
      <c r="L15" s="93"/>
      <c r="M15" s="114"/>
      <c r="N15" s="150">
        <v>640.36400000000003</v>
      </c>
    </row>
    <row r="16" spans="1:14" ht="15.75" customHeight="1" x14ac:dyDescent="0.15">
      <c r="A16" s="97" t="s">
        <v>74</v>
      </c>
      <c r="B16" s="93">
        <v>13603.832</v>
      </c>
      <c r="C16" s="4">
        <v>156.18600000000001</v>
      </c>
      <c r="D16" s="4">
        <v>1987.48</v>
      </c>
      <c r="E16" s="93">
        <f t="shared" si="0"/>
        <v>512.96000000000095</v>
      </c>
      <c r="F16" s="96">
        <v>16260.458000000001</v>
      </c>
      <c r="H16" s="97" t="s">
        <v>70</v>
      </c>
      <c r="I16" s="124"/>
      <c r="J16" s="4"/>
      <c r="K16" s="4"/>
      <c r="L16" s="93"/>
      <c r="M16" s="114"/>
      <c r="N16" s="150">
        <v>56627.838000000003</v>
      </c>
    </row>
    <row r="17" spans="1:14" ht="15.75" customHeight="1" thickBot="1" x14ac:dyDescent="0.2">
      <c r="A17" s="9"/>
      <c r="B17" s="16"/>
      <c r="F17" s="25"/>
      <c r="H17" s="97" t="s">
        <v>74</v>
      </c>
      <c r="I17" s="125"/>
      <c r="J17" s="126"/>
      <c r="K17" s="126"/>
      <c r="L17" s="127"/>
      <c r="M17" s="116"/>
      <c r="N17" s="151">
        <v>1294.068</v>
      </c>
    </row>
    <row r="18" spans="1:14" ht="15.75" customHeight="1" thickTop="1" x14ac:dyDescent="0.2">
      <c r="A18" s="9"/>
      <c r="B18" s="16"/>
      <c r="F18" s="25"/>
      <c r="H18" s="21" t="s">
        <v>60</v>
      </c>
      <c r="L18" s="2"/>
      <c r="M18" s="24"/>
      <c r="N18" s="132" t="s">
        <v>76</v>
      </c>
    </row>
    <row r="19" spans="1:14" ht="15.75" customHeight="1" x14ac:dyDescent="0.2">
      <c r="A19" s="9"/>
      <c r="B19" s="16"/>
      <c r="F19" s="24"/>
      <c r="G19" s="1"/>
      <c r="H19" s="97" t="s">
        <v>64</v>
      </c>
      <c r="I19" s="7" t="s">
        <v>63</v>
      </c>
      <c r="J19" s="1" t="s">
        <v>83</v>
      </c>
      <c r="K19" s="1" t="s">
        <v>84</v>
      </c>
      <c r="L19" s="1" t="s">
        <v>17</v>
      </c>
      <c r="M19" s="24" t="s">
        <v>15</v>
      </c>
      <c r="N19" s="132" t="s">
        <v>87</v>
      </c>
    </row>
    <row r="20" spans="1:14" ht="15.75" customHeight="1" x14ac:dyDescent="0.15">
      <c r="A20" s="9"/>
      <c r="B20" s="16"/>
      <c r="F20" s="24"/>
      <c r="G20" s="2"/>
      <c r="H20" s="97" t="s">
        <v>66</v>
      </c>
      <c r="I20" s="117">
        <f>I8+N8</f>
        <v>55560.239000000001</v>
      </c>
      <c r="J20" s="4">
        <f>J8</f>
        <v>0</v>
      </c>
      <c r="K20" s="4">
        <f>K8</f>
        <v>0</v>
      </c>
      <c r="L20" s="93">
        <f>L8</f>
        <v>0</v>
      </c>
      <c r="M20" s="96">
        <f>SUM(I20:L20)</f>
        <v>55560.239000000001</v>
      </c>
    </row>
    <row r="21" spans="1:14" ht="15.75" customHeight="1" x14ac:dyDescent="0.15">
      <c r="A21" s="9"/>
      <c r="B21" s="16"/>
      <c r="F21" s="24"/>
      <c r="G21" s="2"/>
      <c r="H21" s="97" t="s">
        <v>65</v>
      </c>
      <c r="I21" s="117">
        <f t="shared" ref="I21:I29" si="1">I9+N9</f>
        <v>1231.328</v>
      </c>
      <c r="J21" s="4">
        <f t="shared" ref="J21:M29" si="2">J9</f>
        <v>0</v>
      </c>
      <c r="K21" s="4">
        <f t="shared" si="2"/>
        <v>0</v>
      </c>
      <c r="L21" s="93">
        <f t="shared" si="2"/>
        <v>0</v>
      </c>
      <c r="M21" s="96">
        <f t="shared" ref="M21:M29" si="3">SUM(I21:L21)</f>
        <v>1231.328</v>
      </c>
    </row>
    <row r="22" spans="1:14" ht="15.75" customHeight="1" x14ac:dyDescent="0.15">
      <c r="A22" s="8"/>
      <c r="F22" s="24"/>
      <c r="G22" s="2"/>
      <c r="H22" s="97" t="s">
        <v>67</v>
      </c>
      <c r="I22" s="117">
        <f t="shared" si="1"/>
        <v>54427.722999999998</v>
      </c>
      <c r="J22" s="4">
        <f t="shared" si="2"/>
        <v>0</v>
      </c>
      <c r="K22" s="4">
        <f t="shared" si="2"/>
        <v>0</v>
      </c>
      <c r="L22" s="93">
        <f t="shared" si="2"/>
        <v>0</v>
      </c>
      <c r="M22" s="96">
        <f t="shared" si="3"/>
        <v>54427.722999999998</v>
      </c>
    </row>
    <row r="23" spans="1:14" ht="15.75" customHeight="1" x14ac:dyDescent="0.15">
      <c r="A23" s="8"/>
      <c r="F23" s="24"/>
      <c r="G23" s="2"/>
      <c r="H23" s="97" t="s">
        <v>71</v>
      </c>
      <c r="I23" s="117">
        <f t="shared" si="1"/>
        <v>1168.8030000000001</v>
      </c>
      <c r="J23" s="4">
        <f t="shared" si="2"/>
        <v>0</v>
      </c>
      <c r="K23" s="4">
        <f t="shared" si="2"/>
        <v>0</v>
      </c>
      <c r="L23" s="93">
        <f t="shared" si="2"/>
        <v>0</v>
      </c>
      <c r="M23" s="96">
        <f t="shared" si="3"/>
        <v>1168.8030000000001</v>
      </c>
    </row>
    <row r="24" spans="1:14" ht="15.75" customHeight="1" x14ac:dyDescent="0.15">
      <c r="A24" s="8"/>
      <c r="F24" s="24"/>
      <c r="G24" s="2"/>
      <c r="H24" s="97" t="s">
        <v>68</v>
      </c>
      <c r="I24" s="117">
        <f t="shared" si="1"/>
        <v>55768.24</v>
      </c>
      <c r="J24" s="4">
        <f t="shared" si="2"/>
        <v>0</v>
      </c>
      <c r="K24" s="4">
        <f t="shared" si="2"/>
        <v>0</v>
      </c>
      <c r="L24" s="93">
        <f t="shared" si="2"/>
        <v>0</v>
      </c>
      <c r="M24" s="96">
        <f t="shared" si="3"/>
        <v>55768.24</v>
      </c>
    </row>
    <row r="25" spans="1:14" ht="15.75" customHeight="1" x14ac:dyDescent="0.15">
      <c r="A25" s="8"/>
      <c r="F25" s="24"/>
      <c r="G25" s="2"/>
      <c r="H25" s="97" t="s">
        <v>72</v>
      </c>
      <c r="I25" s="117">
        <f t="shared" si="1"/>
        <v>1106.674</v>
      </c>
      <c r="J25" s="4">
        <f t="shared" si="2"/>
        <v>0</v>
      </c>
      <c r="K25" s="4">
        <f t="shared" si="2"/>
        <v>0</v>
      </c>
      <c r="L25" s="93">
        <f t="shared" si="2"/>
        <v>0</v>
      </c>
      <c r="M25" s="96">
        <f t="shared" si="3"/>
        <v>1106.674</v>
      </c>
    </row>
    <row r="26" spans="1:14" ht="15.75" customHeight="1" x14ac:dyDescent="0.15">
      <c r="A26" s="104" t="s">
        <v>75</v>
      </c>
      <c r="B26" s="17"/>
      <c r="C26" s="17"/>
      <c r="D26" s="17"/>
      <c r="E26" s="17"/>
      <c r="F26" s="109"/>
      <c r="G26" s="2"/>
      <c r="H26" s="97" t="s">
        <v>69</v>
      </c>
      <c r="I26" s="117">
        <f t="shared" si="1"/>
        <v>55972.976999999999</v>
      </c>
      <c r="J26" s="4">
        <f t="shared" si="2"/>
        <v>0</v>
      </c>
      <c r="K26" s="4">
        <f t="shared" si="2"/>
        <v>0</v>
      </c>
      <c r="L26" s="93">
        <f t="shared" si="2"/>
        <v>0</v>
      </c>
      <c r="M26" s="96">
        <f t="shared" si="3"/>
        <v>55972.976999999999</v>
      </c>
    </row>
    <row r="27" spans="1:14" ht="15.75" customHeight="1" x14ac:dyDescent="0.15">
      <c r="F27" s="2"/>
      <c r="G27" s="2"/>
      <c r="H27" s="97" t="s">
        <v>73</v>
      </c>
      <c r="I27" s="117">
        <f t="shared" si="1"/>
        <v>640.36400000000003</v>
      </c>
      <c r="J27" s="4">
        <f t="shared" si="2"/>
        <v>0</v>
      </c>
      <c r="K27" s="4">
        <f t="shared" si="2"/>
        <v>0</v>
      </c>
      <c r="L27" s="93">
        <f t="shared" si="2"/>
        <v>0</v>
      </c>
      <c r="M27" s="96">
        <f t="shared" si="3"/>
        <v>640.36400000000003</v>
      </c>
    </row>
    <row r="28" spans="1:14" ht="15.75" customHeight="1" x14ac:dyDescent="0.15">
      <c r="F28" s="2"/>
      <c r="G28" s="2"/>
      <c r="H28" s="97" t="s">
        <v>70</v>
      </c>
      <c r="I28" s="117">
        <f t="shared" si="1"/>
        <v>56627.838000000003</v>
      </c>
      <c r="J28" s="4">
        <f t="shared" si="2"/>
        <v>0</v>
      </c>
      <c r="K28" s="4">
        <f t="shared" si="2"/>
        <v>0</v>
      </c>
      <c r="L28" s="93">
        <f t="shared" si="2"/>
        <v>0</v>
      </c>
      <c r="M28" s="96">
        <f t="shared" si="3"/>
        <v>56627.838000000003</v>
      </c>
    </row>
    <row r="29" spans="1:14" ht="15.75" customHeight="1" x14ac:dyDescent="0.15">
      <c r="F29" s="2"/>
      <c r="G29" s="2"/>
      <c r="H29" s="128" t="s">
        <v>74</v>
      </c>
      <c r="I29" s="147">
        <f t="shared" si="1"/>
        <v>1294.068</v>
      </c>
      <c r="J29" s="146">
        <f t="shared" si="2"/>
        <v>0</v>
      </c>
      <c r="K29" s="146">
        <f t="shared" si="2"/>
        <v>0</v>
      </c>
      <c r="L29" s="145">
        <f>L17</f>
        <v>0</v>
      </c>
      <c r="M29" s="96">
        <f t="shared" si="3"/>
        <v>1294.068</v>
      </c>
    </row>
    <row r="31" spans="1:14" ht="14" customHeight="1" x14ac:dyDescent="0.15"/>
    <row r="32" spans="1:14" ht="18" customHeight="1" thickBot="1" x14ac:dyDescent="0.25">
      <c r="H32" s="58" t="s">
        <v>37</v>
      </c>
    </row>
    <row r="33" spans="8:13" ht="15.75" customHeight="1" thickTop="1" x14ac:dyDescent="0.15">
      <c r="H33" s="129"/>
      <c r="I33" s="49"/>
      <c r="J33" s="49"/>
      <c r="K33" s="49"/>
      <c r="L33" s="49"/>
      <c r="M33" s="50"/>
    </row>
    <row r="34" spans="8:13" ht="15.75" customHeight="1" x14ac:dyDescent="0.15">
      <c r="H34" s="44"/>
      <c r="M34" s="40"/>
    </row>
    <row r="35" spans="8:13" ht="15.75" customHeight="1" x14ac:dyDescent="0.15">
      <c r="H35" s="44"/>
      <c r="M35" s="40"/>
    </row>
    <row r="36" spans="8:13" ht="15.75" customHeight="1" x14ac:dyDescent="0.15">
      <c r="H36" s="44"/>
      <c r="M36" s="40"/>
    </row>
    <row r="37" spans="8:13" ht="15.75" customHeight="1" x14ac:dyDescent="0.15">
      <c r="H37" s="44"/>
      <c r="M37" s="40"/>
    </row>
    <row r="38" spans="8:13" ht="15.75" customHeight="1" x14ac:dyDescent="0.15">
      <c r="H38" s="44"/>
      <c r="M38" s="40"/>
    </row>
    <row r="39" spans="8:13" ht="15.75" customHeight="1" x14ac:dyDescent="0.15">
      <c r="H39" s="44"/>
      <c r="M39" s="40"/>
    </row>
    <row r="40" spans="8:13" ht="15.75" customHeight="1" x14ac:dyDescent="0.15">
      <c r="H40" s="44"/>
      <c r="M40" s="40"/>
    </row>
    <row r="41" spans="8:13" ht="15.75" customHeight="1" x14ac:dyDescent="0.15">
      <c r="H41" s="44"/>
      <c r="M41" s="40"/>
    </row>
    <row r="42" spans="8:13" ht="15.75" customHeight="1" thickBot="1" x14ac:dyDescent="0.2">
      <c r="H42" s="52" t="s">
        <v>75</v>
      </c>
      <c r="I42" s="42"/>
      <c r="J42" s="42"/>
      <c r="K42" s="42"/>
      <c r="L42" s="42"/>
      <c r="M42" s="43"/>
    </row>
    <row r="43" spans="8:13" ht="15.75" customHeight="1" thickTop="1" x14ac:dyDescent="0.15"/>
  </sheetData>
  <phoneticPr fontId="9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M50"/>
  <sheetViews>
    <sheetView workbookViewId="0">
      <selection activeCell="L21" sqref="L21"/>
    </sheetView>
  </sheetViews>
  <sheetFormatPr baseColWidth="10" defaultColWidth="12.6640625" defaultRowHeight="15.75" customHeight="1" x14ac:dyDescent="0.15"/>
  <sheetData>
    <row r="2" spans="1:13" ht="15.75" customHeight="1" x14ac:dyDescent="0.15">
      <c r="A2" s="6"/>
    </row>
    <row r="3" spans="1:13" ht="15.75" customHeight="1" x14ac:dyDescent="0.2">
      <c r="A3" s="20" t="s">
        <v>44</v>
      </c>
      <c r="G3" s="58" t="s">
        <v>58</v>
      </c>
    </row>
    <row r="5" spans="1:13" ht="17" customHeight="1" x14ac:dyDescent="0.2">
      <c r="A5" s="30" t="s">
        <v>60</v>
      </c>
      <c r="B5" s="133"/>
      <c r="C5" s="95"/>
      <c r="D5" s="22"/>
      <c r="G5" s="58" t="s">
        <v>80</v>
      </c>
      <c r="H5" s="2"/>
      <c r="I5" s="2"/>
    </row>
    <row r="6" spans="1:13" ht="16" customHeight="1" x14ac:dyDescent="0.2">
      <c r="A6" s="97" t="s">
        <v>77</v>
      </c>
      <c r="B6" s="2" t="s">
        <v>12</v>
      </c>
      <c r="C6" s="137" t="s">
        <v>14</v>
      </c>
      <c r="D6" s="138" t="s">
        <v>16</v>
      </c>
      <c r="G6" s="58" t="s">
        <v>81</v>
      </c>
      <c r="H6" s="2"/>
      <c r="I6" s="2"/>
    </row>
    <row r="7" spans="1:13" ht="15.75" customHeight="1" x14ac:dyDescent="0.15">
      <c r="A7" s="134">
        <v>8</v>
      </c>
      <c r="B7" s="135">
        <v>105254.298</v>
      </c>
      <c r="C7" s="135">
        <v>190919.75</v>
      </c>
      <c r="D7" s="136">
        <v>334983.391</v>
      </c>
    </row>
    <row r="8" spans="1:13" ht="15.75" customHeight="1" thickBot="1" x14ac:dyDescent="0.2">
      <c r="A8" s="134">
        <v>16</v>
      </c>
      <c r="B8" s="135">
        <v>106101.05899999999</v>
      </c>
      <c r="C8" s="135">
        <v>189756.88200000001</v>
      </c>
      <c r="D8" s="136">
        <v>336261.201</v>
      </c>
      <c r="G8" s="30" t="s">
        <v>60</v>
      </c>
      <c r="H8" s="133"/>
      <c r="I8" s="95"/>
      <c r="J8" s="22"/>
      <c r="K8" s="133" t="s">
        <v>88</v>
      </c>
      <c r="L8" s="95"/>
      <c r="M8" s="22"/>
    </row>
    <row r="9" spans="1:13" ht="15.75" customHeight="1" thickTop="1" x14ac:dyDescent="0.15">
      <c r="A9" s="134">
        <v>32</v>
      </c>
      <c r="B9" s="135">
        <v>106948.996</v>
      </c>
      <c r="C9" s="135">
        <v>194611.82</v>
      </c>
      <c r="D9" s="136">
        <v>338792.413</v>
      </c>
      <c r="G9" s="97" t="s">
        <v>77</v>
      </c>
      <c r="H9" s="156" t="s">
        <v>12</v>
      </c>
      <c r="I9" s="157" t="s">
        <v>14</v>
      </c>
      <c r="J9" s="158" t="s">
        <v>16</v>
      </c>
      <c r="K9" s="1" t="s">
        <v>12</v>
      </c>
      <c r="L9" s="152" t="s">
        <v>14</v>
      </c>
      <c r="M9" s="153" t="s">
        <v>16</v>
      </c>
    </row>
    <row r="10" spans="1:13" ht="15.75" customHeight="1" x14ac:dyDescent="0.15">
      <c r="A10" s="134">
        <v>64</v>
      </c>
      <c r="B10" s="135">
        <v>110264.621</v>
      </c>
      <c r="C10" s="135">
        <v>197643.70300000001</v>
      </c>
      <c r="D10" s="136">
        <v>347391.90899999999</v>
      </c>
      <c r="G10" s="154">
        <v>8</v>
      </c>
      <c r="H10" s="159"/>
      <c r="I10" s="7"/>
      <c r="J10" s="160"/>
      <c r="K10" s="155">
        <v>41622.434329999996</v>
      </c>
      <c r="L10" s="155">
        <v>58759.179779999999</v>
      </c>
      <c r="M10" s="151">
        <v>61193.419139999998</v>
      </c>
    </row>
    <row r="11" spans="1:13" ht="15.75" customHeight="1" x14ac:dyDescent="0.2">
      <c r="A11" s="134">
        <v>128</v>
      </c>
      <c r="B11" s="135">
        <v>123283.724</v>
      </c>
      <c r="C11" s="135">
        <v>225453.035</v>
      </c>
      <c r="D11" s="136">
        <v>403008.21</v>
      </c>
      <c r="G11" s="154">
        <v>16</v>
      </c>
      <c r="H11" s="159"/>
      <c r="I11" s="7"/>
      <c r="J11" s="160"/>
      <c r="K11" s="132" t="s">
        <v>76</v>
      </c>
    </row>
    <row r="12" spans="1:13" ht="15.75" customHeight="1" x14ac:dyDescent="0.2">
      <c r="A12" s="134">
        <v>256</v>
      </c>
      <c r="B12" s="135">
        <v>174021.95699999999</v>
      </c>
      <c r="C12" s="135">
        <v>293740.337</v>
      </c>
      <c r="D12" s="136">
        <v>540171.09699999995</v>
      </c>
      <c r="G12" s="154">
        <v>32</v>
      </c>
      <c r="H12" s="159"/>
      <c r="I12" s="7"/>
      <c r="J12" s="160"/>
      <c r="K12" s="132" t="s">
        <v>87</v>
      </c>
    </row>
    <row r="13" spans="1:13" ht="15.75" customHeight="1" x14ac:dyDescent="0.15">
      <c r="A13" s="134">
        <v>512</v>
      </c>
      <c r="B13" s="135">
        <v>387462.96399999998</v>
      </c>
      <c r="C13" s="135">
        <v>614614.11</v>
      </c>
      <c r="D13" s="136">
        <v>1185753.06</v>
      </c>
      <c r="G13" s="154">
        <v>64</v>
      </c>
      <c r="H13" s="159"/>
      <c r="I13" s="7"/>
      <c r="J13" s="160"/>
    </row>
    <row r="14" spans="1:13" ht="15.75" customHeight="1" x14ac:dyDescent="0.15">
      <c r="A14" s="134">
        <v>1024</v>
      </c>
      <c r="B14" s="135">
        <v>1279877.5889999999</v>
      </c>
      <c r="C14" s="135">
        <v>1941719.115</v>
      </c>
      <c r="D14" s="136">
        <v>3873670.0989999999</v>
      </c>
      <c r="G14" s="154">
        <v>128</v>
      </c>
      <c r="H14" s="159"/>
      <c r="I14" s="7"/>
      <c r="J14" s="160"/>
    </row>
    <row r="15" spans="1:13" ht="15.75" customHeight="1" x14ac:dyDescent="0.15">
      <c r="A15" s="134">
        <v>2048</v>
      </c>
      <c r="B15" s="135">
        <v>4980025.9469999997</v>
      </c>
      <c r="C15" s="135">
        <v>7434793.5429999996</v>
      </c>
      <c r="D15" s="136">
        <v>14876200.68</v>
      </c>
      <c r="G15" s="154">
        <v>256</v>
      </c>
      <c r="H15" s="159"/>
      <c r="I15" s="7"/>
      <c r="J15" s="160"/>
    </row>
    <row r="16" spans="1:13" ht="15.75" customHeight="1" x14ac:dyDescent="0.15">
      <c r="A16" s="8"/>
      <c r="D16" s="25"/>
      <c r="G16" s="154">
        <v>512</v>
      </c>
      <c r="H16" s="159"/>
      <c r="I16" s="7"/>
      <c r="J16" s="160"/>
    </row>
    <row r="17" spans="1:10" ht="15.75" customHeight="1" x14ac:dyDescent="0.15">
      <c r="A17" s="30" t="s">
        <v>52</v>
      </c>
      <c r="B17" s="95"/>
      <c r="C17" s="95"/>
      <c r="D17" s="22"/>
      <c r="G17" s="154">
        <v>1024</v>
      </c>
      <c r="H17" s="159"/>
      <c r="I17" s="7"/>
      <c r="J17" s="160"/>
    </row>
    <row r="18" spans="1:10" ht="15.75" customHeight="1" thickBot="1" x14ac:dyDescent="0.2">
      <c r="A18" s="97" t="s">
        <v>77</v>
      </c>
      <c r="B18" s="2" t="s">
        <v>12</v>
      </c>
      <c r="C18" s="137" t="s">
        <v>14</v>
      </c>
      <c r="D18" s="138" t="s">
        <v>16</v>
      </c>
      <c r="G18" s="154">
        <v>2048</v>
      </c>
      <c r="H18" s="52"/>
      <c r="I18" s="53"/>
      <c r="J18" s="161"/>
    </row>
    <row r="19" spans="1:10" ht="15.75" customHeight="1" thickTop="1" x14ac:dyDescent="0.15">
      <c r="A19" s="134">
        <v>8</v>
      </c>
      <c r="B19" s="93">
        <f t="shared" ref="B19:D27" si="0">B7/1000/60</f>
        <v>1.7542382999999999</v>
      </c>
      <c r="C19" s="93">
        <f t="shared" si="0"/>
        <v>3.1819958333333331</v>
      </c>
      <c r="D19" s="99">
        <f t="shared" si="0"/>
        <v>5.5830565166666668</v>
      </c>
      <c r="G19" s="8"/>
      <c r="J19" s="25"/>
    </row>
    <row r="20" spans="1:10" ht="15.75" customHeight="1" x14ac:dyDescent="0.15">
      <c r="A20" s="134">
        <v>16</v>
      </c>
      <c r="B20" s="93">
        <f t="shared" si="0"/>
        <v>1.7683509833333333</v>
      </c>
      <c r="C20" s="93">
        <f t="shared" si="0"/>
        <v>3.1626147000000002</v>
      </c>
      <c r="D20" s="99">
        <f t="shared" si="0"/>
        <v>5.6043533500000002</v>
      </c>
      <c r="G20" s="30" t="s">
        <v>52</v>
      </c>
      <c r="H20" s="95"/>
      <c r="I20" s="95"/>
      <c r="J20" s="22"/>
    </row>
    <row r="21" spans="1:10" ht="15.75" customHeight="1" x14ac:dyDescent="0.15">
      <c r="A21" s="134">
        <v>32</v>
      </c>
      <c r="B21" s="93">
        <f t="shared" si="0"/>
        <v>1.7824832666666666</v>
      </c>
      <c r="C21" s="93">
        <f t="shared" si="0"/>
        <v>3.2435303333333332</v>
      </c>
      <c r="D21" s="99">
        <f t="shared" si="0"/>
        <v>5.6465402166666667</v>
      </c>
      <c r="G21" s="97" t="s">
        <v>77</v>
      </c>
      <c r="H21" s="1" t="s">
        <v>12</v>
      </c>
      <c r="I21" s="152" t="s">
        <v>14</v>
      </c>
      <c r="J21" s="153" t="s">
        <v>16</v>
      </c>
    </row>
    <row r="22" spans="1:10" ht="15.75" customHeight="1" x14ac:dyDescent="0.15">
      <c r="A22" s="134">
        <v>64</v>
      </c>
      <c r="B22" s="93">
        <f t="shared" si="0"/>
        <v>1.8377436833333334</v>
      </c>
      <c r="C22" s="93">
        <f t="shared" si="0"/>
        <v>3.294061716666667</v>
      </c>
      <c r="D22" s="99">
        <f t="shared" si="0"/>
        <v>5.7898651499999998</v>
      </c>
      <c r="G22" s="154">
        <v>8</v>
      </c>
      <c r="H22" s="93">
        <f>(H10+K10)/1000/60</f>
        <v>0.6937072388333333</v>
      </c>
      <c r="I22" s="93">
        <f>(I10+L10)/1000/60</f>
        <v>0.97931966299999995</v>
      </c>
      <c r="J22" s="99">
        <f>(J10+M10)/1000/60</f>
        <v>1.0198903189999999</v>
      </c>
    </row>
    <row r="23" spans="1:10" ht="15.75" customHeight="1" x14ac:dyDescent="0.15">
      <c r="A23" s="134">
        <v>128</v>
      </c>
      <c r="B23" s="93">
        <f t="shared" si="0"/>
        <v>2.0547287333333335</v>
      </c>
      <c r="C23" s="93">
        <f t="shared" si="0"/>
        <v>3.7575505833333334</v>
      </c>
      <c r="D23" s="99">
        <f t="shared" si="0"/>
        <v>6.7168035000000001</v>
      </c>
      <c r="G23" s="154">
        <v>16</v>
      </c>
      <c r="H23" s="93">
        <f>(H11+K10)/1000/60</f>
        <v>0.6937072388333333</v>
      </c>
      <c r="I23" s="93">
        <f>(I11+L10)/1000/60</f>
        <v>0.97931966299999995</v>
      </c>
      <c r="J23" s="99">
        <f>(J11+M10)/1000/60</f>
        <v>1.0198903189999999</v>
      </c>
    </row>
    <row r="24" spans="1:10" ht="15.75" customHeight="1" x14ac:dyDescent="0.15">
      <c r="A24" s="134">
        <v>256</v>
      </c>
      <c r="B24" s="93">
        <f t="shared" si="0"/>
        <v>2.9003659499999999</v>
      </c>
      <c r="C24" s="93">
        <f t="shared" si="0"/>
        <v>4.8956722833333339</v>
      </c>
      <c r="D24" s="99">
        <f t="shared" si="0"/>
        <v>9.0028516166666659</v>
      </c>
      <c r="G24" s="154">
        <v>32</v>
      </c>
      <c r="H24" s="93">
        <f>(H12+K10)/1000/60</f>
        <v>0.6937072388333333</v>
      </c>
      <c r="I24" s="93">
        <f>(I12+L10)/1000/60</f>
        <v>0.97931966299999995</v>
      </c>
      <c r="J24" s="99">
        <f>(J12+M10)/1000/60</f>
        <v>1.0198903189999999</v>
      </c>
    </row>
    <row r="25" spans="1:10" ht="15.75" customHeight="1" x14ac:dyDescent="0.15">
      <c r="A25" s="134">
        <v>512</v>
      </c>
      <c r="B25" s="93">
        <f t="shared" si="0"/>
        <v>6.4577160666666664</v>
      </c>
      <c r="C25" s="93">
        <f t="shared" si="0"/>
        <v>10.2435685</v>
      </c>
      <c r="D25" s="99">
        <f t="shared" si="0"/>
        <v>19.762550999999998</v>
      </c>
      <c r="G25" s="154">
        <v>64</v>
      </c>
      <c r="H25" s="93">
        <f>(H13+K10)/1000/60</f>
        <v>0.6937072388333333</v>
      </c>
      <c r="I25" s="93">
        <f>(I13+L10)/1000/60</f>
        <v>0.97931966299999995</v>
      </c>
      <c r="J25" s="99">
        <f>(J13+M10)/1000/60</f>
        <v>1.0198903189999999</v>
      </c>
    </row>
    <row r="26" spans="1:10" ht="15.75" customHeight="1" x14ac:dyDescent="0.15">
      <c r="A26" s="134">
        <v>1024</v>
      </c>
      <c r="B26" s="93">
        <f t="shared" si="0"/>
        <v>21.33129315</v>
      </c>
      <c r="C26" s="93">
        <f t="shared" si="0"/>
        <v>32.361985250000004</v>
      </c>
      <c r="D26" s="99">
        <f t="shared" si="0"/>
        <v>64.561168316666667</v>
      </c>
      <c r="G26" s="154">
        <v>128</v>
      </c>
      <c r="H26" s="93">
        <f>(H14+K10)/1000/60</f>
        <v>0.6937072388333333</v>
      </c>
      <c r="I26" s="93">
        <f>(I14+L10)/1000/60</f>
        <v>0.97931966299999995</v>
      </c>
      <c r="J26" s="99">
        <f>(J14+M10)/1000/60</f>
        <v>1.0198903189999999</v>
      </c>
    </row>
    <row r="27" spans="1:10" ht="15.75" customHeight="1" x14ac:dyDescent="0.15">
      <c r="A27" s="134">
        <v>2048</v>
      </c>
      <c r="B27" s="93">
        <f t="shared" si="0"/>
        <v>83.000432450000005</v>
      </c>
      <c r="C27" s="93">
        <f t="shared" si="0"/>
        <v>123.91322571666666</v>
      </c>
      <c r="D27" s="99">
        <f t="shared" si="0"/>
        <v>247.936678</v>
      </c>
      <c r="G27" s="154">
        <v>256</v>
      </c>
      <c r="H27" s="93">
        <f>(H15+K10)/1000/60</f>
        <v>0.6937072388333333</v>
      </c>
      <c r="I27" s="93">
        <f>(I15+L10)/1000/60</f>
        <v>0.97931966299999995</v>
      </c>
      <c r="J27" s="99">
        <f>(J15+M10)/1000/60</f>
        <v>1.0198903189999999</v>
      </c>
    </row>
    <row r="28" spans="1:10" ht="15.75" customHeight="1" x14ac:dyDescent="0.15">
      <c r="A28" s="8"/>
      <c r="D28" s="25"/>
      <c r="G28" s="154">
        <v>512</v>
      </c>
      <c r="H28" s="93">
        <f>(H16+K10)/1000/60</f>
        <v>0.6937072388333333</v>
      </c>
      <c r="I28" s="93">
        <f>(I16+L10)/1000/60</f>
        <v>0.97931966299999995</v>
      </c>
      <c r="J28" s="99">
        <f>(J16+M10)/1000/60</f>
        <v>1.0198903189999999</v>
      </c>
    </row>
    <row r="29" spans="1:10" ht="15.75" customHeight="1" x14ac:dyDescent="0.15">
      <c r="A29" s="30" t="s">
        <v>82</v>
      </c>
      <c r="B29" s="95"/>
      <c r="C29" s="95"/>
      <c r="D29" s="22"/>
      <c r="G29" s="154">
        <v>1024</v>
      </c>
      <c r="H29" s="93">
        <f>(H17+K10)/1000/60</f>
        <v>0.6937072388333333</v>
      </c>
      <c r="I29" s="93">
        <f>(I17+L10)/1000/60</f>
        <v>0.97931966299999995</v>
      </c>
      <c r="J29" s="99">
        <f>(J17+M10)/1000/60</f>
        <v>1.0198903189999999</v>
      </c>
    </row>
    <row r="30" spans="1:10" ht="15.75" customHeight="1" x14ac:dyDescent="0.15">
      <c r="A30" s="8"/>
      <c r="D30" s="25"/>
      <c r="G30" s="154">
        <v>2048</v>
      </c>
      <c r="H30" s="93">
        <f>(H18+K10)/1000/60</f>
        <v>0.6937072388333333</v>
      </c>
      <c r="I30" s="93">
        <f>(I18+L10)/1000/60</f>
        <v>0.97931966299999995</v>
      </c>
      <c r="J30" s="99">
        <f>(J18+M10)/1000/60</f>
        <v>1.0198903189999999</v>
      </c>
    </row>
    <row r="31" spans="1:10" ht="15.75" customHeight="1" x14ac:dyDescent="0.15">
      <c r="A31" s="8"/>
      <c r="D31" s="25"/>
      <c r="G31" s="26"/>
      <c r="H31" s="17"/>
      <c r="I31" s="17"/>
      <c r="J31" s="27"/>
    </row>
    <row r="32" spans="1:10" ht="15.75" customHeight="1" x14ac:dyDescent="0.15">
      <c r="A32" s="8"/>
      <c r="D32" s="25"/>
    </row>
    <row r="33" spans="1:10" ht="15.75" customHeight="1" x14ac:dyDescent="0.15">
      <c r="A33" s="8"/>
      <c r="D33" s="25"/>
    </row>
    <row r="34" spans="1:10" ht="15.75" customHeight="1" x14ac:dyDescent="0.2">
      <c r="A34" s="8"/>
      <c r="D34" s="25"/>
      <c r="G34" s="58" t="s">
        <v>37</v>
      </c>
    </row>
    <row r="35" spans="1:10" ht="15.75" customHeight="1" thickBot="1" x14ac:dyDescent="0.2">
      <c r="A35" s="8"/>
      <c r="D35" s="25"/>
    </row>
    <row r="36" spans="1:10" ht="15.75" customHeight="1" thickTop="1" x14ac:dyDescent="0.15">
      <c r="A36" s="8"/>
      <c r="D36" s="25"/>
      <c r="G36" s="36" t="s">
        <v>82</v>
      </c>
      <c r="H36" s="49"/>
      <c r="I36" s="49"/>
      <c r="J36" s="50"/>
    </row>
    <row r="37" spans="1:10" ht="15.75" customHeight="1" x14ac:dyDescent="0.15">
      <c r="A37" s="8"/>
      <c r="D37" s="25"/>
      <c r="G37" s="39"/>
      <c r="J37" s="40"/>
    </row>
    <row r="38" spans="1:10" ht="15.75" customHeight="1" x14ac:dyDescent="0.15">
      <c r="A38" s="104" t="s">
        <v>78</v>
      </c>
      <c r="B38" s="17"/>
      <c r="C38" s="17"/>
      <c r="D38" s="27"/>
      <c r="G38" s="39"/>
      <c r="J38" s="40"/>
    </row>
    <row r="39" spans="1:10" ht="15.75" customHeight="1" x14ac:dyDescent="0.15">
      <c r="G39" s="39"/>
      <c r="J39" s="40"/>
    </row>
    <row r="40" spans="1:10" ht="15.75" customHeight="1" x14ac:dyDescent="0.15">
      <c r="G40" s="39"/>
      <c r="J40" s="40"/>
    </row>
    <row r="41" spans="1:10" ht="15.75" customHeight="1" x14ac:dyDescent="0.15">
      <c r="G41" s="39"/>
      <c r="J41" s="40"/>
    </row>
    <row r="42" spans="1:10" ht="15.75" customHeight="1" x14ac:dyDescent="0.15">
      <c r="G42" s="39"/>
      <c r="J42" s="40"/>
    </row>
    <row r="43" spans="1:10" ht="15.75" customHeight="1" x14ac:dyDescent="0.15">
      <c r="G43" s="39"/>
      <c r="J43" s="40"/>
    </row>
    <row r="44" spans="1:10" ht="15.75" customHeight="1" x14ac:dyDescent="0.15">
      <c r="G44" s="39"/>
      <c r="J44" s="40"/>
    </row>
    <row r="45" spans="1:10" ht="15.75" customHeight="1" thickBot="1" x14ac:dyDescent="0.2">
      <c r="G45" s="52" t="s">
        <v>78</v>
      </c>
      <c r="H45" s="42"/>
      <c r="I45" s="42"/>
      <c r="J45" s="43"/>
    </row>
    <row r="46" spans="1:10" ht="15.75" customHeight="1" thickTop="1" x14ac:dyDescent="0.15"/>
    <row r="47" spans="1:10" ht="15.75" customHeight="1" x14ac:dyDescent="0.2">
      <c r="G47" s="139"/>
    </row>
    <row r="48" spans="1:10" ht="15.75" customHeight="1" x14ac:dyDescent="0.2">
      <c r="G48" s="132"/>
    </row>
    <row r="49" spans="7:7" ht="15.75" customHeight="1" x14ac:dyDescent="0.2">
      <c r="G49" s="132"/>
    </row>
    <row r="50" spans="7:7" ht="15.75" customHeight="1" x14ac:dyDescent="0.2">
      <c r="G50" s="132"/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Evaluation 1</vt:lpstr>
      <vt:lpstr>Evaluation 2</vt:lpstr>
      <vt:lpstr>Evaluation 3</vt:lpstr>
      <vt:lpstr>Evaluation 4</vt:lpstr>
      <vt:lpstr>Evaluation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조재홍</cp:lastModifiedBy>
  <dcterms:created xsi:type="dcterms:W3CDTF">2024-07-18T05:25:49Z</dcterms:created>
  <dcterms:modified xsi:type="dcterms:W3CDTF">2024-07-23T05:54:38Z</dcterms:modified>
</cp:coreProperties>
</file>