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620" yWindow="-21710" windowWidth="38620" windowHeight="21100" tabRatio="785" firstSheet="0" activeTab="0" autoFilterDateGrouping="1"/>
  </bookViews>
  <sheets>
    <sheet name="Conciliacao" sheetId="1" state="visible" r:id="rId1"/>
    <sheet name="df_extrato_zig" sheetId="2" state="visible" r:id="rId2"/>
    <sheet name="df_zig_faturam" sheetId="3" state="visible" r:id="rId3"/>
    <sheet name="view_parc_agrup" sheetId="4" state="visible" r:id="rId4"/>
    <sheet name="df_blueme_sem_parcelamento" sheetId="5" state="visible" r:id="rId5"/>
    <sheet name="df_blueme_com_parcelamento" sheetId="6" state="visible" r:id="rId6"/>
    <sheet name="df_extratos" sheetId="7" state="visible" r:id="rId7"/>
    <sheet name="df_mutuos" sheetId="8" state="visible" r:id="rId8"/>
    <sheet name="df_tesouraria_trans" sheetId="9" state="visible" r:id="rId9"/>
    <sheet name="df_ajustes_conciliaco" sheetId="10" state="visible" r:id="rId10"/>
    <sheet name="df_bloqueios_judiciais" sheetId="11" state="visible" r:id="rId11"/>
  </sheets>
  <definedNames>
    <definedName name="_xlnm._FilterDatabase" localSheetId="0" hidden="1">'Conciliacao'!$A$1:$P$1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pivotButton="0" quotePrefix="0" xfId="0"/>
    <xf numFmtId="0" fontId="1" fillId="10" borderId="5" applyAlignment="1" pivotButton="0" quotePrefix="0" xfId="0">
      <alignment horizontal="center" vertical="center" wrapText="1"/>
    </xf>
    <xf numFmtId="4" fontId="0" fillId="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4" fontId="0" fillId="11" borderId="2" applyAlignment="1" pivotButton="0" quotePrefix="0" xfId="0">
      <alignment horizontal="center"/>
    </xf>
    <xf numFmtId="4" fontId="1" fillId="12" borderId="2" applyAlignment="1" pivotButton="0" quotePrefix="0" xfId="0">
      <alignment horizontal="center" vertical="center" wrapText="1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36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4.5"/>
  <cols>
    <col width="20.1796875" customWidth="1" style="1" min="1" max="1"/>
    <col width="20.1796875" customWidth="1" style="2" min="2" max="3"/>
    <col width="17.08984375" customWidth="1" style="2" min="4" max="5"/>
    <col width="19.90625" customWidth="1" style="2" min="6" max="6"/>
    <col width="19.36328125" bestFit="1" customWidth="1" style="2" min="7" max="7"/>
    <col width="22.81640625" bestFit="1" customWidth="1" style="2" min="8" max="8"/>
    <col width="20.1796875" customWidth="1" style="2" min="9" max="11"/>
    <col width="17.81640625" bestFit="1" customWidth="1" style="2" min="12" max="12"/>
    <col width="19.36328125" bestFit="1" customWidth="1" style="2" min="13" max="13"/>
    <col width="22.81640625" bestFit="1" customWidth="1" style="2" min="14" max="14"/>
    <col width="22.81640625" customWidth="1" style="2" min="15" max="15"/>
    <col width="18.81640625" customWidth="1" style="1" min="16" max="16"/>
    <col width="18.08984375" bestFit="1" customWidth="1" min="56" max="59"/>
  </cols>
  <sheetData>
    <row r="1" ht="29" customFormat="1" customHeight="1" s="19">
      <c r="A1" s="12" t="inlineStr">
        <is>
          <t>Data</t>
        </is>
      </c>
      <c r="B1" s="13" t="inlineStr">
        <is>
          <t>Extrato Zig (Saques)</t>
        </is>
      </c>
      <c r="C1" s="13" t="inlineStr">
        <is>
          <t>Faturam Dinheiro</t>
        </is>
      </c>
      <c r="D1" s="13" t="inlineStr">
        <is>
          <t>Receitas Extraord</t>
        </is>
      </c>
      <c r="E1" s="13" t="inlineStr">
        <is>
          <t>Entradas Mútuos</t>
        </is>
      </c>
      <c r="F1" s="14" t="inlineStr">
        <is>
          <t>Desbloqueios Judiciais</t>
        </is>
      </c>
      <c r="G1" s="12" t="inlineStr">
        <is>
          <t>Extrato Bancário (Crédito)</t>
        </is>
      </c>
      <c r="H1" s="15" t="inlineStr">
        <is>
          <t>Diferenças (Contas a Receber)</t>
        </is>
      </c>
      <c r="I1" s="16" t="inlineStr">
        <is>
          <t>Custos Sem Parcelamento</t>
        </is>
      </c>
      <c r="J1" s="16" t="inlineStr">
        <is>
          <t>Custos Com Parcelamento</t>
        </is>
      </c>
      <c r="K1" s="16" t="inlineStr">
        <is>
          <t>Saídas Mútuos</t>
        </is>
      </c>
      <c r="L1" s="17" t="inlineStr">
        <is>
          <t>Bloqueios Judiciais</t>
        </is>
      </c>
      <c r="M1" s="12" t="inlineStr">
        <is>
          <t>Extrato Bancário (Débito)</t>
        </is>
      </c>
      <c r="N1" s="18" t="inlineStr">
        <is>
          <t>Diferenças (Contas a Pagar)</t>
        </is>
      </c>
      <c r="O1" s="26" t="inlineStr">
        <is>
          <t>Ajustes Conciliação</t>
        </is>
      </c>
      <c r="P1" s="21" t="inlineStr">
        <is>
          <t>Conciliação</t>
        </is>
      </c>
      <c r="AB1" s="23" t="n"/>
      <c r="BD1" s="24" t="inlineStr">
        <is>
          <t>Coluna Auxiliar Data</t>
        </is>
      </c>
      <c r="BE1" s="24" t="inlineStr">
        <is>
          <t>Coluna Auxiliar Data 2</t>
        </is>
      </c>
      <c r="BF1" s="24" t="inlineStr">
        <is>
          <t>Coluna Auxiliar Data 3</t>
        </is>
      </c>
      <c r="BG1" s="24" t="inlineStr">
        <is>
          <t>Coluna Auxiliar Data 4</t>
        </is>
      </c>
    </row>
    <row r="2">
      <c r="A2" s="5" t="n">
        <v>45658</v>
      </c>
      <c r="B2" s="3">
        <f>-SUMIFS(df_extrato_zig!G:G,df_extrato_zig!E:E,Conciliacao!A2,df_extrato_zig!D:D,"Saque")-SUMIFS(df_extrato_zig!G:G,df_extrato_zig!E:E,Conciliacao!A2,df_extrato_zig!D:D,"Antecipação")</f>
        <v/>
      </c>
      <c r="C2" s="3">
        <f>SUMIFS(df_extrato_zig!E:E,df_extrato_zig!L:L,Conciliacao!A2,df_extrato_zig!F:F,"DINHEIRO")</f>
        <v/>
      </c>
      <c r="D2" s="3">
        <f>SUMIFS(view_parc_agrup!H:H,view_parc_agrup!G:G,Conciliacao!A2)</f>
        <v/>
      </c>
      <c r="E2" s="3">
        <f>SUMIFS(df_mutuos!I:I,df_mutuos!B:B,Conciliacao!A2)</f>
        <v/>
      </c>
      <c r="F2" s="6">
        <f>SUMIFS(df_bloqueios_judiciais!E:E,df_bloqueios_judiciais!D:D,Conciliacao!A2,df_bloqueios_judiciais!E:E,"&gt;0")</f>
        <v/>
      </c>
      <c r="G2" s="7">
        <f>SUMIFS(df_extratos!I:I,df_extratos!F:F,Conciliacao!BD2,df_extratos!G:G,"CREDITO")+SUMIFS(df_extratos!I:I,df_extratos!F:F,Conciliacao!A2,df_extratos!G:G,"CREDITO")+SUMIFS(df_extratos!I:I,df_extratos!F:F,Conciliacao!BE2,df_extratos!G:G,"CREDITO")+SUMIFS(df_extratos!I:I,df_extratos!F:F,Conciliacao!BF2,df_extratos!G:G,"CREDITO")+SUMIFS(df_extratos!I:I,df_extratos!F:F,Conciliacao!BG2,df_extratos!G:G,"CREDITO")</f>
        <v/>
      </c>
      <c r="H2" s="9">
        <f>G2-SUM(B2:F2)</f>
        <v/>
      </c>
      <c r="I2" s="4">
        <f>SUMIFS(df_blueme_sem_parcelamento!E:E,df_blueme_sem_parcelamento!H:H,Conciliacao!A2)*(-1)</f>
        <v/>
      </c>
      <c r="J2" s="4">
        <f>SUMIFS(df_blueme_com_parcelamento!J:J,df_blueme_com_parcelamento!M:M,Conciliacao!A2)*(-1)</f>
        <v/>
      </c>
      <c r="K2" s="4">
        <f>SUMIFS(df_mutuos!J:J,df_mutuos!B:B,Conciliacao!A2)*(-1)</f>
        <v/>
      </c>
      <c r="L2" s="8">
        <f>SUMIFS(df_bloqueios_judiciais!E:E,df_bloqueios_judiciais!D:D,Conciliacao!A2,df_bloqueios_judiciais!E:E,"&lt;0")</f>
        <v/>
      </c>
      <c r="M2" s="10">
        <f>SUMIFS(df_extratos!I:I,df_extratos!F:F,Conciliacao!BD2,df_extratos!G:G,"DEBITO")+SUMIFS(df_extratos!I:I,df_extratos!F:F,Conciliacao!A2,df_extratos!G:G,"DEBITO")+SUMIFS(df_extratos!I:I,df_extratos!F:F,Conciliacao!BE2,df_extratos!G:G,"DEBITO")+SUMIFS(df_extratos!I:I,df_extratos!F:F,Conciliacao!BF2,df_extratos!G:G,"DEBITO")+SUMIFS(df_extratos!I:I,df_extratos!F:F,Conciliacao!BG2,df_extratos!G:G,"DEBITO")</f>
        <v/>
      </c>
      <c r="N2" s="11">
        <f>M2-SUM(I2:L2)</f>
        <v/>
      </c>
      <c r="O2" s="25">
        <f>SUMIFS(df_ajustes_conciliaco!D:D,df_ajustes_conciliaco!C:C,Conciliacao!A2)</f>
        <v/>
      </c>
      <c r="P2" s="22">
        <f>N2+H2-O2</f>
        <v/>
      </c>
      <c r="BD2" s="20" t="n">
        <v>45658.5</v>
      </c>
      <c r="BE2" s="20" t="n">
        <v>45658.125</v>
      </c>
      <c r="BF2" s="20" t="n">
        <v>45658.54166666666</v>
      </c>
      <c r="BG2" s="20" t="n">
        <v>45658.625</v>
      </c>
    </row>
    <row r="3">
      <c r="A3" s="5">
        <f>A2+1</f>
        <v/>
      </c>
      <c r="B3" s="3">
        <f>-SUMIFS(df_extrato_zig!G:G,df_extrato_zig!E:E,Conciliacao!A3,df_extrato_zig!D:D,"Saque")-SUMIFS(df_extrato_zig!G:G,df_extrato_zig!E:E,Conciliacao!A3,df_extrato_zig!D:D,"Antecipação")</f>
        <v/>
      </c>
      <c r="C3" s="3">
        <f>SUMIFS(df_extrato_zig!E:E,df_extrato_zig!L:L,Conciliacao!A3,df_extrato_zig!F:F,"DINHEIRO")</f>
        <v/>
      </c>
      <c r="D3" s="3">
        <f>SUMIFS(view_parc_agrup!H:H,view_parc_agrup!G:G,Conciliacao!A3)</f>
        <v/>
      </c>
      <c r="E3" s="3">
        <f>SUMIFS(df_mutuos!I:I,df_mutuos!B:B,Conciliacao!A3)</f>
        <v/>
      </c>
      <c r="F3" s="6">
        <f>SUMIFS(df_bloqueios_judiciais!E:E,df_bloqueios_judiciais!D:D,Conciliacao!A3,df_bloqueios_judiciais!E:E,"&gt;0")</f>
        <v/>
      </c>
      <c r="G3" s="7">
        <f>SUMIFS(df_extratos!I:I,df_extratos!F:F,Conciliacao!BD3,df_extratos!G:G,"CREDITO")+SUMIFS(df_extratos!I:I,df_extratos!F:F,Conciliacao!A3,df_extratos!G:G,"CREDITO")+SUMIFS(df_extratos!I:I,df_extratos!F:F,Conciliacao!BE3,df_extratos!G:G,"CREDITO")+SUMIFS(df_extratos!I:I,df_extratos!F:F,Conciliacao!BF3,df_extratos!G:G,"CREDITO")+SUMIFS(df_extratos!I:I,df_extratos!F:F,Conciliacao!BG3,df_extratos!G:G,"CREDITO")</f>
        <v/>
      </c>
      <c r="H3" s="9">
        <f>G3-SUM(B3:F3)</f>
        <v/>
      </c>
      <c r="I3" s="4">
        <f>SUMIFS(df_blueme_sem_parcelamento!E:E,df_blueme_sem_parcelamento!H:H,Conciliacao!A3)*(-1)</f>
        <v/>
      </c>
      <c r="J3" s="4">
        <f>SUMIFS(df_blueme_com_parcelamento!J:J,df_blueme_com_parcelamento!M:M,Conciliacao!A3)*(-1)</f>
        <v/>
      </c>
      <c r="K3" s="4">
        <f>SUMIFS(df_mutuos!J:J,df_mutuos!B:B,Conciliacao!A3)*(-1)</f>
        <v/>
      </c>
      <c r="L3" s="8">
        <f>SUMIFS(df_bloqueios_judiciais!E:E,df_bloqueios_judiciais!D:D,Conciliacao!A3,df_bloqueios_judiciais!E:E,"&lt;0")</f>
        <v/>
      </c>
      <c r="M3" s="10">
        <f>SUMIFS(df_extratos!I:I,df_extratos!F:F,Conciliacao!BD3,df_extratos!G:G,"DEBITO")+SUMIFS(df_extratos!I:I,df_extratos!F:F,Conciliacao!A3,df_extratos!G:G,"DEBITO")+SUMIFS(df_extratos!I:I,df_extratos!F:F,Conciliacao!BE3,df_extratos!G:G,"DEBITO")+SUMIFS(df_extratos!I:I,df_extratos!F:F,Conciliacao!BF3,df_extratos!G:G,"DEBITO")+SUMIFS(df_extratos!I:I,df_extratos!F:F,Conciliacao!BG3,df_extratos!G:G,"DEBITO")</f>
        <v/>
      </c>
      <c r="N3" s="11">
        <f>M3-SUM(I3:L3)</f>
        <v/>
      </c>
      <c r="O3" s="25">
        <f>SUMIFS(df_ajustes_conciliaco!D:D,df_ajustes_conciliaco!C:C,Conciliacao!A3)</f>
        <v/>
      </c>
      <c r="P3" s="22">
        <f>N3+H3-O3</f>
        <v/>
      </c>
      <c r="BD3" s="20" t="n">
        <v>45659.5</v>
      </c>
      <c r="BE3" s="20" t="n">
        <v>45659.125</v>
      </c>
      <c r="BF3" s="20" t="n">
        <v>45659.54166666666</v>
      </c>
      <c r="BG3" s="20" t="n">
        <v>45659.625</v>
      </c>
    </row>
    <row r="4">
      <c r="A4" s="5">
        <f>A3+1</f>
        <v/>
      </c>
      <c r="B4" s="3">
        <f>-SUMIFS(df_extrato_zig!G:G,df_extrato_zig!E:E,Conciliacao!A4,df_extrato_zig!D:D,"Saque")-SUMIFS(df_extrato_zig!G:G,df_extrato_zig!E:E,Conciliacao!A4,df_extrato_zig!D:D,"Antecipação")</f>
        <v/>
      </c>
      <c r="C4" s="3">
        <f>SUMIFS(df_extrato_zig!E:E,df_extrato_zig!L:L,Conciliacao!A4,df_extrato_zig!F:F,"DINHEIRO")</f>
        <v/>
      </c>
      <c r="D4" s="3">
        <f>SUMIFS(view_parc_agrup!H:H,view_parc_agrup!G:G,Conciliacao!A4)</f>
        <v/>
      </c>
      <c r="E4" s="3">
        <f>SUMIFS(df_mutuos!I:I,df_mutuos!B:B,Conciliacao!A4)</f>
        <v/>
      </c>
      <c r="F4" s="6">
        <f>SUMIFS(df_bloqueios_judiciais!E:E,df_bloqueios_judiciais!D:D,Conciliacao!A4,df_bloqueios_judiciais!E:E,"&gt;0")</f>
        <v/>
      </c>
      <c r="G4" s="7">
        <f>SUMIFS(df_extratos!I:I,df_extratos!F:F,Conciliacao!BD4,df_extratos!G:G,"CREDITO")+SUMIFS(df_extratos!I:I,df_extratos!F:F,Conciliacao!A4,df_extratos!G:G,"CREDITO")+SUMIFS(df_extratos!I:I,df_extratos!F:F,Conciliacao!BE4,df_extratos!G:G,"CREDITO")+SUMIFS(df_extratos!I:I,df_extratos!F:F,Conciliacao!BF4,df_extratos!G:G,"CREDITO")+SUMIFS(df_extratos!I:I,df_extratos!F:F,Conciliacao!BG4,df_extratos!G:G,"CREDITO")</f>
        <v/>
      </c>
      <c r="H4" s="9">
        <f>G4-SUM(B4:F4)</f>
        <v/>
      </c>
      <c r="I4" s="4">
        <f>SUMIFS(df_blueme_sem_parcelamento!E:E,df_blueme_sem_parcelamento!H:H,Conciliacao!A4)*(-1)</f>
        <v/>
      </c>
      <c r="J4" s="4">
        <f>SUMIFS(df_blueme_com_parcelamento!J:J,df_blueme_com_parcelamento!M:M,Conciliacao!A4)*(-1)</f>
        <v/>
      </c>
      <c r="K4" s="4">
        <f>SUMIFS(df_mutuos!J:J,df_mutuos!B:B,Conciliacao!A4)*(-1)</f>
        <v/>
      </c>
      <c r="L4" s="8">
        <f>SUMIFS(df_bloqueios_judiciais!E:E,df_bloqueios_judiciais!D:D,Conciliacao!A4,df_bloqueios_judiciais!E:E,"&lt;0")</f>
        <v/>
      </c>
      <c r="M4" s="10">
        <f>SUMIFS(df_extratos!I:I,df_extratos!F:F,Conciliacao!BD4,df_extratos!G:G,"DEBITO")+SUMIFS(df_extratos!I:I,df_extratos!F:F,Conciliacao!A4,df_extratos!G:G,"DEBITO")+SUMIFS(df_extratos!I:I,df_extratos!F:F,Conciliacao!BE4,df_extratos!G:G,"DEBITO")+SUMIFS(df_extratos!I:I,df_extratos!F:F,Conciliacao!BF4,df_extratos!G:G,"DEBITO")+SUMIFS(df_extratos!I:I,df_extratos!F:F,Conciliacao!BG4,df_extratos!G:G,"DEBITO")</f>
        <v/>
      </c>
      <c r="N4" s="11">
        <f>M4-SUM(I4:L4)</f>
        <v/>
      </c>
      <c r="O4" s="25">
        <f>SUMIFS(df_ajustes_conciliaco!D:D,df_ajustes_conciliaco!C:C,Conciliacao!A4)</f>
        <v/>
      </c>
      <c r="P4" s="22">
        <f>N4+H4-O4</f>
        <v/>
      </c>
      <c r="BD4" s="20" t="n">
        <v>45660.5</v>
      </c>
      <c r="BE4" s="20" t="n">
        <v>45660.125</v>
      </c>
      <c r="BF4" s="20" t="n">
        <v>45660.54166666666</v>
      </c>
      <c r="BG4" s="20" t="n">
        <v>45660.625</v>
      </c>
    </row>
    <row r="5">
      <c r="A5" s="5">
        <f>A4+1</f>
        <v/>
      </c>
      <c r="B5" s="3">
        <f>-SUMIFS(df_extrato_zig!G:G,df_extrato_zig!E:E,Conciliacao!A5,df_extrato_zig!D:D,"Saque")-SUMIFS(df_extrato_zig!G:G,df_extrato_zig!E:E,Conciliacao!A5,df_extrato_zig!D:D,"Antecipação")</f>
        <v/>
      </c>
      <c r="C5" s="3">
        <f>SUMIFS(df_extrato_zig!E:E,df_extrato_zig!L:L,Conciliacao!A5,df_extrato_zig!F:F,"DINHEIRO")</f>
        <v/>
      </c>
      <c r="D5" s="3">
        <f>SUMIFS(view_parc_agrup!H:H,view_parc_agrup!G:G,Conciliacao!A5)</f>
        <v/>
      </c>
      <c r="E5" s="3">
        <f>SUMIFS(df_mutuos!I:I,df_mutuos!B:B,Conciliacao!A5)</f>
        <v/>
      </c>
      <c r="F5" s="6">
        <f>SUMIFS(df_bloqueios_judiciais!E:E,df_bloqueios_judiciais!D:D,Conciliacao!A5,df_bloqueios_judiciais!E:E,"&gt;0")</f>
        <v/>
      </c>
      <c r="G5" s="7">
        <f>SUMIFS(df_extratos!I:I,df_extratos!F:F,Conciliacao!BD5,df_extratos!G:G,"CREDITO")+SUMIFS(df_extratos!I:I,df_extratos!F:F,Conciliacao!A5,df_extratos!G:G,"CREDITO")+SUMIFS(df_extratos!I:I,df_extratos!F:F,Conciliacao!BE5,df_extratos!G:G,"CREDITO")+SUMIFS(df_extratos!I:I,df_extratos!F:F,Conciliacao!BF5,df_extratos!G:G,"CREDITO")+SUMIFS(df_extratos!I:I,df_extratos!F:F,Conciliacao!BG5,df_extratos!G:G,"CREDITO")</f>
        <v/>
      </c>
      <c r="H5" s="9">
        <f>G5-SUM(B5:F5)</f>
        <v/>
      </c>
      <c r="I5" s="4">
        <f>SUMIFS(df_blueme_sem_parcelamento!E:E,df_blueme_sem_parcelamento!H:H,Conciliacao!A5)*(-1)</f>
        <v/>
      </c>
      <c r="J5" s="4">
        <f>SUMIFS(df_blueme_com_parcelamento!J:J,df_blueme_com_parcelamento!M:M,Conciliacao!A5)*(-1)</f>
        <v/>
      </c>
      <c r="K5" s="4">
        <f>SUMIFS(df_mutuos!J:J,df_mutuos!B:B,Conciliacao!A5)*(-1)</f>
        <v/>
      </c>
      <c r="L5" s="8">
        <f>SUMIFS(df_bloqueios_judiciais!E:E,df_bloqueios_judiciais!D:D,Conciliacao!A5,df_bloqueios_judiciais!E:E,"&lt;0")</f>
        <v/>
      </c>
      <c r="M5" s="10">
        <f>SUMIFS(df_extratos!I:I,df_extratos!F:F,Conciliacao!BD5,df_extratos!G:G,"DEBITO")+SUMIFS(df_extratos!I:I,df_extratos!F:F,Conciliacao!A5,df_extratos!G:G,"DEBITO")+SUMIFS(df_extratos!I:I,df_extratos!F:F,Conciliacao!BE5,df_extratos!G:G,"DEBITO")+SUMIFS(df_extratos!I:I,df_extratos!F:F,Conciliacao!BF5,df_extratos!G:G,"DEBITO")+SUMIFS(df_extratos!I:I,df_extratos!F:F,Conciliacao!BG5,df_extratos!G:G,"DEBITO")</f>
        <v/>
      </c>
      <c r="N5" s="11">
        <f>M5-SUM(I5:L5)</f>
        <v/>
      </c>
      <c r="O5" s="25">
        <f>SUMIFS(df_ajustes_conciliaco!D:D,df_ajustes_conciliaco!C:C,Conciliacao!A5)</f>
        <v/>
      </c>
      <c r="P5" s="22">
        <f>N5+H5-O5</f>
        <v/>
      </c>
      <c r="BD5" s="20" t="n">
        <v>45661.5</v>
      </c>
      <c r="BE5" s="20" t="n">
        <v>45661.125</v>
      </c>
      <c r="BF5" s="20" t="n">
        <v>45661.54166666666</v>
      </c>
      <c r="BG5" s="20" t="n">
        <v>45661.625</v>
      </c>
    </row>
    <row r="6">
      <c r="A6" s="5">
        <f>A5+1</f>
        <v/>
      </c>
      <c r="B6" s="3">
        <f>-SUMIFS(df_extrato_zig!G:G,df_extrato_zig!E:E,Conciliacao!A6,df_extrato_zig!D:D,"Saque")-SUMIFS(df_extrato_zig!G:G,df_extrato_zig!E:E,Conciliacao!A6,df_extrato_zig!D:D,"Antecipação")</f>
        <v/>
      </c>
      <c r="C6" s="3">
        <f>SUMIFS(df_extrato_zig!E:E,df_extrato_zig!L:L,Conciliacao!A6,df_extrato_zig!F:F,"DINHEIRO")</f>
        <v/>
      </c>
      <c r="D6" s="3">
        <f>SUMIFS(view_parc_agrup!H:H,view_parc_agrup!G:G,Conciliacao!A6)</f>
        <v/>
      </c>
      <c r="E6" s="3">
        <f>SUMIFS(df_mutuos!I:I,df_mutuos!B:B,Conciliacao!A6)</f>
        <v/>
      </c>
      <c r="F6" s="6">
        <f>SUMIFS(df_bloqueios_judiciais!E:E,df_bloqueios_judiciais!D:D,Conciliacao!A6,df_bloqueios_judiciais!E:E,"&gt;0")</f>
        <v/>
      </c>
      <c r="G6" s="7">
        <f>SUMIFS(df_extratos!I:I,df_extratos!F:F,Conciliacao!BD6,df_extratos!G:G,"CREDITO")+SUMIFS(df_extratos!I:I,df_extratos!F:F,Conciliacao!A6,df_extratos!G:G,"CREDITO")+SUMIFS(df_extratos!I:I,df_extratos!F:F,Conciliacao!BE6,df_extratos!G:G,"CREDITO")+SUMIFS(df_extratos!I:I,df_extratos!F:F,Conciliacao!BF6,df_extratos!G:G,"CREDITO")+SUMIFS(df_extratos!I:I,df_extratos!F:F,Conciliacao!BG6,df_extratos!G:G,"CREDITO")</f>
        <v/>
      </c>
      <c r="H6" s="9">
        <f>G6-SUM(B6:F6)</f>
        <v/>
      </c>
      <c r="I6" s="4">
        <f>SUMIFS(df_blueme_sem_parcelamento!E:E,df_blueme_sem_parcelamento!H:H,Conciliacao!A6)*(-1)</f>
        <v/>
      </c>
      <c r="J6" s="4">
        <f>SUMIFS(df_blueme_com_parcelamento!J:J,df_blueme_com_parcelamento!M:M,Conciliacao!A6)*(-1)</f>
        <v/>
      </c>
      <c r="K6" s="4">
        <f>SUMIFS(df_mutuos!J:J,df_mutuos!B:B,Conciliacao!A6)*(-1)</f>
        <v/>
      </c>
      <c r="L6" s="8">
        <f>SUMIFS(df_bloqueios_judiciais!E:E,df_bloqueios_judiciais!D:D,Conciliacao!A6,df_bloqueios_judiciais!E:E,"&lt;0")</f>
        <v/>
      </c>
      <c r="M6" s="10">
        <f>SUMIFS(df_extratos!I:I,df_extratos!F:F,Conciliacao!BD6,df_extratos!G:G,"DEBITO")+SUMIFS(df_extratos!I:I,df_extratos!F:F,Conciliacao!A6,df_extratos!G:G,"DEBITO")+SUMIFS(df_extratos!I:I,df_extratos!F:F,Conciliacao!BE6,df_extratos!G:G,"DEBITO")+SUMIFS(df_extratos!I:I,df_extratos!F:F,Conciliacao!BF6,df_extratos!G:G,"DEBITO")+SUMIFS(df_extratos!I:I,df_extratos!F:F,Conciliacao!BG6,df_extratos!G:G,"DEBITO")</f>
        <v/>
      </c>
      <c r="N6" s="11">
        <f>M6-SUM(I6:L6)</f>
        <v/>
      </c>
      <c r="O6" s="25">
        <f>SUMIFS(df_ajustes_conciliaco!D:D,df_ajustes_conciliaco!C:C,Conciliacao!A6)</f>
        <v/>
      </c>
      <c r="P6" s="22">
        <f>N6+H6-O6</f>
        <v/>
      </c>
      <c r="BD6" s="20" t="n">
        <v>45662.5</v>
      </c>
      <c r="BE6" s="20" t="n">
        <v>45662.125</v>
      </c>
      <c r="BF6" s="20" t="n">
        <v>45662.54166666666</v>
      </c>
      <c r="BG6" s="20" t="n">
        <v>45662.625</v>
      </c>
    </row>
    <row r="7">
      <c r="A7" s="5">
        <f>A6+1</f>
        <v/>
      </c>
      <c r="B7" s="3">
        <f>-SUMIFS(df_extrato_zig!G:G,df_extrato_zig!E:E,Conciliacao!A7,df_extrato_zig!D:D,"Saque")-SUMIFS(df_extrato_zig!G:G,df_extrato_zig!E:E,Conciliacao!A7,df_extrato_zig!D:D,"Antecipação")</f>
        <v/>
      </c>
      <c r="C7" s="3">
        <f>SUMIFS(df_extrato_zig!E:E,df_extrato_zig!L:L,Conciliacao!A7,df_extrato_zig!F:F,"DINHEIRO")</f>
        <v/>
      </c>
      <c r="D7" s="3">
        <f>SUMIFS(view_parc_agrup!H:H,view_parc_agrup!G:G,Conciliacao!A7)</f>
        <v/>
      </c>
      <c r="E7" s="3">
        <f>SUMIFS(df_mutuos!I:I,df_mutuos!B:B,Conciliacao!A7)</f>
        <v/>
      </c>
      <c r="F7" s="6">
        <f>SUMIFS(df_bloqueios_judiciais!E:E,df_bloqueios_judiciais!D:D,Conciliacao!A7,df_bloqueios_judiciais!E:E,"&gt;0")</f>
        <v/>
      </c>
      <c r="G7" s="7">
        <f>SUMIFS(df_extratos!I:I,df_extratos!F:F,Conciliacao!BD7,df_extratos!G:G,"CREDITO")+SUMIFS(df_extratos!I:I,df_extratos!F:F,Conciliacao!A7,df_extratos!G:G,"CREDITO")+SUMIFS(df_extratos!I:I,df_extratos!F:F,Conciliacao!BE7,df_extratos!G:G,"CREDITO")+SUMIFS(df_extratos!I:I,df_extratos!F:F,Conciliacao!BF7,df_extratos!G:G,"CREDITO")+SUMIFS(df_extratos!I:I,df_extratos!F:F,Conciliacao!BG7,df_extratos!G:G,"CREDITO")</f>
        <v/>
      </c>
      <c r="H7" s="9">
        <f>G7-SUM(B7:F7)</f>
        <v/>
      </c>
      <c r="I7" s="4">
        <f>SUMIFS(df_blueme_sem_parcelamento!E:E,df_blueme_sem_parcelamento!H:H,Conciliacao!A7)*(-1)</f>
        <v/>
      </c>
      <c r="J7" s="4">
        <f>SUMIFS(df_blueme_com_parcelamento!J:J,df_blueme_com_parcelamento!M:M,Conciliacao!A7)*(-1)</f>
        <v/>
      </c>
      <c r="K7" s="4">
        <f>SUMIFS(df_mutuos!J:J,df_mutuos!B:B,Conciliacao!A7)*(-1)</f>
        <v/>
      </c>
      <c r="L7" s="8">
        <f>SUMIFS(df_bloqueios_judiciais!E:E,df_bloqueios_judiciais!D:D,Conciliacao!A7,df_bloqueios_judiciais!E:E,"&lt;0")</f>
        <v/>
      </c>
      <c r="M7" s="10">
        <f>SUMIFS(df_extratos!I:I,df_extratos!F:F,Conciliacao!BD7,df_extratos!G:G,"DEBITO")+SUMIFS(df_extratos!I:I,df_extratos!F:F,Conciliacao!A7,df_extratos!G:G,"DEBITO")+SUMIFS(df_extratos!I:I,df_extratos!F:F,Conciliacao!BE7,df_extratos!G:G,"DEBITO")+SUMIFS(df_extratos!I:I,df_extratos!F:F,Conciliacao!BF7,df_extratos!G:G,"DEBITO")+SUMIFS(df_extratos!I:I,df_extratos!F:F,Conciliacao!BG7,df_extratos!G:G,"DEBITO")</f>
        <v/>
      </c>
      <c r="N7" s="11">
        <f>M7-SUM(I7:L7)</f>
        <v/>
      </c>
      <c r="O7" s="25">
        <f>SUMIFS(df_ajustes_conciliaco!D:D,df_ajustes_conciliaco!C:C,Conciliacao!A7)</f>
        <v/>
      </c>
      <c r="P7" s="22">
        <f>N7+H7-O7</f>
        <v/>
      </c>
      <c r="BD7" s="20" t="n">
        <v>45663.5</v>
      </c>
      <c r="BE7" s="20" t="n">
        <v>45663.125</v>
      </c>
      <c r="BF7" s="20" t="n">
        <v>45663.54166666666</v>
      </c>
      <c r="BG7" s="20" t="n">
        <v>45663.625</v>
      </c>
    </row>
    <row r="8">
      <c r="A8" s="5">
        <f>A7+1</f>
        <v/>
      </c>
      <c r="B8" s="3">
        <f>-SUMIFS(df_extrato_zig!G:G,df_extrato_zig!E:E,Conciliacao!A8,df_extrato_zig!D:D,"Saque")-SUMIFS(df_extrato_zig!G:G,df_extrato_zig!E:E,Conciliacao!A8,df_extrato_zig!D:D,"Antecipação")</f>
        <v/>
      </c>
      <c r="C8" s="3">
        <f>SUMIFS(df_extrato_zig!E:E,df_extrato_zig!L:L,Conciliacao!A8,df_extrato_zig!F:F,"DINHEIRO")</f>
        <v/>
      </c>
      <c r="D8" s="3">
        <f>SUMIFS(view_parc_agrup!H:H,view_parc_agrup!G:G,Conciliacao!A8)</f>
        <v/>
      </c>
      <c r="E8" s="3">
        <f>SUMIFS(df_mutuos!I:I,df_mutuos!B:B,Conciliacao!A8)</f>
        <v/>
      </c>
      <c r="F8" s="6">
        <f>SUMIFS(df_bloqueios_judiciais!E:E,df_bloqueios_judiciais!D:D,Conciliacao!A8,df_bloqueios_judiciais!E:E,"&gt;0")</f>
        <v/>
      </c>
      <c r="G8" s="7">
        <f>SUMIFS(df_extratos!I:I,df_extratos!F:F,Conciliacao!BD8,df_extratos!G:G,"CREDITO")+SUMIFS(df_extratos!I:I,df_extratos!F:F,Conciliacao!A8,df_extratos!G:G,"CREDITO")+SUMIFS(df_extratos!I:I,df_extratos!F:F,Conciliacao!BE8,df_extratos!G:G,"CREDITO")+SUMIFS(df_extratos!I:I,df_extratos!F:F,Conciliacao!BF8,df_extratos!G:G,"CREDITO")+SUMIFS(df_extratos!I:I,df_extratos!F:F,Conciliacao!BG8,df_extratos!G:G,"CREDITO")</f>
        <v/>
      </c>
      <c r="H8" s="9">
        <f>G8-SUM(B8:F8)</f>
        <v/>
      </c>
      <c r="I8" s="4">
        <f>SUMIFS(df_blueme_sem_parcelamento!E:E,df_blueme_sem_parcelamento!H:H,Conciliacao!A8)*(-1)</f>
        <v/>
      </c>
      <c r="J8" s="4">
        <f>SUMIFS(df_blueme_com_parcelamento!J:J,df_blueme_com_parcelamento!M:M,Conciliacao!A8)*(-1)</f>
        <v/>
      </c>
      <c r="K8" s="4">
        <f>SUMIFS(df_mutuos!J:J,df_mutuos!B:B,Conciliacao!A8)*(-1)</f>
        <v/>
      </c>
      <c r="L8" s="8">
        <f>SUMIFS(df_bloqueios_judiciais!E:E,df_bloqueios_judiciais!D:D,Conciliacao!A8,df_bloqueios_judiciais!E:E,"&lt;0")</f>
        <v/>
      </c>
      <c r="M8" s="10">
        <f>SUMIFS(df_extratos!I:I,df_extratos!F:F,Conciliacao!BD8,df_extratos!G:G,"DEBITO")+SUMIFS(df_extratos!I:I,df_extratos!F:F,Conciliacao!A8,df_extratos!G:G,"DEBITO")+SUMIFS(df_extratos!I:I,df_extratos!F:F,Conciliacao!BE8,df_extratos!G:G,"DEBITO")+SUMIFS(df_extratos!I:I,df_extratos!F:F,Conciliacao!BF8,df_extratos!G:G,"DEBITO")+SUMIFS(df_extratos!I:I,df_extratos!F:F,Conciliacao!BG8,df_extratos!G:G,"DEBITO")</f>
        <v/>
      </c>
      <c r="N8" s="11">
        <f>M8-SUM(I8:L8)</f>
        <v/>
      </c>
      <c r="O8" s="25">
        <f>SUMIFS(df_ajustes_conciliaco!D:D,df_ajustes_conciliaco!C:C,Conciliacao!A8)</f>
        <v/>
      </c>
      <c r="P8" s="22">
        <f>N8+H8-O8</f>
        <v/>
      </c>
      <c r="BD8" s="20" t="n">
        <v>45664.5</v>
      </c>
      <c r="BE8" s="20" t="n">
        <v>45664.125</v>
      </c>
      <c r="BF8" s="20" t="n">
        <v>45664.54166666666</v>
      </c>
      <c r="BG8" s="20" t="n">
        <v>45664.625</v>
      </c>
    </row>
    <row r="9">
      <c r="A9" s="5">
        <f>A8+1</f>
        <v/>
      </c>
      <c r="B9" s="3">
        <f>-SUMIFS(df_extrato_zig!G:G,df_extrato_zig!E:E,Conciliacao!A9,df_extrato_zig!D:D,"Saque")-SUMIFS(df_extrato_zig!G:G,df_extrato_zig!E:E,Conciliacao!A9,df_extrato_zig!D:D,"Antecipação")</f>
        <v/>
      </c>
      <c r="C9" s="3">
        <f>SUMIFS(df_extrato_zig!E:E,df_extrato_zig!L:L,Conciliacao!A9,df_extrato_zig!F:F,"DINHEIRO")</f>
        <v/>
      </c>
      <c r="D9" s="3">
        <f>SUMIFS(view_parc_agrup!H:H,view_parc_agrup!G:G,Conciliacao!A9)</f>
        <v/>
      </c>
      <c r="E9" s="3">
        <f>SUMIFS(df_mutuos!I:I,df_mutuos!B:B,Conciliacao!A9)</f>
        <v/>
      </c>
      <c r="F9" s="6">
        <f>SUMIFS(df_bloqueios_judiciais!E:E,df_bloqueios_judiciais!D:D,Conciliacao!A9,df_bloqueios_judiciais!E:E,"&gt;0")</f>
        <v/>
      </c>
      <c r="G9" s="7">
        <f>SUMIFS(df_extratos!I:I,df_extratos!F:F,Conciliacao!BD9,df_extratos!G:G,"CREDITO")+SUMIFS(df_extratos!I:I,df_extratos!F:F,Conciliacao!A9,df_extratos!G:G,"CREDITO")+SUMIFS(df_extratos!I:I,df_extratos!F:F,Conciliacao!BE9,df_extratos!G:G,"CREDITO")+SUMIFS(df_extratos!I:I,df_extratos!F:F,Conciliacao!BF9,df_extratos!G:G,"CREDITO")+SUMIFS(df_extratos!I:I,df_extratos!F:F,Conciliacao!BG9,df_extratos!G:G,"CREDITO")</f>
        <v/>
      </c>
      <c r="H9" s="9">
        <f>G9-SUM(B9:F9)</f>
        <v/>
      </c>
      <c r="I9" s="4">
        <f>SUMIFS(df_blueme_sem_parcelamento!E:E,df_blueme_sem_parcelamento!H:H,Conciliacao!A9)*(-1)</f>
        <v/>
      </c>
      <c r="J9" s="4">
        <f>SUMIFS(df_blueme_com_parcelamento!J:J,df_blueme_com_parcelamento!M:M,Conciliacao!A9)*(-1)</f>
        <v/>
      </c>
      <c r="K9" s="4">
        <f>SUMIFS(df_mutuos!J:J,df_mutuos!B:B,Conciliacao!A9)*(-1)</f>
        <v/>
      </c>
      <c r="L9" s="8">
        <f>SUMIFS(df_bloqueios_judiciais!E:E,df_bloqueios_judiciais!D:D,Conciliacao!A9,df_bloqueios_judiciais!E:E,"&lt;0")</f>
        <v/>
      </c>
      <c r="M9" s="10">
        <f>SUMIFS(df_extratos!I:I,df_extratos!F:F,Conciliacao!BD9,df_extratos!G:G,"DEBITO")+SUMIFS(df_extratos!I:I,df_extratos!F:F,Conciliacao!A9,df_extratos!G:G,"DEBITO")+SUMIFS(df_extratos!I:I,df_extratos!F:F,Conciliacao!BE9,df_extratos!G:G,"DEBITO")+SUMIFS(df_extratos!I:I,df_extratos!F:F,Conciliacao!BF9,df_extratos!G:G,"DEBITO")+SUMIFS(df_extratos!I:I,df_extratos!F:F,Conciliacao!BG9,df_extratos!G:G,"DEBITO")</f>
        <v/>
      </c>
      <c r="N9" s="11">
        <f>M9-SUM(I9:L9)</f>
        <v/>
      </c>
      <c r="O9" s="25">
        <f>SUMIFS(df_ajustes_conciliaco!D:D,df_ajustes_conciliaco!C:C,Conciliacao!A9)</f>
        <v/>
      </c>
      <c r="P9" s="22">
        <f>N9+H9-O9</f>
        <v/>
      </c>
      <c r="BD9" s="20" t="n">
        <v>45665.5</v>
      </c>
      <c r="BE9" s="20" t="n">
        <v>45665.125</v>
      </c>
      <c r="BF9" s="20" t="n">
        <v>45665.54166666666</v>
      </c>
      <c r="BG9" s="20" t="n">
        <v>45665.625</v>
      </c>
    </row>
    <row r="10">
      <c r="A10" s="5">
        <f>A9+1</f>
        <v/>
      </c>
      <c r="B10" s="3">
        <f>-SUMIFS(df_extrato_zig!G:G,df_extrato_zig!E:E,Conciliacao!A10,df_extrato_zig!D:D,"Saque")-SUMIFS(df_extrato_zig!G:G,df_extrato_zig!E:E,Conciliacao!A10,df_extrato_zig!D:D,"Antecipação")</f>
        <v/>
      </c>
      <c r="C10" s="3">
        <f>SUMIFS(df_extrato_zig!E:E,df_extrato_zig!L:L,Conciliacao!A10,df_extrato_zig!F:F,"DINHEIRO")</f>
        <v/>
      </c>
      <c r="D10" s="3">
        <f>SUMIFS(view_parc_agrup!H:H,view_parc_agrup!G:G,Conciliacao!A10)</f>
        <v/>
      </c>
      <c r="E10" s="3">
        <f>SUMIFS(df_mutuos!I:I,df_mutuos!B:B,Conciliacao!A10)</f>
        <v/>
      </c>
      <c r="F10" s="6">
        <f>SUMIFS(df_bloqueios_judiciais!E:E,df_bloqueios_judiciais!D:D,Conciliacao!A10,df_bloqueios_judiciais!E:E,"&gt;0")</f>
        <v/>
      </c>
      <c r="G10" s="7">
        <f>SUMIFS(df_extratos!I:I,df_extratos!F:F,Conciliacao!BD10,df_extratos!G:G,"CREDITO")+SUMIFS(df_extratos!I:I,df_extratos!F:F,Conciliacao!A10,df_extratos!G:G,"CREDITO")+SUMIFS(df_extratos!I:I,df_extratos!F:F,Conciliacao!BE10,df_extratos!G:G,"CREDITO")+SUMIFS(df_extratos!I:I,df_extratos!F:F,Conciliacao!BF10,df_extratos!G:G,"CREDITO")+SUMIFS(df_extratos!I:I,df_extratos!F:F,Conciliacao!BG10,df_extratos!G:G,"CREDITO")</f>
        <v/>
      </c>
      <c r="H10" s="9">
        <f>G10-SUM(B10:F10)</f>
        <v/>
      </c>
      <c r="I10" s="4">
        <f>SUMIFS(df_blueme_sem_parcelamento!E:E,df_blueme_sem_parcelamento!H:H,Conciliacao!A10)*(-1)</f>
        <v/>
      </c>
      <c r="J10" s="4">
        <f>SUMIFS(df_blueme_com_parcelamento!J:J,df_blueme_com_parcelamento!M:M,Conciliacao!A10)*(-1)</f>
        <v/>
      </c>
      <c r="K10" s="4">
        <f>SUMIFS(df_mutuos!J:J,df_mutuos!B:B,Conciliacao!A10)*(-1)</f>
        <v/>
      </c>
      <c r="L10" s="8">
        <f>SUMIFS(df_bloqueios_judiciais!E:E,df_bloqueios_judiciais!D:D,Conciliacao!A10,df_bloqueios_judiciais!E:E,"&lt;0")</f>
        <v/>
      </c>
      <c r="M10" s="10">
        <f>SUMIFS(df_extratos!I:I,df_extratos!F:F,Conciliacao!BD10,df_extratos!G:G,"DEBITO")+SUMIFS(df_extratos!I:I,df_extratos!F:F,Conciliacao!A10,df_extratos!G:G,"DEBITO")+SUMIFS(df_extratos!I:I,df_extratos!F:F,Conciliacao!BE10,df_extratos!G:G,"DEBITO")+SUMIFS(df_extratos!I:I,df_extratos!F:F,Conciliacao!BF10,df_extratos!G:G,"DEBITO")+SUMIFS(df_extratos!I:I,df_extratos!F:F,Conciliacao!BG10,df_extratos!G:G,"DEBITO")</f>
        <v/>
      </c>
      <c r="N10" s="11">
        <f>M10-SUM(I10:L10)</f>
        <v/>
      </c>
      <c r="O10" s="25">
        <f>SUMIFS(df_ajustes_conciliaco!D:D,df_ajustes_conciliaco!C:C,Conciliacao!A10)</f>
        <v/>
      </c>
      <c r="P10" s="22">
        <f>N10+H10-O10</f>
        <v/>
      </c>
      <c r="BD10" s="20" t="n">
        <v>45666.5</v>
      </c>
      <c r="BE10" s="20" t="n">
        <v>45666.125</v>
      </c>
      <c r="BF10" s="20" t="n">
        <v>45666.54166666666</v>
      </c>
      <c r="BG10" s="20" t="n">
        <v>45666.625</v>
      </c>
    </row>
    <row r="11">
      <c r="A11" s="5">
        <f>A10+1</f>
        <v/>
      </c>
      <c r="B11" s="3">
        <f>-SUMIFS(df_extrato_zig!G:G,df_extrato_zig!E:E,Conciliacao!A11,df_extrato_zig!D:D,"Saque")-SUMIFS(df_extrato_zig!G:G,df_extrato_zig!E:E,Conciliacao!A11,df_extrato_zig!D:D,"Antecipação")</f>
        <v/>
      </c>
      <c r="C11" s="3">
        <f>SUMIFS(df_extrato_zig!E:E,df_extrato_zig!L:L,Conciliacao!A11,df_extrato_zig!F:F,"DINHEIRO")</f>
        <v/>
      </c>
      <c r="D11" s="3">
        <f>SUMIFS(view_parc_agrup!H:H,view_parc_agrup!G:G,Conciliacao!A11)</f>
        <v/>
      </c>
      <c r="E11" s="3">
        <f>SUMIFS(df_mutuos!I:I,df_mutuos!B:B,Conciliacao!A11)</f>
        <v/>
      </c>
      <c r="F11" s="6">
        <f>SUMIFS(df_bloqueios_judiciais!E:E,df_bloqueios_judiciais!D:D,Conciliacao!A11,df_bloqueios_judiciais!E:E,"&gt;0")</f>
        <v/>
      </c>
      <c r="G11" s="7">
        <f>SUMIFS(df_extratos!I:I,df_extratos!F:F,Conciliacao!BD11,df_extratos!G:G,"CREDITO")+SUMIFS(df_extratos!I:I,df_extratos!F:F,Conciliacao!A11,df_extratos!G:G,"CREDITO")+SUMIFS(df_extratos!I:I,df_extratos!F:F,Conciliacao!BE11,df_extratos!G:G,"CREDITO")+SUMIFS(df_extratos!I:I,df_extratos!F:F,Conciliacao!BF11,df_extratos!G:G,"CREDITO")+SUMIFS(df_extratos!I:I,df_extratos!F:F,Conciliacao!BG11,df_extratos!G:G,"CREDITO")</f>
        <v/>
      </c>
      <c r="H11" s="9">
        <f>G11-SUM(B11:F11)</f>
        <v/>
      </c>
      <c r="I11" s="4">
        <f>SUMIFS(df_blueme_sem_parcelamento!E:E,df_blueme_sem_parcelamento!H:H,Conciliacao!A11)*(-1)</f>
        <v/>
      </c>
      <c r="J11" s="4">
        <f>SUMIFS(df_blueme_com_parcelamento!J:J,df_blueme_com_parcelamento!M:M,Conciliacao!A11)*(-1)</f>
        <v/>
      </c>
      <c r="K11" s="4">
        <f>SUMIFS(df_mutuos!J:J,df_mutuos!B:B,Conciliacao!A11)*(-1)</f>
        <v/>
      </c>
      <c r="L11" s="8">
        <f>SUMIFS(df_bloqueios_judiciais!E:E,df_bloqueios_judiciais!D:D,Conciliacao!A11,df_bloqueios_judiciais!E:E,"&lt;0")</f>
        <v/>
      </c>
      <c r="M11" s="10">
        <f>SUMIFS(df_extratos!I:I,df_extratos!F:F,Conciliacao!BD11,df_extratos!G:G,"DEBITO")+SUMIFS(df_extratos!I:I,df_extratos!F:F,Conciliacao!A11,df_extratos!G:G,"DEBITO")+SUMIFS(df_extratos!I:I,df_extratos!F:F,Conciliacao!BE11,df_extratos!G:G,"DEBITO")+SUMIFS(df_extratos!I:I,df_extratos!F:F,Conciliacao!BF11,df_extratos!G:G,"DEBITO")+SUMIFS(df_extratos!I:I,df_extratos!F:F,Conciliacao!BG11,df_extratos!G:G,"DEBITO")</f>
        <v/>
      </c>
      <c r="N11" s="11">
        <f>M11-SUM(I11:L11)</f>
        <v/>
      </c>
      <c r="O11" s="25">
        <f>SUMIFS(df_ajustes_conciliaco!D:D,df_ajustes_conciliaco!C:C,Conciliacao!A11)</f>
        <v/>
      </c>
      <c r="P11" s="22">
        <f>N11+H11-O11</f>
        <v/>
      </c>
      <c r="BD11" s="20" t="n">
        <v>45667.5</v>
      </c>
      <c r="BE11" s="20" t="n">
        <v>45667.125</v>
      </c>
      <c r="BF11" s="20" t="n">
        <v>45667.54166666666</v>
      </c>
      <c r="BG11" s="20" t="n">
        <v>45667.625</v>
      </c>
    </row>
    <row r="12">
      <c r="A12" s="5">
        <f>A11+1</f>
        <v/>
      </c>
      <c r="B12" s="3">
        <f>-SUMIFS(df_extrato_zig!G:G,df_extrato_zig!E:E,Conciliacao!A12,df_extrato_zig!D:D,"Saque")-SUMIFS(df_extrato_zig!G:G,df_extrato_zig!E:E,Conciliacao!A12,df_extrato_zig!D:D,"Antecipação")</f>
        <v/>
      </c>
      <c r="C12" s="3">
        <f>SUMIFS(df_extrato_zig!E:E,df_extrato_zig!L:L,Conciliacao!A12,df_extrato_zig!F:F,"DINHEIRO")</f>
        <v/>
      </c>
      <c r="D12" s="3">
        <f>SUMIFS(view_parc_agrup!H:H,view_parc_agrup!G:G,Conciliacao!A12)</f>
        <v/>
      </c>
      <c r="E12" s="3">
        <f>SUMIFS(df_mutuos!I:I,df_mutuos!B:B,Conciliacao!A12)</f>
        <v/>
      </c>
      <c r="F12" s="6">
        <f>SUMIFS(df_bloqueios_judiciais!E:E,df_bloqueios_judiciais!D:D,Conciliacao!A12,df_bloqueios_judiciais!E:E,"&gt;0")</f>
        <v/>
      </c>
      <c r="G12" s="7">
        <f>SUMIFS(df_extratos!I:I,df_extratos!F:F,Conciliacao!BD12,df_extratos!G:G,"CREDITO")+SUMIFS(df_extratos!I:I,df_extratos!F:F,Conciliacao!A12,df_extratos!G:G,"CREDITO")+SUMIFS(df_extratos!I:I,df_extratos!F:F,Conciliacao!BE12,df_extratos!G:G,"CREDITO")+SUMIFS(df_extratos!I:I,df_extratos!F:F,Conciliacao!BF12,df_extratos!G:G,"CREDITO")+SUMIFS(df_extratos!I:I,df_extratos!F:F,Conciliacao!BG12,df_extratos!G:G,"CREDITO")</f>
        <v/>
      </c>
      <c r="H12" s="9">
        <f>G12-SUM(B12:F12)</f>
        <v/>
      </c>
      <c r="I12" s="4">
        <f>SUMIFS(df_blueme_sem_parcelamento!E:E,df_blueme_sem_parcelamento!H:H,Conciliacao!A12)*(-1)</f>
        <v/>
      </c>
      <c r="J12" s="4">
        <f>SUMIFS(df_blueme_com_parcelamento!J:J,df_blueme_com_parcelamento!M:M,Conciliacao!A12)*(-1)</f>
        <v/>
      </c>
      <c r="K12" s="4">
        <f>SUMIFS(df_mutuos!J:J,df_mutuos!B:B,Conciliacao!A12)*(-1)</f>
        <v/>
      </c>
      <c r="L12" s="8">
        <f>SUMIFS(df_bloqueios_judiciais!E:E,df_bloqueios_judiciais!D:D,Conciliacao!A12,df_bloqueios_judiciais!E:E,"&lt;0")</f>
        <v/>
      </c>
      <c r="M12" s="10">
        <f>SUMIFS(df_extratos!I:I,df_extratos!F:F,Conciliacao!BD12,df_extratos!G:G,"DEBITO")+SUMIFS(df_extratos!I:I,df_extratos!F:F,Conciliacao!A12,df_extratos!G:G,"DEBITO")+SUMIFS(df_extratos!I:I,df_extratos!F:F,Conciliacao!BE12,df_extratos!G:G,"DEBITO")+SUMIFS(df_extratos!I:I,df_extratos!F:F,Conciliacao!BF12,df_extratos!G:G,"DEBITO")+SUMIFS(df_extratos!I:I,df_extratos!F:F,Conciliacao!BG12,df_extratos!G:G,"DEBITO")</f>
        <v/>
      </c>
      <c r="N12" s="11">
        <f>M12-SUM(I12:L12)</f>
        <v/>
      </c>
      <c r="O12" s="25">
        <f>SUMIFS(df_ajustes_conciliaco!D:D,df_ajustes_conciliaco!C:C,Conciliacao!A12)</f>
        <v/>
      </c>
      <c r="P12" s="22">
        <f>N12+H12-O12</f>
        <v/>
      </c>
      <c r="BD12" s="20" t="n">
        <v>45668.5</v>
      </c>
      <c r="BE12" s="20" t="n">
        <v>45668.125</v>
      </c>
      <c r="BF12" s="20" t="n">
        <v>45668.54166666666</v>
      </c>
      <c r="BG12" s="20" t="n">
        <v>45668.625</v>
      </c>
    </row>
    <row r="13">
      <c r="A13" s="5">
        <f>A12+1</f>
        <v/>
      </c>
      <c r="B13" s="3">
        <f>-SUMIFS(df_extrato_zig!G:G,df_extrato_zig!E:E,Conciliacao!A13,df_extrato_zig!D:D,"Saque")-SUMIFS(df_extrato_zig!G:G,df_extrato_zig!E:E,Conciliacao!A13,df_extrato_zig!D:D,"Antecipação")</f>
        <v/>
      </c>
      <c r="C13" s="3">
        <f>SUMIFS(df_extrato_zig!E:E,df_extrato_zig!L:L,Conciliacao!A13,df_extrato_zig!F:F,"DINHEIRO")</f>
        <v/>
      </c>
      <c r="D13" s="3">
        <f>SUMIFS(view_parc_agrup!H:H,view_parc_agrup!G:G,Conciliacao!A13)</f>
        <v/>
      </c>
      <c r="E13" s="3">
        <f>SUMIFS(df_mutuos!I:I,df_mutuos!B:B,Conciliacao!A13)</f>
        <v/>
      </c>
      <c r="F13" s="6">
        <f>SUMIFS(df_bloqueios_judiciais!E:E,df_bloqueios_judiciais!D:D,Conciliacao!A13,df_bloqueios_judiciais!E:E,"&gt;0")</f>
        <v/>
      </c>
      <c r="G13" s="7">
        <f>SUMIFS(df_extratos!I:I,df_extratos!F:F,Conciliacao!BD13,df_extratos!G:G,"CREDITO")+SUMIFS(df_extratos!I:I,df_extratos!F:F,Conciliacao!A13,df_extratos!G:G,"CREDITO")+SUMIFS(df_extratos!I:I,df_extratos!F:F,Conciliacao!BE13,df_extratos!G:G,"CREDITO")+SUMIFS(df_extratos!I:I,df_extratos!F:F,Conciliacao!BF13,df_extratos!G:G,"CREDITO")+SUMIFS(df_extratos!I:I,df_extratos!F:F,Conciliacao!BG13,df_extratos!G:G,"CREDITO")</f>
        <v/>
      </c>
      <c r="H13" s="9">
        <f>G13-SUM(B13:F13)</f>
        <v/>
      </c>
      <c r="I13" s="4">
        <f>SUMIFS(df_blueme_sem_parcelamento!E:E,df_blueme_sem_parcelamento!H:H,Conciliacao!A13)*(-1)</f>
        <v/>
      </c>
      <c r="J13" s="4">
        <f>SUMIFS(df_blueme_com_parcelamento!J:J,df_blueme_com_parcelamento!M:M,Conciliacao!A13)*(-1)</f>
        <v/>
      </c>
      <c r="K13" s="4">
        <f>SUMIFS(df_mutuos!J:J,df_mutuos!B:B,Conciliacao!A13)*(-1)</f>
        <v/>
      </c>
      <c r="L13" s="8">
        <f>SUMIFS(df_bloqueios_judiciais!E:E,df_bloqueios_judiciais!D:D,Conciliacao!A13,df_bloqueios_judiciais!E:E,"&lt;0")</f>
        <v/>
      </c>
      <c r="M13" s="10">
        <f>SUMIFS(df_extratos!I:I,df_extratos!F:F,Conciliacao!BD13,df_extratos!G:G,"DEBITO")+SUMIFS(df_extratos!I:I,df_extratos!F:F,Conciliacao!A13,df_extratos!G:G,"DEBITO")+SUMIFS(df_extratos!I:I,df_extratos!F:F,Conciliacao!BE13,df_extratos!G:G,"DEBITO")+SUMIFS(df_extratos!I:I,df_extratos!F:F,Conciliacao!BF13,df_extratos!G:G,"DEBITO")+SUMIFS(df_extratos!I:I,df_extratos!F:F,Conciliacao!BG13,df_extratos!G:G,"DEBITO")</f>
        <v/>
      </c>
      <c r="N13" s="11">
        <f>M13-SUM(I13:L13)</f>
        <v/>
      </c>
      <c r="O13" s="25">
        <f>SUMIFS(df_ajustes_conciliaco!D:D,df_ajustes_conciliaco!C:C,Conciliacao!A13)</f>
        <v/>
      </c>
      <c r="P13" s="22">
        <f>N13+H13-O13</f>
        <v/>
      </c>
      <c r="BD13" s="20" t="n">
        <v>45669.5</v>
      </c>
      <c r="BE13" s="20" t="n">
        <v>45669.125</v>
      </c>
      <c r="BF13" s="20" t="n">
        <v>45669.54166666666</v>
      </c>
      <c r="BG13" s="20" t="n">
        <v>45669.625</v>
      </c>
    </row>
    <row r="14">
      <c r="A14" s="5">
        <f>A13+1</f>
        <v/>
      </c>
      <c r="B14" s="3">
        <f>-SUMIFS(df_extrato_zig!G:G,df_extrato_zig!E:E,Conciliacao!A14,df_extrato_zig!D:D,"Saque")-SUMIFS(df_extrato_zig!G:G,df_extrato_zig!E:E,Conciliacao!A14,df_extrato_zig!D:D,"Antecipação")</f>
        <v/>
      </c>
      <c r="C14" s="3">
        <f>SUMIFS(df_extrato_zig!E:E,df_extrato_zig!L:L,Conciliacao!A14,df_extrato_zig!F:F,"DINHEIRO")</f>
        <v/>
      </c>
      <c r="D14" s="3">
        <f>SUMIFS(view_parc_agrup!H:H,view_parc_agrup!G:G,Conciliacao!A14)</f>
        <v/>
      </c>
      <c r="E14" s="3">
        <f>SUMIFS(df_mutuos!I:I,df_mutuos!B:B,Conciliacao!A14)</f>
        <v/>
      </c>
      <c r="F14" s="6">
        <f>SUMIFS(df_bloqueios_judiciais!E:E,df_bloqueios_judiciais!D:D,Conciliacao!A14,df_bloqueios_judiciais!E:E,"&gt;0")</f>
        <v/>
      </c>
      <c r="G14" s="7">
        <f>SUMIFS(df_extratos!I:I,df_extratos!F:F,Conciliacao!BD14,df_extratos!G:G,"CREDITO")+SUMIFS(df_extratos!I:I,df_extratos!F:F,Conciliacao!A14,df_extratos!G:G,"CREDITO")+SUMIFS(df_extratos!I:I,df_extratos!F:F,Conciliacao!BE14,df_extratos!G:G,"CREDITO")+SUMIFS(df_extratos!I:I,df_extratos!F:F,Conciliacao!BF14,df_extratos!G:G,"CREDITO")+SUMIFS(df_extratos!I:I,df_extratos!F:F,Conciliacao!BG14,df_extratos!G:G,"CREDITO")</f>
        <v/>
      </c>
      <c r="H14" s="9">
        <f>G14-SUM(B14:F14)</f>
        <v/>
      </c>
      <c r="I14" s="4">
        <f>SUMIFS(df_blueme_sem_parcelamento!E:E,df_blueme_sem_parcelamento!H:H,Conciliacao!A14)*(-1)</f>
        <v/>
      </c>
      <c r="J14" s="4">
        <f>SUMIFS(df_blueme_com_parcelamento!J:J,df_blueme_com_parcelamento!M:M,Conciliacao!A14)*(-1)</f>
        <v/>
      </c>
      <c r="K14" s="4">
        <f>SUMIFS(df_mutuos!J:J,df_mutuos!B:B,Conciliacao!A14)*(-1)</f>
        <v/>
      </c>
      <c r="L14" s="8">
        <f>SUMIFS(df_bloqueios_judiciais!E:E,df_bloqueios_judiciais!D:D,Conciliacao!A14,df_bloqueios_judiciais!E:E,"&lt;0")</f>
        <v/>
      </c>
      <c r="M14" s="10">
        <f>SUMIFS(df_extratos!I:I,df_extratos!F:F,Conciliacao!BD14,df_extratos!G:G,"DEBITO")+SUMIFS(df_extratos!I:I,df_extratos!F:F,Conciliacao!A14,df_extratos!G:G,"DEBITO")+SUMIFS(df_extratos!I:I,df_extratos!F:F,Conciliacao!BE14,df_extratos!G:G,"DEBITO")+SUMIFS(df_extratos!I:I,df_extratos!F:F,Conciliacao!BF14,df_extratos!G:G,"DEBITO")+SUMIFS(df_extratos!I:I,df_extratos!F:F,Conciliacao!BG14,df_extratos!G:G,"DEBITO")</f>
        <v/>
      </c>
      <c r="N14" s="11">
        <f>M14-SUM(I14:L14)</f>
        <v/>
      </c>
      <c r="O14" s="25">
        <f>SUMIFS(df_ajustes_conciliaco!D:D,df_ajustes_conciliaco!C:C,Conciliacao!A14)</f>
        <v/>
      </c>
      <c r="P14" s="22">
        <f>N14+H14-O14</f>
        <v/>
      </c>
      <c r="BD14" s="20" t="n">
        <v>45670.5</v>
      </c>
      <c r="BE14" s="20" t="n">
        <v>45670.125</v>
      </c>
      <c r="BF14" s="20" t="n">
        <v>45670.54166666666</v>
      </c>
      <c r="BG14" s="20" t="n">
        <v>45670.625</v>
      </c>
    </row>
    <row r="15">
      <c r="A15" s="5">
        <f>A14+1</f>
        <v/>
      </c>
      <c r="B15" s="3">
        <f>-SUMIFS(df_extrato_zig!G:G,df_extrato_zig!E:E,Conciliacao!A15,df_extrato_zig!D:D,"Saque")-SUMIFS(df_extrato_zig!G:G,df_extrato_zig!E:E,Conciliacao!A15,df_extrato_zig!D:D,"Antecipação")</f>
        <v/>
      </c>
      <c r="C15" s="3">
        <f>SUMIFS(df_extrato_zig!E:E,df_extrato_zig!L:L,Conciliacao!A15,df_extrato_zig!F:F,"DINHEIRO")</f>
        <v/>
      </c>
      <c r="D15" s="3">
        <f>SUMIFS(view_parc_agrup!H:H,view_parc_agrup!G:G,Conciliacao!A15)</f>
        <v/>
      </c>
      <c r="E15" s="3">
        <f>SUMIFS(df_mutuos!I:I,df_mutuos!B:B,Conciliacao!A15)</f>
        <v/>
      </c>
      <c r="F15" s="6">
        <f>SUMIFS(df_bloqueios_judiciais!E:E,df_bloqueios_judiciais!D:D,Conciliacao!A15,df_bloqueios_judiciais!E:E,"&gt;0")</f>
        <v/>
      </c>
      <c r="G15" s="7">
        <f>SUMIFS(df_extratos!I:I,df_extratos!F:F,Conciliacao!BD15,df_extratos!G:G,"CREDITO")+SUMIFS(df_extratos!I:I,df_extratos!F:F,Conciliacao!A15,df_extratos!G:G,"CREDITO")+SUMIFS(df_extratos!I:I,df_extratos!F:F,Conciliacao!BE15,df_extratos!G:G,"CREDITO")+SUMIFS(df_extratos!I:I,df_extratos!F:F,Conciliacao!BF15,df_extratos!G:G,"CREDITO")+SUMIFS(df_extratos!I:I,df_extratos!F:F,Conciliacao!BG15,df_extratos!G:G,"CREDITO")</f>
        <v/>
      </c>
      <c r="H15" s="9">
        <f>G15-SUM(B15:F15)</f>
        <v/>
      </c>
      <c r="I15" s="4">
        <f>SUMIFS(df_blueme_sem_parcelamento!E:E,df_blueme_sem_parcelamento!H:H,Conciliacao!A15)*(-1)</f>
        <v/>
      </c>
      <c r="J15" s="4">
        <f>SUMIFS(df_blueme_com_parcelamento!J:J,df_blueme_com_parcelamento!M:M,Conciliacao!A15)*(-1)</f>
        <v/>
      </c>
      <c r="K15" s="4">
        <f>SUMIFS(df_mutuos!J:J,df_mutuos!B:B,Conciliacao!A15)*(-1)</f>
        <v/>
      </c>
      <c r="L15" s="8">
        <f>SUMIFS(df_bloqueios_judiciais!E:E,df_bloqueios_judiciais!D:D,Conciliacao!A15,df_bloqueios_judiciais!E:E,"&lt;0")</f>
        <v/>
      </c>
      <c r="M15" s="10">
        <f>SUMIFS(df_extratos!I:I,df_extratos!F:F,Conciliacao!BD15,df_extratos!G:G,"DEBITO")+SUMIFS(df_extratos!I:I,df_extratos!F:F,Conciliacao!A15,df_extratos!G:G,"DEBITO")+SUMIFS(df_extratos!I:I,df_extratos!F:F,Conciliacao!BE15,df_extratos!G:G,"DEBITO")+SUMIFS(df_extratos!I:I,df_extratos!F:F,Conciliacao!BF15,df_extratos!G:G,"DEBITO")+SUMIFS(df_extratos!I:I,df_extratos!F:F,Conciliacao!BG15,df_extratos!G:G,"DEBITO")</f>
        <v/>
      </c>
      <c r="N15" s="11">
        <f>M15-SUM(I15:L15)</f>
        <v/>
      </c>
      <c r="O15" s="25">
        <f>SUMIFS(df_ajustes_conciliaco!D:D,df_ajustes_conciliaco!C:C,Conciliacao!A15)</f>
        <v/>
      </c>
      <c r="P15" s="22">
        <f>N15+H15-O15</f>
        <v/>
      </c>
      <c r="BD15" s="20" t="n">
        <v>45671.5</v>
      </c>
      <c r="BE15" s="20" t="n">
        <v>45671.125</v>
      </c>
      <c r="BF15" s="20" t="n">
        <v>45671.54166666666</v>
      </c>
      <c r="BG15" s="20" t="n">
        <v>45671.625</v>
      </c>
    </row>
    <row r="16">
      <c r="A16" s="5">
        <f>A15+1</f>
        <v/>
      </c>
      <c r="B16" s="3">
        <f>-SUMIFS(df_extrato_zig!G:G,df_extrato_zig!E:E,Conciliacao!A16,df_extrato_zig!D:D,"Saque")-SUMIFS(df_extrato_zig!G:G,df_extrato_zig!E:E,Conciliacao!A16,df_extrato_zig!D:D,"Antecipação")</f>
        <v/>
      </c>
      <c r="C16" s="3">
        <f>SUMIFS(df_extrato_zig!E:E,df_extrato_zig!L:L,Conciliacao!A16,df_extrato_zig!F:F,"DINHEIRO")</f>
        <v/>
      </c>
      <c r="D16" s="3">
        <f>SUMIFS(view_parc_agrup!H:H,view_parc_agrup!G:G,Conciliacao!A16)</f>
        <v/>
      </c>
      <c r="E16" s="3">
        <f>SUMIFS(df_mutuos!I:I,df_mutuos!B:B,Conciliacao!A16)</f>
        <v/>
      </c>
      <c r="F16" s="6">
        <f>SUMIFS(df_bloqueios_judiciais!E:E,df_bloqueios_judiciais!D:D,Conciliacao!A16,df_bloqueios_judiciais!E:E,"&gt;0")</f>
        <v/>
      </c>
      <c r="G16" s="7">
        <f>SUMIFS(df_extratos!I:I,df_extratos!F:F,Conciliacao!BD16,df_extratos!G:G,"CREDITO")+SUMIFS(df_extratos!I:I,df_extratos!F:F,Conciliacao!A16,df_extratos!G:G,"CREDITO")+SUMIFS(df_extratos!I:I,df_extratos!F:F,Conciliacao!BE16,df_extratos!G:G,"CREDITO")+SUMIFS(df_extratos!I:I,df_extratos!F:F,Conciliacao!BF16,df_extratos!G:G,"CREDITO")+SUMIFS(df_extratos!I:I,df_extratos!F:F,Conciliacao!BG16,df_extratos!G:G,"CREDITO")</f>
        <v/>
      </c>
      <c r="H16" s="9">
        <f>G16-SUM(B16:F16)</f>
        <v/>
      </c>
      <c r="I16" s="4">
        <f>SUMIFS(df_blueme_sem_parcelamento!E:E,df_blueme_sem_parcelamento!H:H,Conciliacao!A16)*(-1)</f>
        <v/>
      </c>
      <c r="J16" s="4">
        <f>SUMIFS(df_blueme_com_parcelamento!J:J,df_blueme_com_parcelamento!M:M,Conciliacao!A16)*(-1)</f>
        <v/>
      </c>
      <c r="K16" s="4">
        <f>SUMIFS(df_mutuos!J:J,df_mutuos!B:B,Conciliacao!A16)*(-1)</f>
        <v/>
      </c>
      <c r="L16" s="8">
        <f>SUMIFS(df_bloqueios_judiciais!E:E,df_bloqueios_judiciais!D:D,Conciliacao!A16,df_bloqueios_judiciais!E:E,"&lt;0")</f>
        <v/>
      </c>
      <c r="M16" s="10">
        <f>SUMIFS(df_extratos!I:I,df_extratos!F:F,Conciliacao!BD16,df_extratos!G:G,"DEBITO")+SUMIFS(df_extratos!I:I,df_extratos!F:F,Conciliacao!A16,df_extratos!G:G,"DEBITO")+SUMIFS(df_extratos!I:I,df_extratos!F:F,Conciliacao!BE16,df_extratos!G:G,"DEBITO")+SUMIFS(df_extratos!I:I,df_extratos!F:F,Conciliacao!BF16,df_extratos!G:G,"DEBITO")+SUMIFS(df_extratos!I:I,df_extratos!F:F,Conciliacao!BG16,df_extratos!G:G,"DEBITO")</f>
        <v/>
      </c>
      <c r="N16" s="11">
        <f>M16-SUM(I16:L16)</f>
        <v/>
      </c>
      <c r="O16" s="25">
        <f>SUMIFS(df_ajustes_conciliaco!D:D,df_ajustes_conciliaco!C:C,Conciliacao!A16)</f>
        <v/>
      </c>
      <c r="P16" s="22">
        <f>N16+H16-O16</f>
        <v/>
      </c>
      <c r="BD16" s="20" t="n">
        <v>45672.5</v>
      </c>
      <c r="BE16" s="20" t="n">
        <v>45672.125</v>
      </c>
      <c r="BF16" s="20" t="n">
        <v>45672.54166666666</v>
      </c>
      <c r="BG16" s="20" t="n">
        <v>45672.625</v>
      </c>
    </row>
    <row r="17">
      <c r="A17" s="5">
        <f>A16+1</f>
        <v/>
      </c>
      <c r="B17" s="3">
        <f>-SUMIFS(df_extrato_zig!G:G,df_extrato_zig!E:E,Conciliacao!A17,df_extrato_zig!D:D,"Saque")-SUMIFS(df_extrato_zig!G:G,df_extrato_zig!E:E,Conciliacao!A17,df_extrato_zig!D:D,"Antecipação")</f>
        <v/>
      </c>
      <c r="C17" s="3">
        <f>SUMIFS(df_extrato_zig!E:E,df_extrato_zig!L:L,Conciliacao!A17,df_extrato_zig!F:F,"DINHEIRO")</f>
        <v/>
      </c>
      <c r="D17" s="3">
        <f>SUMIFS(view_parc_agrup!H:H,view_parc_agrup!G:G,Conciliacao!A17)</f>
        <v/>
      </c>
      <c r="E17" s="3">
        <f>SUMIFS(df_mutuos!I:I,df_mutuos!B:B,Conciliacao!A17)</f>
        <v/>
      </c>
      <c r="F17" s="6">
        <f>SUMIFS(df_bloqueios_judiciais!E:E,df_bloqueios_judiciais!D:D,Conciliacao!A17,df_bloqueios_judiciais!E:E,"&gt;0")</f>
        <v/>
      </c>
      <c r="G17" s="7">
        <f>SUMIFS(df_extratos!I:I,df_extratos!F:F,Conciliacao!BD17,df_extratos!G:G,"CREDITO")+SUMIFS(df_extratos!I:I,df_extratos!F:F,Conciliacao!A17,df_extratos!G:G,"CREDITO")+SUMIFS(df_extratos!I:I,df_extratos!F:F,Conciliacao!BE17,df_extratos!G:G,"CREDITO")+SUMIFS(df_extratos!I:I,df_extratos!F:F,Conciliacao!BF17,df_extratos!G:G,"CREDITO")+SUMIFS(df_extratos!I:I,df_extratos!F:F,Conciliacao!BG17,df_extratos!G:G,"CREDITO")</f>
        <v/>
      </c>
      <c r="H17" s="9">
        <f>G17-SUM(B17:F17)</f>
        <v/>
      </c>
      <c r="I17" s="4">
        <f>SUMIFS(df_blueme_sem_parcelamento!E:E,df_blueme_sem_parcelamento!H:H,Conciliacao!A17)*(-1)</f>
        <v/>
      </c>
      <c r="J17" s="4">
        <f>SUMIFS(df_blueme_com_parcelamento!J:J,df_blueme_com_parcelamento!M:M,Conciliacao!A17)*(-1)</f>
        <v/>
      </c>
      <c r="K17" s="4">
        <f>SUMIFS(df_mutuos!J:J,df_mutuos!B:B,Conciliacao!A17)*(-1)</f>
        <v/>
      </c>
      <c r="L17" s="8">
        <f>SUMIFS(df_bloqueios_judiciais!E:E,df_bloqueios_judiciais!D:D,Conciliacao!A17,df_bloqueios_judiciais!E:E,"&lt;0")</f>
        <v/>
      </c>
      <c r="M17" s="10">
        <f>SUMIFS(df_extratos!I:I,df_extratos!F:F,Conciliacao!BD17,df_extratos!G:G,"DEBITO")+SUMIFS(df_extratos!I:I,df_extratos!F:F,Conciliacao!A17,df_extratos!G:G,"DEBITO")+SUMIFS(df_extratos!I:I,df_extratos!F:F,Conciliacao!BE17,df_extratos!G:G,"DEBITO")+SUMIFS(df_extratos!I:I,df_extratos!F:F,Conciliacao!BF17,df_extratos!G:G,"DEBITO")+SUMIFS(df_extratos!I:I,df_extratos!F:F,Conciliacao!BG17,df_extratos!G:G,"DEBITO")</f>
        <v/>
      </c>
      <c r="N17" s="11">
        <f>M17-SUM(I17:L17)</f>
        <v/>
      </c>
      <c r="O17" s="25">
        <f>SUMIFS(df_ajustes_conciliaco!D:D,df_ajustes_conciliaco!C:C,Conciliacao!A17)</f>
        <v/>
      </c>
      <c r="P17" s="22">
        <f>N17+H17-O17</f>
        <v/>
      </c>
      <c r="BD17" s="20" t="n">
        <v>45673.5</v>
      </c>
      <c r="BE17" s="20" t="n">
        <v>45673.125</v>
      </c>
      <c r="BF17" s="20" t="n">
        <v>45673.54166666666</v>
      </c>
      <c r="BG17" s="20" t="n">
        <v>45673.625</v>
      </c>
    </row>
    <row r="18">
      <c r="A18" s="5">
        <f>A17+1</f>
        <v/>
      </c>
      <c r="B18" s="3">
        <f>-SUMIFS(df_extrato_zig!G:G,df_extrato_zig!E:E,Conciliacao!A18,df_extrato_zig!D:D,"Saque")-SUMIFS(df_extrato_zig!G:G,df_extrato_zig!E:E,Conciliacao!A18,df_extrato_zig!D:D,"Antecipação")</f>
        <v/>
      </c>
      <c r="C18" s="3">
        <f>SUMIFS(df_extrato_zig!E:E,df_extrato_zig!L:L,Conciliacao!A18,df_extrato_zig!F:F,"DINHEIRO")</f>
        <v/>
      </c>
      <c r="D18" s="3">
        <f>SUMIFS(view_parc_agrup!H:H,view_parc_agrup!G:G,Conciliacao!A18)</f>
        <v/>
      </c>
      <c r="E18" s="3">
        <f>SUMIFS(df_mutuos!I:I,df_mutuos!B:B,Conciliacao!A18)</f>
        <v/>
      </c>
      <c r="F18" s="6">
        <f>SUMIFS(df_bloqueios_judiciais!E:E,df_bloqueios_judiciais!D:D,Conciliacao!A18,df_bloqueios_judiciais!E:E,"&gt;0")</f>
        <v/>
      </c>
      <c r="G18" s="7">
        <f>SUMIFS(df_extratos!I:I,df_extratos!F:F,Conciliacao!BD18,df_extratos!G:G,"CREDITO")+SUMIFS(df_extratos!I:I,df_extratos!F:F,Conciliacao!A18,df_extratos!G:G,"CREDITO")+SUMIFS(df_extratos!I:I,df_extratos!F:F,Conciliacao!BE18,df_extratos!G:G,"CREDITO")+SUMIFS(df_extratos!I:I,df_extratos!F:F,Conciliacao!BF18,df_extratos!G:G,"CREDITO")+SUMIFS(df_extratos!I:I,df_extratos!F:F,Conciliacao!BG18,df_extratos!G:G,"CREDITO")</f>
        <v/>
      </c>
      <c r="H18" s="9">
        <f>G18-SUM(B18:F18)</f>
        <v/>
      </c>
      <c r="I18" s="4">
        <f>SUMIFS(df_blueme_sem_parcelamento!E:E,df_blueme_sem_parcelamento!H:H,Conciliacao!A18)*(-1)</f>
        <v/>
      </c>
      <c r="J18" s="4">
        <f>SUMIFS(df_blueme_com_parcelamento!J:J,df_blueme_com_parcelamento!M:M,Conciliacao!A18)*(-1)</f>
        <v/>
      </c>
      <c r="K18" s="4">
        <f>SUMIFS(df_mutuos!J:J,df_mutuos!B:B,Conciliacao!A18)*(-1)</f>
        <v/>
      </c>
      <c r="L18" s="8">
        <f>SUMIFS(df_bloqueios_judiciais!E:E,df_bloqueios_judiciais!D:D,Conciliacao!A18,df_bloqueios_judiciais!E:E,"&lt;0")</f>
        <v/>
      </c>
      <c r="M18" s="10">
        <f>SUMIFS(df_extratos!I:I,df_extratos!F:F,Conciliacao!BD18,df_extratos!G:G,"DEBITO")+SUMIFS(df_extratos!I:I,df_extratos!F:F,Conciliacao!A18,df_extratos!G:G,"DEBITO")+SUMIFS(df_extratos!I:I,df_extratos!F:F,Conciliacao!BE18,df_extratos!G:G,"DEBITO")+SUMIFS(df_extratos!I:I,df_extratos!F:F,Conciliacao!BF18,df_extratos!G:G,"DEBITO")+SUMIFS(df_extratos!I:I,df_extratos!F:F,Conciliacao!BG18,df_extratos!G:G,"DEBITO")</f>
        <v/>
      </c>
      <c r="N18" s="11">
        <f>M18-SUM(I18:L18)</f>
        <v/>
      </c>
      <c r="O18" s="25">
        <f>SUMIFS(df_ajustes_conciliaco!D:D,df_ajustes_conciliaco!C:C,Conciliacao!A18)</f>
        <v/>
      </c>
      <c r="P18" s="22">
        <f>N18+H18-O18</f>
        <v/>
      </c>
      <c r="BD18" s="20" t="n">
        <v>45674.5</v>
      </c>
      <c r="BE18" s="20" t="n">
        <v>45674.125</v>
      </c>
      <c r="BF18" s="20" t="n">
        <v>45674.54166666666</v>
      </c>
      <c r="BG18" s="20" t="n">
        <v>45674.625</v>
      </c>
    </row>
    <row r="19">
      <c r="A19" s="5">
        <f>A18+1</f>
        <v/>
      </c>
      <c r="B19" s="3">
        <f>-SUMIFS(df_extrato_zig!G:G,df_extrato_zig!E:E,Conciliacao!A19,df_extrato_zig!D:D,"Saque")-SUMIFS(df_extrato_zig!G:G,df_extrato_zig!E:E,Conciliacao!A19,df_extrato_zig!D:D,"Antecipação")</f>
        <v/>
      </c>
      <c r="C19" s="3">
        <f>SUMIFS(df_extrato_zig!E:E,df_extrato_zig!L:L,Conciliacao!A19,df_extrato_zig!F:F,"DINHEIRO")</f>
        <v/>
      </c>
      <c r="D19" s="3">
        <f>SUMIFS(view_parc_agrup!H:H,view_parc_agrup!G:G,Conciliacao!A19)</f>
        <v/>
      </c>
      <c r="E19" s="3">
        <f>SUMIFS(df_mutuos!I:I,df_mutuos!B:B,Conciliacao!A19)</f>
        <v/>
      </c>
      <c r="F19" s="6">
        <f>SUMIFS(df_bloqueios_judiciais!E:E,df_bloqueios_judiciais!D:D,Conciliacao!A19,df_bloqueios_judiciais!E:E,"&gt;0")</f>
        <v/>
      </c>
      <c r="G19" s="7">
        <f>SUMIFS(df_extratos!I:I,df_extratos!F:F,Conciliacao!BD19,df_extratos!G:G,"CREDITO")+SUMIFS(df_extratos!I:I,df_extratos!F:F,Conciliacao!A19,df_extratos!G:G,"CREDITO")+SUMIFS(df_extratos!I:I,df_extratos!F:F,Conciliacao!BE19,df_extratos!G:G,"CREDITO")+SUMIFS(df_extratos!I:I,df_extratos!F:F,Conciliacao!BF19,df_extratos!G:G,"CREDITO")+SUMIFS(df_extratos!I:I,df_extratos!F:F,Conciliacao!BG19,df_extratos!G:G,"CREDITO")</f>
        <v/>
      </c>
      <c r="H19" s="9">
        <f>G19-SUM(B19:F19)</f>
        <v/>
      </c>
      <c r="I19" s="4">
        <f>SUMIFS(df_blueme_sem_parcelamento!E:E,df_blueme_sem_parcelamento!H:H,Conciliacao!A19)*(-1)</f>
        <v/>
      </c>
      <c r="J19" s="4">
        <f>SUMIFS(df_blueme_com_parcelamento!J:J,df_blueme_com_parcelamento!M:M,Conciliacao!A19)*(-1)</f>
        <v/>
      </c>
      <c r="K19" s="4">
        <f>SUMIFS(df_mutuos!J:J,df_mutuos!B:B,Conciliacao!A19)*(-1)</f>
        <v/>
      </c>
      <c r="L19" s="8">
        <f>SUMIFS(df_bloqueios_judiciais!E:E,df_bloqueios_judiciais!D:D,Conciliacao!A19,df_bloqueios_judiciais!E:E,"&lt;0")</f>
        <v/>
      </c>
      <c r="M19" s="10">
        <f>SUMIFS(df_extratos!I:I,df_extratos!F:F,Conciliacao!BD19,df_extratos!G:G,"DEBITO")+SUMIFS(df_extratos!I:I,df_extratos!F:F,Conciliacao!A19,df_extratos!G:G,"DEBITO")+SUMIFS(df_extratos!I:I,df_extratos!F:F,Conciliacao!BE19,df_extratos!G:G,"DEBITO")+SUMIFS(df_extratos!I:I,df_extratos!F:F,Conciliacao!BF19,df_extratos!G:G,"DEBITO")+SUMIFS(df_extratos!I:I,df_extratos!F:F,Conciliacao!BG19,df_extratos!G:G,"DEBITO")</f>
        <v/>
      </c>
      <c r="N19" s="11">
        <f>M19-SUM(I19:L19)</f>
        <v/>
      </c>
      <c r="O19" s="25">
        <f>SUMIFS(df_ajustes_conciliaco!D:D,df_ajustes_conciliaco!C:C,Conciliacao!A19)</f>
        <v/>
      </c>
      <c r="P19" s="22">
        <f>N19+H19-O19</f>
        <v/>
      </c>
      <c r="BD19" s="20" t="n">
        <v>45675.5</v>
      </c>
      <c r="BE19" s="20" t="n">
        <v>45675.125</v>
      </c>
      <c r="BF19" s="20" t="n">
        <v>45675.54166666666</v>
      </c>
      <c r="BG19" s="20" t="n">
        <v>45675.625</v>
      </c>
    </row>
    <row r="20">
      <c r="A20" s="5">
        <f>A19+1</f>
        <v/>
      </c>
      <c r="B20" s="3">
        <f>-SUMIFS(df_extrato_zig!G:G,df_extrato_zig!E:E,Conciliacao!A20,df_extrato_zig!D:D,"Saque")-SUMIFS(df_extrato_zig!G:G,df_extrato_zig!E:E,Conciliacao!A20,df_extrato_zig!D:D,"Antecipação")</f>
        <v/>
      </c>
      <c r="C20" s="3">
        <f>SUMIFS(df_extrato_zig!E:E,df_extrato_zig!L:L,Conciliacao!A20,df_extrato_zig!F:F,"DINHEIRO")</f>
        <v/>
      </c>
      <c r="D20" s="3">
        <f>SUMIFS(view_parc_agrup!H:H,view_parc_agrup!G:G,Conciliacao!A20)</f>
        <v/>
      </c>
      <c r="E20" s="3">
        <f>SUMIFS(df_mutuos!I:I,df_mutuos!B:B,Conciliacao!A20)</f>
        <v/>
      </c>
      <c r="F20" s="6">
        <f>SUMIFS(df_bloqueios_judiciais!E:E,df_bloqueios_judiciais!D:D,Conciliacao!A20,df_bloqueios_judiciais!E:E,"&gt;0")</f>
        <v/>
      </c>
      <c r="G20" s="7">
        <f>SUMIFS(df_extratos!I:I,df_extratos!F:F,Conciliacao!BD20,df_extratos!G:G,"CREDITO")+SUMIFS(df_extratos!I:I,df_extratos!F:F,Conciliacao!A20,df_extratos!G:G,"CREDITO")+SUMIFS(df_extratos!I:I,df_extratos!F:F,Conciliacao!BE20,df_extratos!G:G,"CREDITO")+SUMIFS(df_extratos!I:I,df_extratos!F:F,Conciliacao!BF20,df_extratos!G:G,"CREDITO")+SUMIFS(df_extratos!I:I,df_extratos!F:F,Conciliacao!BG20,df_extratos!G:G,"CREDITO")</f>
        <v/>
      </c>
      <c r="H20" s="9">
        <f>G20-SUM(B20:F20)</f>
        <v/>
      </c>
      <c r="I20" s="4">
        <f>SUMIFS(df_blueme_sem_parcelamento!E:E,df_blueme_sem_parcelamento!H:H,Conciliacao!A20)*(-1)</f>
        <v/>
      </c>
      <c r="J20" s="4">
        <f>SUMIFS(df_blueme_com_parcelamento!J:J,df_blueme_com_parcelamento!M:M,Conciliacao!A20)*(-1)</f>
        <v/>
      </c>
      <c r="K20" s="4">
        <f>SUMIFS(df_mutuos!J:J,df_mutuos!B:B,Conciliacao!A20)*(-1)</f>
        <v/>
      </c>
      <c r="L20" s="8">
        <f>SUMIFS(df_bloqueios_judiciais!E:E,df_bloqueios_judiciais!D:D,Conciliacao!A20,df_bloqueios_judiciais!E:E,"&lt;0")</f>
        <v/>
      </c>
      <c r="M20" s="10">
        <f>SUMIFS(df_extratos!I:I,df_extratos!F:F,Conciliacao!BD20,df_extratos!G:G,"DEBITO")+SUMIFS(df_extratos!I:I,df_extratos!F:F,Conciliacao!A20,df_extratos!G:G,"DEBITO")+SUMIFS(df_extratos!I:I,df_extratos!F:F,Conciliacao!BE20,df_extratos!G:G,"DEBITO")+SUMIFS(df_extratos!I:I,df_extratos!F:F,Conciliacao!BF20,df_extratos!G:G,"DEBITO")+SUMIFS(df_extratos!I:I,df_extratos!F:F,Conciliacao!BG20,df_extratos!G:G,"DEBITO")</f>
        <v/>
      </c>
      <c r="N20" s="11">
        <f>M20-SUM(I20:L20)</f>
        <v/>
      </c>
      <c r="O20" s="25">
        <f>SUMIFS(df_ajustes_conciliaco!D:D,df_ajustes_conciliaco!C:C,Conciliacao!A20)</f>
        <v/>
      </c>
      <c r="P20" s="22">
        <f>N20+H20-O20</f>
        <v/>
      </c>
      <c r="BD20" s="20" t="n">
        <v>45676.5</v>
      </c>
      <c r="BE20" s="20" t="n">
        <v>45676.125</v>
      </c>
      <c r="BF20" s="20" t="n">
        <v>45676.54166666666</v>
      </c>
      <c r="BG20" s="20" t="n">
        <v>45676.625</v>
      </c>
    </row>
    <row r="21">
      <c r="A21" s="5">
        <f>A20+1</f>
        <v/>
      </c>
      <c r="B21" s="3">
        <f>-SUMIFS(df_extrato_zig!G:G,df_extrato_zig!E:E,Conciliacao!A21,df_extrato_zig!D:D,"Saque")-SUMIFS(df_extrato_zig!G:G,df_extrato_zig!E:E,Conciliacao!A21,df_extrato_zig!D:D,"Antecipação")</f>
        <v/>
      </c>
      <c r="C21" s="3">
        <f>SUMIFS(df_extrato_zig!E:E,df_extrato_zig!L:L,Conciliacao!A21,df_extrato_zig!F:F,"DINHEIRO")</f>
        <v/>
      </c>
      <c r="D21" s="3">
        <f>SUMIFS(view_parc_agrup!H:H,view_parc_agrup!G:G,Conciliacao!A21)</f>
        <v/>
      </c>
      <c r="E21" s="3">
        <f>SUMIFS(df_mutuos!I:I,df_mutuos!B:B,Conciliacao!A21)</f>
        <v/>
      </c>
      <c r="F21" s="6">
        <f>SUMIFS(df_bloqueios_judiciais!E:E,df_bloqueios_judiciais!D:D,Conciliacao!A21,df_bloqueios_judiciais!E:E,"&gt;0")</f>
        <v/>
      </c>
      <c r="G21" s="7">
        <f>SUMIFS(df_extratos!I:I,df_extratos!F:F,Conciliacao!BD21,df_extratos!G:G,"CREDITO")+SUMIFS(df_extratos!I:I,df_extratos!F:F,Conciliacao!A21,df_extratos!G:G,"CREDITO")+SUMIFS(df_extratos!I:I,df_extratos!F:F,Conciliacao!BE21,df_extratos!G:G,"CREDITO")+SUMIFS(df_extratos!I:I,df_extratos!F:F,Conciliacao!BF21,df_extratos!G:G,"CREDITO")+SUMIFS(df_extratos!I:I,df_extratos!F:F,Conciliacao!BG21,df_extratos!G:G,"CREDITO")</f>
        <v/>
      </c>
      <c r="H21" s="9">
        <f>G21-SUM(B21:F21)</f>
        <v/>
      </c>
      <c r="I21" s="4">
        <f>SUMIFS(df_blueme_sem_parcelamento!E:E,df_blueme_sem_parcelamento!H:H,Conciliacao!A21)*(-1)</f>
        <v/>
      </c>
      <c r="J21" s="4">
        <f>SUMIFS(df_blueme_com_parcelamento!J:J,df_blueme_com_parcelamento!M:M,Conciliacao!A21)*(-1)</f>
        <v/>
      </c>
      <c r="K21" s="4">
        <f>SUMIFS(df_mutuos!J:J,df_mutuos!B:B,Conciliacao!A21)*(-1)</f>
        <v/>
      </c>
      <c r="L21" s="8">
        <f>SUMIFS(df_bloqueios_judiciais!E:E,df_bloqueios_judiciais!D:D,Conciliacao!A21,df_bloqueios_judiciais!E:E,"&lt;0")</f>
        <v/>
      </c>
      <c r="M21" s="10">
        <f>SUMIFS(df_extratos!I:I,df_extratos!F:F,Conciliacao!BD21,df_extratos!G:G,"DEBITO")+SUMIFS(df_extratos!I:I,df_extratos!F:F,Conciliacao!A21,df_extratos!G:G,"DEBITO")+SUMIFS(df_extratos!I:I,df_extratos!F:F,Conciliacao!BE21,df_extratos!G:G,"DEBITO")+SUMIFS(df_extratos!I:I,df_extratos!F:F,Conciliacao!BF21,df_extratos!G:G,"DEBITO")+SUMIFS(df_extratos!I:I,df_extratos!F:F,Conciliacao!BG21,df_extratos!G:G,"DEBITO")</f>
        <v/>
      </c>
      <c r="N21" s="11">
        <f>M21-SUM(I21:L21)</f>
        <v/>
      </c>
      <c r="O21" s="25">
        <f>SUMIFS(df_ajustes_conciliaco!D:D,df_ajustes_conciliaco!C:C,Conciliacao!A21)</f>
        <v/>
      </c>
      <c r="P21" s="22">
        <f>N21+H21-O21</f>
        <v/>
      </c>
      <c r="BD21" s="20" t="n">
        <v>45677.5</v>
      </c>
      <c r="BE21" s="20" t="n">
        <v>45677.125</v>
      </c>
      <c r="BF21" s="20" t="n">
        <v>45677.54166666666</v>
      </c>
      <c r="BG21" s="20" t="n">
        <v>45677.625</v>
      </c>
    </row>
    <row r="22">
      <c r="A22" s="5">
        <f>A21+1</f>
        <v/>
      </c>
      <c r="B22" s="3">
        <f>-SUMIFS(df_extrato_zig!G:G,df_extrato_zig!E:E,Conciliacao!A22,df_extrato_zig!D:D,"Saque")-SUMIFS(df_extrato_zig!G:G,df_extrato_zig!E:E,Conciliacao!A22,df_extrato_zig!D:D,"Antecipação")</f>
        <v/>
      </c>
      <c r="C22" s="3">
        <f>SUMIFS(df_extrato_zig!E:E,df_extrato_zig!L:L,Conciliacao!A22,df_extrato_zig!F:F,"DINHEIRO")</f>
        <v/>
      </c>
      <c r="D22" s="3">
        <f>SUMIFS(view_parc_agrup!H:H,view_parc_agrup!G:G,Conciliacao!A22)</f>
        <v/>
      </c>
      <c r="E22" s="3">
        <f>SUMIFS(df_mutuos!I:I,df_mutuos!B:B,Conciliacao!A22)</f>
        <v/>
      </c>
      <c r="F22" s="6">
        <f>SUMIFS(df_bloqueios_judiciais!E:E,df_bloqueios_judiciais!D:D,Conciliacao!A22,df_bloqueios_judiciais!E:E,"&gt;0")</f>
        <v/>
      </c>
      <c r="G22" s="7">
        <f>SUMIFS(df_extratos!I:I,df_extratos!F:F,Conciliacao!BD22,df_extratos!G:G,"CREDITO")+SUMIFS(df_extratos!I:I,df_extratos!F:F,Conciliacao!A22,df_extratos!G:G,"CREDITO")+SUMIFS(df_extratos!I:I,df_extratos!F:F,Conciliacao!BE22,df_extratos!G:G,"CREDITO")+SUMIFS(df_extratos!I:I,df_extratos!F:F,Conciliacao!BF22,df_extratos!G:G,"CREDITO")+SUMIFS(df_extratos!I:I,df_extratos!F:F,Conciliacao!BG22,df_extratos!G:G,"CREDITO")</f>
        <v/>
      </c>
      <c r="H22" s="9">
        <f>G22-SUM(B22:F22)</f>
        <v/>
      </c>
      <c r="I22" s="4">
        <f>SUMIFS(df_blueme_sem_parcelamento!E:E,df_blueme_sem_parcelamento!H:H,Conciliacao!A22)*(-1)</f>
        <v/>
      </c>
      <c r="J22" s="4">
        <f>SUMIFS(df_blueme_com_parcelamento!J:J,df_blueme_com_parcelamento!M:M,Conciliacao!A22)*(-1)</f>
        <v/>
      </c>
      <c r="K22" s="4">
        <f>SUMIFS(df_mutuos!J:J,df_mutuos!B:B,Conciliacao!A22)*(-1)</f>
        <v/>
      </c>
      <c r="L22" s="8">
        <f>SUMIFS(df_bloqueios_judiciais!E:E,df_bloqueios_judiciais!D:D,Conciliacao!A22,df_bloqueios_judiciais!E:E,"&lt;0")</f>
        <v/>
      </c>
      <c r="M22" s="10">
        <f>SUMIFS(df_extratos!I:I,df_extratos!F:F,Conciliacao!BD22,df_extratos!G:G,"DEBITO")+SUMIFS(df_extratos!I:I,df_extratos!F:F,Conciliacao!A22,df_extratos!G:G,"DEBITO")+SUMIFS(df_extratos!I:I,df_extratos!F:F,Conciliacao!BE22,df_extratos!G:G,"DEBITO")+SUMIFS(df_extratos!I:I,df_extratos!F:F,Conciliacao!BF22,df_extratos!G:G,"DEBITO")+SUMIFS(df_extratos!I:I,df_extratos!F:F,Conciliacao!BG22,df_extratos!G:G,"DEBITO")</f>
        <v/>
      </c>
      <c r="N22" s="11">
        <f>M22-SUM(I22:L22)</f>
        <v/>
      </c>
      <c r="O22" s="25">
        <f>SUMIFS(df_ajustes_conciliaco!D:D,df_ajustes_conciliaco!C:C,Conciliacao!A22)</f>
        <v/>
      </c>
      <c r="P22" s="22">
        <f>N22+H22-O22</f>
        <v/>
      </c>
      <c r="BD22" s="20" t="n">
        <v>45678.5</v>
      </c>
      <c r="BE22" s="20" t="n">
        <v>45678.125</v>
      </c>
      <c r="BF22" s="20" t="n">
        <v>45678.54166666666</v>
      </c>
      <c r="BG22" s="20" t="n">
        <v>45678.625</v>
      </c>
    </row>
    <row r="23">
      <c r="A23" s="5">
        <f>A22+1</f>
        <v/>
      </c>
      <c r="B23" s="3">
        <f>-SUMIFS(df_extrato_zig!G:G,df_extrato_zig!E:E,Conciliacao!A23,df_extrato_zig!D:D,"Saque")-SUMIFS(df_extrato_zig!G:G,df_extrato_zig!E:E,Conciliacao!A23,df_extrato_zig!D:D,"Antecipação")</f>
        <v/>
      </c>
      <c r="C23" s="3">
        <f>SUMIFS(df_extrato_zig!E:E,df_extrato_zig!L:L,Conciliacao!A23,df_extrato_zig!F:F,"DINHEIRO")</f>
        <v/>
      </c>
      <c r="D23" s="3">
        <f>SUMIFS(view_parc_agrup!H:H,view_parc_agrup!G:G,Conciliacao!A23)</f>
        <v/>
      </c>
      <c r="E23" s="3">
        <f>SUMIFS(df_mutuos!I:I,df_mutuos!B:B,Conciliacao!A23)</f>
        <v/>
      </c>
      <c r="F23" s="6">
        <f>SUMIFS(df_bloqueios_judiciais!E:E,df_bloqueios_judiciais!D:D,Conciliacao!A23,df_bloqueios_judiciais!E:E,"&gt;0")</f>
        <v/>
      </c>
      <c r="G23" s="7">
        <f>SUMIFS(df_extratos!I:I,df_extratos!F:F,Conciliacao!BD23,df_extratos!G:G,"CREDITO")+SUMIFS(df_extratos!I:I,df_extratos!F:F,Conciliacao!A23,df_extratos!G:G,"CREDITO")+SUMIFS(df_extratos!I:I,df_extratos!F:F,Conciliacao!BE23,df_extratos!G:G,"CREDITO")+SUMIFS(df_extratos!I:I,df_extratos!F:F,Conciliacao!BF23,df_extratos!G:G,"CREDITO")+SUMIFS(df_extratos!I:I,df_extratos!F:F,Conciliacao!BG23,df_extratos!G:G,"CREDITO")</f>
        <v/>
      </c>
      <c r="H23" s="9">
        <f>G23-SUM(B23:F23)</f>
        <v/>
      </c>
      <c r="I23" s="4">
        <f>SUMIFS(df_blueme_sem_parcelamento!E:E,df_blueme_sem_parcelamento!H:H,Conciliacao!A23)*(-1)</f>
        <v/>
      </c>
      <c r="J23" s="4">
        <f>SUMIFS(df_blueme_com_parcelamento!J:J,df_blueme_com_parcelamento!M:M,Conciliacao!A23)*(-1)</f>
        <v/>
      </c>
      <c r="K23" s="4">
        <f>SUMIFS(df_mutuos!J:J,df_mutuos!B:B,Conciliacao!A23)*(-1)</f>
        <v/>
      </c>
      <c r="L23" s="8">
        <f>SUMIFS(df_bloqueios_judiciais!E:E,df_bloqueios_judiciais!D:D,Conciliacao!A23,df_bloqueios_judiciais!E:E,"&lt;0")</f>
        <v/>
      </c>
      <c r="M23" s="10">
        <f>SUMIFS(df_extratos!I:I,df_extratos!F:F,Conciliacao!BD23,df_extratos!G:G,"DEBITO")+SUMIFS(df_extratos!I:I,df_extratos!F:F,Conciliacao!A23,df_extratos!G:G,"DEBITO")+SUMIFS(df_extratos!I:I,df_extratos!F:F,Conciliacao!BE23,df_extratos!G:G,"DEBITO")+SUMIFS(df_extratos!I:I,df_extratos!F:F,Conciliacao!BF23,df_extratos!G:G,"DEBITO")+SUMIFS(df_extratos!I:I,df_extratos!F:F,Conciliacao!BG23,df_extratos!G:G,"DEBITO")</f>
        <v/>
      </c>
      <c r="N23" s="11">
        <f>M23-SUM(I23:L23)</f>
        <v/>
      </c>
      <c r="O23" s="25">
        <f>SUMIFS(df_ajustes_conciliaco!D:D,df_ajustes_conciliaco!C:C,Conciliacao!A23)</f>
        <v/>
      </c>
      <c r="P23" s="22">
        <f>N23+H23-O23</f>
        <v/>
      </c>
      <c r="BD23" s="20" t="n">
        <v>45679.5</v>
      </c>
      <c r="BE23" s="20" t="n">
        <v>45679.125</v>
      </c>
      <c r="BF23" s="20" t="n">
        <v>45679.54166666666</v>
      </c>
      <c r="BG23" s="20" t="n">
        <v>45679.625</v>
      </c>
    </row>
    <row r="24">
      <c r="A24" s="5">
        <f>A23+1</f>
        <v/>
      </c>
      <c r="B24" s="3">
        <f>-SUMIFS(df_extrato_zig!G:G,df_extrato_zig!E:E,Conciliacao!A24,df_extrato_zig!D:D,"Saque")-SUMIFS(df_extrato_zig!G:G,df_extrato_zig!E:E,Conciliacao!A24,df_extrato_zig!D:D,"Antecipação")</f>
        <v/>
      </c>
      <c r="C24" s="3">
        <f>SUMIFS(df_extrato_zig!E:E,df_extrato_zig!L:L,Conciliacao!A24,df_extrato_zig!F:F,"DINHEIRO")</f>
        <v/>
      </c>
      <c r="D24" s="3">
        <f>SUMIFS(view_parc_agrup!H:H,view_parc_agrup!G:G,Conciliacao!A24)</f>
        <v/>
      </c>
      <c r="E24" s="3">
        <f>SUMIFS(df_mutuos!I:I,df_mutuos!B:B,Conciliacao!A24)</f>
        <v/>
      </c>
      <c r="F24" s="6">
        <f>SUMIFS(df_bloqueios_judiciais!E:E,df_bloqueios_judiciais!D:D,Conciliacao!A24,df_bloqueios_judiciais!E:E,"&gt;0")</f>
        <v/>
      </c>
      <c r="G24" s="7">
        <f>SUMIFS(df_extratos!I:I,df_extratos!F:F,Conciliacao!BD24,df_extratos!G:G,"CREDITO")+SUMIFS(df_extratos!I:I,df_extratos!F:F,Conciliacao!A24,df_extratos!G:G,"CREDITO")+SUMIFS(df_extratos!I:I,df_extratos!F:F,Conciliacao!BE24,df_extratos!G:G,"CREDITO")+SUMIFS(df_extratos!I:I,df_extratos!F:F,Conciliacao!BF24,df_extratos!G:G,"CREDITO")+SUMIFS(df_extratos!I:I,df_extratos!F:F,Conciliacao!BG24,df_extratos!G:G,"CREDITO")</f>
        <v/>
      </c>
      <c r="H24" s="9">
        <f>G24-SUM(B24:F24)</f>
        <v/>
      </c>
      <c r="I24" s="4">
        <f>SUMIFS(df_blueme_sem_parcelamento!E:E,df_blueme_sem_parcelamento!H:H,Conciliacao!A24)*(-1)</f>
        <v/>
      </c>
      <c r="J24" s="4">
        <f>SUMIFS(df_blueme_com_parcelamento!J:J,df_blueme_com_parcelamento!M:M,Conciliacao!A24)*(-1)</f>
        <v/>
      </c>
      <c r="K24" s="4">
        <f>SUMIFS(df_mutuos!J:J,df_mutuos!B:B,Conciliacao!A24)*(-1)</f>
        <v/>
      </c>
      <c r="L24" s="8">
        <f>SUMIFS(df_bloqueios_judiciais!E:E,df_bloqueios_judiciais!D:D,Conciliacao!A24,df_bloqueios_judiciais!E:E,"&lt;0")</f>
        <v/>
      </c>
      <c r="M24" s="10">
        <f>SUMIFS(df_extratos!I:I,df_extratos!F:F,Conciliacao!BD24,df_extratos!G:G,"DEBITO")+SUMIFS(df_extratos!I:I,df_extratos!F:F,Conciliacao!A24,df_extratos!G:G,"DEBITO")+SUMIFS(df_extratos!I:I,df_extratos!F:F,Conciliacao!BE24,df_extratos!G:G,"DEBITO")+SUMIFS(df_extratos!I:I,df_extratos!F:F,Conciliacao!BF24,df_extratos!G:G,"DEBITO")+SUMIFS(df_extratos!I:I,df_extratos!F:F,Conciliacao!BG24,df_extratos!G:G,"DEBITO")</f>
        <v/>
      </c>
      <c r="N24" s="11">
        <f>M24-SUM(I24:L24)</f>
        <v/>
      </c>
      <c r="O24" s="25">
        <f>SUMIFS(df_ajustes_conciliaco!D:D,df_ajustes_conciliaco!C:C,Conciliacao!A24)</f>
        <v/>
      </c>
      <c r="P24" s="22">
        <f>N24+H24-O24</f>
        <v/>
      </c>
      <c r="BD24" s="20" t="n">
        <v>45680.5</v>
      </c>
      <c r="BE24" s="20" t="n">
        <v>45680.125</v>
      </c>
      <c r="BF24" s="20" t="n">
        <v>45680.54166666666</v>
      </c>
      <c r="BG24" s="20" t="n">
        <v>45680.625</v>
      </c>
    </row>
    <row r="25">
      <c r="A25" s="5">
        <f>A24+1</f>
        <v/>
      </c>
      <c r="B25" s="3">
        <f>-SUMIFS(df_extrato_zig!G:G,df_extrato_zig!E:E,Conciliacao!A25,df_extrato_zig!D:D,"Saque")-SUMIFS(df_extrato_zig!G:G,df_extrato_zig!E:E,Conciliacao!A25,df_extrato_zig!D:D,"Antecipação")</f>
        <v/>
      </c>
      <c r="C25" s="3">
        <f>SUMIFS(df_extrato_zig!E:E,df_extrato_zig!L:L,Conciliacao!A25,df_extrato_zig!F:F,"DINHEIRO")</f>
        <v/>
      </c>
      <c r="D25" s="3">
        <f>SUMIFS(view_parc_agrup!H:H,view_parc_agrup!G:G,Conciliacao!A25)</f>
        <v/>
      </c>
      <c r="E25" s="3">
        <f>SUMIFS(df_mutuos!I:I,df_mutuos!B:B,Conciliacao!A25)</f>
        <v/>
      </c>
      <c r="F25" s="6">
        <f>SUMIFS(df_bloqueios_judiciais!E:E,df_bloqueios_judiciais!D:D,Conciliacao!A25,df_bloqueios_judiciais!E:E,"&gt;0")</f>
        <v/>
      </c>
      <c r="G25" s="7">
        <f>SUMIFS(df_extratos!I:I,df_extratos!F:F,Conciliacao!BD25,df_extratos!G:G,"CREDITO")+SUMIFS(df_extratos!I:I,df_extratos!F:F,Conciliacao!A25,df_extratos!G:G,"CREDITO")+SUMIFS(df_extratos!I:I,df_extratos!F:F,Conciliacao!BE25,df_extratos!G:G,"CREDITO")+SUMIFS(df_extratos!I:I,df_extratos!F:F,Conciliacao!BF25,df_extratos!G:G,"CREDITO")+SUMIFS(df_extratos!I:I,df_extratos!F:F,Conciliacao!BG25,df_extratos!G:G,"CREDITO")</f>
        <v/>
      </c>
      <c r="H25" s="9">
        <f>G25-SUM(B25:F25)</f>
        <v/>
      </c>
      <c r="I25" s="4">
        <f>SUMIFS(df_blueme_sem_parcelamento!E:E,df_blueme_sem_parcelamento!H:H,Conciliacao!A25)*(-1)</f>
        <v/>
      </c>
      <c r="J25" s="4">
        <f>SUMIFS(df_blueme_com_parcelamento!J:J,df_blueme_com_parcelamento!M:M,Conciliacao!A25)*(-1)</f>
        <v/>
      </c>
      <c r="K25" s="4">
        <f>SUMIFS(df_mutuos!J:J,df_mutuos!B:B,Conciliacao!A25)*(-1)</f>
        <v/>
      </c>
      <c r="L25" s="8">
        <f>SUMIFS(df_bloqueios_judiciais!E:E,df_bloqueios_judiciais!D:D,Conciliacao!A25,df_bloqueios_judiciais!E:E,"&lt;0")</f>
        <v/>
      </c>
      <c r="M25" s="10">
        <f>SUMIFS(df_extratos!I:I,df_extratos!F:F,Conciliacao!BD25,df_extratos!G:G,"DEBITO")+SUMIFS(df_extratos!I:I,df_extratos!F:F,Conciliacao!A25,df_extratos!G:G,"DEBITO")+SUMIFS(df_extratos!I:I,df_extratos!F:F,Conciliacao!BE25,df_extratos!G:G,"DEBITO")+SUMIFS(df_extratos!I:I,df_extratos!F:F,Conciliacao!BF25,df_extratos!G:G,"DEBITO")+SUMIFS(df_extratos!I:I,df_extratos!F:F,Conciliacao!BG25,df_extratos!G:G,"DEBITO")</f>
        <v/>
      </c>
      <c r="N25" s="11">
        <f>M25-SUM(I25:L25)</f>
        <v/>
      </c>
      <c r="O25" s="25">
        <f>SUMIFS(df_ajustes_conciliaco!D:D,df_ajustes_conciliaco!C:C,Conciliacao!A25)</f>
        <v/>
      </c>
      <c r="P25" s="22">
        <f>N25+H25-O25</f>
        <v/>
      </c>
      <c r="BD25" s="20" t="n">
        <v>45681.5</v>
      </c>
      <c r="BE25" s="20" t="n">
        <v>45681.125</v>
      </c>
      <c r="BF25" s="20" t="n">
        <v>45681.54166666666</v>
      </c>
      <c r="BG25" s="20" t="n">
        <v>45681.625</v>
      </c>
    </row>
    <row r="26">
      <c r="A26" s="5">
        <f>A25+1</f>
        <v/>
      </c>
      <c r="B26" s="3">
        <f>-SUMIFS(df_extrato_zig!G:G,df_extrato_zig!E:E,Conciliacao!A26,df_extrato_zig!D:D,"Saque")-SUMIFS(df_extrato_zig!G:G,df_extrato_zig!E:E,Conciliacao!A26,df_extrato_zig!D:D,"Antecipação")</f>
        <v/>
      </c>
      <c r="C26" s="3">
        <f>SUMIFS(df_extrato_zig!E:E,df_extrato_zig!L:L,Conciliacao!A26,df_extrato_zig!F:F,"DINHEIRO")</f>
        <v/>
      </c>
      <c r="D26" s="3">
        <f>SUMIFS(view_parc_agrup!H:H,view_parc_agrup!G:G,Conciliacao!A26)</f>
        <v/>
      </c>
      <c r="E26" s="3">
        <f>SUMIFS(df_mutuos!I:I,df_mutuos!B:B,Conciliacao!A26)</f>
        <v/>
      </c>
      <c r="F26" s="6">
        <f>SUMIFS(df_bloqueios_judiciais!E:E,df_bloqueios_judiciais!D:D,Conciliacao!A26,df_bloqueios_judiciais!E:E,"&gt;0")</f>
        <v/>
      </c>
      <c r="G26" s="7">
        <f>SUMIFS(df_extratos!I:I,df_extratos!F:F,Conciliacao!BD26,df_extratos!G:G,"CREDITO")+SUMIFS(df_extratos!I:I,df_extratos!F:F,Conciliacao!A26,df_extratos!G:G,"CREDITO")+SUMIFS(df_extratos!I:I,df_extratos!F:F,Conciliacao!BE26,df_extratos!G:G,"CREDITO")+SUMIFS(df_extratos!I:I,df_extratos!F:F,Conciliacao!BF26,df_extratos!G:G,"CREDITO")+SUMIFS(df_extratos!I:I,df_extratos!F:F,Conciliacao!BG26,df_extratos!G:G,"CREDITO")</f>
        <v/>
      </c>
      <c r="H26" s="9">
        <f>G26-SUM(B26:F26)</f>
        <v/>
      </c>
      <c r="I26" s="4">
        <f>SUMIFS(df_blueme_sem_parcelamento!E:E,df_blueme_sem_parcelamento!H:H,Conciliacao!A26)*(-1)</f>
        <v/>
      </c>
      <c r="J26" s="4">
        <f>SUMIFS(df_blueme_com_parcelamento!J:J,df_blueme_com_parcelamento!M:M,Conciliacao!A26)*(-1)</f>
        <v/>
      </c>
      <c r="K26" s="4">
        <f>SUMIFS(df_mutuos!J:J,df_mutuos!B:B,Conciliacao!A26)*(-1)</f>
        <v/>
      </c>
      <c r="L26" s="8">
        <f>SUMIFS(df_bloqueios_judiciais!E:E,df_bloqueios_judiciais!D:D,Conciliacao!A26,df_bloqueios_judiciais!E:E,"&lt;0")</f>
        <v/>
      </c>
      <c r="M26" s="10">
        <f>SUMIFS(df_extratos!I:I,df_extratos!F:F,Conciliacao!BD26,df_extratos!G:G,"DEBITO")+SUMIFS(df_extratos!I:I,df_extratos!F:F,Conciliacao!A26,df_extratos!G:G,"DEBITO")+SUMIFS(df_extratos!I:I,df_extratos!F:F,Conciliacao!BE26,df_extratos!G:G,"DEBITO")+SUMIFS(df_extratos!I:I,df_extratos!F:F,Conciliacao!BF26,df_extratos!G:G,"DEBITO")+SUMIFS(df_extratos!I:I,df_extratos!F:F,Conciliacao!BG26,df_extratos!G:G,"DEBITO")</f>
        <v/>
      </c>
      <c r="N26" s="11">
        <f>M26-SUM(I26:L26)</f>
        <v/>
      </c>
      <c r="O26" s="25">
        <f>SUMIFS(df_ajustes_conciliaco!D:D,df_ajustes_conciliaco!C:C,Conciliacao!A26)</f>
        <v/>
      </c>
      <c r="P26" s="22">
        <f>N26+H26-O26</f>
        <v/>
      </c>
      <c r="BD26" s="20" t="n">
        <v>45682.5</v>
      </c>
      <c r="BE26" s="20" t="n">
        <v>45682.125</v>
      </c>
      <c r="BF26" s="20" t="n">
        <v>45682.54166666666</v>
      </c>
      <c r="BG26" s="20" t="n">
        <v>45682.625</v>
      </c>
    </row>
    <row r="27">
      <c r="A27" s="5">
        <f>A26+1</f>
        <v/>
      </c>
      <c r="B27" s="3">
        <f>-SUMIFS(df_extrato_zig!G:G,df_extrato_zig!E:E,Conciliacao!A27,df_extrato_zig!D:D,"Saque")-SUMIFS(df_extrato_zig!G:G,df_extrato_zig!E:E,Conciliacao!A27,df_extrato_zig!D:D,"Antecipação")</f>
        <v/>
      </c>
      <c r="C27" s="3">
        <f>SUMIFS(df_extrato_zig!E:E,df_extrato_zig!L:L,Conciliacao!A27,df_extrato_zig!F:F,"DINHEIRO")</f>
        <v/>
      </c>
      <c r="D27" s="3">
        <f>SUMIFS(view_parc_agrup!H:H,view_parc_agrup!G:G,Conciliacao!A27)</f>
        <v/>
      </c>
      <c r="E27" s="3">
        <f>SUMIFS(df_mutuos!I:I,df_mutuos!B:B,Conciliacao!A27)</f>
        <v/>
      </c>
      <c r="F27" s="6">
        <f>SUMIFS(df_bloqueios_judiciais!E:E,df_bloqueios_judiciais!D:D,Conciliacao!A27,df_bloqueios_judiciais!E:E,"&gt;0")</f>
        <v/>
      </c>
      <c r="G27" s="7">
        <f>SUMIFS(df_extratos!I:I,df_extratos!F:F,Conciliacao!BD27,df_extratos!G:G,"CREDITO")+SUMIFS(df_extratos!I:I,df_extratos!F:F,Conciliacao!A27,df_extratos!G:G,"CREDITO")+SUMIFS(df_extratos!I:I,df_extratos!F:F,Conciliacao!BE27,df_extratos!G:G,"CREDITO")+SUMIFS(df_extratos!I:I,df_extratos!F:F,Conciliacao!BF27,df_extratos!G:G,"CREDITO")+SUMIFS(df_extratos!I:I,df_extratos!F:F,Conciliacao!BG27,df_extratos!G:G,"CREDITO")</f>
        <v/>
      </c>
      <c r="H27" s="9">
        <f>G27-SUM(B27:F27)</f>
        <v/>
      </c>
      <c r="I27" s="4">
        <f>SUMIFS(df_blueme_sem_parcelamento!E:E,df_blueme_sem_parcelamento!H:H,Conciliacao!A27)*(-1)</f>
        <v/>
      </c>
      <c r="J27" s="4">
        <f>SUMIFS(df_blueme_com_parcelamento!J:J,df_blueme_com_parcelamento!M:M,Conciliacao!A27)*(-1)</f>
        <v/>
      </c>
      <c r="K27" s="4">
        <f>SUMIFS(df_mutuos!J:J,df_mutuos!B:B,Conciliacao!A27)*(-1)</f>
        <v/>
      </c>
      <c r="L27" s="8">
        <f>SUMIFS(df_bloqueios_judiciais!E:E,df_bloqueios_judiciais!D:D,Conciliacao!A27,df_bloqueios_judiciais!E:E,"&lt;0")</f>
        <v/>
      </c>
      <c r="M27" s="10">
        <f>SUMIFS(df_extratos!I:I,df_extratos!F:F,Conciliacao!BD27,df_extratos!G:G,"DEBITO")+SUMIFS(df_extratos!I:I,df_extratos!F:F,Conciliacao!A27,df_extratos!G:G,"DEBITO")+SUMIFS(df_extratos!I:I,df_extratos!F:F,Conciliacao!BE27,df_extratos!G:G,"DEBITO")+SUMIFS(df_extratos!I:I,df_extratos!F:F,Conciliacao!BF27,df_extratos!G:G,"DEBITO")+SUMIFS(df_extratos!I:I,df_extratos!F:F,Conciliacao!BG27,df_extratos!G:G,"DEBITO")</f>
        <v/>
      </c>
      <c r="N27" s="11">
        <f>M27-SUM(I27:L27)</f>
        <v/>
      </c>
      <c r="O27" s="25">
        <f>SUMIFS(df_ajustes_conciliaco!D:D,df_ajustes_conciliaco!C:C,Conciliacao!A27)</f>
        <v/>
      </c>
      <c r="P27" s="22">
        <f>N27+H27-O27</f>
        <v/>
      </c>
      <c r="BD27" s="20" t="n">
        <v>45683.5</v>
      </c>
      <c r="BE27" s="20" t="n">
        <v>45683.125</v>
      </c>
      <c r="BF27" s="20" t="n">
        <v>45683.54166666666</v>
      </c>
      <c r="BG27" s="20" t="n">
        <v>45683.625</v>
      </c>
    </row>
    <row r="28">
      <c r="A28" s="5">
        <f>A27+1</f>
        <v/>
      </c>
      <c r="B28" s="3">
        <f>-SUMIFS(df_extrato_zig!G:G,df_extrato_zig!E:E,Conciliacao!A28,df_extrato_zig!D:D,"Saque")-SUMIFS(df_extrato_zig!G:G,df_extrato_zig!E:E,Conciliacao!A28,df_extrato_zig!D:D,"Antecipação")</f>
        <v/>
      </c>
      <c r="C28" s="3">
        <f>SUMIFS(df_extrato_zig!E:E,df_extrato_zig!L:L,Conciliacao!A28,df_extrato_zig!F:F,"DINHEIRO")</f>
        <v/>
      </c>
      <c r="D28" s="3">
        <f>SUMIFS(view_parc_agrup!H:H,view_parc_agrup!G:G,Conciliacao!A28)</f>
        <v/>
      </c>
      <c r="E28" s="3">
        <f>SUMIFS(df_mutuos!I:I,df_mutuos!B:B,Conciliacao!A28)</f>
        <v/>
      </c>
      <c r="F28" s="6">
        <f>SUMIFS(df_bloqueios_judiciais!E:E,df_bloqueios_judiciais!D:D,Conciliacao!A28,df_bloqueios_judiciais!E:E,"&gt;0")</f>
        <v/>
      </c>
      <c r="G28" s="7">
        <f>SUMIFS(df_extratos!I:I,df_extratos!F:F,Conciliacao!BD28,df_extratos!G:G,"CREDITO")+SUMIFS(df_extratos!I:I,df_extratos!F:F,Conciliacao!A28,df_extratos!G:G,"CREDITO")+SUMIFS(df_extratos!I:I,df_extratos!F:F,Conciliacao!BE28,df_extratos!G:G,"CREDITO")+SUMIFS(df_extratos!I:I,df_extratos!F:F,Conciliacao!BF28,df_extratos!G:G,"CREDITO")+SUMIFS(df_extratos!I:I,df_extratos!F:F,Conciliacao!BG28,df_extratos!G:G,"CREDITO")</f>
        <v/>
      </c>
      <c r="H28" s="9">
        <f>G28-SUM(B28:F28)</f>
        <v/>
      </c>
      <c r="I28" s="4">
        <f>SUMIFS(df_blueme_sem_parcelamento!E:E,df_blueme_sem_parcelamento!H:H,Conciliacao!A28)*(-1)</f>
        <v/>
      </c>
      <c r="J28" s="4">
        <f>SUMIFS(df_blueme_com_parcelamento!J:J,df_blueme_com_parcelamento!M:M,Conciliacao!A28)*(-1)</f>
        <v/>
      </c>
      <c r="K28" s="4">
        <f>SUMIFS(df_mutuos!J:J,df_mutuos!B:B,Conciliacao!A28)*(-1)</f>
        <v/>
      </c>
      <c r="L28" s="8">
        <f>SUMIFS(df_bloqueios_judiciais!E:E,df_bloqueios_judiciais!D:D,Conciliacao!A28,df_bloqueios_judiciais!E:E,"&lt;0")</f>
        <v/>
      </c>
      <c r="M28" s="10">
        <f>SUMIFS(df_extratos!I:I,df_extratos!F:F,Conciliacao!BD28,df_extratos!G:G,"DEBITO")+SUMIFS(df_extratos!I:I,df_extratos!F:F,Conciliacao!A28,df_extratos!G:G,"DEBITO")+SUMIFS(df_extratos!I:I,df_extratos!F:F,Conciliacao!BE28,df_extratos!G:G,"DEBITO")+SUMIFS(df_extratos!I:I,df_extratos!F:F,Conciliacao!BF28,df_extratos!G:G,"DEBITO")+SUMIFS(df_extratos!I:I,df_extratos!F:F,Conciliacao!BG28,df_extratos!G:G,"DEBITO")</f>
        <v/>
      </c>
      <c r="N28" s="11">
        <f>M28-SUM(I28:L28)</f>
        <v/>
      </c>
      <c r="O28" s="25">
        <f>SUMIFS(df_ajustes_conciliaco!D:D,df_ajustes_conciliaco!C:C,Conciliacao!A28)</f>
        <v/>
      </c>
      <c r="P28" s="22">
        <f>N28+H28-O28</f>
        <v/>
      </c>
      <c r="BD28" s="20" t="n">
        <v>45684.5</v>
      </c>
      <c r="BE28" s="20" t="n">
        <v>45684.125</v>
      </c>
      <c r="BF28" s="20" t="n">
        <v>45684.54166666666</v>
      </c>
      <c r="BG28" s="20" t="n">
        <v>45684.625</v>
      </c>
    </row>
    <row r="29">
      <c r="A29" s="5">
        <f>A28+1</f>
        <v/>
      </c>
      <c r="B29" s="3">
        <f>-SUMIFS(df_extrato_zig!G:G,df_extrato_zig!E:E,Conciliacao!A29,df_extrato_zig!D:D,"Saque")-SUMIFS(df_extrato_zig!G:G,df_extrato_zig!E:E,Conciliacao!A29,df_extrato_zig!D:D,"Antecipação")</f>
        <v/>
      </c>
      <c r="C29" s="3">
        <f>SUMIFS(df_extrato_zig!E:E,df_extrato_zig!L:L,Conciliacao!A29,df_extrato_zig!F:F,"DINHEIRO")</f>
        <v/>
      </c>
      <c r="D29" s="3">
        <f>SUMIFS(view_parc_agrup!H:H,view_parc_agrup!G:G,Conciliacao!A29)</f>
        <v/>
      </c>
      <c r="E29" s="3">
        <f>SUMIFS(df_mutuos!I:I,df_mutuos!B:B,Conciliacao!A29)</f>
        <v/>
      </c>
      <c r="F29" s="6">
        <f>SUMIFS(df_bloqueios_judiciais!E:E,df_bloqueios_judiciais!D:D,Conciliacao!A29,df_bloqueios_judiciais!E:E,"&gt;0")</f>
        <v/>
      </c>
      <c r="G29" s="7">
        <f>SUMIFS(df_extratos!I:I,df_extratos!F:F,Conciliacao!BD29,df_extratos!G:G,"CREDITO")+SUMIFS(df_extratos!I:I,df_extratos!F:F,Conciliacao!A29,df_extratos!G:G,"CREDITO")+SUMIFS(df_extratos!I:I,df_extratos!F:F,Conciliacao!BE29,df_extratos!G:G,"CREDITO")+SUMIFS(df_extratos!I:I,df_extratos!F:F,Conciliacao!BF29,df_extratos!G:G,"CREDITO")+SUMIFS(df_extratos!I:I,df_extratos!F:F,Conciliacao!BG29,df_extratos!G:G,"CREDITO")</f>
        <v/>
      </c>
      <c r="H29" s="9">
        <f>G29-SUM(B29:F29)</f>
        <v/>
      </c>
      <c r="I29" s="4">
        <f>SUMIFS(df_blueme_sem_parcelamento!E:E,df_blueme_sem_parcelamento!H:H,Conciliacao!A29)*(-1)</f>
        <v/>
      </c>
      <c r="J29" s="4">
        <f>SUMIFS(df_blueme_com_parcelamento!J:J,df_blueme_com_parcelamento!M:M,Conciliacao!A29)*(-1)</f>
        <v/>
      </c>
      <c r="K29" s="4">
        <f>SUMIFS(df_mutuos!J:J,df_mutuos!B:B,Conciliacao!A29)*(-1)</f>
        <v/>
      </c>
      <c r="L29" s="8">
        <f>SUMIFS(df_bloqueios_judiciais!E:E,df_bloqueios_judiciais!D:D,Conciliacao!A29,df_bloqueios_judiciais!E:E,"&lt;0")</f>
        <v/>
      </c>
      <c r="M29" s="10">
        <f>SUMIFS(df_extratos!I:I,df_extratos!F:F,Conciliacao!BD29,df_extratos!G:G,"DEBITO")+SUMIFS(df_extratos!I:I,df_extratos!F:F,Conciliacao!A29,df_extratos!G:G,"DEBITO")+SUMIFS(df_extratos!I:I,df_extratos!F:F,Conciliacao!BE29,df_extratos!G:G,"DEBITO")+SUMIFS(df_extratos!I:I,df_extratos!F:F,Conciliacao!BF29,df_extratos!G:G,"DEBITO")+SUMIFS(df_extratos!I:I,df_extratos!F:F,Conciliacao!BG29,df_extratos!G:G,"DEBITO")</f>
        <v/>
      </c>
      <c r="N29" s="11">
        <f>M29-SUM(I29:L29)</f>
        <v/>
      </c>
      <c r="O29" s="25">
        <f>SUMIFS(df_ajustes_conciliaco!D:D,df_ajustes_conciliaco!C:C,Conciliacao!A29)</f>
        <v/>
      </c>
      <c r="P29" s="22">
        <f>N29+H29-O29</f>
        <v/>
      </c>
      <c r="BD29" s="20" t="n">
        <v>45685.5</v>
      </c>
      <c r="BE29" s="20" t="n">
        <v>45685.125</v>
      </c>
      <c r="BF29" s="20" t="n">
        <v>45685.54166666666</v>
      </c>
      <c r="BG29" s="20" t="n">
        <v>45685.625</v>
      </c>
    </row>
    <row r="30">
      <c r="A30" s="5">
        <f>A29+1</f>
        <v/>
      </c>
      <c r="B30" s="3">
        <f>-SUMIFS(df_extrato_zig!G:G,df_extrato_zig!E:E,Conciliacao!A30,df_extrato_zig!D:D,"Saque")-SUMIFS(df_extrato_zig!G:G,df_extrato_zig!E:E,Conciliacao!A30,df_extrato_zig!D:D,"Antecipação")</f>
        <v/>
      </c>
      <c r="C30" s="3">
        <f>SUMIFS(df_extrato_zig!E:E,df_extrato_zig!L:L,Conciliacao!A30,df_extrato_zig!F:F,"DINHEIRO")</f>
        <v/>
      </c>
      <c r="D30" s="3">
        <f>SUMIFS(view_parc_agrup!H:H,view_parc_agrup!G:G,Conciliacao!A30)</f>
        <v/>
      </c>
      <c r="E30" s="3">
        <f>SUMIFS(df_mutuos!I:I,df_mutuos!B:B,Conciliacao!A30)</f>
        <v/>
      </c>
      <c r="F30" s="6">
        <f>SUMIFS(df_bloqueios_judiciais!E:E,df_bloqueios_judiciais!D:D,Conciliacao!A30,df_bloqueios_judiciais!E:E,"&gt;0")</f>
        <v/>
      </c>
      <c r="G30" s="7">
        <f>SUMIFS(df_extratos!I:I,df_extratos!F:F,Conciliacao!BD30,df_extratos!G:G,"CREDITO")+SUMIFS(df_extratos!I:I,df_extratos!F:F,Conciliacao!A30,df_extratos!G:G,"CREDITO")+SUMIFS(df_extratos!I:I,df_extratos!F:F,Conciliacao!BE30,df_extratos!G:G,"CREDITO")+SUMIFS(df_extratos!I:I,df_extratos!F:F,Conciliacao!BF30,df_extratos!G:G,"CREDITO")+SUMIFS(df_extratos!I:I,df_extratos!F:F,Conciliacao!BG30,df_extratos!G:G,"CREDITO")</f>
        <v/>
      </c>
      <c r="H30" s="9">
        <f>G30-SUM(B30:F30)</f>
        <v/>
      </c>
      <c r="I30" s="4">
        <f>SUMIFS(df_blueme_sem_parcelamento!E:E,df_blueme_sem_parcelamento!H:H,Conciliacao!A30)*(-1)</f>
        <v/>
      </c>
      <c r="J30" s="4">
        <f>SUMIFS(df_blueme_com_parcelamento!J:J,df_blueme_com_parcelamento!M:M,Conciliacao!A30)*(-1)</f>
        <v/>
      </c>
      <c r="K30" s="4">
        <f>SUMIFS(df_mutuos!J:J,df_mutuos!B:B,Conciliacao!A30)*(-1)</f>
        <v/>
      </c>
      <c r="L30" s="8">
        <f>SUMIFS(df_bloqueios_judiciais!E:E,df_bloqueios_judiciais!D:D,Conciliacao!A30,df_bloqueios_judiciais!E:E,"&lt;0")</f>
        <v/>
      </c>
      <c r="M30" s="10">
        <f>SUMIFS(df_extratos!I:I,df_extratos!F:F,Conciliacao!BD30,df_extratos!G:G,"DEBITO")+SUMIFS(df_extratos!I:I,df_extratos!F:F,Conciliacao!A30,df_extratos!G:G,"DEBITO")+SUMIFS(df_extratos!I:I,df_extratos!F:F,Conciliacao!BE30,df_extratos!G:G,"DEBITO")+SUMIFS(df_extratos!I:I,df_extratos!F:F,Conciliacao!BF30,df_extratos!G:G,"DEBITO")+SUMIFS(df_extratos!I:I,df_extratos!F:F,Conciliacao!BG30,df_extratos!G:G,"DEBITO")</f>
        <v/>
      </c>
      <c r="N30" s="11">
        <f>M30-SUM(I30:L30)</f>
        <v/>
      </c>
      <c r="O30" s="25">
        <f>SUMIFS(df_ajustes_conciliaco!D:D,df_ajustes_conciliaco!C:C,Conciliacao!A30)</f>
        <v/>
      </c>
      <c r="P30" s="22">
        <f>N30+H30-O30</f>
        <v/>
      </c>
      <c r="BD30" s="20" t="n">
        <v>45686.5</v>
      </c>
      <c r="BE30" s="20" t="n">
        <v>45686.125</v>
      </c>
      <c r="BF30" s="20" t="n">
        <v>45686.54166666666</v>
      </c>
      <c r="BG30" s="20" t="n">
        <v>45686.625</v>
      </c>
    </row>
    <row r="31">
      <c r="A31" s="5">
        <f>A30+1</f>
        <v/>
      </c>
      <c r="B31" s="3">
        <f>-SUMIFS(df_extrato_zig!G:G,df_extrato_zig!E:E,Conciliacao!A31,df_extrato_zig!D:D,"Saque")-SUMIFS(df_extrato_zig!G:G,df_extrato_zig!E:E,Conciliacao!A31,df_extrato_zig!D:D,"Antecipação")</f>
        <v/>
      </c>
      <c r="C31" s="3">
        <f>SUMIFS(df_extrato_zig!E:E,df_extrato_zig!L:L,Conciliacao!A31,df_extrato_zig!F:F,"DINHEIRO")</f>
        <v/>
      </c>
      <c r="D31" s="3">
        <f>SUMIFS(view_parc_agrup!H:H,view_parc_agrup!G:G,Conciliacao!A31)</f>
        <v/>
      </c>
      <c r="E31" s="3">
        <f>SUMIFS(df_mutuos!I:I,df_mutuos!B:B,Conciliacao!A31)</f>
        <v/>
      </c>
      <c r="F31" s="6">
        <f>SUMIFS(df_bloqueios_judiciais!E:E,df_bloqueios_judiciais!D:D,Conciliacao!A31,df_bloqueios_judiciais!E:E,"&gt;0")</f>
        <v/>
      </c>
      <c r="G31" s="7">
        <f>SUMIFS(df_extratos!I:I,df_extratos!F:F,Conciliacao!BD31,df_extratos!G:G,"CREDITO")+SUMIFS(df_extratos!I:I,df_extratos!F:F,Conciliacao!A31,df_extratos!G:G,"CREDITO")+SUMIFS(df_extratos!I:I,df_extratos!F:F,Conciliacao!BE31,df_extratos!G:G,"CREDITO")+SUMIFS(df_extratos!I:I,df_extratos!F:F,Conciliacao!BF31,df_extratos!G:G,"CREDITO")+SUMIFS(df_extratos!I:I,df_extratos!F:F,Conciliacao!BG31,df_extratos!G:G,"CREDITO")</f>
        <v/>
      </c>
      <c r="H31" s="9">
        <f>G31-SUM(B31:F31)</f>
        <v/>
      </c>
      <c r="I31" s="4">
        <f>SUMIFS(df_blueme_sem_parcelamento!E:E,df_blueme_sem_parcelamento!H:H,Conciliacao!A31)*(-1)</f>
        <v/>
      </c>
      <c r="J31" s="4">
        <f>SUMIFS(df_blueme_com_parcelamento!J:J,df_blueme_com_parcelamento!M:M,Conciliacao!A31)*(-1)</f>
        <v/>
      </c>
      <c r="K31" s="4">
        <f>SUMIFS(df_mutuos!J:J,df_mutuos!B:B,Conciliacao!A31)*(-1)</f>
        <v/>
      </c>
      <c r="L31" s="8">
        <f>SUMIFS(df_bloqueios_judiciais!E:E,df_bloqueios_judiciais!D:D,Conciliacao!A31,df_bloqueios_judiciais!E:E,"&lt;0")</f>
        <v/>
      </c>
      <c r="M31" s="10">
        <f>SUMIFS(df_extratos!I:I,df_extratos!F:F,Conciliacao!BD31,df_extratos!G:G,"DEBITO")+SUMIFS(df_extratos!I:I,df_extratos!F:F,Conciliacao!A31,df_extratos!G:G,"DEBITO")+SUMIFS(df_extratos!I:I,df_extratos!F:F,Conciliacao!BE31,df_extratos!G:G,"DEBITO")+SUMIFS(df_extratos!I:I,df_extratos!F:F,Conciliacao!BF31,df_extratos!G:G,"DEBITO")+SUMIFS(df_extratos!I:I,df_extratos!F:F,Conciliacao!BG31,df_extratos!G:G,"DEBITO")</f>
        <v/>
      </c>
      <c r="N31" s="11">
        <f>M31-SUM(I31:L31)</f>
        <v/>
      </c>
      <c r="O31" s="25">
        <f>SUMIFS(df_ajustes_conciliaco!D:D,df_ajustes_conciliaco!C:C,Conciliacao!A31)</f>
        <v/>
      </c>
      <c r="P31" s="22">
        <f>N31+H31-O31</f>
        <v/>
      </c>
      <c r="BD31" s="20" t="n">
        <v>45687.5</v>
      </c>
      <c r="BE31" s="20" t="n">
        <v>45687.125</v>
      </c>
      <c r="BF31" s="20" t="n">
        <v>45687.54166666666</v>
      </c>
      <c r="BG31" s="20" t="n">
        <v>45687.625</v>
      </c>
    </row>
    <row r="32">
      <c r="A32" s="5">
        <f>A31+1</f>
        <v/>
      </c>
      <c r="B32" s="3">
        <f>-SUMIFS(df_extrato_zig!G:G,df_extrato_zig!E:E,Conciliacao!A32,df_extrato_zig!D:D,"Saque")-SUMIFS(df_extrato_zig!G:G,df_extrato_zig!E:E,Conciliacao!A32,df_extrato_zig!D:D,"Antecipação")</f>
        <v/>
      </c>
      <c r="C32" s="3">
        <f>SUMIFS(df_extrato_zig!E:E,df_extrato_zig!L:L,Conciliacao!A32,df_extrato_zig!F:F,"DINHEIRO")</f>
        <v/>
      </c>
      <c r="D32" s="3">
        <f>SUMIFS(view_parc_agrup!H:H,view_parc_agrup!G:G,Conciliacao!A32)</f>
        <v/>
      </c>
      <c r="E32" s="3">
        <f>SUMIFS(df_mutuos!I:I,df_mutuos!B:B,Conciliacao!A32)</f>
        <v/>
      </c>
      <c r="F32" s="6">
        <f>SUMIFS(df_bloqueios_judiciais!E:E,df_bloqueios_judiciais!D:D,Conciliacao!A32,df_bloqueios_judiciais!E:E,"&gt;0")</f>
        <v/>
      </c>
      <c r="G32" s="7">
        <f>SUMIFS(df_extratos!I:I,df_extratos!F:F,Conciliacao!BD32,df_extratos!G:G,"CREDITO")+SUMIFS(df_extratos!I:I,df_extratos!F:F,Conciliacao!A32,df_extratos!G:G,"CREDITO")+SUMIFS(df_extratos!I:I,df_extratos!F:F,Conciliacao!BE32,df_extratos!G:G,"CREDITO")+SUMIFS(df_extratos!I:I,df_extratos!F:F,Conciliacao!BF32,df_extratos!G:G,"CREDITO")+SUMIFS(df_extratos!I:I,df_extratos!F:F,Conciliacao!BG32,df_extratos!G:G,"CREDITO")</f>
        <v/>
      </c>
      <c r="H32" s="9">
        <f>G32-SUM(B32:F32)</f>
        <v/>
      </c>
      <c r="I32" s="4">
        <f>SUMIFS(df_blueme_sem_parcelamento!E:E,df_blueme_sem_parcelamento!H:H,Conciliacao!A32)*(-1)</f>
        <v/>
      </c>
      <c r="J32" s="4">
        <f>SUMIFS(df_blueme_com_parcelamento!J:J,df_blueme_com_parcelamento!M:M,Conciliacao!A32)*(-1)</f>
        <v/>
      </c>
      <c r="K32" s="4">
        <f>SUMIFS(df_mutuos!J:J,df_mutuos!B:B,Conciliacao!A32)*(-1)</f>
        <v/>
      </c>
      <c r="L32" s="8">
        <f>SUMIFS(df_bloqueios_judiciais!E:E,df_bloqueios_judiciais!D:D,Conciliacao!A32,df_bloqueios_judiciais!E:E,"&lt;0")</f>
        <v/>
      </c>
      <c r="M32" s="10">
        <f>SUMIFS(df_extratos!I:I,df_extratos!F:F,Conciliacao!BD32,df_extratos!G:G,"DEBITO")+SUMIFS(df_extratos!I:I,df_extratos!F:F,Conciliacao!A32,df_extratos!G:G,"DEBITO")+SUMIFS(df_extratos!I:I,df_extratos!F:F,Conciliacao!BE32,df_extratos!G:G,"DEBITO")+SUMIFS(df_extratos!I:I,df_extratos!F:F,Conciliacao!BF32,df_extratos!G:G,"DEBITO")+SUMIFS(df_extratos!I:I,df_extratos!F:F,Conciliacao!BG32,df_extratos!G:G,"DEBITO")</f>
        <v/>
      </c>
      <c r="N32" s="11">
        <f>M32-SUM(I32:L32)</f>
        <v/>
      </c>
      <c r="O32" s="25">
        <f>SUMIFS(df_ajustes_conciliaco!D:D,df_ajustes_conciliaco!C:C,Conciliacao!A32)</f>
        <v/>
      </c>
      <c r="P32" s="22">
        <f>N32+H32-O32</f>
        <v/>
      </c>
      <c r="BD32" s="20" t="n">
        <v>45688.5</v>
      </c>
      <c r="BE32" s="20" t="n">
        <v>45688.125</v>
      </c>
      <c r="BF32" s="20" t="n">
        <v>45688.54166666666</v>
      </c>
      <c r="BG32" s="20" t="n">
        <v>45688.625</v>
      </c>
    </row>
    <row r="33">
      <c r="A33" s="5">
        <f>A32+1</f>
        <v/>
      </c>
      <c r="B33" s="3">
        <f>-SUMIFS(df_extrato_zig!G:G,df_extrato_zig!E:E,Conciliacao!A33,df_extrato_zig!D:D,"Saque")-SUMIFS(df_extrato_zig!G:G,df_extrato_zig!E:E,Conciliacao!A33,df_extrato_zig!D:D,"Antecipação")</f>
        <v/>
      </c>
      <c r="C33" s="3">
        <f>SUMIFS(df_extrato_zig!E:E,df_extrato_zig!L:L,Conciliacao!A33,df_extrato_zig!F:F,"DINHEIRO")</f>
        <v/>
      </c>
      <c r="D33" s="3">
        <f>SUMIFS(view_parc_agrup!H:H,view_parc_agrup!G:G,Conciliacao!A33)</f>
        <v/>
      </c>
      <c r="E33" s="3">
        <f>SUMIFS(df_mutuos!I:I,df_mutuos!B:B,Conciliacao!A33)</f>
        <v/>
      </c>
      <c r="F33" s="6">
        <f>SUMIFS(df_bloqueios_judiciais!E:E,df_bloqueios_judiciais!D:D,Conciliacao!A33,df_bloqueios_judiciais!E:E,"&gt;0")</f>
        <v/>
      </c>
      <c r="G33" s="7">
        <f>SUMIFS(df_extratos!I:I,df_extratos!F:F,Conciliacao!BD33,df_extratos!G:G,"CREDITO")+SUMIFS(df_extratos!I:I,df_extratos!F:F,Conciliacao!A33,df_extratos!G:G,"CREDITO")+SUMIFS(df_extratos!I:I,df_extratos!F:F,Conciliacao!BE33,df_extratos!G:G,"CREDITO")+SUMIFS(df_extratos!I:I,df_extratos!F:F,Conciliacao!BF33,df_extratos!G:G,"CREDITO")+SUMIFS(df_extratos!I:I,df_extratos!F:F,Conciliacao!BG33,df_extratos!G:G,"CREDITO")</f>
        <v/>
      </c>
      <c r="H33" s="9">
        <f>G33-SUM(B33:F33)</f>
        <v/>
      </c>
      <c r="I33" s="4">
        <f>SUMIFS(df_blueme_sem_parcelamento!E:E,df_blueme_sem_parcelamento!H:H,Conciliacao!A33)*(-1)</f>
        <v/>
      </c>
      <c r="J33" s="4">
        <f>SUMIFS(df_blueme_com_parcelamento!J:J,df_blueme_com_parcelamento!M:M,Conciliacao!A33)*(-1)</f>
        <v/>
      </c>
      <c r="K33" s="4">
        <f>SUMIFS(df_mutuos!J:J,df_mutuos!B:B,Conciliacao!A33)*(-1)</f>
        <v/>
      </c>
      <c r="L33" s="8">
        <f>SUMIFS(df_bloqueios_judiciais!E:E,df_bloqueios_judiciais!D:D,Conciliacao!A33,df_bloqueios_judiciais!E:E,"&lt;0")</f>
        <v/>
      </c>
      <c r="M33" s="10">
        <f>SUMIFS(df_extratos!I:I,df_extratos!F:F,Conciliacao!BD33,df_extratos!G:G,"DEBITO")+SUMIFS(df_extratos!I:I,df_extratos!F:F,Conciliacao!A33,df_extratos!G:G,"DEBITO")+SUMIFS(df_extratos!I:I,df_extratos!F:F,Conciliacao!BE33,df_extratos!G:G,"DEBITO")+SUMIFS(df_extratos!I:I,df_extratos!F:F,Conciliacao!BF33,df_extratos!G:G,"DEBITO")+SUMIFS(df_extratos!I:I,df_extratos!F:F,Conciliacao!BG33,df_extratos!G:G,"DEBITO")</f>
        <v/>
      </c>
      <c r="N33" s="11">
        <f>M33-SUM(I33:L33)</f>
        <v/>
      </c>
      <c r="O33" s="25">
        <f>SUMIFS(df_ajustes_conciliaco!D:D,df_ajustes_conciliaco!C:C,Conciliacao!A33)</f>
        <v/>
      </c>
      <c r="P33" s="22">
        <f>N33+H33-O33</f>
        <v/>
      </c>
      <c r="BD33" s="20" t="n">
        <v>45689.5</v>
      </c>
      <c r="BE33" s="20" t="n">
        <v>45689.125</v>
      </c>
      <c r="BF33" s="20" t="n">
        <v>45689.54166666666</v>
      </c>
      <c r="BG33" s="20" t="n">
        <v>45689.625</v>
      </c>
    </row>
    <row r="34">
      <c r="A34" s="5">
        <f>A33+1</f>
        <v/>
      </c>
      <c r="B34" s="3">
        <f>-SUMIFS(df_extrato_zig!G:G,df_extrato_zig!E:E,Conciliacao!A34,df_extrato_zig!D:D,"Saque")-SUMIFS(df_extrato_zig!G:G,df_extrato_zig!E:E,Conciliacao!A34,df_extrato_zig!D:D,"Antecipação")</f>
        <v/>
      </c>
      <c r="C34" s="3">
        <f>SUMIFS(df_extrato_zig!E:E,df_extrato_zig!L:L,Conciliacao!A34,df_extrato_zig!F:F,"DINHEIRO")</f>
        <v/>
      </c>
      <c r="D34" s="3">
        <f>SUMIFS(view_parc_agrup!H:H,view_parc_agrup!G:G,Conciliacao!A34)</f>
        <v/>
      </c>
      <c r="E34" s="3">
        <f>SUMIFS(df_mutuos!I:I,df_mutuos!B:B,Conciliacao!A34)</f>
        <v/>
      </c>
      <c r="F34" s="6">
        <f>SUMIFS(df_bloqueios_judiciais!E:E,df_bloqueios_judiciais!D:D,Conciliacao!A34,df_bloqueios_judiciais!E:E,"&gt;0")</f>
        <v/>
      </c>
      <c r="G34" s="7">
        <f>SUMIFS(df_extratos!I:I,df_extratos!F:F,Conciliacao!BD34,df_extratos!G:G,"CREDITO")+SUMIFS(df_extratos!I:I,df_extratos!F:F,Conciliacao!A34,df_extratos!G:G,"CREDITO")+SUMIFS(df_extratos!I:I,df_extratos!F:F,Conciliacao!BE34,df_extratos!G:G,"CREDITO")+SUMIFS(df_extratos!I:I,df_extratos!F:F,Conciliacao!BF34,df_extratos!G:G,"CREDITO")+SUMIFS(df_extratos!I:I,df_extratos!F:F,Conciliacao!BG34,df_extratos!G:G,"CREDITO")</f>
        <v/>
      </c>
      <c r="H34" s="9">
        <f>G34-SUM(B34:F34)</f>
        <v/>
      </c>
      <c r="I34" s="4">
        <f>SUMIFS(df_blueme_sem_parcelamento!E:E,df_blueme_sem_parcelamento!H:H,Conciliacao!A34)*(-1)</f>
        <v/>
      </c>
      <c r="J34" s="4">
        <f>SUMIFS(df_blueme_com_parcelamento!J:J,df_blueme_com_parcelamento!M:M,Conciliacao!A34)*(-1)</f>
        <v/>
      </c>
      <c r="K34" s="4">
        <f>SUMIFS(df_mutuos!J:J,df_mutuos!B:B,Conciliacao!A34)*(-1)</f>
        <v/>
      </c>
      <c r="L34" s="8">
        <f>SUMIFS(df_bloqueios_judiciais!E:E,df_bloqueios_judiciais!D:D,Conciliacao!A34,df_bloqueios_judiciais!E:E,"&lt;0")</f>
        <v/>
      </c>
      <c r="M34" s="10">
        <f>SUMIFS(df_extratos!I:I,df_extratos!F:F,Conciliacao!BD34,df_extratos!G:G,"DEBITO")+SUMIFS(df_extratos!I:I,df_extratos!F:F,Conciliacao!A34,df_extratos!G:G,"DEBITO")+SUMIFS(df_extratos!I:I,df_extratos!F:F,Conciliacao!BE34,df_extratos!G:G,"DEBITO")+SUMIFS(df_extratos!I:I,df_extratos!F:F,Conciliacao!BF34,df_extratos!G:G,"DEBITO")+SUMIFS(df_extratos!I:I,df_extratos!F:F,Conciliacao!BG34,df_extratos!G:G,"DEBITO")</f>
        <v/>
      </c>
      <c r="N34" s="11">
        <f>M34-SUM(I34:L34)</f>
        <v/>
      </c>
      <c r="O34" s="25">
        <f>SUMIFS(df_ajustes_conciliaco!D:D,df_ajustes_conciliaco!C:C,Conciliacao!A34)</f>
        <v/>
      </c>
      <c r="P34" s="22">
        <f>N34+H34-O34</f>
        <v/>
      </c>
      <c r="BD34" s="20" t="n">
        <v>45690.5</v>
      </c>
      <c r="BE34" s="20" t="n">
        <v>45690.125</v>
      </c>
      <c r="BF34" s="20" t="n">
        <v>45690.54166666666</v>
      </c>
      <c r="BG34" s="20" t="n">
        <v>45690.625</v>
      </c>
    </row>
    <row r="35">
      <c r="A35" s="5">
        <f>A34+1</f>
        <v/>
      </c>
      <c r="B35" s="3">
        <f>-SUMIFS(df_extrato_zig!G:G,df_extrato_zig!E:E,Conciliacao!A35,df_extrato_zig!D:D,"Saque")-SUMIFS(df_extrato_zig!G:G,df_extrato_zig!E:E,Conciliacao!A35,df_extrato_zig!D:D,"Antecipação")</f>
        <v/>
      </c>
      <c r="C35" s="3">
        <f>SUMIFS(df_extrato_zig!E:E,df_extrato_zig!L:L,Conciliacao!A35,df_extrato_zig!F:F,"DINHEIRO")</f>
        <v/>
      </c>
      <c r="D35" s="3">
        <f>SUMIFS(view_parc_agrup!H:H,view_parc_agrup!G:G,Conciliacao!A35)</f>
        <v/>
      </c>
      <c r="E35" s="3">
        <f>SUMIFS(df_mutuos!I:I,df_mutuos!B:B,Conciliacao!A35)</f>
        <v/>
      </c>
      <c r="F35" s="6">
        <f>SUMIFS(df_bloqueios_judiciais!E:E,df_bloqueios_judiciais!D:D,Conciliacao!A35,df_bloqueios_judiciais!E:E,"&gt;0")</f>
        <v/>
      </c>
      <c r="G35" s="7">
        <f>SUMIFS(df_extratos!I:I,df_extratos!F:F,Conciliacao!BD35,df_extratos!G:G,"CREDITO")+SUMIFS(df_extratos!I:I,df_extratos!F:F,Conciliacao!A35,df_extratos!G:G,"CREDITO")+SUMIFS(df_extratos!I:I,df_extratos!F:F,Conciliacao!BE35,df_extratos!G:G,"CREDITO")+SUMIFS(df_extratos!I:I,df_extratos!F:F,Conciliacao!BF35,df_extratos!G:G,"CREDITO")+SUMIFS(df_extratos!I:I,df_extratos!F:F,Conciliacao!BG35,df_extratos!G:G,"CREDITO")</f>
        <v/>
      </c>
      <c r="H35" s="9">
        <f>G35-SUM(B35:F35)</f>
        <v/>
      </c>
      <c r="I35" s="4">
        <f>SUMIFS(df_blueme_sem_parcelamento!E:E,df_blueme_sem_parcelamento!H:H,Conciliacao!A35)*(-1)</f>
        <v/>
      </c>
      <c r="J35" s="4">
        <f>SUMIFS(df_blueme_com_parcelamento!J:J,df_blueme_com_parcelamento!M:M,Conciliacao!A35)*(-1)</f>
        <v/>
      </c>
      <c r="K35" s="4">
        <f>SUMIFS(df_mutuos!J:J,df_mutuos!B:B,Conciliacao!A35)*(-1)</f>
        <v/>
      </c>
      <c r="L35" s="8">
        <f>SUMIFS(df_bloqueios_judiciais!E:E,df_bloqueios_judiciais!D:D,Conciliacao!A35,df_bloqueios_judiciais!E:E,"&lt;0")</f>
        <v/>
      </c>
      <c r="M35" s="10">
        <f>SUMIFS(df_extratos!I:I,df_extratos!F:F,Conciliacao!BD35,df_extratos!G:G,"DEBITO")+SUMIFS(df_extratos!I:I,df_extratos!F:F,Conciliacao!A35,df_extratos!G:G,"DEBITO")+SUMIFS(df_extratos!I:I,df_extratos!F:F,Conciliacao!BE35,df_extratos!G:G,"DEBITO")+SUMIFS(df_extratos!I:I,df_extratos!F:F,Conciliacao!BF35,df_extratos!G:G,"DEBITO")+SUMIFS(df_extratos!I:I,df_extratos!F:F,Conciliacao!BG35,df_extratos!G:G,"DEBITO")</f>
        <v/>
      </c>
      <c r="N35" s="11">
        <f>M35-SUM(I35:L35)</f>
        <v/>
      </c>
      <c r="O35" s="25">
        <f>SUMIFS(df_ajustes_conciliaco!D:D,df_ajustes_conciliaco!C:C,Conciliacao!A35)</f>
        <v/>
      </c>
      <c r="P35" s="22">
        <f>N35+H35-O35</f>
        <v/>
      </c>
      <c r="BD35" s="20" t="n">
        <v>45691.5</v>
      </c>
      <c r="BE35" s="20" t="n">
        <v>45691.125</v>
      </c>
      <c r="BF35" s="20" t="n">
        <v>45691.54166666666</v>
      </c>
      <c r="BG35" s="20" t="n">
        <v>45691.625</v>
      </c>
    </row>
    <row r="36">
      <c r="A36" s="5">
        <f>A35+1</f>
        <v/>
      </c>
      <c r="B36" s="3">
        <f>-SUMIFS(df_extrato_zig!G:G,df_extrato_zig!E:E,Conciliacao!A36,df_extrato_zig!D:D,"Saque")-SUMIFS(df_extrato_zig!G:G,df_extrato_zig!E:E,Conciliacao!A36,df_extrato_zig!D:D,"Antecipação")</f>
        <v/>
      </c>
      <c r="C36" s="3">
        <f>SUMIFS(df_extrato_zig!E:E,df_extrato_zig!L:L,Conciliacao!A36,df_extrato_zig!F:F,"DINHEIRO")</f>
        <v/>
      </c>
      <c r="D36" s="3">
        <f>SUMIFS(view_parc_agrup!H:H,view_parc_agrup!G:G,Conciliacao!A36)</f>
        <v/>
      </c>
      <c r="E36" s="3">
        <f>SUMIFS(df_mutuos!I:I,df_mutuos!B:B,Conciliacao!A36)</f>
        <v/>
      </c>
      <c r="F36" s="6">
        <f>SUMIFS(df_bloqueios_judiciais!E:E,df_bloqueios_judiciais!D:D,Conciliacao!A36,df_bloqueios_judiciais!E:E,"&gt;0")</f>
        <v/>
      </c>
      <c r="G36" s="7">
        <f>SUMIFS(df_extratos!I:I,df_extratos!F:F,Conciliacao!BD36,df_extratos!G:G,"CREDITO")+SUMIFS(df_extratos!I:I,df_extratos!F:F,Conciliacao!A36,df_extratos!G:G,"CREDITO")+SUMIFS(df_extratos!I:I,df_extratos!F:F,Conciliacao!BE36,df_extratos!G:G,"CREDITO")+SUMIFS(df_extratos!I:I,df_extratos!F:F,Conciliacao!BF36,df_extratos!G:G,"CREDITO")+SUMIFS(df_extratos!I:I,df_extratos!F:F,Conciliacao!BG36,df_extratos!G:G,"CREDITO")</f>
        <v/>
      </c>
      <c r="H36" s="9">
        <f>G36-SUM(B36:F36)</f>
        <v/>
      </c>
      <c r="I36" s="4">
        <f>SUMIFS(df_blueme_sem_parcelamento!E:E,df_blueme_sem_parcelamento!H:H,Conciliacao!A36)*(-1)</f>
        <v/>
      </c>
      <c r="J36" s="4">
        <f>SUMIFS(df_blueme_com_parcelamento!J:J,df_blueme_com_parcelamento!M:M,Conciliacao!A36)*(-1)</f>
        <v/>
      </c>
      <c r="K36" s="4">
        <f>SUMIFS(df_mutuos!J:J,df_mutuos!B:B,Conciliacao!A36)*(-1)</f>
        <v/>
      </c>
      <c r="L36" s="8">
        <f>SUMIFS(df_bloqueios_judiciais!E:E,df_bloqueios_judiciais!D:D,Conciliacao!A36,df_bloqueios_judiciais!E:E,"&lt;0")</f>
        <v/>
      </c>
      <c r="M36" s="10">
        <f>SUMIFS(df_extratos!I:I,df_extratos!F:F,Conciliacao!BD36,df_extratos!G:G,"DEBITO")+SUMIFS(df_extratos!I:I,df_extratos!F:F,Conciliacao!A36,df_extratos!G:G,"DEBITO")+SUMIFS(df_extratos!I:I,df_extratos!F:F,Conciliacao!BE36,df_extratos!G:G,"DEBITO")+SUMIFS(df_extratos!I:I,df_extratos!F:F,Conciliacao!BF36,df_extratos!G:G,"DEBITO")+SUMIFS(df_extratos!I:I,df_extratos!F:F,Conciliacao!BG36,df_extratos!G:G,"DEBITO")</f>
        <v/>
      </c>
      <c r="N36" s="11">
        <f>M36-SUM(I36:L36)</f>
        <v/>
      </c>
      <c r="O36" s="25">
        <f>SUMIFS(df_ajustes_conciliaco!D:D,df_ajustes_conciliaco!C:C,Conciliacao!A36)</f>
        <v/>
      </c>
      <c r="P36" s="22">
        <f>N36+H36-O36</f>
        <v/>
      </c>
      <c r="BD36" s="20" t="n">
        <v>45692.5</v>
      </c>
      <c r="BE36" s="20" t="n">
        <v>45692.125</v>
      </c>
      <c r="BF36" s="20" t="n">
        <v>45692.54166666666</v>
      </c>
      <c r="BG36" s="20" t="n">
        <v>45692.625</v>
      </c>
    </row>
    <row r="37">
      <c r="A37" s="5">
        <f>A36+1</f>
        <v/>
      </c>
      <c r="B37" s="3">
        <f>-SUMIFS(df_extrato_zig!G:G,df_extrato_zig!E:E,Conciliacao!A37,df_extrato_zig!D:D,"Saque")-SUMIFS(df_extrato_zig!G:G,df_extrato_zig!E:E,Conciliacao!A37,df_extrato_zig!D:D,"Antecipação")</f>
        <v/>
      </c>
      <c r="C37" s="3">
        <f>SUMIFS(df_extrato_zig!E:E,df_extrato_zig!L:L,Conciliacao!A37,df_extrato_zig!F:F,"DINHEIRO")</f>
        <v/>
      </c>
      <c r="D37" s="3">
        <f>SUMIFS(view_parc_agrup!H:H,view_parc_agrup!G:G,Conciliacao!A37)</f>
        <v/>
      </c>
      <c r="E37" s="3">
        <f>SUMIFS(df_mutuos!I:I,df_mutuos!B:B,Conciliacao!A37)</f>
        <v/>
      </c>
      <c r="F37" s="6">
        <f>SUMIFS(df_bloqueios_judiciais!E:E,df_bloqueios_judiciais!D:D,Conciliacao!A37,df_bloqueios_judiciais!E:E,"&gt;0")</f>
        <v/>
      </c>
      <c r="G37" s="7">
        <f>SUMIFS(df_extratos!I:I,df_extratos!F:F,Conciliacao!BD37,df_extratos!G:G,"CREDITO")+SUMIFS(df_extratos!I:I,df_extratos!F:F,Conciliacao!A37,df_extratos!G:G,"CREDITO")+SUMIFS(df_extratos!I:I,df_extratos!F:F,Conciliacao!BE37,df_extratos!G:G,"CREDITO")+SUMIFS(df_extratos!I:I,df_extratos!F:F,Conciliacao!BF37,df_extratos!G:G,"CREDITO")+SUMIFS(df_extratos!I:I,df_extratos!F:F,Conciliacao!BG37,df_extratos!G:G,"CREDITO")</f>
        <v/>
      </c>
      <c r="H37" s="9">
        <f>G37-SUM(B37:F37)</f>
        <v/>
      </c>
      <c r="I37" s="4">
        <f>SUMIFS(df_blueme_sem_parcelamento!E:E,df_blueme_sem_parcelamento!H:H,Conciliacao!A37)*(-1)</f>
        <v/>
      </c>
      <c r="J37" s="4">
        <f>SUMIFS(df_blueme_com_parcelamento!J:J,df_blueme_com_parcelamento!M:M,Conciliacao!A37)*(-1)</f>
        <v/>
      </c>
      <c r="K37" s="4">
        <f>SUMIFS(df_mutuos!J:J,df_mutuos!B:B,Conciliacao!A37)*(-1)</f>
        <v/>
      </c>
      <c r="L37" s="8">
        <f>SUMIFS(df_bloqueios_judiciais!E:E,df_bloqueios_judiciais!D:D,Conciliacao!A37,df_bloqueios_judiciais!E:E,"&lt;0")</f>
        <v/>
      </c>
      <c r="M37" s="10">
        <f>SUMIFS(df_extratos!I:I,df_extratos!F:F,Conciliacao!BD37,df_extratos!G:G,"DEBITO")+SUMIFS(df_extratos!I:I,df_extratos!F:F,Conciliacao!A37,df_extratos!G:G,"DEBITO")+SUMIFS(df_extratos!I:I,df_extratos!F:F,Conciliacao!BE37,df_extratos!G:G,"DEBITO")+SUMIFS(df_extratos!I:I,df_extratos!F:F,Conciliacao!BF37,df_extratos!G:G,"DEBITO")+SUMIFS(df_extratos!I:I,df_extratos!F:F,Conciliacao!BG37,df_extratos!G:G,"DEBITO")</f>
        <v/>
      </c>
      <c r="N37" s="11">
        <f>M37-SUM(I37:L37)</f>
        <v/>
      </c>
      <c r="O37" s="25">
        <f>SUMIFS(df_ajustes_conciliaco!D:D,df_ajustes_conciliaco!C:C,Conciliacao!A37)</f>
        <v/>
      </c>
      <c r="P37" s="22">
        <f>N37+H37-O37</f>
        <v/>
      </c>
      <c r="BD37" s="20" t="n">
        <v>45693.5</v>
      </c>
      <c r="BE37" s="20" t="n">
        <v>45693.125</v>
      </c>
      <c r="BF37" s="20" t="n">
        <v>45693.54166666666</v>
      </c>
      <c r="BG37" s="20" t="n">
        <v>45693.625</v>
      </c>
    </row>
    <row r="38">
      <c r="A38" s="5">
        <f>A37+1</f>
        <v/>
      </c>
      <c r="B38" s="3">
        <f>-SUMIFS(df_extrato_zig!G:G,df_extrato_zig!E:E,Conciliacao!A38,df_extrato_zig!D:D,"Saque")-SUMIFS(df_extrato_zig!G:G,df_extrato_zig!E:E,Conciliacao!A38,df_extrato_zig!D:D,"Antecipação")</f>
        <v/>
      </c>
      <c r="C38" s="3">
        <f>SUMIFS(df_extrato_zig!E:E,df_extrato_zig!L:L,Conciliacao!A38,df_extrato_zig!F:F,"DINHEIRO")</f>
        <v/>
      </c>
      <c r="D38" s="3">
        <f>SUMIFS(view_parc_agrup!H:H,view_parc_agrup!G:G,Conciliacao!A38)</f>
        <v/>
      </c>
      <c r="E38" s="3">
        <f>SUMIFS(df_mutuos!I:I,df_mutuos!B:B,Conciliacao!A38)</f>
        <v/>
      </c>
      <c r="F38" s="6">
        <f>SUMIFS(df_bloqueios_judiciais!E:E,df_bloqueios_judiciais!D:D,Conciliacao!A38,df_bloqueios_judiciais!E:E,"&gt;0")</f>
        <v/>
      </c>
      <c r="G38" s="7">
        <f>SUMIFS(df_extratos!I:I,df_extratos!F:F,Conciliacao!BD38,df_extratos!G:G,"CREDITO")+SUMIFS(df_extratos!I:I,df_extratos!F:F,Conciliacao!A38,df_extratos!G:G,"CREDITO")+SUMIFS(df_extratos!I:I,df_extratos!F:F,Conciliacao!BE38,df_extratos!G:G,"CREDITO")+SUMIFS(df_extratos!I:I,df_extratos!F:F,Conciliacao!BF38,df_extratos!G:G,"CREDITO")+SUMIFS(df_extratos!I:I,df_extratos!F:F,Conciliacao!BG38,df_extratos!G:G,"CREDITO")</f>
        <v/>
      </c>
      <c r="H38" s="9">
        <f>G38-SUM(B38:F38)</f>
        <v/>
      </c>
      <c r="I38" s="4">
        <f>SUMIFS(df_blueme_sem_parcelamento!E:E,df_blueme_sem_parcelamento!H:H,Conciliacao!A38)*(-1)</f>
        <v/>
      </c>
      <c r="J38" s="4">
        <f>SUMIFS(df_blueme_com_parcelamento!J:J,df_blueme_com_parcelamento!M:M,Conciliacao!A38)*(-1)</f>
        <v/>
      </c>
      <c r="K38" s="4">
        <f>SUMIFS(df_mutuos!J:J,df_mutuos!B:B,Conciliacao!A38)*(-1)</f>
        <v/>
      </c>
      <c r="L38" s="8">
        <f>SUMIFS(df_bloqueios_judiciais!E:E,df_bloqueios_judiciais!D:D,Conciliacao!A38,df_bloqueios_judiciais!E:E,"&lt;0")</f>
        <v/>
      </c>
      <c r="M38" s="10">
        <f>SUMIFS(df_extratos!I:I,df_extratos!F:F,Conciliacao!BD38,df_extratos!G:G,"DEBITO")+SUMIFS(df_extratos!I:I,df_extratos!F:F,Conciliacao!A38,df_extratos!G:G,"DEBITO")+SUMIFS(df_extratos!I:I,df_extratos!F:F,Conciliacao!BE38,df_extratos!G:G,"DEBITO")+SUMIFS(df_extratos!I:I,df_extratos!F:F,Conciliacao!BF38,df_extratos!G:G,"DEBITO")+SUMIFS(df_extratos!I:I,df_extratos!F:F,Conciliacao!BG38,df_extratos!G:G,"DEBITO")</f>
        <v/>
      </c>
      <c r="N38" s="11">
        <f>M38-SUM(I38:L38)</f>
        <v/>
      </c>
      <c r="O38" s="25">
        <f>SUMIFS(df_ajustes_conciliaco!D:D,df_ajustes_conciliaco!C:C,Conciliacao!A38)</f>
        <v/>
      </c>
      <c r="P38" s="22">
        <f>N38+H38-O38</f>
        <v/>
      </c>
      <c r="BD38" s="20" t="n">
        <v>45694.5</v>
      </c>
      <c r="BE38" s="20" t="n">
        <v>45694.125</v>
      </c>
      <c r="BF38" s="20" t="n">
        <v>45694.54166666666</v>
      </c>
      <c r="BG38" s="20" t="n">
        <v>45694.625</v>
      </c>
    </row>
    <row r="39">
      <c r="A39" s="5">
        <f>A38+1</f>
        <v/>
      </c>
      <c r="B39" s="3">
        <f>-SUMIFS(df_extrato_zig!G:G,df_extrato_zig!E:E,Conciliacao!A39,df_extrato_zig!D:D,"Saque")-SUMIFS(df_extrato_zig!G:G,df_extrato_zig!E:E,Conciliacao!A39,df_extrato_zig!D:D,"Antecipação")</f>
        <v/>
      </c>
      <c r="C39" s="3">
        <f>SUMIFS(df_extrato_zig!E:E,df_extrato_zig!L:L,Conciliacao!A39,df_extrato_zig!F:F,"DINHEIRO")</f>
        <v/>
      </c>
      <c r="D39" s="3">
        <f>SUMIFS(view_parc_agrup!H:H,view_parc_agrup!G:G,Conciliacao!A39)</f>
        <v/>
      </c>
      <c r="E39" s="3">
        <f>SUMIFS(df_mutuos!I:I,df_mutuos!B:B,Conciliacao!A39)</f>
        <v/>
      </c>
      <c r="F39" s="6">
        <f>SUMIFS(df_bloqueios_judiciais!E:E,df_bloqueios_judiciais!D:D,Conciliacao!A39,df_bloqueios_judiciais!E:E,"&gt;0")</f>
        <v/>
      </c>
      <c r="G39" s="7">
        <f>SUMIFS(df_extratos!I:I,df_extratos!F:F,Conciliacao!BD39,df_extratos!G:G,"CREDITO")+SUMIFS(df_extratos!I:I,df_extratos!F:F,Conciliacao!A39,df_extratos!G:G,"CREDITO")+SUMIFS(df_extratos!I:I,df_extratos!F:F,Conciliacao!BE39,df_extratos!G:G,"CREDITO")+SUMIFS(df_extratos!I:I,df_extratos!F:F,Conciliacao!BF39,df_extratos!G:G,"CREDITO")+SUMIFS(df_extratos!I:I,df_extratos!F:F,Conciliacao!BG39,df_extratos!G:G,"CREDITO")</f>
        <v/>
      </c>
      <c r="H39" s="9">
        <f>G39-SUM(B39:F39)</f>
        <v/>
      </c>
      <c r="I39" s="4">
        <f>SUMIFS(df_blueme_sem_parcelamento!E:E,df_blueme_sem_parcelamento!H:H,Conciliacao!A39)*(-1)</f>
        <v/>
      </c>
      <c r="J39" s="4">
        <f>SUMIFS(df_blueme_com_parcelamento!J:J,df_blueme_com_parcelamento!M:M,Conciliacao!A39)*(-1)</f>
        <v/>
      </c>
      <c r="K39" s="4">
        <f>SUMIFS(df_mutuos!J:J,df_mutuos!B:B,Conciliacao!A39)*(-1)</f>
        <v/>
      </c>
      <c r="L39" s="8">
        <f>SUMIFS(df_bloqueios_judiciais!E:E,df_bloqueios_judiciais!D:D,Conciliacao!A39,df_bloqueios_judiciais!E:E,"&lt;0")</f>
        <v/>
      </c>
      <c r="M39" s="10">
        <f>SUMIFS(df_extratos!I:I,df_extratos!F:F,Conciliacao!BD39,df_extratos!G:G,"DEBITO")+SUMIFS(df_extratos!I:I,df_extratos!F:F,Conciliacao!A39,df_extratos!G:G,"DEBITO")+SUMIFS(df_extratos!I:I,df_extratos!F:F,Conciliacao!BE39,df_extratos!G:G,"DEBITO")+SUMIFS(df_extratos!I:I,df_extratos!F:F,Conciliacao!BF39,df_extratos!G:G,"DEBITO")+SUMIFS(df_extratos!I:I,df_extratos!F:F,Conciliacao!BG39,df_extratos!G:G,"DEBITO")</f>
        <v/>
      </c>
      <c r="N39" s="11">
        <f>M39-SUM(I39:L39)</f>
        <v/>
      </c>
      <c r="O39" s="25">
        <f>SUMIFS(df_ajustes_conciliaco!D:D,df_ajustes_conciliaco!C:C,Conciliacao!A39)</f>
        <v/>
      </c>
      <c r="P39" s="22">
        <f>N39+H39-O39</f>
        <v/>
      </c>
      <c r="BD39" s="20" t="n">
        <v>45695.5</v>
      </c>
      <c r="BE39" s="20" t="n">
        <v>45695.125</v>
      </c>
      <c r="BF39" s="20" t="n">
        <v>45695.54166666666</v>
      </c>
      <c r="BG39" s="20" t="n">
        <v>45695.625</v>
      </c>
    </row>
    <row r="40">
      <c r="A40" s="5">
        <f>A39+1</f>
        <v/>
      </c>
      <c r="B40" s="3">
        <f>-SUMIFS(df_extrato_zig!G:G,df_extrato_zig!E:E,Conciliacao!A40,df_extrato_zig!D:D,"Saque")-SUMIFS(df_extrato_zig!G:G,df_extrato_zig!E:E,Conciliacao!A40,df_extrato_zig!D:D,"Antecipação")</f>
        <v/>
      </c>
      <c r="C40" s="3">
        <f>SUMIFS(df_extrato_zig!E:E,df_extrato_zig!L:L,Conciliacao!A40,df_extrato_zig!F:F,"DINHEIRO")</f>
        <v/>
      </c>
      <c r="D40" s="3">
        <f>SUMIFS(view_parc_agrup!H:H,view_parc_agrup!G:G,Conciliacao!A40)</f>
        <v/>
      </c>
      <c r="E40" s="3">
        <f>SUMIFS(df_mutuos!I:I,df_mutuos!B:B,Conciliacao!A40)</f>
        <v/>
      </c>
      <c r="F40" s="6">
        <f>SUMIFS(df_bloqueios_judiciais!E:E,df_bloqueios_judiciais!D:D,Conciliacao!A40,df_bloqueios_judiciais!E:E,"&gt;0")</f>
        <v/>
      </c>
      <c r="G40" s="7">
        <f>SUMIFS(df_extratos!I:I,df_extratos!F:F,Conciliacao!BD40,df_extratos!G:G,"CREDITO")+SUMIFS(df_extratos!I:I,df_extratos!F:F,Conciliacao!A40,df_extratos!G:G,"CREDITO")+SUMIFS(df_extratos!I:I,df_extratos!F:F,Conciliacao!BE40,df_extratos!G:G,"CREDITO")+SUMIFS(df_extratos!I:I,df_extratos!F:F,Conciliacao!BF40,df_extratos!G:G,"CREDITO")+SUMIFS(df_extratos!I:I,df_extratos!F:F,Conciliacao!BG40,df_extratos!G:G,"CREDITO")</f>
        <v/>
      </c>
      <c r="H40" s="9">
        <f>G40-SUM(B40:F40)</f>
        <v/>
      </c>
      <c r="I40" s="4">
        <f>SUMIFS(df_blueme_sem_parcelamento!E:E,df_blueme_sem_parcelamento!H:H,Conciliacao!A40)*(-1)</f>
        <v/>
      </c>
      <c r="J40" s="4">
        <f>SUMIFS(df_blueme_com_parcelamento!J:J,df_blueme_com_parcelamento!M:M,Conciliacao!A40)*(-1)</f>
        <v/>
      </c>
      <c r="K40" s="4">
        <f>SUMIFS(df_mutuos!J:J,df_mutuos!B:B,Conciliacao!A40)*(-1)</f>
        <v/>
      </c>
      <c r="L40" s="8">
        <f>SUMIFS(df_bloqueios_judiciais!E:E,df_bloqueios_judiciais!D:D,Conciliacao!A40,df_bloqueios_judiciais!E:E,"&lt;0")</f>
        <v/>
      </c>
      <c r="M40" s="10">
        <f>SUMIFS(df_extratos!I:I,df_extratos!F:F,Conciliacao!BD40,df_extratos!G:G,"DEBITO")+SUMIFS(df_extratos!I:I,df_extratos!F:F,Conciliacao!A40,df_extratos!G:G,"DEBITO")+SUMIFS(df_extratos!I:I,df_extratos!F:F,Conciliacao!BE40,df_extratos!G:G,"DEBITO")+SUMIFS(df_extratos!I:I,df_extratos!F:F,Conciliacao!BF40,df_extratos!G:G,"DEBITO")+SUMIFS(df_extratos!I:I,df_extratos!F:F,Conciliacao!BG40,df_extratos!G:G,"DEBITO")</f>
        <v/>
      </c>
      <c r="N40" s="11">
        <f>M40-SUM(I40:L40)</f>
        <v/>
      </c>
      <c r="O40" s="25">
        <f>SUMIFS(df_ajustes_conciliaco!D:D,df_ajustes_conciliaco!C:C,Conciliacao!A40)</f>
        <v/>
      </c>
      <c r="P40" s="22">
        <f>N40+H40-O40</f>
        <v/>
      </c>
      <c r="BD40" s="20" t="n">
        <v>45696.5</v>
      </c>
      <c r="BE40" s="20" t="n">
        <v>45696.125</v>
      </c>
      <c r="BF40" s="20" t="n">
        <v>45696.54166666666</v>
      </c>
      <c r="BG40" s="20" t="n">
        <v>45696.625</v>
      </c>
    </row>
    <row r="41">
      <c r="A41" s="5">
        <f>A40+1</f>
        <v/>
      </c>
      <c r="B41" s="3">
        <f>-SUMIFS(df_extrato_zig!G:G,df_extrato_zig!E:E,Conciliacao!A41,df_extrato_zig!D:D,"Saque")-SUMIFS(df_extrato_zig!G:G,df_extrato_zig!E:E,Conciliacao!A41,df_extrato_zig!D:D,"Antecipação")</f>
        <v/>
      </c>
      <c r="C41" s="3">
        <f>SUMIFS(df_extrato_zig!E:E,df_extrato_zig!L:L,Conciliacao!A41,df_extrato_zig!F:F,"DINHEIRO")</f>
        <v/>
      </c>
      <c r="D41" s="3">
        <f>SUMIFS(view_parc_agrup!H:H,view_parc_agrup!G:G,Conciliacao!A41)</f>
        <v/>
      </c>
      <c r="E41" s="3">
        <f>SUMIFS(df_mutuos!I:I,df_mutuos!B:B,Conciliacao!A41)</f>
        <v/>
      </c>
      <c r="F41" s="6">
        <f>SUMIFS(df_bloqueios_judiciais!E:E,df_bloqueios_judiciais!D:D,Conciliacao!A41,df_bloqueios_judiciais!E:E,"&gt;0")</f>
        <v/>
      </c>
      <c r="G41" s="7">
        <f>SUMIFS(df_extratos!I:I,df_extratos!F:F,Conciliacao!BD41,df_extratos!G:G,"CREDITO")+SUMIFS(df_extratos!I:I,df_extratos!F:F,Conciliacao!A41,df_extratos!G:G,"CREDITO")+SUMIFS(df_extratos!I:I,df_extratos!F:F,Conciliacao!BE41,df_extratos!G:G,"CREDITO")+SUMIFS(df_extratos!I:I,df_extratos!F:F,Conciliacao!BF41,df_extratos!G:G,"CREDITO")+SUMIFS(df_extratos!I:I,df_extratos!F:F,Conciliacao!BG41,df_extratos!G:G,"CREDITO")</f>
        <v/>
      </c>
      <c r="H41" s="9">
        <f>G41-SUM(B41:F41)</f>
        <v/>
      </c>
      <c r="I41" s="4">
        <f>SUMIFS(df_blueme_sem_parcelamento!E:E,df_blueme_sem_parcelamento!H:H,Conciliacao!A41)*(-1)</f>
        <v/>
      </c>
      <c r="J41" s="4">
        <f>SUMIFS(df_blueme_com_parcelamento!J:J,df_blueme_com_parcelamento!M:M,Conciliacao!A41)*(-1)</f>
        <v/>
      </c>
      <c r="K41" s="4">
        <f>SUMIFS(df_mutuos!J:J,df_mutuos!B:B,Conciliacao!A41)*(-1)</f>
        <v/>
      </c>
      <c r="L41" s="8">
        <f>SUMIFS(df_bloqueios_judiciais!E:E,df_bloqueios_judiciais!D:D,Conciliacao!A41,df_bloqueios_judiciais!E:E,"&lt;0")</f>
        <v/>
      </c>
      <c r="M41" s="10">
        <f>SUMIFS(df_extratos!I:I,df_extratos!F:F,Conciliacao!BD41,df_extratos!G:G,"DEBITO")+SUMIFS(df_extratos!I:I,df_extratos!F:F,Conciliacao!A41,df_extratos!G:G,"DEBITO")+SUMIFS(df_extratos!I:I,df_extratos!F:F,Conciliacao!BE41,df_extratos!G:G,"DEBITO")+SUMIFS(df_extratos!I:I,df_extratos!F:F,Conciliacao!BF41,df_extratos!G:G,"DEBITO")+SUMIFS(df_extratos!I:I,df_extratos!F:F,Conciliacao!BG41,df_extratos!G:G,"DEBITO")</f>
        <v/>
      </c>
      <c r="N41" s="11">
        <f>M41-SUM(I41:L41)</f>
        <v/>
      </c>
      <c r="O41" s="25">
        <f>SUMIFS(df_ajustes_conciliaco!D:D,df_ajustes_conciliaco!C:C,Conciliacao!A41)</f>
        <v/>
      </c>
      <c r="P41" s="22">
        <f>N41+H41-O41</f>
        <v/>
      </c>
      <c r="BD41" s="20" t="n">
        <v>45697.5</v>
      </c>
      <c r="BE41" s="20" t="n">
        <v>45697.125</v>
      </c>
      <c r="BF41" s="20" t="n">
        <v>45697.54166666666</v>
      </c>
      <c r="BG41" s="20" t="n">
        <v>45697.625</v>
      </c>
    </row>
    <row r="42">
      <c r="A42" s="5">
        <f>A41+1</f>
        <v/>
      </c>
      <c r="B42" s="3">
        <f>-SUMIFS(df_extrato_zig!G:G,df_extrato_zig!E:E,Conciliacao!A42,df_extrato_zig!D:D,"Saque")-SUMIFS(df_extrato_zig!G:G,df_extrato_zig!E:E,Conciliacao!A42,df_extrato_zig!D:D,"Antecipação")</f>
        <v/>
      </c>
      <c r="C42" s="3">
        <f>SUMIFS(df_extrato_zig!E:E,df_extrato_zig!L:L,Conciliacao!A42,df_extrato_zig!F:F,"DINHEIRO")</f>
        <v/>
      </c>
      <c r="D42" s="3">
        <f>SUMIFS(view_parc_agrup!H:H,view_parc_agrup!G:G,Conciliacao!A42)</f>
        <v/>
      </c>
      <c r="E42" s="3">
        <f>SUMIFS(df_mutuos!I:I,df_mutuos!B:B,Conciliacao!A42)</f>
        <v/>
      </c>
      <c r="F42" s="6">
        <f>SUMIFS(df_bloqueios_judiciais!E:E,df_bloqueios_judiciais!D:D,Conciliacao!A42,df_bloqueios_judiciais!E:E,"&gt;0")</f>
        <v/>
      </c>
      <c r="G42" s="7">
        <f>SUMIFS(df_extratos!I:I,df_extratos!F:F,Conciliacao!BD42,df_extratos!G:G,"CREDITO")+SUMIFS(df_extratos!I:I,df_extratos!F:F,Conciliacao!A42,df_extratos!G:G,"CREDITO")+SUMIFS(df_extratos!I:I,df_extratos!F:F,Conciliacao!BE42,df_extratos!G:G,"CREDITO")+SUMIFS(df_extratos!I:I,df_extratos!F:F,Conciliacao!BF42,df_extratos!G:G,"CREDITO")+SUMIFS(df_extratos!I:I,df_extratos!F:F,Conciliacao!BG42,df_extratos!G:G,"CREDITO")</f>
        <v/>
      </c>
      <c r="H42" s="9">
        <f>G42-SUM(B42:F42)</f>
        <v/>
      </c>
      <c r="I42" s="4">
        <f>SUMIFS(df_blueme_sem_parcelamento!E:E,df_blueme_sem_parcelamento!H:H,Conciliacao!A42)*(-1)</f>
        <v/>
      </c>
      <c r="J42" s="4">
        <f>SUMIFS(df_blueme_com_parcelamento!J:J,df_blueme_com_parcelamento!M:M,Conciliacao!A42)*(-1)</f>
        <v/>
      </c>
      <c r="K42" s="4">
        <f>SUMIFS(df_mutuos!J:J,df_mutuos!B:B,Conciliacao!A42)*(-1)</f>
        <v/>
      </c>
      <c r="L42" s="8">
        <f>SUMIFS(df_bloqueios_judiciais!E:E,df_bloqueios_judiciais!D:D,Conciliacao!A42,df_bloqueios_judiciais!E:E,"&lt;0")</f>
        <v/>
      </c>
      <c r="M42" s="10">
        <f>SUMIFS(df_extratos!I:I,df_extratos!F:F,Conciliacao!BD42,df_extratos!G:G,"DEBITO")+SUMIFS(df_extratos!I:I,df_extratos!F:F,Conciliacao!A42,df_extratos!G:G,"DEBITO")+SUMIFS(df_extratos!I:I,df_extratos!F:F,Conciliacao!BE42,df_extratos!G:G,"DEBITO")+SUMIFS(df_extratos!I:I,df_extratos!F:F,Conciliacao!BF42,df_extratos!G:G,"DEBITO")+SUMIFS(df_extratos!I:I,df_extratos!F:F,Conciliacao!BG42,df_extratos!G:G,"DEBITO")</f>
        <v/>
      </c>
      <c r="N42" s="11">
        <f>M42-SUM(I42:L42)</f>
        <v/>
      </c>
      <c r="O42" s="25">
        <f>SUMIFS(df_ajustes_conciliaco!D:D,df_ajustes_conciliaco!C:C,Conciliacao!A42)</f>
        <v/>
      </c>
      <c r="P42" s="22">
        <f>N42+H42-O42</f>
        <v/>
      </c>
      <c r="BD42" s="20" t="n">
        <v>45698.5</v>
      </c>
      <c r="BE42" s="20" t="n">
        <v>45698.125</v>
      </c>
      <c r="BF42" s="20" t="n">
        <v>45698.54166666666</v>
      </c>
      <c r="BG42" s="20" t="n">
        <v>45698.625</v>
      </c>
    </row>
    <row r="43">
      <c r="A43" s="5">
        <f>A42+1</f>
        <v/>
      </c>
      <c r="B43" s="3">
        <f>-SUMIFS(df_extrato_zig!G:G,df_extrato_zig!E:E,Conciliacao!A43,df_extrato_zig!D:D,"Saque")-SUMIFS(df_extrato_zig!G:G,df_extrato_zig!E:E,Conciliacao!A43,df_extrato_zig!D:D,"Antecipação")</f>
        <v/>
      </c>
      <c r="C43" s="3">
        <f>SUMIFS(df_extrato_zig!E:E,df_extrato_zig!L:L,Conciliacao!A43,df_extrato_zig!F:F,"DINHEIRO")</f>
        <v/>
      </c>
      <c r="D43" s="3">
        <f>SUMIFS(view_parc_agrup!H:H,view_parc_agrup!G:G,Conciliacao!A43)</f>
        <v/>
      </c>
      <c r="E43" s="3">
        <f>SUMIFS(df_mutuos!I:I,df_mutuos!B:B,Conciliacao!A43)</f>
        <v/>
      </c>
      <c r="F43" s="6">
        <f>SUMIFS(df_bloqueios_judiciais!E:E,df_bloqueios_judiciais!D:D,Conciliacao!A43,df_bloqueios_judiciais!E:E,"&gt;0")</f>
        <v/>
      </c>
      <c r="G43" s="7">
        <f>SUMIFS(df_extratos!I:I,df_extratos!F:F,Conciliacao!BD43,df_extratos!G:G,"CREDITO")+SUMIFS(df_extratos!I:I,df_extratos!F:F,Conciliacao!A43,df_extratos!G:G,"CREDITO")+SUMIFS(df_extratos!I:I,df_extratos!F:F,Conciliacao!BE43,df_extratos!G:G,"CREDITO")+SUMIFS(df_extratos!I:I,df_extratos!F:F,Conciliacao!BF43,df_extratos!G:G,"CREDITO")+SUMIFS(df_extratos!I:I,df_extratos!F:F,Conciliacao!BG43,df_extratos!G:G,"CREDITO")</f>
        <v/>
      </c>
      <c r="H43" s="9">
        <f>G43-SUM(B43:F43)</f>
        <v/>
      </c>
      <c r="I43" s="4">
        <f>SUMIFS(df_blueme_sem_parcelamento!E:E,df_blueme_sem_parcelamento!H:H,Conciliacao!A43)*(-1)</f>
        <v/>
      </c>
      <c r="J43" s="4">
        <f>SUMIFS(df_blueme_com_parcelamento!J:J,df_blueme_com_parcelamento!M:M,Conciliacao!A43)*(-1)</f>
        <v/>
      </c>
      <c r="K43" s="4">
        <f>SUMIFS(df_mutuos!J:J,df_mutuos!B:B,Conciliacao!A43)*(-1)</f>
        <v/>
      </c>
      <c r="L43" s="8">
        <f>SUMIFS(df_bloqueios_judiciais!E:E,df_bloqueios_judiciais!D:D,Conciliacao!A43,df_bloqueios_judiciais!E:E,"&lt;0")</f>
        <v/>
      </c>
      <c r="M43" s="10">
        <f>SUMIFS(df_extratos!I:I,df_extratos!F:F,Conciliacao!BD43,df_extratos!G:G,"DEBITO")+SUMIFS(df_extratos!I:I,df_extratos!F:F,Conciliacao!A43,df_extratos!G:G,"DEBITO")+SUMIFS(df_extratos!I:I,df_extratos!F:F,Conciliacao!BE43,df_extratos!G:G,"DEBITO")+SUMIFS(df_extratos!I:I,df_extratos!F:F,Conciliacao!BF43,df_extratos!G:G,"DEBITO")+SUMIFS(df_extratos!I:I,df_extratos!F:F,Conciliacao!BG43,df_extratos!G:G,"DEBITO")</f>
        <v/>
      </c>
      <c r="N43" s="11">
        <f>M43-SUM(I43:L43)</f>
        <v/>
      </c>
      <c r="O43" s="25">
        <f>SUMIFS(df_ajustes_conciliaco!D:D,df_ajustes_conciliaco!C:C,Conciliacao!A43)</f>
        <v/>
      </c>
      <c r="P43" s="22">
        <f>N43+H43-O43</f>
        <v/>
      </c>
      <c r="BD43" s="20" t="n">
        <v>45699.5</v>
      </c>
      <c r="BE43" s="20" t="n">
        <v>45699.125</v>
      </c>
      <c r="BF43" s="20" t="n">
        <v>45699.54166666666</v>
      </c>
      <c r="BG43" s="20" t="n">
        <v>45699.625</v>
      </c>
    </row>
    <row r="44">
      <c r="A44" s="5">
        <f>A43+1</f>
        <v/>
      </c>
      <c r="B44" s="3">
        <f>-SUMIFS(df_extrato_zig!G:G,df_extrato_zig!E:E,Conciliacao!A44,df_extrato_zig!D:D,"Saque")-SUMIFS(df_extrato_zig!G:G,df_extrato_zig!E:E,Conciliacao!A44,df_extrato_zig!D:D,"Antecipação")</f>
        <v/>
      </c>
      <c r="C44" s="3">
        <f>SUMIFS(df_extrato_zig!E:E,df_extrato_zig!L:L,Conciliacao!A44,df_extrato_zig!F:F,"DINHEIRO")</f>
        <v/>
      </c>
      <c r="D44" s="3">
        <f>SUMIFS(view_parc_agrup!H:H,view_parc_agrup!G:G,Conciliacao!A44)</f>
        <v/>
      </c>
      <c r="E44" s="3">
        <f>SUMIFS(df_mutuos!I:I,df_mutuos!B:B,Conciliacao!A44)</f>
        <v/>
      </c>
      <c r="F44" s="6">
        <f>SUMIFS(df_bloqueios_judiciais!E:E,df_bloqueios_judiciais!D:D,Conciliacao!A44,df_bloqueios_judiciais!E:E,"&gt;0")</f>
        <v/>
      </c>
      <c r="G44" s="7">
        <f>SUMIFS(df_extratos!I:I,df_extratos!F:F,Conciliacao!BD44,df_extratos!G:G,"CREDITO")+SUMIFS(df_extratos!I:I,df_extratos!F:F,Conciliacao!A44,df_extratos!G:G,"CREDITO")+SUMIFS(df_extratos!I:I,df_extratos!F:F,Conciliacao!BE44,df_extratos!G:G,"CREDITO")+SUMIFS(df_extratos!I:I,df_extratos!F:F,Conciliacao!BF44,df_extratos!G:G,"CREDITO")+SUMIFS(df_extratos!I:I,df_extratos!F:F,Conciliacao!BG44,df_extratos!G:G,"CREDITO")</f>
        <v/>
      </c>
      <c r="H44" s="9">
        <f>G44-SUM(B44:F44)</f>
        <v/>
      </c>
      <c r="I44" s="4">
        <f>SUMIFS(df_blueme_sem_parcelamento!E:E,df_blueme_sem_parcelamento!H:H,Conciliacao!A44)*(-1)</f>
        <v/>
      </c>
      <c r="J44" s="4">
        <f>SUMIFS(df_blueme_com_parcelamento!J:J,df_blueme_com_parcelamento!M:M,Conciliacao!A44)*(-1)</f>
        <v/>
      </c>
      <c r="K44" s="4">
        <f>SUMIFS(df_mutuos!J:J,df_mutuos!B:B,Conciliacao!A44)*(-1)</f>
        <v/>
      </c>
      <c r="L44" s="8">
        <f>SUMIFS(df_bloqueios_judiciais!E:E,df_bloqueios_judiciais!D:D,Conciliacao!A44,df_bloqueios_judiciais!E:E,"&lt;0")</f>
        <v/>
      </c>
      <c r="M44" s="10">
        <f>SUMIFS(df_extratos!I:I,df_extratos!F:F,Conciliacao!BD44,df_extratos!G:G,"DEBITO")+SUMIFS(df_extratos!I:I,df_extratos!F:F,Conciliacao!A44,df_extratos!G:G,"DEBITO")+SUMIFS(df_extratos!I:I,df_extratos!F:F,Conciliacao!BE44,df_extratos!G:G,"DEBITO")+SUMIFS(df_extratos!I:I,df_extratos!F:F,Conciliacao!BF44,df_extratos!G:G,"DEBITO")+SUMIFS(df_extratos!I:I,df_extratos!F:F,Conciliacao!BG44,df_extratos!G:G,"DEBITO")</f>
        <v/>
      </c>
      <c r="N44" s="11">
        <f>M44-SUM(I44:L44)</f>
        <v/>
      </c>
      <c r="O44" s="25">
        <f>SUMIFS(df_ajustes_conciliaco!D:D,df_ajustes_conciliaco!C:C,Conciliacao!A44)</f>
        <v/>
      </c>
      <c r="P44" s="22">
        <f>N44+H44-O44</f>
        <v/>
      </c>
      <c r="BD44" s="20" t="n">
        <v>45700.5</v>
      </c>
      <c r="BE44" s="20" t="n">
        <v>45700.125</v>
      </c>
      <c r="BF44" s="20" t="n">
        <v>45700.54166666666</v>
      </c>
      <c r="BG44" s="20" t="n">
        <v>45700.625</v>
      </c>
    </row>
    <row r="45">
      <c r="A45" s="5">
        <f>A44+1</f>
        <v/>
      </c>
      <c r="B45" s="3">
        <f>-SUMIFS(df_extrato_zig!G:G,df_extrato_zig!E:E,Conciliacao!A45,df_extrato_zig!D:D,"Saque")-SUMIFS(df_extrato_zig!G:G,df_extrato_zig!E:E,Conciliacao!A45,df_extrato_zig!D:D,"Antecipação")</f>
        <v/>
      </c>
      <c r="C45" s="3">
        <f>SUMIFS(df_extrato_zig!E:E,df_extrato_zig!L:L,Conciliacao!A45,df_extrato_zig!F:F,"DINHEIRO")</f>
        <v/>
      </c>
      <c r="D45" s="3">
        <f>SUMIFS(view_parc_agrup!H:H,view_parc_agrup!G:G,Conciliacao!A45)</f>
        <v/>
      </c>
      <c r="E45" s="3">
        <f>SUMIFS(df_mutuos!I:I,df_mutuos!B:B,Conciliacao!A45)</f>
        <v/>
      </c>
      <c r="F45" s="6">
        <f>SUMIFS(df_bloqueios_judiciais!E:E,df_bloqueios_judiciais!D:D,Conciliacao!A45,df_bloqueios_judiciais!E:E,"&gt;0")</f>
        <v/>
      </c>
      <c r="G45" s="7">
        <f>SUMIFS(df_extratos!I:I,df_extratos!F:F,Conciliacao!BD45,df_extratos!G:G,"CREDITO")+SUMIFS(df_extratos!I:I,df_extratos!F:F,Conciliacao!A45,df_extratos!G:G,"CREDITO")+SUMIFS(df_extratos!I:I,df_extratos!F:F,Conciliacao!BE45,df_extratos!G:G,"CREDITO")+SUMIFS(df_extratos!I:I,df_extratos!F:F,Conciliacao!BF45,df_extratos!G:G,"CREDITO")+SUMIFS(df_extratos!I:I,df_extratos!F:F,Conciliacao!BG45,df_extratos!G:G,"CREDITO")</f>
        <v/>
      </c>
      <c r="H45" s="9">
        <f>G45-SUM(B45:F45)</f>
        <v/>
      </c>
      <c r="I45" s="4">
        <f>SUMIFS(df_blueme_sem_parcelamento!E:E,df_blueme_sem_parcelamento!H:H,Conciliacao!A45)*(-1)</f>
        <v/>
      </c>
      <c r="J45" s="4">
        <f>SUMIFS(df_blueme_com_parcelamento!J:J,df_blueme_com_parcelamento!M:M,Conciliacao!A45)*(-1)</f>
        <v/>
      </c>
      <c r="K45" s="4">
        <f>SUMIFS(df_mutuos!J:J,df_mutuos!B:B,Conciliacao!A45)*(-1)</f>
        <v/>
      </c>
      <c r="L45" s="8">
        <f>SUMIFS(df_bloqueios_judiciais!E:E,df_bloqueios_judiciais!D:D,Conciliacao!A45,df_bloqueios_judiciais!E:E,"&lt;0")</f>
        <v/>
      </c>
      <c r="M45" s="10">
        <f>SUMIFS(df_extratos!I:I,df_extratos!F:F,Conciliacao!BD45,df_extratos!G:G,"DEBITO")+SUMIFS(df_extratos!I:I,df_extratos!F:F,Conciliacao!A45,df_extratos!G:G,"DEBITO")+SUMIFS(df_extratos!I:I,df_extratos!F:F,Conciliacao!BE45,df_extratos!G:G,"DEBITO")+SUMIFS(df_extratos!I:I,df_extratos!F:F,Conciliacao!BF45,df_extratos!G:G,"DEBITO")+SUMIFS(df_extratos!I:I,df_extratos!F:F,Conciliacao!BG45,df_extratos!G:G,"DEBITO")</f>
        <v/>
      </c>
      <c r="N45" s="11">
        <f>M45-SUM(I45:L45)</f>
        <v/>
      </c>
      <c r="O45" s="25">
        <f>SUMIFS(df_ajustes_conciliaco!D:D,df_ajustes_conciliaco!C:C,Conciliacao!A45)</f>
        <v/>
      </c>
      <c r="P45" s="22">
        <f>N45+H45-O45</f>
        <v/>
      </c>
      <c r="BD45" s="20" t="n">
        <v>45701.5</v>
      </c>
      <c r="BE45" s="20" t="n">
        <v>45701.125</v>
      </c>
      <c r="BF45" s="20" t="n">
        <v>45701.54166666666</v>
      </c>
      <c r="BG45" s="20" t="n">
        <v>45701.625</v>
      </c>
    </row>
    <row r="46">
      <c r="A46" s="5">
        <f>A45+1</f>
        <v/>
      </c>
      <c r="B46" s="3">
        <f>-SUMIFS(df_extrato_zig!G:G,df_extrato_zig!E:E,Conciliacao!A46,df_extrato_zig!D:D,"Saque")-SUMIFS(df_extrato_zig!G:G,df_extrato_zig!E:E,Conciliacao!A46,df_extrato_zig!D:D,"Antecipação")</f>
        <v/>
      </c>
      <c r="C46" s="3">
        <f>SUMIFS(df_extrato_zig!E:E,df_extrato_zig!L:L,Conciliacao!A46,df_extrato_zig!F:F,"DINHEIRO")</f>
        <v/>
      </c>
      <c r="D46" s="3">
        <f>SUMIFS(view_parc_agrup!H:H,view_parc_agrup!G:G,Conciliacao!A46)</f>
        <v/>
      </c>
      <c r="E46" s="3">
        <f>SUMIFS(df_mutuos!I:I,df_mutuos!B:B,Conciliacao!A46)</f>
        <v/>
      </c>
      <c r="F46" s="6">
        <f>SUMIFS(df_bloqueios_judiciais!E:E,df_bloqueios_judiciais!D:D,Conciliacao!A46,df_bloqueios_judiciais!E:E,"&gt;0")</f>
        <v/>
      </c>
      <c r="G46" s="7">
        <f>SUMIFS(df_extratos!I:I,df_extratos!F:F,Conciliacao!BD46,df_extratos!G:G,"CREDITO")+SUMIFS(df_extratos!I:I,df_extratos!F:F,Conciliacao!A46,df_extratos!G:G,"CREDITO")+SUMIFS(df_extratos!I:I,df_extratos!F:F,Conciliacao!BE46,df_extratos!G:G,"CREDITO")+SUMIFS(df_extratos!I:I,df_extratos!F:F,Conciliacao!BF46,df_extratos!G:G,"CREDITO")+SUMIFS(df_extratos!I:I,df_extratos!F:F,Conciliacao!BG46,df_extratos!G:G,"CREDITO")</f>
        <v/>
      </c>
      <c r="H46" s="9">
        <f>G46-SUM(B46:F46)</f>
        <v/>
      </c>
      <c r="I46" s="4">
        <f>SUMIFS(df_blueme_sem_parcelamento!E:E,df_blueme_sem_parcelamento!H:H,Conciliacao!A46)*(-1)</f>
        <v/>
      </c>
      <c r="J46" s="4">
        <f>SUMIFS(df_blueme_com_parcelamento!J:J,df_blueme_com_parcelamento!M:M,Conciliacao!A46)*(-1)</f>
        <v/>
      </c>
      <c r="K46" s="4">
        <f>SUMIFS(df_mutuos!J:J,df_mutuos!B:B,Conciliacao!A46)*(-1)</f>
        <v/>
      </c>
      <c r="L46" s="8">
        <f>SUMIFS(df_bloqueios_judiciais!E:E,df_bloqueios_judiciais!D:D,Conciliacao!A46,df_bloqueios_judiciais!E:E,"&lt;0")</f>
        <v/>
      </c>
      <c r="M46" s="10">
        <f>SUMIFS(df_extratos!I:I,df_extratos!F:F,Conciliacao!BD46,df_extratos!G:G,"DEBITO")+SUMIFS(df_extratos!I:I,df_extratos!F:F,Conciliacao!A46,df_extratos!G:G,"DEBITO")+SUMIFS(df_extratos!I:I,df_extratos!F:F,Conciliacao!BE46,df_extratos!G:G,"DEBITO")+SUMIFS(df_extratos!I:I,df_extratos!F:F,Conciliacao!BF46,df_extratos!G:G,"DEBITO")+SUMIFS(df_extratos!I:I,df_extratos!F:F,Conciliacao!BG46,df_extratos!G:G,"DEBITO")</f>
        <v/>
      </c>
      <c r="N46" s="11">
        <f>M46-SUM(I46:L46)</f>
        <v/>
      </c>
      <c r="O46" s="25">
        <f>SUMIFS(df_ajustes_conciliaco!D:D,df_ajustes_conciliaco!C:C,Conciliacao!A46)</f>
        <v/>
      </c>
      <c r="P46" s="22">
        <f>N46+H46-O46</f>
        <v/>
      </c>
      <c r="BD46" s="20" t="n">
        <v>45702.5</v>
      </c>
      <c r="BE46" s="20" t="n">
        <v>45702.125</v>
      </c>
      <c r="BF46" s="20" t="n">
        <v>45702.54166666666</v>
      </c>
      <c r="BG46" s="20" t="n">
        <v>45702.625</v>
      </c>
    </row>
    <row r="47">
      <c r="A47" s="5">
        <f>A46+1</f>
        <v/>
      </c>
      <c r="B47" s="3">
        <f>-SUMIFS(df_extrato_zig!G:G,df_extrato_zig!E:E,Conciliacao!A47,df_extrato_zig!D:D,"Saque")-SUMIFS(df_extrato_zig!G:G,df_extrato_zig!E:E,Conciliacao!A47,df_extrato_zig!D:D,"Antecipação")</f>
        <v/>
      </c>
      <c r="C47" s="3">
        <f>SUMIFS(df_extrato_zig!E:E,df_extrato_zig!L:L,Conciliacao!A47,df_extrato_zig!F:F,"DINHEIRO")</f>
        <v/>
      </c>
      <c r="D47" s="3">
        <f>SUMIFS(view_parc_agrup!H:H,view_parc_agrup!G:G,Conciliacao!A47)</f>
        <v/>
      </c>
      <c r="E47" s="3">
        <f>SUMIFS(df_mutuos!I:I,df_mutuos!B:B,Conciliacao!A47)</f>
        <v/>
      </c>
      <c r="F47" s="6">
        <f>SUMIFS(df_bloqueios_judiciais!E:E,df_bloqueios_judiciais!D:D,Conciliacao!A47,df_bloqueios_judiciais!E:E,"&gt;0")</f>
        <v/>
      </c>
      <c r="G47" s="7">
        <f>SUMIFS(df_extratos!I:I,df_extratos!F:F,Conciliacao!BD47,df_extratos!G:G,"CREDITO")+SUMIFS(df_extratos!I:I,df_extratos!F:F,Conciliacao!A47,df_extratos!G:G,"CREDITO")+SUMIFS(df_extratos!I:I,df_extratos!F:F,Conciliacao!BE47,df_extratos!G:G,"CREDITO")+SUMIFS(df_extratos!I:I,df_extratos!F:F,Conciliacao!BF47,df_extratos!G:G,"CREDITO")+SUMIFS(df_extratos!I:I,df_extratos!F:F,Conciliacao!BG47,df_extratos!G:G,"CREDITO")</f>
        <v/>
      </c>
      <c r="H47" s="9">
        <f>G47-SUM(B47:F47)</f>
        <v/>
      </c>
      <c r="I47" s="4">
        <f>SUMIFS(df_blueme_sem_parcelamento!E:E,df_blueme_sem_parcelamento!H:H,Conciliacao!A47)*(-1)</f>
        <v/>
      </c>
      <c r="J47" s="4">
        <f>SUMIFS(df_blueme_com_parcelamento!J:J,df_blueme_com_parcelamento!M:M,Conciliacao!A47)*(-1)</f>
        <v/>
      </c>
      <c r="K47" s="4">
        <f>SUMIFS(df_mutuos!J:J,df_mutuos!B:B,Conciliacao!A47)*(-1)</f>
        <v/>
      </c>
      <c r="L47" s="8">
        <f>SUMIFS(df_bloqueios_judiciais!E:E,df_bloqueios_judiciais!D:D,Conciliacao!A47,df_bloqueios_judiciais!E:E,"&lt;0")</f>
        <v/>
      </c>
      <c r="M47" s="10">
        <f>SUMIFS(df_extratos!I:I,df_extratos!F:F,Conciliacao!BD47,df_extratos!G:G,"DEBITO")+SUMIFS(df_extratos!I:I,df_extratos!F:F,Conciliacao!A47,df_extratos!G:G,"DEBITO")+SUMIFS(df_extratos!I:I,df_extratos!F:F,Conciliacao!BE47,df_extratos!G:G,"DEBITO")+SUMIFS(df_extratos!I:I,df_extratos!F:F,Conciliacao!BF47,df_extratos!G:G,"DEBITO")+SUMIFS(df_extratos!I:I,df_extratos!F:F,Conciliacao!BG47,df_extratos!G:G,"DEBITO")</f>
        <v/>
      </c>
      <c r="N47" s="11">
        <f>M47-SUM(I47:L47)</f>
        <v/>
      </c>
      <c r="O47" s="25">
        <f>SUMIFS(df_ajustes_conciliaco!D:D,df_ajustes_conciliaco!C:C,Conciliacao!A47)</f>
        <v/>
      </c>
      <c r="P47" s="22">
        <f>N47+H47-O47</f>
        <v/>
      </c>
      <c r="BD47" s="20" t="n">
        <v>45703.5</v>
      </c>
      <c r="BE47" s="20" t="n">
        <v>45703.125</v>
      </c>
      <c r="BF47" s="20" t="n">
        <v>45703.54166666666</v>
      </c>
      <c r="BG47" s="20" t="n">
        <v>45703.625</v>
      </c>
    </row>
    <row r="48">
      <c r="A48" s="5">
        <f>A47+1</f>
        <v/>
      </c>
      <c r="B48" s="3">
        <f>-SUMIFS(df_extrato_zig!G:G,df_extrato_zig!E:E,Conciliacao!A48,df_extrato_zig!D:D,"Saque")-SUMIFS(df_extrato_zig!G:G,df_extrato_zig!E:E,Conciliacao!A48,df_extrato_zig!D:D,"Antecipação")</f>
        <v/>
      </c>
      <c r="C48" s="3">
        <f>SUMIFS(df_extrato_zig!E:E,df_extrato_zig!L:L,Conciliacao!A48,df_extrato_zig!F:F,"DINHEIRO")</f>
        <v/>
      </c>
      <c r="D48" s="3">
        <f>SUMIFS(view_parc_agrup!H:H,view_parc_agrup!G:G,Conciliacao!A48)</f>
        <v/>
      </c>
      <c r="E48" s="3">
        <f>SUMIFS(df_mutuos!I:I,df_mutuos!B:B,Conciliacao!A48)</f>
        <v/>
      </c>
      <c r="F48" s="6">
        <f>SUMIFS(df_bloqueios_judiciais!E:E,df_bloqueios_judiciais!D:D,Conciliacao!A48,df_bloqueios_judiciais!E:E,"&gt;0")</f>
        <v/>
      </c>
      <c r="G48" s="7">
        <f>SUMIFS(df_extratos!I:I,df_extratos!F:F,Conciliacao!BD48,df_extratos!G:G,"CREDITO")+SUMIFS(df_extratos!I:I,df_extratos!F:F,Conciliacao!A48,df_extratos!G:G,"CREDITO")+SUMIFS(df_extratos!I:I,df_extratos!F:F,Conciliacao!BE48,df_extratos!G:G,"CREDITO")+SUMIFS(df_extratos!I:I,df_extratos!F:F,Conciliacao!BF48,df_extratos!G:G,"CREDITO")+SUMIFS(df_extratos!I:I,df_extratos!F:F,Conciliacao!BG48,df_extratos!G:G,"CREDITO")</f>
        <v/>
      </c>
      <c r="H48" s="9">
        <f>G48-SUM(B48:F48)</f>
        <v/>
      </c>
      <c r="I48" s="4">
        <f>SUMIFS(df_blueme_sem_parcelamento!E:E,df_blueme_sem_parcelamento!H:H,Conciliacao!A48)*(-1)</f>
        <v/>
      </c>
      <c r="J48" s="4">
        <f>SUMIFS(df_blueme_com_parcelamento!J:J,df_blueme_com_parcelamento!M:M,Conciliacao!A48)*(-1)</f>
        <v/>
      </c>
      <c r="K48" s="4">
        <f>SUMIFS(df_mutuos!J:J,df_mutuos!B:B,Conciliacao!A48)*(-1)</f>
        <v/>
      </c>
      <c r="L48" s="8">
        <f>SUMIFS(df_bloqueios_judiciais!E:E,df_bloqueios_judiciais!D:D,Conciliacao!A48,df_bloqueios_judiciais!E:E,"&lt;0")</f>
        <v/>
      </c>
      <c r="M48" s="10">
        <f>SUMIFS(df_extratos!I:I,df_extratos!F:F,Conciliacao!BD48,df_extratos!G:G,"DEBITO")+SUMIFS(df_extratos!I:I,df_extratos!F:F,Conciliacao!A48,df_extratos!G:G,"DEBITO")+SUMIFS(df_extratos!I:I,df_extratos!F:F,Conciliacao!BE48,df_extratos!G:G,"DEBITO")+SUMIFS(df_extratos!I:I,df_extratos!F:F,Conciliacao!BF48,df_extratos!G:G,"DEBITO")+SUMIFS(df_extratos!I:I,df_extratos!F:F,Conciliacao!BG48,df_extratos!G:G,"DEBITO")</f>
        <v/>
      </c>
      <c r="N48" s="11">
        <f>M48-SUM(I48:L48)</f>
        <v/>
      </c>
      <c r="O48" s="25">
        <f>SUMIFS(df_ajustes_conciliaco!D:D,df_ajustes_conciliaco!C:C,Conciliacao!A48)</f>
        <v/>
      </c>
      <c r="P48" s="22">
        <f>N48+H48-O48</f>
        <v/>
      </c>
      <c r="BD48" s="20" t="n">
        <v>45704.5</v>
      </c>
      <c r="BE48" s="20" t="n">
        <v>45704.125</v>
      </c>
      <c r="BF48" s="20" t="n">
        <v>45704.54166666666</v>
      </c>
      <c r="BG48" s="20" t="n">
        <v>45704.625</v>
      </c>
    </row>
    <row r="49">
      <c r="A49" s="5">
        <f>A48+1</f>
        <v/>
      </c>
      <c r="B49" s="3">
        <f>-SUMIFS(df_extrato_zig!G:G,df_extrato_zig!E:E,Conciliacao!A49,df_extrato_zig!D:D,"Saque")-SUMIFS(df_extrato_zig!G:G,df_extrato_zig!E:E,Conciliacao!A49,df_extrato_zig!D:D,"Antecipação")</f>
        <v/>
      </c>
      <c r="C49" s="3">
        <f>SUMIFS(df_extrato_zig!E:E,df_extrato_zig!L:L,Conciliacao!A49,df_extrato_zig!F:F,"DINHEIRO")</f>
        <v/>
      </c>
      <c r="D49" s="3">
        <f>SUMIFS(view_parc_agrup!H:H,view_parc_agrup!G:G,Conciliacao!A49)</f>
        <v/>
      </c>
      <c r="E49" s="3">
        <f>SUMIFS(df_mutuos!I:I,df_mutuos!B:B,Conciliacao!A49)</f>
        <v/>
      </c>
      <c r="F49" s="6">
        <f>SUMIFS(df_bloqueios_judiciais!E:E,df_bloqueios_judiciais!D:D,Conciliacao!A49,df_bloqueios_judiciais!E:E,"&gt;0")</f>
        <v/>
      </c>
      <c r="G49" s="7">
        <f>SUMIFS(df_extratos!I:I,df_extratos!F:F,Conciliacao!BD49,df_extratos!G:G,"CREDITO")+SUMIFS(df_extratos!I:I,df_extratos!F:F,Conciliacao!A49,df_extratos!G:G,"CREDITO")+SUMIFS(df_extratos!I:I,df_extratos!F:F,Conciliacao!BE49,df_extratos!G:G,"CREDITO")+SUMIFS(df_extratos!I:I,df_extratos!F:F,Conciliacao!BF49,df_extratos!G:G,"CREDITO")+SUMIFS(df_extratos!I:I,df_extratos!F:F,Conciliacao!BG49,df_extratos!G:G,"CREDITO")</f>
        <v/>
      </c>
      <c r="H49" s="9">
        <f>G49-SUM(B49:F49)</f>
        <v/>
      </c>
      <c r="I49" s="4">
        <f>SUMIFS(df_blueme_sem_parcelamento!E:E,df_blueme_sem_parcelamento!H:H,Conciliacao!A49)*(-1)</f>
        <v/>
      </c>
      <c r="J49" s="4">
        <f>SUMIFS(df_blueme_com_parcelamento!J:J,df_blueme_com_parcelamento!M:M,Conciliacao!A49)*(-1)</f>
        <v/>
      </c>
      <c r="K49" s="4">
        <f>SUMIFS(df_mutuos!J:J,df_mutuos!B:B,Conciliacao!A49)*(-1)</f>
        <v/>
      </c>
      <c r="L49" s="8">
        <f>SUMIFS(df_bloqueios_judiciais!E:E,df_bloqueios_judiciais!D:D,Conciliacao!A49,df_bloqueios_judiciais!E:E,"&lt;0")</f>
        <v/>
      </c>
      <c r="M49" s="10">
        <f>SUMIFS(df_extratos!I:I,df_extratos!F:F,Conciliacao!BD49,df_extratos!G:G,"DEBITO")+SUMIFS(df_extratos!I:I,df_extratos!F:F,Conciliacao!A49,df_extratos!G:G,"DEBITO")+SUMIFS(df_extratos!I:I,df_extratos!F:F,Conciliacao!BE49,df_extratos!G:G,"DEBITO")+SUMIFS(df_extratos!I:I,df_extratos!F:F,Conciliacao!BF49,df_extratos!G:G,"DEBITO")+SUMIFS(df_extratos!I:I,df_extratos!F:F,Conciliacao!BG49,df_extratos!G:G,"DEBITO")</f>
        <v/>
      </c>
      <c r="N49" s="11">
        <f>M49-SUM(I49:L49)</f>
        <v/>
      </c>
      <c r="O49" s="25">
        <f>SUMIFS(df_ajustes_conciliaco!D:D,df_ajustes_conciliaco!C:C,Conciliacao!A49)</f>
        <v/>
      </c>
      <c r="P49" s="22">
        <f>N49+H49-O49</f>
        <v/>
      </c>
      <c r="BD49" s="20" t="n">
        <v>45705.5</v>
      </c>
      <c r="BE49" s="20" t="n">
        <v>45705.125</v>
      </c>
      <c r="BF49" s="20" t="n">
        <v>45705.54166666666</v>
      </c>
      <c r="BG49" s="20" t="n">
        <v>45705.625</v>
      </c>
    </row>
    <row r="50">
      <c r="A50" s="5">
        <f>A49+1</f>
        <v/>
      </c>
      <c r="B50" s="3">
        <f>-SUMIFS(df_extrato_zig!G:G,df_extrato_zig!E:E,Conciliacao!A50,df_extrato_zig!D:D,"Saque")-SUMIFS(df_extrato_zig!G:G,df_extrato_zig!E:E,Conciliacao!A50,df_extrato_zig!D:D,"Antecipação")</f>
        <v/>
      </c>
      <c r="C50" s="3">
        <f>SUMIFS(df_extrato_zig!E:E,df_extrato_zig!L:L,Conciliacao!A50,df_extrato_zig!F:F,"DINHEIRO")</f>
        <v/>
      </c>
      <c r="D50" s="3">
        <f>SUMIFS(view_parc_agrup!H:H,view_parc_agrup!G:G,Conciliacao!A50)</f>
        <v/>
      </c>
      <c r="E50" s="3">
        <f>SUMIFS(df_mutuos!I:I,df_mutuos!B:B,Conciliacao!A50)</f>
        <v/>
      </c>
      <c r="F50" s="6">
        <f>SUMIFS(df_bloqueios_judiciais!E:E,df_bloqueios_judiciais!D:D,Conciliacao!A50,df_bloqueios_judiciais!E:E,"&gt;0")</f>
        <v/>
      </c>
      <c r="G50" s="7">
        <f>SUMIFS(df_extratos!I:I,df_extratos!F:F,Conciliacao!BD50,df_extratos!G:G,"CREDITO")+SUMIFS(df_extratos!I:I,df_extratos!F:F,Conciliacao!A50,df_extratos!G:G,"CREDITO")+SUMIFS(df_extratos!I:I,df_extratos!F:F,Conciliacao!BE50,df_extratos!G:G,"CREDITO")+SUMIFS(df_extratos!I:I,df_extratos!F:F,Conciliacao!BF50,df_extratos!G:G,"CREDITO")+SUMIFS(df_extratos!I:I,df_extratos!F:F,Conciliacao!BG50,df_extratos!G:G,"CREDITO")</f>
        <v/>
      </c>
      <c r="H50" s="9">
        <f>G50-SUM(B50:F50)</f>
        <v/>
      </c>
      <c r="I50" s="4">
        <f>SUMIFS(df_blueme_sem_parcelamento!E:E,df_blueme_sem_parcelamento!H:H,Conciliacao!A50)*(-1)</f>
        <v/>
      </c>
      <c r="J50" s="4">
        <f>SUMIFS(df_blueme_com_parcelamento!J:J,df_blueme_com_parcelamento!M:M,Conciliacao!A50)*(-1)</f>
        <v/>
      </c>
      <c r="K50" s="4">
        <f>SUMIFS(df_mutuos!J:J,df_mutuos!B:B,Conciliacao!A50)*(-1)</f>
        <v/>
      </c>
      <c r="L50" s="8">
        <f>SUMIFS(df_bloqueios_judiciais!E:E,df_bloqueios_judiciais!D:D,Conciliacao!A50,df_bloqueios_judiciais!E:E,"&lt;0")</f>
        <v/>
      </c>
      <c r="M50" s="10">
        <f>SUMIFS(df_extratos!I:I,df_extratos!F:F,Conciliacao!BD50,df_extratos!G:G,"DEBITO")+SUMIFS(df_extratos!I:I,df_extratos!F:F,Conciliacao!A50,df_extratos!G:G,"DEBITO")+SUMIFS(df_extratos!I:I,df_extratos!F:F,Conciliacao!BE50,df_extratos!G:G,"DEBITO")+SUMIFS(df_extratos!I:I,df_extratos!F:F,Conciliacao!BF50,df_extratos!G:G,"DEBITO")+SUMIFS(df_extratos!I:I,df_extratos!F:F,Conciliacao!BG50,df_extratos!G:G,"DEBITO")</f>
        <v/>
      </c>
      <c r="N50" s="11">
        <f>M50-SUM(I50:L50)</f>
        <v/>
      </c>
      <c r="O50" s="25">
        <f>SUMIFS(df_ajustes_conciliaco!D:D,df_ajustes_conciliaco!C:C,Conciliacao!A50)</f>
        <v/>
      </c>
      <c r="P50" s="22">
        <f>N50+H50-O50</f>
        <v/>
      </c>
      <c r="BD50" s="20" t="n">
        <v>45706.5</v>
      </c>
      <c r="BE50" s="20" t="n">
        <v>45706.125</v>
      </c>
      <c r="BF50" s="20" t="n">
        <v>45706.54166666666</v>
      </c>
      <c r="BG50" s="20" t="n">
        <v>45706.625</v>
      </c>
    </row>
    <row r="51">
      <c r="A51" s="5">
        <f>A50+1</f>
        <v/>
      </c>
      <c r="B51" s="3">
        <f>-SUMIFS(df_extrato_zig!G:G,df_extrato_zig!E:E,Conciliacao!A51,df_extrato_zig!D:D,"Saque")-SUMIFS(df_extrato_zig!G:G,df_extrato_zig!E:E,Conciliacao!A51,df_extrato_zig!D:D,"Antecipação")</f>
        <v/>
      </c>
      <c r="C51" s="3">
        <f>SUMIFS(df_extrato_zig!E:E,df_extrato_zig!L:L,Conciliacao!A51,df_extrato_zig!F:F,"DINHEIRO")</f>
        <v/>
      </c>
      <c r="D51" s="3">
        <f>SUMIFS(view_parc_agrup!H:H,view_parc_agrup!G:G,Conciliacao!A51)</f>
        <v/>
      </c>
      <c r="E51" s="3">
        <f>SUMIFS(df_mutuos!I:I,df_mutuos!B:B,Conciliacao!A51)</f>
        <v/>
      </c>
      <c r="F51" s="6">
        <f>SUMIFS(df_bloqueios_judiciais!E:E,df_bloqueios_judiciais!D:D,Conciliacao!A51,df_bloqueios_judiciais!E:E,"&gt;0")</f>
        <v/>
      </c>
      <c r="G51" s="7">
        <f>SUMIFS(df_extratos!I:I,df_extratos!F:F,Conciliacao!BD51,df_extratos!G:G,"CREDITO")+SUMIFS(df_extratos!I:I,df_extratos!F:F,Conciliacao!A51,df_extratos!G:G,"CREDITO")+SUMIFS(df_extratos!I:I,df_extratos!F:F,Conciliacao!BE51,df_extratos!G:G,"CREDITO")+SUMIFS(df_extratos!I:I,df_extratos!F:F,Conciliacao!BF51,df_extratos!G:G,"CREDITO")+SUMIFS(df_extratos!I:I,df_extratos!F:F,Conciliacao!BG51,df_extratos!G:G,"CREDITO")</f>
        <v/>
      </c>
      <c r="H51" s="9">
        <f>G51-SUM(B51:F51)</f>
        <v/>
      </c>
      <c r="I51" s="4">
        <f>SUMIFS(df_blueme_sem_parcelamento!E:E,df_blueme_sem_parcelamento!H:H,Conciliacao!A51)*(-1)</f>
        <v/>
      </c>
      <c r="J51" s="4">
        <f>SUMIFS(df_blueme_com_parcelamento!J:J,df_blueme_com_parcelamento!M:M,Conciliacao!A51)*(-1)</f>
        <v/>
      </c>
      <c r="K51" s="4">
        <f>SUMIFS(df_mutuos!J:J,df_mutuos!B:B,Conciliacao!A51)*(-1)</f>
        <v/>
      </c>
      <c r="L51" s="8">
        <f>SUMIFS(df_bloqueios_judiciais!E:E,df_bloqueios_judiciais!D:D,Conciliacao!A51,df_bloqueios_judiciais!E:E,"&lt;0")</f>
        <v/>
      </c>
      <c r="M51" s="10">
        <f>SUMIFS(df_extratos!I:I,df_extratos!F:F,Conciliacao!BD51,df_extratos!G:G,"DEBITO")+SUMIFS(df_extratos!I:I,df_extratos!F:F,Conciliacao!A51,df_extratos!G:G,"DEBITO")+SUMIFS(df_extratos!I:I,df_extratos!F:F,Conciliacao!BE51,df_extratos!G:G,"DEBITO")+SUMIFS(df_extratos!I:I,df_extratos!F:F,Conciliacao!BF51,df_extratos!G:G,"DEBITO")+SUMIFS(df_extratos!I:I,df_extratos!F:F,Conciliacao!BG51,df_extratos!G:G,"DEBITO")</f>
        <v/>
      </c>
      <c r="N51" s="11">
        <f>M51-SUM(I51:L51)</f>
        <v/>
      </c>
      <c r="O51" s="25">
        <f>SUMIFS(df_ajustes_conciliaco!D:D,df_ajustes_conciliaco!C:C,Conciliacao!A51)</f>
        <v/>
      </c>
      <c r="P51" s="22">
        <f>N51+H51-O51</f>
        <v/>
      </c>
      <c r="BD51" s="20" t="n">
        <v>45707.5</v>
      </c>
      <c r="BE51" s="20" t="n">
        <v>45707.125</v>
      </c>
      <c r="BF51" s="20" t="n">
        <v>45707.54166666666</v>
      </c>
      <c r="BG51" s="20" t="n">
        <v>45707.625</v>
      </c>
    </row>
    <row r="52">
      <c r="A52" s="5">
        <f>A51+1</f>
        <v/>
      </c>
      <c r="B52" s="3">
        <f>-SUMIFS(df_extrato_zig!G:G,df_extrato_zig!E:E,Conciliacao!A52,df_extrato_zig!D:D,"Saque")-SUMIFS(df_extrato_zig!G:G,df_extrato_zig!E:E,Conciliacao!A52,df_extrato_zig!D:D,"Antecipação")</f>
        <v/>
      </c>
      <c r="C52" s="3">
        <f>SUMIFS(df_extrato_zig!E:E,df_extrato_zig!L:L,Conciliacao!A52,df_extrato_zig!F:F,"DINHEIRO")</f>
        <v/>
      </c>
      <c r="D52" s="3">
        <f>SUMIFS(view_parc_agrup!H:H,view_parc_agrup!G:G,Conciliacao!A52)</f>
        <v/>
      </c>
      <c r="E52" s="3">
        <f>SUMIFS(df_mutuos!I:I,df_mutuos!B:B,Conciliacao!A52)</f>
        <v/>
      </c>
      <c r="F52" s="6">
        <f>SUMIFS(df_bloqueios_judiciais!E:E,df_bloqueios_judiciais!D:D,Conciliacao!A52,df_bloqueios_judiciais!E:E,"&gt;0")</f>
        <v/>
      </c>
      <c r="G52" s="7">
        <f>SUMIFS(df_extratos!I:I,df_extratos!F:F,Conciliacao!BD52,df_extratos!G:G,"CREDITO")+SUMIFS(df_extratos!I:I,df_extratos!F:F,Conciliacao!A52,df_extratos!G:G,"CREDITO")+SUMIFS(df_extratos!I:I,df_extratos!F:F,Conciliacao!BE52,df_extratos!G:G,"CREDITO")+SUMIFS(df_extratos!I:I,df_extratos!F:F,Conciliacao!BF52,df_extratos!G:G,"CREDITO")+SUMIFS(df_extratos!I:I,df_extratos!F:F,Conciliacao!BG52,df_extratos!G:G,"CREDITO")</f>
        <v/>
      </c>
      <c r="H52" s="9">
        <f>G52-SUM(B52:F52)</f>
        <v/>
      </c>
      <c r="I52" s="4">
        <f>SUMIFS(df_blueme_sem_parcelamento!E:E,df_blueme_sem_parcelamento!H:H,Conciliacao!A52)*(-1)</f>
        <v/>
      </c>
      <c r="J52" s="4">
        <f>SUMIFS(df_blueme_com_parcelamento!J:J,df_blueme_com_parcelamento!M:M,Conciliacao!A52)*(-1)</f>
        <v/>
      </c>
      <c r="K52" s="4">
        <f>SUMIFS(df_mutuos!J:J,df_mutuos!B:B,Conciliacao!A52)*(-1)</f>
        <v/>
      </c>
      <c r="L52" s="8">
        <f>SUMIFS(df_bloqueios_judiciais!E:E,df_bloqueios_judiciais!D:D,Conciliacao!A52,df_bloqueios_judiciais!E:E,"&lt;0")</f>
        <v/>
      </c>
      <c r="M52" s="10">
        <f>SUMIFS(df_extratos!I:I,df_extratos!F:F,Conciliacao!BD52,df_extratos!G:G,"DEBITO")+SUMIFS(df_extratos!I:I,df_extratos!F:F,Conciliacao!A52,df_extratos!G:G,"DEBITO")+SUMIFS(df_extratos!I:I,df_extratos!F:F,Conciliacao!BE52,df_extratos!G:G,"DEBITO")+SUMIFS(df_extratos!I:I,df_extratos!F:F,Conciliacao!BF52,df_extratos!G:G,"DEBITO")+SUMIFS(df_extratos!I:I,df_extratos!F:F,Conciliacao!BG52,df_extratos!G:G,"DEBITO")</f>
        <v/>
      </c>
      <c r="N52" s="11">
        <f>M52-SUM(I52:L52)</f>
        <v/>
      </c>
      <c r="O52" s="25">
        <f>SUMIFS(df_ajustes_conciliaco!D:D,df_ajustes_conciliaco!C:C,Conciliacao!A52)</f>
        <v/>
      </c>
      <c r="P52" s="22">
        <f>N52+H52-O52</f>
        <v/>
      </c>
      <c r="BD52" s="20" t="n">
        <v>45708.5</v>
      </c>
      <c r="BE52" s="20" t="n">
        <v>45708.125</v>
      </c>
      <c r="BF52" s="20" t="n">
        <v>45708.54166666666</v>
      </c>
      <c r="BG52" s="20" t="n">
        <v>45708.625</v>
      </c>
    </row>
    <row r="53">
      <c r="A53" s="5">
        <f>A52+1</f>
        <v/>
      </c>
      <c r="B53" s="3">
        <f>-SUMIFS(df_extrato_zig!G:G,df_extrato_zig!E:E,Conciliacao!A53,df_extrato_zig!D:D,"Saque")-SUMIFS(df_extrato_zig!G:G,df_extrato_zig!E:E,Conciliacao!A53,df_extrato_zig!D:D,"Antecipação")</f>
        <v/>
      </c>
      <c r="C53" s="3">
        <f>SUMIFS(df_extrato_zig!E:E,df_extrato_zig!L:L,Conciliacao!A53,df_extrato_zig!F:F,"DINHEIRO")</f>
        <v/>
      </c>
      <c r="D53" s="3">
        <f>SUMIFS(view_parc_agrup!H:H,view_parc_agrup!G:G,Conciliacao!A53)</f>
        <v/>
      </c>
      <c r="E53" s="3">
        <f>SUMIFS(df_mutuos!I:I,df_mutuos!B:B,Conciliacao!A53)</f>
        <v/>
      </c>
      <c r="F53" s="6">
        <f>SUMIFS(df_bloqueios_judiciais!E:E,df_bloqueios_judiciais!D:D,Conciliacao!A53,df_bloqueios_judiciais!E:E,"&gt;0")</f>
        <v/>
      </c>
      <c r="G53" s="7">
        <f>SUMIFS(df_extratos!I:I,df_extratos!F:F,Conciliacao!BD53,df_extratos!G:G,"CREDITO")+SUMIFS(df_extratos!I:I,df_extratos!F:F,Conciliacao!A53,df_extratos!G:G,"CREDITO")+SUMIFS(df_extratos!I:I,df_extratos!F:F,Conciliacao!BE53,df_extratos!G:G,"CREDITO")+SUMIFS(df_extratos!I:I,df_extratos!F:F,Conciliacao!BF53,df_extratos!G:G,"CREDITO")+SUMIFS(df_extratos!I:I,df_extratos!F:F,Conciliacao!BG53,df_extratos!G:G,"CREDITO")</f>
        <v/>
      </c>
      <c r="H53" s="9">
        <f>G53-SUM(B53:F53)</f>
        <v/>
      </c>
      <c r="I53" s="4">
        <f>SUMIFS(df_blueme_sem_parcelamento!E:E,df_blueme_sem_parcelamento!H:H,Conciliacao!A53)*(-1)</f>
        <v/>
      </c>
      <c r="J53" s="4">
        <f>SUMIFS(df_blueme_com_parcelamento!J:J,df_blueme_com_parcelamento!M:M,Conciliacao!A53)*(-1)</f>
        <v/>
      </c>
      <c r="K53" s="4">
        <f>SUMIFS(df_mutuos!J:J,df_mutuos!B:B,Conciliacao!A53)*(-1)</f>
        <v/>
      </c>
      <c r="L53" s="8">
        <f>SUMIFS(df_bloqueios_judiciais!E:E,df_bloqueios_judiciais!D:D,Conciliacao!A53,df_bloqueios_judiciais!E:E,"&lt;0")</f>
        <v/>
      </c>
      <c r="M53" s="10">
        <f>SUMIFS(df_extratos!I:I,df_extratos!F:F,Conciliacao!BD53,df_extratos!G:G,"DEBITO")+SUMIFS(df_extratos!I:I,df_extratos!F:F,Conciliacao!A53,df_extratos!G:G,"DEBITO")+SUMIFS(df_extratos!I:I,df_extratos!F:F,Conciliacao!BE53,df_extratos!G:G,"DEBITO")+SUMIFS(df_extratos!I:I,df_extratos!F:F,Conciliacao!BF53,df_extratos!G:G,"DEBITO")+SUMIFS(df_extratos!I:I,df_extratos!F:F,Conciliacao!BG53,df_extratos!G:G,"DEBITO")</f>
        <v/>
      </c>
      <c r="N53" s="11">
        <f>M53-SUM(I53:L53)</f>
        <v/>
      </c>
      <c r="O53" s="25">
        <f>SUMIFS(df_ajustes_conciliaco!D:D,df_ajustes_conciliaco!C:C,Conciliacao!A53)</f>
        <v/>
      </c>
      <c r="P53" s="22">
        <f>N53+H53-O53</f>
        <v/>
      </c>
      <c r="BD53" s="20" t="n">
        <v>45709.5</v>
      </c>
      <c r="BE53" s="20" t="n">
        <v>45709.125</v>
      </c>
      <c r="BF53" s="20" t="n">
        <v>45709.54166666666</v>
      </c>
      <c r="BG53" s="20" t="n">
        <v>45709.625</v>
      </c>
    </row>
    <row r="54">
      <c r="A54" s="5">
        <f>A53+1</f>
        <v/>
      </c>
      <c r="B54" s="3">
        <f>-SUMIFS(df_extrato_zig!G:G,df_extrato_zig!E:E,Conciliacao!A54,df_extrato_zig!D:D,"Saque")-SUMIFS(df_extrato_zig!G:G,df_extrato_zig!E:E,Conciliacao!A54,df_extrato_zig!D:D,"Antecipação")</f>
        <v/>
      </c>
      <c r="C54" s="3">
        <f>SUMIFS(df_extrato_zig!E:E,df_extrato_zig!L:L,Conciliacao!A54,df_extrato_zig!F:F,"DINHEIRO")</f>
        <v/>
      </c>
      <c r="D54" s="3">
        <f>SUMIFS(view_parc_agrup!H:H,view_parc_agrup!G:G,Conciliacao!A54)</f>
        <v/>
      </c>
      <c r="E54" s="3">
        <f>SUMIFS(df_mutuos!I:I,df_mutuos!B:B,Conciliacao!A54)</f>
        <v/>
      </c>
      <c r="F54" s="6">
        <f>SUMIFS(df_bloqueios_judiciais!E:E,df_bloqueios_judiciais!D:D,Conciliacao!A54,df_bloqueios_judiciais!E:E,"&gt;0")</f>
        <v/>
      </c>
      <c r="G54" s="7">
        <f>SUMIFS(df_extratos!I:I,df_extratos!F:F,Conciliacao!BD54,df_extratos!G:G,"CREDITO")+SUMIFS(df_extratos!I:I,df_extratos!F:F,Conciliacao!A54,df_extratos!G:G,"CREDITO")+SUMIFS(df_extratos!I:I,df_extratos!F:F,Conciliacao!BE54,df_extratos!G:G,"CREDITO")+SUMIFS(df_extratos!I:I,df_extratos!F:F,Conciliacao!BF54,df_extratos!G:G,"CREDITO")+SUMIFS(df_extratos!I:I,df_extratos!F:F,Conciliacao!BG54,df_extratos!G:G,"CREDITO")</f>
        <v/>
      </c>
      <c r="H54" s="9">
        <f>G54-SUM(B54:F54)</f>
        <v/>
      </c>
      <c r="I54" s="4">
        <f>SUMIFS(df_blueme_sem_parcelamento!E:E,df_blueme_sem_parcelamento!H:H,Conciliacao!A54)*(-1)</f>
        <v/>
      </c>
      <c r="J54" s="4">
        <f>SUMIFS(df_blueme_com_parcelamento!J:J,df_blueme_com_parcelamento!M:M,Conciliacao!A54)*(-1)</f>
        <v/>
      </c>
      <c r="K54" s="4">
        <f>SUMIFS(df_mutuos!J:J,df_mutuos!B:B,Conciliacao!A54)*(-1)</f>
        <v/>
      </c>
      <c r="L54" s="8">
        <f>SUMIFS(df_bloqueios_judiciais!E:E,df_bloqueios_judiciais!D:D,Conciliacao!A54,df_bloqueios_judiciais!E:E,"&lt;0")</f>
        <v/>
      </c>
      <c r="M54" s="10">
        <f>SUMIFS(df_extratos!I:I,df_extratos!F:F,Conciliacao!BD54,df_extratos!G:G,"DEBITO")+SUMIFS(df_extratos!I:I,df_extratos!F:F,Conciliacao!A54,df_extratos!G:G,"DEBITO")+SUMIFS(df_extratos!I:I,df_extratos!F:F,Conciliacao!BE54,df_extratos!G:G,"DEBITO")+SUMIFS(df_extratos!I:I,df_extratos!F:F,Conciliacao!BF54,df_extratos!G:G,"DEBITO")+SUMIFS(df_extratos!I:I,df_extratos!F:F,Conciliacao!BG54,df_extratos!G:G,"DEBITO")</f>
        <v/>
      </c>
      <c r="N54" s="11">
        <f>M54-SUM(I54:L54)</f>
        <v/>
      </c>
      <c r="O54" s="25">
        <f>SUMIFS(df_ajustes_conciliaco!D:D,df_ajustes_conciliaco!C:C,Conciliacao!A54)</f>
        <v/>
      </c>
      <c r="P54" s="22">
        <f>N54+H54-O54</f>
        <v/>
      </c>
      <c r="BD54" s="20" t="n">
        <v>45710.5</v>
      </c>
      <c r="BE54" s="20" t="n">
        <v>45710.125</v>
      </c>
      <c r="BF54" s="20" t="n">
        <v>45710.54166666666</v>
      </c>
      <c r="BG54" s="20" t="n">
        <v>45710.625</v>
      </c>
    </row>
    <row r="55">
      <c r="A55" s="5">
        <f>A54+1</f>
        <v/>
      </c>
      <c r="B55" s="3">
        <f>-SUMIFS(df_extrato_zig!G:G,df_extrato_zig!E:E,Conciliacao!A55,df_extrato_zig!D:D,"Saque")-SUMIFS(df_extrato_zig!G:G,df_extrato_zig!E:E,Conciliacao!A55,df_extrato_zig!D:D,"Antecipação")</f>
        <v/>
      </c>
      <c r="C55" s="3">
        <f>SUMIFS(df_extrato_zig!E:E,df_extrato_zig!L:L,Conciliacao!A55,df_extrato_zig!F:F,"DINHEIRO")</f>
        <v/>
      </c>
      <c r="D55" s="3">
        <f>SUMIFS(view_parc_agrup!H:H,view_parc_agrup!G:G,Conciliacao!A55)</f>
        <v/>
      </c>
      <c r="E55" s="3">
        <f>SUMIFS(df_mutuos!I:I,df_mutuos!B:B,Conciliacao!A55)</f>
        <v/>
      </c>
      <c r="F55" s="6">
        <f>SUMIFS(df_bloqueios_judiciais!E:E,df_bloqueios_judiciais!D:D,Conciliacao!A55,df_bloqueios_judiciais!E:E,"&gt;0")</f>
        <v/>
      </c>
      <c r="G55" s="7">
        <f>SUMIFS(df_extratos!I:I,df_extratos!F:F,Conciliacao!BD55,df_extratos!G:G,"CREDITO")+SUMIFS(df_extratos!I:I,df_extratos!F:F,Conciliacao!A55,df_extratos!G:G,"CREDITO")+SUMIFS(df_extratos!I:I,df_extratos!F:F,Conciliacao!BE55,df_extratos!G:G,"CREDITO")+SUMIFS(df_extratos!I:I,df_extratos!F:F,Conciliacao!BF55,df_extratos!G:G,"CREDITO")+SUMIFS(df_extratos!I:I,df_extratos!F:F,Conciliacao!BG55,df_extratos!G:G,"CREDITO")</f>
        <v/>
      </c>
      <c r="H55" s="9">
        <f>G55-SUM(B55:F55)</f>
        <v/>
      </c>
      <c r="I55" s="4">
        <f>SUMIFS(df_blueme_sem_parcelamento!E:E,df_blueme_sem_parcelamento!H:H,Conciliacao!A55)*(-1)</f>
        <v/>
      </c>
      <c r="J55" s="4">
        <f>SUMIFS(df_blueme_com_parcelamento!J:J,df_blueme_com_parcelamento!M:M,Conciliacao!A55)*(-1)</f>
        <v/>
      </c>
      <c r="K55" s="4">
        <f>SUMIFS(df_mutuos!J:J,df_mutuos!B:B,Conciliacao!A55)*(-1)</f>
        <v/>
      </c>
      <c r="L55" s="8">
        <f>SUMIFS(df_bloqueios_judiciais!E:E,df_bloqueios_judiciais!D:D,Conciliacao!A55,df_bloqueios_judiciais!E:E,"&lt;0")</f>
        <v/>
      </c>
      <c r="M55" s="10">
        <f>SUMIFS(df_extratos!I:I,df_extratos!F:F,Conciliacao!BD55,df_extratos!G:G,"DEBITO")+SUMIFS(df_extratos!I:I,df_extratos!F:F,Conciliacao!A55,df_extratos!G:G,"DEBITO")+SUMIFS(df_extratos!I:I,df_extratos!F:F,Conciliacao!BE55,df_extratos!G:G,"DEBITO")+SUMIFS(df_extratos!I:I,df_extratos!F:F,Conciliacao!BF55,df_extratos!G:G,"DEBITO")+SUMIFS(df_extratos!I:I,df_extratos!F:F,Conciliacao!BG55,df_extratos!G:G,"DEBITO")</f>
        <v/>
      </c>
      <c r="N55" s="11">
        <f>M55-SUM(I55:L55)</f>
        <v/>
      </c>
      <c r="O55" s="25">
        <f>SUMIFS(df_ajustes_conciliaco!D:D,df_ajustes_conciliaco!C:C,Conciliacao!A55)</f>
        <v/>
      </c>
      <c r="P55" s="22">
        <f>N55+H55-O55</f>
        <v/>
      </c>
      <c r="BD55" s="20" t="n">
        <v>45711.5</v>
      </c>
      <c r="BE55" s="20" t="n">
        <v>45711.125</v>
      </c>
      <c r="BF55" s="20" t="n">
        <v>45711.54166666666</v>
      </c>
      <c r="BG55" s="20" t="n">
        <v>45711.625</v>
      </c>
    </row>
    <row r="56">
      <c r="A56" s="5">
        <f>A55+1</f>
        <v/>
      </c>
      <c r="B56" s="3">
        <f>-SUMIFS(df_extrato_zig!G:G,df_extrato_zig!E:E,Conciliacao!A56,df_extrato_zig!D:D,"Saque")-SUMIFS(df_extrato_zig!G:G,df_extrato_zig!E:E,Conciliacao!A56,df_extrato_zig!D:D,"Antecipação")</f>
        <v/>
      </c>
      <c r="C56" s="3">
        <f>SUMIFS(df_extrato_zig!E:E,df_extrato_zig!L:L,Conciliacao!A56,df_extrato_zig!F:F,"DINHEIRO")</f>
        <v/>
      </c>
      <c r="D56" s="3">
        <f>SUMIFS(view_parc_agrup!H:H,view_parc_agrup!G:G,Conciliacao!A56)</f>
        <v/>
      </c>
      <c r="E56" s="3">
        <f>SUMIFS(df_mutuos!I:I,df_mutuos!B:B,Conciliacao!A56)</f>
        <v/>
      </c>
      <c r="F56" s="6">
        <f>SUMIFS(df_bloqueios_judiciais!E:E,df_bloqueios_judiciais!D:D,Conciliacao!A56,df_bloqueios_judiciais!E:E,"&gt;0")</f>
        <v/>
      </c>
      <c r="G56" s="7">
        <f>SUMIFS(df_extratos!I:I,df_extratos!F:F,Conciliacao!BD56,df_extratos!G:G,"CREDITO")+SUMIFS(df_extratos!I:I,df_extratos!F:F,Conciliacao!A56,df_extratos!G:G,"CREDITO")+SUMIFS(df_extratos!I:I,df_extratos!F:F,Conciliacao!BE56,df_extratos!G:G,"CREDITO")+SUMIFS(df_extratos!I:I,df_extratos!F:F,Conciliacao!BF56,df_extratos!G:G,"CREDITO")+SUMIFS(df_extratos!I:I,df_extratos!F:F,Conciliacao!BG56,df_extratos!G:G,"CREDITO")</f>
        <v/>
      </c>
      <c r="H56" s="9">
        <f>G56-SUM(B56:F56)</f>
        <v/>
      </c>
      <c r="I56" s="4">
        <f>SUMIFS(df_blueme_sem_parcelamento!E:E,df_blueme_sem_parcelamento!H:H,Conciliacao!A56)*(-1)</f>
        <v/>
      </c>
      <c r="J56" s="4">
        <f>SUMIFS(df_blueme_com_parcelamento!J:J,df_blueme_com_parcelamento!M:M,Conciliacao!A56)*(-1)</f>
        <v/>
      </c>
      <c r="K56" s="4">
        <f>SUMIFS(df_mutuos!J:J,df_mutuos!B:B,Conciliacao!A56)*(-1)</f>
        <v/>
      </c>
      <c r="L56" s="8">
        <f>SUMIFS(df_bloqueios_judiciais!E:E,df_bloqueios_judiciais!D:D,Conciliacao!A56,df_bloqueios_judiciais!E:E,"&lt;0")</f>
        <v/>
      </c>
      <c r="M56" s="10">
        <f>SUMIFS(df_extratos!I:I,df_extratos!F:F,Conciliacao!BD56,df_extratos!G:G,"DEBITO")+SUMIFS(df_extratos!I:I,df_extratos!F:F,Conciliacao!A56,df_extratos!G:G,"DEBITO")+SUMIFS(df_extratos!I:I,df_extratos!F:F,Conciliacao!BE56,df_extratos!G:G,"DEBITO")+SUMIFS(df_extratos!I:I,df_extratos!F:F,Conciliacao!BF56,df_extratos!G:G,"DEBITO")+SUMIFS(df_extratos!I:I,df_extratos!F:F,Conciliacao!BG56,df_extratos!G:G,"DEBITO")</f>
        <v/>
      </c>
      <c r="N56" s="11">
        <f>M56-SUM(I56:L56)</f>
        <v/>
      </c>
      <c r="O56" s="25">
        <f>SUMIFS(df_ajustes_conciliaco!D:D,df_ajustes_conciliaco!C:C,Conciliacao!A56)</f>
        <v/>
      </c>
      <c r="P56" s="22">
        <f>N56+H56-O56</f>
        <v/>
      </c>
      <c r="BD56" s="20" t="n">
        <v>45712.5</v>
      </c>
      <c r="BE56" s="20" t="n">
        <v>45712.125</v>
      </c>
      <c r="BF56" s="20" t="n">
        <v>45712.54166666666</v>
      </c>
      <c r="BG56" s="20" t="n">
        <v>45712.625</v>
      </c>
    </row>
    <row r="57">
      <c r="A57" s="5">
        <f>A56+1</f>
        <v/>
      </c>
      <c r="B57" s="3">
        <f>-SUMIFS(df_extrato_zig!G:G,df_extrato_zig!E:E,Conciliacao!A57,df_extrato_zig!D:D,"Saque")-SUMIFS(df_extrato_zig!G:G,df_extrato_zig!E:E,Conciliacao!A57,df_extrato_zig!D:D,"Antecipação")</f>
        <v/>
      </c>
      <c r="C57" s="3">
        <f>SUMIFS(df_extrato_zig!E:E,df_extrato_zig!L:L,Conciliacao!A57,df_extrato_zig!F:F,"DINHEIRO")</f>
        <v/>
      </c>
      <c r="D57" s="3">
        <f>SUMIFS(view_parc_agrup!H:H,view_parc_agrup!G:G,Conciliacao!A57)</f>
        <v/>
      </c>
      <c r="E57" s="3">
        <f>SUMIFS(df_mutuos!I:I,df_mutuos!B:B,Conciliacao!A57)</f>
        <v/>
      </c>
      <c r="F57" s="6">
        <f>SUMIFS(df_bloqueios_judiciais!E:E,df_bloqueios_judiciais!D:D,Conciliacao!A57,df_bloqueios_judiciais!E:E,"&gt;0")</f>
        <v/>
      </c>
      <c r="G57" s="7">
        <f>SUMIFS(df_extratos!I:I,df_extratos!F:F,Conciliacao!BD57,df_extratos!G:G,"CREDITO")+SUMIFS(df_extratos!I:I,df_extratos!F:F,Conciliacao!A57,df_extratos!G:G,"CREDITO")+SUMIFS(df_extratos!I:I,df_extratos!F:F,Conciliacao!BE57,df_extratos!G:G,"CREDITO")+SUMIFS(df_extratos!I:I,df_extratos!F:F,Conciliacao!BF57,df_extratos!G:G,"CREDITO")+SUMIFS(df_extratos!I:I,df_extratos!F:F,Conciliacao!BG57,df_extratos!G:G,"CREDITO")</f>
        <v/>
      </c>
      <c r="H57" s="9">
        <f>G57-SUM(B57:F57)</f>
        <v/>
      </c>
      <c r="I57" s="4">
        <f>SUMIFS(df_blueme_sem_parcelamento!E:E,df_blueme_sem_parcelamento!H:H,Conciliacao!A57)*(-1)</f>
        <v/>
      </c>
      <c r="J57" s="4">
        <f>SUMIFS(df_blueme_com_parcelamento!J:J,df_blueme_com_parcelamento!M:M,Conciliacao!A57)*(-1)</f>
        <v/>
      </c>
      <c r="K57" s="4">
        <f>SUMIFS(df_mutuos!J:J,df_mutuos!B:B,Conciliacao!A57)*(-1)</f>
        <v/>
      </c>
      <c r="L57" s="8">
        <f>SUMIFS(df_bloqueios_judiciais!E:E,df_bloqueios_judiciais!D:D,Conciliacao!A57,df_bloqueios_judiciais!E:E,"&lt;0")</f>
        <v/>
      </c>
      <c r="M57" s="10">
        <f>SUMIFS(df_extratos!I:I,df_extratos!F:F,Conciliacao!BD57,df_extratos!G:G,"DEBITO")+SUMIFS(df_extratos!I:I,df_extratos!F:F,Conciliacao!A57,df_extratos!G:G,"DEBITO")+SUMIFS(df_extratos!I:I,df_extratos!F:F,Conciliacao!BE57,df_extratos!G:G,"DEBITO")+SUMIFS(df_extratos!I:I,df_extratos!F:F,Conciliacao!BF57,df_extratos!G:G,"DEBITO")+SUMIFS(df_extratos!I:I,df_extratos!F:F,Conciliacao!BG57,df_extratos!G:G,"DEBITO")</f>
        <v/>
      </c>
      <c r="N57" s="11">
        <f>M57-SUM(I57:L57)</f>
        <v/>
      </c>
      <c r="O57" s="25">
        <f>SUMIFS(df_ajustes_conciliaco!D:D,df_ajustes_conciliaco!C:C,Conciliacao!A57)</f>
        <v/>
      </c>
      <c r="P57" s="22">
        <f>N57+H57-O57</f>
        <v/>
      </c>
      <c r="BD57" s="20" t="n">
        <v>45713.5</v>
      </c>
      <c r="BE57" s="20" t="n">
        <v>45713.125</v>
      </c>
      <c r="BF57" s="20" t="n">
        <v>45713.54166666666</v>
      </c>
      <c r="BG57" s="20" t="n">
        <v>45713.625</v>
      </c>
    </row>
    <row r="58">
      <c r="A58" s="5">
        <f>A57+1</f>
        <v/>
      </c>
      <c r="B58" s="3">
        <f>-SUMIFS(df_extrato_zig!G:G,df_extrato_zig!E:E,Conciliacao!A58,df_extrato_zig!D:D,"Saque")-SUMIFS(df_extrato_zig!G:G,df_extrato_zig!E:E,Conciliacao!A58,df_extrato_zig!D:D,"Antecipação")</f>
        <v/>
      </c>
      <c r="C58" s="3">
        <f>SUMIFS(df_extrato_zig!E:E,df_extrato_zig!L:L,Conciliacao!A58,df_extrato_zig!F:F,"DINHEIRO")</f>
        <v/>
      </c>
      <c r="D58" s="3">
        <f>SUMIFS(view_parc_agrup!H:H,view_parc_agrup!G:G,Conciliacao!A58)</f>
        <v/>
      </c>
      <c r="E58" s="3">
        <f>SUMIFS(df_mutuos!I:I,df_mutuos!B:B,Conciliacao!A58)</f>
        <v/>
      </c>
      <c r="F58" s="6">
        <f>SUMIFS(df_bloqueios_judiciais!E:E,df_bloqueios_judiciais!D:D,Conciliacao!A58,df_bloqueios_judiciais!E:E,"&gt;0")</f>
        <v/>
      </c>
      <c r="G58" s="7">
        <f>SUMIFS(df_extratos!I:I,df_extratos!F:F,Conciliacao!BD58,df_extratos!G:G,"CREDITO")+SUMIFS(df_extratos!I:I,df_extratos!F:F,Conciliacao!A58,df_extratos!G:G,"CREDITO")+SUMIFS(df_extratos!I:I,df_extratos!F:F,Conciliacao!BE58,df_extratos!G:G,"CREDITO")+SUMIFS(df_extratos!I:I,df_extratos!F:F,Conciliacao!BF58,df_extratos!G:G,"CREDITO")+SUMIFS(df_extratos!I:I,df_extratos!F:F,Conciliacao!BG58,df_extratos!G:G,"CREDITO")</f>
        <v/>
      </c>
      <c r="H58" s="9">
        <f>G58-SUM(B58:F58)</f>
        <v/>
      </c>
      <c r="I58" s="4">
        <f>SUMIFS(df_blueme_sem_parcelamento!E:E,df_blueme_sem_parcelamento!H:H,Conciliacao!A58)*(-1)</f>
        <v/>
      </c>
      <c r="J58" s="4">
        <f>SUMIFS(df_blueme_com_parcelamento!J:J,df_blueme_com_parcelamento!M:M,Conciliacao!A58)*(-1)</f>
        <v/>
      </c>
      <c r="K58" s="4">
        <f>SUMIFS(df_mutuos!J:J,df_mutuos!B:B,Conciliacao!A58)*(-1)</f>
        <v/>
      </c>
      <c r="L58" s="8">
        <f>SUMIFS(df_bloqueios_judiciais!E:E,df_bloqueios_judiciais!D:D,Conciliacao!A58,df_bloqueios_judiciais!E:E,"&lt;0")</f>
        <v/>
      </c>
      <c r="M58" s="10">
        <f>SUMIFS(df_extratos!I:I,df_extratos!F:F,Conciliacao!BD58,df_extratos!G:G,"DEBITO")+SUMIFS(df_extratos!I:I,df_extratos!F:F,Conciliacao!A58,df_extratos!G:G,"DEBITO")+SUMIFS(df_extratos!I:I,df_extratos!F:F,Conciliacao!BE58,df_extratos!G:G,"DEBITO")+SUMIFS(df_extratos!I:I,df_extratos!F:F,Conciliacao!BF58,df_extratos!G:G,"DEBITO")+SUMIFS(df_extratos!I:I,df_extratos!F:F,Conciliacao!BG58,df_extratos!G:G,"DEBITO")</f>
        <v/>
      </c>
      <c r="N58" s="11">
        <f>M58-SUM(I58:L58)</f>
        <v/>
      </c>
      <c r="O58" s="25">
        <f>SUMIFS(df_ajustes_conciliaco!D:D,df_ajustes_conciliaco!C:C,Conciliacao!A58)</f>
        <v/>
      </c>
      <c r="P58" s="22">
        <f>N58+H58-O58</f>
        <v/>
      </c>
      <c r="BD58" s="20" t="n">
        <v>45714.5</v>
      </c>
      <c r="BE58" s="20" t="n">
        <v>45714.125</v>
      </c>
      <c r="BF58" s="20" t="n">
        <v>45714.54166666666</v>
      </c>
      <c r="BG58" s="20" t="n">
        <v>45714.625</v>
      </c>
    </row>
    <row r="59">
      <c r="A59" s="5">
        <f>A58+1</f>
        <v/>
      </c>
      <c r="B59" s="3">
        <f>-SUMIFS(df_extrato_zig!G:G,df_extrato_zig!E:E,Conciliacao!A59,df_extrato_zig!D:D,"Saque")-SUMIFS(df_extrato_zig!G:G,df_extrato_zig!E:E,Conciliacao!A59,df_extrato_zig!D:D,"Antecipação")</f>
        <v/>
      </c>
      <c r="C59" s="3">
        <f>SUMIFS(df_extrato_zig!E:E,df_extrato_zig!L:L,Conciliacao!A59,df_extrato_zig!F:F,"DINHEIRO")</f>
        <v/>
      </c>
      <c r="D59" s="3">
        <f>SUMIFS(view_parc_agrup!H:H,view_parc_agrup!G:G,Conciliacao!A59)</f>
        <v/>
      </c>
      <c r="E59" s="3">
        <f>SUMIFS(df_mutuos!I:I,df_mutuos!B:B,Conciliacao!A59)</f>
        <v/>
      </c>
      <c r="F59" s="6">
        <f>SUMIFS(df_bloqueios_judiciais!E:E,df_bloqueios_judiciais!D:D,Conciliacao!A59,df_bloqueios_judiciais!E:E,"&gt;0")</f>
        <v/>
      </c>
      <c r="G59" s="7">
        <f>SUMIFS(df_extratos!I:I,df_extratos!F:F,Conciliacao!BD59,df_extratos!G:G,"CREDITO")+SUMIFS(df_extratos!I:I,df_extratos!F:F,Conciliacao!A59,df_extratos!G:G,"CREDITO")+SUMIFS(df_extratos!I:I,df_extratos!F:F,Conciliacao!BE59,df_extratos!G:G,"CREDITO")+SUMIFS(df_extratos!I:I,df_extratos!F:F,Conciliacao!BF59,df_extratos!G:G,"CREDITO")+SUMIFS(df_extratos!I:I,df_extratos!F:F,Conciliacao!BG59,df_extratos!G:G,"CREDITO")</f>
        <v/>
      </c>
      <c r="H59" s="9">
        <f>G59-SUM(B59:F59)</f>
        <v/>
      </c>
      <c r="I59" s="4">
        <f>SUMIFS(df_blueme_sem_parcelamento!E:E,df_blueme_sem_parcelamento!H:H,Conciliacao!A59)*(-1)</f>
        <v/>
      </c>
      <c r="J59" s="4">
        <f>SUMIFS(df_blueme_com_parcelamento!J:J,df_blueme_com_parcelamento!M:M,Conciliacao!A59)*(-1)</f>
        <v/>
      </c>
      <c r="K59" s="4">
        <f>SUMIFS(df_mutuos!J:J,df_mutuos!B:B,Conciliacao!A59)*(-1)</f>
        <v/>
      </c>
      <c r="L59" s="8">
        <f>SUMIFS(df_bloqueios_judiciais!E:E,df_bloqueios_judiciais!D:D,Conciliacao!A59,df_bloqueios_judiciais!E:E,"&lt;0")</f>
        <v/>
      </c>
      <c r="M59" s="10">
        <f>SUMIFS(df_extratos!I:I,df_extratos!F:F,Conciliacao!BD59,df_extratos!G:G,"DEBITO")+SUMIFS(df_extratos!I:I,df_extratos!F:F,Conciliacao!A59,df_extratos!G:G,"DEBITO")+SUMIFS(df_extratos!I:I,df_extratos!F:F,Conciliacao!BE59,df_extratos!G:G,"DEBITO")+SUMIFS(df_extratos!I:I,df_extratos!F:F,Conciliacao!BF59,df_extratos!G:G,"DEBITO")+SUMIFS(df_extratos!I:I,df_extratos!F:F,Conciliacao!BG59,df_extratos!G:G,"DEBITO")</f>
        <v/>
      </c>
      <c r="N59" s="11">
        <f>M59-SUM(I59:L59)</f>
        <v/>
      </c>
      <c r="O59" s="25">
        <f>SUMIFS(df_ajustes_conciliaco!D:D,df_ajustes_conciliaco!C:C,Conciliacao!A59)</f>
        <v/>
      </c>
      <c r="P59" s="22">
        <f>N59+H59-O59</f>
        <v/>
      </c>
      <c r="BD59" s="20" t="n">
        <v>45715.5</v>
      </c>
      <c r="BE59" s="20" t="n">
        <v>45715.125</v>
      </c>
      <c r="BF59" s="20" t="n">
        <v>45715.54166666666</v>
      </c>
      <c r="BG59" s="20" t="n">
        <v>45715.625</v>
      </c>
    </row>
    <row r="60">
      <c r="A60" s="5">
        <f>A59+1</f>
        <v/>
      </c>
      <c r="B60" s="3">
        <f>-SUMIFS(df_extrato_zig!G:G,df_extrato_zig!E:E,Conciliacao!A60,df_extrato_zig!D:D,"Saque")-SUMIFS(df_extrato_zig!G:G,df_extrato_zig!E:E,Conciliacao!A60,df_extrato_zig!D:D,"Antecipação")</f>
        <v/>
      </c>
      <c r="C60" s="3">
        <f>SUMIFS(df_extrato_zig!E:E,df_extrato_zig!L:L,Conciliacao!A60,df_extrato_zig!F:F,"DINHEIRO")</f>
        <v/>
      </c>
      <c r="D60" s="3">
        <f>SUMIFS(view_parc_agrup!H:H,view_parc_agrup!G:G,Conciliacao!A60)</f>
        <v/>
      </c>
      <c r="E60" s="3">
        <f>SUMIFS(df_mutuos!I:I,df_mutuos!B:B,Conciliacao!A60)</f>
        <v/>
      </c>
      <c r="F60" s="6">
        <f>SUMIFS(df_bloqueios_judiciais!E:E,df_bloqueios_judiciais!D:D,Conciliacao!A60,df_bloqueios_judiciais!E:E,"&gt;0")</f>
        <v/>
      </c>
      <c r="G60" s="7">
        <f>SUMIFS(df_extratos!I:I,df_extratos!F:F,Conciliacao!BD60,df_extratos!G:G,"CREDITO")+SUMIFS(df_extratos!I:I,df_extratos!F:F,Conciliacao!A60,df_extratos!G:G,"CREDITO")+SUMIFS(df_extratos!I:I,df_extratos!F:F,Conciliacao!BE60,df_extratos!G:G,"CREDITO")+SUMIFS(df_extratos!I:I,df_extratos!F:F,Conciliacao!BF60,df_extratos!G:G,"CREDITO")+SUMIFS(df_extratos!I:I,df_extratos!F:F,Conciliacao!BG60,df_extratos!G:G,"CREDITO")</f>
        <v/>
      </c>
      <c r="H60" s="9">
        <f>G60-SUM(B60:F60)</f>
        <v/>
      </c>
      <c r="I60" s="4">
        <f>SUMIFS(df_blueme_sem_parcelamento!E:E,df_blueme_sem_parcelamento!H:H,Conciliacao!A60)*(-1)</f>
        <v/>
      </c>
      <c r="J60" s="4">
        <f>SUMIFS(df_blueme_com_parcelamento!J:J,df_blueme_com_parcelamento!M:M,Conciliacao!A60)*(-1)</f>
        <v/>
      </c>
      <c r="K60" s="4">
        <f>SUMIFS(df_mutuos!J:J,df_mutuos!B:B,Conciliacao!A60)*(-1)</f>
        <v/>
      </c>
      <c r="L60" s="8">
        <f>SUMIFS(df_bloqueios_judiciais!E:E,df_bloqueios_judiciais!D:D,Conciliacao!A60,df_bloqueios_judiciais!E:E,"&lt;0")</f>
        <v/>
      </c>
      <c r="M60" s="10">
        <f>SUMIFS(df_extratos!I:I,df_extratos!F:F,Conciliacao!BD60,df_extratos!G:G,"DEBITO")+SUMIFS(df_extratos!I:I,df_extratos!F:F,Conciliacao!A60,df_extratos!G:G,"DEBITO")+SUMIFS(df_extratos!I:I,df_extratos!F:F,Conciliacao!BE60,df_extratos!G:G,"DEBITO")+SUMIFS(df_extratos!I:I,df_extratos!F:F,Conciliacao!BF60,df_extratos!G:G,"DEBITO")+SUMIFS(df_extratos!I:I,df_extratos!F:F,Conciliacao!BG60,df_extratos!G:G,"DEBITO")</f>
        <v/>
      </c>
      <c r="N60" s="11">
        <f>M60-SUM(I60:L60)</f>
        <v/>
      </c>
      <c r="O60" s="25">
        <f>SUMIFS(df_ajustes_conciliaco!D:D,df_ajustes_conciliaco!C:C,Conciliacao!A60)</f>
        <v/>
      </c>
      <c r="P60" s="22">
        <f>N60+H60-O60</f>
        <v/>
      </c>
      <c r="BD60" s="20" t="n">
        <v>45716.5</v>
      </c>
      <c r="BE60" s="20" t="n">
        <v>45716.125</v>
      </c>
      <c r="BF60" s="20" t="n">
        <v>45716.54166666666</v>
      </c>
      <c r="BG60" s="20" t="n">
        <v>45716.625</v>
      </c>
    </row>
    <row r="61">
      <c r="A61" s="5">
        <f>A60+1</f>
        <v/>
      </c>
      <c r="B61" s="3">
        <f>-SUMIFS(df_extrato_zig!G:G,df_extrato_zig!E:E,Conciliacao!A61,df_extrato_zig!D:D,"Saque")-SUMIFS(df_extrato_zig!G:G,df_extrato_zig!E:E,Conciliacao!A61,df_extrato_zig!D:D,"Antecipação")</f>
        <v/>
      </c>
      <c r="C61" s="3">
        <f>SUMIFS(df_extrato_zig!E:E,df_extrato_zig!L:L,Conciliacao!A61,df_extrato_zig!F:F,"DINHEIRO")</f>
        <v/>
      </c>
      <c r="D61" s="3">
        <f>SUMIFS(view_parc_agrup!H:H,view_parc_agrup!G:G,Conciliacao!A61)</f>
        <v/>
      </c>
      <c r="E61" s="3">
        <f>SUMIFS(df_mutuos!I:I,df_mutuos!B:B,Conciliacao!A61)</f>
        <v/>
      </c>
      <c r="F61" s="6">
        <f>SUMIFS(df_bloqueios_judiciais!E:E,df_bloqueios_judiciais!D:D,Conciliacao!A61,df_bloqueios_judiciais!E:E,"&gt;0")</f>
        <v/>
      </c>
      <c r="G61" s="7">
        <f>SUMIFS(df_extratos!I:I,df_extratos!F:F,Conciliacao!BD61,df_extratos!G:G,"CREDITO")+SUMIFS(df_extratos!I:I,df_extratos!F:F,Conciliacao!A61,df_extratos!G:G,"CREDITO")+SUMIFS(df_extratos!I:I,df_extratos!F:F,Conciliacao!BE61,df_extratos!G:G,"CREDITO")+SUMIFS(df_extratos!I:I,df_extratos!F:F,Conciliacao!BF61,df_extratos!G:G,"CREDITO")+SUMIFS(df_extratos!I:I,df_extratos!F:F,Conciliacao!BG61,df_extratos!G:G,"CREDITO")</f>
        <v/>
      </c>
      <c r="H61" s="9">
        <f>G61-SUM(B61:F61)</f>
        <v/>
      </c>
      <c r="I61" s="4">
        <f>SUMIFS(df_blueme_sem_parcelamento!E:E,df_blueme_sem_parcelamento!H:H,Conciliacao!A61)*(-1)</f>
        <v/>
      </c>
      <c r="J61" s="4">
        <f>SUMIFS(df_blueme_com_parcelamento!J:J,df_blueme_com_parcelamento!M:M,Conciliacao!A61)*(-1)</f>
        <v/>
      </c>
      <c r="K61" s="4">
        <f>SUMIFS(df_mutuos!J:J,df_mutuos!B:B,Conciliacao!A61)*(-1)</f>
        <v/>
      </c>
      <c r="L61" s="8">
        <f>SUMIFS(df_bloqueios_judiciais!E:E,df_bloqueios_judiciais!D:D,Conciliacao!A61,df_bloqueios_judiciais!E:E,"&lt;0")</f>
        <v/>
      </c>
      <c r="M61" s="10">
        <f>SUMIFS(df_extratos!I:I,df_extratos!F:F,Conciliacao!BD61,df_extratos!G:G,"DEBITO")+SUMIFS(df_extratos!I:I,df_extratos!F:F,Conciliacao!A61,df_extratos!G:G,"DEBITO")+SUMIFS(df_extratos!I:I,df_extratos!F:F,Conciliacao!BE61,df_extratos!G:G,"DEBITO")+SUMIFS(df_extratos!I:I,df_extratos!F:F,Conciliacao!BF61,df_extratos!G:G,"DEBITO")+SUMIFS(df_extratos!I:I,df_extratos!F:F,Conciliacao!BG61,df_extratos!G:G,"DEBITO")</f>
        <v/>
      </c>
      <c r="N61" s="11">
        <f>M61-SUM(I61:L61)</f>
        <v/>
      </c>
      <c r="O61" s="25">
        <f>SUMIFS(df_ajustes_conciliaco!D:D,df_ajustes_conciliaco!C:C,Conciliacao!A61)</f>
        <v/>
      </c>
      <c r="P61" s="22">
        <f>N61+H61-O61</f>
        <v/>
      </c>
      <c r="BD61" s="20" t="n">
        <v>45717.5</v>
      </c>
      <c r="BE61" s="20" t="n">
        <v>45717.125</v>
      </c>
      <c r="BF61" s="20" t="n">
        <v>45717.54166666666</v>
      </c>
      <c r="BG61" s="20" t="n">
        <v>45717.625</v>
      </c>
    </row>
    <row r="62">
      <c r="A62" s="5">
        <f>A61+1</f>
        <v/>
      </c>
      <c r="B62" s="3">
        <f>-SUMIFS(df_extrato_zig!G:G,df_extrato_zig!E:E,Conciliacao!A62,df_extrato_zig!D:D,"Saque")-SUMIFS(df_extrato_zig!G:G,df_extrato_zig!E:E,Conciliacao!A62,df_extrato_zig!D:D,"Antecipação")</f>
        <v/>
      </c>
      <c r="C62" s="3">
        <f>SUMIFS(df_extrato_zig!E:E,df_extrato_zig!L:L,Conciliacao!A62,df_extrato_zig!F:F,"DINHEIRO")</f>
        <v/>
      </c>
      <c r="D62" s="3">
        <f>SUMIFS(view_parc_agrup!H:H,view_parc_agrup!G:G,Conciliacao!A62)</f>
        <v/>
      </c>
      <c r="E62" s="3">
        <f>SUMIFS(df_mutuos!I:I,df_mutuos!B:B,Conciliacao!A62)</f>
        <v/>
      </c>
      <c r="F62" s="6">
        <f>SUMIFS(df_bloqueios_judiciais!E:E,df_bloqueios_judiciais!D:D,Conciliacao!A62,df_bloqueios_judiciais!E:E,"&gt;0")</f>
        <v/>
      </c>
      <c r="G62" s="7">
        <f>SUMIFS(df_extratos!I:I,df_extratos!F:F,Conciliacao!BD62,df_extratos!G:G,"CREDITO")+SUMIFS(df_extratos!I:I,df_extratos!F:F,Conciliacao!A62,df_extratos!G:G,"CREDITO")+SUMIFS(df_extratos!I:I,df_extratos!F:F,Conciliacao!BE62,df_extratos!G:G,"CREDITO")+SUMIFS(df_extratos!I:I,df_extratos!F:F,Conciliacao!BF62,df_extratos!G:G,"CREDITO")+SUMIFS(df_extratos!I:I,df_extratos!F:F,Conciliacao!BG62,df_extratos!G:G,"CREDITO")</f>
        <v/>
      </c>
      <c r="H62" s="9">
        <f>G62-SUM(B62:F62)</f>
        <v/>
      </c>
      <c r="I62" s="4">
        <f>SUMIFS(df_blueme_sem_parcelamento!E:E,df_blueme_sem_parcelamento!H:H,Conciliacao!A62)*(-1)</f>
        <v/>
      </c>
      <c r="J62" s="4">
        <f>SUMIFS(df_blueme_com_parcelamento!J:J,df_blueme_com_parcelamento!M:M,Conciliacao!A62)*(-1)</f>
        <v/>
      </c>
      <c r="K62" s="4">
        <f>SUMIFS(df_mutuos!J:J,df_mutuos!B:B,Conciliacao!A62)*(-1)</f>
        <v/>
      </c>
      <c r="L62" s="8">
        <f>SUMIFS(df_bloqueios_judiciais!E:E,df_bloqueios_judiciais!D:D,Conciliacao!A62,df_bloqueios_judiciais!E:E,"&lt;0")</f>
        <v/>
      </c>
      <c r="M62" s="10">
        <f>SUMIFS(df_extratos!I:I,df_extratos!F:F,Conciliacao!BD62,df_extratos!G:G,"DEBITO")+SUMIFS(df_extratos!I:I,df_extratos!F:F,Conciliacao!A62,df_extratos!G:G,"DEBITO")+SUMIFS(df_extratos!I:I,df_extratos!F:F,Conciliacao!BE62,df_extratos!G:G,"DEBITO")+SUMIFS(df_extratos!I:I,df_extratos!F:F,Conciliacao!BF62,df_extratos!G:G,"DEBITO")+SUMIFS(df_extratos!I:I,df_extratos!F:F,Conciliacao!BG62,df_extratos!G:G,"DEBITO")</f>
        <v/>
      </c>
      <c r="N62" s="11">
        <f>M62-SUM(I62:L62)</f>
        <v/>
      </c>
      <c r="O62" s="25">
        <f>SUMIFS(df_ajustes_conciliaco!D:D,df_ajustes_conciliaco!C:C,Conciliacao!A62)</f>
        <v/>
      </c>
      <c r="P62" s="22">
        <f>N62+H62-O62</f>
        <v/>
      </c>
      <c r="BD62" s="20" t="n">
        <v>45718.5</v>
      </c>
      <c r="BE62" s="20" t="n">
        <v>45718.125</v>
      </c>
      <c r="BF62" s="20" t="n">
        <v>45718.54166666666</v>
      </c>
      <c r="BG62" s="20" t="n">
        <v>45718.625</v>
      </c>
    </row>
    <row r="63">
      <c r="A63" s="5">
        <f>A62+1</f>
        <v/>
      </c>
      <c r="B63" s="3">
        <f>-SUMIFS(df_extrato_zig!G:G,df_extrato_zig!E:E,Conciliacao!A63,df_extrato_zig!D:D,"Saque")-SUMIFS(df_extrato_zig!G:G,df_extrato_zig!E:E,Conciliacao!A63,df_extrato_zig!D:D,"Antecipação")</f>
        <v/>
      </c>
      <c r="C63" s="3">
        <f>SUMIFS(df_extrato_zig!E:E,df_extrato_zig!L:L,Conciliacao!A63,df_extrato_zig!F:F,"DINHEIRO")</f>
        <v/>
      </c>
      <c r="D63" s="3">
        <f>SUMIFS(view_parc_agrup!H:H,view_parc_agrup!G:G,Conciliacao!A63)</f>
        <v/>
      </c>
      <c r="E63" s="3">
        <f>SUMIFS(df_mutuos!I:I,df_mutuos!B:B,Conciliacao!A63)</f>
        <v/>
      </c>
      <c r="F63" s="6">
        <f>SUMIFS(df_bloqueios_judiciais!E:E,df_bloqueios_judiciais!D:D,Conciliacao!A63,df_bloqueios_judiciais!E:E,"&gt;0")</f>
        <v/>
      </c>
      <c r="G63" s="7">
        <f>SUMIFS(df_extratos!I:I,df_extratos!F:F,Conciliacao!BD63,df_extratos!G:G,"CREDITO")+SUMIFS(df_extratos!I:I,df_extratos!F:F,Conciliacao!A63,df_extratos!G:G,"CREDITO")+SUMIFS(df_extratos!I:I,df_extratos!F:F,Conciliacao!BE63,df_extratos!G:G,"CREDITO")+SUMIFS(df_extratos!I:I,df_extratos!F:F,Conciliacao!BF63,df_extratos!G:G,"CREDITO")+SUMIFS(df_extratos!I:I,df_extratos!F:F,Conciliacao!BG63,df_extratos!G:G,"CREDITO")</f>
        <v/>
      </c>
      <c r="H63" s="9">
        <f>G63-SUM(B63:F63)</f>
        <v/>
      </c>
      <c r="I63" s="4">
        <f>SUMIFS(df_blueme_sem_parcelamento!E:E,df_blueme_sem_parcelamento!H:H,Conciliacao!A63)*(-1)</f>
        <v/>
      </c>
      <c r="J63" s="4">
        <f>SUMIFS(df_blueme_com_parcelamento!J:J,df_blueme_com_parcelamento!M:M,Conciliacao!A63)*(-1)</f>
        <v/>
      </c>
      <c r="K63" s="4">
        <f>SUMIFS(df_mutuos!J:J,df_mutuos!B:B,Conciliacao!A63)*(-1)</f>
        <v/>
      </c>
      <c r="L63" s="8">
        <f>SUMIFS(df_bloqueios_judiciais!E:E,df_bloqueios_judiciais!D:D,Conciliacao!A63,df_bloqueios_judiciais!E:E,"&lt;0")</f>
        <v/>
      </c>
      <c r="M63" s="10">
        <f>SUMIFS(df_extratos!I:I,df_extratos!F:F,Conciliacao!BD63,df_extratos!G:G,"DEBITO")+SUMIFS(df_extratos!I:I,df_extratos!F:F,Conciliacao!A63,df_extratos!G:G,"DEBITO")+SUMIFS(df_extratos!I:I,df_extratos!F:F,Conciliacao!BE63,df_extratos!G:G,"DEBITO")+SUMIFS(df_extratos!I:I,df_extratos!F:F,Conciliacao!BF63,df_extratos!G:G,"DEBITO")+SUMIFS(df_extratos!I:I,df_extratos!F:F,Conciliacao!BG63,df_extratos!G:G,"DEBITO")</f>
        <v/>
      </c>
      <c r="N63" s="11">
        <f>M63-SUM(I63:L63)</f>
        <v/>
      </c>
      <c r="O63" s="25">
        <f>SUMIFS(df_ajustes_conciliaco!D:D,df_ajustes_conciliaco!C:C,Conciliacao!A63)</f>
        <v/>
      </c>
      <c r="P63" s="22">
        <f>N63+H63-O63</f>
        <v/>
      </c>
      <c r="BD63" s="20" t="n">
        <v>45719.5</v>
      </c>
      <c r="BE63" s="20" t="n">
        <v>45719.125</v>
      </c>
      <c r="BF63" s="20" t="n">
        <v>45719.54166666666</v>
      </c>
      <c r="BG63" s="20" t="n">
        <v>45719.625</v>
      </c>
    </row>
    <row r="64">
      <c r="A64" s="5">
        <f>A63+1</f>
        <v/>
      </c>
      <c r="B64" s="3">
        <f>-SUMIFS(df_extrato_zig!G:G,df_extrato_zig!E:E,Conciliacao!A64,df_extrato_zig!D:D,"Saque")-SUMIFS(df_extrato_zig!G:G,df_extrato_zig!E:E,Conciliacao!A64,df_extrato_zig!D:D,"Antecipação")</f>
        <v/>
      </c>
      <c r="C64" s="3">
        <f>SUMIFS(df_extrato_zig!E:E,df_extrato_zig!L:L,Conciliacao!A64,df_extrato_zig!F:F,"DINHEIRO")</f>
        <v/>
      </c>
      <c r="D64" s="3">
        <f>SUMIFS(view_parc_agrup!H:H,view_parc_agrup!G:G,Conciliacao!A64)</f>
        <v/>
      </c>
      <c r="E64" s="3">
        <f>SUMIFS(df_mutuos!I:I,df_mutuos!B:B,Conciliacao!A64)</f>
        <v/>
      </c>
      <c r="F64" s="6">
        <f>SUMIFS(df_bloqueios_judiciais!E:E,df_bloqueios_judiciais!D:D,Conciliacao!A64,df_bloqueios_judiciais!E:E,"&gt;0")</f>
        <v/>
      </c>
      <c r="G64" s="7">
        <f>SUMIFS(df_extratos!I:I,df_extratos!F:F,Conciliacao!BD64,df_extratos!G:G,"CREDITO")+SUMIFS(df_extratos!I:I,df_extratos!F:F,Conciliacao!A64,df_extratos!G:G,"CREDITO")+SUMIFS(df_extratos!I:I,df_extratos!F:F,Conciliacao!BE64,df_extratos!G:G,"CREDITO")+SUMIFS(df_extratos!I:I,df_extratos!F:F,Conciliacao!BF64,df_extratos!G:G,"CREDITO")+SUMIFS(df_extratos!I:I,df_extratos!F:F,Conciliacao!BG64,df_extratos!G:G,"CREDITO")</f>
        <v/>
      </c>
      <c r="H64" s="9">
        <f>G64-SUM(B64:F64)</f>
        <v/>
      </c>
      <c r="I64" s="4">
        <f>SUMIFS(df_blueme_sem_parcelamento!E:E,df_blueme_sem_parcelamento!H:H,Conciliacao!A64)*(-1)</f>
        <v/>
      </c>
      <c r="J64" s="4">
        <f>SUMIFS(df_blueme_com_parcelamento!J:J,df_blueme_com_parcelamento!M:M,Conciliacao!A64)*(-1)</f>
        <v/>
      </c>
      <c r="K64" s="4">
        <f>SUMIFS(df_mutuos!J:J,df_mutuos!B:B,Conciliacao!A64)*(-1)</f>
        <v/>
      </c>
      <c r="L64" s="8">
        <f>SUMIFS(df_bloqueios_judiciais!E:E,df_bloqueios_judiciais!D:D,Conciliacao!A64,df_bloqueios_judiciais!E:E,"&lt;0")</f>
        <v/>
      </c>
      <c r="M64" s="10">
        <f>SUMIFS(df_extratos!I:I,df_extratos!F:F,Conciliacao!BD64,df_extratos!G:G,"DEBITO")+SUMIFS(df_extratos!I:I,df_extratos!F:F,Conciliacao!A64,df_extratos!G:G,"DEBITO")+SUMIFS(df_extratos!I:I,df_extratos!F:F,Conciliacao!BE64,df_extratos!G:G,"DEBITO")+SUMIFS(df_extratos!I:I,df_extratos!F:F,Conciliacao!BF64,df_extratos!G:G,"DEBITO")+SUMIFS(df_extratos!I:I,df_extratos!F:F,Conciliacao!BG64,df_extratos!G:G,"DEBITO")</f>
        <v/>
      </c>
      <c r="N64" s="11">
        <f>M64-SUM(I64:L64)</f>
        <v/>
      </c>
      <c r="O64" s="25">
        <f>SUMIFS(df_ajustes_conciliaco!D:D,df_ajustes_conciliaco!C:C,Conciliacao!A64)</f>
        <v/>
      </c>
      <c r="P64" s="22">
        <f>N64+H64-O64</f>
        <v/>
      </c>
      <c r="BD64" s="20" t="n">
        <v>45720.5</v>
      </c>
      <c r="BE64" s="20" t="n">
        <v>45720.125</v>
      </c>
      <c r="BF64" s="20" t="n">
        <v>45720.54166666666</v>
      </c>
      <c r="BG64" s="20" t="n">
        <v>45720.625</v>
      </c>
    </row>
    <row r="65">
      <c r="A65" s="5">
        <f>A64+1</f>
        <v/>
      </c>
      <c r="B65" s="3">
        <f>-SUMIFS(df_extrato_zig!G:G,df_extrato_zig!E:E,Conciliacao!A65,df_extrato_zig!D:D,"Saque")-SUMIFS(df_extrato_zig!G:G,df_extrato_zig!E:E,Conciliacao!A65,df_extrato_zig!D:D,"Antecipação")</f>
        <v/>
      </c>
      <c r="C65" s="3">
        <f>SUMIFS(df_extrato_zig!E:E,df_extrato_zig!L:L,Conciliacao!A65,df_extrato_zig!F:F,"DINHEIRO")</f>
        <v/>
      </c>
      <c r="D65" s="3">
        <f>SUMIFS(view_parc_agrup!H:H,view_parc_agrup!G:G,Conciliacao!A65)</f>
        <v/>
      </c>
      <c r="E65" s="3">
        <f>SUMIFS(df_mutuos!I:I,df_mutuos!B:B,Conciliacao!A65)</f>
        <v/>
      </c>
      <c r="F65" s="6">
        <f>SUMIFS(df_bloqueios_judiciais!E:E,df_bloqueios_judiciais!D:D,Conciliacao!A65,df_bloqueios_judiciais!E:E,"&gt;0")</f>
        <v/>
      </c>
      <c r="G65" s="7">
        <f>SUMIFS(df_extratos!I:I,df_extratos!F:F,Conciliacao!BD65,df_extratos!G:G,"CREDITO")+SUMIFS(df_extratos!I:I,df_extratos!F:F,Conciliacao!A65,df_extratos!G:G,"CREDITO")+SUMIFS(df_extratos!I:I,df_extratos!F:F,Conciliacao!BE65,df_extratos!G:G,"CREDITO")+SUMIFS(df_extratos!I:I,df_extratos!F:F,Conciliacao!BF65,df_extratos!G:G,"CREDITO")+SUMIFS(df_extratos!I:I,df_extratos!F:F,Conciliacao!BG65,df_extratos!G:G,"CREDITO")</f>
        <v/>
      </c>
      <c r="H65" s="9">
        <f>G65-SUM(B65:F65)</f>
        <v/>
      </c>
      <c r="I65" s="4">
        <f>SUMIFS(df_blueme_sem_parcelamento!E:E,df_blueme_sem_parcelamento!H:H,Conciliacao!A65)*(-1)</f>
        <v/>
      </c>
      <c r="J65" s="4">
        <f>SUMIFS(df_blueme_com_parcelamento!J:J,df_blueme_com_parcelamento!M:M,Conciliacao!A65)*(-1)</f>
        <v/>
      </c>
      <c r="K65" s="4">
        <f>SUMIFS(df_mutuos!J:J,df_mutuos!B:B,Conciliacao!A65)*(-1)</f>
        <v/>
      </c>
      <c r="L65" s="8">
        <f>SUMIFS(df_bloqueios_judiciais!E:E,df_bloqueios_judiciais!D:D,Conciliacao!A65,df_bloqueios_judiciais!E:E,"&lt;0")</f>
        <v/>
      </c>
      <c r="M65" s="10">
        <f>SUMIFS(df_extratos!I:I,df_extratos!F:F,Conciliacao!BD65,df_extratos!G:G,"DEBITO")+SUMIFS(df_extratos!I:I,df_extratos!F:F,Conciliacao!A65,df_extratos!G:G,"DEBITO")+SUMIFS(df_extratos!I:I,df_extratos!F:F,Conciliacao!BE65,df_extratos!G:G,"DEBITO")+SUMIFS(df_extratos!I:I,df_extratos!F:F,Conciliacao!BF65,df_extratos!G:G,"DEBITO")+SUMIFS(df_extratos!I:I,df_extratos!F:F,Conciliacao!BG65,df_extratos!G:G,"DEBITO")</f>
        <v/>
      </c>
      <c r="N65" s="11">
        <f>M65-SUM(I65:L65)</f>
        <v/>
      </c>
      <c r="O65" s="25">
        <f>SUMIFS(df_ajustes_conciliaco!D:D,df_ajustes_conciliaco!C:C,Conciliacao!A65)</f>
        <v/>
      </c>
      <c r="P65" s="22">
        <f>N65+H65-O65</f>
        <v/>
      </c>
      <c r="BD65" s="20" t="n">
        <v>45721.5</v>
      </c>
      <c r="BE65" s="20" t="n">
        <v>45721.125</v>
      </c>
      <c r="BF65" s="20" t="n">
        <v>45721.54166666666</v>
      </c>
      <c r="BG65" s="20" t="n">
        <v>45721.625</v>
      </c>
    </row>
    <row r="66">
      <c r="A66" s="5">
        <f>A65+1</f>
        <v/>
      </c>
      <c r="B66" s="3">
        <f>-SUMIFS(df_extrato_zig!G:G,df_extrato_zig!E:E,Conciliacao!A66,df_extrato_zig!D:D,"Saque")-SUMIFS(df_extrato_zig!G:G,df_extrato_zig!E:E,Conciliacao!A66,df_extrato_zig!D:D,"Antecipação")</f>
        <v/>
      </c>
      <c r="C66" s="3">
        <f>SUMIFS(df_extrato_zig!E:E,df_extrato_zig!L:L,Conciliacao!A66,df_extrato_zig!F:F,"DINHEIRO")</f>
        <v/>
      </c>
      <c r="D66" s="3">
        <f>SUMIFS(view_parc_agrup!H:H,view_parc_agrup!G:G,Conciliacao!A66)</f>
        <v/>
      </c>
      <c r="E66" s="3">
        <f>SUMIFS(df_mutuos!I:I,df_mutuos!B:B,Conciliacao!A66)</f>
        <v/>
      </c>
      <c r="F66" s="6">
        <f>SUMIFS(df_bloqueios_judiciais!E:E,df_bloqueios_judiciais!D:D,Conciliacao!A66,df_bloqueios_judiciais!E:E,"&gt;0")</f>
        <v/>
      </c>
      <c r="G66" s="7">
        <f>SUMIFS(df_extratos!I:I,df_extratos!F:F,Conciliacao!BD66,df_extratos!G:G,"CREDITO")+SUMIFS(df_extratos!I:I,df_extratos!F:F,Conciliacao!A66,df_extratos!G:G,"CREDITO")+SUMIFS(df_extratos!I:I,df_extratos!F:F,Conciliacao!BE66,df_extratos!G:G,"CREDITO")+SUMIFS(df_extratos!I:I,df_extratos!F:F,Conciliacao!BF66,df_extratos!G:G,"CREDITO")+SUMIFS(df_extratos!I:I,df_extratos!F:F,Conciliacao!BG66,df_extratos!G:G,"CREDITO")</f>
        <v/>
      </c>
      <c r="H66" s="9">
        <f>G66-SUM(B66:F66)</f>
        <v/>
      </c>
      <c r="I66" s="4">
        <f>SUMIFS(df_blueme_sem_parcelamento!E:E,df_blueme_sem_parcelamento!H:H,Conciliacao!A66)*(-1)</f>
        <v/>
      </c>
      <c r="J66" s="4">
        <f>SUMIFS(df_blueme_com_parcelamento!J:J,df_blueme_com_parcelamento!M:M,Conciliacao!A66)*(-1)</f>
        <v/>
      </c>
      <c r="K66" s="4">
        <f>SUMIFS(df_mutuos!J:J,df_mutuos!B:B,Conciliacao!A66)*(-1)</f>
        <v/>
      </c>
      <c r="L66" s="8">
        <f>SUMIFS(df_bloqueios_judiciais!E:E,df_bloqueios_judiciais!D:D,Conciliacao!A66,df_bloqueios_judiciais!E:E,"&lt;0")</f>
        <v/>
      </c>
      <c r="M66" s="10">
        <f>SUMIFS(df_extratos!I:I,df_extratos!F:F,Conciliacao!BD66,df_extratos!G:G,"DEBITO")+SUMIFS(df_extratos!I:I,df_extratos!F:F,Conciliacao!A66,df_extratos!G:G,"DEBITO")+SUMIFS(df_extratos!I:I,df_extratos!F:F,Conciliacao!BE66,df_extratos!G:G,"DEBITO")+SUMIFS(df_extratos!I:I,df_extratos!F:F,Conciliacao!BF66,df_extratos!G:G,"DEBITO")+SUMIFS(df_extratos!I:I,df_extratos!F:F,Conciliacao!BG66,df_extratos!G:G,"DEBITO")</f>
        <v/>
      </c>
      <c r="N66" s="11">
        <f>M66-SUM(I66:L66)</f>
        <v/>
      </c>
      <c r="O66" s="25">
        <f>SUMIFS(df_ajustes_conciliaco!D:D,df_ajustes_conciliaco!C:C,Conciliacao!A66)</f>
        <v/>
      </c>
      <c r="P66" s="22">
        <f>N66+H66-O66</f>
        <v/>
      </c>
      <c r="BD66" s="20" t="n">
        <v>45722.5</v>
      </c>
      <c r="BE66" s="20" t="n">
        <v>45722.125</v>
      </c>
      <c r="BF66" s="20" t="n">
        <v>45722.54166666666</v>
      </c>
      <c r="BG66" s="20" t="n">
        <v>45722.625</v>
      </c>
    </row>
    <row r="67">
      <c r="A67" s="5">
        <f>A66+1</f>
        <v/>
      </c>
      <c r="B67" s="3">
        <f>-SUMIFS(df_extrato_zig!G:G,df_extrato_zig!E:E,Conciliacao!A67,df_extrato_zig!D:D,"Saque")-SUMIFS(df_extrato_zig!G:G,df_extrato_zig!E:E,Conciliacao!A67,df_extrato_zig!D:D,"Antecipação")</f>
        <v/>
      </c>
      <c r="C67" s="3">
        <f>SUMIFS(df_extrato_zig!E:E,df_extrato_zig!L:L,Conciliacao!A67,df_extrato_zig!F:F,"DINHEIRO")</f>
        <v/>
      </c>
      <c r="D67" s="3">
        <f>SUMIFS(view_parc_agrup!H:H,view_parc_agrup!G:G,Conciliacao!A67)</f>
        <v/>
      </c>
      <c r="E67" s="3">
        <f>SUMIFS(df_mutuos!I:I,df_mutuos!B:B,Conciliacao!A67)</f>
        <v/>
      </c>
      <c r="F67" s="6">
        <f>SUMIFS(df_bloqueios_judiciais!E:E,df_bloqueios_judiciais!D:D,Conciliacao!A67,df_bloqueios_judiciais!E:E,"&gt;0")</f>
        <v/>
      </c>
      <c r="G67" s="7">
        <f>SUMIFS(df_extratos!I:I,df_extratos!F:F,Conciliacao!BD67,df_extratos!G:G,"CREDITO")+SUMIFS(df_extratos!I:I,df_extratos!F:F,Conciliacao!A67,df_extratos!G:G,"CREDITO")+SUMIFS(df_extratos!I:I,df_extratos!F:F,Conciliacao!BE67,df_extratos!G:G,"CREDITO")+SUMIFS(df_extratos!I:I,df_extratos!F:F,Conciliacao!BF67,df_extratos!G:G,"CREDITO")+SUMIFS(df_extratos!I:I,df_extratos!F:F,Conciliacao!BG67,df_extratos!G:G,"CREDITO")</f>
        <v/>
      </c>
      <c r="H67" s="9">
        <f>G67-SUM(B67:F67)</f>
        <v/>
      </c>
      <c r="I67" s="4">
        <f>SUMIFS(df_blueme_sem_parcelamento!E:E,df_blueme_sem_parcelamento!H:H,Conciliacao!A67)*(-1)</f>
        <v/>
      </c>
      <c r="J67" s="4">
        <f>SUMIFS(df_blueme_com_parcelamento!J:J,df_blueme_com_parcelamento!M:M,Conciliacao!A67)*(-1)</f>
        <v/>
      </c>
      <c r="K67" s="4">
        <f>SUMIFS(df_mutuos!J:J,df_mutuos!B:B,Conciliacao!A67)*(-1)</f>
        <v/>
      </c>
      <c r="L67" s="8">
        <f>SUMIFS(df_bloqueios_judiciais!E:E,df_bloqueios_judiciais!D:D,Conciliacao!A67,df_bloqueios_judiciais!E:E,"&lt;0")</f>
        <v/>
      </c>
      <c r="M67" s="10">
        <f>SUMIFS(df_extratos!I:I,df_extratos!F:F,Conciliacao!BD67,df_extratos!G:G,"DEBITO")+SUMIFS(df_extratos!I:I,df_extratos!F:F,Conciliacao!A67,df_extratos!G:G,"DEBITO")+SUMIFS(df_extratos!I:I,df_extratos!F:F,Conciliacao!BE67,df_extratos!G:G,"DEBITO")+SUMIFS(df_extratos!I:I,df_extratos!F:F,Conciliacao!BF67,df_extratos!G:G,"DEBITO")+SUMIFS(df_extratos!I:I,df_extratos!F:F,Conciliacao!BG67,df_extratos!G:G,"DEBITO")</f>
        <v/>
      </c>
      <c r="N67" s="11">
        <f>M67-SUM(I67:L67)</f>
        <v/>
      </c>
      <c r="O67" s="25">
        <f>SUMIFS(df_ajustes_conciliaco!D:D,df_ajustes_conciliaco!C:C,Conciliacao!A67)</f>
        <v/>
      </c>
      <c r="P67" s="22">
        <f>N67+H67-O67</f>
        <v/>
      </c>
      <c r="BD67" s="20" t="n">
        <v>45723.5</v>
      </c>
      <c r="BE67" s="20" t="n">
        <v>45723.125</v>
      </c>
      <c r="BF67" s="20" t="n">
        <v>45723.54166666666</v>
      </c>
      <c r="BG67" s="20" t="n">
        <v>45723.625</v>
      </c>
    </row>
    <row r="68">
      <c r="A68" s="5">
        <f>A67+1</f>
        <v/>
      </c>
      <c r="B68" s="3">
        <f>-SUMIFS(df_extrato_zig!G:G,df_extrato_zig!E:E,Conciliacao!A68,df_extrato_zig!D:D,"Saque")-SUMIFS(df_extrato_zig!G:G,df_extrato_zig!E:E,Conciliacao!A68,df_extrato_zig!D:D,"Antecipação")</f>
        <v/>
      </c>
      <c r="C68" s="3">
        <f>SUMIFS(df_extrato_zig!E:E,df_extrato_zig!L:L,Conciliacao!A68,df_extrato_zig!F:F,"DINHEIRO")</f>
        <v/>
      </c>
      <c r="D68" s="3">
        <f>SUMIFS(view_parc_agrup!H:H,view_parc_agrup!G:G,Conciliacao!A68)</f>
        <v/>
      </c>
      <c r="E68" s="3">
        <f>SUMIFS(df_mutuos!I:I,df_mutuos!B:B,Conciliacao!A68)</f>
        <v/>
      </c>
      <c r="F68" s="6">
        <f>SUMIFS(df_bloqueios_judiciais!E:E,df_bloqueios_judiciais!D:D,Conciliacao!A68,df_bloqueios_judiciais!E:E,"&gt;0")</f>
        <v/>
      </c>
      <c r="G68" s="7">
        <f>SUMIFS(df_extratos!I:I,df_extratos!F:F,Conciliacao!BD68,df_extratos!G:G,"CREDITO")+SUMIFS(df_extratos!I:I,df_extratos!F:F,Conciliacao!A68,df_extratos!G:G,"CREDITO")+SUMIFS(df_extratos!I:I,df_extratos!F:F,Conciliacao!BE68,df_extratos!G:G,"CREDITO")+SUMIFS(df_extratos!I:I,df_extratos!F:F,Conciliacao!BF68,df_extratos!G:G,"CREDITO")+SUMIFS(df_extratos!I:I,df_extratos!F:F,Conciliacao!BG68,df_extratos!G:G,"CREDITO")</f>
        <v/>
      </c>
      <c r="H68" s="9">
        <f>G68-SUM(B68:F68)</f>
        <v/>
      </c>
      <c r="I68" s="4">
        <f>SUMIFS(df_blueme_sem_parcelamento!E:E,df_blueme_sem_parcelamento!H:H,Conciliacao!A68)*(-1)</f>
        <v/>
      </c>
      <c r="J68" s="4">
        <f>SUMIFS(df_blueme_com_parcelamento!J:J,df_blueme_com_parcelamento!M:M,Conciliacao!A68)*(-1)</f>
        <v/>
      </c>
      <c r="K68" s="4">
        <f>SUMIFS(df_mutuos!J:J,df_mutuos!B:B,Conciliacao!A68)*(-1)</f>
        <v/>
      </c>
      <c r="L68" s="8">
        <f>SUMIFS(df_bloqueios_judiciais!E:E,df_bloqueios_judiciais!D:D,Conciliacao!A68,df_bloqueios_judiciais!E:E,"&lt;0")</f>
        <v/>
      </c>
      <c r="M68" s="10">
        <f>SUMIFS(df_extratos!I:I,df_extratos!F:F,Conciliacao!BD68,df_extratos!G:G,"DEBITO")+SUMIFS(df_extratos!I:I,df_extratos!F:F,Conciliacao!A68,df_extratos!G:G,"DEBITO")+SUMIFS(df_extratos!I:I,df_extratos!F:F,Conciliacao!BE68,df_extratos!G:G,"DEBITO")+SUMIFS(df_extratos!I:I,df_extratos!F:F,Conciliacao!BF68,df_extratos!G:G,"DEBITO")+SUMIFS(df_extratos!I:I,df_extratos!F:F,Conciliacao!BG68,df_extratos!G:G,"DEBITO")</f>
        <v/>
      </c>
      <c r="N68" s="11">
        <f>M68-SUM(I68:L68)</f>
        <v/>
      </c>
      <c r="O68" s="25">
        <f>SUMIFS(df_ajustes_conciliaco!D:D,df_ajustes_conciliaco!C:C,Conciliacao!A68)</f>
        <v/>
      </c>
      <c r="P68" s="22">
        <f>N68+H68-O68</f>
        <v/>
      </c>
      <c r="BD68" s="20" t="n">
        <v>45724.5</v>
      </c>
      <c r="BE68" s="20" t="n">
        <v>45724.125</v>
      </c>
      <c r="BF68" s="20" t="n">
        <v>45724.54166666666</v>
      </c>
      <c r="BG68" s="20" t="n">
        <v>45724.625</v>
      </c>
    </row>
    <row r="69">
      <c r="A69" s="5">
        <f>A68+1</f>
        <v/>
      </c>
      <c r="B69" s="3">
        <f>-SUMIFS(df_extrato_zig!G:G,df_extrato_zig!E:E,Conciliacao!A69,df_extrato_zig!D:D,"Saque")-SUMIFS(df_extrato_zig!G:G,df_extrato_zig!E:E,Conciliacao!A69,df_extrato_zig!D:D,"Antecipação")</f>
        <v/>
      </c>
      <c r="C69" s="3">
        <f>SUMIFS(df_extrato_zig!E:E,df_extrato_zig!L:L,Conciliacao!A69,df_extrato_zig!F:F,"DINHEIRO")</f>
        <v/>
      </c>
      <c r="D69" s="3">
        <f>SUMIFS(view_parc_agrup!H:H,view_parc_agrup!G:G,Conciliacao!A69)</f>
        <v/>
      </c>
      <c r="E69" s="3">
        <f>SUMIFS(df_mutuos!I:I,df_mutuos!B:B,Conciliacao!A69)</f>
        <v/>
      </c>
      <c r="F69" s="6">
        <f>SUMIFS(df_bloqueios_judiciais!E:E,df_bloqueios_judiciais!D:D,Conciliacao!A69,df_bloqueios_judiciais!E:E,"&gt;0")</f>
        <v/>
      </c>
      <c r="G69" s="7">
        <f>SUMIFS(df_extratos!I:I,df_extratos!F:F,Conciliacao!BD69,df_extratos!G:G,"CREDITO")+SUMIFS(df_extratos!I:I,df_extratos!F:F,Conciliacao!A69,df_extratos!G:G,"CREDITO")+SUMIFS(df_extratos!I:I,df_extratos!F:F,Conciliacao!BE69,df_extratos!G:G,"CREDITO")+SUMIFS(df_extratos!I:I,df_extratos!F:F,Conciliacao!BF69,df_extratos!G:G,"CREDITO")+SUMIFS(df_extratos!I:I,df_extratos!F:F,Conciliacao!BG69,df_extratos!G:G,"CREDITO")</f>
        <v/>
      </c>
      <c r="H69" s="9">
        <f>G69-SUM(B69:F69)</f>
        <v/>
      </c>
      <c r="I69" s="4">
        <f>SUMIFS(df_blueme_sem_parcelamento!E:E,df_blueme_sem_parcelamento!H:H,Conciliacao!A69)*(-1)</f>
        <v/>
      </c>
      <c r="J69" s="4">
        <f>SUMIFS(df_blueme_com_parcelamento!J:J,df_blueme_com_parcelamento!M:M,Conciliacao!A69)*(-1)</f>
        <v/>
      </c>
      <c r="K69" s="4">
        <f>SUMIFS(df_mutuos!J:J,df_mutuos!B:B,Conciliacao!A69)*(-1)</f>
        <v/>
      </c>
      <c r="L69" s="8">
        <f>SUMIFS(df_bloqueios_judiciais!E:E,df_bloqueios_judiciais!D:D,Conciliacao!A69,df_bloqueios_judiciais!E:E,"&lt;0")</f>
        <v/>
      </c>
      <c r="M69" s="10">
        <f>SUMIFS(df_extratos!I:I,df_extratos!F:F,Conciliacao!BD69,df_extratos!G:G,"DEBITO")+SUMIFS(df_extratos!I:I,df_extratos!F:F,Conciliacao!A69,df_extratos!G:G,"DEBITO")+SUMIFS(df_extratos!I:I,df_extratos!F:F,Conciliacao!BE69,df_extratos!G:G,"DEBITO")+SUMIFS(df_extratos!I:I,df_extratos!F:F,Conciliacao!BF69,df_extratos!G:G,"DEBITO")+SUMIFS(df_extratos!I:I,df_extratos!F:F,Conciliacao!BG69,df_extratos!G:G,"DEBITO")</f>
        <v/>
      </c>
      <c r="N69" s="11">
        <f>M69-SUM(I69:L69)</f>
        <v/>
      </c>
      <c r="O69" s="25">
        <f>SUMIFS(df_ajustes_conciliaco!D:D,df_ajustes_conciliaco!C:C,Conciliacao!A69)</f>
        <v/>
      </c>
      <c r="P69" s="22">
        <f>N69+H69-O69</f>
        <v/>
      </c>
      <c r="BD69" s="20" t="n">
        <v>45725.5</v>
      </c>
      <c r="BE69" s="20" t="n">
        <v>45725.125</v>
      </c>
      <c r="BF69" s="20" t="n">
        <v>45725.54166666666</v>
      </c>
      <c r="BG69" s="20" t="n">
        <v>45725.625</v>
      </c>
    </row>
    <row r="70">
      <c r="A70" s="5">
        <f>A69+1</f>
        <v/>
      </c>
      <c r="B70" s="3">
        <f>-SUMIFS(df_extrato_zig!G:G,df_extrato_zig!E:E,Conciliacao!A70,df_extrato_zig!D:D,"Saque")-SUMIFS(df_extrato_zig!G:G,df_extrato_zig!E:E,Conciliacao!A70,df_extrato_zig!D:D,"Antecipação")</f>
        <v/>
      </c>
      <c r="C70" s="3">
        <f>SUMIFS(df_extrato_zig!E:E,df_extrato_zig!L:L,Conciliacao!A70,df_extrato_zig!F:F,"DINHEIRO")</f>
        <v/>
      </c>
      <c r="D70" s="3">
        <f>SUMIFS(view_parc_agrup!H:H,view_parc_agrup!G:G,Conciliacao!A70)</f>
        <v/>
      </c>
      <c r="E70" s="3">
        <f>SUMIFS(df_mutuos!I:I,df_mutuos!B:B,Conciliacao!A70)</f>
        <v/>
      </c>
      <c r="F70" s="6">
        <f>SUMIFS(df_bloqueios_judiciais!E:E,df_bloqueios_judiciais!D:D,Conciliacao!A70,df_bloqueios_judiciais!E:E,"&gt;0")</f>
        <v/>
      </c>
      <c r="G70" s="7">
        <f>SUMIFS(df_extratos!I:I,df_extratos!F:F,Conciliacao!BD70,df_extratos!G:G,"CREDITO")+SUMIFS(df_extratos!I:I,df_extratos!F:F,Conciliacao!A70,df_extratos!G:G,"CREDITO")+SUMIFS(df_extratos!I:I,df_extratos!F:F,Conciliacao!BE70,df_extratos!G:G,"CREDITO")+SUMIFS(df_extratos!I:I,df_extratos!F:F,Conciliacao!BF70,df_extratos!G:G,"CREDITO")+SUMIFS(df_extratos!I:I,df_extratos!F:F,Conciliacao!BG70,df_extratos!G:G,"CREDITO")</f>
        <v/>
      </c>
      <c r="H70" s="9">
        <f>G70-SUM(B70:F70)</f>
        <v/>
      </c>
      <c r="I70" s="4">
        <f>SUMIFS(df_blueme_sem_parcelamento!E:E,df_blueme_sem_parcelamento!H:H,Conciliacao!A70)*(-1)</f>
        <v/>
      </c>
      <c r="J70" s="4">
        <f>SUMIFS(df_blueme_com_parcelamento!J:J,df_blueme_com_parcelamento!M:M,Conciliacao!A70)*(-1)</f>
        <v/>
      </c>
      <c r="K70" s="4">
        <f>SUMIFS(df_mutuos!J:J,df_mutuos!B:B,Conciliacao!A70)*(-1)</f>
        <v/>
      </c>
      <c r="L70" s="8">
        <f>SUMIFS(df_bloqueios_judiciais!E:E,df_bloqueios_judiciais!D:D,Conciliacao!A70,df_bloqueios_judiciais!E:E,"&lt;0")</f>
        <v/>
      </c>
      <c r="M70" s="10">
        <f>SUMIFS(df_extratos!I:I,df_extratos!F:F,Conciliacao!BD70,df_extratos!G:G,"DEBITO")+SUMIFS(df_extratos!I:I,df_extratos!F:F,Conciliacao!A70,df_extratos!G:G,"DEBITO")+SUMIFS(df_extratos!I:I,df_extratos!F:F,Conciliacao!BE70,df_extratos!G:G,"DEBITO")+SUMIFS(df_extratos!I:I,df_extratos!F:F,Conciliacao!BF70,df_extratos!G:G,"DEBITO")+SUMIFS(df_extratos!I:I,df_extratos!F:F,Conciliacao!BG70,df_extratos!G:G,"DEBITO")</f>
        <v/>
      </c>
      <c r="N70" s="11">
        <f>M70-SUM(I70:L70)</f>
        <v/>
      </c>
      <c r="O70" s="25">
        <f>SUMIFS(df_ajustes_conciliaco!D:D,df_ajustes_conciliaco!C:C,Conciliacao!A70)</f>
        <v/>
      </c>
      <c r="P70" s="22">
        <f>N70+H70-O70</f>
        <v/>
      </c>
      <c r="BD70" s="20" t="n">
        <v>45726.5</v>
      </c>
      <c r="BE70" s="20" t="n">
        <v>45726.125</v>
      </c>
      <c r="BF70" s="20" t="n">
        <v>45726.54166666666</v>
      </c>
      <c r="BG70" s="20" t="n">
        <v>45726.625</v>
      </c>
    </row>
    <row r="71">
      <c r="A71" s="5">
        <f>A70+1</f>
        <v/>
      </c>
      <c r="B71" s="3">
        <f>-SUMIFS(df_extrato_zig!G:G,df_extrato_zig!E:E,Conciliacao!A71,df_extrato_zig!D:D,"Saque")-SUMIFS(df_extrato_zig!G:G,df_extrato_zig!E:E,Conciliacao!A71,df_extrato_zig!D:D,"Antecipação")</f>
        <v/>
      </c>
      <c r="C71" s="3">
        <f>SUMIFS(df_extrato_zig!E:E,df_extrato_zig!L:L,Conciliacao!A71,df_extrato_zig!F:F,"DINHEIRO")</f>
        <v/>
      </c>
      <c r="D71" s="3">
        <f>SUMIFS(view_parc_agrup!H:H,view_parc_agrup!G:G,Conciliacao!A71)</f>
        <v/>
      </c>
      <c r="E71" s="3">
        <f>SUMIFS(df_mutuos!I:I,df_mutuos!B:B,Conciliacao!A71)</f>
        <v/>
      </c>
      <c r="F71" s="6">
        <f>SUMIFS(df_bloqueios_judiciais!E:E,df_bloqueios_judiciais!D:D,Conciliacao!A71,df_bloqueios_judiciais!E:E,"&gt;0")</f>
        <v/>
      </c>
      <c r="G71" s="7">
        <f>SUMIFS(df_extratos!I:I,df_extratos!F:F,Conciliacao!BD71,df_extratos!G:G,"CREDITO")+SUMIFS(df_extratos!I:I,df_extratos!F:F,Conciliacao!A71,df_extratos!G:G,"CREDITO")+SUMIFS(df_extratos!I:I,df_extratos!F:F,Conciliacao!BE71,df_extratos!G:G,"CREDITO")+SUMIFS(df_extratos!I:I,df_extratos!F:F,Conciliacao!BF71,df_extratos!G:G,"CREDITO")+SUMIFS(df_extratos!I:I,df_extratos!F:F,Conciliacao!BG71,df_extratos!G:G,"CREDITO")</f>
        <v/>
      </c>
      <c r="H71" s="9">
        <f>G71-SUM(B71:F71)</f>
        <v/>
      </c>
      <c r="I71" s="4">
        <f>SUMIFS(df_blueme_sem_parcelamento!E:E,df_blueme_sem_parcelamento!H:H,Conciliacao!A71)*(-1)</f>
        <v/>
      </c>
      <c r="J71" s="4">
        <f>SUMIFS(df_blueme_com_parcelamento!J:J,df_blueme_com_parcelamento!M:M,Conciliacao!A71)*(-1)</f>
        <v/>
      </c>
      <c r="K71" s="4">
        <f>SUMIFS(df_mutuos!J:J,df_mutuos!B:B,Conciliacao!A71)*(-1)</f>
        <v/>
      </c>
      <c r="L71" s="8">
        <f>SUMIFS(df_bloqueios_judiciais!E:E,df_bloqueios_judiciais!D:D,Conciliacao!A71,df_bloqueios_judiciais!E:E,"&lt;0")</f>
        <v/>
      </c>
      <c r="M71" s="10">
        <f>SUMIFS(df_extratos!I:I,df_extratos!F:F,Conciliacao!BD71,df_extratos!G:G,"DEBITO")+SUMIFS(df_extratos!I:I,df_extratos!F:F,Conciliacao!A71,df_extratos!G:G,"DEBITO")+SUMIFS(df_extratos!I:I,df_extratos!F:F,Conciliacao!BE71,df_extratos!G:G,"DEBITO")+SUMIFS(df_extratos!I:I,df_extratos!F:F,Conciliacao!BF71,df_extratos!G:G,"DEBITO")+SUMIFS(df_extratos!I:I,df_extratos!F:F,Conciliacao!BG71,df_extratos!G:G,"DEBITO")</f>
        <v/>
      </c>
      <c r="N71" s="11">
        <f>M71-SUM(I71:L71)</f>
        <v/>
      </c>
      <c r="O71" s="25">
        <f>SUMIFS(df_ajustes_conciliaco!D:D,df_ajustes_conciliaco!C:C,Conciliacao!A71)</f>
        <v/>
      </c>
      <c r="P71" s="22">
        <f>N71+H71-O71</f>
        <v/>
      </c>
      <c r="BD71" s="20" t="n">
        <v>45727.5</v>
      </c>
      <c r="BE71" s="20" t="n">
        <v>45727.125</v>
      </c>
      <c r="BF71" s="20" t="n">
        <v>45727.54166666666</v>
      </c>
      <c r="BG71" s="20" t="n">
        <v>45727.625</v>
      </c>
    </row>
    <row r="72">
      <c r="A72" s="5">
        <f>A71+1</f>
        <v/>
      </c>
      <c r="B72" s="3">
        <f>-SUMIFS(df_extrato_zig!G:G,df_extrato_zig!E:E,Conciliacao!A72,df_extrato_zig!D:D,"Saque")-SUMIFS(df_extrato_zig!G:G,df_extrato_zig!E:E,Conciliacao!A72,df_extrato_zig!D:D,"Antecipação")</f>
        <v/>
      </c>
      <c r="C72" s="3">
        <f>SUMIFS(df_extrato_zig!E:E,df_extrato_zig!L:L,Conciliacao!A72,df_extrato_zig!F:F,"DINHEIRO")</f>
        <v/>
      </c>
      <c r="D72" s="3">
        <f>SUMIFS(view_parc_agrup!H:H,view_parc_agrup!G:G,Conciliacao!A72)</f>
        <v/>
      </c>
      <c r="E72" s="3">
        <f>SUMIFS(df_mutuos!I:I,df_mutuos!B:B,Conciliacao!A72)</f>
        <v/>
      </c>
      <c r="F72" s="6">
        <f>SUMIFS(df_bloqueios_judiciais!E:E,df_bloqueios_judiciais!D:D,Conciliacao!A72,df_bloqueios_judiciais!E:E,"&gt;0")</f>
        <v/>
      </c>
      <c r="G72" s="7">
        <f>SUMIFS(df_extratos!I:I,df_extratos!F:F,Conciliacao!BD72,df_extratos!G:G,"CREDITO")+SUMIFS(df_extratos!I:I,df_extratos!F:F,Conciliacao!A72,df_extratos!G:G,"CREDITO")+SUMIFS(df_extratos!I:I,df_extratos!F:F,Conciliacao!BE72,df_extratos!G:G,"CREDITO")+SUMIFS(df_extratos!I:I,df_extratos!F:F,Conciliacao!BF72,df_extratos!G:G,"CREDITO")+SUMIFS(df_extratos!I:I,df_extratos!F:F,Conciliacao!BG72,df_extratos!G:G,"CREDITO")</f>
        <v/>
      </c>
      <c r="H72" s="9">
        <f>G72-SUM(B72:F72)</f>
        <v/>
      </c>
      <c r="I72" s="4">
        <f>SUMIFS(df_blueme_sem_parcelamento!E:E,df_blueme_sem_parcelamento!H:H,Conciliacao!A72)*(-1)</f>
        <v/>
      </c>
      <c r="J72" s="4">
        <f>SUMIFS(df_blueme_com_parcelamento!J:J,df_blueme_com_parcelamento!M:M,Conciliacao!A72)*(-1)</f>
        <v/>
      </c>
      <c r="K72" s="4">
        <f>SUMIFS(df_mutuos!J:J,df_mutuos!B:B,Conciliacao!A72)*(-1)</f>
        <v/>
      </c>
      <c r="L72" s="8">
        <f>SUMIFS(df_bloqueios_judiciais!E:E,df_bloqueios_judiciais!D:D,Conciliacao!A72,df_bloqueios_judiciais!E:E,"&lt;0")</f>
        <v/>
      </c>
      <c r="M72" s="10">
        <f>SUMIFS(df_extratos!I:I,df_extratos!F:F,Conciliacao!BD72,df_extratos!G:G,"DEBITO")+SUMIFS(df_extratos!I:I,df_extratos!F:F,Conciliacao!A72,df_extratos!G:G,"DEBITO")+SUMIFS(df_extratos!I:I,df_extratos!F:F,Conciliacao!BE72,df_extratos!G:G,"DEBITO")+SUMIFS(df_extratos!I:I,df_extratos!F:F,Conciliacao!BF72,df_extratos!G:G,"DEBITO")+SUMIFS(df_extratos!I:I,df_extratos!F:F,Conciliacao!BG72,df_extratos!G:G,"DEBITO")</f>
        <v/>
      </c>
      <c r="N72" s="11">
        <f>M72-SUM(I72:L72)</f>
        <v/>
      </c>
      <c r="O72" s="25">
        <f>SUMIFS(df_ajustes_conciliaco!D:D,df_ajustes_conciliaco!C:C,Conciliacao!A72)</f>
        <v/>
      </c>
      <c r="P72" s="22">
        <f>N72+H72-O72</f>
        <v/>
      </c>
      <c r="BD72" s="20" t="n">
        <v>45728.5</v>
      </c>
      <c r="BE72" s="20" t="n">
        <v>45728.125</v>
      </c>
      <c r="BF72" s="20" t="n">
        <v>45728.54166666666</v>
      </c>
      <c r="BG72" s="20" t="n">
        <v>45728.625</v>
      </c>
    </row>
    <row r="73">
      <c r="A73" s="5">
        <f>A72+1</f>
        <v/>
      </c>
      <c r="B73" s="3">
        <f>-SUMIFS(df_extrato_zig!G:G,df_extrato_zig!E:E,Conciliacao!A73,df_extrato_zig!D:D,"Saque")-SUMIFS(df_extrato_zig!G:G,df_extrato_zig!E:E,Conciliacao!A73,df_extrato_zig!D:D,"Antecipação")</f>
        <v/>
      </c>
      <c r="C73" s="3">
        <f>SUMIFS(df_extrato_zig!E:E,df_extrato_zig!L:L,Conciliacao!A73,df_extrato_zig!F:F,"DINHEIRO")</f>
        <v/>
      </c>
      <c r="D73" s="3">
        <f>SUMIFS(view_parc_agrup!H:H,view_parc_agrup!G:G,Conciliacao!A73)</f>
        <v/>
      </c>
      <c r="E73" s="3">
        <f>SUMIFS(df_mutuos!I:I,df_mutuos!B:B,Conciliacao!A73)</f>
        <v/>
      </c>
      <c r="F73" s="6">
        <f>SUMIFS(df_bloqueios_judiciais!E:E,df_bloqueios_judiciais!D:D,Conciliacao!A73,df_bloqueios_judiciais!E:E,"&gt;0")</f>
        <v/>
      </c>
      <c r="G73" s="7">
        <f>SUMIFS(df_extratos!I:I,df_extratos!F:F,Conciliacao!BD73,df_extratos!G:G,"CREDITO")+SUMIFS(df_extratos!I:I,df_extratos!F:F,Conciliacao!A73,df_extratos!G:G,"CREDITO")+SUMIFS(df_extratos!I:I,df_extratos!F:F,Conciliacao!BE73,df_extratos!G:G,"CREDITO")+SUMIFS(df_extratos!I:I,df_extratos!F:F,Conciliacao!BF73,df_extratos!G:G,"CREDITO")+SUMIFS(df_extratos!I:I,df_extratos!F:F,Conciliacao!BG73,df_extratos!G:G,"CREDITO")</f>
        <v/>
      </c>
      <c r="H73" s="9">
        <f>G73-SUM(B73:F73)</f>
        <v/>
      </c>
      <c r="I73" s="4">
        <f>SUMIFS(df_blueme_sem_parcelamento!E:E,df_blueme_sem_parcelamento!H:H,Conciliacao!A73)*(-1)</f>
        <v/>
      </c>
      <c r="J73" s="4">
        <f>SUMIFS(df_blueme_com_parcelamento!J:J,df_blueme_com_parcelamento!M:M,Conciliacao!A73)*(-1)</f>
        <v/>
      </c>
      <c r="K73" s="4">
        <f>SUMIFS(df_mutuos!J:J,df_mutuos!B:B,Conciliacao!A73)*(-1)</f>
        <v/>
      </c>
      <c r="L73" s="8">
        <f>SUMIFS(df_bloqueios_judiciais!E:E,df_bloqueios_judiciais!D:D,Conciliacao!A73,df_bloqueios_judiciais!E:E,"&lt;0")</f>
        <v/>
      </c>
      <c r="M73" s="10">
        <f>SUMIFS(df_extratos!I:I,df_extratos!F:F,Conciliacao!BD73,df_extratos!G:G,"DEBITO")+SUMIFS(df_extratos!I:I,df_extratos!F:F,Conciliacao!A73,df_extratos!G:G,"DEBITO")+SUMIFS(df_extratos!I:I,df_extratos!F:F,Conciliacao!BE73,df_extratos!G:G,"DEBITO")+SUMIFS(df_extratos!I:I,df_extratos!F:F,Conciliacao!BF73,df_extratos!G:G,"DEBITO")+SUMIFS(df_extratos!I:I,df_extratos!F:F,Conciliacao!BG73,df_extratos!G:G,"DEBITO")</f>
        <v/>
      </c>
      <c r="N73" s="11">
        <f>M73-SUM(I73:L73)</f>
        <v/>
      </c>
      <c r="O73" s="25">
        <f>SUMIFS(df_ajustes_conciliaco!D:D,df_ajustes_conciliaco!C:C,Conciliacao!A73)</f>
        <v/>
      </c>
      <c r="P73" s="22">
        <f>N73+H73-O73</f>
        <v/>
      </c>
      <c r="BD73" s="20" t="n">
        <v>45729.5</v>
      </c>
      <c r="BE73" s="20" t="n">
        <v>45729.125</v>
      </c>
      <c r="BF73" s="20" t="n">
        <v>45729.54166666666</v>
      </c>
      <c r="BG73" s="20" t="n">
        <v>45729.625</v>
      </c>
    </row>
    <row r="74">
      <c r="A74" s="5">
        <f>A73+1</f>
        <v/>
      </c>
      <c r="B74" s="3">
        <f>-SUMIFS(df_extrato_zig!G:G,df_extrato_zig!E:E,Conciliacao!A74,df_extrato_zig!D:D,"Saque")-SUMIFS(df_extrato_zig!G:G,df_extrato_zig!E:E,Conciliacao!A74,df_extrato_zig!D:D,"Antecipação")</f>
        <v/>
      </c>
      <c r="C74" s="3">
        <f>SUMIFS(df_extrato_zig!E:E,df_extrato_zig!L:L,Conciliacao!A74,df_extrato_zig!F:F,"DINHEIRO")</f>
        <v/>
      </c>
      <c r="D74" s="3">
        <f>SUMIFS(view_parc_agrup!H:H,view_parc_agrup!G:G,Conciliacao!A74)</f>
        <v/>
      </c>
      <c r="E74" s="3">
        <f>SUMIFS(df_mutuos!I:I,df_mutuos!B:B,Conciliacao!A74)</f>
        <v/>
      </c>
      <c r="F74" s="6">
        <f>SUMIFS(df_bloqueios_judiciais!E:E,df_bloqueios_judiciais!D:D,Conciliacao!A74,df_bloqueios_judiciais!E:E,"&gt;0")</f>
        <v/>
      </c>
      <c r="G74" s="7">
        <f>SUMIFS(df_extratos!I:I,df_extratos!F:F,Conciliacao!BD74,df_extratos!G:G,"CREDITO")+SUMIFS(df_extratos!I:I,df_extratos!F:F,Conciliacao!A74,df_extratos!G:G,"CREDITO")+SUMIFS(df_extratos!I:I,df_extratos!F:F,Conciliacao!BE74,df_extratos!G:G,"CREDITO")+SUMIFS(df_extratos!I:I,df_extratos!F:F,Conciliacao!BF74,df_extratos!G:G,"CREDITO")+SUMIFS(df_extratos!I:I,df_extratos!F:F,Conciliacao!BG74,df_extratos!G:G,"CREDITO")</f>
        <v/>
      </c>
      <c r="H74" s="9">
        <f>G74-SUM(B74:F74)</f>
        <v/>
      </c>
      <c r="I74" s="4">
        <f>SUMIFS(df_blueme_sem_parcelamento!E:E,df_blueme_sem_parcelamento!H:H,Conciliacao!A74)*(-1)</f>
        <v/>
      </c>
      <c r="J74" s="4">
        <f>SUMIFS(df_blueme_com_parcelamento!J:J,df_blueme_com_parcelamento!M:M,Conciliacao!A74)*(-1)</f>
        <v/>
      </c>
      <c r="K74" s="4">
        <f>SUMIFS(df_mutuos!J:J,df_mutuos!B:B,Conciliacao!A74)*(-1)</f>
        <v/>
      </c>
      <c r="L74" s="8">
        <f>SUMIFS(df_bloqueios_judiciais!E:E,df_bloqueios_judiciais!D:D,Conciliacao!A74,df_bloqueios_judiciais!E:E,"&lt;0")</f>
        <v/>
      </c>
      <c r="M74" s="10">
        <f>SUMIFS(df_extratos!I:I,df_extratos!F:F,Conciliacao!BD74,df_extratos!G:G,"DEBITO")+SUMIFS(df_extratos!I:I,df_extratos!F:F,Conciliacao!A74,df_extratos!G:G,"DEBITO")+SUMIFS(df_extratos!I:I,df_extratos!F:F,Conciliacao!BE74,df_extratos!G:G,"DEBITO")+SUMIFS(df_extratos!I:I,df_extratos!F:F,Conciliacao!BF74,df_extratos!G:G,"DEBITO")+SUMIFS(df_extratos!I:I,df_extratos!F:F,Conciliacao!BG74,df_extratos!G:G,"DEBITO")</f>
        <v/>
      </c>
      <c r="N74" s="11">
        <f>M74-SUM(I74:L74)</f>
        <v/>
      </c>
      <c r="O74" s="25">
        <f>SUMIFS(df_ajustes_conciliaco!D:D,df_ajustes_conciliaco!C:C,Conciliacao!A74)</f>
        <v/>
      </c>
      <c r="P74" s="22">
        <f>N74+H74-O74</f>
        <v/>
      </c>
      <c r="BD74" s="20" t="n">
        <v>45730.5</v>
      </c>
      <c r="BE74" s="20" t="n">
        <v>45730.125</v>
      </c>
      <c r="BF74" s="20" t="n">
        <v>45730.54166666666</v>
      </c>
      <c r="BG74" s="20" t="n">
        <v>45730.625</v>
      </c>
    </row>
    <row r="75">
      <c r="A75" s="5">
        <f>A74+1</f>
        <v/>
      </c>
      <c r="B75" s="3">
        <f>-SUMIFS(df_extrato_zig!G:G,df_extrato_zig!E:E,Conciliacao!A75,df_extrato_zig!D:D,"Saque")-SUMIFS(df_extrato_zig!G:G,df_extrato_zig!E:E,Conciliacao!A75,df_extrato_zig!D:D,"Antecipação")</f>
        <v/>
      </c>
      <c r="C75" s="3">
        <f>SUMIFS(df_extrato_zig!E:E,df_extrato_zig!L:L,Conciliacao!A75,df_extrato_zig!F:F,"DINHEIRO")</f>
        <v/>
      </c>
      <c r="D75" s="3">
        <f>SUMIFS(view_parc_agrup!H:H,view_parc_agrup!G:G,Conciliacao!A75)</f>
        <v/>
      </c>
      <c r="E75" s="3">
        <f>SUMIFS(df_mutuos!I:I,df_mutuos!B:B,Conciliacao!A75)</f>
        <v/>
      </c>
      <c r="F75" s="6">
        <f>SUMIFS(df_bloqueios_judiciais!E:E,df_bloqueios_judiciais!D:D,Conciliacao!A75,df_bloqueios_judiciais!E:E,"&gt;0")</f>
        <v/>
      </c>
      <c r="G75" s="7">
        <f>SUMIFS(df_extratos!I:I,df_extratos!F:F,Conciliacao!BD75,df_extratos!G:G,"CREDITO")+SUMIFS(df_extratos!I:I,df_extratos!F:F,Conciliacao!A75,df_extratos!G:G,"CREDITO")+SUMIFS(df_extratos!I:I,df_extratos!F:F,Conciliacao!BE75,df_extratos!G:G,"CREDITO")+SUMIFS(df_extratos!I:I,df_extratos!F:F,Conciliacao!BF75,df_extratos!G:G,"CREDITO")+SUMIFS(df_extratos!I:I,df_extratos!F:F,Conciliacao!BG75,df_extratos!G:G,"CREDITO")</f>
        <v/>
      </c>
      <c r="H75" s="9">
        <f>G75-SUM(B75:F75)</f>
        <v/>
      </c>
      <c r="I75" s="4">
        <f>SUMIFS(df_blueme_sem_parcelamento!E:E,df_blueme_sem_parcelamento!H:H,Conciliacao!A75)*(-1)</f>
        <v/>
      </c>
      <c r="J75" s="4">
        <f>SUMIFS(df_blueme_com_parcelamento!J:J,df_blueme_com_parcelamento!M:M,Conciliacao!A75)*(-1)</f>
        <v/>
      </c>
      <c r="K75" s="4">
        <f>SUMIFS(df_mutuos!J:J,df_mutuos!B:B,Conciliacao!A75)*(-1)</f>
        <v/>
      </c>
      <c r="L75" s="8">
        <f>SUMIFS(df_bloqueios_judiciais!E:E,df_bloqueios_judiciais!D:D,Conciliacao!A75,df_bloqueios_judiciais!E:E,"&lt;0")</f>
        <v/>
      </c>
      <c r="M75" s="10">
        <f>SUMIFS(df_extratos!I:I,df_extratos!F:F,Conciliacao!BD75,df_extratos!G:G,"DEBITO")+SUMIFS(df_extratos!I:I,df_extratos!F:F,Conciliacao!A75,df_extratos!G:G,"DEBITO")+SUMIFS(df_extratos!I:I,df_extratos!F:F,Conciliacao!BE75,df_extratos!G:G,"DEBITO")+SUMIFS(df_extratos!I:I,df_extratos!F:F,Conciliacao!BF75,df_extratos!G:G,"DEBITO")+SUMIFS(df_extratos!I:I,df_extratos!F:F,Conciliacao!BG75,df_extratos!G:G,"DEBITO")</f>
        <v/>
      </c>
      <c r="N75" s="11">
        <f>M75-SUM(I75:L75)</f>
        <v/>
      </c>
      <c r="O75" s="25">
        <f>SUMIFS(df_ajustes_conciliaco!D:D,df_ajustes_conciliaco!C:C,Conciliacao!A75)</f>
        <v/>
      </c>
      <c r="P75" s="22">
        <f>N75+H75-O75</f>
        <v/>
      </c>
      <c r="BD75" s="20" t="n">
        <v>45731.5</v>
      </c>
      <c r="BE75" s="20" t="n">
        <v>45731.125</v>
      </c>
      <c r="BF75" s="20" t="n">
        <v>45731.54166666666</v>
      </c>
      <c r="BG75" s="20" t="n">
        <v>45731.625</v>
      </c>
    </row>
    <row r="76">
      <c r="A76" s="5">
        <f>A75+1</f>
        <v/>
      </c>
      <c r="B76" s="3">
        <f>-SUMIFS(df_extrato_zig!G:G,df_extrato_zig!E:E,Conciliacao!A76,df_extrato_zig!D:D,"Saque")-SUMIFS(df_extrato_zig!G:G,df_extrato_zig!E:E,Conciliacao!A76,df_extrato_zig!D:D,"Antecipação")</f>
        <v/>
      </c>
      <c r="C76" s="3">
        <f>SUMIFS(df_extrato_zig!E:E,df_extrato_zig!L:L,Conciliacao!A76,df_extrato_zig!F:F,"DINHEIRO")</f>
        <v/>
      </c>
      <c r="D76" s="3">
        <f>SUMIFS(view_parc_agrup!H:H,view_parc_agrup!G:G,Conciliacao!A76)</f>
        <v/>
      </c>
      <c r="E76" s="3">
        <f>SUMIFS(df_mutuos!I:I,df_mutuos!B:B,Conciliacao!A76)</f>
        <v/>
      </c>
      <c r="F76" s="6">
        <f>SUMIFS(df_bloqueios_judiciais!E:E,df_bloqueios_judiciais!D:D,Conciliacao!A76,df_bloqueios_judiciais!E:E,"&gt;0")</f>
        <v/>
      </c>
      <c r="G76" s="7">
        <f>SUMIFS(df_extratos!I:I,df_extratos!F:F,Conciliacao!BD76,df_extratos!G:G,"CREDITO")+SUMIFS(df_extratos!I:I,df_extratos!F:F,Conciliacao!A76,df_extratos!G:G,"CREDITO")+SUMIFS(df_extratos!I:I,df_extratos!F:F,Conciliacao!BE76,df_extratos!G:G,"CREDITO")+SUMIFS(df_extratos!I:I,df_extratos!F:F,Conciliacao!BF76,df_extratos!G:G,"CREDITO")+SUMIFS(df_extratos!I:I,df_extratos!F:F,Conciliacao!BG76,df_extratos!G:G,"CREDITO")</f>
        <v/>
      </c>
      <c r="H76" s="9">
        <f>G76-SUM(B76:F76)</f>
        <v/>
      </c>
      <c r="I76" s="4">
        <f>SUMIFS(df_blueme_sem_parcelamento!E:E,df_blueme_sem_parcelamento!H:H,Conciliacao!A76)*(-1)</f>
        <v/>
      </c>
      <c r="J76" s="4">
        <f>SUMIFS(df_blueme_com_parcelamento!J:J,df_blueme_com_parcelamento!M:M,Conciliacao!A76)*(-1)</f>
        <v/>
      </c>
      <c r="K76" s="4">
        <f>SUMIFS(df_mutuos!J:J,df_mutuos!B:B,Conciliacao!A76)*(-1)</f>
        <v/>
      </c>
      <c r="L76" s="8">
        <f>SUMIFS(df_bloqueios_judiciais!E:E,df_bloqueios_judiciais!D:D,Conciliacao!A76,df_bloqueios_judiciais!E:E,"&lt;0")</f>
        <v/>
      </c>
      <c r="M76" s="10">
        <f>SUMIFS(df_extratos!I:I,df_extratos!F:F,Conciliacao!BD76,df_extratos!G:G,"DEBITO")+SUMIFS(df_extratos!I:I,df_extratos!F:F,Conciliacao!A76,df_extratos!G:G,"DEBITO")+SUMIFS(df_extratos!I:I,df_extratos!F:F,Conciliacao!BE76,df_extratos!G:G,"DEBITO")+SUMIFS(df_extratos!I:I,df_extratos!F:F,Conciliacao!BF76,df_extratos!G:G,"DEBITO")+SUMIFS(df_extratos!I:I,df_extratos!F:F,Conciliacao!BG76,df_extratos!G:G,"DEBITO")</f>
        <v/>
      </c>
      <c r="N76" s="11">
        <f>M76-SUM(I76:L76)</f>
        <v/>
      </c>
      <c r="O76" s="25">
        <f>SUMIFS(df_ajustes_conciliaco!D:D,df_ajustes_conciliaco!C:C,Conciliacao!A76)</f>
        <v/>
      </c>
      <c r="P76" s="22">
        <f>N76+H76-O76</f>
        <v/>
      </c>
      <c r="BD76" s="20" t="n">
        <v>45732.5</v>
      </c>
      <c r="BE76" s="20" t="n">
        <v>45732.125</v>
      </c>
      <c r="BF76" s="20" t="n">
        <v>45732.54166666666</v>
      </c>
      <c r="BG76" s="20" t="n">
        <v>45732.625</v>
      </c>
    </row>
    <row r="77">
      <c r="A77" s="5">
        <f>A76+1</f>
        <v/>
      </c>
      <c r="B77" s="3">
        <f>-SUMIFS(df_extrato_zig!G:G,df_extrato_zig!E:E,Conciliacao!A77,df_extrato_zig!D:D,"Saque")-SUMIFS(df_extrato_zig!G:G,df_extrato_zig!E:E,Conciliacao!A77,df_extrato_zig!D:D,"Antecipação")</f>
        <v/>
      </c>
      <c r="C77" s="3">
        <f>SUMIFS(df_extrato_zig!E:E,df_extrato_zig!L:L,Conciliacao!A77,df_extrato_zig!F:F,"DINHEIRO")</f>
        <v/>
      </c>
      <c r="D77" s="3">
        <f>SUMIFS(view_parc_agrup!H:H,view_parc_agrup!G:G,Conciliacao!A77)</f>
        <v/>
      </c>
      <c r="E77" s="3">
        <f>SUMIFS(df_mutuos!I:I,df_mutuos!B:B,Conciliacao!A77)</f>
        <v/>
      </c>
      <c r="F77" s="6">
        <f>SUMIFS(df_bloqueios_judiciais!E:E,df_bloqueios_judiciais!D:D,Conciliacao!A77,df_bloqueios_judiciais!E:E,"&gt;0")</f>
        <v/>
      </c>
      <c r="G77" s="7">
        <f>SUMIFS(df_extratos!I:I,df_extratos!F:F,Conciliacao!BD77,df_extratos!G:G,"CREDITO")+SUMIFS(df_extratos!I:I,df_extratos!F:F,Conciliacao!A77,df_extratos!G:G,"CREDITO")+SUMIFS(df_extratos!I:I,df_extratos!F:F,Conciliacao!BE77,df_extratos!G:G,"CREDITO")+SUMIFS(df_extratos!I:I,df_extratos!F:F,Conciliacao!BF77,df_extratos!G:G,"CREDITO")+SUMIFS(df_extratos!I:I,df_extratos!F:F,Conciliacao!BG77,df_extratos!G:G,"CREDITO")</f>
        <v/>
      </c>
      <c r="H77" s="9">
        <f>G77-SUM(B77:F77)</f>
        <v/>
      </c>
      <c r="I77" s="4">
        <f>SUMIFS(df_blueme_sem_parcelamento!E:E,df_blueme_sem_parcelamento!H:H,Conciliacao!A77)*(-1)</f>
        <v/>
      </c>
      <c r="J77" s="4">
        <f>SUMIFS(df_blueme_com_parcelamento!J:J,df_blueme_com_parcelamento!M:M,Conciliacao!A77)*(-1)</f>
        <v/>
      </c>
      <c r="K77" s="4">
        <f>SUMIFS(df_mutuos!J:J,df_mutuos!B:B,Conciliacao!A77)*(-1)</f>
        <v/>
      </c>
      <c r="L77" s="8">
        <f>SUMIFS(df_bloqueios_judiciais!E:E,df_bloqueios_judiciais!D:D,Conciliacao!A77,df_bloqueios_judiciais!E:E,"&lt;0")</f>
        <v/>
      </c>
      <c r="M77" s="10">
        <f>SUMIFS(df_extratos!I:I,df_extratos!F:F,Conciliacao!BD77,df_extratos!G:G,"DEBITO")+SUMIFS(df_extratos!I:I,df_extratos!F:F,Conciliacao!A77,df_extratos!G:G,"DEBITO")+SUMIFS(df_extratos!I:I,df_extratos!F:F,Conciliacao!BE77,df_extratos!G:G,"DEBITO")+SUMIFS(df_extratos!I:I,df_extratos!F:F,Conciliacao!BF77,df_extratos!G:G,"DEBITO")+SUMIFS(df_extratos!I:I,df_extratos!F:F,Conciliacao!BG77,df_extratos!G:G,"DEBITO")</f>
        <v/>
      </c>
      <c r="N77" s="11">
        <f>M77-SUM(I77:L77)</f>
        <v/>
      </c>
      <c r="O77" s="25">
        <f>SUMIFS(df_ajustes_conciliaco!D:D,df_ajustes_conciliaco!C:C,Conciliacao!A77)</f>
        <v/>
      </c>
      <c r="P77" s="22">
        <f>N77+H77-O77</f>
        <v/>
      </c>
      <c r="BD77" s="20" t="n">
        <v>45733.5</v>
      </c>
      <c r="BE77" s="20" t="n">
        <v>45733.125</v>
      </c>
      <c r="BF77" s="20" t="n">
        <v>45733.54166666666</v>
      </c>
      <c r="BG77" s="20" t="n">
        <v>45733.625</v>
      </c>
    </row>
    <row r="78">
      <c r="A78" s="5">
        <f>A77+1</f>
        <v/>
      </c>
      <c r="B78" s="3">
        <f>-SUMIFS(df_extrato_zig!G:G,df_extrato_zig!E:E,Conciliacao!A78,df_extrato_zig!D:D,"Saque")-SUMIFS(df_extrato_zig!G:G,df_extrato_zig!E:E,Conciliacao!A78,df_extrato_zig!D:D,"Antecipação")</f>
        <v/>
      </c>
      <c r="C78" s="3">
        <f>SUMIFS(df_extrato_zig!E:E,df_extrato_zig!L:L,Conciliacao!A78,df_extrato_zig!F:F,"DINHEIRO")</f>
        <v/>
      </c>
      <c r="D78" s="3">
        <f>SUMIFS(view_parc_agrup!H:H,view_parc_agrup!G:G,Conciliacao!A78)</f>
        <v/>
      </c>
      <c r="E78" s="3">
        <f>SUMIFS(df_mutuos!I:I,df_mutuos!B:B,Conciliacao!A78)</f>
        <v/>
      </c>
      <c r="F78" s="6">
        <f>SUMIFS(df_bloqueios_judiciais!E:E,df_bloqueios_judiciais!D:D,Conciliacao!A78,df_bloqueios_judiciais!E:E,"&gt;0")</f>
        <v/>
      </c>
      <c r="G78" s="7">
        <f>SUMIFS(df_extratos!I:I,df_extratos!F:F,Conciliacao!BD78,df_extratos!G:G,"CREDITO")+SUMIFS(df_extratos!I:I,df_extratos!F:F,Conciliacao!A78,df_extratos!G:G,"CREDITO")+SUMIFS(df_extratos!I:I,df_extratos!F:F,Conciliacao!BE78,df_extratos!G:G,"CREDITO")+SUMIFS(df_extratos!I:I,df_extratos!F:F,Conciliacao!BF78,df_extratos!G:G,"CREDITO")+SUMIFS(df_extratos!I:I,df_extratos!F:F,Conciliacao!BG78,df_extratos!G:G,"CREDITO")</f>
        <v/>
      </c>
      <c r="H78" s="9">
        <f>G78-SUM(B78:F78)</f>
        <v/>
      </c>
      <c r="I78" s="4">
        <f>SUMIFS(df_blueme_sem_parcelamento!E:E,df_blueme_sem_parcelamento!H:H,Conciliacao!A78)*(-1)</f>
        <v/>
      </c>
      <c r="J78" s="4">
        <f>SUMIFS(df_blueme_com_parcelamento!J:J,df_blueme_com_parcelamento!M:M,Conciliacao!A78)*(-1)</f>
        <v/>
      </c>
      <c r="K78" s="4">
        <f>SUMIFS(df_mutuos!J:J,df_mutuos!B:B,Conciliacao!A78)*(-1)</f>
        <v/>
      </c>
      <c r="L78" s="8">
        <f>SUMIFS(df_bloqueios_judiciais!E:E,df_bloqueios_judiciais!D:D,Conciliacao!A78,df_bloqueios_judiciais!E:E,"&lt;0")</f>
        <v/>
      </c>
      <c r="M78" s="10">
        <f>SUMIFS(df_extratos!I:I,df_extratos!F:F,Conciliacao!BD78,df_extratos!G:G,"DEBITO")+SUMIFS(df_extratos!I:I,df_extratos!F:F,Conciliacao!A78,df_extratos!G:G,"DEBITO")+SUMIFS(df_extratos!I:I,df_extratos!F:F,Conciliacao!BE78,df_extratos!G:G,"DEBITO")+SUMIFS(df_extratos!I:I,df_extratos!F:F,Conciliacao!BF78,df_extratos!G:G,"DEBITO")+SUMIFS(df_extratos!I:I,df_extratos!F:F,Conciliacao!BG78,df_extratos!G:G,"DEBITO")</f>
        <v/>
      </c>
      <c r="N78" s="11">
        <f>M78-SUM(I78:L78)</f>
        <v/>
      </c>
      <c r="O78" s="25">
        <f>SUMIFS(df_ajustes_conciliaco!D:D,df_ajustes_conciliaco!C:C,Conciliacao!A78)</f>
        <v/>
      </c>
      <c r="P78" s="22">
        <f>N78+H78-O78</f>
        <v/>
      </c>
      <c r="BD78" s="20" t="n">
        <v>45734.5</v>
      </c>
      <c r="BE78" s="20" t="n">
        <v>45734.125</v>
      </c>
      <c r="BF78" s="20" t="n">
        <v>45734.54166666666</v>
      </c>
      <c r="BG78" s="20" t="n">
        <v>45734.625</v>
      </c>
    </row>
    <row r="79">
      <c r="A79" s="5">
        <f>A78+1</f>
        <v/>
      </c>
      <c r="B79" s="3">
        <f>-SUMIFS(df_extrato_zig!G:G,df_extrato_zig!E:E,Conciliacao!A79,df_extrato_zig!D:D,"Saque")-SUMIFS(df_extrato_zig!G:G,df_extrato_zig!E:E,Conciliacao!A79,df_extrato_zig!D:D,"Antecipação")</f>
        <v/>
      </c>
      <c r="C79" s="3">
        <f>SUMIFS(df_extrato_zig!E:E,df_extrato_zig!L:L,Conciliacao!A79,df_extrato_zig!F:F,"DINHEIRO")</f>
        <v/>
      </c>
      <c r="D79" s="3">
        <f>SUMIFS(view_parc_agrup!H:H,view_parc_agrup!G:G,Conciliacao!A79)</f>
        <v/>
      </c>
      <c r="E79" s="3">
        <f>SUMIFS(df_mutuos!I:I,df_mutuos!B:B,Conciliacao!A79)</f>
        <v/>
      </c>
      <c r="F79" s="6">
        <f>SUMIFS(df_bloqueios_judiciais!E:E,df_bloqueios_judiciais!D:D,Conciliacao!A79,df_bloqueios_judiciais!E:E,"&gt;0")</f>
        <v/>
      </c>
      <c r="G79" s="7">
        <f>SUMIFS(df_extratos!I:I,df_extratos!F:F,Conciliacao!BD79,df_extratos!G:G,"CREDITO")+SUMIFS(df_extratos!I:I,df_extratos!F:F,Conciliacao!A79,df_extratos!G:G,"CREDITO")+SUMIFS(df_extratos!I:I,df_extratos!F:F,Conciliacao!BE79,df_extratos!G:G,"CREDITO")+SUMIFS(df_extratos!I:I,df_extratos!F:F,Conciliacao!BF79,df_extratos!G:G,"CREDITO")+SUMIFS(df_extratos!I:I,df_extratos!F:F,Conciliacao!BG79,df_extratos!G:G,"CREDITO")</f>
        <v/>
      </c>
      <c r="H79" s="9">
        <f>G79-SUM(B79:F79)</f>
        <v/>
      </c>
      <c r="I79" s="4">
        <f>SUMIFS(df_blueme_sem_parcelamento!E:E,df_blueme_sem_parcelamento!H:H,Conciliacao!A79)*(-1)</f>
        <v/>
      </c>
      <c r="J79" s="4">
        <f>SUMIFS(df_blueme_com_parcelamento!J:J,df_blueme_com_parcelamento!M:M,Conciliacao!A79)*(-1)</f>
        <v/>
      </c>
      <c r="K79" s="4">
        <f>SUMIFS(df_mutuos!J:J,df_mutuos!B:B,Conciliacao!A79)*(-1)</f>
        <v/>
      </c>
      <c r="L79" s="8">
        <f>SUMIFS(df_bloqueios_judiciais!E:E,df_bloqueios_judiciais!D:D,Conciliacao!A79,df_bloqueios_judiciais!E:E,"&lt;0")</f>
        <v/>
      </c>
      <c r="M79" s="10">
        <f>SUMIFS(df_extratos!I:I,df_extratos!F:F,Conciliacao!BD79,df_extratos!G:G,"DEBITO")+SUMIFS(df_extratos!I:I,df_extratos!F:F,Conciliacao!A79,df_extratos!G:G,"DEBITO")+SUMIFS(df_extratos!I:I,df_extratos!F:F,Conciliacao!BE79,df_extratos!G:G,"DEBITO")+SUMIFS(df_extratos!I:I,df_extratos!F:F,Conciliacao!BF79,df_extratos!G:G,"DEBITO")+SUMIFS(df_extratos!I:I,df_extratos!F:F,Conciliacao!BG79,df_extratos!G:G,"DEBITO")</f>
        <v/>
      </c>
      <c r="N79" s="11">
        <f>M79-SUM(I79:L79)</f>
        <v/>
      </c>
      <c r="O79" s="25">
        <f>SUMIFS(df_ajustes_conciliaco!D:D,df_ajustes_conciliaco!C:C,Conciliacao!A79)</f>
        <v/>
      </c>
      <c r="P79" s="22">
        <f>N79+H79-O79</f>
        <v/>
      </c>
      <c r="BD79" s="20" t="n">
        <v>45735.5</v>
      </c>
      <c r="BE79" s="20" t="n">
        <v>45735.125</v>
      </c>
      <c r="BF79" s="20" t="n">
        <v>45735.54166666666</v>
      </c>
      <c r="BG79" s="20" t="n">
        <v>45735.625</v>
      </c>
    </row>
    <row r="80">
      <c r="A80" s="5">
        <f>A79+1</f>
        <v/>
      </c>
      <c r="B80" s="3">
        <f>-SUMIFS(df_extrato_zig!G:G,df_extrato_zig!E:E,Conciliacao!A80,df_extrato_zig!D:D,"Saque")-SUMIFS(df_extrato_zig!G:G,df_extrato_zig!E:E,Conciliacao!A80,df_extrato_zig!D:D,"Antecipação")</f>
        <v/>
      </c>
      <c r="C80" s="3">
        <f>SUMIFS(df_extrato_zig!E:E,df_extrato_zig!L:L,Conciliacao!A80,df_extrato_zig!F:F,"DINHEIRO")</f>
        <v/>
      </c>
      <c r="D80" s="3">
        <f>SUMIFS(view_parc_agrup!H:H,view_parc_agrup!G:G,Conciliacao!A80)</f>
        <v/>
      </c>
      <c r="E80" s="3">
        <f>SUMIFS(df_mutuos!I:I,df_mutuos!B:B,Conciliacao!A80)</f>
        <v/>
      </c>
      <c r="F80" s="6">
        <f>SUMIFS(df_bloqueios_judiciais!E:E,df_bloqueios_judiciais!D:D,Conciliacao!A80,df_bloqueios_judiciais!E:E,"&gt;0")</f>
        <v/>
      </c>
      <c r="G80" s="7">
        <f>SUMIFS(df_extratos!I:I,df_extratos!F:F,Conciliacao!BD80,df_extratos!G:G,"CREDITO")+SUMIFS(df_extratos!I:I,df_extratos!F:F,Conciliacao!A80,df_extratos!G:G,"CREDITO")+SUMIFS(df_extratos!I:I,df_extratos!F:F,Conciliacao!BE80,df_extratos!G:G,"CREDITO")+SUMIFS(df_extratos!I:I,df_extratos!F:F,Conciliacao!BF80,df_extratos!G:G,"CREDITO")+SUMIFS(df_extratos!I:I,df_extratos!F:F,Conciliacao!BG80,df_extratos!G:G,"CREDITO")</f>
        <v/>
      </c>
      <c r="H80" s="9">
        <f>G80-SUM(B80:F80)</f>
        <v/>
      </c>
      <c r="I80" s="4">
        <f>SUMIFS(df_blueme_sem_parcelamento!E:E,df_blueme_sem_parcelamento!H:H,Conciliacao!A80)*(-1)</f>
        <v/>
      </c>
      <c r="J80" s="4">
        <f>SUMIFS(df_blueme_com_parcelamento!J:J,df_blueme_com_parcelamento!M:M,Conciliacao!A80)*(-1)</f>
        <v/>
      </c>
      <c r="K80" s="4">
        <f>SUMIFS(df_mutuos!J:J,df_mutuos!B:B,Conciliacao!A80)*(-1)</f>
        <v/>
      </c>
      <c r="L80" s="8">
        <f>SUMIFS(df_bloqueios_judiciais!E:E,df_bloqueios_judiciais!D:D,Conciliacao!A80,df_bloqueios_judiciais!E:E,"&lt;0")</f>
        <v/>
      </c>
      <c r="M80" s="10">
        <f>SUMIFS(df_extratos!I:I,df_extratos!F:F,Conciliacao!BD80,df_extratos!G:G,"DEBITO")+SUMIFS(df_extratos!I:I,df_extratos!F:F,Conciliacao!A80,df_extratos!G:G,"DEBITO")+SUMIFS(df_extratos!I:I,df_extratos!F:F,Conciliacao!BE80,df_extratos!G:G,"DEBITO")+SUMIFS(df_extratos!I:I,df_extratos!F:F,Conciliacao!BF80,df_extratos!G:G,"DEBITO")+SUMIFS(df_extratos!I:I,df_extratos!F:F,Conciliacao!BG80,df_extratos!G:G,"DEBITO")</f>
        <v/>
      </c>
      <c r="N80" s="11">
        <f>M80-SUM(I80:L80)</f>
        <v/>
      </c>
      <c r="O80" s="25">
        <f>SUMIFS(df_ajustes_conciliaco!D:D,df_ajustes_conciliaco!C:C,Conciliacao!A80)</f>
        <v/>
      </c>
      <c r="P80" s="22">
        <f>N80+H80-O80</f>
        <v/>
      </c>
      <c r="BD80" s="20" t="n">
        <v>45736.5</v>
      </c>
      <c r="BE80" s="20" t="n">
        <v>45736.125</v>
      </c>
      <c r="BF80" s="20" t="n">
        <v>45736.54166666666</v>
      </c>
      <c r="BG80" s="20" t="n">
        <v>45736.625</v>
      </c>
    </row>
    <row r="81">
      <c r="A81" s="5">
        <f>A80+1</f>
        <v/>
      </c>
      <c r="B81" s="3">
        <f>-SUMIFS(df_extrato_zig!G:G,df_extrato_zig!E:E,Conciliacao!A81,df_extrato_zig!D:D,"Saque")-SUMIFS(df_extrato_zig!G:G,df_extrato_zig!E:E,Conciliacao!A81,df_extrato_zig!D:D,"Antecipação")</f>
        <v/>
      </c>
      <c r="C81" s="3">
        <f>SUMIFS(df_extrato_zig!E:E,df_extrato_zig!L:L,Conciliacao!A81,df_extrato_zig!F:F,"DINHEIRO")</f>
        <v/>
      </c>
      <c r="D81" s="3">
        <f>SUMIFS(view_parc_agrup!H:H,view_parc_agrup!G:G,Conciliacao!A81)</f>
        <v/>
      </c>
      <c r="E81" s="3">
        <f>SUMIFS(df_mutuos!I:I,df_mutuos!B:B,Conciliacao!A81)</f>
        <v/>
      </c>
      <c r="F81" s="6">
        <f>SUMIFS(df_bloqueios_judiciais!E:E,df_bloqueios_judiciais!D:D,Conciliacao!A81,df_bloqueios_judiciais!E:E,"&gt;0")</f>
        <v/>
      </c>
      <c r="G81" s="7">
        <f>SUMIFS(df_extratos!I:I,df_extratos!F:F,Conciliacao!BD81,df_extratos!G:G,"CREDITO")+SUMIFS(df_extratos!I:I,df_extratos!F:F,Conciliacao!A81,df_extratos!G:G,"CREDITO")+SUMIFS(df_extratos!I:I,df_extratos!F:F,Conciliacao!BE81,df_extratos!G:G,"CREDITO")+SUMIFS(df_extratos!I:I,df_extratos!F:F,Conciliacao!BF81,df_extratos!G:G,"CREDITO")+SUMIFS(df_extratos!I:I,df_extratos!F:F,Conciliacao!BG81,df_extratos!G:G,"CREDITO")</f>
        <v/>
      </c>
      <c r="H81" s="9">
        <f>G81-SUM(B81:F81)</f>
        <v/>
      </c>
      <c r="I81" s="4">
        <f>SUMIFS(df_blueme_sem_parcelamento!E:E,df_blueme_sem_parcelamento!H:H,Conciliacao!A81)*(-1)</f>
        <v/>
      </c>
      <c r="J81" s="4">
        <f>SUMIFS(df_blueme_com_parcelamento!J:J,df_blueme_com_parcelamento!M:M,Conciliacao!A81)*(-1)</f>
        <v/>
      </c>
      <c r="K81" s="4">
        <f>SUMIFS(df_mutuos!J:J,df_mutuos!B:B,Conciliacao!A81)*(-1)</f>
        <v/>
      </c>
      <c r="L81" s="8">
        <f>SUMIFS(df_bloqueios_judiciais!E:E,df_bloqueios_judiciais!D:D,Conciliacao!A81,df_bloqueios_judiciais!E:E,"&lt;0")</f>
        <v/>
      </c>
      <c r="M81" s="10">
        <f>SUMIFS(df_extratos!I:I,df_extratos!F:F,Conciliacao!BD81,df_extratos!G:G,"DEBITO")+SUMIFS(df_extratos!I:I,df_extratos!F:F,Conciliacao!A81,df_extratos!G:G,"DEBITO")+SUMIFS(df_extratos!I:I,df_extratos!F:F,Conciliacao!BE81,df_extratos!G:G,"DEBITO")+SUMIFS(df_extratos!I:I,df_extratos!F:F,Conciliacao!BF81,df_extratos!G:G,"DEBITO")+SUMIFS(df_extratos!I:I,df_extratos!F:F,Conciliacao!BG81,df_extratos!G:G,"DEBITO")</f>
        <v/>
      </c>
      <c r="N81" s="11">
        <f>M81-SUM(I81:L81)</f>
        <v/>
      </c>
      <c r="O81" s="25">
        <f>SUMIFS(df_ajustes_conciliaco!D:D,df_ajustes_conciliaco!C:C,Conciliacao!A81)</f>
        <v/>
      </c>
      <c r="P81" s="22">
        <f>N81+H81-O81</f>
        <v/>
      </c>
      <c r="BD81" s="20" t="n">
        <v>45737.5</v>
      </c>
      <c r="BE81" s="20" t="n">
        <v>45737.125</v>
      </c>
      <c r="BF81" s="20" t="n">
        <v>45737.54166666666</v>
      </c>
      <c r="BG81" s="20" t="n">
        <v>45737.625</v>
      </c>
    </row>
    <row r="82">
      <c r="A82" s="5">
        <f>A81+1</f>
        <v/>
      </c>
      <c r="B82" s="3">
        <f>-SUMIFS(df_extrato_zig!G:G,df_extrato_zig!E:E,Conciliacao!A82,df_extrato_zig!D:D,"Saque")-SUMIFS(df_extrato_zig!G:G,df_extrato_zig!E:E,Conciliacao!A82,df_extrato_zig!D:D,"Antecipação")</f>
        <v/>
      </c>
      <c r="C82" s="3">
        <f>SUMIFS(df_extrato_zig!E:E,df_extrato_zig!L:L,Conciliacao!A82,df_extrato_zig!F:F,"DINHEIRO")</f>
        <v/>
      </c>
      <c r="D82" s="3">
        <f>SUMIFS(view_parc_agrup!H:H,view_parc_agrup!G:G,Conciliacao!A82)</f>
        <v/>
      </c>
      <c r="E82" s="3">
        <f>SUMIFS(df_mutuos!I:I,df_mutuos!B:B,Conciliacao!A82)</f>
        <v/>
      </c>
      <c r="F82" s="6">
        <f>SUMIFS(df_bloqueios_judiciais!E:E,df_bloqueios_judiciais!D:D,Conciliacao!A82,df_bloqueios_judiciais!E:E,"&gt;0")</f>
        <v/>
      </c>
      <c r="G82" s="7">
        <f>SUMIFS(df_extratos!I:I,df_extratos!F:F,Conciliacao!BD82,df_extratos!G:G,"CREDITO")+SUMIFS(df_extratos!I:I,df_extratos!F:F,Conciliacao!A82,df_extratos!G:G,"CREDITO")+SUMIFS(df_extratos!I:I,df_extratos!F:F,Conciliacao!BE82,df_extratos!G:G,"CREDITO")+SUMIFS(df_extratos!I:I,df_extratos!F:F,Conciliacao!BF82,df_extratos!G:G,"CREDITO")+SUMIFS(df_extratos!I:I,df_extratos!F:F,Conciliacao!BG82,df_extratos!G:G,"CREDITO")</f>
        <v/>
      </c>
      <c r="H82" s="9">
        <f>G82-SUM(B82:F82)</f>
        <v/>
      </c>
      <c r="I82" s="4">
        <f>SUMIFS(df_blueme_sem_parcelamento!E:E,df_blueme_sem_parcelamento!H:H,Conciliacao!A82)*(-1)</f>
        <v/>
      </c>
      <c r="J82" s="4">
        <f>SUMIFS(df_blueme_com_parcelamento!J:J,df_blueme_com_parcelamento!M:M,Conciliacao!A82)*(-1)</f>
        <v/>
      </c>
      <c r="K82" s="4">
        <f>SUMIFS(df_mutuos!J:J,df_mutuos!B:B,Conciliacao!A82)*(-1)</f>
        <v/>
      </c>
      <c r="L82" s="8">
        <f>SUMIFS(df_bloqueios_judiciais!E:E,df_bloqueios_judiciais!D:D,Conciliacao!A82,df_bloqueios_judiciais!E:E,"&lt;0")</f>
        <v/>
      </c>
      <c r="M82" s="10">
        <f>SUMIFS(df_extratos!I:I,df_extratos!F:F,Conciliacao!BD82,df_extratos!G:G,"DEBITO")+SUMIFS(df_extratos!I:I,df_extratos!F:F,Conciliacao!A82,df_extratos!G:G,"DEBITO")+SUMIFS(df_extratos!I:I,df_extratos!F:F,Conciliacao!BE82,df_extratos!G:G,"DEBITO")+SUMIFS(df_extratos!I:I,df_extratos!F:F,Conciliacao!BF82,df_extratos!G:G,"DEBITO")+SUMIFS(df_extratos!I:I,df_extratos!F:F,Conciliacao!BG82,df_extratos!G:G,"DEBITO")</f>
        <v/>
      </c>
      <c r="N82" s="11">
        <f>M82-SUM(I82:L82)</f>
        <v/>
      </c>
      <c r="O82" s="25">
        <f>SUMIFS(df_ajustes_conciliaco!D:D,df_ajustes_conciliaco!C:C,Conciliacao!A82)</f>
        <v/>
      </c>
      <c r="P82" s="22">
        <f>N82+H82-O82</f>
        <v/>
      </c>
      <c r="BD82" s="20" t="n">
        <v>45738.5</v>
      </c>
      <c r="BE82" s="20" t="n">
        <v>45738.125</v>
      </c>
      <c r="BF82" s="20" t="n">
        <v>45738.54166666666</v>
      </c>
      <c r="BG82" s="20" t="n">
        <v>45738.625</v>
      </c>
    </row>
    <row r="83">
      <c r="A83" s="5">
        <f>A82+1</f>
        <v/>
      </c>
      <c r="B83" s="3">
        <f>-SUMIFS(df_extrato_zig!G:G,df_extrato_zig!E:E,Conciliacao!A83,df_extrato_zig!D:D,"Saque")-SUMIFS(df_extrato_zig!G:G,df_extrato_zig!E:E,Conciliacao!A83,df_extrato_zig!D:D,"Antecipação")</f>
        <v/>
      </c>
      <c r="C83" s="3">
        <f>SUMIFS(df_extrato_zig!E:E,df_extrato_zig!L:L,Conciliacao!A83,df_extrato_zig!F:F,"DINHEIRO")</f>
        <v/>
      </c>
      <c r="D83" s="3">
        <f>SUMIFS(view_parc_agrup!H:H,view_parc_agrup!G:G,Conciliacao!A83)</f>
        <v/>
      </c>
      <c r="E83" s="3">
        <f>SUMIFS(df_mutuos!I:I,df_mutuos!B:B,Conciliacao!A83)</f>
        <v/>
      </c>
      <c r="F83" s="6">
        <f>SUMIFS(df_bloqueios_judiciais!E:E,df_bloqueios_judiciais!D:D,Conciliacao!A83,df_bloqueios_judiciais!E:E,"&gt;0")</f>
        <v/>
      </c>
      <c r="G83" s="7">
        <f>SUMIFS(df_extratos!I:I,df_extratos!F:F,Conciliacao!BD83,df_extratos!G:G,"CREDITO")+SUMIFS(df_extratos!I:I,df_extratos!F:F,Conciliacao!A83,df_extratos!G:G,"CREDITO")+SUMIFS(df_extratos!I:I,df_extratos!F:F,Conciliacao!BE83,df_extratos!G:G,"CREDITO")+SUMIFS(df_extratos!I:I,df_extratos!F:F,Conciliacao!BF83,df_extratos!G:G,"CREDITO")+SUMIFS(df_extratos!I:I,df_extratos!F:F,Conciliacao!BG83,df_extratos!G:G,"CREDITO")</f>
        <v/>
      </c>
      <c r="H83" s="9">
        <f>G83-SUM(B83:F83)</f>
        <v/>
      </c>
      <c r="I83" s="4">
        <f>SUMIFS(df_blueme_sem_parcelamento!E:E,df_blueme_sem_parcelamento!H:H,Conciliacao!A83)*(-1)</f>
        <v/>
      </c>
      <c r="J83" s="4">
        <f>SUMIFS(df_blueme_com_parcelamento!J:J,df_blueme_com_parcelamento!M:M,Conciliacao!A83)*(-1)</f>
        <v/>
      </c>
      <c r="K83" s="4">
        <f>SUMIFS(df_mutuos!J:J,df_mutuos!B:B,Conciliacao!A83)*(-1)</f>
        <v/>
      </c>
      <c r="L83" s="8">
        <f>SUMIFS(df_bloqueios_judiciais!E:E,df_bloqueios_judiciais!D:D,Conciliacao!A83,df_bloqueios_judiciais!E:E,"&lt;0")</f>
        <v/>
      </c>
      <c r="M83" s="10">
        <f>SUMIFS(df_extratos!I:I,df_extratos!F:F,Conciliacao!BD83,df_extratos!G:G,"DEBITO")+SUMIFS(df_extratos!I:I,df_extratos!F:F,Conciliacao!A83,df_extratos!G:G,"DEBITO")+SUMIFS(df_extratos!I:I,df_extratos!F:F,Conciliacao!BE83,df_extratos!G:G,"DEBITO")+SUMIFS(df_extratos!I:I,df_extratos!F:F,Conciliacao!BF83,df_extratos!G:G,"DEBITO")+SUMIFS(df_extratos!I:I,df_extratos!F:F,Conciliacao!BG83,df_extratos!G:G,"DEBITO")</f>
        <v/>
      </c>
      <c r="N83" s="11">
        <f>M83-SUM(I83:L83)</f>
        <v/>
      </c>
      <c r="O83" s="25">
        <f>SUMIFS(df_ajustes_conciliaco!D:D,df_ajustes_conciliaco!C:C,Conciliacao!A83)</f>
        <v/>
      </c>
      <c r="P83" s="22">
        <f>N83+H83-O83</f>
        <v/>
      </c>
      <c r="BD83" s="20" t="n">
        <v>45739.5</v>
      </c>
      <c r="BE83" s="20" t="n">
        <v>45739.125</v>
      </c>
      <c r="BF83" s="20" t="n">
        <v>45739.54166666666</v>
      </c>
      <c r="BG83" s="20" t="n">
        <v>45739.625</v>
      </c>
    </row>
    <row r="84">
      <c r="A84" s="5">
        <f>A83+1</f>
        <v/>
      </c>
      <c r="B84" s="3">
        <f>-SUMIFS(df_extrato_zig!G:G,df_extrato_zig!E:E,Conciliacao!A84,df_extrato_zig!D:D,"Saque")-SUMIFS(df_extrato_zig!G:G,df_extrato_zig!E:E,Conciliacao!A84,df_extrato_zig!D:D,"Antecipação")</f>
        <v/>
      </c>
      <c r="C84" s="3">
        <f>SUMIFS(df_extrato_zig!E:E,df_extrato_zig!L:L,Conciliacao!A84,df_extrato_zig!F:F,"DINHEIRO")</f>
        <v/>
      </c>
      <c r="D84" s="3">
        <f>SUMIFS(view_parc_agrup!H:H,view_parc_agrup!G:G,Conciliacao!A84)</f>
        <v/>
      </c>
      <c r="E84" s="3">
        <f>SUMIFS(df_mutuos!I:I,df_mutuos!B:B,Conciliacao!A84)</f>
        <v/>
      </c>
      <c r="F84" s="6">
        <f>SUMIFS(df_bloqueios_judiciais!E:E,df_bloqueios_judiciais!D:D,Conciliacao!A84,df_bloqueios_judiciais!E:E,"&gt;0")</f>
        <v/>
      </c>
      <c r="G84" s="7">
        <f>SUMIFS(df_extratos!I:I,df_extratos!F:F,Conciliacao!BD84,df_extratos!G:G,"CREDITO")+SUMIFS(df_extratos!I:I,df_extratos!F:F,Conciliacao!A84,df_extratos!G:G,"CREDITO")+SUMIFS(df_extratos!I:I,df_extratos!F:F,Conciliacao!BE84,df_extratos!G:G,"CREDITO")+SUMIFS(df_extratos!I:I,df_extratos!F:F,Conciliacao!BF84,df_extratos!G:G,"CREDITO")+SUMIFS(df_extratos!I:I,df_extratos!F:F,Conciliacao!BG84,df_extratos!G:G,"CREDITO")</f>
        <v/>
      </c>
      <c r="H84" s="9">
        <f>G84-SUM(B84:F84)</f>
        <v/>
      </c>
      <c r="I84" s="4">
        <f>SUMIFS(df_blueme_sem_parcelamento!E:E,df_blueme_sem_parcelamento!H:H,Conciliacao!A84)*(-1)</f>
        <v/>
      </c>
      <c r="J84" s="4">
        <f>SUMIFS(df_blueme_com_parcelamento!J:J,df_blueme_com_parcelamento!M:M,Conciliacao!A84)*(-1)</f>
        <v/>
      </c>
      <c r="K84" s="4">
        <f>SUMIFS(df_mutuos!J:J,df_mutuos!B:B,Conciliacao!A84)*(-1)</f>
        <v/>
      </c>
      <c r="L84" s="8">
        <f>SUMIFS(df_bloqueios_judiciais!E:E,df_bloqueios_judiciais!D:D,Conciliacao!A84,df_bloqueios_judiciais!E:E,"&lt;0")</f>
        <v/>
      </c>
      <c r="M84" s="10">
        <f>SUMIFS(df_extratos!I:I,df_extratos!F:F,Conciliacao!BD84,df_extratos!G:G,"DEBITO")+SUMIFS(df_extratos!I:I,df_extratos!F:F,Conciliacao!A84,df_extratos!G:G,"DEBITO")+SUMIFS(df_extratos!I:I,df_extratos!F:F,Conciliacao!BE84,df_extratos!G:G,"DEBITO")+SUMIFS(df_extratos!I:I,df_extratos!F:F,Conciliacao!BF84,df_extratos!G:G,"DEBITO")+SUMIFS(df_extratos!I:I,df_extratos!F:F,Conciliacao!BG84,df_extratos!G:G,"DEBITO")</f>
        <v/>
      </c>
      <c r="N84" s="11">
        <f>M84-SUM(I84:L84)</f>
        <v/>
      </c>
      <c r="O84" s="25">
        <f>SUMIFS(df_ajustes_conciliaco!D:D,df_ajustes_conciliaco!C:C,Conciliacao!A84)</f>
        <v/>
      </c>
      <c r="P84" s="22">
        <f>N84+H84-O84</f>
        <v/>
      </c>
      <c r="BD84" s="20" t="n">
        <v>45740.5</v>
      </c>
      <c r="BE84" s="20" t="n">
        <v>45740.125</v>
      </c>
      <c r="BF84" s="20" t="n">
        <v>45740.54166666666</v>
      </c>
      <c r="BG84" s="20" t="n">
        <v>45740.625</v>
      </c>
    </row>
    <row r="85">
      <c r="A85" s="5">
        <f>A84+1</f>
        <v/>
      </c>
      <c r="B85" s="3">
        <f>-SUMIFS(df_extrato_zig!G:G,df_extrato_zig!E:E,Conciliacao!A85,df_extrato_zig!D:D,"Saque")-SUMIFS(df_extrato_zig!G:G,df_extrato_zig!E:E,Conciliacao!A85,df_extrato_zig!D:D,"Antecipação")</f>
        <v/>
      </c>
      <c r="C85" s="3">
        <f>SUMIFS(df_extrato_zig!E:E,df_extrato_zig!L:L,Conciliacao!A85,df_extrato_zig!F:F,"DINHEIRO")</f>
        <v/>
      </c>
      <c r="D85" s="3">
        <f>SUMIFS(view_parc_agrup!H:H,view_parc_agrup!G:G,Conciliacao!A85)</f>
        <v/>
      </c>
      <c r="E85" s="3">
        <f>SUMIFS(df_mutuos!I:I,df_mutuos!B:B,Conciliacao!A85)</f>
        <v/>
      </c>
      <c r="F85" s="6">
        <f>SUMIFS(df_bloqueios_judiciais!E:E,df_bloqueios_judiciais!D:D,Conciliacao!A85,df_bloqueios_judiciais!E:E,"&gt;0")</f>
        <v/>
      </c>
      <c r="G85" s="7">
        <f>SUMIFS(df_extratos!I:I,df_extratos!F:F,Conciliacao!BD85,df_extratos!G:G,"CREDITO")+SUMIFS(df_extratos!I:I,df_extratos!F:F,Conciliacao!A85,df_extratos!G:G,"CREDITO")+SUMIFS(df_extratos!I:I,df_extratos!F:F,Conciliacao!BE85,df_extratos!G:G,"CREDITO")+SUMIFS(df_extratos!I:I,df_extratos!F:F,Conciliacao!BF85,df_extratos!G:G,"CREDITO")+SUMIFS(df_extratos!I:I,df_extratos!F:F,Conciliacao!BG85,df_extratos!G:G,"CREDITO")</f>
        <v/>
      </c>
      <c r="H85" s="9">
        <f>G85-SUM(B85:F85)</f>
        <v/>
      </c>
      <c r="I85" s="4">
        <f>SUMIFS(df_blueme_sem_parcelamento!E:E,df_blueme_sem_parcelamento!H:H,Conciliacao!A85)*(-1)</f>
        <v/>
      </c>
      <c r="J85" s="4">
        <f>SUMIFS(df_blueme_com_parcelamento!J:J,df_blueme_com_parcelamento!M:M,Conciliacao!A85)*(-1)</f>
        <v/>
      </c>
      <c r="K85" s="4">
        <f>SUMIFS(df_mutuos!J:J,df_mutuos!B:B,Conciliacao!A85)*(-1)</f>
        <v/>
      </c>
      <c r="L85" s="8">
        <f>SUMIFS(df_bloqueios_judiciais!E:E,df_bloqueios_judiciais!D:D,Conciliacao!A85,df_bloqueios_judiciais!E:E,"&lt;0")</f>
        <v/>
      </c>
      <c r="M85" s="10">
        <f>SUMIFS(df_extratos!I:I,df_extratos!F:F,Conciliacao!BD85,df_extratos!G:G,"DEBITO")+SUMIFS(df_extratos!I:I,df_extratos!F:F,Conciliacao!A85,df_extratos!G:G,"DEBITO")+SUMIFS(df_extratos!I:I,df_extratos!F:F,Conciliacao!BE85,df_extratos!G:G,"DEBITO")+SUMIFS(df_extratos!I:I,df_extratos!F:F,Conciliacao!BF85,df_extratos!G:G,"DEBITO")+SUMIFS(df_extratos!I:I,df_extratos!F:F,Conciliacao!BG85,df_extratos!G:G,"DEBITO")</f>
        <v/>
      </c>
      <c r="N85" s="11">
        <f>M85-SUM(I85:L85)</f>
        <v/>
      </c>
      <c r="O85" s="25">
        <f>SUMIFS(df_ajustes_conciliaco!D:D,df_ajustes_conciliaco!C:C,Conciliacao!A85)</f>
        <v/>
      </c>
      <c r="P85" s="22">
        <f>N85+H85-O85</f>
        <v/>
      </c>
      <c r="BD85" s="20" t="n">
        <v>45741.5</v>
      </c>
      <c r="BE85" s="20" t="n">
        <v>45741.125</v>
      </c>
      <c r="BF85" s="20" t="n">
        <v>45741.54166666666</v>
      </c>
      <c r="BG85" s="20" t="n">
        <v>45741.625</v>
      </c>
    </row>
    <row r="86">
      <c r="A86" s="5">
        <f>A85+1</f>
        <v/>
      </c>
      <c r="B86" s="3">
        <f>-SUMIFS(df_extrato_zig!G:G,df_extrato_zig!E:E,Conciliacao!A86,df_extrato_zig!D:D,"Saque")-SUMIFS(df_extrato_zig!G:G,df_extrato_zig!E:E,Conciliacao!A86,df_extrato_zig!D:D,"Antecipação")</f>
        <v/>
      </c>
      <c r="C86" s="3">
        <f>SUMIFS(df_extrato_zig!E:E,df_extrato_zig!L:L,Conciliacao!A86,df_extrato_zig!F:F,"DINHEIRO")</f>
        <v/>
      </c>
      <c r="D86" s="3">
        <f>SUMIFS(view_parc_agrup!H:H,view_parc_agrup!G:G,Conciliacao!A86)</f>
        <v/>
      </c>
      <c r="E86" s="3">
        <f>SUMIFS(df_mutuos!I:I,df_mutuos!B:B,Conciliacao!A86)</f>
        <v/>
      </c>
      <c r="F86" s="6">
        <f>SUMIFS(df_bloqueios_judiciais!E:E,df_bloqueios_judiciais!D:D,Conciliacao!A86,df_bloqueios_judiciais!E:E,"&gt;0")</f>
        <v/>
      </c>
      <c r="G86" s="7">
        <f>SUMIFS(df_extratos!I:I,df_extratos!F:F,Conciliacao!BD86,df_extratos!G:G,"CREDITO")+SUMIFS(df_extratos!I:I,df_extratos!F:F,Conciliacao!A86,df_extratos!G:G,"CREDITO")+SUMIFS(df_extratos!I:I,df_extratos!F:F,Conciliacao!BE86,df_extratos!G:G,"CREDITO")+SUMIFS(df_extratos!I:I,df_extratos!F:F,Conciliacao!BF86,df_extratos!G:G,"CREDITO")+SUMIFS(df_extratos!I:I,df_extratos!F:F,Conciliacao!BG86,df_extratos!G:G,"CREDITO")</f>
        <v/>
      </c>
      <c r="H86" s="9">
        <f>G86-SUM(B86:F86)</f>
        <v/>
      </c>
      <c r="I86" s="4">
        <f>SUMIFS(df_blueme_sem_parcelamento!E:E,df_blueme_sem_parcelamento!H:H,Conciliacao!A86)*(-1)</f>
        <v/>
      </c>
      <c r="J86" s="4">
        <f>SUMIFS(df_blueme_com_parcelamento!J:J,df_blueme_com_parcelamento!M:M,Conciliacao!A86)*(-1)</f>
        <v/>
      </c>
      <c r="K86" s="4">
        <f>SUMIFS(df_mutuos!J:J,df_mutuos!B:B,Conciliacao!A86)*(-1)</f>
        <v/>
      </c>
      <c r="L86" s="8">
        <f>SUMIFS(df_bloqueios_judiciais!E:E,df_bloqueios_judiciais!D:D,Conciliacao!A86,df_bloqueios_judiciais!E:E,"&lt;0")</f>
        <v/>
      </c>
      <c r="M86" s="10">
        <f>SUMIFS(df_extratos!I:I,df_extratos!F:F,Conciliacao!BD86,df_extratos!G:G,"DEBITO")+SUMIFS(df_extratos!I:I,df_extratos!F:F,Conciliacao!A86,df_extratos!G:G,"DEBITO")+SUMIFS(df_extratos!I:I,df_extratos!F:F,Conciliacao!BE86,df_extratos!G:G,"DEBITO")+SUMIFS(df_extratos!I:I,df_extratos!F:F,Conciliacao!BF86,df_extratos!G:G,"DEBITO")+SUMIFS(df_extratos!I:I,df_extratos!F:F,Conciliacao!BG86,df_extratos!G:G,"DEBITO")</f>
        <v/>
      </c>
      <c r="N86" s="11">
        <f>M86-SUM(I86:L86)</f>
        <v/>
      </c>
      <c r="O86" s="25">
        <f>SUMIFS(df_ajustes_conciliaco!D:D,df_ajustes_conciliaco!C:C,Conciliacao!A86)</f>
        <v/>
      </c>
      <c r="P86" s="22">
        <f>N86+H86-O86</f>
        <v/>
      </c>
      <c r="BD86" s="20" t="n">
        <v>45742.5</v>
      </c>
      <c r="BE86" s="20" t="n">
        <v>45742.125</v>
      </c>
      <c r="BF86" s="20" t="n">
        <v>45742.54166666666</v>
      </c>
      <c r="BG86" s="20" t="n">
        <v>45742.625</v>
      </c>
    </row>
    <row r="87">
      <c r="A87" s="5">
        <f>A86+1</f>
        <v/>
      </c>
      <c r="B87" s="3">
        <f>-SUMIFS(df_extrato_zig!G:G,df_extrato_zig!E:E,Conciliacao!A87,df_extrato_zig!D:D,"Saque")-SUMIFS(df_extrato_zig!G:G,df_extrato_zig!E:E,Conciliacao!A87,df_extrato_zig!D:D,"Antecipação")</f>
        <v/>
      </c>
      <c r="C87" s="3">
        <f>SUMIFS(df_extrato_zig!E:E,df_extrato_zig!L:L,Conciliacao!A87,df_extrato_zig!F:F,"DINHEIRO")</f>
        <v/>
      </c>
      <c r="D87" s="3">
        <f>SUMIFS(view_parc_agrup!H:H,view_parc_agrup!G:G,Conciliacao!A87)</f>
        <v/>
      </c>
      <c r="E87" s="3">
        <f>SUMIFS(df_mutuos!I:I,df_mutuos!B:B,Conciliacao!A87)</f>
        <v/>
      </c>
      <c r="F87" s="6">
        <f>SUMIFS(df_bloqueios_judiciais!E:E,df_bloqueios_judiciais!D:D,Conciliacao!A87,df_bloqueios_judiciais!E:E,"&gt;0")</f>
        <v/>
      </c>
      <c r="G87" s="7">
        <f>SUMIFS(df_extratos!I:I,df_extratos!F:F,Conciliacao!BD87,df_extratos!G:G,"CREDITO")+SUMIFS(df_extratos!I:I,df_extratos!F:F,Conciliacao!A87,df_extratos!G:G,"CREDITO")+SUMIFS(df_extratos!I:I,df_extratos!F:F,Conciliacao!BE87,df_extratos!G:G,"CREDITO")+SUMIFS(df_extratos!I:I,df_extratos!F:F,Conciliacao!BF87,df_extratos!G:G,"CREDITO")+SUMIFS(df_extratos!I:I,df_extratos!F:F,Conciliacao!BG87,df_extratos!G:G,"CREDITO")</f>
        <v/>
      </c>
      <c r="H87" s="9">
        <f>G87-SUM(B87:F87)</f>
        <v/>
      </c>
      <c r="I87" s="4">
        <f>SUMIFS(df_blueme_sem_parcelamento!E:E,df_blueme_sem_parcelamento!H:H,Conciliacao!A87)*(-1)</f>
        <v/>
      </c>
      <c r="J87" s="4">
        <f>SUMIFS(df_blueme_com_parcelamento!J:J,df_blueme_com_parcelamento!M:M,Conciliacao!A87)*(-1)</f>
        <v/>
      </c>
      <c r="K87" s="4">
        <f>SUMIFS(df_mutuos!J:J,df_mutuos!B:B,Conciliacao!A87)*(-1)</f>
        <v/>
      </c>
      <c r="L87" s="8">
        <f>SUMIFS(df_bloqueios_judiciais!E:E,df_bloqueios_judiciais!D:D,Conciliacao!A87,df_bloqueios_judiciais!E:E,"&lt;0")</f>
        <v/>
      </c>
      <c r="M87" s="10">
        <f>SUMIFS(df_extratos!I:I,df_extratos!F:F,Conciliacao!BD87,df_extratos!G:G,"DEBITO")+SUMIFS(df_extratos!I:I,df_extratos!F:F,Conciliacao!A87,df_extratos!G:G,"DEBITO")+SUMIFS(df_extratos!I:I,df_extratos!F:F,Conciliacao!BE87,df_extratos!G:G,"DEBITO")+SUMIFS(df_extratos!I:I,df_extratos!F:F,Conciliacao!BF87,df_extratos!G:G,"DEBITO")+SUMIFS(df_extratos!I:I,df_extratos!F:F,Conciliacao!BG87,df_extratos!G:G,"DEBITO")</f>
        <v/>
      </c>
      <c r="N87" s="11">
        <f>M87-SUM(I87:L87)</f>
        <v/>
      </c>
      <c r="O87" s="25">
        <f>SUMIFS(df_ajustes_conciliaco!D:D,df_ajustes_conciliaco!C:C,Conciliacao!A87)</f>
        <v/>
      </c>
      <c r="P87" s="22">
        <f>N87+H87-O87</f>
        <v/>
      </c>
      <c r="BD87" s="20" t="n">
        <v>45743.5</v>
      </c>
      <c r="BE87" s="20" t="n">
        <v>45743.125</v>
      </c>
      <c r="BF87" s="20" t="n">
        <v>45743.54166666666</v>
      </c>
      <c r="BG87" s="20" t="n">
        <v>45743.625</v>
      </c>
    </row>
    <row r="88">
      <c r="A88" s="5">
        <f>A87+1</f>
        <v/>
      </c>
      <c r="B88" s="3">
        <f>-SUMIFS(df_extrato_zig!G:G,df_extrato_zig!E:E,Conciliacao!A88,df_extrato_zig!D:D,"Saque")-SUMIFS(df_extrato_zig!G:G,df_extrato_zig!E:E,Conciliacao!A88,df_extrato_zig!D:D,"Antecipação")</f>
        <v/>
      </c>
      <c r="C88" s="3">
        <f>SUMIFS(df_extrato_zig!E:E,df_extrato_zig!L:L,Conciliacao!A88,df_extrato_zig!F:F,"DINHEIRO")</f>
        <v/>
      </c>
      <c r="D88" s="3">
        <f>SUMIFS(view_parc_agrup!H:H,view_parc_agrup!G:G,Conciliacao!A88)</f>
        <v/>
      </c>
      <c r="E88" s="3">
        <f>SUMIFS(df_mutuos!I:I,df_mutuos!B:B,Conciliacao!A88)</f>
        <v/>
      </c>
      <c r="F88" s="6">
        <f>SUMIFS(df_bloqueios_judiciais!E:E,df_bloqueios_judiciais!D:D,Conciliacao!A88,df_bloqueios_judiciais!E:E,"&gt;0")</f>
        <v/>
      </c>
      <c r="G88" s="7">
        <f>SUMIFS(df_extratos!I:I,df_extratos!F:F,Conciliacao!BD88,df_extratos!G:G,"CREDITO")+SUMIFS(df_extratos!I:I,df_extratos!F:F,Conciliacao!A88,df_extratos!G:G,"CREDITO")+SUMIFS(df_extratos!I:I,df_extratos!F:F,Conciliacao!BE88,df_extratos!G:G,"CREDITO")+SUMIFS(df_extratos!I:I,df_extratos!F:F,Conciliacao!BF88,df_extratos!G:G,"CREDITO")+SUMIFS(df_extratos!I:I,df_extratos!F:F,Conciliacao!BG88,df_extratos!G:G,"CREDITO")</f>
        <v/>
      </c>
      <c r="H88" s="9">
        <f>G88-SUM(B88:F88)</f>
        <v/>
      </c>
      <c r="I88" s="4">
        <f>SUMIFS(df_blueme_sem_parcelamento!E:E,df_blueme_sem_parcelamento!H:H,Conciliacao!A88)*(-1)</f>
        <v/>
      </c>
      <c r="J88" s="4">
        <f>SUMIFS(df_blueme_com_parcelamento!J:J,df_blueme_com_parcelamento!M:M,Conciliacao!A88)*(-1)</f>
        <v/>
      </c>
      <c r="K88" s="4">
        <f>SUMIFS(df_mutuos!J:J,df_mutuos!B:B,Conciliacao!A88)*(-1)</f>
        <v/>
      </c>
      <c r="L88" s="8">
        <f>SUMIFS(df_bloqueios_judiciais!E:E,df_bloqueios_judiciais!D:D,Conciliacao!A88,df_bloqueios_judiciais!E:E,"&lt;0")</f>
        <v/>
      </c>
      <c r="M88" s="10">
        <f>SUMIFS(df_extratos!I:I,df_extratos!F:F,Conciliacao!BD88,df_extratos!G:G,"DEBITO")+SUMIFS(df_extratos!I:I,df_extratos!F:F,Conciliacao!A88,df_extratos!G:G,"DEBITO")+SUMIFS(df_extratos!I:I,df_extratos!F:F,Conciliacao!BE88,df_extratos!G:G,"DEBITO")+SUMIFS(df_extratos!I:I,df_extratos!F:F,Conciliacao!BF88,df_extratos!G:G,"DEBITO")+SUMIFS(df_extratos!I:I,df_extratos!F:F,Conciliacao!BG88,df_extratos!G:G,"DEBITO")</f>
        <v/>
      </c>
      <c r="N88" s="11">
        <f>M88-SUM(I88:L88)</f>
        <v/>
      </c>
      <c r="O88" s="25">
        <f>SUMIFS(df_ajustes_conciliaco!D:D,df_ajustes_conciliaco!C:C,Conciliacao!A88)</f>
        <v/>
      </c>
      <c r="P88" s="22">
        <f>N88+H88-O88</f>
        <v/>
      </c>
      <c r="BD88" s="20" t="n">
        <v>45744.5</v>
      </c>
      <c r="BE88" s="20" t="n">
        <v>45744.125</v>
      </c>
      <c r="BF88" s="20" t="n">
        <v>45744.54166666666</v>
      </c>
      <c r="BG88" s="20" t="n">
        <v>45744.625</v>
      </c>
    </row>
    <row r="89">
      <c r="A89" s="5">
        <f>A88+1</f>
        <v/>
      </c>
      <c r="B89" s="3">
        <f>-SUMIFS(df_extrato_zig!G:G,df_extrato_zig!E:E,Conciliacao!A89,df_extrato_zig!D:D,"Saque")-SUMIFS(df_extrato_zig!G:G,df_extrato_zig!E:E,Conciliacao!A89,df_extrato_zig!D:D,"Antecipação")</f>
        <v/>
      </c>
      <c r="C89" s="3">
        <f>SUMIFS(df_extrato_zig!E:E,df_extrato_zig!L:L,Conciliacao!A89,df_extrato_zig!F:F,"DINHEIRO")</f>
        <v/>
      </c>
      <c r="D89" s="3">
        <f>SUMIFS(view_parc_agrup!H:H,view_parc_agrup!G:G,Conciliacao!A89)</f>
        <v/>
      </c>
      <c r="E89" s="3">
        <f>SUMIFS(df_mutuos!I:I,df_mutuos!B:B,Conciliacao!A89)</f>
        <v/>
      </c>
      <c r="F89" s="6">
        <f>SUMIFS(df_bloqueios_judiciais!E:E,df_bloqueios_judiciais!D:D,Conciliacao!A89,df_bloqueios_judiciais!E:E,"&gt;0")</f>
        <v/>
      </c>
      <c r="G89" s="7">
        <f>SUMIFS(df_extratos!I:I,df_extratos!F:F,Conciliacao!BD89,df_extratos!G:G,"CREDITO")+SUMIFS(df_extratos!I:I,df_extratos!F:F,Conciliacao!A89,df_extratos!G:G,"CREDITO")+SUMIFS(df_extratos!I:I,df_extratos!F:F,Conciliacao!BE89,df_extratos!G:G,"CREDITO")+SUMIFS(df_extratos!I:I,df_extratos!F:F,Conciliacao!BF89,df_extratos!G:G,"CREDITO")+SUMIFS(df_extratos!I:I,df_extratos!F:F,Conciliacao!BG89,df_extratos!G:G,"CREDITO")</f>
        <v/>
      </c>
      <c r="H89" s="9">
        <f>G89-SUM(B89:F89)</f>
        <v/>
      </c>
      <c r="I89" s="4">
        <f>SUMIFS(df_blueme_sem_parcelamento!E:E,df_blueme_sem_parcelamento!H:H,Conciliacao!A89)*(-1)</f>
        <v/>
      </c>
      <c r="J89" s="4">
        <f>SUMIFS(df_blueme_com_parcelamento!J:J,df_blueme_com_parcelamento!M:M,Conciliacao!A89)*(-1)</f>
        <v/>
      </c>
      <c r="K89" s="4">
        <f>SUMIFS(df_mutuos!J:J,df_mutuos!B:B,Conciliacao!A89)*(-1)</f>
        <v/>
      </c>
      <c r="L89" s="8">
        <f>SUMIFS(df_bloqueios_judiciais!E:E,df_bloqueios_judiciais!D:D,Conciliacao!A89,df_bloqueios_judiciais!E:E,"&lt;0")</f>
        <v/>
      </c>
      <c r="M89" s="10">
        <f>SUMIFS(df_extratos!I:I,df_extratos!F:F,Conciliacao!BD89,df_extratos!G:G,"DEBITO")+SUMIFS(df_extratos!I:I,df_extratos!F:F,Conciliacao!A89,df_extratos!G:G,"DEBITO")+SUMIFS(df_extratos!I:I,df_extratos!F:F,Conciliacao!BE89,df_extratos!G:G,"DEBITO")+SUMIFS(df_extratos!I:I,df_extratos!F:F,Conciliacao!BF89,df_extratos!G:G,"DEBITO")+SUMIFS(df_extratos!I:I,df_extratos!F:F,Conciliacao!BG89,df_extratos!G:G,"DEBITO")</f>
        <v/>
      </c>
      <c r="N89" s="11">
        <f>M89-SUM(I89:L89)</f>
        <v/>
      </c>
      <c r="O89" s="25">
        <f>SUMIFS(df_ajustes_conciliaco!D:D,df_ajustes_conciliaco!C:C,Conciliacao!A89)</f>
        <v/>
      </c>
      <c r="P89" s="22">
        <f>N89+H89-O89</f>
        <v/>
      </c>
      <c r="BD89" s="20" t="n">
        <v>45745.5</v>
      </c>
      <c r="BE89" s="20" t="n">
        <v>45745.125</v>
      </c>
      <c r="BF89" s="20" t="n">
        <v>45745.54166666666</v>
      </c>
      <c r="BG89" s="20" t="n">
        <v>45745.625</v>
      </c>
    </row>
    <row r="90">
      <c r="A90" s="5">
        <f>A89+1</f>
        <v/>
      </c>
      <c r="B90" s="3">
        <f>-SUMIFS(df_extrato_zig!G:G,df_extrato_zig!E:E,Conciliacao!A90,df_extrato_zig!D:D,"Saque")-SUMIFS(df_extrato_zig!G:G,df_extrato_zig!E:E,Conciliacao!A90,df_extrato_zig!D:D,"Antecipação")</f>
        <v/>
      </c>
      <c r="C90" s="3">
        <f>SUMIFS(df_extrato_zig!E:E,df_extrato_zig!L:L,Conciliacao!A90,df_extrato_zig!F:F,"DINHEIRO")</f>
        <v/>
      </c>
      <c r="D90" s="3">
        <f>SUMIFS(view_parc_agrup!H:H,view_parc_agrup!G:G,Conciliacao!A90)</f>
        <v/>
      </c>
      <c r="E90" s="3">
        <f>SUMIFS(df_mutuos!I:I,df_mutuos!B:B,Conciliacao!A90)</f>
        <v/>
      </c>
      <c r="F90" s="6">
        <f>SUMIFS(df_bloqueios_judiciais!E:E,df_bloqueios_judiciais!D:D,Conciliacao!A90,df_bloqueios_judiciais!E:E,"&gt;0")</f>
        <v/>
      </c>
      <c r="G90" s="7">
        <f>SUMIFS(df_extratos!I:I,df_extratos!F:F,Conciliacao!BD90,df_extratos!G:G,"CREDITO")+SUMIFS(df_extratos!I:I,df_extratos!F:F,Conciliacao!A90,df_extratos!G:G,"CREDITO")+SUMIFS(df_extratos!I:I,df_extratos!F:F,Conciliacao!BE90,df_extratos!G:G,"CREDITO")+SUMIFS(df_extratos!I:I,df_extratos!F:F,Conciliacao!BF90,df_extratos!G:G,"CREDITO")+SUMIFS(df_extratos!I:I,df_extratos!F:F,Conciliacao!BG90,df_extratos!G:G,"CREDITO")</f>
        <v/>
      </c>
      <c r="H90" s="9">
        <f>G90-SUM(B90:F90)</f>
        <v/>
      </c>
      <c r="I90" s="4">
        <f>SUMIFS(df_blueme_sem_parcelamento!E:E,df_blueme_sem_parcelamento!H:H,Conciliacao!A90)*(-1)</f>
        <v/>
      </c>
      <c r="J90" s="4">
        <f>SUMIFS(df_blueme_com_parcelamento!J:J,df_blueme_com_parcelamento!M:M,Conciliacao!A90)*(-1)</f>
        <v/>
      </c>
      <c r="K90" s="4">
        <f>SUMIFS(df_mutuos!J:J,df_mutuos!B:B,Conciliacao!A90)*(-1)</f>
        <v/>
      </c>
      <c r="L90" s="8">
        <f>SUMIFS(df_bloqueios_judiciais!E:E,df_bloqueios_judiciais!D:D,Conciliacao!A90,df_bloqueios_judiciais!E:E,"&lt;0")</f>
        <v/>
      </c>
      <c r="M90" s="10">
        <f>SUMIFS(df_extratos!I:I,df_extratos!F:F,Conciliacao!BD90,df_extratos!G:G,"DEBITO")+SUMIFS(df_extratos!I:I,df_extratos!F:F,Conciliacao!A90,df_extratos!G:G,"DEBITO")+SUMIFS(df_extratos!I:I,df_extratos!F:F,Conciliacao!BE90,df_extratos!G:G,"DEBITO")+SUMIFS(df_extratos!I:I,df_extratos!F:F,Conciliacao!BF90,df_extratos!G:G,"DEBITO")+SUMIFS(df_extratos!I:I,df_extratos!F:F,Conciliacao!BG90,df_extratos!G:G,"DEBITO")</f>
        <v/>
      </c>
      <c r="N90" s="11">
        <f>M90-SUM(I90:L90)</f>
        <v/>
      </c>
      <c r="O90" s="25">
        <f>SUMIFS(df_ajustes_conciliaco!D:D,df_ajustes_conciliaco!C:C,Conciliacao!A90)</f>
        <v/>
      </c>
      <c r="P90" s="22">
        <f>N90+H90-O90</f>
        <v/>
      </c>
      <c r="BD90" s="20" t="n">
        <v>45746.5</v>
      </c>
      <c r="BE90" s="20" t="n">
        <v>45746.125</v>
      </c>
      <c r="BF90" s="20" t="n">
        <v>45746.54166666666</v>
      </c>
      <c r="BG90" s="20" t="n">
        <v>45746.625</v>
      </c>
    </row>
    <row r="91">
      <c r="A91" s="5">
        <f>A90+1</f>
        <v/>
      </c>
      <c r="B91" s="3">
        <f>-SUMIFS(df_extrato_zig!G:G,df_extrato_zig!E:E,Conciliacao!A91,df_extrato_zig!D:D,"Saque")-SUMIFS(df_extrato_zig!G:G,df_extrato_zig!E:E,Conciliacao!A91,df_extrato_zig!D:D,"Antecipação")</f>
        <v/>
      </c>
      <c r="C91" s="3">
        <f>SUMIFS(df_extrato_zig!E:E,df_extrato_zig!L:L,Conciliacao!A91,df_extrato_zig!F:F,"DINHEIRO")</f>
        <v/>
      </c>
      <c r="D91" s="3">
        <f>SUMIFS(view_parc_agrup!H:H,view_parc_agrup!G:G,Conciliacao!A91)</f>
        <v/>
      </c>
      <c r="E91" s="3">
        <f>SUMIFS(df_mutuos!I:I,df_mutuos!B:B,Conciliacao!A91)</f>
        <v/>
      </c>
      <c r="F91" s="6">
        <f>SUMIFS(df_bloqueios_judiciais!E:E,df_bloqueios_judiciais!D:D,Conciliacao!A91,df_bloqueios_judiciais!E:E,"&gt;0")</f>
        <v/>
      </c>
      <c r="G91" s="7">
        <f>SUMIFS(df_extratos!I:I,df_extratos!F:F,Conciliacao!BD91,df_extratos!G:G,"CREDITO")+SUMIFS(df_extratos!I:I,df_extratos!F:F,Conciliacao!A91,df_extratos!G:G,"CREDITO")+SUMIFS(df_extratos!I:I,df_extratos!F:F,Conciliacao!BE91,df_extratos!G:G,"CREDITO")+SUMIFS(df_extratos!I:I,df_extratos!F:F,Conciliacao!BF91,df_extratos!G:G,"CREDITO")+SUMIFS(df_extratos!I:I,df_extratos!F:F,Conciliacao!BG91,df_extratos!G:G,"CREDITO")</f>
        <v/>
      </c>
      <c r="H91" s="9">
        <f>G91-SUM(B91:F91)</f>
        <v/>
      </c>
      <c r="I91" s="4">
        <f>SUMIFS(df_blueme_sem_parcelamento!E:E,df_blueme_sem_parcelamento!H:H,Conciliacao!A91)*(-1)</f>
        <v/>
      </c>
      <c r="J91" s="4">
        <f>SUMIFS(df_blueme_com_parcelamento!J:J,df_blueme_com_parcelamento!M:M,Conciliacao!A91)*(-1)</f>
        <v/>
      </c>
      <c r="K91" s="4">
        <f>SUMIFS(df_mutuos!J:J,df_mutuos!B:B,Conciliacao!A91)*(-1)</f>
        <v/>
      </c>
      <c r="L91" s="8">
        <f>SUMIFS(df_bloqueios_judiciais!E:E,df_bloqueios_judiciais!D:D,Conciliacao!A91,df_bloqueios_judiciais!E:E,"&lt;0")</f>
        <v/>
      </c>
      <c r="M91" s="10">
        <f>SUMIFS(df_extratos!I:I,df_extratos!F:F,Conciliacao!BD91,df_extratos!G:G,"DEBITO")+SUMIFS(df_extratos!I:I,df_extratos!F:F,Conciliacao!A91,df_extratos!G:G,"DEBITO")+SUMIFS(df_extratos!I:I,df_extratos!F:F,Conciliacao!BE91,df_extratos!G:G,"DEBITO")+SUMIFS(df_extratos!I:I,df_extratos!F:F,Conciliacao!BF91,df_extratos!G:G,"DEBITO")+SUMIFS(df_extratos!I:I,df_extratos!F:F,Conciliacao!BG91,df_extratos!G:G,"DEBITO")</f>
        <v/>
      </c>
      <c r="N91" s="11">
        <f>M91-SUM(I91:L91)</f>
        <v/>
      </c>
      <c r="O91" s="25">
        <f>SUMIFS(df_ajustes_conciliaco!D:D,df_ajustes_conciliaco!C:C,Conciliacao!A91)</f>
        <v/>
      </c>
      <c r="P91" s="22">
        <f>N91+H91-O91</f>
        <v/>
      </c>
      <c r="BD91" s="20" t="n">
        <v>45747.5</v>
      </c>
      <c r="BE91" s="20" t="n">
        <v>45747.125</v>
      </c>
      <c r="BF91" s="20" t="n">
        <v>45747.54166666666</v>
      </c>
      <c r="BG91" s="20" t="n">
        <v>45747.625</v>
      </c>
    </row>
    <row r="92">
      <c r="A92" s="5">
        <f>A91+1</f>
        <v/>
      </c>
      <c r="B92" s="3">
        <f>-SUMIFS(df_extrato_zig!G:G,df_extrato_zig!E:E,Conciliacao!A92,df_extrato_zig!D:D,"Saque")-SUMIFS(df_extrato_zig!G:G,df_extrato_zig!E:E,Conciliacao!A92,df_extrato_zig!D:D,"Antecipação")</f>
        <v/>
      </c>
      <c r="C92" s="3">
        <f>SUMIFS(df_extrato_zig!E:E,df_extrato_zig!L:L,Conciliacao!A92,df_extrato_zig!F:F,"DINHEIRO")</f>
        <v/>
      </c>
      <c r="D92" s="3">
        <f>SUMIFS(view_parc_agrup!H:H,view_parc_agrup!G:G,Conciliacao!A92)</f>
        <v/>
      </c>
      <c r="E92" s="3">
        <f>SUMIFS(df_mutuos!I:I,df_mutuos!B:B,Conciliacao!A92)</f>
        <v/>
      </c>
      <c r="F92" s="6">
        <f>SUMIFS(df_bloqueios_judiciais!E:E,df_bloqueios_judiciais!D:D,Conciliacao!A92,df_bloqueios_judiciais!E:E,"&gt;0")</f>
        <v/>
      </c>
      <c r="G92" s="7">
        <f>SUMIFS(df_extratos!I:I,df_extratos!F:F,Conciliacao!BD92,df_extratos!G:G,"CREDITO")+SUMIFS(df_extratos!I:I,df_extratos!F:F,Conciliacao!A92,df_extratos!G:G,"CREDITO")+SUMIFS(df_extratos!I:I,df_extratos!F:F,Conciliacao!BE92,df_extratos!G:G,"CREDITO")+SUMIFS(df_extratos!I:I,df_extratos!F:F,Conciliacao!BF92,df_extratos!G:G,"CREDITO")+SUMIFS(df_extratos!I:I,df_extratos!F:F,Conciliacao!BG92,df_extratos!G:G,"CREDITO")</f>
        <v/>
      </c>
      <c r="H92" s="9">
        <f>G92-SUM(B92:F92)</f>
        <v/>
      </c>
      <c r="I92" s="4">
        <f>SUMIFS(df_blueme_sem_parcelamento!E:E,df_blueme_sem_parcelamento!H:H,Conciliacao!A92)*(-1)</f>
        <v/>
      </c>
      <c r="J92" s="4">
        <f>SUMIFS(df_blueme_com_parcelamento!J:J,df_blueme_com_parcelamento!M:M,Conciliacao!A92)*(-1)</f>
        <v/>
      </c>
      <c r="K92" s="4">
        <f>SUMIFS(df_mutuos!J:J,df_mutuos!B:B,Conciliacao!A92)*(-1)</f>
        <v/>
      </c>
      <c r="L92" s="8">
        <f>SUMIFS(df_bloqueios_judiciais!E:E,df_bloqueios_judiciais!D:D,Conciliacao!A92,df_bloqueios_judiciais!E:E,"&lt;0")</f>
        <v/>
      </c>
      <c r="M92" s="10">
        <f>SUMIFS(df_extratos!I:I,df_extratos!F:F,Conciliacao!BD92,df_extratos!G:G,"DEBITO")+SUMIFS(df_extratos!I:I,df_extratos!F:F,Conciliacao!A92,df_extratos!G:G,"DEBITO")+SUMIFS(df_extratos!I:I,df_extratos!F:F,Conciliacao!BE92,df_extratos!G:G,"DEBITO")+SUMIFS(df_extratos!I:I,df_extratos!F:F,Conciliacao!BF92,df_extratos!G:G,"DEBITO")+SUMIFS(df_extratos!I:I,df_extratos!F:F,Conciliacao!BG92,df_extratos!G:G,"DEBITO")</f>
        <v/>
      </c>
      <c r="N92" s="11">
        <f>M92-SUM(I92:L92)</f>
        <v/>
      </c>
      <c r="O92" s="25">
        <f>SUMIFS(df_ajustes_conciliaco!D:D,df_ajustes_conciliaco!C:C,Conciliacao!A92)</f>
        <v/>
      </c>
      <c r="P92" s="22">
        <f>N92+H92-O92</f>
        <v/>
      </c>
      <c r="BD92" s="20" t="n">
        <v>45748.5</v>
      </c>
      <c r="BE92" s="20" t="n">
        <v>45748.125</v>
      </c>
      <c r="BF92" s="20" t="n">
        <v>45748.54166666666</v>
      </c>
      <c r="BG92" s="20" t="n">
        <v>45748.625</v>
      </c>
    </row>
    <row r="93">
      <c r="A93" s="5">
        <f>A92+1</f>
        <v/>
      </c>
      <c r="B93" s="3">
        <f>-SUMIFS(df_extrato_zig!G:G,df_extrato_zig!E:E,Conciliacao!A93,df_extrato_zig!D:D,"Saque")-SUMIFS(df_extrato_zig!G:G,df_extrato_zig!E:E,Conciliacao!A93,df_extrato_zig!D:D,"Antecipação")</f>
        <v/>
      </c>
      <c r="C93" s="3">
        <f>SUMIFS(df_extrato_zig!E:E,df_extrato_zig!L:L,Conciliacao!A93,df_extrato_zig!F:F,"DINHEIRO")</f>
        <v/>
      </c>
      <c r="D93" s="3">
        <f>SUMIFS(view_parc_agrup!H:H,view_parc_agrup!G:G,Conciliacao!A93)</f>
        <v/>
      </c>
      <c r="E93" s="3">
        <f>SUMIFS(df_mutuos!I:I,df_mutuos!B:B,Conciliacao!A93)</f>
        <v/>
      </c>
      <c r="F93" s="6">
        <f>SUMIFS(df_bloqueios_judiciais!E:E,df_bloqueios_judiciais!D:D,Conciliacao!A93,df_bloqueios_judiciais!E:E,"&gt;0")</f>
        <v/>
      </c>
      <c r="G93" s="7">
        <f>SUMIFS(df_extratos!I:I,df_extratos!F:F,Conciliacao!BD93,df_extratos!G:G,"CREDITO")+SUMIFS(df_extratos!I:I,df_extratos!F:F,Conciliacao!A93,df_extratos!G:G,"CREDITO")+SUMIFS(df_extratos!I:I,df_extratos!F:F,Conciliacao!BE93,df_extratos!G:G,"CREDITO")+SUMIFS(df_extratos!I:I,df_extratos!F:F,Conciliacao!BF93,df_extratos!G:G,"CREDITO")+SUMIFS(df_extratos!I:I,df_extratos!F:F,Conciliacao!BG93,df_extratos!G:G,"CREDITO")</f>
        <v/>
      </c>
      <c r="H93" s="9">
        <f>G93-SUM(B93:F93)</f>
        <v/>
      </c>
      <c r="I93" s="4">
        <f>SUMIFS(df_blueme_sem_parcelamento!E:E,df_blueme_sem_parcelamento!H:H,Conciliacao!A93)*(-1)</f>
        <v/>
      </c>
      <c r="J93" s="4">
        <f>SUMIFS(df_blueme_com_parcelamento!J:J,df_blueme_com_parcelamento!M:M,Conciliacao!A93)*(-1)</f>
        <v/>
      </c>
      <c r="K93" s="4">
        <f>SUMIFS(df_mutuos!J:J,df_mutuos!B:B,Conciliacao!A93)*(-1)</f>
        <v/>
      </c>
      <c r="L93" s="8">
        <f>SUMIFS(df_bloqueios_judiciais!E:E,df_bloqueios_judiciais!D:D,Conciliacao!A93,df_bloqueios_judiciais!E:E,"&lt;0")</f>
        <v/>
      </c>
      <c r="M93" s="10">
        <f>SUMIFS(df_extratos!I:I,df_extratos!F:F,Conciliacao!BD93,df_extratos!G:G,"DEBITO")+SUMIFS(df_extratos!I:I,df_extratos!F:F,Conciliacao!A93,df_extratos!G:G,"DEBITO")+SUMIFS(df_extratos!I:I,df_extratos!F:F,Conciliacao!BE93,df_extratos!G:G,"DEBITO")+SUMIFS(df_extratos!I:I,df_extratos!F:F,Conciliacao!BF93,df_extratos!G:G,"DEBITO")+SUMIFS(df_extratos!I:I,df_extratos!F:F,Conciliacao!BG93,df_extratos!G:G,"DEBITO")</f>
        <v/>
      </c>
      <c r="N93" s="11">
        <f>M93-SUM(I93:L93)</f>
        <v/>
      </c>
      <c r="O93" s="25">
        <f>SUMIFS(df_ajustes_conciliaco!D:D,df_ajustes_conciliaco!C:C,Conciliacao!A93)</f>
        <v/>
      </c>
      <c r="P93" s="22">
        <f>N93+H93-O93</f>
        <v/>
      </c>
      <c r="BD93" s="20" t="n">
        <v>45749.5</v>
      </c>
      <c r="BE93" s="20" t="n">
        <v>45749.125</v>
      </c>
      <c r="BF93" s="20" t="n">
        <v>45749.54166666666</v>
      </c>
      <c r="BG93" s="20" t="n">
        <v>45749.625</v>
      </c>
    </row>
    <row r="94">
      <c r="A94" s="5">
        <f>A93+1</f>
        <v/>
      </c>
      <c r="B94" s="3">
        <f>-SUMIFS(df_extrato_zig!G:G,df_extrato_zig!E:E,Conciliacao!A94,df_extrato_zig!D:D,"Saque")-SUMIFS(df_extrato_zig!G:G,df_extrato_zig!E:E,Conciliacao!A94,df_extrato_zig!D:D,"Antecipação")</f>
        <v/>
      </c>
      <c r="C94" s="3">
        <f>SUMIFS(df_extrato_zig!E:E,df_extrato_zig!L:L,Conciliacao!A94,df_extrato_zig!F:F,"DINHEIRO")</f>
        <v/>
      </c>
      <c r="D94" s="3">
        <f>SUMIFS(view_parc_agrup!H:H,view_parc_agrup!G:G,Conciliacao!A94)</f>
        <v/>
      </c>
      <c r="E94" s="3">
        <f>SUMIFS(df_mutuos!I:I,df_mutuos!B:B,Conciliacao!A94)</f>
        <v/>
      </c>
      <c r="F94" s="6">
        <f>SUMIFS(df_bloqueios_judiciais!E:E,df_bloqueios_judiciais!D:D,Conciliacao!A94,df_bloqueios_judiciais!E:E,"&gt;0")</f>
        <v/>
      </c>
      <c r="G94" s="7">
        <f>SUMIFS(df_extratos!I:I,df_extratos!F:F,Conciliacao!BD94,df_extratos!G:G,"CREDITO")+SUMIFS(df_extratos!I:I,df_extratos!F:F,Conciliacao!A94,df_extratos!G:G,"CREDITO")+SUMIFS(df_extratos!I:I,df_extratos!F:F,Conciliacao!BE94,df_extratos!G:G,"CREDITO")+SUMIFS(df_extratos!I:I,df_extratos!F:F,Conciliacao!BF94,df_extratos!G:G,"CREDITO")+SUMIFS(df_extratos!I:I,df_extratos!F:F,Conciliacao!BG94,df_extratos!G:G,"CREDITO")</f>
        <v/>
      </c>
      <c r="H94" s="9">
        <f>G94-SUM(B94:F94)</f>
        <v/>
      </c>
      <c r="I94" s="4">
        <f>SUMIFS(df_blueme_sem_parcelamento!E:E,df_blueme_sem_parcelamento!H:H,Conciliacao!A94)*(-1)</f>
        <v/>
      </c>
      <c r="J94" s="4">
        <f>SUMIFS(df_blueme_com_parcelamento!J:J,df_blueme_com_parcelamento!M:M,Conciliacao!A94)*(-1)</f>
        <v/>
      </c>
      <c r="K94" s="4">
        <f>SUMIFS(df_mutuos!J:J,df_mutuos!B:B,Conciliacao!A94)*(-1)</f>
        <v/>
      </c>
      <c r="L94" s="8">
        <f>SUMIFS(df_bloqueios_judiciais!E:E,df_bloqueios_judiciais!D:D,Conciliacao!A94,df_bloqueios_judiciais!E:E,"&lt;0")</f>
        <v/>
      </c>
      <c r="M94" s="10">
        <f>SUMIFS(df_extratos!I:I,df_extratos!F:F,Conciliacao!BD94,df_extratos!G:G,"DEBITO")+SUMIFS(df_extratos!I:I,df_extratos!F:F,Conciliacao!A94,df_extratos!G:G,"DEBITO")+SUMIFS(df_extratos!I:I,df_extratos!F:F,Conciliacao!BE94,df_extratos!G:G,"DEBITO")+SUMIFS(df_extratos!I:I,df_extratos!F:F,Conciliacao!BF94,df_extratos!G:G,"DEBITO")+SUMIFS(df_extratos!I:I,df_extratos!F:F,Conciliacao!BG94,df_extratos!G:G,"DEBITO")</f>
        <v/>
      </c>
      <c r="N94" s="11">
        <f>M94-SUM(I94:L94)</f>
        <v/>
      </c>
      <c r="O94" s="25">
        <f>SUMIFS(df_ajustes_conciliaco!D:D,df_ajustes_conciliaco!C:C,Conciliacao!A94)</f>
        <v/>
      </c>
      <c r="P94" s="22">
        <f>N94+H94-O94</f>
        <v/>
      </c>
      <c r="BD94" s="20" t="n">
        <v>45750.5</v>
      </c>
      <c r="BE94" s="20" t="n">
        <v>45750.125</v>
      </c>
      <c r="BF94" s="20" t="n">
        <v>45750.54166666666</v>
      </c>
      <c r="BG94" s="20" t="n">
        <v>45750.625</v>
      </c>
    </row>
    <row r="95">
      <c r="A95" s="5">
        <f>A94+1</f>
        <v/>
      </c>
      <c r="B95" s="3">
        <f>-SUMIFS(df_extrato_zig!G:G,df_extrato_zig!E:E,Conciliacao!A95,df_extrato_zig!D:D,"Saque")-SUMIFS(df_extrato_zig!G:G,df_extrato_zig!E:E,Conciliacao!A95,df_extrato_zig!D:D,"Antecipação")</f>
        <v/>
      </c>
      <c r="C95" s="3">
        <f>SUMIFS(df_extrato_zig!E:E,df_extrato_zig!L:L,Conciliacao!A95,df_extrato_zig!F:F,"DINHEIRO")</f>
        <v/>
      </c>
      <c r="D95" s="3">
        <f>SUMIFS(view_parc_agrup!H:H,view_parc_agrup!G:G,Conciliacao!A95)</f>
        <v/>
      </c>
      <c r="E95" s="3">
        <f>SUMIFS(df_mutuos!I:I,df_mutuos!B:B,Conciliacao!A95)</f>
        <v/>
      </c>
      <c r="F95" s="6">
        <f>SUMIFS(df_bloqueios_judiciais!E:E,df_bloqueios_judiciais!D:D,Conciliacao!A95,df_bloqueios_judiciais!E:E,"&gt;0")</f>
        <v/>
      </c>
      <c r="G95" s="7">
        <f>SUMIFS(df_extratos!I:I,df_extratos!F:F,Conciliacao!BD95,df_extratos!G:G,"CREDITO")+SUMIFS(df_extratos!I:I,df_extratos!F:F,Conciliacao!A95,df_extratos!G:G,"CREDITO")+SUMIFS(df_extratos!I:I,df_extratos!F:F,Conciliacao!BE95,df_extratos!G:G,"CREDITO")+SUMIFS(df_extratos!I:I,df_extratos!F:F,Conciliacao!BF95,df_extratos!G:G,"CREDITO")+SUMIFS(df_extratos!I:I,df_extratos!F:F,Conciliacao!BG95,df_extratos!G:G,"CREDITO")</f>
        <v/>
      </c>
      <c r="H95" s="9">
        <f>G95-SUM(B95:F95)</f>
        <v/>
      </c>
      <c r="I95" s="4">
        <f>SUMIFS(df_blueme_sem_parcelamento!E:E,df_blueme_sem_parcelamento!H:H,Conciliacao!A95)*(-1)</f>
        <v/>
      </c>
      <c r="J95" s="4">
        <f>SUMIFS(df_blueme_com_parcelamento!J:J,df_blueme_com_parcelamento!M:M,Conciliacao!A95)*(-1)</f>
        <v/>
      </c>
      <c r="K95" s="4">
        <f>SUMIFS(df_mutuos!J:J,df_mutuos!B:B,Conciliacao!A95)*(-1)</f>
        <v/>
      </c>
      <c r="L95" s="8">
        <f>SUMIFS(df_bloqueios_judiciais!E:E,df_bloqueios_judiciais!D:D,Conciliacao!A95,df_bloqueios_judiciais!E:E,"&lt;0")</f>
        <v/>
      </c>
      <c r="M95" s="10">
        <f>SUMIFS(df_extratos!I:I,df_extratos!F:F,Conciliacao!BD95,df_extratos!G:G,"DEBITO")+SUMIFS(df_extratos!I:I,df_extratos!F:F,Conciliacao!A95,df_extratos!G:G,"DEBITO")+SUMIFS(df_extratos!I:I,df_extratos!F:F,Conciliacao!BE95,df_extratos!G:G,"DEBITO")+SUMIFS(df_extratos!I:I,df_extratos!F:F,Conciliacao!BF95,df_extratos!G:G,"DEBITO")+SUMIFS(df_extratos!I:I,df_extratos!F:F,Conciliacao!BG95,df_extratos!G:G,"DEBITO")</f>
        <v/>
      </c>
      <c r="N95" s="11">
        <f>M95-SUM(I95:L95)</f>
        <v/>
      </c>
      <c r="O95" s="25">
        <f>SUMIFS(df_ajustes_conciliaco!D:D,df_ajustes_conciliaco!C:C,Conciliacao!A95)</f>
        <v/>
      </c>
      <c r="P95" s="22">
        <f>N95+H95-O95</f>
        <v/>
      </c>
      <c r="BD95" s="20" t="n">
        <v>45751.5</v>
      </c>
      <c r="BE95" s="20" t="n">
        <v>45751.125</v>
      </c>
      <c r="BF95" s="20" t="n">
        <v>45751.54166666666</v>
      </c>
      <c r="BG95" s="20" t="n">
        <v>45751.625</v>
      </c>
    </row>
    <row r="96">
      <c r="A96" s="5">
        <f>A95+1</f>
        <v/>
      </c>
      <c r="B96" s="3">
        <f>-SUMIFS(df_extrato_zig!G:G,df_extrato_zig!E:E,Conciliacao!A96,df_extrato_zig!D:D,"Saque")-SUMIFS(df_extrato_zig!G:G,df_extrato_zig!E:E,Conciliacao!A96,df_extrato_zig!D:D,"Antecipação")</f>
        <v/>
      </c>
      <c r="C96" s="3">
        <f>SUMIFS(df_extrato_zig!E:E,df_extrato_zig!L:L,Conciliacao!A96,df_extrato_zig!F:F,"DINHEIRO")</f>
        <v/>
      </c>
      <c r="D96" s="3">
        <f>SUMIFS(view_parc_agrup!H:H,view_parc_agrup!G:G,Conciliacao!A96)</f>
        <v/>
      </c>
      <c r="E96" s="3">
        <f>SUMIFS(df_mutuos!I:I,df_mutuos!B:B,Conciliacao!A96)</f>
        <v/>
      </c>
      <c r="F96" s="6">
        <f>SUMIFS(df_bloqueios_judiciais!E:E,df_bloqueios_judiciais!D:D,Conciliacao!A96,df_bloqueios_judiciais!E:E,"&gt;0")</f>
        <v/>
      </c>
      <c r="G96" s="7">
        <f>SUMIFS(df_extratos!I:I,df_extratos!F:F,Conciliacao!BD96,df_extratos!G:G,"CREDITO")+SUMIFS(df_extratos!I:I,df_extratos!F:F,Conciliacao!A96,df_extratos!G:G,"CREDITO")+SUMIFS(df_extratos!I:I,df_extratos!F:F,Conciliacao!BE96,df_extratos!G:G,"CREDITO")+SUMIFS(df_extratos!I:I,df_extratos!F:F,Conciliacao!BF96,df_extratos!G:G,"CREDITO")+SUMIFS(df_extratos!I:I,df_extratos!F:F,Conciliacao!BG96,df_extratos!G:G,"CREDITO")</f>
        <v/>
      </c>
      <c r="H96" s="9">
        <f>G96-SUM(B96:F96)</f>
        <v/>
      </c>
      <c r="I96" s="4">
        <f>SUMIFS(df_blueme_sem_parcelamento!E:E,df_blueme_sem_parcelamento!H:H,Conciliacao!A96)*(-1)</f>
        <v/>
      </c>
      <c r="J96" s="4">
        <f>SUMIFS(df_blueme_com_parcelamento!J:J,df_blueme_com_parcelamento!M:M,Conciliacao!A96)*(-1)</f>
        <v/>
      </c>
      <c r="K96" s="4">
        <f>SUMIFS(df_mutuos!J:J,df_mutuos!B:B,Conciliacao!A96)*(-1)</f>
        <v/>
      </c>
      <c r="L96" s="8">
        <f>SUMIFS(df_bloqueios_judiciais!E:E,df_bloqueios_judiciais!D:D,Conciliacao!A96,df_bloqueios_judiciais!E:E,"&lt;0")</f>
        <v/>
      </c>
      <c r="M96" s="10">
        <f>SUMIFS(df_extratos!I:I,df_extratos!F:F,Conciliacao!BD96,df_extratos!G:G,"DEBITO")+SUMIFS(df_extratos!I:I,df_extratos!F:F,Conciliacao!A96,df_extratos!G:G,"DEBITO")+SUMIFS(df_extratos!I:I,df_extratos!F:F,Conciliacao!BE96,df_extratos!G:G,"DEBITO")+SUMIFS(df_extratos!I:I,df_extratos!F:F,Conciliacao!BF96,df_extratos!G:G,"DEBITO")+SUMIFS(df_extratos!I:I,df_extratos!F:F,Conciliacao!BG96,df_extratos!G:G,"DEBITO")</f>
        <v/>
      </c>
      <c r="N96" s="11">
        <f>M96-SUM(I96:L96)</f>
        <v/>
      </c>
      <c r="O96" s="25">
        <f>SUMIFS(df_ajustes_conciliaco!D:D,df_ajustes_conciliaco!C:C,Conciliacao!A96)</f>
        <v/>
      </c>
      <c r="P96" s="22">
        <f>N96+H96-O96</f>
        <v/>
      </c>
      <c r="BD96" s="20" t="n">
        <v>45752.5</v>
      </c>
      <c r="BE96" s="20" t="n">
        <v>45752.125</v>
      </c>
      <c r="BF96" s="20" t="n">
        <v>45752.54166666666</v>
      </c>
      <c r="BG96" s="20" t="n">
        <v>45752.625</v>
      </c>
    </row>
    <row r="97">
      <c r="A97" s="5">
        <f>A96+1</f>
        <v/>
      </c>
      <c r="B97" s="3">
        <f>-SUMIFS(df_extrato_zig!G:G,df_extrato_zig!E:E,Conciliacao!A97,df_extrato_zig!D:D,"Saque")-SUMIFS(df_extrato_zig!G:G,df_extrato_zig!E:E,Conciliacao!A97,df_extrato_zig!D:D,"Antecipação")</f>
        <v/>
      </c>
      <c r="C97" s="3">
        <f>SUMIFS(df_extrato_zig!E:E,df_extrato_zig!L:L,Conciliacao!A97,df_extrato_zig!F:F,"DINHEIRO")</f>
        <v/>
      </c>
      <c r="D97" s="3">
        <f>SUMIFS(view_parc_agrup!H:H,view_parc_agrup!G:G,Conciliacao!A97)</f>
        <v/>
      </c>
      <c r="E97" s="3">
        <f>SUMIFS(df_mutuos!I:I,df_mutuos!B:B,Conciliacao!A97)</f>
        <v/>
      </c>
      <c r="F97" s="6">
        <f>SUMIFS(df_bloqueios_judiciais!E:E,df_bloqueios_judiciais!D:D,Conciliacao!A97,df_bloqueios_judiciais!E:E,"&gt;0")</f>
        <v/>
      </c>
      <c r="G97" s="7">
        <f>SUMIFS(df_extratos!I:I,df_extratos!F:F,Conciliacao!BD97,df_extratos!G:G,"CREDITO")+SUMIFS(df_extratos!I:I,df_extratos!F:F,Conciliacao!A97,df_extratos!G:G,"CREDITO")+SUMIFS(df_extratos!I:I,df_extratos!F:F,Conciliacao!BE97,df_extratos!G:G,"CREDITO")+SUMIFS(df_extratos!I:I,df_extratos!F:F,Conciliacao!BF97,df_extratos!G:G,"CREDITO")+SUMIFS(df_extratos!I:I,df_extratos!F:F,Conciliacao!BG97,df_extratos!G:G,"CREDITO")</f>
        <v/>
      </c>
      <c r="H97" s="9">
        <f>G97-SUM(B97:F97)</f>
        <v/>
      </c>
      <c r="I97" s="4">
        <f>SUMIFS(df_blueme_sem_parcelamento!E:E,df_blueme_sem_parcelamento!H:H,Conciliacao!A97)*(-1)</f>
        <v/>
      </c>
      <c r="J97" s="4">
        <f>SUMIFS(df_blueme_com_parcelamento!J:J,df_blueme_com_parcelamento!M:M,Conciliacao!A97)*(-1)</f>
        <v/>
      </c>
      <c r="K97" s="4">
        <f>SUMIFS(df_mutuos!J:J,df_mutuos!B:B,Conciliacao!A97)*(-1)</f>
        <v/>
      </c>
      <c r="L97" s="8">
        <f>SUMIFS(df_bloqueios_judiciais!E:E,df_bloqueios_judiciais!D:D,Conciliacao!A97,df_bloqueios_judiciais!E:E,"&lt;0")</f>
        <v/>
      </c>
      <c r="M97" s="10">
        <f>SUMIFS(df_extratos!I:I,df_extratos!F:F,Conciliacao!BD97,df_extratos!G:G,"DEBITO")+SUMIFS(df_extratos!I:I,df_extratos!F:F,Conciliacao!A97,df_extratos!G:G,"DEBITO")+SUMIFS(df_extratos!I:I,df_extratos!F:F,Conciliacao!BE97,df_extratos!G:G,"DEBITO")+SUMIFS(df_extratos!I:I,df_extratos!F:F,Conciliacao!BF97,df_extratos!G:G,"DEBITO")+SUMIFS(df_extratos!I:I,df_extratos!F:F,Conciliacao!BG97,df_extratos!G:G,"DEBITO")</f>
        <v/>
      </c>
      <c r="N97" s="11">
        <f>M97-SUM(I97:L97)</f>
        <v/>
      </c>
      <c r="O97" s="25">
        <f>SUMIFS(df_ajustes_conciliaco!D:D,df_ajustes_conciliaco!C:C,Conciliacao!A97)</f>
        <v/>
      </c>
      <c r="P97" s="22">
        <f>N97+H97-O97</f>
        <v/>
      </c>
      <c r="BD97" s="20" t="n">
        <v>45753.5</v>
      </c>
      <c r="BE97" s="20" t="n">
        <v>45753.125</v>
      </c>
      <c r="BF97" s="20" t="n">
        <v>45753.54166666666</v>
      </c>
      <c r="BG97" s="20" t="n">
        <v>45753.625</v>
      </c>
    </row>
    <row r="98">
      <c r="A98" s="5">
        <f>A97+1</f>
        <v/>
      </c>
      <c r="B98" s="3">
        <f>-SUMIFS(df_extrato_zig!G:G,df_extrato_zig!E:E,Conciliacao!A98,df_extrato_zig!D:D,"Saque")-SUMIFS(df_extrato_zig!G:G,df_extrato_zig!E:E,Conciliacao!A98,df_extrato_zig!D:D,"Antecipação")</f>
        <v/>
      </c>
      <c r="C98" s="3">
        <f>SUMIFS(df_extrato_zig!E:E,df_extrato_zig!L:L,Conciliacao!A98,df_extrato_zig!F:F,"DINHEIRO")</f>
        <v/>
      </c>
      <c r="D98" s="3">
        <f>SUMIFS(view_parc_agrup!H:H,view_parc_agrup!G:G,Conciliacao!A98)</f>
        <v/>
      </c>
      <c r="E98" s="3">
        <f>SUMIFS(df_mutuos!I:I,df_mutuos!B:B,Conciliacao!A98)</f>
        <v/>
      </c>
      <c r="F98" s="6">
        <f>SUMIFS(df_bloqueios_judiciais!E:E,df_bloqueios_judiciais!D:D,Conciliacao!A98,df_bloqueios_judiciais!E:E,"&gt;0")</f>
        <v/>
      </c>
      <c r="G98" s="7">
        <f>SUMIFS(df_extratos!I:I,df_extratos!F:F,Conciliacao!BD98,df_extratos!G:G,"CREDITO")+SUMIFS(df_extratos!I:I,df_extratos!F:F,Conciliacao!A98,df_extratos!G:G,"CREDITO")+SUMIFS(df_extratos!I:I,df_extratos!F:F,Conciliacao!BE98,df_extratos!G:G,"CREDITO")+SUMIFS(df_extratos!I:I,df_extratos!F:F,Conciliacao!BF98,df_extratos!G:G,"CREDITO")+SUMIFS(df_extratos!I:I,df_extratos!F:F,Conciliacao!BG98,df_extratos!G:G,"CREDITO")</f>
        <v/>
      </c>
      <c r="H98" s="9">
        <f>G98-SUM(B98:F98)</f>
        <v/>
      </c>
      <c r="I98" s="4">
        <f>SUMIFS(df_blueme_sem_parcelamento!E:E,df_blueme_sem_parcelamento!H:H,Conciliacao!A98)*(-1)</f>
        <v/>
      </c>
      <c r="J98" s="4">
        <f>SUMIFS(df_blueme_com_parcelamento!J:J,df_blueme_com_parcelamento!M:M,Conciliacao!A98)*(-1)</f>
        <v/>
      </c>
      <c r="K98" s="4">
        <f>SUMIFS(df_mutuos!J:J,df_mutuos!B:B,Conciliacao!A98)*(-1)</f>
        <v/>
      </c>
      <c r="L98" s="8">
        <f>SUMIFS(df_bloqueios_judiciais!E:E,df_bloqueios_judiciais!D:D,Conciliacao!A98,df_bloqueios_judiciais!E:E,"&lt;0")</f>
        <v/>
      </c>
      <c r="M98" s="10">
        <f>SUMIFS(df_extratos!I:I,df_extratos!F:F,Conciliacao!BD98,df_extratos!G:G,"DEBITO")+SUMIFS(df_extratos!I:I,df_extratos!F:F,Conciliacao!A98,df_extratos!G:G,"DEBITO")+SUMIFS(df_extratos!I:I,df_extratos!F:F,Conciliacao!BE98,df_extratos!G:G,"DEBITO")+SUMIFS(df_extratos!I:I,df_extratos!F:F,Conciliacao!BF98,df_extratos!G:G,"DEBITO")+SUMIFS(df_extratos!I:I,df_extratos!F:F,Conciliacao!BG98,df_extratos!G:G,"DEBITO")</f>
        <v/>
      </c>
      <c r="N98" s="11">
        <f>M98-SUM(I98:L98)</f>
        <v/>
      </c>
      <c r="O98" s="25">
        <f>SUMIFS(df_ajustes_conciliaco!D:D,df_ajustes_conciliaco!C:C,Conciliacao!A98)</f>
        <v/>
      </c>
      <c r="P98" s="22">
        <f>N98+H98-O98</f>
        <v/>
      </c>
      <c r="BD98" s="20" t="n">
        <v>45754.5</v>
      </c>
      <c r="BE98" s="20" t="n">
        <v>45754.125</v>
      </c>
      <c r="BF98" s="20" t="n">
        <v>45754.54166666666</v>
      </c>
      <c r="BG98" s="20" t="n">
        <v>45754.625</v>
      </c>
    </row>
    <row r="99">
      <c r="A99" s="5">
        <f>A98+1</f>
        <v/>
      </c>
      <c r="B99" s="3">
        <f>-SUMIFS(df_extrato_zig!G:G,df_extrato_zig!E:E,Conciliacao!A99,df_extrato_zig!D:D,"Saque")-SUMIFS(df_extrato_zig!G:G,df_extrato_zig!E:E,Conciliacao!A99,df_extrato_zig!D:D,"Antecipação")</f>
        <v/>
      </c>
      <c r="C99" s="3">
        <f>SUMIFS(df_extrato_zig!E:E,df_extrato_zig!L:L,Conciliacao!A99,df_extrato_zig!F:F,"DINHEIRO")</f>
        <v/>
      </c>
      <c r="D99" s="3">
        <f>SUMIFS(view_parc_agrup!H:H,view_parc_agrup!G:G,Conciliacao!A99)</f>
        <v/>
      </c>
      <c r="E99" s="3">
        <f>SUMIFS(df_mutuos!I:I,df_mutuos!B:B,Conciliacao!A99)</f>
        <v/>
      </c>
      <c r="F99" s="6">
        <f>SUMIFS(df_bloqueios_judiciais!E:E,df_bloqueios_judiciais!D:D,Conciliacao!A99,df_bloqueios_judiciais!E:E,"&gt;0")</f>
        <v/>
      </c>
      <c r="G99" s="7">
        <f>SUMIFS(df_extratos!I:I,df_extratos!F:F,Conciliacao!BD99,df_extratos!G:G,"CREDITO")+SUMIFS(df_extratos!I:I,df_extratos!F:F,Conciliacao!A99,df_extratos!G:G,"CREDITO")+SUMIFS(df_extratos!I:I,df_extratos!F:F,Conciliacao!BE99,df_extratos!G:G,"CREDITO")+SUMIFS(df_extratos!I:I,df_extratos!F:F,Conciliacao!BF99,df_extratos!G:G,"CREDITO")+SUMIFS(df_extratos!I:I,df_extratos!F:F,Conciliacao!BG99,df_extratos!G:G,"CREDITO")</f>
        <v/>
      </c>
      <c r="H99" s="9">
        <f>G99-SUM(B99:F99)</f>
        <v/>
      </c>
      <c r="I99" s="4">
        <f>SUMIFS(df_blueme_sem_parcelamento!E:E,df_blueme_sem_parcelamento!H:H,Conciliacao!A99)*(-1)</f>
        <v/>
      </c>
      <c r="J99" s="4">
        <f>SUMIFS(df_blueme_com_parcelamento!J:J,df_blueme_com_parcelamento!M:M,Conciliacao!A99)*(-1)</f>
        <v/>
      </c>
      <c r="K99" s="4">
        <f>SUMIFS(df_mutuos!J:J,df_mutuos!B:B,Conciliacao!A99)*(-1)</f>
        <v/>
      </c>
      <c r="L99" s="8">
        <f>SUMIFS(df_bloqueios_judiciais!E:E,df_bloqueios_judiciais!D:D,Conciliacao!A99,df_bloqueios_judiciais!E:E,"&lt;0")</f>
        <v/>
      </c>
      <c r="M99" s="10">
        <f>SUMIFS(df_extratos!I:I,df_extratos!F:F,Conciliacao!BD99,df_extratos!G:G,"DEBITO")+SUMIFS(df_extratos!I:I,df_extratos!F:F,Conciliacao!A99,df_extratos!G:G,"DEBITO")+SUMIFS(df_extratos!I:I,df_extratos!F:F,Conciliacao!BE99,df_extratos!G:G,"DEBITO")+SUMIFS(df_extratos!I:I,df_extratos!F:F,Conciliacao!BF99,df_extratos!G:G,"DEBITO")+SUMIFS(df_extratos!I:I,df_extratos!F:F,Conciliacao!BG99,df_extratos!G:G,"DEBITO")</f>
        <v/>
      </c>
      <c r="N99" s="11">
        <f>M99-SUM(I99:L99)</f>
        <v/>
      </c>
      <c r="O99" s="25">
        <f>SUMIFS(df_ajustes_conciliaco!D:D,df_ajustes_conciliaco!C:C,Conciliacao!A99)</f>
        <v/>
      </c>
      <c r="P99" s="22">
        <f>N99+H99-O99</f>
        <v/>
      </c>
      <c r="BD99" s="20" t="n">
        <v>45755.5</v>
      </c>
      <c r="BE99" s="20" t="n">
        <v>45755.125</v>
      </c>
      <c r="BF99" s="20" t="n">
        <v>45755.54166666666</v>
      </c>
      <c r="BG99" s="20" t="n">
        <v>45755.625</v>
      </c>
    </row>
    <row r="100">
      <c r="A100" s="5">
        <f>A99+1</f>
        <v/>
      </c>
      <c r="B100" s="3">
        <f>-SUMIFS(df_extrato_zig!G:G,df_extrato_zig!E:E,Conciliacao!A100,df_extrato_zig!D:D,"Saque")-SUMIFS(df_extrato_zig!G:G,df_extrato_zig!E:E,Conciliacao!A100,df_extrato_zig!D:D,"Antecipação")</f>
        <v/>
      </c>
      <c r="C100" s="3">
        <f>SUMIFS(df_extrato_zig!E:E,df_extrato_zig!L:L,Conciliacao!A100,df_extrato_zig!F:F,"DINHEIRO")</f>
        <v/>
      </c>
      <c r="D100" s="3">
        <f>SUMIFS(view_parc_agrup!H:H,view_parc_agrup!G:G,Conciliacao!A100)</f>
        <v/>
      </c>
      <c r="E100" s="3">
        <f>SUMIFS(df_mutuos!I:I,df_mutuos!B:B,Conciliacao!A100)</f>
        <v/>
      </c>
      <c r="F100" s="6">
        <f>SUMIFS(df_bloqueios_judiciais!E:E,df_bloqueios_judiciais!D:D,Conciliacao!A100,df_bloqueios_judiciais!E:E,"&gt;0")</f>
        <v/>
      </c>
      <c r="G100" s="7">
        <f>SUMIFS(df_extratos!I:I,df_extratos!F:F,Conciliacao!BD100,df_extratos!G:G,"CREDITO")+SUMIFS(df_extratos!I:I,df_extratos!F:F,Conciliacao!A100,df_extratos!G:G,"CREDITO")+SUMIFS(df_extratos!I:I,df_extratos!F:F,Conciliacao!BE100,df_extratos!G:G,"CREDITO")+SUMIFS(df_extratos!I:I,df_extratos!F:F,Conciliacao!BF100,df_extratos!G:G,"CREDITO")+SUMIFS(df_extratos!I:I,df_extratos!F:F,Conciliacao!BG100,df_extratos!G:G,"CREDITO")</f>
        <v/>
      </c>
      <c r="H100" s="9">
        <f>G100-SUM(B100:F100)</f>
        <v/>
      </c>
      <c r="I100" s="4">
        <f>SUMIFS(df_blueme_sem_parcelamento!E:E,df_blueme_sem_parcelamento!H:H,Conciliacao!A100)*(-1)</f>
        <v/>
      </c>
      <c r="J100" s="4">
        <f>SUMIFS(df_blueme_com_parcelamento!J:J,df_blueme_com_parcelamento!M:M,Conciliacao!A100)*(-1)</f>
        <v/>
      </c>
      <c r="K100" s="4">
        <f>SUMIFS(df_mutuos!J:J,df_mutuos!B:B,Conciliacao!A100)*(-1)</f>
        <v/>
      </c>
      <c r="L100" s="8">
        <f>SUMIFS(df_bloqueios_judiciais!E:E,df_bloqueios_judiciais!D:D,Conciliacao!A100,df_bloqueios_judiciais!E:E,"&lt;0")</f>
        <v/>
      </c>
      <c r="M100" s="10">
        <f>SUMIFS(df_extratos!I:I,df_extratos!F:F,Conciliacao!BD100,df_extratos!G:G,"DEBITO")+SUMIFS(df_extratos!I:I,df_extratos!F:F,Conciliacao!A100,df_extratos!G:G,"DEBITO")+SUMIFS(df_extratos!I:I,df_extratos!F:F,Conciliacao!BE100,df_extratos!G:G,"DEBITO")+SUMIFS(df_extratos!I:I,df_extratos!F:F,Conciliacao!BF100,df_extratos!G:G,"DEBITO")+SUMIFS(df_extratos!I:I,df_extratos!F:F,Conciliacao!BG100,df_extratos!G:G,"DEBITO")</f>
        <v/>
      </c>
      <c r="N100" s="11">
        <f>M100-SUM(I100:L100)</f>
        <v/>
      </c>
      <c r="O100" s="25">
        <f>SUMIFS(df_ajustes_conciliaco!D:D,df_ajustes_conciliaco!C:C,Conciliacao!A100)</f>
        <v/>
      </c>
      <c r="P100" s="22">
        <f>N100+H100-O100</f>
        <v/>
      </c>
      <c r="BD100" s="20" t="n">
        <v>45756.5</v>
      </c>
      <c r="BE100" s="20" t="n">
        <v>45756.125</v>
      </c>
      <c r="BF100" s="20" t="n">
        <v>45756.54166666666</v>
      </c>
      <c r="BG100" s="20" t="n">
        <v>45756.625</v>
      </c>
    </row>
    <row r="101">
      <c r="A101" s="5">
        <f>A100+1</f>
        <v/>
      </c>
      <c r="B101" s="3">
        <f>-SUMIFS(df_extrato_zig!G:G,df_extrato_zig!E:E,Conciliacao!A101,df_extrato_zig!D:D,"Saque")-SUMIFS(df_extrato_zig!G:G,df_extrato_zig!E:E,Conciliacao!A101,df_extrato_zig!D:D,"Antecipação")</f>
        <v/>
      </c>
      <c r="C101" s="3">
        <f>SUMIFS(df_extrato_zig!E:E,df_extrato_zig!L:L,Conciliacao!A101,df_extrato_zig!F:F,"DINHEIRO")</f>
        <v/>
      </c>
      <c r="D101" s="3">
        <f>SUMIFS(view_parc_agrup!H:H,view_parc_agrup!G:G,Conciliacao!A101)</f>
        <v/>
      </c>
      <c r="E101" s="3">
        <f>SUMIFS(df_mutuos!I:I,df_mutuos!B:B,Conciliacao!A101)</f>
        <v/>
      </c>
      <c r="F101" s="6">
        <f>SUMIFS(df_bloqueios_judiciais!E:E,df_bloqueios_judiciais!D:D,Conciliacao!A101,df_bloqueios_judiciais!E:E,"&gt;0")</f>
        <v/>
      </c>
      <c r="G101" s="7">
        <f>SUMIFS(df_extratos!I:I,df_extratos!F:F,Conciliacao!BD101,df_extratos!G:G,"CREDITO")+SUMIFS(df_extratos!I:I,df_extratos!F:F,Conciliacao!A101,df_extratos!G:G,"CREDITO")+SUMIFS(df_extratos!I:I,df_extratos!F:F,Conciliacao!BE101,df_extratos!G:G,"CREDITO")+SUMIFS(df_extratos!I:I,df_extratos!F:F,Conciliacao!BF101,df_extratos!G:G,"CREDITO")+SUMIFS(df_extratos!I:I,df_extratos!F:F,Conciliacao!BG101,df_extratos!G:G,"CREDITO")</f>
        <v/>
      </c>
      <c r="H101" s="9">
        <f>G101-SUM(B101:F101)</f>
        <v/>
      </c>
      <c r="I101" s="4">
        <f>SUMIFS(df_blueme_sem_parcelamento!E:E,df_blueme_sem_parcelamento!H:H,Conciliacao!A101)*(-1)</f>
        <v/>
      </c>
      <c r="J101" s="4">
        <f>SUMIFS(df_blueme_com_parcelamento!J:J,df_blueme_com_parcelamento!M:M,Conciliacao!A101)*(-1)</f>
        <v/>
      </c>
      <c r="K101" s="4">
        <f>SUMIFS(df_mutuos!J:J,df_mutuos!B:B,Conciliacao!A101)*(-1)</f>
        <v/>
      </c>
      <c r="L101" s="8">
        <f>SUMIFS(df_bloqueios_judiciais!E:E,df_bloqueios_judiciais!D:D,Conciliacao!A101,df_bloqueios_judiciais!E:E,"&lt;0")</f>
        <v/>
      </c>
      <c r="M101" s="10">
        <f>SUMIFS(df_extratos!I:I,df_extratos!F:F,Conciliacao!BD101,df_extratos!G:G,"DEBITO")+SUMIFS(df_extratos!I:I,df_extratos!F:F,Conciliacao!A101,df_extratos!G:G,"DEBITO")+SUMIFS(df_extratos!I:I,df_extratos!F:F,Conciliacao!BE101,df_extratos!G:G,"DEBITO")+SUMIFS(df_extratos!I:I,df_extratos!F:F,Conciliacao!BF101,df_extratos!G:G,"DEBITO")+SUMIFS(df_extratos!I:I,df_extratos!F:F,Conciliacao!BG101,df_extratos!G:G,"DEBITO")</f>
        <v/>
      </c>
      <c r="N101" s="11">
        <f>M101-SUM(I101:L101)</f>
        <v/>
      </c>
      <c r="O101" s="25">
        <f>SUMIFS(df_ajustes_conciliaco!D:D,df_ajustes_conciliaco!C:C,Conciliacao!A101)</f>
        <v/>
      </c>
      <c r="P101" s="22">
        <f>N101+H101-O101</f>
        <v/>
      </c>
      <c r="BD101" s="20" t="n">
        <v>45757.5</v>
      </c>
      <c r="BE101" s="20" t="n">
        <v>45757.125</v>
      </c>
      <c r="BF101" s="20" t="n">
        <v>45757.54166666666</v>
      </c>
      <c r="BG101" s="20" t="n">
        <v>45757.625</v>
      </c>
    </row>
    <row r="102">
      <c r="A102" s="5">
        <f>A101+1</f>
        <v/>
      </c>
      <c r="B102" s="3">
        <f>-SUMIFS(df_extrato_zig!G:G,df_extrato_zig!E:E,Conciliacao!A102,df_extrato_zig!D:D,"Saque")-SUMIFS(df_extrato_zig!G:G,df_extrato_zig!E:E,Conciliacao!A102,df_extrato_zig!D:D,"Antecipação")</f>
        <v/>
      </c>
      <c r="C102" s="3">
        <f>SUMIFS(df_extrato_zig!E:E,df_extrato_zig!L:L,Conciliacao!A102,df_extrato_zig!F:F,"DINHEIRO")</f>
        <v/>
      </c>
      <c r="D102" s="3">
        <f>SUMIFS(view_parc_agrup!H:H,view_parc_agrup!G:G,Conciliacao!A102)</f>
        <v/>
      </c>
      <c r="E102" s="3">
        <f>SUMIFS(df_mutuos!I:I,df_mutuos!B:B,Conciliacao!A102)</f>
        <v/>
      </c>
      <c r="F102" s="6">
        <f>SUMIFS(df_bloqueios_judiciais!E:E,df_bloqueios_judiciais!D:D,Conciliacao!A102,df_bloqueios_judiciais!E:E,"&gt;0")</f>
        <v/>
      </c>
      <c r="G102" s="7">
        <f>SUMIFS(df_extratos!I:I,df_extratos!F:F,Conciliacao!BD102,df_extratos!G:G,"CREDITO")+SUMIFS(df_extratos!I:I,df_extratos!F:F,Conciliacao!A102,df_extratos!G:G,"CREDITO")+SUMIFS(df_extratos!I:I,df_extratos!F:F,Conciliacao!BE102,df_extratos!G:G,"CREDITO")+SUMIFS(df_extratos!I:I,df_extratos!F:F,Conciliacao!BF102,df_extratos!G:G,"CREDITO")+SUMIFS(df_extratos!I:I,df_extratos!F:F,Conciliacao!BG102,df_extratos!G:G,"CREDITO")</f>
        <v/>
      </c>
      <c r="H102" s="9">
        <f>G102-SUM(B102:F102)</f>
        <v/>
      </c>
      <c r="I102" s="4">
        <f>SUMIFS(df_blueme_sem_parcelamento!E:E,df_blueme_sem_parcelamento!H:H,Conciliacao!A102)*(-1)</f>
        <v/>
      </c>
      <c r="J102" s="4">
        <f>SUMIFS(df_blueme_com_parcelamento!J:J,df_blueme_com_parcelamento!M:M,Conciliacao!A102)*(-1)</f>
        <v/>
      </c>
      <c r="K102" s="4">
        <f>SUMIFS(df_mutuos!J:J,df_mutuos!B:B,Conciliacao!A102)*(-1)</f>
        <v/>
      </c>
      <c r="L102" s="8">
        <f>SUMIFS(df_bloqueios_judiciais!E:E,df_bloqueios_judiciais!D:D,Conciliacao!A102,df_bloqueios_judiciais!E:E,"&lt;0")</f>
        <v/>
      </c>
      <c r="M102" s="10">
        <f>SUMIFS(df_extratos!I:I,df_extratos!F:F,Conciliacao!BD102,df_extratos!G:G,"DEBITO")+SUMIFS(df_extratos!I:I,df_extratos!F:F,Conciliacao!A102,df_extratos!G:G,"DEBITO")+SUMIFS(df_extratos!I:I,df_extratos!F:F,Conciliacao!BE102,df_extratos!G:G,"DEBITO")+SUMIFS(df_extratos!I:I,df_extratos!F:F,Conciliacao!BF102,df_extratos!G:G,"DEBITO")+SUMIFS(df_extratos!I:I,df_extratos!F:F,Conciliacao!BG102,df_extratos!G:G,"DEBITO")</f>
        <v/>
      </c>
      <c r="N102" s="11">
        <f>M102-SUM(I102:L102)</f>
        <v/>
      </c>
      <c r="O102" s="25">
        <f>SUMIFS(df_ajustes_conciliaco!D:D,df_ajustes_conciliaco!C:C,Conciliacao!A102)</f>
        <v/>
      </c>
      <c r="P102" s="22">
        <f>N102+H102-O102</f>
        <v/>
      </c>
      <c r="BD102" s="20" t="n">
        <v>45758.5</v>
      </c>
      <c r="BE102" s="20" t="n">
        <v>45758.125</v>
      </c>
      <c r="BF102" s="20" t="n">
        <v>45758.54166666666</v>
      </c>
      <c r="BG102" s="20" t="n">
        <v>45758.625</v>
      </c>
    </row>
    <row r="103">
      <c r="A103" s="5">
        <f>A102+1</f>
        <v/>
      </c>
      <c r="B103" s="3">
        <f>-SUMIFS(df_extrato_zig!G:G,df_extrato_zig!E:E,Conciliacao!A103,df_extrato_zig!D:D,"Saque")-SUMIFS(df_extrato_zig!G:G,df_extrato_zig!E:E,Conciliacao!A103,df_extrato_zig!D:D,"Antecipação")</f>
        <v/>
      </c>
      <c r="C103" s="3">
        <f>SUMIFS(df_extrato_zig!E:E,df_extrato_zig!L:L,Conciliacao!A103,df_extrato_zig!F:F,"DINHEIRO")</f>
        <v/>
      </c>
      <c r="D103" s="3">
        <f>SUMIFS(view_parc_agrup!H:H,view_parc_agrup!G:G,Conciliacao!A103)</f>
        <v/>
      </c>
      <c r="E103" s="3">
        <f>SUMIFS(df_mutuos!I:I,df_mutuos!B:B,Conciliacao!A103)</f>
        <v/>
      </c>
      <c r="F103" s="6">
        <f>SUMIFS(df_bloqueios_judiciais!E:E,df_bloqueios_judiciais!D:D,Conciliacao!A103,df_bloqueios_judiciais!E:E,"&gt;0")</f>
        <v/>
      </c>
      <c r="G103" s="7">
        <f>SUMIFS(df_extratos!I:I,df_extratos!F:F,Conciliacao!BD103,df_extratos!G:G,"CREDITO")+SUMIFS(df_extratos!I:I,df_extratos!F:F,Conciliacao!A103,df_extratos!G:G,"CREDITO")+SUMIFS(df_extratos!I:I,df_extratos!F:F,Conciliacao!BE103,df_extratos!G:G,"CREDITO")+SUMIFS(df_extratos!I:I,df_extratos!F:F,Conciliacao!BF103,df_extratos!G:G,"CREDITO")+SUMIFS(df_extratos!I:I,df_extratos!F:F,Conciliacao!BG103,df_extratos!G:G,"CREDITO")</f>
        <v/>
      </c>
      <c r="H103" s="9">
        <f>G103-SUM(B103:F103)</f>
        <v/>
      </c>
      <c r="I103" s="4">
        <f>SUMIFS(df_blueme_sem_parcelamento!E:E,df_blueme_sem_parcelamento!H:H,Conciliacao!A103)*(-1)</f>
        <v/>
      </c>
      <c r="J103" s="4">
        <f>SUMIFS(df_blueme_com_parcelamento!J:J,df_blueme_com_parcelamento!M:M,Conciliacao!A103)*(-1)</f>
        <v/>
      </c>
      <c r="K103" s="4">
        <f>SUMIFS(df_mutuos!J:J,df_mutuos!B:B,Conciliacao!A103)*(-1)</f>
        <v/>
      </c>
      <c r="L103" s="8">
        <f>SUMIFS(df_bloqueios_judiciais!E:E,df_bloqueios_judiciais!D:D,Conciliacao!A103,df_bloqueios_judiciais!E:E,"&lt;0")</f>
        <v/>
      </c>
      <c r="M103" s="10">
        <f>SUMIFS(df_extratos!I:I,df_extratos!F:F,Conciliacao!BD103,df_extratos!G:G,"DEBITO")+SUMIFS(df_extratos!I:I,df_extratos!F:F,Conciliacao!A103,df_extratos!G:G,"DEBITO")+SUMIFS(df_extratos!I:I,df_extratos!F:F,Conciliacao!BE103,df_extratos!G:G,"DEBITO")+SUMIFS(df_extratos!I:I,df_extratos!F:F,Conciliacao!BF103,df_extratos!G:G,"DEBITO")+SUMIFS(df_extratos!I:I,df_extratos!F:F,Conciliacao!BG103,df_extratos!G:G,"DEBITO")</f>
        <v/>
      </c>
      <c r="N103" s="11">
        <f>M103-SUM(I103:L103)</f>
        <v/>
      </c>
      <c r="O103" s="25">
        <f>SUMIFS(df_ajustes_conciliaco!D:D,df_ajustes_conciliaco!C:C,Conciliacao!A103)</f>
        <v/>
      </c>
      <c r="P103" s="22">
        <f>N103+H103-O103</f>
        <v/>
      </c>
      <c r="BD103" s="20" t="n">
        <v>45759.5</v>
      </c>
      <c r="BE103" s="20" t="n">
        <v>45759.125</v>
      </c>
      <c r="BF103" s="20" t="n">
        <v>45759.54166666666</v>
      </c>
      <c r="BG103" s="20" t="n">
        <v>45759.625</v>
      </c>
    </row>
    <row r="104">
      <c r="A104" s="5">
        <f>A103+1</f>
        <v/>
      </c>
      <c r="B104" s="3">
        <f>-SUMIFS(df_extrato_zig!G:G,df_extrato_zig!E:E,Conciliacao!A104,df_extrato_zig!D:D,"Saque")-SUMIFS(df_extrato_zig!G:G,df_extrato_zig!E:E,Conciliacao!A104,df_extrato_zig!D:D,"Antecipação")</f>
        <v/>
      </c>
      <c r="C104" s="3">
        <f>SUMIFS(df_extrato_zig!E:E,df_extrato_zig!L:L,Conciliacao!A104,df_extrato_zig!F:F,"DINHEIRO")</f>
        <v/>
      </c>
      <c r="D104" s="3">
        <f>SUMIFS(view_parc_agrup!H:H,view_parc_agrup!G:G,Conciliacao!A104)</f>
        <v/>
      </c>
      <c r="E104" s="3">
        <f>SUMIFS(df_mutuos!I:I,df_mutuos!B:B,Conciliacao!A104)</f>
        <v/>
      </c>
      <c r="F104" s="6">
        <f>SUMIFS(df_bloqueios_judiciais!E:E,df_bloqueios_judiciais!D:D,Conciliacao!A104,df_bloqueios_judiciais!E:E,"&gt;0")</f>
        <v/>
      </c>
      <c r="G104" s="7">
        <f>SUMIFS(df_extratos!I:I,df_extratos!F:F,Conciliacao!BD104,df_extratos!G:G,"CREDITO")+SUMIFS(df_extratos!I:I,df_extratos!F:F,Conciliacao!A104,df_extratos!G:G,"CREDITO")+SUMIFS(df_extratos!I:I,df_extratos!F:F,Conciliacao!BE104,df_extratos!G:G,"CREDITO")+SUMIFS(df_extratos!I:I,df_extratos!F:F,Conciliacao!BF104,df_extratos!G:G,"CREDITO")+SUMIFS(df_extratos!I:I,df_extratos!F:F,Conciliacao!BG104,df_extratos!G:G,"CREDITO")</f>
        <v/>
      </c>
      <c r="H104" s="9">
        <f>G104-SUM(B104:F104)</f>
        <v/>
      </c>
      <c r="I104" s="4">
        <f>SUMIFS(df_blueme_sem_parcelamento!E:E,df_blueme_sem_parcelamento!H:H,Conciliacao!A104)*(-1)</f>
        <v/>
      </c>
      <c r="J104" s="4">
        <f>SUMIFS(df_blueme_com_parcelamento!J:J,df_blueme_com_parcelamento!M:M,Conciliacao!A104)*(-1)</f>
        <v/>
      </c>
      <c r="K104" s="4">
        <f>SUMIFS(df_mutuos!J:J,df_mutuos!B:B,Conciliacao!A104)*(-1)</f>
        <v/>
      </c>
      <c r="L104" s="8">
        <f>SUMIFS(df_bloqueios_judiciais!E:E,df_bloqueios_judiciais!D:D,Conciliacao!A104,df_bloqueios_judiciais!E:E,"&lt;0")</f>
        <v/>
      </c>
      <c r="M104" s="10">
        <f>SUMIFS(df_extratos!I:I,df_extratos!F:F,Conciliacao!BD104,df_extratos!G:G,"DEBITO")+SUMIFS(df_extratos!I:I,df_extratos!F:F,Conciliacao!A104,df_extratos!G:G,"DEBITO")+SUMIFS(df_extratos!I:I,df_extratos!F:F,Conciliacao!BE104,df_extratos!G:G,"DEBITO")+SUMIFS(df_extratos!I:I,df_extratos!F:F,Conciliacao!BF104,df_extratos!G:G,"DEBITO")+SUMIFS(df_extratos!I:I,df_extratos!F:F,Conciliacao!BG104,df_extratos!G:G,"DEBITO")</f>
        <v/>
      </c>
      <c r="N104" s="11">
        <f>M104-SUM(I104:L104)</f>
        <v/>
      </c>
      <c r="O104" s="25">
        <f>SUMIFS(df_ajustes_conciliaco!D:D,df_ajustes_conciliaco!C:C,Conciliacao!A104)</f>
        <v/>
      </c>
      <c r="P104" s="22">
        <f>N104+H104-O104</f>
        <v/>
      </c>
      <c r="BD104" s="20" t="n">
        <v>45760.5</v>
      </c>
      <c r="BE104" s="20" t="n">
        <v>45760.125</v>
      </c>
      <c r="BF104" s="20" t="n">
        <v>45760.54166666666</v>
      </c>
      <c r="BG104" s="20" t="n">
        <v>45760.625</v>
      </c>
    </row>
    <row r="105">
      <c r="A105" s="5">
        <f>A104+1</f>
        <v/>
      </c>
      <c r="B105" s="3">
        <f>-SUMIFS(df_extrato_zig!G:G,df_extrato_zig!E:E,Conciliacao!A105,df_extrato_zig!D:D,"Saque")-SUMIFS(df_extrato_zig!G:G,df_extrato_zig!E:E,Conciliacao!A105,df_extrato_zig!D:D,"Antecipação")</f>
        <v/>
      </c>
      <c r="C105" s="3">
        <f>SUMIFS(df_extrato_zig!E:E,df_extrato_zig!L:L,Conciliacao!A105,df_extrato_zig!F:F,"DINHEIRO")</f>
        <v/>
      </c>
      <c r="D105" s="3">
        <f>SUMIFS(view_parc_agrup!H:H,view_parc_agrup!G:G,Conciliacao!A105)</f>
        <v/>
      </c>
      <c r="E105" s="3">
        <f>SUMIFS(df_mutuos!I:I,df_mutuos!B:B,Conciliacao!A105)</f>
        <v/>
      </c>
      <c r="F105" s="6">
        <f>SUMIFS(df_bloqueios_judiciais!E:E,df_bloqueios_judiciais!D:D,Conciliacao!A105,df_bloqueios_judiciais!E:E,"&gt;0")</f>
        <v/>
      </c>
      <c r="G105" s="7">
        <f>SUMIFS(df_extratos!I:I,df_extratos!F:F,Conciliacao!BD105,df_extratos!G:G,"CREDITO")+SUMIFS(df_extratos!I:I,df_extratos!F:F,Conciliacao!A105,df_extratos!G:G,"CREDITO")+SUMIFS(df_extratos!I:I,df_extratos!F:F,Conciliacao!BE105,df_extratos!G:G,"CREDITO")+SUMIFS(df_extratos!I:I,df_extratos!F:F,Conciliacao!BF105,df_extratos!G:G,"CREDITO")+SUMIFS(df_extratos!I:I,df_extratos!F:F,Conciliacao!BG105,df_extratos!G:G,"CREDITO")</f>
        <v/>
      </c>
      <c r="H105" s="9">
        <f>G105-SUM(B105:F105)</f>
        <v/>
      </c>
      <c r="I105" s="4">
        <f>SUMIFS(df_blueme_sem_parcelamento!E:E,df_blueme_sem_parcelamento!H:H,Conciliacao!A105)*(-1)</f>
        <v/>
      </c>
      <c r="J105" s="4">
        <f>SUMIFS(df_blueme_com_parcelamento!J:J,df_blueme_com_parcelamento!M:M,Conciliacao!A105)*(-1)</f>
        <v/>
      </c>
      <c r="K105" s="4">
        <f>SUMIFS(df_mutuos!J:J,df_mutuos!B:B,Conciliacao!A105)*(-1)</f>
        <v/>
      </c>
      <c r="L105" s="8">
        <f>SUMIFS(df_bloqueios_judiciais!E:E,df_bloqueios_judiciais!D:D,Conciliacao!A105,df_bloqueios_judiciais!E:E,"&lt;0")</f>
        <v/>
      </c>
      <c r="M105" s="10">
        <f>SUMIFS(df_extratos!I:I,df_extratos!F:F,Conciliacao!BD105,df_extratos!G:G,"DEBITO")+SUMIFS(df_extratos!I:I,df_extratos!F:F,Conciliacao!A105,df_extratos!G:G,"DEBITO")+SUMIFS(df_extratos!I:I,df_extratos!F:F,Conciliacao!BE105,df_extratos!G:G,"DEBITO")+SUMIFS(df_extratos!I:I,df_extratos!F:F,Conciliacao!BF105,df_extratos!G:G,"DEBITO")+SUMIFS(df_extratos!I:I,df_extratos!F:F,Conciliacao!BG105,df_extratos!G:G,"DEBITO")</f>
        <v/>
      </c>
      <c r="N105" s="11">
        <f>M105-SUM(I105:L105)</f>
        <v/>
      </c>
      <c r="O105" s="25">
        <f>SUMIFS(df_ajustes_conciliaco!D:D,df_ajustes_conciliaco!C:C,Conciliacao!A105)</f>
        <v/>
      </c>
      <c r="P105" s="22">
        <f>N105+H105-O105</f>
        <v/>
      </c>
      <c r="BD105" s="20" t="n">
        <v>45761.5</v>
      </c>
      <c r="BE105" s="20" t="n">
        <v>45761.125</v>
      </c>
      <c r="BF105" s="20" t="n">
        <v>45761.54166666666</v>
      </c>
      <c r="BG105" s="20" t="n">
        <v>45761.625</v>
      </c>
    </row>
    <row r="106">
      <c r="A106" s="5">
        <f>A105+1</f>
        <v/>
      </c>
      <c r="B106" s="3">
        <f>-SUMIFS(df_extrato_zig!G:G,df_extrato_zig!E:E,Conciliacao!A106,df_extrato_zig!D:D,"Saque")-SUMIFS(df_extrato_zig!G:G,df_extrato_zig!E:E,Conciliacao!A106,df_extrato_zig!D:D,"Antecipação")</f>
        <v/>
      </c>
      <c r="C106" s="3">
        <f>SUMIFS(df_extrato_zig!E:E,df_extrato_zig!L:L,Conciliacao!A106,df_extrato_zig!F:F,"DINHEIRO")</f>
        <v/>
      </c>
      <c r="D106" s="3">
        <f>SUMIFS(view_parc_agrup!H:H,view_parc_agrup!G:G,Conciliacao!A106)</f>
        <v/>
      </c>
      <c r="E106" s="3">
        <f>SUMIFS(df_mutuos!I:I,df_mutuos!B:B,Conciliacao!A106)</f>
        <v/>
      </c>
      <c r="F106" s="6">
        <f>SUMIFS(df_bloqueios_judiciais!E:E,df_bloqueios_judiciais!D:D,Conciliacao!A106,df_bloqueios_judiciais!E:E,"&gt;0")</f>
        <v/>
      </c>
      <c r="G106" s="7">
        <f>SUMIFS(df_extratos!I:I,df_extratos!F:F,Conciliacao!BD106,df_extratos!G:G,"CREDITO")+SUMIFS(df_extratos!I:I,df_extratos!F:F,Conciliacao!A106,df_extratos!G:G,"CREDITO")+SUMIFS(df_extratos!I:I,df_extratos!F:F,Conciliacao!BE106,df_extratos!G:G,"CREDITO")+SUMIFS(df_extratos!I:I,df_extratos!F:F,Conciliacao!BF106,df_extratos!G:G,"CREDITO")+SUMIFS(df_extratos!I:I,df_extratos!F:F,Conciliacao!BG106,df_extratos!G:G,"CREDITO")</f>
        <v/>
      </c>
      <c r="H106" s="9">
        <f>G106-SUM(B106:F106)</f>
        <v/>
      </c>
      <c r="I106" s="4">
        <f>SUMIFS(df_blueme_sem_parcelamento!E:E,df_blueme_sem_parcelamento!H:H,Conciliacao!A106)*(-1)</f>
        <v/>
      </c>
      <c r="J106" s="4">
        <f>SUMIFS(df_blueme_com_parcelamento!J:J,df_blueme_com_parcelamento!M:M,Conciliacao!A106)*(-1)</f>
        <v/>
      </c>
      <c r="K106" s="4">
        <f>SUMIFS(df_mutuos!J:J,df_mutuos!B:B,Conciliacao!A106)*(-1)</f>
        <v/>
      </c>
      <c r="L106" s="8">
        <f>SUMIFS(df_bloqueios_judiciais!E:E,df_bloqueios_judiciais!D:D,Conciliacao!A106,df_bloqueios_judiciais!E:E,"&lt;0")</f>
        <v/>
      </c>
      <c r="M106" s="10">
        <f>SUMIFS(df_extratos!I:I,df_extratos!F:F,Conciliacao!BD106,df_extratos!G:G,"DEBITO")+SUMIFS(df_extratos!I:I,df_extratos!F:F,Conciliacao!A106,df_extratos!G:G,"DEBITO")+SUMIFS(df_extratos!I:I,df_extratos!F:F,Conciliacao!BE106,df_extratos!G:G,"DEBITO")+SUMIFS(df_extratos!I:I,df_extratos!F:F,Conciliacao!BF106,df_extratos!G:G,"DEBITO")+SUMIFS(df_extratos!I:I,df_extratos!F:F,Conciliacao!BG106,df_extratos!G:G,"DEBITO")</f>
        <v/>
      </c>
      <c r="N106" s="11">
        <f>M106-SUM(I106:L106)</f>
        <v/>
      </c>
      <c r="O106" s="25">
        <f>SUMIFS(df_ajustes_conciliaco!D:D,df_ajustes_conciliaco!C:C,Conciliacao!A106)</f>
        <v/>
      </c>
      <c r="P106" s="22">
        <f>N106+H106-O106</f>
        <v/>
      </c>
      <c r="BD106" s="20" t="n">
        <v>45762.5</v>
      </c>
      <c r="BE106" s="20" t="n">
        <v>45762.125</v>
      </c>
      <c r="BF106" s="20" t="n">
        <v>45762.54166666666</v>
      </c>
      <c r="BG106" s="20" t="n">
        <v>45762.625</v>
      </c>
    </row>
    <row r="107">
      <c r="A107" s="5">
        <f>A106+1</f>
        <v/>
      </c>
      <c r="B107" s="3">
        <f>-SUMIFS(df_extrato_zig!G:G,df_extrato_zig!E:E,Conciliacao!A107,df_extrato_zig!D:D,"Saque")-SUMIFS(df_extrato_zig!G:G,df_extrato_zig!E:E,Conciliacao!A107,df_extrato_zig!D:D,"Antecipação")</f>
        <v/>
      </c>
      <c r="C107" s="3">
        <f>SUMIFS(df_extrato_zig!E:E,df_extrato_zig!L:L,Conciliacao!A107,df_extrato_zig!F:F,"DINHEIRO")</f>
        <v/>
      </c>
      <c r="D107" s="3">
        <f>SUMIFS(view_parc_agrup!H:H,view_parc_agrup!G:G,Conciliacao!A107)</f>
        <v/>
      </c>
      <c r="E107" s="3">
        <f>SUMIFS(df_mutuos!I:I,df_mutuos!B:B,Conciliacao!A107)</f>
        <v/>
      </c>
      <c r="F107" s="6">
        <f>SUMIFS(df_bloqueios_judiciais!E:E,df_bloqueios_judiciais!D:D,Conciliacao!A107,df_bloqueios_judiciais!E:E,"&gt;0")</f>
        <v/>
      </c>
      <c r="G107" s="7">
        <f>SUMIFS(df_extratos!I:I,df_extratos!F:F,Conciliacao!BD107,df_extratos!G:G,"CREDITO")+SUMIFS(df_extratos!I:I,df_extratos!F:F,Conciliacao!A107,df_extratos!G:G,"CREDITO")+SUMIFS(df_extratos!I:I,df_extratos!F:F,Conciliacao!BE107,df_extratos!G:G,"CREDITO")+SUMIFS(df_extratos!I:I,df_extratos!F:F,Conciliacao!BF107,df_extratos!G:G,"CREDITO")+SUMIFS(df_extratos!I:I,df_extratos!F:F,Conciliacao!BG107,df_extratos!G:G,"CREDITO")</f>
        <v/>
      </c>
      <c r="H107" s="9">
        <f>G107-SUM(B107:F107)</f>
        <v/>
      </c>
      <c r="I107" s="4">
        <f>SUMIFS(df_blueme_sem_parcelamento!E:E,df_blueme_sem_parcelamento!H:H,Conciliacao!A107)*(-1)</f>
        <v/>
      </c>
      <c r="J107" s="4">
        <f>SUMIFS(df_blueme_com_parcelamento!J:J,df_blueme_com_parcelamento!M:M,Conciliacao!A107)*(-1)</f>
        <v/>
      </c>
      <c r="K107" s="4">
        <f>SUMIFS(df_mutuos!J:J,df_mutuos!B:B,Conciliacao!A107)*(-1)</f>
        <v/>
      </c>
      <c r="L107" s="8">
        <f>SUMIFS(df_bloqueios_judiciais!E:E,df_bloqueios_judiciais!D:D,Conciliacao!A107,df_bloqueios_judiciais!E:E,"&lt;0")</f>
        <v/>
      </c>
      <c r="M107" s="10">
        <f>SUMIFS(df_extratos!I:I,df_extratos!F:F,Conciliacao!BD107,df_extratos!G:G,"DEBITO")+SUMIFS(df_extratos!I:I,df_extratos!F:F,Conciliacao!A107,df_extratos!G:G,"DEBITO")+SUMIFS(df_extratos!I:I,df_extratos!F:F,Conciliacao!BE107,df_extratos!G:G,"DEBITO")+SUMIFS(df_extratos!I:I,df_extratos!F:F,Conciliacao!BF107,df_extratos!G:G,"DEBITO")+SUMIFS(df_extratos!I:I,df_extratos!F:F,Conciliacao!BG107,df_extratos!G:G,"DEBITO")</f>
        <v/>
      </c>
      <c r="N107" s="11">
        <f>M107-SUM(I107:L107)</f>
        <v/>
      </c>
      <c r="O107" s="25">
        <f>SUMIFS(df_ajustes_conciliaco!D:D,df_ajustes_conciliaco!C:C,Conciliacao!A107)</f>
        <v/>
      </c>
      <c r="P107" s="22">
        <f>N107+H107-O107</f>
        <v/>
      </c>
      <c r="BD107" s="20" t="n">
        <v>45763.5</v>
      </c>
      <c r="BE107" s="20" t="n">
        <v>45763.125</v>
      </c>
      <c r="BF107" s="20" t="n">
        <v>45763.54166666666</v>
      </c>
      <c r="BG107" s="20" t="n">
        <v>45763.625</v>
      </c>
    </row>
    <row r="108">
      <c r="A108" s="5">
        <f>A107+1</f>
        <v/>
      </c>
      <c r="B108" s="3">
        <f>-SUMIFS(df_extrato_zig!G:G,df_extrato_zig!E:E,Conciliacao!A108,df_extrato_zig!D:D,"Saque")-SUMIFS(df_extrato_zig!G:G,df_extrato_zig!E:E,Conciliacao!A108,df_extrato_zig!D:D,"Antecipação")</f>
        <v/>
      </c>
      <c r="C108" s="3">
        <f>SUMIFS(df_extrato_zig!E:E,df_extrato_zig!L:L,Conciliacao!A108,df_extrato_zig!F:F,"DINHEIRO")</f>
        <v/>
      </c>
      <c r="D108" s="3">
        <f>SUMIFS(view_parc_agrup!H:H,view_parc_agrup!G:G,Conciliacao!A108)</f>
        <v/>
      </c>
      <c r="E108" s="3">
        <f>SUMIFS(df_mutuos!I:I,df_mutuos!B:B,Conciliacao!A108)</f>
        <v/>
      </c>
      <c r="F108" s="6">
        <f>SUMIFS(df_bloqueios_judiciais!E:E,df_bloqueios_judiciais!D:D,Conciliacao!A108,df_bloqueios_judiciais!E:E,"&gt;0")</f>
        <v/>
      </c>
      <c r="G108" s="7">
        <f>SUMIFS(df_extratos!I:I,df_extratos!F:F,Conciliacao!BD108,df_extratos!G:G,"CREDITO")+SUMIFS(df_extratos!I:I,df_extratos!F:F,Conciliacao!A108,df_extratos!G:G,"CREDITO")+SUMIFS(df_extratos!I:I,df_extratos!F:F,Conciliacao!BE108,df_extratos!G:G,"CREDITO")+SUMIFS(df_extratos!I:I,df_extratos!F:F,Conciliacao!BF108,df_extratos!G:G,"CREDITO")+SUMIFS(df_extratos!I:I,df_extratos!F:F,Conciliacao!BG108,df_extratos!G:G,"CREDITO")</f>
        <v/>
      </c>
      <c r="H108" s="9">
        <f>G108-SUM(B108:F108)</f>
        <v/>
      </c>
      <c r="I108" s="4">
        <f>SUMIFS(df_blueme_sem_parcelamento!E:E,df_blueme_sem_parcelamento!H:H,Conciliacao!A108)*(-1)</f>
        <v/>
      </c>
      <c r="J108" s="4">
        <f>SUMIFS(df_blueme_com_parcelamento!J:J,df_blueme_com_parcelamento!M:M,Conciliacao!A108)*(-1)</f>
        <v/>
      </c>
      <c r="K108" s="4">
        <f>SUMIFS(df_mutuos!J:J,df_mutuos!B:B,Conciliacao!A108)*(-1)</f>
        <v/>
      </c>
      <c r="L108" s="8">
        <f>SUMIFS(df_bloqueios_judiciais!E:E,df_bloqueios_judiciais!D:D,Conciliacao!A108,df_bloqueios_judiciais!E:E,"&lt;0")</f>
        <v/>
      </c>
      <c r="M108" s="10">
        <f>SUMIFS(df_extratos!I:I,df_extratos!F:F,Conciliacao!BD108,df_extratos!G:G,"DEBITO")+SUMIFS(df_extratos!I:I,df_extratos!F:F,Conciliacao!A108,df_extratos!G:G,"DEBITO")+SUMIFS(df_extratos!I:I,df_extratos!F:F,Conciliacao!BE108,df_extratos!G:G,"DEBITO")+SUMIFS(df_extratos!I:I,df_extratos!F:F,Conciliacao!BF108,df_extratos!G:G,"DEBITO")+SUMIFS(df_extratos!I:I,df_extratos!F:F,Conciliacao!BG108,df_extratos!G:G,"DEBITO")</f>
        <v/>
      </c>
      <c r="N108" s="11">
        <f>M108-SUM(I108:L108)</f>
        <v/>
      </c>
      <c r="O108" s="25">
        <f>SUMIFS(df_ajustes_conciliaco!D:D,df_ajustes_conciliaco!C:C,Conciliacao!A108)</f>
        <v/>
      </c>
      <c r="P108" s="22">
        <f>N108+H108-O108</f>
        <v/>
      </c>
      <c r="BD108" s="20" t="n">
        <v>45764.5</v>
      </c>
      <c r="BE108" s="20" t="n">
        <v>45764.125</v>
      </c>
      <c r="BF108" s="20" t="n">
        <v>45764.54166666666</v>
      </c>
      <c r="BG108" s="20" t="n">
        <v>45764.625</v>
      </c>
    </row>
    <row r="109">
      <c r="A109" s="5">
        <f>A108+1</f>
        <v/>
      </c>
      <c r="B109" s="3">
        <f>-SUMIFS(df_extrato_zig!G:G,df_extrato_zig!E:E,Conciliacao!A109,df_extrato_zig!D:D,"Saque")-SUMIFS(df_extrato_zig!G:G,df_extrato_zig!E:E,Conciliacao!A109,df_extrato_zig!D:D,"Antecipação")</f>
        <v/>
      </c>
      <c r="C109" s="3">
        <f>SUMIFS(df_extrato_zig!E:E,df_extrato_zig!L:L,Conciliacao!A109,df_extrato_zig!F:F,"DINHEIRO")</f>
        <v/>
      </c>
      <c r="D109" s="3">
        <f>SUMIFS(view_parc_agrup!H:H,view_parc_agrup!G:G,Conciliacao!A109)</f>
        <v/>
      </c>
      <c r="E109" s="3">
        <f>SUMIFS(df_mutuos!I:I,df_mutuos!B:B,Conciliacao!A109)</f>
        <v/>
      </c>
      <c r="F109" s="6">
        <f>SUMIFS(df_bloqueios_judiciais!E:E,df_bloqueios_judiciais!D:D,Conciliacao!A109,df_bloqueios_judiciais!E:E,"&gt;0")</f>
        <v/>
      </c>
      <c r="G109" s="7">
        <f>SUMIFS(df_extratos!I:I,df_extratos!F:F,Conciliacao!BD109,df_extratos!G:G,"CREDITO")+SUMIFS(df_extratos!I:I,df_extratos!F:F,Conciliacao!A109,df_extratos!G:G,"CREDITO")+SUMIFS(df_extratos!I:I,df_extratos!F:F,Conciliacao!BE109,df_extratos!G:G,"CREDITO")+SUMIFS(df_extratos!I:I,df_extratos!F:F,Conciliacao!BF109,df_extratos!G:G,"CREDITO")+SUMIFS(df_extratos!I:I,df_extratos!F:F,Conciliacao!BG109,df_extratos!G:G,"CREDITO")</f>
        <v/>
      </c>
      <c r="H109" s="9">
        <f>G109-SUM(B109:F109)</f>
        <v/>
      </c>
      <c r="I109" s="4">
        <f>SUMIFS(df_blueme_sem_parcelamento!E:E,df_blueme_sem_parcelamento!H:H,Conciliacao!A109)*(-1)</f>
        <v/>
      </c>
      <c r="J109" s="4">
        <f>SUMIFS(df_blueme_com_parcelamento!J:J,df_blueme_com_parcelamento!M:M,Conciliacao!A109)*(-1)</f>
        <v/>
      </c>
      <c r="K109" s="4">
        <f>SUMIFS(df_mutuos!J:J,df_mutuos!B:B,Conciliacao!A109)*(-1)</f>
        <v/>
      </c>
      <c r="L109" s="8">
        <f>SUMIFS(df_bloqueios_judiciais!E:E,df_bloqueios_judiciais!D:D,Conciliacao!A109,df_bloqueios_judiciais!E:E,"&lt;0")</f>
        <v/>
      </c>
      <c r="M109" s="10">
        <f>SUMIFS(df_extratos!I:I,df_extratos!F:F,Conciliacao!BD109,df_extratos!G:G,"DEBITO")+SUMIFS(df_extratos!I:I,df_extratos!F:F,Conciliacao!A109,df_extratos!G:G,"DEBITO")+SUMIFS(df_extratos!I:I,df_extratos!F:F,Conciliacao!BE109,df_extratos!G:G,"DEBITO")+SUMIFS(df_extratos!I:I,df_extratos!F:F,Conciliacao!BF109,df_extratos!G:G,"DEBITO")+SUMIFS(df_extratos!I:I,df_extratos!F:F,Conciliacao!BG109,df_extratos!G:G,"DEBITO")</f>
        <v/>
      </c>
      <c r="N109" s="11">
        <f>M109-SUM(I109:L109)</f>
        <v/>
      </c>
      <c r="O109" s="25">
        <f>SUMIFS(df_ajustes_conciliaco!D:D,df_ajustes_conciliaco!C:C,Conciliacao!A109)</f>
        <v/>
      </c>
      <c r="P109" s="22">
        <f>N109+H109-O109</f>
        <v/>
      </c>
      <c r="BD109" s="20" t="n">
        <v>45765.5</v>
      </c>
      <c r="BE109" s="20" t="n">
        <v>45765.125</v>
      </c>
      <c r="BF109" s="20" t="n">
        <v>45765.54166666666</v>
      </c>
      <c r="BG109" s="20" t="n">
        <v>45765.625</v>
      </c>
    </row>
    <row r="110">
      <c r="A110" s="5">
        <f>A109+1</f>
        <v/>
      </c>
      <c r="B110" s="3">
        <f>-SUMIFS(df_extrato_zig!G:G,df_extrato_zig!E:E,Conciliacao!A110,df_extrato_zig!D:D,"Saque")-SUMIFS(df_extrato_zig!G:G,df_extrato_zig!E:E,Conciliacao!A110,df_extrato_zig!D:D,"Antecipação")</f>
        <v/>
      </c>
      <c r="C110" s="3">
        <f>SUMIFS(df_extrato_zig!E:E,df_extrato_zig!L:L,Conciliacao!A110,df_extrato_zig!F:F,"DINHEIRO")</f>
        <v/>
      </c>
      <c r="D110" s="3">
        <f>SUMIFS(view_parc_agrup!H:H,view_parc_agrup!G:G,Conciliacao!A110)</f>
        <v/>
      </c>
      <c r="E110" s="3">
        <f>SUMIFS(df_mutuos!I:I,df_mutuos!B:B,Conciliacao!A110)</f>
        <v/>
      </c>
      <c r="F110" s="6">
        <f>SUMIFS(df_bloqueios_judiciais!E:E,df_bloqueios_judiciais!D:D,Conciliacao!A110,df_bloqueios_judiciais!E:E,"&gt;0")</f>
        <v/>
      </c>
      <c r="G110" s="7">
        <f>SUMIFS(df_extratos!I:I,df_extratos!F:F,Conciliacao!BD110,df_extratos!G:G,"CREDITO")+SUMIFS(df_extratos!I:I,df_extratos!F:F,Conciliacao!A110,df_extratos!G:G,"CREDITO")+SUMIFS(df_extratos!I:I,df_extratos!F:F,Conciliacao!BE110,df_extratos!G:G,"CREDITO")+SUMIFS(df_extratos!I:I,df_extratos!F:F,Conciliacao!BF110,df_extratos!G:G,"CREDITO")+SUMIFS(df_extratos!I:I,df_extratos!F:F,Conciliacao!BG110,df_extratos!G:G,"CREDITO")</f>
        <v/>
      </c>
      <c r="H110" s="9">
        <f>G110-SUM(B110:F110)</f>
        <v/>
      </c>
      <c r="I110" s="4">
        <f>SUMIFS(df_blueme_sem_parcelamento!E:E,df_blueme_sem_parcelamento!H:H,Conciliacao!A110)*(-1)</f>
        <v/>
      </c>
      <c r="J110" s="4">
        <f>SUMIFS(df_blueme_com_parcelamento!J:J,df_blueme_com_parcelamento!M:M,Conciliacao!A110)*(-1)</f>
        <v/>
      </c>
      <c r="K110" s="4">
        <f>SUMIFS(df_mutuos!J:J,df_mutuos!B:B,Conciliacao!A110)*(-1)</f>
        <v/>
      </c>
      <c r="L110" s="8">
        <f>SUMIFS(df_bloqueios_judiciais!E:E,df_bloqueios_judiciais!D:D,Conciliacao!A110,df_bloqueios_judiciais!E:E,"&lt;0")</f>
        <v/>
      </c>
      <c r="M110" s="10">
        <f>SUMIFS(df_extratos!I:I,df_extratos!F:F,Conciliacao!BD110,df_extratos!G:G,"DEBITO")+SUMIFS(df_extratos!I:I,df_extratos!F:F,Conciliacao!A110,df_extratos!G:G,"DEBITO")+SUMIFS(df_extratos!I:I,df_extratos!F:F,Conciliacao!BE110,df_extratos!G:G,"DEBITO")+SUMIFS(df_extratos!I:I,df_extratos!F:F,Conciliacao!BF110,df_extratos!G:G,"DEBITO")+SUMIFS(df_extratos!I:I,df_extratos!F:F,Conciliacao!BG110,df_extratos!G:G,"DEBITO")</f>
        <v/>
      </c>
      <c r="N110" s="11">
        <f>M110-SUM(I110:L110)</f>
        <v/>
      </c>
      <c r="O110" s="25">
        <f>SUMIFS(df_ajustes_conciliaco!D:D,df_ajustes_conciliaco!C:C,Conciliacao!A110)</f>
        <v/>
      </c>
      <c r="P110" s="22">
        <f>N110+H110-O110</f>
        <v/>
      </c>
      <c r="BD110" s="20" t="n">
        <v>45766.5</v>
      </c>
      <c r="BE110" s="20" t="n">
        <v>45766.125</v>
      </c>
      <c r="BF110" s="20" t="n">
        <v>45766.54166666666</v>
      </c>
      <c r="BG110" s="20" t="n">
        <v>45766.625</v>
      </c>
    </row>
    <row r="111">
      <c r="A111" s="5">
        <f>A110+1</f>
        <v/>
      </c>
      <c r="B111" s="3">
        <f>-SUMIFS(df_extrato_zig!G:G,df_extrato_zig!E:E,Conciliacao!A111,df_extrato_zig!D:D,"Saque")-SUMIFS(df_extrato_zig!G:G,df_extrato_zig!E:E,Conciliacao!A111,df_extrato_zig!D:D,"Antecipação")</f>
        <v/>
      </c>
      <c r="C111" s="3">
        <f>SUMIFS(df_extrato_zig!E:E,df_extrato_zig!L:L,Conciliacao!A111,df_extrato_zig!F:F,"DINHEIRO")</f>
        <v/>
      </c>
      <c r="D111" s="3">
        <f>SUMIFS(view_parc_agrup!H:H,view_parc_agrup!G:G,Conciliacao!A111)</f>
        <v/>
      </c>
      <c r="E111" s="3">
        <f>SUMIFS(df_mutuos!I:I,df_mutuos!B:B,Conciliacao!A111)</f>
        <v/>
      </c>
      <c r="F111" s="6">
        <f>SUMIFS(df_bloqueios_judiciais!E:E,df_bloqueios_judiciais!D:D,Conciliacao!A111,df_bloqueios_judiciais!E:E,"&gt;0")</f>
        <v/>
      </c>
      <c r="G111" s="7">
        <f>SUMIFS(df_extratos!I:I,df_extratos!F:F,Conciliacao!BD111,df_extratos!G:G,"CREDITO")+SUMIFS(df_extratos!I:I,df_extratos!F:F,Conciliacao!A111,df_extratos!G:G,"CREDITO")+SUMIFS(df_extratos!I:I,df_extratos!F:F,Conciliacao!BE111,df_extratos!G:G,"CREDITO")+SUMIFS(df_extratos!I:I,df_extratos!F:F,Conciliacao!BF111,df_extratos!G:G,"CREDITO")+SUMIFS(df_extratos!I:I,df_extratos!F:F,Conciliacao!BG111,df_extratos!G:G,"CREDITO")</f>
        <v/>
      </c>
      <c r="H111" s="9">
        <f>G111-SUM(B111:F111)</f>
        <v/>
      </c>
      <c r="I111" s="4">
        <f>SUMIFS(df_blueme_sem_parcelamento!E:E,df_blueme_sem_parcelamento!H:H,Conciliacao!A111)*(-1)</f>
        <v/>
      </c>
      <c r="J111" s="4">
        <f>SUMIFS(df_blueme_com_parcelamento!J:J,df_blueme_com_parcelamento!M:M,Conciliacao!A111)*(-1)</f>
        <v/>
      </c>
      <c r="K111" s="4">
        <f>SUMIFS(df_mutuos!J:J,df_mutuos!B:B,Conciliacao!A111)*(-1)</f>
        <v/>
      </c>
      <c r="L111" s="8">
        <f>SUMIFS(df_bloqueios_judiciais!E:E,df_bloqueios_judiciais!D:D,Conciliacao!A111,df_bloqueios_judiciais!E:E,"&lt;0")</f>
        <v/>
      </c>
      <c r="M111" s="10">
        <f>SUMIFS(df_extratos!I:I,df_extratos!F:F,Conciliacao!BD111,df_extratos!G:G,"DEBITO")+SUMIFS(df_extratos!I:I,df_extratos!F:F,Conciliacao!A111,df_extratos!G:G,"DEBITO")+SUMIFS(df_extratos!I:I,df_extratos!F:F,Conciliacao!BE111,df_extratos!G:G,"DEBITO")+SUMIFS(df_extratos!I:I,df_extratos!F:F,Conciliacao!BF111,df_extratos!G:G,"DEBITO")+SUMIFS(df_extratos!I:I,df_extratos!F:F,Conciliacao!BG111,df_extratos!G:G,"DEBITO")</f>
        <v/>
      </c>
      <c r="N111" s="11">
        <f>M111-SUM(I111:L111)</f>
        <v/>
      </c>
      <c r="O111" s="25">
        <f>SUMIFS(df_ajustes_conciliaco!D:D,df_ajustes_conciliaco!C:C,Conciliacao!A111)</f>
        <v/>
      </c>
      <c r="P111" s="22">
        <f>N111+H111-O111</f>
        <v/>
      </c>
      <c r="BD111" s="20" t="n">
        <v>45767.5</v>
      </c>
      <c r="BE111" s="20" t="n">
        <v>45767.125</v>
      </c>
      <c r="BF111" s="20" t="n">
        <v>45767.54166666666</v>
      </c>
      <c r="BG111" s="20" t="n">
        <v>45767.625</v>
      </c>
    </row>
    <row r="112">
      <c r="A112" s="5">
        <f>A111+1</f>
        <v/>
      </c>
      <c r="B112" s="3">
        <f>-SUMIFS(df_extrato_zig!G:G,df_extrato_zig!E:E,Conciliacao!A112,df_extrato_zig!D:D,"Saque")-SUMIFS(df_extrato_zig!G:G,df_extrato_zig!E:E,Conciliacao!A112,df_extrato_zig!D:D,"Antecipação")</f>
        <v/>
      </c>
      <c r="C112" s="3">
        <f>SUMIFS(df_extrato_zig!E:E,df_extrato_zig!L:L,Conciliacao!A112,df_extrato_zig!F:F,"DINHEIRO")</f>
        <v/>
      </c>
      <c r="D112" s="3">
        <f>SUMIFS(view_parc_agrup!H:H,view_parc_agrup!G:G,Conciliacao!A112)</f>
        <v/>
      </c>
      <c r="E112" s="3">
        <f>SUMIFS(df_mutuos!I:I,df_mutuos!B:B,Conciliacao!A112)</f>
        <v/>
      </c>
      <c r="F112" s="6">
        <f>SUMIFS(df_bloqueios_judiciais!E:E,df_bloqueios_judiciais!D:D,Conciliacao!A112,df_bloqueios_judiciais!E:E,"&gt;0")</f>
        <v/>
      </c>
      <c r="G112" s="7">
        <f>SUMIFS(df_extratos!I:I,df_extratos!F:F,Conciliacao!BD112,df_extratos!G:G,"CREDITO")+SUMIFS(df_extratos!I:I,df_extratos!F:F,Conciliacao!A112,df_extratos!G:G,"CREDITO")+SUMIFS(df_extratos!I:I,df_extratos!F:F,Conciliacao!BE112,df_extratos!G:G,"CREDITO")+SUMIFS(df_extratos!I:I,df_extratos!F:F,Conciliacao!BF112,df_extratos!G:G,"CREDITO")+SUMIFS(df_extratos!I:I,df_extratos!F:F,Conciliacao!BG112,df_extratos!G:G,"CREDITO")</f>
        <v/>
      </c>
      <c r="H112" s="9">
        <f>G112-SUM(B112:F112)</f>
        <v/>
      </c>
      <c r="I112" s="4">
        <f>SUMIFS(df_blueme_sem_parcelamento!E:E,df_blueme_sem_parcelamento!H:H,Conciliacao!A112)*(-1)</f>
        <v/>
      </c>
      <c r="J112" s="4">
        <f>SUMIFS(df_blueme_com_parcelamento!J:J,df_blueme_com_parcelamento!M:M,Conciliacao!A112)*(-1)</f>
        <v/>
      </c>
      <c r="K112" s="4">
        <f>SUMIFS(df_mutuos!J:J,df_mutuos!B:B,Conciliacao!A112)*(-1)</f>
        <v/>
      </c>
      <c r="L112" s="8">
        <f>SUMIFS(df_bloqueios_judiciais!E:E,df_bloqueios_judiciais!D:D,Conciliacao!A112,df_bloqueios_judiciais!E:E,"&lt;0")</f>
        <v/>
      </c>
      <c r="M112" s="10">
        <f>SUMIFS(df_extratos!I:I,df_extratos!F:F,Conciliacao!BD112,df_extratos!G:G,"DEBITO")+SUMIFS(df_extratos!I:I,df_extratos!F:F,Conciliacao!A112,df_extratos!G:G,"DEBITO")+SUMIFS(df_extratos!I:I,df_extratos!F:F,Conciliacao!BE112,df_extratos!G:G,"DEBITO")+SUMIFS(df_extratos!I:I,df_extratos!F:F,Conciliacao!BF112,df_extratos!G:G,"DEBITO")+SUMIFS(df_extratos!I:I,df_extratos!F:F,Conciliacao!BG112,df_extratos!G:G,"DEBITO")</f>
        <v/>
      </c>
      <c r="N112" s="11">
        <f>M112-SUM(I112:L112)</f>
        <v/>
      </c>
      <c r="O112" s="25">
        <f>SUMIFS(df_ajustes_conciliaco!D:D,df_ajustes_conciliaco!C:C,Conciliacao!A112)</f>
        <v/>
      </c>
      <c r="P112" s="22">
        <f>N112+H112-O112</f>
        <v/>
      </c>
      <c r="BD112" s="20" t="n">
        <v>45768.5</v>
      </c>
      <c r="BE112" s="20" t="n">
        <v>45768.125</v>
      </c>
      <c r="BF112" s="20" t="n">
        <v>45768.54166666666</v>
      </c>
      <c r="BG112" s="20" t="n">
        <v>45768.625</v>
      </c>
    </row>
    <row r="113">
      <c r="A113" s="5">
        <f>A112+1</f>
        <v/>
      </c>
      <c r="B113" s="3">
        <f>-SUMIFS(df_extrato_zig!G:G,df_extrato_zig!E:E,Conciliacao!A113,df_extrato_zig!D:D,"Saque")-SUMIFS(df_extrato_zig!G:G,df_extrato_zig!E:E,Conciliacao!A113,df_extrato_zig!D:D,"Antecipação")</f>
        <v/>
      </c>
      <c r="C113" s="3">
        <f>SUMIFS(df_extrato_zig!E:E,df_extrato_zig!L:L,Conciliacao!A113,df_extrato_zig!F:F,"DINHEIRO")</f>
        <v/>
      </c>
      <c r="D113" s="3">
        <f>SUMIFS(view_parc_agrup!H:H,view_parc_agrup!G:G,Conciliacao!A113)</f>
        <v/>
      </c>
      <c r="E113" s="3">
        <f>SUMIFS(df_mutuos!I:I,df_mutuos!B:B,Conciliacao!A113)</f>
        <v/>
      </c>
      <c r="F113" s="6">
        <f>SUMIFS(df_bloqueios_judiciais!E:E,df_bloqueios_judiciais!D:D,Conciliacao!A113,df_bloqueios_judiciais!E:E,"&gt;0")</f>
        <v/>
      </c>
      <c r="G113" s="7">
        <f>SUMIFS(df_extratos!I:I,df_extratos!F:F,Conciliacao!BD113,df_extratos!G:G,"CREDITO")+SUMIFS(df_extratos!I:I,df_extratos!F:F,Conciliacao!A113,df_extratos!G:G,"CREDITO")+SUMIFS(df_extratos!I:I,df_extratos!F:F,Conciliacao!BE113,df_extratos!G:G,"CREDITO")+SUMIFS(df_extratos!I:I,df_extratos!F:F,Conciliacao!BF113,df_extratos!G:G,"CREDITO")+SUMIFS(df_extratos!I:I,df_extratos!F:F,Conciliacao!BG113,df_extratos!G:G,"CREDITO")</f>
        <v/>
      </c>
      <c r="H113" s="9">
        <f>G113-SUM(B113:F113)</f>
        <v/>
      </c>
      <c r="I113" s="4">
        <f>SUMIFS(df_blueme_sem_parcelamento!E:E,df_blueme_sem_parcelamento!H:H,Conciliacao!A113)*(-1)</f>
        <v/>
      </c>
      <c r="J113" s="4">
        <f>SUMIFS(df_blueme_com_parcelamento!J:J,df_blueme_com_parcelamento!M:M,Conciliacao!A113)*(-1)</f>
        <v/>
      </c>
      <c r="K113" s="4">
        <f>SUMIFS(df_mutuos!J:J,df_mutuos!B:B,Conciliacao!A113)*(-1)</f>
        <v/>
      </c>
      <c r="L113" s="8">
        <f>SUMIFS(df_bloqueios_judiciais!E:E,df_bloqueios_judiciais!D:D,Conciliacao!A113,df_bloqueios_judiciais!E:E,"&lt;0")</f>
        <v/>
      </c>
      <c r="M113" s="10">
        <f>SUMIFS(df_extratos!I:I,df_extratos!F:F,Conciliacao!BD113,df_extratos!G:G,"DEBITO")+SUMIFS(df_extratos!I:I,df_extratos!F:F,Conciliacao!A113,df_extratos!G:G,"DEBITO")+SUMIFS(df_extratos!I:I,df_extratos!F:F,Conciliacao!BE113,df_extratos!G:G,"DEBITO")+SUMIFS(df_extratos!I:I,df_extratos!F:F,Conciliacao!BF113,df_extratos!G:G,"DEBITO")+SUMIFS(df_extratos!I:I,df_extratos!F:F,Conciliacao!BG113,df_extratos!G:G,"DEBITO")</f>
        <v/>
      </c>
      <c r="N113" s="11">
        <f>M113-SUM(I113:L113)</f>
        <v/>
      </c>
      <c r="O113" s="25">
        <f>SUMIFS(df_ajustes_conciliaco!D:D,df_ajustes_conciliaco!C:C,Conciliacao!A113)</f>
        <v/>
      </c>
      <c r="P113" s="22">
        <f>N113+H113-O113</f>
        <v/>
      </c>
      <c r="BD113" s="20" t="n">
        <v>45769.5</v>
      </c>
      <c r="BE113" s="20" t="n">
        <v>45769.125</v>
      </c>
      <c r="BF113" s="20" t="n">
        <v>45769.54166666666</v>
      </c>
      <c r="BG113" s="20" t="n">
        <v>45769.625</v>
      </c>
    </row>
    <row r="114">
      <c r="A114" s="5">
        <f>A113+1</f>
        <v/>
      </c>
      <c r="B114" s="3">
        <f>-SUMIFS(df_extrato_zig!G:G,df_extrato_zig!E:E,Conciliacao!A114,df_extrato_zig!D:D,"Saque")-SUMIFS(df_extrato_zig!G:G,df_extrato_zig!E:E,Conciliacao!A114,df_extrato_zig!D:D,"Antecipação")</f>
        <v/>
      </c>
      <c r="C114" s="3">
        <f>SUMIFS(df_extrato_zig!E:E,df_extrato_zig!L:L,Conciliacao!A114,df_extrato_zig!F:F,"DINHEIRO")</f>
        <v/>
      </c>
      <c r="D114" s="3">
        <f>SUMIFS(view_parc_agrup!H:H,view_parc_agrup!G:G,Conciliacao!A114)</f>
        <v/>
      </c>
      <c r="E114" s="3">
        <f>SUMIFS(df_mutuos!I:I,df_mutuos!B:B,Conciliacao!A114)</f>
        <v/>
      </c>
      <c r="F114" s="6">
        <f>SUMIFS(df_bloqueios_judiciais!E:E,df_bloqueios_judiciais!D:D,Conciliacao!A114,df_bloqueios_judiciais!E:E,"&gt;0")</f>
        <v/>
      </c>
      <c r="G114" s="7">
        <f>SUMIFS(df_extratos!I:I,df_extratos!F:F,Conciliacao!BD114,df_extratos!G:G,"CREDITO")+SUMIFS(df_extratos!I:I,df_extratos!F:F,Conciliacao!A114,df_extratos!G:G,"CREDITO")+SUMIFS(df_extratos!I:I,df_extratos!F:F,Conciliacao!BE114,df_extratos!G:G,"CREDITO")+SUMIFS(df_extratos!I:I,df_extratos!F:F,Conciliacao!BF114,df_extratos!G:G,"CREDITO")+SUMIFS(df_extratos!I:I,df_extratos!F:F,Conciliacao!BG114,df_extratos!G:G,"CREDITO")</f>
        <v/>
      </c>
      <c r="H114" s="9">
        <f>G114-SUM(B114:F114)</f>
        <v/>
      </c>
      <c r="I114" s="4">
        <f>SUMIFS(df_blueme_sem_parcelamento!E:E,df_blueme_sem_parcelamento!H:H,Conciliacao!A114)*(-1)</f>
        <v/>
      </c>
      <c r="J114" s="4">
        <f>SUMIFS(df_blueme_com_parcelamento!J:J,df_blueme_com_parcelamento!M:M,Conciliacao!A114)*(-1)</f>
        <v/>
      </c>
      <c r="K114" s="4">
        <f>SUMIFS(df_mutuos!J:J,df_mutuos!B:B,Conciliacao!A114)*(-1)</f>
        <v/>
      </c>
      <c r="L114" s="8">
        <f>SUMIFS(df_bloqueios_judiciais!E:E,df_bloqueios_judiciais!D:D,Conciliacao!A114,df_bloqueios_judiciais!E:E,"&lt;0")</f>
        <v/>
      </c>
      <c r="M114" s="10">
        <f>SUMIFS(df_extratos!I:I,df_extratos!F:F,Conciliacao!BD114,df_extratos!G:G,"DEBITO")+SUMIFS(df_extratos!I:I,df_extratos!F:F,Conciliacao!A114,df_extratos!G:G,"DEBITO")+SUMIFS(df_extratos!I:I,df_extratos!F:F,Conciliacao!BE114,df_extratos!G:G,"DEBITO")+SUMIFS(df_extratos!I:I,df_extratos!F:F,Conciliacao!BF114,df_extratos!G:G,"DEBITO")+SUMIFS(df_extratos!I:I,df_extratos!F:F,Conciliacao!BG114,df_extratos!G:G,"DEBITO")</f>
        <v/>
      </c>
      <c r="N114" s="11">
        <f>M114-SUM(I114:L114)</f>
        <v/>
      </c>
      <c r="O114" s="25">
        <f>SUMIFS(df_ajustes_conciliaco!D:D,df_ajustes_conciliaco!C:C,Conciliacao!A114)</f>
        <v/>
      </c>
      <c r="P114" s="22">
        <f>N114+H114-O114</f>
        <v/>
      </c>
      <c r="BD114" s="20" t="n">
        <v>45770.5</v>
      </c>
      <c r="BE114" s="20" t="n">
        <v>45770.125</v>
      </c>
      <c r="BF114" s="20" t="n">
        <v>45770.54166666666</v>
      </c>
      <c r="BG114" s="20" t="n">
        <v>45770.625</v>
      </c>
    </row>
    <row r="115">
      <c r="A115" s="5">
        <f>A114+1</f>
        <v/>
      </c>
      <c r="B115" s="3">
        <f>-SUMIFS(df_extrato_zig!G:G,df_extrato_zig!E:E,Conciliacao!A115,df_extrato_zig!D:D,"Saque")-SUMIFS(df_extrato_zig!G:G,df_extrato_zig!E:E,Conciliacao!A115,df_extrato_zig!D:D,"Antecipação")</f>
        <v/>
      </c>
      <c r="C115" s="3">
        <f>SUMIFS(df_extrato_zig!E:E,df_extrato_zig!L:L,Conciliacao!A115,df_extrato_zig!F:F,"DINHEIRO")</f>
        <v/>
      </c>
      <c r="D115" s="3">
        <f>SUMIFS(view_parc_agrup!H:H,view_parc_agrup!G:G,Conciliacao!A115)</f>
        <v/>
      </c>
      <c r="E115" s="3">
        <f>SUMIFS(df_mutuos!I:I,df_mutuos!B:B,Conciliacao!A115)</f>
        <v/>
      </c>
      <c r="F115" s="6">
        <f>SUMIFS(df_bloqueios_judiciais!E:E,df_bloqueios_judiciais!D:D,Conciliacao!A115,df_bloqueios_judiciais!E:E,"&gt;0")</f>
        <v/>
      </c>
      <c r="G115" s="7">
        <f>SUMIFS(df_extratos!I:I,df_extratos!F:F,Conciliacao!BD115,df_extratos!G:G,"CREDITO")+SUMIFS(df_extratos!I:I,df_extratos!F:F,Conciliacao!A115,df_extratos!G:G,"CREDITO")+SUMIFS(df_extratos!I:I,df_extratos!F:F,Conciliacao!BE115,df_extratos!G:G,"CREDITO")+SUMIFS(df_extratos!I:I,df_extratos!F:F,Conciliacao!BF115,df_extratos!G:G,"CREDITO")+SUMIFS(df_extratos!I:I,df_extratos!F:F,Conciliacao!BG115,df_extratos!G:G,"CREDITO")</f>
        <v/>
      </c>
      <c r="H115" s="9">
        <f>G115-SUM(B115:F115)</f>
        <v/>
      </c>
      <c r="I115" s="4">
        <f>SUMIFS(df_blueme_sem_parcelamento!E:E,df_blueme_sem_parcelamento!H:H,Conciliacao!A115)*(-1)</f>
        <v/>
      </c>
      <c r="J115" s="4">
        <f>SUMIFS(df_blueme_com_parcelamento!J:J,df_blueme_com_parcelamento!M:M,Conciliacao!A115)*(-1)</f>
        <v/>
      </c>
      <c r="K115" s="4">
        <f>SUMIFS(df_mutuos!J:J,df_mutuos!B:B,Conciliacao!A115)*(-1)</f>
        <v/>
      </c>
      <c r="L115" s="8">
        <f>SUMIFS(df_bloqueios_judiciais!E:E,df_bloqueios_judiciais!D:D,Conciliacao!A115,df_bloqueios_judiciais!E:E,"&lt;0")</f>
        <v/>
      </c>
      <c r="M115" s="10">
        <f>SUMIFS(df_extratos!I:I,df_extratos!F:F,Conciliacao!BD115,df_extratos!G:G,"DEBITO")+SUMIFS(df_extratos!I:I,df_extratos!F:F,Conciliacao!A115,df_extratos!G:G,"DEBITO")+SUMIFS(df_extratos!I:I,df_extratos!F:F,Conciliacao!BE115,df_extratos!G:G,"DEBITO")+SUMIFS(df_extratos!I:I,df_extratos!F:F,Conciliacao!BF115,df_extratos!G:G,"DEBITO")+SUMIFS(df_extratos!I:I,df_extratos!F:F,Conciliacao!BG115,df_extratos!G:G,"DEBITO")</f>
        <v/>
      </c>
      <c r="N115" s="11">
        <f>M115-SUM(I115:L115)</f>
        <v/>
      </c>
      <c r="O115" s="25">
        <f>SUMIFS(df_ajustes_conciliaco!D:D,df_ajustes_conciliaco!C:C,Conciliacao!A115)</f>
        <v/>
      </c>
      <c r="P115" s="22">
        <f>N115+H115-O115</f>
        <v/>
      </c>
      <c r="BD115" s="20" t="n">
        <v>45771.5</v>
      </c>
      <c r="BE115" s="20" t="n">
        <v>45771.125</v>
      </c>
      <c r="BF115" s="20" t="n">
        <v>45771.54166666666</v>
      </c>
      <c r="BG115" s="20" t="n">
        <v>45771.625</v>
      </c>
    </row>
    <row r="116">
      <c r="A116" s="5">
        <f>A115+1</f>
        <v/>
      </c>
      <c r="B116" s="3">
        <f>-SUMIFS(df_extrato_zig!G:G,df_extrato_zig!E:E,Conciliacao!A116,df_extrato_zig!D:D,"Saque")-SUMIFS(df_extrato_zig!G:G,df_extrato_zig!E:E,Conciliacao!A116,df_extrato_zig!D:D,"Antecipação")</f>
        <v/>
      </c>
      <c r="C116" s="3">
        <f>SUMIFS(df_extrato_zig!E:E,df_extrato_zig!L:L,Conciliacao!A116,df_extrato_zig!F:F,"DINHEIRO")</f>
        <v/>
      </c>
      <c r="D116" s="3">
        <f>SUMIFS(view_parc_agrup!H:H,view_parc_agrup!G:G,Conciliacao!A116)</f>
        <v/>
      </c>
      <c r="E116" s="3">
        <f>SUMIFS(df_mutuos!I:I,df_mutuos!B:B,Conciliacao!A116)</f>
        <v/>
      </c>
      <c r="F116" s="6">
        <f>SUMIFS(df_bloqueios_judiciais!E:E,df_bloqueios_judiciais!D:D,Conciliacao!A116,df_bloqueios_judiciais!E:E,"&gt;0")</f>
        <v/>
      </c>
      <c r="G116" s="7">
        <f>SUMIFS(df_extratos!I:I,df_extratos!F:F,Conciliacao!BD116,df_extratos!G:G,"CREDITO")+SUMIFS(df_extratos!I:I,df_extratos!F:F,Conciliacao!A116,df_extratos!G:G,"CREDITO")+SUMIFS(df_extratos!I:I,df_extratos!F:F,Conciliacao!BE116,df_extratos!G:G,"CREDITO")+SUMIFS(df_extratos!I:I,df_extratos!F:F,Conciliacao!BF116,df_extratos!G:G,"CREDITO")+SUMIFS(df_extratos!I:I,df_extratos!F:F,Conciliacao!BG116,df_extratos!G:G,"CREDITO")</f>
        <v/>
      </c>
      <c r="H116" s="9">
        <f>G116-SUM(B116:F116)</f>
        <v/>
      </c>
      <c r="I116" s="4">
        <f>SUMIFS(df_blueme_sem_parcelamento!E:E,df_blueme_sem_parcelamento!H:H,Conciliacao!A116)*(-1)</f>
        <v/>
      </c>
      <c r="J116" s="4">
        <f>SUMIFS(df_blueme_com_parcelamento!J:J,df_blueme_com_parcelamento!M:M,Conciliacao!A116)*(-1)</f>
        <v/>
      </c>
      <c r="K116" s="4">
        <f>SUMIFS(df_mutuos!J:J,df_mutuos!B:B,Conciliacao!A116)*(-1)</f>
        <v/>
      </c>
      <c r="L116" s="8">
        <f>SUMIFS(df_bloqueios_judiciais!E:E,df_bloqueios_judiciais!D:D,Conciliacao!A116,df_bloqueios_judiciais!E:E,"&lt;0")</f>
        <v/>
      </c>
      <c r="M116" s="10">
        <f>SUMIFS(df_extratos!I:I,df_extratos!F:F,Conciliacao!BD116,df_extratos!G:G,"DEBITO")+SUMIFS(df_extratos!I:I,df_extratos!F:F,Conciliacao!A116,df_extratos!G:G,"DEBITO")+SUMIFS(df_extratos!I:I,df_extratos!F:F,Conciliacao!BE116,df_extratos!G:G,"DEBITO")+SUMIFS(df_extratos!I:I,df_extratos!F:F,Conciliacao!BF116,df_extratos!G:G,"DEBITO")+SUMIFS(df_extratos!I:I,df_extratos!F:F,Conciliacao!BG116,df_extratos!G:G,"DEBITO")</f>
        <v/>
      </c>
      <c r="N116" s="11">
        <f>M116-SUM(I116:L116)</f>
        <v/>
      </c>
      <c r="O116" s="25">
        <f>SUMIFS(df_ajustes_conciliaco!D:D,df_ajustes_conciliaco!C:C,Conciliacao!A116)</f>
        <v/>
      </c>
      <c r="P116" s="22">
        <f>N116+H116-O116</f>
        <v/>
      </c>
      <c r="BD116" s="20" t="n">
        <v>45772.5</v>
      </c>
      <c r="BE116" s="20" t="n">
        <v>45772.125</v>
      </c>
      <c r="BF116" s="20" t="n">
        <v>45772.54166666666</v>
      </c>
      <c r="BG116" s="20" t="n">
        <v>45772.625</v>
      </c>
    </row>
    <row r="117">
      <c r="A117" s="5">
        <f>A116+1</f>
        <v/>
      </c>
      <c r="B117" s="3">
        <f>-SUMIFS(df_extrato_zig!G:G,df_extrato_zig!E:E,Conciliacao!A117,df_extrato_zig!D:D,"Saque")-SUMIFS(df_extrato_zig!G:G,df_extrato_zig!E:E,Conciliacao!A117,df_extrato_zig!D:D,"Antecipação")</f>
        <v/>
      </c>
      <c r="C117" s="3">
        <f>SUMIFS(df_extrato_zig!E:E,df_extrato_zig!L:L,Conciliacao!A117,df_extrato_zig!F:F,"DINHEIRO")</f>
        <v/>
      </c>
      <c r="D117" s="3">
        <f>SUMIFS(view_parc_agrup!H:H,view_parc_agrup!G:G,Conciliacao!A117)</f>
        <v/>
      </c>
      <c r="E117" s="3">
        <f>SUMIFS(df_mutuos!I:I,df_mutuos!B:B,Conciliacao!A117)</f>
        <v/>
      </c>
      <c r="F117" s="6">
        <f>SUMIFS(df_bloqueios_judiciais!E:E,df_bloqueios_judiciais!D:D,Conciliacao!A117,df_bloqueios_judiciais!E:E,"&gt;0")</f>
        <v/>
      </c>
      <c r="G117" s="7">
        <f>SUMIFS(df_extratos!I:I,df_extratos!F:F,Conciliacao!BD117,df_extratos!G:G,"CREDITO")+SUMIFS(df_extratos!I:I,df_extratos!F:F,Conciliacao!A117,df_extratos!G:G,"CREDITO")+SUMIFS(df_extratos!I:I,df_extratos!F:F,Conciliacao!BE117,df_extratos!G:G,"CREDITO")+SUMIFS(df_extratos!I:I,df_extratos!F:F,Conciliacao!BF117,df_extratos!G:G,"CREDITO")+SUMIFS(df_extratos!I:I,df_extratos!F:F,Conciliacao!BG117,df_extratos!G:G,"CREDITO")</f>
        <v/>
      </c>
      <c r="H117" s="9">
        <f>G117-SUM(B117:F117)</f>
        <v/>
      </c>
      <c r="I117" s="4">
        <f>SUMIFS(df_blueme_sem_parcelamento!E:E,df_blueme_sem_parcelamento!H:H,Conciliacao!A117)*(-1)</f>
        <v/>
      </c>
      <c r="J117" s="4">
        <f>SUMIFS(df_blueme_com_parcelamento!J:J,df_blueme_com_parcelamento!M:M,Conciliacao!A117)*(-1)</f>
        <v/>
      </c>
      <c r="K117" s="4">
        <f>SUMIFS(df_mutuos!J:J,df_mutuos!B:B,Conciliacao!A117)*(-1)</f>
        <v/>
      </c>
      <c r="L117" s="8">
        <f>SUMIFS(df_bloqueios_judiciais!E:E,df_bloqueios_judiciais!D:D,Conciliacao!A117,df_bloqueios_judiciais!E:E,"&lt;0")</f>
        <v/>
      </c>
      <c r="M117" s="10">
        <f>SUMIFS(df_extratos!I:I,df_extratos!F:F,Conciliacao!BD117,df_extratos!G:G,"DEBITO")+SUMIFS(df_extratos!I:I,df_extratos!F:F,Conciliacao!A117,df_extratos!G:G,"DEBITO")+SUMIFS(df_extratos!I:I,df_extratos!F:F,Conciliacao!BE117,df_extratos!G:G,"DEBITO")+SUMIFS(df_extratos!I:I,df_extratos!F:F,Conciliacao!BF117,df_extratos!G:G,"DEBITO")+SUMIFS(df_extratos!I:I,df_extratos!F:F,Conciliacao!BG117,df_extratos!G:G,"DEBITO")</f>
        <v/>
      </c>
      <c r="N117" s="11">
        <f>M117-SUM(I117:L117)</f>
        <v/>
      </c>
      <c r="O117" s="25">
        <f>SUMIFS(df_ajustes_conciliaco!D:D,df_ajustes_conciliaco!C:C,Conciliacao!A117)</f>
        <v/>
      </c>
      <c r="P117" s="22">
        <f>N117+H117-O117</f>
        <v/>
      </c>
      <c r="BD117" s="20" t="n">
        <v>45773.5</v>
      </c>
      <c r="BE117" s="20" t="n">
        <v>45773.125</v>
      </c>
      <c r="BF117" s="20" t="n">
        <v>45773.54166666666</v>
      </c>
      <c r="BG117" s="20" t="n">
        <v>45773.625</v>
      </c>
    </row>
    <row r="118">
      <c r="A118" s="5">
        <f>A117+1</f>
        <v/>
      </c>
      <c r="B118" s="3">
        <f>-SUMIFS(df_extrato_zig!G:G,df_extrato_zig!E:E,Conciliacao!A118,df_extrato_zig!D:D,"Saque")-SUMIFS(df_extrato_zig!G:G,df_extrato_zig!E:E,Conciliacao!A118,df_extrato_zig!D:D,"Antecipação")</f>
        <v/>
      </c>
      <c r="C118" s="3">
        <f>SUMIFS(df_extrato_zig!E:E,df_extrato_zig!L:L,Conciliacao!A118,df_extrato_zig!F:F,"DINHEIRO")</f>
        <v/>
      </c>
      <c r="D118" s="3">
        <f>SUMIFS(view_parc_agrup!H:H,view_parc_agrup!G:G,Conciliacao!A118)</f>
        <v/>
      </c>
      <c r="E118" s="3">
        <f>SUMIFS(df_mutuos!I:I,df_mutuos!B:B,Conciliacao!A118)</f>
        <v/>
      </c>
      <c r="F118" s="6">
        <f>SUMIFS(df_bloqueios_judiciais!E:E,df_bloqueios_judiciais!D:D,Conciliacao!A118,df_bloqueios_judiciais!E:E,"&gt;0")</f>
        <v/>
      </c>
      <c r="G118" s="7">
        <f>SUMIFS(df_extratos!I:I,df_extratos!F:F,Conciliacao!BD118,df_extratos!G:G,"CREDITO")+SUMIFS(df_extratos!I:I,df_extratos!F:F,Conciliacao!A118,df_extratos!G:G,"CREDITO")+SUMIFS(df_extratos!I:I,df_extratos!F:F,Conciliacao!BE118,df_extratos!G:G,"CREDITO")+SUMIFS(df_extratos!I:I,df_extratos!F:F,Conciliacao!BF118,df_extratos!G:G,"CREDITO")+SUMIFS(df_extratos!I:I,df_extratos!F:F,Conciliacao!BG118,df_extratos!G:G,"CREDITO")</f>
        <v/>
      </c>
      <c r="H118" s="9">
        <f>G118-SUM(B118:F118)</f>
        <v/>
      </c>
      <c r="I118" s="4">
        <f>SUMIFS(df_blueme_sem_parcelamento!E:E,df_blueme_sem_parcelamento!H:H,Conciliacao!A118)*(-1)</f>
        <v/>
      </c>
      <c r="J118" s="4">
        <f>SUMIFS(df_blueme_com_parcelamento!J:J,df_blueme_com_parcelamento!M:M,Conciliacao!A118)*(-1)</f>
        <v/>
      </c>
      <c r="K118" s="4">
        <f>SUMIFS(df_mutuos!J:J,df_mutuos!B:B,Conciliacao!A118)*(-1)</f>
        <v/>
      </c>
      <c r="L118" s="8">
        <f>SUMIFS(df_bloqueios_judiciais!E:E,df_bloqueios_judiciais!D:D,Conciliacao!A118,df_bloqueios_judiciais!E:E,"&lt;0")</f>
        <v/>
      </c>
      <c r="M118" s="10">
        <f>SUMIFS(df_extratos!I:I,df_extratos!F:F,Conciliacao!BD118,df_extratos!G:G,"DEBITO")+SUMIFS(df_extratos!I:I,df_extratos!F:F,Conciliacao!A118,df_extratos!G:G,"DEBITO")+SUMIFS(df_extratos!I:I,df_extratos!F:F,Conciliacao!BE118,df_extratos!G:G,"DEBITO")+SUMIFS(df_extratos!I:I,df_extratos!F:F,Conciliacao!BF118,df_extratos!G:G,"DEBITO")+SUMIFS(df_extratos!I:I,df_extratos!F:F,Conciliacao!BG118,df_extratos!G:G,"DEBITO")</f>
        <v/>
      </c>
      <c r="N118" s="11">
        <f>M118-SUM(I118:L118)</f>
        <v/>
      </c>
      <c r="O118" s="25">
        <f>SUMIFS(df_ajustes_conciliaco!D:D,df_ajustes_conciliaco!C:C,Conciliacao!A118)</f>
        <v/>
      </c>
      <c r="P118" s="22">
        <f>N118+H118-O118</f>
        <v/>
      </c>
      <c r="BD118" s="20" t="n">
        <v>45774.5</v>
      </c>
      <c r="BE118" s="20" t="n">
        <v>45774.125</v>
      </c>
      <c r="BF118" s="20" t="n">
        <v>45774.54166666666</v>
      </c>
      <c r="BG118" s="20" t="n">
        <v>45774.625</v>
      </c>
    </row>
    <row r="119">
      <c r="A119" s="5">
        <f>A118+1</f>
        <v/>
      </c>
      <c r="B119" s="3">
        <f>-SUMIFS(df_extrato_zig!G:G,df_extrato_zig!E:E,Conciliacao!A119,df_extrato_zig!D:D,"Saque")-SUMIFS(df_extrato_zig!G:G,df_extrato_zig!E:E,Conciliacao!A119,df_extrato_zig!D:D,"Antecipação")</f>
        <v/>
      </c>
      <c r="C119" s="3">
        <f>SUMIFS(df_extrato_zig!E:E,df_extrato_zig!L:L,Conciliacao!A119,df_extrato_zig!F:F,"DINHEIRO")</f>
        <v/>
      </c>
      <c r="D119" s="3">
        <f>SUMIFS(view_parc_agrup!H:H,view_parc_agrup!G:G,Conciliacao!A119)</f>
        <v/>
      </c>
      <c r="E119" s="3">
        <f>SUMIFS(df_mutuos!I:I,df_mutuos!B:B,Conciliacao!A119)</f>
        <v/>
      </c>
      <c r="F119" s="6">
        <f>SUMIFS(df_bloqueios_judiciais!E:E,df_bloqueios_judiciais!D:D,Conciliacao!A119,df_bloqueios_judiciais!E:E,"&gt;0")</f>
        <v/>
      </c>
      <c r="G119" s="7">
        <f>SUMIFS(df_extratos!I:I,df_extratos!F:F,Conciliacao!BD119,df_extratos!G:G,"CREDITO")+SUMIFS(df_extratos!I:I,df_extratos!F:F,Conciliacao!A119,df_extratos!G:G,"CREDITO")+SUMIFS(df_extratos!I:I,df_extratos!F:F,Conciliacao!BE119,df_extratos!G:G,"CREDITO")+SUMIFS(df_extratos!I:I,df_extratos!F:F,Conciliacao!BF119,df_extratos!G:G,"CREDITO")+SUMIFS(df_extratos!I:I,df_extratos!F:F,Conciliacao!BG119,df_extratos!G:G,"CREDITO")</f>
        <v/>
      </c>
      <c r="H119" s="9">
        <f>G119-SUM(B119:F119)</f>
        <v/>
      </c>
      <c r="I119" s="4">
        <f>SUMIFS(df_blueme_sem_parcelamento!E:E,df_blueme_sem_parcelamento!H:H,Conciliacao!A119)*(-1)</f>
        <v/>
      </c>
      <c r="J119" s="4">
        <f>SUMIFS(df_blueme_com_parcelamento!J:J,df_blueme_com_parcelamento!M:M,Conciliacao!A119)*(-1)</f>
        <v/>
      </c>
      <c r="K119" s="4">
        <f>SUMIFS(df_mutuos!J:J,df_mutuos!B:B,Conciliacao!A119)*(-1)</f>
        <v/>
      </c>
      <c r="L119" s="8">
        <f>SUMIFS(df_bloqueios_judiciais!E:E,df_bloqueios_judiciais!D:D,Conciliacao!A119,df_bloqueios_judiciais!E:E,"&lt;0")</f>
        <v/>
      </c>
      <c r="M119" s="10">
        <f>SUMIFS(df_extratos!I:I,df_extratos!F:F,Conciliacao!BD119,df_extratos!G:G,"DEBITO")+SUMIFS(df_extratos!I:I,df_extratos!F:F,Conciliacao!A119,df_extratos!G:G,"DEBITO")+SUMIFS(df_extratos!I:I,df_extratos!F:F,Conciliacao!BE119,df_extratos!G:G,"DEBITO")+SUMIFS(df_extratos!I:I,df_extratos!F:F,Conciliacao!BF119,df_extratos!G:G,"DEBITO")+SUMIFS(df_extratos!I:I,df_extratos!F:F,Conciliacao!BG119,df_extratos!G:G,"DEBITO")</f>
        <v/>
      </c>
      <c r="N119" s="11">
        <f>M119-SUM(I119:L119)</f>
        <v/>
      </c>
      <c r="O119" s="25">
        <f>SUMIFS(df_ajustes_conciliaco!D:D,df_ajustes_conciliaco!C:C,Conciliacao!A119)</f>
        <v/>
      </c>
      <c r="P119" s="22">
        <f>N119+H119-O119</f>
        <v/>
      </c>
      <c r="BD119" s="20" t="n">
        <v>45775.5</v>
      </c>
      <c r="BE119" s="20" t="n">
        <v>45775.125</v>
      </c>
      <c r="BF119" s="20" t="n">
        <v>45775.54166666666</v>
      </c>
      <c r="BG119" s="20" t="n">
        <v>45775.625</v>
      </c>
    </row>
    <row r="120">
      <c r="A120" s="5">
        <f>A119+1</f>
        <v/>
      </c>
      <c r="B120" s="3">
        <f>-SUMIFS(df_extrato_zig!G:G,df_extrato_zig!E:E,Conciliacao!A120,df_extrato_zig!D:D,"Saque")-SUMIFS(df_extrato_zig!G:G,df_extrato_zig!E:E,Conciliacao!A120,df_extrato_zig!D:D,"Antecipação")</f>
        <v/>
      </c>
      <c r="C120" s="3">
        <f>SUMIFS(df_extrato_zig!E:E,df_extrato_zig!L:L,Conciliacao!A120,df_extrato_zig!F:F,"DINHEIRO")</f>
        <v/>
      </c>
      <c r="D120" s="3">
        <f>SUMIFS(view_parc_agrup!H:H,view_parc_agrup!G:G,Conciliacao!A120)</f>
        <v/>
      </c>
      <c r="E120" s="3">
        <f>SUMIFS(df_mutuos!I:I,df_mutuos!B:B,Conciliacao!A120)</f>
        <v/>
      </c>
      <c r="F120" s="6">
        <f>SUMIFS(df_bloqueios_judiciais!E:E,df_bloqueios_judiciais!D:D,Conciliacao!A120,df_bloqueios_judiciais!E:E,"&gt;0")</f>
        <v/>
      </c>
      <c r="G120" s="7">
        <f>SUMIFS(df_extratos!I:I,df_extratos!F:F,Conciliacao!BD120,df_extratos!G:G,"CREDITO")+SUMIFS(df_extratos!I:I,df_extratos!F:F,Conciliacao!A120,df_extratos!G:G,"CREDITO")+SUMIFS(df_extratos!I:I,df_extratos!F:F,Conciliacao!BE120,df_extratos!G:G,"CREDITO")+SUMIFS(df_extratos!I:I,df_extratos!F:F,Conciliacao!BF120,df_extratos!G:G,"CREDITO")+SUMIFS(df_extratos!I:I,df_extratos!F:F,Conciliacao!BG120,df_extratos!G:G,"CREDITO")</f>
        <v/>
      </c>
      <c r="H120" s="9">
        <f>G120-SUM(B120:F120)</f>
        <v/>
      </c>
      <c r="I120" s="4">
        <f>SUMIFS(df_blueme_sem_parcelamento!E:E,df_blueme_sem_parcelamento!H:H,Conciliacao!A120)*(-1)</f>
        <v/>
      </c>
      <c r="J120" s="4">
        <f>SUMIFS(df_blueme_com_parcelamento!J:J,df_blueme_com_parcelamento!M:M,Conciliacao!A120)*(-1)</f>
        <v/>
      </c>
      <c r="K120" s="4">
        <f>SUMIFS(df_mutuos!J:J,df_mutuos!B:B,Conciliacao!A120)*(-1)</f>
        <v/>
      </c>
      <c r="L120" s="8">
        <f>SUMIFS(df_bloqueios_judiciais!E:E,df_bloqueios_judiciais!D:D,Conciliacao!A120,df_bloqueios_judiciais!E:E,"&lt;0")</f>
        <v/>
      </c>
      <c r="M120" s="10">
        <f>SUMIFS(df_extratos!I:I,df_extratos!F:F,Conciliacao!BD120,df_extratos!G:G,"DEBITO")+SUMIFS(df_extratos!I:I,df_extratos!F:F,Conciliacao!A120,df_extratos!G:G,"DEBITO")+SUMIFS(df_extratos!I:I,df_extratos!F:F,Conciliacao!BE120,df_extratos!G:G,"DEBITO")+SUMIFS(df_extratos!I:I,df_extratos!F:F,Conciliacao!BF120,df_extratos!G:G,"DEBITO")+SUMIFS(df_extratos!I:I,df_extratos!F:F,Conciliacao!BG120,df_extratos!G:G,"DEBITO")</f>
        <v/>
      </c>
      <c r="N120" s="11">
        <f>M120-SUM(I120:L120)</f>
        <v/>
      </c>
      <c r="O120" s="25">
        <f>SUMIFS(df_ajustes_conciliaco!D:D,df_ajustes_conciliaco!C:C,Conciliacao!A120)</f>
        <v/>
      </c>
      <c r="P120" s="22">
        <f>N120+H120-O120</f>
        <v/>
      </c>
      <c r="BD120" s="20" t="n">
        <v>45776.5</v>
      </c>
      <c r="BE120" s="20" t="n">
        <v>45776.125</v>
      </c>
      <c r="BF120" s="20" t="n">
        <v>45776.54166666666</v>
      </c>
      <c r="BG120" s="20" t="n">
        <v>45776.625</v>
      </c>
    </row>
    <row r="121">
      <c r="A121" s="5">
        <f>A120+1</f>
        <v/>
      </c>
      <c r="B121" s="3">
        <f>-SUMIFS(df_extrato_zig!G:G,df_extrato_zig!E:E,Conciliacao!A121,df_extrato_zig!D:D,"Saque")-SUMIFS(df_extrato_zig!G:G,df_extrato_zig!E:E,Conciliacao!A121,df_extrato_zig!D:D,"Antecipação")</f>
        <v/>
      </c>
      <c r="C121" s="3">
        <f>SUMIFS(df_extrato_zig!E:E,df_extrato_zig!L:L,Conciliacao!A121,df_extrato_zig!F:F,"DINHEIRO")</f>
        <v/>
      </c>
      <c r="D121" s="3">
        <f>SUMIFS(view_parc_agrup!H:H,view_parc_agrup!G:G,Conciliacao!A121)</f>
        <v/>
      </c>
      <c r="E121" s="3">
        <f>SUMIFS(df_mutuos!I:I,df_mutuos!B:B,Conciliacao!A121)</f>
        <v/>
      </c>
      <c r="F121" s="6">
        <f>SUMIFS(df_bloqueios_judiciais!E:E,df_bloqueios_judiciais!D:D,Conciliacao!A121,df_bloqueios_judiciais!E:E,"&gt;0")</f>
        <v/>
      </c>
      <c r="G121" s="7">
        <f>SUMIFS(df_extratos!I:I,df_extratos!F:F,Conciliacao!BD121,df_extratos!G:G,"CREDITO")+SUMIFS(df_extratos!I:I,df_extratos!F:F,Conciliacao!A121,df_extratos!G:G,"CREDITO")+SUMIFS(df_extratos!I:I,df_extratos!F:F,Conciliacao!BE121,df_extratos!G:G,"CREDITO")+SUMIFS(df_extratos!I:I,df_extratos!F:F,Conciliacao!BF121,df_extratos!G:G,"CREDITO")+SUMIFS(df_extratos!I:I,df_extratos!F:F,Conciliacao!BG121,df_extratos!G:G,"CREDITO")</f>
        <v/>
      </c>
      <c r="H121" s="9">
        <f>G121-SUM(B121:F121)</f>
        <v/>
      </c>
      <c r="I121" s="4">
        <f>SUMIFS(df_blueme_sem_parcelamento!E:E,df_blueme_sem_parcelamento!H:H,Conciliacao!A121)*(-1)</f>
        <v/>
      </c>
      <c r="J121" s="4">
        <f>SUMIFS(df_blueme_com_parcelamento!J:J,df_blueme_com_parcelamento!M:M,Conciliacao!A121)*(-1)</f>
        <v/>
      </c>
      <c r="K121" s="4">
        <f>SUMIFS(df_mutuos!J:J,df_mutuos!B:B,Conciliacao!A121)*(-1)</f>
        <v/>
      </c>
      <c r="L121" s="8">
        <f>SUMIFS(df_bloqueios_judiciais!E:E,df_bloqueios_judiciais!D:D,Conciliacao!A121,df_bloqueios_judiciais!E:E,"&lt;0")</f>
        <v/>
      </c>
      <c r="M121" s="10">
        <f>SUMIFS(df_extratos!I:I,df_extratos!F:F,Conciliacao!BD121,df_extratos!G:G,"DEBITO")+SUMIFS(df_extratos!I:I,df_extratos!F:F,Conciliacao!A121,df_extratos!G:G,"DEBITO")+SUMIFS(df_extratos!I:I,df_extratos!F:F,Conciliacao!BE121,df_extratos!G:G,"DEBITO")+SUMIFS(df_extratos!I:I,df_extratos!F:F,Conciliacao!BF121,df_extratos!G:G,"DEBITO")+SUMIFS(df_extratos!I:I,df_extratos!F:F,Conciliacao!BG121,df_extratos!G:G,"DEBITO")</f>
        <v/>
      </c>
      <c r="N121" s="11">
        <f>M121-SUM(I121:L121)</f>
        <v/>
      </c>
      <c r="O121" s="25">
        <f>SUMIFS(df_ajustes_conciliaco!D:D,df_ajustes_conciliaco!C:C,Conciliacao!A121)</f>
        <v/>
      </c>
      <c r="P121" s="22">
        <f>N121+H121-O121</f>
        <v/>
      </c>
      <c r="BD121" s="20" t="n">
        <v>45777.5</v>
      </c>
      <c r="BE121" s="20" t="n">
        <v>45777.125</v>
      </c>
      <c r="BF121" s="20" t="n">
        <v>45777.54166666666</v>
      </c>
      <c r="BG121" s="20" t="n">
        <v>45777.625</v>
      </c>
    </row>
    <row r="122">
      <c r="A122" s="5">
        <f>A121+1</f>
        <v/>
      </c>
      <c r="B122" s="3">
        <f>-SUMIFS(df_extrato_zig!G:G,df_extrato_zig!E:E,Conciliacao!A122,df_extrato_zig!D:D,"Saque")-SUMIFS(df_extrato_zig!G:G,df_extrato_zig!E:E,Conciliacao!A122,df_extrato_zig!D:D,"Antecipação")</f>
        <v/>
      </c>
      <c r="C122" s="3">
        <f>SUMIFS(df_extrato_zig!E:E,df_extrato_zig!L:L,Conciliacao!A122,df_extrato_zig!F:F,"DINHEIRO")</f>
        <v/>
      </c>
      <c r="D122" s="3">
        <f>SUMIFS(view_parc_agrup!H:H,view_parc_agrup!G:G,Conciliacao!A122)</f>
        <v/>
      </c>
      <c r="E122" s="3">
        <f>SUMIFS(df_mutuos!I:I,df_mutuos!B:B,Conciliacao!A122)</f>
        <v/>
      </c>
      <c r="F122" s="6">
        <f>SUMIFS(df_bloqueios_judiciais!E:E,df_bloqueios_judiciais!D:D,Conciliacao!A122,df_bloqueios_judiciais!E:E,"&gt;0")</f>
        <v/>
      </c>
      <c r="G122" s="7">
        <f>SUMIFS(df_extratos!I:I,df_extratos!F:F,Conciliacao!BD122,df_extratos!G:G,"CREDITO")+SUMIFS(df_extratos!I:I,df_extratos!F:F,Conciliacao!A122,df_extratos!G:G,"CREDITO")+SUMIFS(df_extratos!I:I,df_extratos!F:F,Conciliacao!BE122,df_extratos!G:G,"CREDITO")+SUMIFS(df_extratos!I:I,df_extratos!F:F,Conciliacao!BF122,df_extratos!G:G,"CREDITO")+SUMIFS(df_extratos!I:I,df_extratos!F:F,Conciliacao!BG122,df_extratos!G:G,"CREDITO")</f>
        <v/>
      </c>
      <c r="H122" s="9">
        <f>G122-SUM(B122:F122)</f>
        <v/>
      </c>
      <c r="I122" s="4">
        <f>SUMIFS(df_blueme_sem_parcelamento!E:E,df_blueme_sem_parcelamento!H:H,Conciliacao!A122)*(-1)</f>
        <v/>
      </c>
      <c r="J122" s="4">
        <f>SUMIFS(df_blueme_com_parcelamento!J:J,df_blueme_com_parcelamento!M:M,Conciliacao!A122)*(-1)</f>
        <v/>
      </c>
      <c r="K122" s="4">
        <f>SUMIFS(df_mutuos!J:J,df_mutuos!B:B,Conciliacao!A122)*(-1)</f>
        <v/>
      </c>
      <c r="L122" s="8">
        <f>SUMIFS(df_bloqueios_judiciais!E:E,df_bloqueios_judiciais!D:D,Conciliacao!A122,df_bloqueios_judiciais!E:E,"&lt;0")</f>
        <v/>
      </c>
      <c r="M122" s="10">
        <f>SUMIFS(df_extratos!I:I,df_extratos!F:F,Conciliacao!BD122,df_extratos!G:G,"DEBITO")+SUMIFS(df_extratos!I:I,df_extratos!F:F,Conciliacao!A122,df_extratos!G:G,"DEBITO")+SUMIFS(df_extratos!I:I,df_extratos!F:F,Conciliacao!BE122,df_extratos!G:G,"DEBITO")+SUMIFS(df_extratos!I:I,df_extratos!F:F,Conciliacao!BF122,df_extratos!G:G,"DEBITO")+SUMIFS(df_extratos!I:I,df_extratos!F:F,Conciliacao!BG122,df_extratos!G:G,"DEBITO")</f>
        <v/>
      </c>
      <c r="N122" s="11">
        <f>M122-SUM(I122:L122)</f>
        <v/>
      </c>
      <c r="O122" s="25">
        <f>SUMIFS(df_ajustes_conciliaco!D:D,df_ajustes_conciliaco!C:C,Conciliacao!A122)</f>
        <v/>
      </c>
      <c r="P122" s="22">
        <f>N122+H122-O122</f>
        <v/>
      </c>
      <c r="BD122" s="20" t="n">
        <v>45778.5</v>
      </c>
      <c r="BE122" s="20" t="n">
        <v>45778.125</v>
      </c>
      <c r="BF122" s="20" t="n">
        <v>45778.54166666666</v>
      </c>
      <c r="BG122" s="20" t="n">
        <v>45778.625</v>
      </c>
    </row>
    <row r="123">
      <c r="A123" s="5">
        <f>A122+1</f>
        <v/>
      </c>
      <c r="B123" s="3">
        <f>-SUMIFS(df_extrato_zig!G:G,df_extrato_zig!E:E,Conciliacao!A123,df_extrato_zig!D:D,"Saque")-SUMIFS(df_extrato_zig!G:G,df_extrato_zig!E:E,Conciliacao!A123,df_extrato_zig!D:D,"Antecipação")</f>
        <v/>
      </c>
      <c r="C123" s="3">
        <f>SUMIFS(df_extrato_zig!E:E,df_extrato_zig!L:L,Conciliacao!A123,df_extrato_zig!F:F,"DINHEIRO")</f>
        <v/>
      </c>
      <c r="D123" s="3">
        <f>SUMIFS(view_parc_agrup!H:H,view_parc_agrup!G:G,Conciliacao!A123)</f>
        <v/>
      </c>
      <c r="E123" s="3">
        <f>SUMIFS(df_mutuos!I:I,df_mutuos!B:B,Conciliacao!A123)</f>
        <v/>
      </c>
      <c r="F123" s="6">
        <f>SUMIFS(df_bloqueios_judiciais!E:E,df_bloqueios_judiciais!D:D,Conciliacao!A123,df_bloqueios_judiciais!E:E,"&gt;0")</f>
        <v/>
      </c>
      <c r="G123" s="7">
        <f>SUMIFS(df_extratos!I:I,df_extratos!F:F,Conciliacao!BD123,df_extratos!G:G,"CREDITO")+SUMIFS(df_extratos!I:I,df_extratos!F:F,Conciliacao!A123,df_extratos!G:G,"CREDITO")+SUMIFS(df_extratos!I:I,df_extratos!F:F,Conciliacao!BE123,df_extratos!G:G,"CREDITO")+SUMIFS(df_extratos!I:I,df_extratos!F:F,Conciliacao!BF123,df_extratos!G:G,"CREDITO")+SUMIFS(df_extratos!I:I,df_extratos!F:F,Conciliacao!BG123,df_extratos!G:G,"CREDITO")</f>
        <v/>
      </c>
      <c r="H123" s="9">
        <f>G123-SUM(B123:F123)</f>
        <v/>
      </c>
      <c r="I123" s="4">
        <f>SUMIFS(df_blueme_sem_parcelamento!E:E,df_blueme_sem_parcelamento!H:H,Conciliacao!A123)*(-1)</f>
        <v/>
      </c>
      <c r="J123" s="4">
        <f>SUMIFS(df_blueme_com_parcelamento!J:J,df_blueme_com_parcelamento!M:M,Conciliacao!A123)*(-1)</f>
        <v/>
      </c>
      <c r="K123" s="4">
        <f>SUMIFS(df_mutuos!J:J,df_mutuos!B:B,Conciliacao!A123)*(-1)</f>
        <v/>
      </c>
      <c r="L123" s="8">
        <f>SUMIFS(df_bloqueios_judiciais!E:E,df_bloqueios_judiciais!D:D,Conciliacao!A123,df_bloqueios_judiciais!E:E,"&lt;0")</f>
        <v/>
      </c>
      <c r="M123" s="10">
        <f>SUMIFS(df_extratos!I:I,df_extratos!F:F,Conciliacao!BD123,df_extratos!G:G,"DEBITO")+SUMIFS(df_extratos!I:I,df_extratos!F:F,Conciliacao!A123,df_extratos!G:G,"DEBITO")+SUMIFS(df_extratos!I:I,df_extratos!F:F,Conciliacao!BE123,df_extratos!G:G,"DEBITO")+SUMIFS(df_extratos!I:I,df_extratos!F:F,Conciliacao!BF123,df_extratos!G:G,"DEBITO")+SUMIFS(df_extratos!I:I,df_extratos!F:F,Conciliacao!BG123,df_extratos!G:G,"DEBITO")</f>
        <v/>
      </c>
      <c r="N123" s="11">
        <f>M123-SUM(I123:L123)</f>
        <v/>
      </c>
      <c r="O123" s="25">
        <f>SUMIFS(df_ajustes_conciliaco!D:D,df_ajustes_conciliaco!C:C,Conciliacao!A123)</f>
        <v/>
      </c>
      <c r="P123" s="22">
        <f>N123+H123-O123</f>
        <v/>
      </c>
      <c r="BD123" s="20" t="n">
        <v>45779.5</v>
      </c>
      <c r="BE123" s="20" t="n">
        <v>45779.125</v>
      </c>
      <c r="BF123" s="20" t="n">
        <v>45779.54166666666</v>
      </c>
      <c r="BG123" s="20" t="n">
        <v>45779.625</v>
      </c>
    </row>
    <row r="124">
      <c r="A124" s="5">
        <f>A123+1</f>
        <v/>
      </c>
      <c r="B124" s="3">
        <f>-SUMIFS(df_extrato_zig!G:G,df_extrato_zig!E:E,Conciliacao!A124,df_extrato_zig!D:D,"Saque")-SUMIFS(df_extrato_zig!G:G,df_extrato_zig!E:E,Conciliacao!A124,df_extrato_zig!D:D,"Antecipação")</f>
        <v/>
      </c>
      <c r="C124" s="3">
        <f>SUMIFS(df_extrato_zig!E:E,df_extrato_zig!L:L,Conciliacao!A124,df_extrato_zig!F:F,"DINHEIRO")</f>
        <v/>
      </c>
      <c r="D124" s="3">
        <f>SUMIFS(view_parc_agrup!H:H,view_parc_agrup!G:G,Conciliacao!A124)</f>
        <v/>
      </c>
      <c r="E124" s="3">
        <f>SUMIFS(df_mutuos!I:I,df_mutuos!B:B,Conciliacao!A124)</f>
        <v/>
      </c>
      <c r="F124" s="6">
        <f>SUMIFS(df_bloqueios_judiciais!E:E,df_bloqueios_judiciais!D:D,Conciliacao!A124,df_bloqueios_judiciais!E:E,"&gt;0")</f>
        <v/>
      </c>
      <c r="G124" s="7">
        <f>SUMIFS(df_extratos!I:I,df_extratos!F:F,Conciliacao!BD124,df_extratos!G:G,"CREDITO")+SUMIFS(df_extratos!I:I,df_extratos!F:F,Conciliacao!A124,df_extratos!G:G,"CREDITO")+SUMIFS(df_extratos!I:I,df_extratos!F:F,Conciliacao!BE124,df_extratos!G:G,"CREDITO")+SUMIFS(df_extratos!I:I,df_extratos!F:F,Conciliacao!BF124,df_extratos!G:G,"CREDITO")+SUMIFS(df_extratos!I:I,df_extratos!F:F,Conciliacao!BG124,df_extratos!G:G,"CREDITO")</f>
        <v/>
      </c>
      <c r="H124" s="9">
        <f>G124-SUM(B124:F124)</f>
        <v/>
      </c>
      <c r="I124" s="4">
        <f>SUMIFS(df_blueme_sem_parcelamento!E:E,df_blueme_sem_parcelamento!H:H,Conciliacao!A124)*(-1)</f>
        <v/>
      </c>
      <c r="J124" s="4">
        <f>SUMIFS(df_blueme_com_parcelamento!J:J,df_blueme_com_parcelamento!M:M,Conciliacao!A124)*(-1)</f>
        <v/>
      </c>
      <c r="K124" s="4">
        <f>SUMIFS(df_mutuos!J:J,df_mutuos!B:B,Conciliacao!A124)*(-1)</f>
        <v/>
      </c>
      <c r="L124" s="8">
        <f>SUMIFS(df_bloqueios_judiciais!E:E,df_bloqueios_judiciais!D:D,Conciliacao!A124,df_bloqueios_judiciais!E:E,"&lt;0")</f>
        <v/>
      </c>
      <c r="M124" s="10">
        <f>SUMIFS(df_extratos!I:I,df_extratos!F:F,Conciliacao!BD124,df_extratos!G:G,"DEBITO")+SUMIFS(df_extratos!I:I,df_extratos!F:F,Conciliacao!A124,df_extratos!G:G,"DEBITO")+SUMIFS(df_extratos!I:I,df_extratos!F:F,Conciliacao!BE124,df_extratos!G:G,"DEBITO")+SUMIFS(df_extratos!I:I,df_extratos!F:F,Conciliacao!BF124,df_extratos!G:G,"DEBITO")+SUMIFS(df_extratos!I:I,df_extratos!F:F,Conciliacao!BG124,df_extratos!G:G,"DEBITO")</f>
        <v/>
      </c>
      <c r="N124" s="11">
        <f>M124-SUM(I124:L124)</f>
        <v/>
      </c>
      <c r="O124" s="25">
        <f>SUMIFS(df_ajustes_conciliaco!D:D,df_ajustes_conciliaco!C:C,Conciliacao!A124)</f>
        <v/>
      </c>
      <c r="P124" s="22">
        <f>N124+H124-O124</f>
        <v/>
      </c>
      <c r="BD124" s="20" t="n">
        <v>45780.5</v>
      </c>
      <c r="BE124" s="20" t="n">
        <v>45780.125</v>
      </c>
      <c r="BF124" s="20" t="n">
        <v>45780.54166666666</v>
      </c>
      <c r="BG124" s="20" t="n">
        <v>45780.625</v>
      </c>
    </row>
    <row r="125">
      <c r="A125" s="5">
        <f>A124+1</f>
        <v/>
      </c>
      <c r="B125" s="3">
        <f>-SUMIFS(df_extrato_zig!G:G,df_extrato_zig!E:E,Conciliacao!A125,df_extrato_zig!D:D,"Saque")-SUMIFS(df_extrato_zig!G:G,df_extrato_zig!E:E,Conciliacao!A125,df_extrato_zig!D:D,"Antecipação")</f>
        <v/>
      </c>
      <c r="C125" s="3">
        <f>SUMIFS(df_extrato_zig!E:E,df_extrato_zig!L:L,Conciliacao!A125,df_extrato_zig!F:F,"DINHEIRO")</f>
        <v/>
      </c>
      <c r="D125" s="3">
        <f>SUMIFS(view_parc_agrup!H:H,view_parc_agrup!G:G,Conciliacao!A125)</f>
        <v/>
      </c>
      <c r="E125" s="3">
        <f>SUMIFS(df_mutuos!I:I,df_mutuos!B:B,Conciliacao!A125)</f>
        <v/>
      </c>
      <c r="F125" s="6">
        <f>SUMIFS(df_bloqueios_judiciais!E:E,df_bloqueios_judiciais!D:D,Conciliacao!A125,df_bloqueios_judiciais!E:E,"&gt;0")</f>
        <v/>
      </c>
      <c r="G125" s="7">
        <f>SUMIFS(df_extratos!I:I,df_extratos!F:F,Conciliacao!BD125,df_extratos!G:G,"CREDITO")+SUMIFS(df_extratos!I:I,df_extratos!F:F,Conciliacao!A125,df_extratos!G:G,"CREDITO")+SUMIFS(df_extratos!I:I,df_extratos!F:F,Conciliacao!BE125,df_extratos!G:G,"CREDITO")+SUMIFS(df_extratos!I:I,df_extratos!F:F,Conciliacao!BF125,df_extratos!G:G,"CREDITO")+SUMIFS(df_extratos!I:I,df_extratos!F:F,Conciliacao!BG125,df_extratos!G:G,"CREDITO")</f>
        <v/>
      </c>
      <c r="H125" s="9">
        <f>G125-SUM(B125:F125)</f>
        <v/>
      </c>
      <c r="I125" s="4">
        <f>SUMIFS(df_blueme_sem_parcelamento!E:E,df_blueme_sem_parcelamento!H:H,Conciliacao!A125)*(-1)</f>
        <v/>
      </c>
      <c r="J125" s="4">
        <f>SUMIFS(df_blueme_com_parcelamento!J:J,df_blueme_com_parcelamento!M:M,Conciliacao!A125)*(-1)</f>
        <v/>
      </c>
      <c r="K125" s="4">
        <f>SUMIFS(df_mutuos!J:J,df_mutuos!B:B,Conciliacao!A125)*(-1)</f>
        <v/>
      </c>
      <c r="L125" s="8">
        <f>SUMIFS(df_bloqueios_judiciais!E:E,df_bloqueios_judiciais!D:D,Conciliacao!A125,df_bloqueios_judiciais!E:E,"&lt;0")</f>
        <v/>
      </c>
      <c r="M125" s="10">
        <f>SUMIFS(df_extratos!I:I,df_extratos!F:F,Conciliacao!BD125,df_extratos!G:G,"DEBITO")+SUMIFS(df_extratos!I:I,df_extratos!F:F,Conciliacao!A125,df_extratos!G:G,"DEBITO")+SUMIFS(df_extratos!I:I,df_extratos!F:F,Conciliacao!BE125,df_extratos!G:G,"DEBITO")+SUMIFS(df_extratos!I:I,df_extratos!F:F,Conciliacao!BF125,df_extratos!G:G,"DEBITO")+SUMIFS(df_extratos!I:I,df_extratos!F:F,Conciliacao!BG125,df_extratos!G:G,"DEBITO")</f>
        <v/>
      </c>
      <c r="N125" s="11">
        <f>M125-SUM(I125:L125)</f>
        <v/>
      </c>
      <c r="O125" s="25">
        <f>SUMIFS(df_ajustes_conciliaco!D:D,df_ajustes_conciliaco!C:C,Conciliacao!A125)</f>
        <v/>
      </c>
      <c r="P125" s="22">
        <f>N125+H125-O125</f>
        <v/>
      </c>
      <c r="BD125" s="20" t="n">
        <v>45781.5</v>
      </c>
      <c r="BE125" s="20" t="n">
        <v>45781.125</v>
      </c>
      <c r="BF125" s="20" t="n">
        <v>45781.54166666666</v>
      </c>
      <c r="BG125" s="20" t="n">
        <v>45781.625</v>
      </c>
    </row>
    <row r="126">
      <c r="A126" s="5">
        <f>A125+1</f>
        <v/>
      </c>
      <c r="B126" s="3">
        <f>-SUMIFS(df_extrato_zig!G:G,df_extrato_zig!E:E,Conciliacao!A126,df_extrato_zig!D:D,"Saque")-SUMIFS(df_extrato_zig!G:G,df_extrato_zig!E:E,Conciliacao!A126,df_extrato_zig!D:D,"Antecipação")</f>
        <v/>
      </c>
      <c r="C126" s="3">
        <f>SUMIFS(df_extrato_zig!E:E,df_extrato_zig!L:L,Conciliacao!A126,df_extrato_zig!F:F,"DINHEIRO")</f>
        <v/>
      </c>
      <c r="D126" s="3">
        <f>SUMIFS(view_parc_agrup!H:H,view_parc_agrup!G:G,Conciliacao!A126)</f>
        <v/>
      </c>
      <c r="E126" s="3">
        <f>SUMIFS(df_mutuos!I:I,df_mutuos!B:B,Conciliacao!A126)</f>
        <v/>
      </c>
      <c r="F126" s="6">
        <f>SUMIFS(df_bloqueios_judiciais!E:E,df_bloqueios_judiciais!D:D,Conciliacao!A126,df_bloqueios_judiciais!E:E,"&gt;0")</f>
        <v/>
      </c>
      <c r="G126" s="7">
        <f>SUMIFS(df_extratos!I:I,df_extratos!F:F,Conciliacao!BD126,df_extratos!G:G,"CREDITO")+SUMIFS(df_extratos!I:I,df_extratos!F:F,Conciliacao!A126,df_extratos!G:G,"CREDITO")+SUMIFS(df_extratos!I:I,df_extratos!F:F,Conciliacao!BE126,df_extratos!G:G,"CREDITO")+SUMIFS(df_extratos!I:I,df_extratos!F:F,Conciliacao!BF126,df_extratos!G:G,"CREDITO")+SUMIFS(df_extratos!I:I,df_extratos!F:F,Conciliacao!BG126,df_extratos!G:G,"CREDITO")</f>
        <v/>
      </c>
      <c r="H126" s="9">
        <f>G126-SUM(B126:F126)</f>
        <v/>
      </c>
      <c r="I126" s="4">
        <f>SUMIFS(df_blueme_sem_parcelamento!E:E,df_blueme_sem_parcelamento!H:H,Conciliacao!A126)*(-1)</f>
        <v/>
      </c>
      <c r="J126" s="4">
        <f>SUMIFS(df_blueme_com_parcelamento!J:J,df_blueme_com_parcelamento!M:M,Conciliacao!A126)*(-1)</f>
        <v/>
      </c>
      <c r="K126" s="4">
        <f>SUMIFS(df_mutuos!J:J,df_mutuos!B:B,Conciliacao!A126)*(-1)</f>
        <v/>
      </c>
      <c r="L126" s="8">
        <f>SUMIFS(df_bloqueios_judiciais!E:E,df_bloqueios_judiciais!D:D,Conciliacao!A126,df_bloqueios_judiciais!E:E,"&lt;0")</f>
        <v/>
      </c>
      <c r="M126" s="10">
        <f>SUMIFS(df_extratos!I:I,df_extratos!F:F,Conciliacao!BD126,df_extratos!G:G,"DEBITO")+SUMIFS(df_extratos!I:I,df_extratos!F:F,Conciliacao!A126,df_extratos!G:G,"DEBITO")+SUMIFS(df_extratos!I:I,df_extratos!F:F,Conciliacao!BE126,df_extratos!G:G,"DEBITO")+SUMIFS(df_extratos!I:I,df_extratos!F:F,Conciliacao!BF126,df_extratos!G:G,"DEBITO")+SUMIFS(df_extratos!I:I,df_extratos!F:F,Conciliacao!BG126,df_extratos!G:G,"DEBITO")</f>
        <v/>
      </c>
      <c r="N126" s="11">
        <f>M126-SUM(I126:L126)</f>
        <v/>
      </c>
      <c r="O126" s="25">
        <f>SUMIFS(df_ajustes_conciliaco!D:D,df_ajustes_conciliaco!C:C,Conciliacao!A126)</f>
        <v/>
      </c>
      <c r="P126" s="22">
        <f>N126+H126-O126</f>
        <v/>
      </c>
      <c r="BD126" s="20" t="n">
        <v>45782.5</v>
      </c>
      <c r="BE126" s="20" t="n">
        <v>45782.125</v>
      </c>
      <c r="BF126" s="20" t="n">
        <v>45782.54166666666</v>
      </c>
      <c r="BG126" s="20" t="n">
        <v>45782.625</v>
      </c>
    </row>
    <row r="127">
      <c r="A127" s="5">
        <f>A126+1</f>
        <v/>
      </c>
      <c r="B127" s="3">
        <f>-SUMIFS(df_extrato_zig!G:G,df_extrato_zig!E:E,Conciliacao!A127,df_extrato_zig!D:D,"Saque")-SUMIFS(df_extrato_zig!G:G,df_extrato_zig!E:E,Conciliacao!A127,df_extrato_zig!D:D,"Antecipação")</f>
        <v/>
      </c>
      <c r="C127" s="3">
        <f>SUMIFS(df_extrato_zig!E:E,df_extrato_zig!L:L,Conciliacao!A127,df_extrato_zig!F:F,"DINHEIRO")</f>
        <v/>
      </c>
      <c r="D127" s="3">
        <f>SUMIFS(view_parc_agrup!H:H,view_parc_agrup!G:G,Conciliacao!A127)</f>
        <v/>
      </c>
      <c r="E127" s="3">
        <f>SUMIFS(df_mutuos!I:I,df_mutuos!B:B,Conciliacao!A127)</f>
        <v/>
      </c>
      <c r="F127" s="6">
        <f>SUMIFS(df_bloqueios_judiciais!E:E,df_bloqueios_judiciais!D:D,Conciliacao!A127,df_bloqueios_judiciais!E:E,"&gt;0")</f>
        <v/>
      </c>
      <c r="G127" s="7">
        <f>SUMIFS(df_extratos!I:I,df_extratos!F:F,Conciliacao!BD127,df_extratos!G:G,"CREDITO")+SUMIFS(df_extratos!I:I,df_extratos!F:F,Conciliacao!A127,df_extratos!G:G,"CREDITO")+SUMIFS(df_extratos!I:I,df_extratos!F:F,Conciliacao!BE127,df_extratos!G:G,"CREDITO")+SUMIFS(df_extratos!I:I,df_extratos!F:F,Conciliacao!BF127,df_extratos!G:G,"CREDITO")+SUMIFS(df_extratos!I:I,df_extratos!F:F,Conciliacao!BG127,df_extratos!G:G,"CREDITO")</f>
        <v/>
      </c>
      <c r="H127" s="9">
        <f>G127-SUM(B127:F127)</f>
        <v/>
      </c>
      <c r="I127" s="4">
        <f>SUMIFS(df_blueme_sem_parcelamento!E:E,df_blueme_sem_parcelamento!H:H,Conciliacao!A127)*(-1)</f>
        <v/>
      </c>
      <c r="J127" s="4">
        <f>SUMIFS(df_blueme_com_parcelamento!J:J,df_blueme_com_parcelamento!M:M,Conciliacao!A127)*(-1)</f>
        <v/>
      </c>
      <c r="K127" s="4">
        <f>SUMIFS(df_mutuos!J:J,df_mutuos!B:B,Conciliacao!A127)*(-1)</f>
        <v/>
      </c>
      <c r="L127" s="8">
        <f>SUMIFS(df_bloqueios_judiciais!E:E,df_bloqueios_judiciais!D:D,Conciliacao!A127,df_bloqueios_judiciais!E:E,"&lt;0")</f>
        <v/>
      </c>
      <c r="M127" s="10">
        <f>SUMIFS(df_extratos!I:I,df_extratos!F:F,Conciliacao!BD127,df_extratos!G:G,"DEBITO")+SUMIFS(df_extratos!I:I,df_extratos!F:F,Conciliacao!A127,df_extratos!G:G,"DEBITO")+SUMIFS(df_extratos!I:I,df_extratos!F:F,Conciliacao!BE127,df_extratos!G:G,"DEBITO")+SUMIFS(df_extratos!I:I,df_extratos!F:F,Conciliacao!BF127,df_extratos!G:G,"DEBITO")+SUMIFS(df_extratos!I:I,df_extratos!F:F,Conciliacao!BG127,df_extratos!G:G,"DEBITO")</f>
        <v/>
      </c>
      <c r="N127" s="11">
        <f>M127-SUM(I127:L127)</f>
        <v/>
      </c>
      <c r="O127" s="25">
        <f>SUMIFS(df_ajustes_conciliaco!D:D,df_ajustes_conciliaco!C:C,Conciliacao!A127)</f>
        <v/>
      </c>
      <c r="P127" s="22">
        <f>N127+H127-O127</f>
        <v/>
      </c>
      <c r="BD127" s="20" t="n">
        <v>45783.5</v>
      </c>
      <c r="BE127" s="20" t="n">
        <v>45783.125</v>
      </c>
      <c r="BF127" s="20" t="n">
        <v>45783.54166666666</v>
      </c>
      <c r="BG127" s="20" t="n">
        <v>45783.625</v>
      </c>
    </row>
    <row r="128">
      <c r="A128" s="5">
        <f>A127+1</f>
        <v/>
      </c>
      <c r="B128" s="3">
        <f>-SUMIFS(df_extrato_zig!G:G,df_extrato_zig!E:E,Conciliacao!A128,df_extrato_zig!D:D,"Saque")-SUMIFS(df_extrato_zig!G:G,df_extrato_zig!E:E,Conciliacao!A128,df_extrato_zig!D:D,"Antecipação")</f>
        <v/>
      </c>
      <c r="C128" s="3">
        <f>SUMIFS(df_extrato_zig!E:E,df_extrato_zig!L:L,Conciliacao!A128,df_extrato_zig!F:F,"DINHEIRO")</f>
        <v/>
      </c>
      <c r="D128" s="3">
        <f>SUMIFS(view_parc_agrup!H:H,view_parc_agrup!G:G,Conciliacao!A128)</f>
        <v/>
      </c>
      <c r="E128" s="3">
        <f>SUMIFS(df_mutuos!I:I,df_mutuos!B:B,Conciliacao!A128)</f>
        <v/>
      </c>
      <c r="F128" s="6">
        <f>SUMIFS(df_bloqueios_judiciais!E:E,df_bloqueios_judiciais!D:D,Conciliacao!A128,df_bloqueios_judiciais!E:E,"&gt;0")</f>
        <v/>
      </c>
      <c r="G128" s="7">
        <f>SUMIFS(df_extratos!I:I,df_extratos!F:F,Conciliacao!BD128,df_extratos!G:G,"CREDITO")+SUMIFS(df_extratos!I:I,df_extratos!F:F,Conciliacao!A128,df_extratos!G:G,"CREDITO")+SUMIFS(df_extratos!I:I,df_extratos!F:F,Conciliacao!BE128,df_extratos!G:G,"CREDITO")+SUMIFS(df_extratos!I:I,df_extratos!F:F,Conciliacao!BF128,df_extratos!G:G,"CREDITO")+SUMIFS(df_extratos!I:I,df_extratos!F:F,Conciliacao!BG128,df_extratos!G:G,"CREDITO")</f>
        <v/>
      </c>
      <c r="H128" s="9">
        <f>G128-SUM(B128:F128)</f>
        <v/>
      </c>
      <c r="I128" s="4">
        <f>SUMIFS(df_blueme_sem_parcelamento!E:E,df_blueme_sem_parcelamento!H:H,Conciliacao!A128)*(-1)</f>
        <v/>
      </c>
      <c r="J128" s="4">
        <f>SUMIFS(df_blueme_com_parcelamento!J:J,df_blueme_com_parcelamento!M:M,Conciliacao!A128)*(-1)</f>
        <v/>
      </c>
      <c r="K128" s="4">
        <f>SUMIFS(df_mutuos!J:J,df_mutuos!B:B,Conciliacao!A128)*(-1)</f>
        <v/>
      </c>
      <c r="L128" s="8">
        <f>SUMIFS(df_bloqueios_judiciais!E:E,df_bloqueios_judiciais!D:D,Conciliacao!A128,df_bloqueios_judiciais!E:E,"&lt;0")</f>
        <v/>
      </c>
      <c r="M128" s="10">
        <f>SUMIFS(df_extratos!I:I,df_extratos!F:F,Conciliacao!BD128,df_extratos!G:G,"DEBITO")+SUMIFS(df_extratos!I:I,df_extratos!F:F,Conciliacao!A128,df_extratos!G:G,"DEBITO")+SUMIFS(df_extratos!I:I,df_extratos!F:F,Conciliacao!BE128,df_extratos!G:G,"DEBITO")+SUMIFS(df_extratos!I:I,df_extratos!F:F,Conciliacao!BF128,df_extratos!G:G,"DEBITO")+SUMIFS(df_extratos!I:I,df_extratos!F:F,Conciliacao!BG128,df_extratos!G:G,"DEBITO")</f>
        <v/>
      </c>
      <c r="N128" s="11">
        <f>M128-SUM(I128:L128)</f>
        <v/>
      </c>
      <c r="O128" s="25">
        <f>SUMIFS(df_ajustes_conciliaco!D:D,df_ajustes_conciliaco!C:C,Conciliacao!A128)</f>
        <v/>
      </c>
      <c r="P128" s="22">
        <f>N128+H128-O128</f>
        <v/>
      </c>
      <c r="BD128" s="20" t="n">
        <v>45784.5</v>
      </c>
      <c r="BE128" s="20" t="n">
        <v>45784.125</v>
      </c>
      <c r="BF128" s="20" t="n">
        <v>45784.54166666666</v>
      </c>
      <c r="BG128" s="20" t="n">
        <v>45784.625</v>
      </c>
    </row>
    <row r="129">
      <c r="A129" s="5">
        <f>A128+1</f>
        <v/>
      </c>
      <c r="B129" s="3">
        <f>-SUMIFS(df_extrato_zig!G:G,df_extrato_zig!E:E,Conciliacao!A129,df_extrato_zig!D:D,"Saque")-SUMIFS(df_extrato_zig!G:G,df_extrato_zig!E:E,Conciliacao!A129,df_extrato_zig!D:D,"Antecipação")</f>
        <v/>
      </c>
      <c r="C129" s="3">
        <f>SUMIFS(df_extrato_zig!E:E,df_extrato_zig!L:L,Conciliacao!A129,df_extrato_zig!F:F,"DINHEIRO")</f>
        <v/>
      </c>
      <c r="D129" s="3">
        <f>SUMIFS(view_parc_agrup!H:H,view_parc_agrup!G:G,Conciliacao!A129)</f>
        <v/>
      </c>
      <c r="E129" s="3">
        <f>SUMIFS(df_mutuos!I:I,df_mutuos!B:B,Conciliacao!A129)</f>
        <v/>
      </c>
      <c r="F129" s="6">
        <f>SUMIFS(df_bloqueios_judiciais!E:E,df_bloqueios_judiciais!D:D,Conciliacao!A129,df_bloqueios_judiciais!E:E,"&gt;0")</f>
        <v/>
      </c>
      <c r="G129" s="7">
        <f>SUMIFS(df_extratos!I:I,df_extratos!F:F,Conciliacao!BD129,df_extratos!G:G,"CREDITO")+SUMIFS(df_extratos!I:I,df_extratos!F:F,Conciliacao!A129,df_extratos!G:G,"CREDITO")+SUMIFS(df_extratos!I:I,df_extratos!F:F,Conciliacao!BE129,df_extratos!G:G,"CREDITO")+SUMIFS(df_extratos!I:I,df_extratos!F:F,Conciliacao!BF129,df_extratos!G:G,"CREDITO")+SUMIFS(df_extratos!I:I,df_extratos!F:F,Conciliacao!BG129,df_extratos!G:G,"CREDITO")</f>
        <v/>
      </c>
      <c r="H129" s="9">
        <f>G129-SUM(B129:F129)</f>
        <v/>
      </c>
      <c r="I129" s="4">
        <f>SUMIFS(df_blueme_sem_parcelamento!E:E,df_blueme_sem_parcelamento!H:H,Conciliacao!A129)*(-1)</f>
        <v/>
      </c>
      <c r="J129" s="4">
        <f>SUMIFS(df_blueme_com_parcelamento!J:J,df_blueme_com_parcelamento!M:M,Conciliacao!A129)*(-1)</f>
        <v/>
      </c>
      <c r="K129" s="4">
        <f>SUMIFS(df_mutuos!J:J,df_mutuos!B:B,Conciliacao!A129)*(-1)</f>
        <v/>
      </c>
      <c r="L129" s="8">
        <f>SUMIFS(df_bloqueios_judiciais!E:E,df_bloqueios_judiciais!D:D,Conciliacao!A129,df_bloqueios_judiciais!E:E,"&lt;0")</f>
        <v/>
      </c>
      <c r="M129" s="10">
        <f>SUMIFS(df_extratos!I:I,df_extratos!F:F,Conciliacao!BD129,df_extratos!G:G,"DEBITO")+SUMIFS(df_extratos!I:I,df_extratos!F:F,Conciliacao!A129,df_extratos!G:G,"DEBITO")+SUMIFS(df_extratos!I:I,df_extratos!F:F,Conciliacao!BE129,df_extratos!G:G,"DEBITO")+SUMIFS(df_extratos!I:I,df_extratos!F:F,Conciliacao!BF129,df_extratos!G:G,"DEBITO")+SUMIFS(df_extratos!I:I,df_extratos!F:F,Conciliacao!BG129,df_extratos!G:G,"DEBITO")</f>
        <v/>
      </c>
      <c r="N129" s="11">
        <f>M129-SUM(I129:L129)</f>
        <v/>
      </c>
      <c r="O129" s="25">
        <f>SUMIFS(df_ajustes_conciliaco!D:D,df_ajustes_conciliaco!C:C,Conciliacao!A129)</f>
        <v/>
      </c>
      <c r="P129" s="22">
        <f>N129+H129-O129</f>
        <v/>
      </c>
      <c r="BD129" s="20" t="n">
        <v>45785.5</v>
      </c>
      <c r="BE129" s="20" t="n">
        <v>45785.125</v>
      </c>
      <c r="BF129" s="20" t="n">
        <v>45785.54166666666</v>
      </c>
      <c r="BG129" s="20" t="n">
        <v>45785.625</v>
      </c>
    </row>
    <row r="130">
      <c r="A130" s="5">
        <f>A129+1</f>
        <v/>
      </c>
      <c r="B130" s="3">
        <f>-SUMIFS(df_extrato_zig!G:G,df_extrato_zig!E:E,Conciliacao!A130,df_extrato_zig!D:D,"Saque")-SUMIFS(df_extrato_zig!G:G,df_extrato_zig!E:E,Conciliacao!A130,df_extrato_zig!D:D,"Antecipação")</f>
        <v/>
      </c>
      <c r="C130" s="3">
        <f>SUMIFS(df_extrato_zig!E:E,df_extrato_zig!L:L,Conciliacao!A130,df_extrato_zig!F:F,"DINHEIRO")</f>
        <v/>
      </c>
      <c r="D130" s="3">
        <f>SUMIFS(view_parc_agrup!H:H,view_parc_agrup!G:G,Conciliacao!A130)</f>
        <v/>
      </c>
      <c r="E130" s="3">
        <f>SUMIFS(df_mutuos!I:I,df_mutuos!B:B,Conciliacao!A130)</f>
        <v/>
      </c>
      <c r="F130" s="6">
        <f>SUMIFS(df_bloqueios_judiciais!E:E,df_bloqueios_judiciais!D:D,Conciliacao!A130,df_bloqueios_judiciais!E:E,"&gt;0")</f>
        <v/>
      </c>
      <c r="G130" s="7">
        <f>SUMIFS(df_extratos!I:I,df_extratos!F:F,Conciliacao!BD130,df_extratos!G:G,"CREDITO")+SUMIFS(df_extratos!I:I,df_extratos!F:F,Conciliacao!A130,df_extratos!G:G,"CREDITO")+SUMIFS(df_extratos!I:I,df_extratos!F:F,Conciliacao!BE130,df_extratos!G:G,"CREDITO")+SUMIFS(df_extratos!I:I,df_extratos!F:F,Conciliacao!BF130,df_extratos!G:G,"CREDITO")+SUMIFS(df_extratos!I:I,df_extratos!F:F,Conciliacao!BG130,df_extratos!G:G,"CREDITO")</f>
        <v/>
      </c>
      <c r="H130" s="9">
        <f>G130-SUM(B130:F130)</f>
        <v/>
      </c>
      <c r="I130" s="4">
        <f>SUMIFS(df_blueme_sem_parcelamento!E:E,df_blueme_sem_parcelamento!H:H,Conciliacao!A130)*(-1)</f>
        <v/>
      </c>
      <c r="J130" s="4">
        <f>SUMIFS(df_blueme_com_parcelamento!J:J,df_blueme_com_parcelamento!M:M,Conciliacao!A130)*(-1)</f>
        <v/>
      </c>
      <c r="K130" s="4">
        <f>SUMIFS(df_mutuos!J:J,df_mutuos!B:B,Conciliacao!A130)*(-1)</f>
        <v/>
      </c>
      <c r="L130" s="8">
        <f>SUMIFS(df_bloqueios_judiciais!E:E,df_bloqueios_judiciais!D:D,Conciliacao!A130,df_bloqueios_judiciais!E:E,"&lt;0")</f>
        <v/>
      </c>
      <c r="M130" s="10">
        <f>SUMIFS(df_extratos!I:I,df_extratos!F:F,Conciliacao!BD130,df_extratos!G:G,"DEBITO")+SUMIFS(df_extratos!I:I,df_extratos!F:F,Conciliacao!A130,df_extratos!G:G,"DEBITO")+SUMIFS(df_extratos!I:I,df_extratos!F:F,Conciliacao!BE130,df_extratos!G:G,"DEBITO")+SUMIFS(df_extratos!I:I,df_extratos!F:F,Conciliacao!BF130,df_extratos!G:G,"DEBITO")+SUMIFS(df_extratos!I:I,df_extratos!F:F,Conciliacao!BG130,df_extratos!G:G,"DEBITO")</f>
        <v/>
      </c>
      <c r="N130" s="11">
        <f>M130-SUM(I130:L130)</f>
        <v/>
      </c>
      <c r="O130" s="25">
        <f>SUMIFS(df_ajustes_conciliaco!D:D,df_ajustes_conciliaco!C:C,Conciliacao!A130)</f>
        <v/>
      </c>
      <c r="P130" s="22">
        <f>N130+H130-O130</f>
        <v/>
      </c>
      <c r="BD130" s="20" t="n">
        <v>45786.5</v>
      </c>
      <c r="BE130" s="20" t="n">
        <v>45786.125</v>
      </c>
      <c r="BF130" s="20" t="n">
        <v>45786.54166666666</v>
      </c>
      <c r="BG130" s="20" t="n">
        <v>45786.625</v>
      </c>
    </row>
    <row r="131">
      <c r="A131" s="5">
        <f>A130+1</f>
        <v/>
      </c>
      <c r="B131" s="3">
        <f>-SUMIFS(df_extrato_zig!G:G,df_extrato_zig!E:E,Conciliacao!A131,df_extrato_zig!D:D,"Saque")-SUMIFS(df_extrato_zig!G:G,df_extrato_zig!E:E,Conciliacao!A131,df_extrato_zig!D:D,"Antecipação")</f>
        <v/>
      </c>
      <c r="C131" s="3">
        <f>SUMIFS(df_extrato_zig!E:E,df_extrato_zig!L:L,Conciliacao!A131,df_extrato_zig!F:F,"DINHEIRO")</f>
        <v/>
      </c>
      <c r="D131" s="3">
        <f>SUMIFS(view_parc_agrup!H:H,view_parc_agrup!G:G,Conciliacao!A131)</f>
        <v/>
      </c>
      <c r="E131" s="3">
        <f>SUMIFS(df_mutuos!I:I,df_mutuos!B:B,Conciliacao!A131)</f>
        <v/>
      </c>
      <c r="F131" s="6">
        <f>SUMIFS(df_bloqueios_judiciais!E:E,df_bloqueios_judiciais!D:D,Conciliacao!A131,df_bloqueios_judiciais!E:E,"&gt;0")</f>
        <v/>
      </c>
      <c r="G131" s="7">
        <f>SUMIFS(df_extratos!I:I,df_extratos!F:F,Conciliacao!BD131,df_extratos!G:G,"CREDITO")+SUMIFS(df_extratos!I:I,df_extratos!F:F,Conciliacao!A131,df_extratos!G:G,"CREDITO")+SUMIFS(df_extratos!I:I,df_extratos!F:F,Conciliacao!BE131,df_extratos!G:G,"CREDITO")+SUMIFS(df_extratos!I:I,df_extratos!F:F,Conciliacao!BF131,df_extratos!G:G,"CREDITO")+SUMIFS(df_extratos!I:I,df_extratos!F:F,Conciliacao!BG131,df_extratos!G:G,"CREDITO")</f>
        <v/>
      </c>
      <c r="H131" s="9">
        <f>G131-SUM(B131:F131)</f>
        <v/>
      </c>
      <c r="I131" s="4">
        <f>SUMIFS(df_blueme_sem_parcelamento!E:E,df_blueme_sem_parcelamento!H:H,Conciliacao!A131)*(-1)</f>
        <v/>
      </c>
      <c r="J131" s="4">
        <f>SUMIFS(df_blueme_com_parcelamento!J:J,df_blueme_com_parcelamento!M:M,Conciliacao!A131)*(-1)</f>
        <v/>
      </c>
      <c r="K131" s="4">
        <f>SUMIFS(df_mutuos!J:J,df_mutuos!B:B,Conciliacao!A131)*(-1)</f>
        <v/>
      </c>
      <c r="L131" s="8">
        <f>SUMIFS(df_bloqueios_judiciais!E:E,df_bloqueios_judiciais!D:D,Conciliacao!A131,df_bloqueios_judiciais!E:E,"&lt;0")</f>
        <v/>
      </c>
      <c r="M131" s="10">
        <f>SUMIFS(df_extratos!I:I,df_extratos!F:F,Conciliacao!BD131,df_extratos!G:G,"DEBITO")+SUMIFS(df_extratos!I:I,df_extratos!F:F,Conciliacao!A131,df_extratos!G:G,"DEBITO")+SUMIFS(df_extratos!I:I,df_extratos!F:F,Conciliacao!BE131,df_extratos!G:G,"DEBITO")+SUMIFS(df_extratos!I:I,df_extratos!F:F,Conciliacao!BF131,df_extratos!G:G,"DEBITO")+SUMIFS(df_extratos!I:I,df_extratos!F:F,Conciliacao!BG131,df_extratos!G:G,"DEBITO")</f>
        <v/>
      </c>
      <c r="N131" s="11">
        <f>M131-SUM(I131:L131)</f>
        <v/>
      </c>
      <c r="O131" s="25">
        <f>SUMIFS(df_ajustes_conciliaco!D:D,df_ajustes_conciliaco!C:C,Conciliacao!A131)</f>
        <v/>
      </c>
      <c r="P131" s="22">
        <f>N131+H131-O131</f>
        <v/>
      </c>
      <c r="BD131" s="20" t="n">
        <v>45787.5</v>
      </c>
      <c r="BE131" s="20" t="n">
        <v>45787.125</v>
      </c>
      <c r="BF131" s="20" t="n">
        <v>45787.54166666666</v>
      </c>
      <c r="BG131" s="20" t="n">
        <v>45787.625</v>
      </c>
    </row>
    <row r="132">
      <c r="A132" s="5">
        <f>A131+1</f>
        <v/>
      </c>
      <c r="B132" s="3">
        <f>-SUMIFS(df_extrato_zig!G:G,df_extrato_zig!E:E,Conciliacao!A132,df_extrato_zig!D:D,"Saque")-SUMIFS(df_extrato_zig!G:G,df_extrato_zig!E:E,Conciliacao!A132,df_extrato_zig!D:D,"Antecipação")</f>
        <v/>
      </c>
      <c r="C132" s="3">
        <f>SUMIFS(df_extrato_zig!E:E,df_extrato_zig!L:L,Conciliacao!A132,df_extrato_zig!F:F,"DINHEIRO")</f>
        <v/>
      </c>
      <c r="D132" s="3">
        <f>SUMIFS(view_parc_agrup!H:H,view_parc_agrup!G:G,Conciliacao!A132)</f>
        <v/>
      </c>
      <c r="E132" s="3">
        <f>SUMIFS(df_mutuos!I:I,df_mutuos!B:B,Conciliacao!A132)</f>
        <v/>
      </c>
      <c r="F132" s="6">
        <f>SUMIFS(df_bloqueios_judiciais!E:E,df_bloqueios_judiciais!D:D,Conciliacao!A132,df_bloqueios_judiciais!E:E,"&gt;0")</f>
        <v/>
      </c>
      <c r="G132" s="7">
        <f>SUMIFS(df_extratos!I:I,df_extratos!F:F,Conciliacao!BD132,df_extratos!G:G,"CREDITO")+SUMIFS(df_extratos!I:I,df_extratos!F:F,Conciliacao!A132,df_extratos!G:G,"CREDITO")+SUMIFS(df_extratos!I:I,df_extratos!F:F,Conciliacao!BE132,df_extratos!G:G,"CREDITO")+SUMIFS(df_extratos!I:I,df_extratos!F:F,Conciliacao!BF132,df_extratos!G:G,"CREDITO")+SUMIFS(df_extratos!I:I,df_extratos!F:F,Conciliacao!BG132,df_extratos!G:G,"CREDITO")</f>
        <v/>
      </c>
      <c r="H132" s="9">
        <f>G132-SUM(B132:F132)</f>
        <v/>
      </c>
      <c r="I132" s="4">
        <f>SUMIFS(df_blueme_sem_parcelamento!E:E,df_blueme_sem_parcelamento!H:H,Conciliacao!A132)*(-1)</f>
        <v/>
      </c>
      <c r="J132" s="4">
        <f>SUMIFS(df_blueme_com_parcelamento!J:J,df_blueme_com_parcelamento!M:M,Conciliacao!A132)*(-1)</f>
        <v/>
      </c>
      <c r="K132" s="4">
        <f>SUMIFS(df_mutuos!J:J,df_mutuos!B:B,Conciliacao!A132)*(-1)</f>
        <v/>
      </c>
      <c r="L132" s="8">
        <f>SUMIFS(df_bloqueios_judiciais!E:E,df_bloqueios_judiciais!D:D,Conciliacao!A132,df_bloqueios_judiciais!E:E,"&lt;0")</f>
        <v/>
      </c>
      <c r="M132" s="10">
        <f>SUMIFS(df_extratos!I:I,df_extratos!F:F,Conciliacao!BD132,df_extratos!G:G,"DEBITO")+SUMIFS(df_extratos!I:I,df_extratos!F:F,Conciliacao!A132,df_extratos!G:G,"DEBITO")+SUMIFS(df_extratos!I:I,df_extratos!F:F,Conciliacao!BE132,df_extratos!G:G,"DEBITO")+SUMIFS(df_extratos!I:I,df_extratos!F:F,Conciliacao!BF132,df_extratos!G:G,"DEBITO")+SUMIFS(df_extratos!I:I,df_extratos!F:F,Conciliacao!BG132,df_extratos!G:G,"DEBITO")</f>
        <v/>
      </c>
      <c r="N132" s="11">
        <f>M132-SUM(I132:L132)</f>
        <v/>
      </c>
      <c r="O132" s="25">
        <f>SUMIFS(df_ajustes_conciliaco!D:D,df_ajustes_conciliaco!C:C,Conciliacao!A132)</f>
        <v/>
      </c>
      <c r="P132" s="22">
        <f>N132+H132-O132</f>
        <v/>
      </c>
      <c r="BD132" s="20" t="n">
        <v>45788.5</v>
      </c>
      <c r="BE132" s="20" t="n">
        <v>45788.125</v>
      </c>
      <c r="BF132" s="20" t="n">
        <v>45788.54166666666</v>
      </c>
      <c r="BG132" s="20" t="n">
        <v>45788.625</v>
      </c>
    </row>
    <row r="133">
      <c r="A133" s="5">
        <f>A132+1</f>
        <v/>
      </c>
      <c r="B133" s="3">
        <f>-SUMIFS(df_extrato_zig!G:G,df_extrato_zig!E:E,Conciliacao!A133,df_extrato_zig!D:D,"Saque")-SUMIFS(df_extrato_zig!G:G,df_extrato_zig!E:E,Conciliacao!A133,df_extrato_zig!D:D,"Antecipação")</f>
        <v/>
      </c>
      <c r="C133" s="3">
        <f>SUMIFS(df_extrato_zig!E:E,df_extrato_zig!L:L,Conciliacao!A133,df_extrato_zig!F:F,"DINHEIRO")</f>
        <v/>
      </c>
      <c r="D133" s="3">
        <f>SUMIFS(view_parc_agrup!H:H,view_parc_agrup!G:G,Conciliacao!A133)</f>
        <v/>
      </c>
      <c r="E133" s="3">
        <f>SUMIFS(df_mutuos!I:I,df_mutuos!B:B,Conciliacao!A133)</f>
        <v/>
      </c>
      <c r="F133" s="6">
        <f>SUMIFS(df_bloqueios_judiciais!E:E,df_bloqueios_judiciais!D:D,Conciliacao!A133,df_bloqueios_judiciais!E:E,"&gt;0")</f>
        <v/>
      </c>
      <c r="G133" s="7">
        <f>SUMIFS(df_extratos!I:I,df_extratos!F:F,Conciliacao!BD133,df_extratos!G:G,"CREDITO")+SUMIFS(df_extratos!I:I,df_extratos!F:F,Conciliacao!A133,df_extratos!G:G,"CREDITO")+SUMIFS(df_extratos!I:I,df_extratos!F:F,Conciliacao!BE133,df_extratos!G:G,"CREDITO")+SUMIFS(df_extratos!I:I,df_extratos!F:F,Conciliacao!BF133,df_extratos!G:G,"CREDITO")+SUMIFS(df_extratos!I:I,df_extratos!F:F,Conciliacao!BG133,df_extratos!G:G,"CREDITO")</f>
        <v/>
      </c>
      <c r="H133" s="9">
        <f>G133-SUM(B133:F133)</f>
        <v/>
      </c>
      <c r="I133" s="4">
        <f>SUMIFS(df_blueme_sem_parcelamento!E:E,df_blueme_sem_parcelamento!H:H,Conciliacao!A133)*(-1)</f>
        <v/>
      </c>
      <c r="J133" s="4">
        <f>SUMIFS(df_blueme_com_parcelamento!J:J,df_blueme_com_parcelamento!M:M,Conciliacao!A133)*(-1)</f>
        <v/>
      </c>
      <c r="K133" s="4">
        <f>SUMIFS(df_mutuos!J:J,df_mutuos!B:B,Conciliacao!A133)*(-1)</f>
        <v/>
      </c>
      <c r="L133" s="8">
        <f>SUMIFS(df_bloqueios_judiciais!E:E,df_bloqueios_judiciais!D:D,Conciliacao!A133,df_bloqueios_judiciais!E:E,"&lt;0")</f>
        <v/>
      </c>
      <c r="M133" s="10">
        <f>SUMIFS(df_extratos!I:I,df_extratos!F:F,Conciliacao!BD133,df_extratos!G:G,"DEBITO")+SUMIFS(df_extratos!I:I,df_extratos!F:F,Conciliacao!A133,df_extratos!G:G,"DEBITO")+SUMIFS(df_extratos!I:I,df_extratos!F:F,Conciliacao!BE133,df_extratos!G:G,"DEBITO")+SUMIFS(df_extratos!I:I,df_extratos!F:F,Conciliacao!BF133,df_extratos!G:G,"DEBITO")+SUMIFS(df_extratos!I:I,df_extratos!F:F,Conciliacao!BG133,df_extratos!G:G,"DEBITO")</f>
        <v/>
      </c>
      <c r="N133" s="11">
        <f>M133-SUM(I133:L133)</f>
        <v/>
      </c>
      <c r="O133" s="25">
        <f>SUMIFS(df_ajustes_conciliaco!D:D,df_ajustes_conciliaco!C:C,Conciliacao!A133)</f>
        <v/>
      </c>
      <c r="P133" s="22">
        <f>N133+H133-O133</f>
        <v/>
      </c>
      <c r="BD133" s="20" t="n">
        <v>45789.5</v>
      </c>
      <c r="BE133" s="20" t="n">
        <v>45789.125</v>
      </c>
      <c r="BF133" s="20" t="n">
        <v>45789.54166666666</v>
      </c>
      <c r="BG133" s="20" t="n">
        <v>45789.625</v>
      </c>
    </row>
    <row r="134">
      <c r="A134" s="5">
        <f>A133+1</f>
        <v/>
      </c>
      <c r="B134" s="3">
        <f>-SUMIFS(df_extrato_zig!G:G,df_extrato_zig!E:E,Conciliacao!A134,df_extrato_zig!D:D,"Saque")-SUMIFS(df_extrato_zig!G:G,df_extrato_zig!E:E,Conciliacao!A134,df_extrato_zig!D:D,"Antecipação")</f>
        <v/>
      </c>
      <c r="C134" s="3">
        <f>SUMIFS(df_extrato_zig!E:E,df_extrato_zig!L:L,Conciliacao!A134,df_extrato_zig!F:F,"DINHEIRO")</f>
        <v/>
      </c>
      <c r="D134" s="3">
        <f>SUMIFS(view_parc_agrup!H:H,view_parc_agrup!G:G,Conciliacao!A134)</f>
        <v/>
      </c>
      <c r="E134" s="3">
        <f>SUMIFS(df_mutuos!I:I,df_mutuos!B:B,Conciliacao!A134)</f>
        <v/>
      </c>
      <c r="F134" s="6">
        <f>SUMIFS(df_bloqueios_judiciais!E:E,df_bloqueios_judiciais!D:D,Conciliacao!A134,df_bloqueios_judiciais!E:E,"&gt;0")</f>
        <v/>
      </c>
      <c r="G134" s="7">
        <f>SUMIFS(df_extratos!I:I,df_extratos!F:F,Conciliacao!BD134,df_extratos!G:G,"CREDITO")+SUMIFS(df_extratos!I:I,df_extratos!F:F,Conciliacao!A134,df_extratos!G:G,"CREDITO")+SUMIFS(df_extratos!I:I,df_extratos!F:F,Conciliacao!BE134,df_extratos!G:G,"CREDITO")+SUMIFS(df_extratos!I:I,df_extratos!F:F,Conciliacao!BF134,df_extratos!G:G,"CREDITO")+SUMIFS(df_extratos!I:I,df_extratos!F:F,Conciliacao!BG134,df_extratos!G:G,"CREDITO")</f>
        <v/>
      </c>
      <c r="H134" s="9">
        <f>G134-SUM(B134:F134)</f>
        <v/>
      </c>
      <c r="I134" s="4">
        <f>SUMIFS(df_blueme_sem_parcelamento!E:E,df_blueme_sem_parcelamento!H:H,Conciliacao!A134)*(-1)</f>
        <v/>
      </c>
      <c r="J134" s="4">
        <f>SUMIFS(df_blueme_com_parcelamento!J:J,df_blueme_com_parcelamento!M:M,Conciliacao!A134)*(-1)</f>
        <v/>
      </c>
      <c r="K134" s="4">
        <f>SUMIFS(df_mutuos!J:J,df_mutuos!B:B,Conciliacao!A134)*(-1)</f>
        <v/>
      </c>
      <c r="L134" s="8">
        <f>SUMIFS(df_bloqueios_judiciais!E:E,df_bloqueios_judiciais!D:D,Conciliacao!A134,df_bloqueios_judiciais!E:E,"&lt;0")</f>
        <v/>
      </c>
      <c r="M134" s="10">
        <f>SUMIFS(df_extratos!I:I,df_extratos!F:F,Conciliacao!BD134,df_extratos!G:G,"DEBITO")+SUMIFS(df_extratos!I:I,df_extratos!F:F,Conciliacao!A134,df_extratos!G:G,"DEBITO")+SUMIFS(df_extratos!I:I,df_extratos!F:F,Conciliacao!BE134,df_extratos!G:G,"DEBITO")+SUMIFS(df_extratos!I:I,df_extratos!F:F,Conciliacao!BF134,df_extratos!G:G,"DEBITO")+SUMIFS(df_extratos!I:I,df_extratos!F:F,Conciliacao!BG134,df_extratos!G:G,"DEBITO")</f>
        <v/>
      </c>
      <c r="N134" s="11">
        <f>M134-SUM(I134:L134)</f>
        <v/>
      </c>
      <c r="O134" s="25">
        <f>SUMIFS(df_ajustes_conciliaco!D:D,df_ajustes_conciliaco!C:C,Conciliacao!A134)</f>
        <v/>
      </c>
      <c r="P134" s="22">
        <f>N134+H134-O134</f>
        <v/>
      </c>
      <c r="BD134" s="20" t="n">
        <v>45790.5</v>
      </c>
      <c r="BE134" s="20" t="n">
        <v>45790.125</v>
      </c>
      <c r="BF134" s="20" t="n">
        <v>45790.54166666666</v>
      </c>
      <c r="BG134" s="20" t="n">
        <v>45790.625</v>
      </c>
    </row>
    <row r="135">
      <c r="A135" s="5">
        <f>A134+1</f>
        <v/>
      </c>
      <c r="B135" s="3">
        <f>-SUMIFS(df_extrato_zig!G:G,df_extrato_zig!E:E,Conciliacao!A135,df_extrato_zig!D:D,"Saque")-SUMIFS(df_extrato_zig!G:G,df_extrato_zig!E:E,Conciliacao!A135,df_extrato_zig!D:D,"Antecipação")</f>
        <v/>
      </c>
      <c r="C135" s="3">
        <f>SUMIFS(df_extrato_zig!E:E,df_extrato_zig!L:L,Conciliacao!A135,df_extrato_zig!F:F,"DINHEIRO")</f>
        <v/>
      </c>
      <c r="D135" s="3">
        <f>SUMIFS(view_parc_agrup!H:H,view_parc_agrup!G:G,Conciliacao!A135)</f>
        <v/>
      </c>
      <c r="E135" s="3">
        <f>SUMIFS(df_mutuos!I:I,df_mutuos!B:B,Conciliacao!A135)</f>
        <v/>
      </c>
      <c r="F135" s="6">
        <f>SUMIFS(df_bloqueios_judiciais!E:E,df_bloqueios_judiciais!D:D,Conciliacao!A135,df_bloqueios_judiciais!E:E,"&gt;0")</f>
        <v/>
      </c>
      <c r="G135" s="7">
        <f>SUMIFS(df_extratos!I:I,df_extratos!F:F,Conciliacao!BD135,df_extratos!G:G,"CREDITO")+SUMIFS(df_extratos!I:I,df_extratos!F:F,Conciliacao!A135,df_extratos!G:G,"CREDITO")+SUMIFS(df_extratos!I:I,df_extratos!F:F,Conciliacao!BE135,df_extratos!G:G,"CREDITO")+SUMIFS(df_extratos!I:I,df_extratos!F:F,Conciliacao!BF135,df_extratos!G:G,"CREDITO")+SUMIFS(df_extratos!I:I,df_extratos!F:F,Conciliacao!BG135,df_extratos!G:G,"CREDITO")</f>
        <v/>
      </c>
      <c r="H135" s="9">
        <f>G135-SUM(B135:F135)</f>
        <v/>
      </c>
      <c r="I135" s="4">
        <f>SUMIFS(df_blueme_sem_parcelamento!E:E,df_blueme_sem_parcelamento!H:H,Conciliacao!A135)*(-1)</f>
        <v/>
      </c>
      <c r="J135" s="4">
        <f>SUMIFS(df_blueme_com_parcelamento!J:J,df_blueme_com_parcelamento!M:M,Conciliacao!A135)*(-1)</f>
        <v/>
      </c>
      <c r="K135" s="4">
        <f>SUMIFS(df_mutuos!J:J,df_mutuos!B:B,Conciliacao!A135)*(-1)</f>
        <v/>
      </c>
      <c r="L135" s="8">
        <f>SUMIFS(df_bloqueios_judiciais!E:E,df_bloqueios_judiciais!D:D,Conciliacao!A135,df_bloqueios_judiciais!E:E,"&lt;0")</f>
        <v/>
      </c>
      <c r="M135" s="10">
        <f>SUMIFS(df_extratos!I:I,df_extratos!F:F,Conciliacao!BD135,df_extratos!G:G,"DEBITO")+SUMIFS(df_extratos!I:I,df_extratos!F:F,Conciliacao!A135,df_extratos!G:G,"DEBITO")+SUMIFS(df_extratos!I:I,df_extratos!F:F,Conciliacao!BE135,df_extratos!G:G,"DEBITO")+SUMIFS(df_extratos!I:I,df_extratos!F:F,Conciliacao!BF135,df_extratos!G:G,"DEBITO")+SUMIFS(df_extratos!I:I,df_extratos!F:F,Conciliacao!BG135,df_extratos!G:G,"DEBITO")</f>
        <v/>
      </c>
      <c r="N135" s="11">
        <f>M135-SUM(I135:L135)</f>
        <v/>
      </c>
      <c r="O135" s="25">
        <f>SUMIFS(df_ajustes_conciliaco!D:D,df_ajustes_conciliaco!C:C,Conciliacao!A135)</f>
        <v/>
      </c>
      <c r="P135" s="22">
        <f>N135+H135-O135</f>
        <v/>
      </c>
      <c r="BD135" s="20" t="n">
        <v>45791.5</v>
      </c>
      <c r="BE135" s="20" t="n">
        <v>45791.125</v>
      </c>
      <c r="BF135" s="20" t="n">
        <v>45791.54166666666</v>
      </c>
      <c r="BG135" s="20" t="n">
        <v>45791.625</v>
      </c>
    </row>
    <row r="136">
      <c r="A136" s="5">
        <f>A135+1</f>
        <v/>
      </c>
      <c r="B136" s="3">
        <f>-SUMIFS(df_extrato_zig!G:G,df_extrato_zig!E:E,Conciliacao!A136,df_extrato_zig!D:D,"Saque")-SUMIFS(df_extrato_zig!G:G,df_extrato_zig!E:E,Conciliacao!A136,df_extrato_zig!D:D,"Antecipação")</f>
        <v/>
      </c>
      <c r="C136" s="3">
        <f>SUMIFS(df_extrato_zig!E:E,df_extrato_zig!L:L,Conciliacao!A136,df_extrato_zig!F:F,"DINHEIRO")</f>
        <v/>
      </c>
      <c r="D136" s="3">
        <f>SUMIFS(view_parc_agrup!H:H,view_parc_agrup!G:G,Conciliacao!A136)</f>
        <v/>
      </c>
      <c r="E136" s="3">
        <f>SUMIFS(df_mutuos!I:I,df_mutuos!B:B,Conciliacao!A136)</f>
        <v/>
      </c>
      <c r="F136" s="6">
        <f>SUMIFS(df_bloqueios_judiciais!E:E,df_bloqueios_judiciais!D:D,Conciliacao!A136,df_bloqueios_judiciais!E:E,"&gt;0")</f>
        <v/>
      </c>
      <c r="G136" s="7">
        <f>SUMIFS(df_extratos!I:I,df_extratos!F:F,Conciliacao!BD136,df_extratos!G:G,"CREDITO")+SUMIFS(df_extratos!I:I,df_extratos!F:F,Conciliacao!A136,df_extratos!G:G,"CREDITO")+SUMIFS(df_extratos!I:I,df_extratos!F:F,Conciliacao!BE136,df_extratos!G:G,"CREDITO")+SUMIFS(df_extratos!I:I,df_extratos!F:F,Conciliacao!BF136,df_extratos!G:G,"CREDITO")+SUMIFS(df_extratos!I:I,df_extratos!F:F,Conciliacao!BG136,df_extratos!G:G,"CREDITO")</f>
        <v/>
      </c>
      <c r="H136" s="9">
        <f>G136-SUM(B136:F136)</f>
        <v/>
      </c>
      <c r="I136" s="4">
        <f>SUMIFS(df_blueme_sem_parcelamento!E:E,df_blueme_sem_parcelamento!H:H,Conciliacao!A136)*(-1)</f>
        <v/>
      </c>
      <c r="J136" s="4">
        <f>SUMIFS(df_blueme_com_parcelamento!J:J,df_blueme_com_parcelamento!M:M,Conciliacao!A136)*(-1)</f>
        <v/>
      </c>
      <c r="K136" s="4">
        <f>SUMIFS(df_mutuos!J:J,df_mutuos!B:B,Conciliacao!A136)*(-1)</f>
        <v/>
      </c>
      <c r="L136" s="8">
        <f>SUMIFS(df_bloqueios_judiciais!E:E,df_bloqueios_judiciais!D:D,Conciliacao!A136,df_bloqueios_judiciais!E:E,"&lt;0")</f>
        <v/>
      </c>
      <c r="M136" s="10">
        <f>SUMIFS(df_extratos!I:I,df_extratos!F:F,Conciliacao!BD136,df_extratos!G:G,"DEBITO")+SUMIFS(df_extratos!I:I,df_extratos!F:F,Conciliacao!A136,df_extratos!G:G,"DEBITO")+SUMIFS(df_extratos!I:I,df_extratos!F:F,Conciliacao!BE136,df_extratos!G:G,"DEBITO")+SUMIFS(df_extratos!I:I,df_extratos!F:F,Conciliacao!BF136,df_extratos!G:G,"DEBITO")+SUMIFS(df_extratos!I:I,df_extratos!F:F,Conciliacao!BG136,df_extratos!G:G,"DEBITO")</f>
        <v/>
      </c>
      <c r="N136" s="11">
        <f>M136-SUM(I136:L136)</f>
        <v/>
      </c>
      <c r="O136" s="25">
        <f>SUMIFS(df_ajustes_conciliaco!D:D,df_ajustes_conciliaco!C:C,Conciliacao!A136)</f>
        <v/>
      </c>
      <c r="P136" s="22">
        <f>N136+H136-O136</f>
        <v/>
      </c>
      <c r="BD136" s="20" t="n">
        <v>45792.5</v>
      </c>
      <c r="BE136" s="20" t="n">
        <v>45792.125</v>
      </c>
      <c r="BF136" s="20" t="n">
        <v>45792.54166666666</v>
      </c>
      <c r="BG136" s="20" t="n">
        <v>45792.625</v>
      </c>
    </row>
    <row r="137">
      <c r="A137" s="5">
        <f>A136+1</f>
        <v/>
      </c>
      <c r="B137" s="3">
        <f>-SUMIFS(df_extrato_zig!G:G,df_extrato_zig!E:E,Conciliacao!A137,df_extrato_zig!D:D,"Saque")-SUMIFS(df_extrato_zig!G:G,df_extrato_zig!E:E,Conciliacao!A137,df_extrato_zig!D:D,"Antecipação")</f>
        <v/>
      </c>
      <c r="C137" s="3">
        <f>SUMIFS(df_extrato_zig!E:E,df_extrato_zig!L:L,Conciliacao!A137,df_extrato_zig!F:F,"DINHEIRO")</f>
        <v/>
      </c>
      <c r="D137" s="3">
        <f>SUMIFS(view_parc_agrup!H:H,view_parc_agrup!G:G,Conciliacao!A137)</f>
        <v/>
      </c>
      <c r="E137" s="3">
        <f>SUMIFS(df_mutuos!I:I,df_mutuos!B:B,Conciliacao!A137)</f>
        <v/>
      </c>
      <c r="F137" s="6">
        <f>SUMIFS(df_bloqueios_judiciais!E:E,df_bloqueios_judiciais!D:D,Conciliacao!A137,df_bloqueios_judiciais!E:E,"&gt;0")</f>
        <v/>
      </c>
      <c r="G137" s="7">
        <f>SUMIFS(df_extratos!I:I,df_extratos!F:F,Conciliacao!BD137,df_extratos!G:G,"CREDITO")+SUMIFS(df_extratos!I:I,df_extratos!F:F,Conciliacao!A137,df_extratos!G:G,"CREDITO")+SUMIFS(df_extratos!I:I,df_extratos!F:F,Conciliacao!BE137,df_extratos!G:G,"CREDITO")+SUMIFS(df_extratos!I:I,df_extratos!F:F,Conciliacao!BF137,df_extratos!G:G,"CREDITO")+SUMIFS(df_extratos!I:I,df_extratos!F:F,Conciliacao!BG137,df_extratos!G:G,"CREDITO")</f>
        <v/>
      </c>
      <c r="H137" s="9">
        <f>G137-SUM(B137:F137)</f>
        <v/>
      </c>
      <c r="I137" s="4">
        <f>SUMIFS(df_blueme_sem_parcelamento!E:E,df_blueme_sem_parcelamento!H:H,Conciliacao!A137)*(-1)</f>
        <v/>
      </c>
      <c r="J137" s="4">
        <f>SUMIFS(df_blueme_com_parcelamento!J:J,df_blueme_com_parcelamento!M:M,Conciliacao!A137)*(-1)</f>
        <v/>
      </c>
      <c r="K137" s="4">
        <f>SUMIFS(df_mutuos!J:J,df_mutuos!B:B,Conciliacao!A137)*(-1)</f>
        <v/>
      </c>
      <c r="L137" s="8">
        <f>SUMIFS(df_bloqueios_judiciais!E:E,df_bloqueios_judiciais!D:D,Conciliacao!A137,df_bloqueios_judiciais!E:E,"&lt;0")</f>
        <v/>
      </c>
      <c r="M137" s="10">
        <f>SUMIFS(df_extratos!I:I,df_extratos!F:F,Conciliacao!BD137,df_extratos!G:G,"DEBITO")+SUMIFS(df_extratos!I:I,df_extratos!F:F,Conciliacao!A137,df_extratos!G:G,"DEBITO")+SUMIFS(df_extratos!I:I,df_extratos!F:F,Conciliacao!BE137,df_extratos!G:G,"DEBITO")+SUMIFS(df_extratos!I:I,df_extratos!F:F,Conciliacao!BF137,df_extratos!G:G,"DEBITO")+SUMIFS(df_extratos!I:I,df_extratos!F:F,Conciliacao!BG137,df_extratos!G:G,"DEBITO")</f>
        <v/>
      </c>
      <c r="N137" s="11">
        <f>M137-SUM(I137:L137)</f>
        <v/>
      </c>
      <c r="O137" s="25">
        <f>SUMIFS(df_ajustes_conciliaco!D:D,df_ajustes_conciliaco!C:C,Conciliacao!A137)</f>
        <v/>
      </c>
      <c r="P137" s="22">
        <f>N137+H137-O137</f>
        <v/>
      </c>
      <c r="BD137" s="20" t="n">
        <v>45793.5</v>
      </c>
      <c r="BE137" s="20" t="n">
        <v>45793.125</v>
      </c>
      <c r="BF137" s="20" t="n">
        <v>45793.54166666666</v>
      </c>
      <c r="BG137" s="20" t="n">
        <v>45793.625</v>
      </c>
    </row>
    <row r="138">
      <c r="A138" s="5">
        <f>A137+1</f>
        <v/>
      </c>
      <c r="B138" s="3">
        <f>-SUMIFS(df_extrato_zig!G:G,df_extrato_zig!E:E,Conciliacao!A138,df_extrato_zig!D:D,"Saque")-SUMIFS(df_extrato_zig!G:G,df_extrato_zig!E:E,Conciliacao!A138,df_extrato_zig!D:D,"Antecipação")</f>
        <v/>
      </c>
      <c r="C138" s="3">
        <f>SUMIFS(df_extrato_zig!E:E,df_extrato_zig!L:L,Conciliacao!A138,df_extrato_zig!F:F,"DINHEIRO")</f>
        <v/>
      </c>
      <c r="D138" s="3">
        <f>SUMIFS(view_parc_agrup!H:H,view_parc_agrup!G:G,Conciliacao!A138)</f>
        <v/>
      </c>
      <c r="E138" s="3">
        <f>SUMIFS(df_mutuos!I:I,df_mutuos!B:B,Conciliacao!A138)</f>
        <v/>
      </c>
      <c r="F138" s="6">
        <f>SUMIFS(df_bloqueios_judiciais!E:E,df_bloqueios_judiciais!D:D,Conciliacao!A138,df_bloqueios_judiciais!E:E,"&gt;0")</f>
        <v/>
      </c>
      <c r="G138" s="7">
        <f>SUMIFS(df_extratos!I:I,df_extratos!F:F,Conciliacao!BD138,df_extratos!G:G,"CREDITO")+SUMIFS(df_extratos!I:I,df_extratos!F:F,Conciliacao!A138,df_extratos!G:G,"CREDITO")+SUMIFS(df_extratos!I:I,df_extratos!F:F,Conciliacao!BE138,df_extratos!G:G,"CREDITO")+SUMIFS(df_extratos!I:I,df_extratos!F:F,Conciliacao!BF138,df_extratos!G:G,"CREDITO")+SUMIFS(df_extratos!I:I,df_extratos!F:F,Conciliacao!BG138,df_extratos!G:G,"CREDITO")</f>
        <v/>
      </c>
      <c r="H138" s="9">
        <f>G138-SUM(B138:F138)</f>
        <v/>
      </c>
      <c r="I138" s="4">
        <f>SUMIFS(df_blueme_sem_parcelamento!E:E,df_blueme_sem_parcelamento!H:H,Conciliacao!A138)*(-1)</f>
        <v/>
      </c>
      <c r="J138" s="4">
        <f>SUMIFS(df_blueme_com_parcelamento!J:J,df_blueme_com_parcelamento!M:M,Conciliacao!A138)*(-1)</f>
        <v/>
      </c>
      <c r="K138" s="4">
        <f>SUMIFS(df_mutuos!J:J,df_mutuos!B:B,Conciliacao!A138)*(-1)</f>
        <v/>
      </c>
      <c r="L138" s="8">
        <f>SUMIFS(df_bloqueios_judiciais!E:E,df_bloqueios_judiciais!D:D,Conciliacao!A138,df_bloqueios_judiciais!E:E,"&lt;0")</f>
        <v/>
      </c>
      <c r="M138" s="10">
        <f>SUMIFS(df_extratos!I:I,df_extratos!F:F,Conciliacao!BD138,df_extratos!G:G,"DEBITO")+SUMIFS(df_extratos!I:I,df_extratos!F:F,Conciliacao!A138,df_extratos!G:G,"DEBITO")+SUMIFS(df_extratos!I:I,df_extratos!F:F,Conciliacao!BE138,df_extratos!G:G,"DEBITO")+SUMIFS(df_extratos!I:I,df_extratos!F:F,Conciliacao!BF138,df_extratos!G:G,"DEBITO")+SUMIFS(df_extratos!I:I,df_extratos!F:F,Conciliacao!BG138,df_extratos!G:G,"DEBITO")</f>
        <v/>
      </c>
      <c r="N138" s="11">
        <f>M138-SUM(I138:L138)</f>
        <v/>
      </c>
      <c r="O138" s="25">
        <f>SUMIFS(df_ajustes_conciliaco!D:D,df_ajustes_conciliaco!C:C,Conciliacao!A138)</f>
        <v/>
      </c>
      <c r="P138" s="22">
        <f>N138+H138-O138</f>
        <v/>
      </c>
      <c r="BD138" s="20" t="n">
        <v>45794.5</v>
      </c>
      <c r="BE138" s="20" t="n">
        <v>45794.125</v>
      </c>
      <c r="BF138" s="20" t="n">
        <v>45794.54166666666</v>
      </c>
      <c r="BG138" s="20" t="n">
        <v>45794.625</v>
      </c>
    </row>
    <row r="139">
      <c r="A139" s="5">
        <f>A138+1</f>
        <v/>
      </c>
      <c r="B139" s="3">
        <f>-SUMIFS(df_extrato_zig!G:G,df_extrato_zig!E:E,Conciliacao!A139,df_extrato_zig!D:D,"Saque")-SUMIFS(df_extrato_zig!G:G,df_extrato_zig!E:E,Conciliacao!A139,df_extrato_zig!D:D,"Antecipação")</f>
        <v/>
      </c>
      <c r="C139" s="3">
        <f>SUMIFS(df_extrato_zig!E:E,df_extrato_zig!L:L,Conciliacao!A139,df_extrato_zig!F:F,"DINHEIRO")</f>
        <v/>
      </c>
      <c r="D139" s="3">
        <f>SUMIFS(view_parc_agrup!H:H,view_parc_agrup!G:G,Conciliacao!A139)</f>
        <v/>
      </c>
      <c r="E139" s="3">
        <f>SUMIFS(df_mutuos!I:I,df_mutuos!B:B,Conciliacao!A139)</f>
        <v/>
      </c>
      <c r="F139" s="6">
        <f>SUMIFS(df_bloqueios_judiciais!E:E,df_bloqueios_judiciais!D:D,Conciliacao!A139,df_bloqueios_judiciais!E:E,"&gt;0")</f>
        <v/>
      </c>
      <c r="G139" s="7">
        <f>SUMIFS(df_extratos!I:I,df_extratos!F:F,Conciliacao!BD139,df_extratos!G:G,"CREDITO")+SUMIFS(df_extratos!I:I,df_extratos!F:F,Conciliacao!A139,df_extratos!G:G,"CREDITO")+SUMIFS(df_extratos!I:I,df_extratos!F:F,Conciliacao!BE139,df_extratos!G:G,"CREDITO")+SUMIFS(df_extratos!I:I,df_extratos!F:F,Conciliacao!BF139,df_extratos!G:G,"CREDITO")+SUMIFS(df_extratos!I:I,df_extratos!F:F,Conciliacao!BG139,df_extratos!G:G,"CREDITO")</f>
        <v/>
      </c>
      <c r="H139" s="9">
        <f>G139-SUM(B139:F139)</f>
        <v/>
      </c>
      <c r="I139" s="4">
        <f>SUMIFS(df_blueme_sem_parcelamento!E:E,df_blueme_sem_parcelamento!H:H,Conciliacao!A139)*(-1)</f>
        <v/>
      </c>
      <c r="J139" s="4">
        <f>SUMIFS(df_blueme_com_parcelamento!J:J,df_blueme_com_parcelamento!M:M,Conciliacao!A139)*(-1)</f>
        <v/>
      </c>
      <c r="K139" s="4">
        <f>SUMIFS(df_mutuos!J:J,df_mutuos!B:B,Conciliacao!A139)*(-1)</f>
        <v/>
      </c>
      <c r="L139" s="8">
        <f>SUMIFS(df_bloqueios_judiciais!E:E,df_bloqueios_judiciais!D:D,Conciliacao!A139,df_bloqueios_judiciais!E:E,"&lt;0")</f>
        <v/>
      </c>
      <c r="M139" s="10">
        <f>SUMIFS(df_extratos!I:I,df_extratos!F:F,Conciliacao!BD139,df_extratos!G:G,"DEBITO")+SUMIFS(df_extratos!I:I,df_extratos!F:F,Conciliacao!A139,df_extratos!G:G,"DEBITO")+SUMIFS(df_extratos!I:I,df_extratos!F:F,Conciliacao!BE139,df_extratos!G:G,"DEBITO")+SUMIFS(df_extratos!I:I,df_extratos!F:F,Conciliacao!BF139,df_extratos!G:G,"DEBITO")+SUMIFS(df_extratos!I:I,df_extratos!F:F,Conciliacao!BG139,df_extratos!G:G,"DEBITO")</f>
        <v/>
      </c>
      <c r="N139" s="11">
        <f>M139-SUM(I139:L139)</f>
        <v/>
      </c>
      <c r="O139" s="25">
        <f>SUMIFS(df_ajustes_conciliaco!D:D,df_ajustes_conciliaco!C:C,Conciliacao!A139)</f>
        <v/>
      </c>
      <c r="P139" s="22">
        <f>N139+H139-O139</f>
        <v/>
      </c>
      <c r="BD139" s="20" t="n">
        <v>45795.5</v>
      </c>
      <c r="BE139" s="20" t="n">
        <v>45795.125</v>
      </c>
      <c r="BF139" s="20" t="n">
        <v>45795.54166666666</v>
      </c>
      <c r="BG139" s="20" t="n">
        <v>45795.625</v>
      </c>
    </row>
    <row r="140">
      <c r="A140" s="5">
        <f>A139+1</f>
        <v/>
      </c>
      <c r="B140" s="3">
        <f>-SUMIFS(df_extrato_zig!G:G,df_extrato_zig!E:E,Conciliacao!A140,df_extrato_zig!D:D,"Saque")-SUMIFS(df_extrato_zig!G:G,df_extrato_zig!E:E,Conciliacao!A140,df_extrato_zig!D:D,"Antecipação")</f>
        <v/>
      </c>
      <c r="C140" s="3">
        <f>SUMIFS(df_extrato_zig!E:E,df_extrato_zig!L:L,Conciliacao!A140,df_extrato_zig!F:F,"DINHEIRO")</f>
        <v/>
      </c>
      <c r="D140" s="3">
        <f>SUMIFS(view_parc_agrup!H:H,view_parc_agrup!G:G,Conciliacao!A140)</f>
        <v/>
      </c>
      <c r="E140" s="3">
        <f>SUMIFS(df_mutuos!I:I,df_mutuos!B:B,Conciliacao!A140)</f>
        <v/>
      </c>
      <c r="F140" s="6">
        <f>SUMIFS(df_bloqueios_judiciais!E:E,df_bloqueios_judiciais!D:D,Conciliacao!A140,df_bloqueios_judiciais!E:E,"&gt;0")</f>
        <v/>
      </c>
      <c r="G140" s="7">
        <f>SUMIFS(df_extratos!I:I,df_extratos!F:F,Conciliacao!BD140,df_extratos!G:G,"CREDITO")+SUMIFS(df_extratos!I:I,df_extratos!F:F,Conciliacao!A140,df_extratos!G:G,"CREDITO")+SUMIFS(df_extratos!I:I,df_extratos!F:F,Conciliacao!BE140,df_extratos!G:G,"CREDITO")+SUMIFS(df_extratos!I:I,df_extratos!F:F,Conciliacao!BF140,df_extratos!G:G,"CREDITO")+SUMIFS(df_extratos!I:I,df_extratos!F:F,Conciliacao!BG140,df_extratos!G:G,"CREDITO")</f>
        <v/>
      </c>
      <c r="H140" s="9">
        <f>G140-SUM(B140:F140)</f>
        <v/>
      </c>
      <c r="I140" s="4">
        <f>SUMIFS(df_blueme_sem_parcelamento!E:E,df_blueme_sem_parcelamento!H:H,Conciliacao!A140)*(-1)</f>
        <v/>
      </c>
      <c r="J140" s="4">
        <f>SUMIFS(df_blueme_com_parcelamento!J:J,df_blueme_com_parcelamento!M:M,Conciliacao!A140)*(-1)</f>
        <v/>
      </c>
      <c r="K140" s="4">
        <f>SUMIFS(df_mutuos!J:J,df_mutuos!B:B,Conciliacao!A140)*(-1)</f>
        <v/>
      </c>
      <c r="L140" s="8">
        <f>SUMIFS(df_bloqueios_judiciais!E:E,df_bloqueios_judiciais!D:D,Conciliacao!A140,df_bloqueios_judiciais!E:E,"&lt;0")</f>
        <v/>
      </c>
      <c r="M140" s="10">
        <f>SUMIFS(df_extratos!I:I,df_extratos!F:F,Conciliacao!BD140,df_extratos!G:G,"DEBITO")+SUMIFS(df_extratos!I:I,df_extratos!F:F,Conciliacao!A140,df_extratos!G:G,"DEBITO")+SUMIFS(df_extratos!I:I,df_extratos!F:F,Conciliacao!BE140,df_extratos!G:G,"DEBITO")+SUMIFS(df_extratos!I:I,df_extratos!F:F,Conciliacao!BF140,df_extratos!G:G,"DEBITO")+SUMIFS(df_extratos!I:I,df_extratos!F:F,Conciliacao!BG140,df_extratos!G:G,"DEBITO")</f>
        <v/>
      </c>
      <c r="N140" s="11">
        <f>M140-SUM(I140:L140)</f>
        <v/>
      </c>
      <c r="O140" s="25">
        <f>SUMIFS(df_ajustes_conciliaco!D:D,df_ajustes_conciliaco!C:C,Conciliacao!A140)</f>
        <v/>
      </c>
      <c r="P140" s="22">
        <f>N140+H140-O140</f>
        <v/>
      </c>
      <c r="BD140" s="20" t="n">
        <v>45796.5</v>
      </c>
      <c r="BE140" s="20" t="n">
        <v>45796.125</v>
      </c>
      <c r="BF140" s="20" t="n">
        <v>45796.54166666666</v>
      </c>
      <c r="BG140" s="20" t="n">
        <v>45796.625</v>
      </c>
    </row>
    <row r="141">
      <c r="A141" s="5">
        <f>A140+1</f>
        <v/>
      </c>
      <c r="B141" s="3">
        <f>-SUMIFS(df_extrato_zig!G:G,df_extrato_zig!E:E,Conciliacao!A141,df_extrato_zig!D:D,"Saque")-SUMIFS(df_extrato_zig!G:G,df_extrato_zig!E:E,Conciliacao!A141,df_extrato_zig!D:D,"Antecipação")</f>
        <v/>
      </c>
      <c r="C141" s="3">
        <f>SUMIFS(df_extrato_zig!E:E,df_extrato_zig!L:L,Conciliacao!A141,df_extrato_zig!F:F,"DINHEIRO")</f>
        <v/>
      </c>
      <c r="D141" s="3">
        <f>SUMIFS(view_parc_agrup!H:H,view_parc_agrup!G:G,Conciliacao!A141)</f>
        <v/>
      </c>
      <c r="E141" s="3">
        <f>SUMIFS(df_mutuos!I:I,df_mutuos!B:B,Conciliacao!A141)</f>
        <v/>
      </c>
      <c r="F141" s="6">
        <f>SUMIFS(df_bloqueios_judiciais!E:E,df_bloqueios_judiciais!D:D,Conciliacao!A141,df_bloqueios_judiciais!E:E,"&gt;0")</f>
        <v/>
      </c>
      <c r="G141" s="7">
        <f>SUMIFS(df_extratos!I:I,df_extratos!F:F,Conciliacao!BD141,df_extratos!G:G,"CREDITO")+SUMIFS(df_extratos!I:I,df_extratos!F:F,Conciliacao!A141,df_extratos!G:G,"CREDITO")+SUMIFS(df_extratos!I:I,df_extratos!F:F,Conciliacao!BE141,df_extratos!G:G,"CREDITO")+SUMIFS(df_extratos!I:I,df_extratos!F:F,Conciliacao!BF141,df_extratos!G:G,"CREDITO")+SUMIFS(df_extratos!I:I,df_extratos!F:F,Conciliacao!BG141,df_extratos!G:G,"CREDITO")</f>
        <v/>
      </c>
      <c r="H141" s="9">
        <f>G141-SUM(B141:F141)</f>
        <v/>
      </c>
      <c r="I141" s="4">
        <f>SUMIFS(df_blueme_sem_parcelamento!E:E,df_blueme_sem_parcelamento!H:H,Conciliacao!A141)*(-1)</f>
        <v/>
      </c>
      <c r="J141" s="4">
        <f>SUMIFS(df_blueme_com_parcelamento!J:J,df_blueme_com_parcelamento!M:M,Conciliacao!A141)*(-1)</f>
        <v/>
      </c>
      <c r="K141" s="4">
        <f>SUMIFS(df_mutuos!J:J,df_mutuos!B:B,Conciliacao!A141)*(-1)</f>
        <v/>
      </c>
      <c r="L141" s="8">
        <f>SUMIFS(df_bloqueios_judiciais!E:E,df_bloqueios_judiciais!D:D,Conciliacao!A141,df_bloqueios_judiciais!E:E,"&lt;0")</f>
        <v/>
      </c>
      <c r="M141" s="10">
        <f>SUMIFS(df_extratos!I:I,df_extratos!F:F,Conciliacao!BD141,df_extratos!G:G,"DEBITO")+SUMIFS(df_extratos!I:I,df_extratos!F:F,Conciliacao!A141,df_extratos!G:G,"DEBITO")+SUMIFS(df_extratos!I:I,df_extratos!F:F,Conciliacao!BE141,df_extratos!G:G,"DEBITO")+SUMIFS(df_extratos!I:I,df_extratos!F:F,Conciliacao!BF141,df_extratos!G:G,"DEBITO")+SUMIFS(df_extratos!I:I,df_extratos!F:F,Conciliacao!BG141,df_extratos!G:G,"DEBITO")</f>
        <v/>
      </c>
      <c r="N141" s="11">
        <f>M141-SUM(I141:L141)</f>
        <v/>
      </c>
      <c r="O141" s="25">
        <f>SUMIFS(df_ajustes_conciliaco!D:D,df_ajustes_conciliaco!C:C,Conciliacao!A141)</f>
        <v/>
      </c>
      <c r="P141" s="22">
        <f>N141+H141-O141</f>
        <v/>
      </c>
      <c r="BD141" s="20" t="n">
        <v>45797.5</v>
      </c>
      <c r="BE141" s="20" t="n">
        <v>45797.125</v>
      </c>
      <c r="BF141" s="20" t="n">
        <v>45797.54166666666</v>
      </c>
      <c r="BG141" s="20" t="n">
        <v>45797.625</v>
      </c>
    </row>
    <row r="142">
      <c r="A142" s="5">
        <f>A141+1</f>
        <v/>
      </c>
      <c r="B142" s="3">
        <f>-SUMIFS(df_extrato_zig!G:G,df_extrato_zig!E:E,Conciliacao!A142,df_extrato_zig!D:D,"Saque")-SUMIFS(df_extrato_zig!G:G,df_extrato_zig!E:E,Conciliacao!A142,df_extrato_zig!D:D,"Antecipação")</f>
        <v/>
      </c>
      <c r="C142" s="3">
        <f>SUMIFS(df_extrato_zig!E:E,df_extrato_zig!L:L,Conciliacao!A142,df_extrato_zig!F:F,"DINHEIRO")</f>
        <v/>
      </c>
      <c r="D142" s="3">
        <f>SUMIFS(view_parc_agrup!H:H,view_parc_agrup!G:G,Conciliacao!A142)</f>
        <v/>
      </c>
      <c r="E142" s="3">
        <f>SUMIFS(df_mutuos!I:I,df_mutuos!B:B,Conciliacao!A142)</f>
        <v/>
      </c>
      <c r="F142" s="6">
        <f>SUMIFS(df_bloqueios_judiciais!E:E,df_bloqueios_judiciais!D:D,Conciliacao!A142,df_bloqueios_judiciais!E:E,"&gt;0")</f>
        <v/>
      </c>
      <c r="G142" s="7">
        <f>SUMIFS(df_extratos!I:I,df_extratos!F:F,Conciliacao!BD142,df_extratos!G:G,"CREDITO")+SUMIFS(df_extratos!I:I,df_extratos!F:F,Conciliacao!A142,df_extratos!G:G,"CREDITO")+SUMIFS(df_extratos!I:I,df_extratos!F:F,Conciliacao!BE142,df_extratos!G:G,"CREDITO")+SUMIFS(df_extratos!I:I,df_extratos!F:F,Conciliacao!BF142,df_extratos!G:G,"CREDITO")+SUMIFS(df_extratos!I:I,df_extratos!F:F,Conciliacao!BG142,df_extratos!G:G,"CREDITO")</f>
        <v/>
      </c>
      <c r="H142" s="9">
        <f>G142-SUM(B142:F142)</f>
        <v/>
      </c>
      <c r="I142" s="4">
        <f>SUMIFS(df_blueme_sem_parcelamento!E:E,df_blueme_sem_parcelamento!H:H,Conciliacao!A142)*(-1)</f>
        <v/>
      </c>
      <c r="J142" s="4">
        <f>SUMIFS(df_blueme_com_parcelamento!J:J,df_blueme_com_parcelamento!M:M,Conciliacao!A142)*(-1)</f>
        <v/>
      </c>
      <c r="K142" s="4">
        <f>SUMIFS(df_mutuos!J:J,df_mutuos!B:B,Conciliacao!A142)*(-1)</f>
        <v/>
      </c>
      <c r="L142" s="8">
        <f>SUMIFS(df_bloqueios_judiciais!E:E,df_bloqueios_judiciais!D:D,Conciliacao!A142,df_bloqueios_judiciais!E:E,"&lt;0")</f>
        <v/>
      </c>
      <c r="M142" s="10">
        <f>SUMIFS(df_extratos!I:I,df_extratos!F:F,Conciliacao!BD142,df_extratos!G:G,"DEBITO")+SUMIFS(df_extratos!I:I,df_extratos!F:F,Conciliacao!A142,df_extratos!G:G,"DEBITO")+SUMIFS(df_extratos!I:I,df_extratos!F:F,Conciliacao!BE142,df_extratos!G:G,"DEBITO")+SUMIFS(df_extratos!I:I,df_extratos!F:F,Conciliacao!BF142,df_extratos!G:G,"DEBITO")+SUMIFS(df_extratos!I:I,df_extratos!F:F,Conciliacao!BG142,df_extratos!G:G,"DEBITO")</f>
        <v/>
      </c>
      <c r="N142" s="11">
        <f>M142-SUM(I142:L142)</f>
        <v/>
      </c>
      <c r="O142" s="25">
        <f>SUMIFS(df_ajustes_conciliaco!D:D,df_ajustes_conciliaco!C:C,Conciliacao!A142)</f>
        <v/>
      </c>
      <c r="P142" s="22">
        <f>N142+H142-O142</f>
        <v/>
      </c>
      <c r="BD142" s="20" t="n">
        <v>45798.5</v>
      </c>
      <c r="BE142" s="20" t="n">
        <v>45798.125</v>
      </c>
      <c r="BF142" s="20" t="n">
        <v>45798.54166666666</v>
      </c>
      <c r="BG142" s="20" t="n">
        <v>45798.625</v>
      </c>
    </row>
    <row r="143">
      <c r="A143" s="5">
        <f>A142+1</f>
        <v/>
      </c>
      <c r="B143" s="3">
        <f>-SUMIFS(df_extrato_zig!G:G,df_extrato_zig!E:E,Conciliacao!A143,df_extrato_zig!D:D,"Saque")-SUMIFS(df_extrato_zig!G:G,df_extrato_zig!E:E,Conciliacao!A143,df_extrato_zig!D:D,"Antecipação")</f>
        <v/>
      </c>
      <c r="C143" s="3">
        <f>SUMIFS(df_extrato_zig!E:E,df_extrato_zig!L:L,Conciliacao!A143,df_extrato_zig!F:F,"DINHEIRO")</f>
        <v/>
      </c>
      <c r="D143" s="3">
        <f>SUMIFS(view_parc_agrup!H:H,view_parc_agrup!G:G,Conciliacao!A143)</f>
        <v/>
      </c>
      <c r="E143" s="3">
        <f>SUMIFS(df_mutuos!I:I,df_mutuos!B:B,Conciliacao!A143)</f>
        <v/>
      </c>
      <c r="F143" s="6">
        <f>SUMIFS(df_bloqueios_judiciais!E:E,df_bloqueios_judiciais!D:D,Conciliacao!A143,df_bloqueios_judiciais!E:E,"&gt;0")</f>
        <v/>
      </c>
      <c r="G143" s="7">
        <f>SUMIFS(df_extratos!I:I,df_extratos!F:F,Conciliacao!BD143,df_extratos!G:G,"CREDITO")+SUMIFS(df_extratos!I:I,df_extratos!F:F,Conciliacao!A143,df_extratos!G:G,"CREDITO")+SUMIFS(df_extratos!I:I,df_extratos!F:F,Conciliacao!BE143,df_extratos!G:G,"CREDITO")+SUMIFS(df_extratos!I:I,df_extratos!F:F,Conciliacao!BF143,df_extratos!G:G,"CREDITO")+SUMIFS(df_extratos!I:I,df_extratos!F:F,Conciliacao!BG143,df_extratos!G:G,"CREDITO")</f>
        <v/>
      </c>
      <c r="H143" s="9">
        <f>G143-SUM(B143:F143)</f>
        <v/>
      </c>
      <c r="I143" s="4">
        <f>SUMIFS(df_blueme_sem_parcelamento!E:E,df_blueme_sem_parcelamento!H:H,Conciliacao!A143)*(-1)</f>
        <v/>
      </c>
      <c r="J143" s="4">
        <f>SUMIFS(df_blueme_com_parcelamento!J:J,df_blueme_com_parcelamento!M:M,Conciliacao!A143)*(-1)</f>
        <v/>
      </c>
      <c r="K143" s="4">
        <f>SUMIFS(df_mutuos!J:J,df_mutuos!B:B,Conciliacao!A143)*(-1)</f>
        <v/>
      </c>
      <c r="L143" s="8">
        <f>SUMIFS(df_bloqueios_judiciais!E:E,df_bloqueios_judiciais!D:D,Conciliacao!A143,df_bloqueios_judiciais!E:E,"&lt;0")</f>
        <v/>
      </c>
      <c r="M143" s="10">
        <f>SUMIFS(df_extratos!I:I,df_extratos!F:F,Conciliacao!BD143,df_extratos!G:G,"DEBITO")+SUMIFS(df_extratos!I:I,df_extratos!F:F,Conciliacao!A143,df_extratos!G:G,"DEBITO")+SUMIFS(df_extratos!I:I,df_extratos!F:F,Conciliacao!BE143,df_extratos!G:G,"DEBITO")+SUMIFS(df_extratos!I:I,df_extratos!F:F,Conciliacao!BF143,df_extratos!G:G,"DEBITO")+SUMIFS(df_extratos!I:I,df_extratos!F:F,Conciliacao!BG143,df_extratos!G:G,"DEBITO")</f>
        <v/>
      </c>
      <c r="N143" s="11">
        <f>M143-SUM(I143:L143)</f>
        <v/>
      </c>
      <c r="O143" s="25">
        <f>SUMIFS(df_ajustes_conciliaco!D:D,df_ajustes_conciliaco!C:C,Conciliacao!A143)</f>
        <v/>
      </c>
      <c r="P143" s="22">
        <f>N143+H143-O143</f>
        <v/>
      </c>
      <c r="BD143" s="20" t="n">
        <v>45799.5</v>
      </c>
      <c r="BE143" s="20" t="n">
        <v>45799.125</v>
      </c>
      <c r="BF143" s="20" t="n">
        <v>45799.54166666666</v>
      </c>
      <c r="BG143" s="20" t="n">
        <v>45799.625</v>
      </c>
    </row>
    <row r="144">
      <c r="A144" s="5">
        <f>A143+1</f>
        <v/>
      </c>
      <c r="B144" s="3">
        <f>-SUMIFS(df_extrato_zig!G:G,df_extrato_zig!E:E,Conciliacao!A144,df_extrato_zig!D:D,"Saque")-SUMIFS(df_extrato_zig!G:G,df_extrato_zig!E:E,Conciliacao!A144,df_extrato_zig!D:D,"Antecipação")</f>
        <v/>
      </c>
      <c r="C144" s="3">
        <f>SUMIFS(df_extrato_zig!E:E,df_extrato_zig!L:L,Conciliacao!A144,df_extrato_zig!F:F,"DINHEIRO")</f>
        <v/>
      </c>
      <c r="D144" s="3">
        <f>SUMIFS(view_parc_agrup!H:H,view_parc_agrup!G:G,Conciliacao!A144)</f>
        <v/>
      </c>
      <c r="E144" s="3">
        <f>SUMIFS(df_mutuos!I:I,df_mutuos!B:B,Conciliacao!A144)</f>
        <v/>
      </c>
      <c r="F144" s="6">
        <f>SUMIFS(df_bloqueios_judiciais!E:E,df_bloqueios_judiciais!D:D,Conciliacao!A144,df_bloqueios_judiciais!E:E,"&gt;0")</f>
        <v/>
      </c>
      <c r="G144" s="7">
        <f>SUMIFS(df_extratos!I:I,df_extratos!F:F,Conciliacao!BD144,df_extratos!G:G,"CREDITO")+SUMIFS(df_extratos!I:I,df_extratos!F:F,Conciliacao!A144,df_extratos!G:G,"CREDITO")+SUMIFS(df_extratos!I:I,df_extratos!F:F,Conciliacao!BE144,df_extratos!G:G,"CREDITO")+SUMIFS(df_extratos!I:I,df_extratos!F:F,Conciliacao!BF144,df_extratos!G:G,"CREDITO")+SUMIFS(df_extratos!I:I,df_extratos!F:F,Conciliacao!BG144,df_extratos!G:G,"CREDITO")</f>
        <v/>
      </c>
      <c r="H144" s="9">
        <f>G144-SUM(B144:F144)</f>
        <v/>
      </c>
      <c r="I144" s="4">
        <f>SUMIFS(df_blueme_sem_parcelamento!E:E,df_blueme_sem_parcelamento!H:H,Conciliacao!A144)*(-1)</f>
        <v/>
      </c>
      <c r="J144" s="4">
        <f>SUMIFS(df_blueme_com_parcelamento!J:J,df_blueme_com_parcelamento!M:M,Conciliacao!A144)*(-1)</f>
        <v/>
      </c>
      <c r="K144" s="4">
        <f>SUMIFS(df_mutuos!J:J,df_mutuos!B:B,Conciliacao!A144)*(-1)</f>
        <v/>
      </c>
      <c r="L144" s="8">
        <f>SUMIFS(df_bloqueios_judiciais!E:E,df_bloqueios_judiciais!D:D,Conciliacao!A144,df_bloqueios_judiciais!E:E,"&lt;0")</f>
        <v/>
      </c>
      <c r="M144" s="10">
        <f>SUMIFS(df_extratos!I:I,df_extratos!F:F,Conciliacao!BD144,df_extratos!G:G,"DEBITO")+SUMIFS(df_extratos!I:I,df_extratos!F:F,Conciliacao!A144,df_extratos!G:G,"DEBITO")+SUMIFS(df_extratos!I:I,df_extratos!F:F,Conciliacao!BE144,df_extratos!G:G,"DEBITO")+SUMIFS(df_extratos!I:I,df_extratos!F:F,Conciliacao!BF144,df_extratos!G:G,"DEBITO")+SUMIFS(df_extratos!I:I,df_extratos!F:F,Conciliacao!BG144,df_extratos!G:G,"DEBITO")</f>
        <v/>
      </c>
      <c r="N144" s="11">
        <f>M144-SUM(I144:L144)</f>
        <v/>
      </c>
      <c r="O144" s="25">
        <f>SUMIFS(df_ajustes_conciliaco!D:D,df_ajustes_conciliaco!C:C,Conciliacao!A144)</f>
        <v/>
      </c>
      <c r="P144" s="22">
        <f>N144+H144-O144</f>
        <v/>
      </c>
      <c r="BD144" s="20" t="n">
        <v>45800.5</v>
      </c>
      <c r="BE144" s="20" t="n">
        <v>45800.125</v>
      </c>
      <c r="BF144" s="20" t="n">
        <v>45800.54166666666</v>
      </c>
      <c r="BG144" s="20" t="n">
        <v>45800.625</v>
      </c>
    </row>
    <row r="145">
      <c r="A145" s="5">
        <f>A144+1</f>
        <v/>
      </c>
      <c r="B145" s="3">
        <f>-SUMIFS(df_extrato_zig!G:G,df_extrato_zig!E:E,Conciliacao!A145,df_extrato_zig!D:D,"Saque")-SUMIFS(df_extrato_zig!G:G,df_extrato_zig!E:E,Conciliacao!A145,df_extrato_zig!D:D,"Antecipação")</f>
        <v/>
      </c>
      <c r="C145" s="3">
        <f>SUMIFS(df_extrato_zig!E:E,df_extrato_zig!L:L,Conciliacao!A145,df_extrato_zig!F:F,"DINHEIRO")</f>
        <v/>
      </c>
      <c r="D145" s="3">
        <f>SUMIFS(view_parc_agrup!H:H,view_parc_agrup!G:G,Conciliacao!A145)</f>
        <v/>
      </c>
      <c r="E145" s="3">
        <f>SUMIFS(df_mutuos!I:I,df_mutuos!B:B,Conciliacao!A145)</f>
        <v/>
      </c>
      <c r="F145" s="6">
        <f>SUMIFS(df_bloqueios_judiciais!E:E,df_bloqueios_judiciais!D:D,Conciliacao!A145,df_bloqueios_judiciais!E:E,"&gt;0")</f>
        <v/>
      </c>
      <c r="G145" s="7">
        <f>SUMIFS(df_extratos!I:I,df_extratos!F:F,Conciliacao!BD145,df_extratos!G:G,"CREDITO")+SUMIFS(df_extratos!I:I,df_extratos!F:F,Conciliacao!A145,df_extratos!G:G,"CREDITO")+SUMIFS(df_extratos!I:I,df_extratos!F:F,Conciliacao!BE145,df_extratos!G:G,"CREDITO")+SUMIFS(df_extratos!I:I,df_extratos!F:F,Conciliacao!BF145,df_extratos!G:G,"CREDITO")+SUMIFS(df_extratos!I:I,df_extratos!F:F,Conciliacao!BG145,df_extratos!G:G,"CREDITO")</f>
        <v/>
      </c>
      <c r="H145" s="9">
        <f>G145-SUM(B145:F145)</f>
        <v/>
      </c>
      <c r="I145" s="4">
        <f>SUMIFS(df_blueme_sem_parcelamento!E:E,df_blueme_sem_parcelamento!H:H,Conciliacao!A145)*(-1)</f>
        <v/>
      </c>
      <c r="J145" s="4">
        <f>SUMIFS(df_blueme_com_parcelamento!J:J,df_blueme_com_parcelamento!M:M,Conciliacao!A145)*(-1)</f>
        <v/>
      </c>
      <c r="K145" s="4">
        <f>SUMIFS(df_mutuos!J:J,df_mutuos!B:B,Conciliacao!A145)*(-1)</f>
        <v/>
      </c>
      <c r="L145" s="8">
        <f>SUMIFS(df_bloqueios_judiciais!E:E,df_bloqueios_judiciais!D:D,Conciliacao!A145,df_bloqueios_judiciais!E:E,"&lt;0")</f>
        <v/>
      </c>
      <c r="M145" s="10">
        <f>SUMIFS(df_extratos!I:I,df_extratos!F:F,Conciliacao!BD145,df_extratos!G:G,"DEBITO")+SUMIFS(df_extratos!I:I,df_extratos!F:F,Conciliacao!A145,df_extratos!G:G,"DEBITO")+SUMIFS(df_extratos!I:I,df_extratos!F:F,Conciliacao!BE145,df_extratos!G:G,"DEBITO")+SUMIFS(df_extratos!I:I,df_extratos!F:F,Conciliacao!BF145,df_extratos!G:G,"DEBITO")+SUMIFS(df_extratos!I:I,df_extratos!F:F,Conciliacao!BG145,df_extratos!G:G,"DEBITO")</f>
        <v/>
      </c>
      <c r="N145" s="11">
        <f>M145-SUM(I145:L145)</f>
        <v/>
      </c>
      <c r="O145" s="25">
        <f>SUMIFS(df_ajustes_conciliaco!D:D,df_ajustes_conciliaco!C:C,Conciliacao!A145)</f>
        <v/>
      </c>
      <c r="P145" s="22">
        <f>N145+H145-O145</f>
        <v/>
      </c>
      <c r="BD145" s="20" t="n">
        <v>45801.5</v>
      </c>
      <c r="BE145" s="20" t="n">
        <v>45801.125</v>
      </c>
      <c r="BF145" s="20" t="n">
        <v>45801.54166666666</v>
      </c>
      <c r="BG145" s="20" t="n">
        <v>45801.625</v>
      </c>
    </row>
    <row r="146">
      <c r="A146" s="5">
        <f>A145+1</f>
        <v/>
      </c>
      <c r="B146" s="3">
        <f>-SUMIFS(df_extrato_zig!G:G,df_extrato_zig!E:E,Conciliacao!A146,df_extrato_zig!D:D,"Saque")-SUMIFS(df_extrato_zig!G:G,df_extrato_zig!E:E,Conciliacao!A146,df_extrato_zig!D:D,"Antecipação")</f>
        <v/>
      </c>
      <c r="C146" s="3">
        <f>SUMIFS(df_extrato_zig!E:E,df_extrato_zig!L:L,Conciliacao!A146,df_extrato_zig!F:F,"DINHEIRO")</f>
        <v/>
      </c>
      <c r="D146" s="3">
        <f>SUMIFS(view_parc_agrup!H:H,view_parc_agrup!G:G,Conciliacao!A146)</f>
        <v/>
      </c>
      <c r="E146" s="3">
        <f>SUMIFS(df_mutuos!I:I,df_mutuos!B:B,Conciliacao!A146)</f>
        <v/>
      </c>
      <c r="F146" s="6">
        <f>SUMIFS(df_bloqueios_judiciais!E:E,df_bloqueios_judiciais!D:D,Conciliacao!A146,df_bloqueios_judiciais!E:E,"&gt;0")</f>
        <v/>
      </c>
      <c r="G146" s="7">
        <f>SUMIFS(df_extratos!I:I,df_extratos!F:F,Conciliacao!BD146,df_extratos!G:G,"CREDITO")+SUMIFS(df_extratos!I:I,df_extratos!F:F,Conciliacao!A146,df_extratos!G:G,"CREDITO")+SUMIFS(df_extratos!I:I,df_extratos!F:F,Conciliacao!BE146,df_extratos!G:G,"CREDITO")+SUMIFS(df_extratos!I:I,df_extratos!F:F,Conciliacao!BF146,df_extratos!G:G,"CREDITO")+SUMIFS(df_extratos!I:I,df_extratos!F:F,Conciliacao!BG146,df_extratos!G:G,"CREDITO")</f>
        <v/>
      </c>
      <c r="H146" s="9">
        <f>G146-SUM(B146:F146)</f>
        <v/>
      </c>
      <c r="I146" s="4">
        <f>SUMIFS(df_blueme_sem_parcelamento!E:E,df_blueme_sem_parcelamento!H:H,Conciliacao!A146)*(-1)</f>
        <v/>
      </c>
      <c r="J146" s="4">
        <f>SUMIFS(df_blueme_com_parcelamento!J:J,df_blueme_com_parcelamento!M:M,Conciliacao!A146)*(-1)</f>
        <v/>
      </c>
      <c r="K146" s="4">
        <f>SUMIFS(df_mutuos!J:J,df_mutuos!B:B,Conciliacao!A146)*(-1)</f>
        <v/>
      </c>
      <c r="L146" s="8">
        <f>SUMIFS(df_bloqueios_judiciais!E:E,df_bloqueios_judiciais!D:D,Conciliacao!A146,df_bloqueios_judiciais!E:E,"&lt;0")</f>
        <v/>
      </c>
      <c r="M146" s="10">
        <f>SUMIFS(df_extratos!I:I,df_extratos!F:F,Conciliacao!BD146,df_extratos!G:G,"DEBITO")+SUMIFS(df_extratos!I:I,df_extratos!F:F,Conciliacao!A146,df_extratos!G:G,"DEBITO")+SUMIFS(df_extratos!I:I,df_extratos!F:F,Conciliacao!BE146,df_extratos!G:G,"DEBITO")+SUMIFS(df_extratos!I:I,df_extratos!F:F,Conciliacao!BF146,df_extratos!G:G,"DEBITO")+SUMIFS(df_extratos!I:I,df_extratos!F:F,Conciliacao!BG146,df_extratos!G:G,"DEBITO")</f>
        <v/>
      </c>
      <c r="N146" s="11">
        <f>M146-SUM(I146:L146)</f>
        <v/>
      </c>
      <c r="O146" s="25">
        <f>SUMIFS(df_ajustes_conciliaco!D:D,df_ajustes_conciliaco!C:C,Conciliacao!A146)</f>
        <v/>
      </c>
      <c r="P146" s="22">
        <f>N146+H146-O146</f>
        <v/>
      </c>
      <c r="BD146" s="20" t="n">
        <v>45802.5</v>
      </c>
      <c r="BE146" s="20" t="n">
        <v>45802.125</v>
      </c>
      <c r="BF146" s="20" t="n">
        <v>45802.54166666666</v>
      </c>
      <c r="BG146" s="20" t="n">
        <v>45802.625</v>
      </c>
    </row>
    <row r="147">
      <c r="A147" s="5">
        <f>A146+1</f>
        <v/>
      </c>
      <c r="B147" s="3">
        <f>-SUMIFS(df_extrato_zig!G:G,df_extrato_zig!E:E,Conciliacao!A147,df_extrato_zig!D:D,"Saque")-SUMIFS(df_extrato_zig!G:G,df_extrato_zig!E:E,Conciliacao!A147,df_extrato_zig!D:D,"Antecipação")</f>
        <v/>
      </c>
      <c r="C147" s="3">
        <f>SUMIFS(df_extrato_zig!E:E,df_extrato_zig!L:L,Conciliacao!A147,df_extrato_zig!F:F,"DINHEIRO")</f>
        <v/>
      </c>
      <c r="D147" s="3">
        <f>SUMIFS(view_parc_agrup!H:H,view_parc_agrup!G:G,Conciliacao!A147)</f>
        <v/>
      </c>
      <c r="E147" s="3">
        <f>SUMIFS(df_mutuos!I:I,df_mutuos!B:B,Conciliacao!A147)</f>
        <v/>
      </c>
      <c r="F147" s="6">
        <f>SUMIFS(df_bloqueios_judiciais!E:E,df_bloqueios_judiciais!D:D,Conciliacao!A147,df_bloqueios_judiciais!E:E,"&gt;0")</f>
        <v/>
      </c>
      <c r="G147" s="7">
        <f>SUMIFS(df_extratos!I:I,df_extratos!F:F,Conciliacao!BD147,df_extratos!G:G,"CREDITO")+SUMIFS(df_extratos!I:I,df_extratos!F:F,Conciliacao!A147,df_extratos!G:G,"CREDITO")+SUMIFS(df_extratos!I:I,df_extratos!F:F,Conciliacao!BE147,df_extratos!G:G,"CREDITO")+SUMIFS(df_extratos!I:I,df_extratos!F:F,Conciliacao!BF147,df_extratos!G:G,"CREDITO")+SUMIFS(df_extratos!I:I,df_extratos!F:F,Conciliacao!BG147,df_extratos!G:G,"CREDITO")</f>
        <v/>
      </c>
      <c r="H147" s="9">
        <f>G147-SUM(B147:F147)</f>
        <v/>
      </c>
      <c r="I147" s="4">
        <f>SUMIFS(df_blueme_sem_parcelamento!E:E,df_blueme_sem_parcelamento!H:H,Conciliacao!A147)*(-1)</f>
        <v/>
      </c>
      <c r="J147" s="4">
        <f>SUMIFS(df_blueme_com_parcelamento!J:J,df_blueme_com_parcelamento!M:M,Conciliacao!A147)*(-1)</f>
        <v/>
      </c>
      <c r="K147" s="4">
        <f>SUMIFS(df_mutuos!J:J,df_mutuos!B:B,Conciliacao!A147)*(-1)</f>
        <v/>
      </c>
      <c r="L147" s="8">
        <f>SUMIFS(df_bloqueios_judiciais!E:E,df_bloqueios_judiciais!D:D,Conciliacao!A147,df_bloqueios_judiciais!E:E,"&lt;0")</f>
        <v/>
      </c>
      <c r="M147" s="10">
        <f>SUMIFS(df_extratos!I:I,df_extratos!F:F,Conciliacao!BD147,df_extratos!G:G,"DEBITO")+SUMIFS(df_extratos!I:I,df_extratos!F:F,Conciliacao!A147,df_extratos!G:G,"DEBITO")+SUMIFS(df_extratos!I:I,df_extratos!F:F,Conciliacao!BE147,df_extratos!G:G,"DEBITO")+SUMIFS(df_extratos!I:I,df_extratos!F:F,Conciliacao!BF147,df_extratos!G:G,"DEBITO")+SUMIFS(df_extratos!I:I,df_extratos!F:F,Conciliacao!BG147,df_extratos!G:G,"DEBITO")</f>
        <v/>
      </c>
      <c r="N147" s="11">
        <f>M147-SUM(I147:L147)</f>
        <v/>
      </c>
      <c r="O147" s="25">
        <f>SUMIFS(df_ajustes_conciliaco!D:D,df_ajustes_conciliaco!C:C,Conciliacao!A147)</f>
        <v/>
      </c>
      <c r="P147" s="22">
        <f>N147+H147-O147</f>
        <v/>
      </c>
      <c r="BD147" s="20" t="n">
        <v>45803.5</v>
      </c>
      <c r="BE147" s="20" t="n">
        <v>45803.125</v>
      </c>
      <c r="BF147" s="20" t="n">
        <v>45803.54166666666</v>
      </c>
      <c r="BG147" s="20" t="n">
        <v>45803.625</v>
      </c>
    </row>
    <row r="148">
      <c r="A148" s="5">
        <f>A147+1</f>
        <v/>
      </c>
      <c r="B148" s="3">
        <f>-SUMIFS(df_extrato_zig!G:G,df_extrato_zig!E:E,Conciliacao!A148,df_extrato_zig!D:D,"Saque")-SUMIFS(df_extrato_zig!G:G,df_extrato_zig!E:E,Conciliacao!A148,df_extrato_zig!D:D,"Antecipação")</f>
        <v/>
      </c>
      <c r="C148" s="3">
        <f>SUMIFS(df_extrato_zig!E:E,df_extrato_zig!L:L,Conciliacao!A148,df_extrato_zig!F:F,"DINHEIRO")</f>
        <v/>
      </c>
      <c r="D148" s="3">
        <f>SUMIFS(view_parc_agrup!H:H,view_parc_agrup!G:G,Conciliacao!A148)</f>
        <v/>
      </c>
      <c r="E148" s="3">
        <f>SUMIFS(df_mutuos!I:I,df_mutuos!B:B,Conciliacao!A148)</f>
        <v/>
      </c>
      <c r="F148" s="6">
        <f>SUMIFS(df_bloqueios_judiciais!E:E,df_bloqueios_judiciais!D:D,Conciliacao!A148,df_bloqueios_judiciais!E:E,"&gt;0")</f>
        <v/>
      </c>
      <c r="G148" s="7">
        <f>SUMIFS(df_extratos!I:I,df_extratos!F:F,Conciliacao!BD148,df_extratos!G:G,"CREDITO")+SUMIFS(df_extratos!I:I,df_extratos!F:F,Conciliacao!A148,df_extratos!G:G,"CREDITO")+SUMIFS(df_extratos!I:I,df_extratos!F:F,Conciliacao!BE148,df_extratos!G:G,"CREDITO")+SUMIFS(df_extratos!I:I,df_extratos!F:F,Conciliacao!BF148,df_extratos!G:G,"CREDITO")+SUMIFS(df_extratos!I:I,df_extratos!F:F,Conciliacao!BG148,df_extratos!G:G,"CREDITO")</f>
        <v/>
      </c>
      <c r="H148" s="9">
        <f>G148-SUM(B148:F148)</f>
        <v/>
      </c>
      <c r="I148" s="4">
        <f>SUMIFS(df_blueme_sem_parcelamento!E:E,df_blueme_sem_parcelamento!H:H,Conciliacao!A148)*(-1)</f>
        <v/>
      </c>
      <c r="J148" s="4">
        <f>SUMIFS(df_blueme_com_parcelamento!J:J,df_blueme_com_parcelamento!M:M,Conciliacao!A148)*(-1)</f>
        <v/>
      </c>
      <c r="K148" s="4">
        <f>SUMIFS(df_mutuos!J:J,df_mutuos!B:B,Conciliacao!A148)*(-1)</f>
        <v/>
      </c>
      <c r="L148" s="8">
        <f>SUMIFS(df_bloqueios_judiciais!E:E,df_bloqueios_judiciais!D:D,Conciliacao!A148,df_bloqueios_judiciais!E:E,"&lt;0")</f>
        <v/>
      </c>
      <c r="M148" s="10">
        <f>SUMIFS(df_extratos!I:I,df_extratos!F:F,Conciliacao!BD148,df_extratos!G:G,"DEBITO")+SUMIFS(df_extratos!I:I,df_extratos!F:F,Conciliacao!A148,df_extratos!G:G,"DEBITO")+SUMIFS(df_extratos!I:I,df_extratos!F:F,Conciliacao!BE148,df_extratos!G:G,"DEBITO")+SUMIFS(df_extratos!I:I,df_extratos!F:F,Conciliacao!BF148,df_extratos!G:G,"DEBITO")+SUMIFS(df_extratos!I:I,df_extratos!F:F,Conciliacao!BG148,df_extratos!G:G,"DEBITO")</f>
        <v/>
      </c>
      <c r="N148" s="11">
        <f>M148-SUM(I148:L148)</f>
        <v/>
      </c>
      <c r="O148" s="25">
        <f>SUMIFS(df_ajustes_conciliaco!D:D,df_ajustes_conciliaco!C:C,Conciliacao!A148)</f>
        <v/>
      </c>
      <c r="P148" s="22">
        <f>N148+H148-O148</f>
        <v/>
      </c>
      <c r="BD148" s="20" t="n">
        <v>45804.5</v>
      </c>
      <c r="BE148" s="20" t="n">
        <v>45804.125</v>
      </c>
      <c r="BF148" s="20" t="n">
        <v>45804.54166666666</v>
      </c>
      <c r="BG148" s="20" t="n">
        <v>45804.625</v>
      </c>
    </row>
    <row r="149">
      <c r="A149" s="5">
        <f>A148+1</f>
        <v/>
      </c>
      <c r="B149" s="3">
        <f>-SUMIFS(df_extrato_zig!G:G,df_extrato_zig!E:E,Conciliacao!A149,df_extrato_zig!D:D,"Saque")-SUMIFS(df_extrato_zig!G:G,df_extrato_zig!E:E,Conciliacao!A149,df_extrato_zig!D:D,"Antecipação")</f>
        <v/>
      </c>
      <c r="C149" s="3">
        <f>SUMIFS(df_extrato_zig!E:E,df_extrato_zig!L:L,Conciliacao!A149,df_extrato_zig!F:F,"DINHEIRO")</f>
        <v/>
      </c>
      <c r="D149" s="3">
        <f>SUMIFS(view_parc_agrup!H:H,view_parc_agrup!G:G,Conciliacao!A149)</f>
        <v/>
      </c>
      <c r="E149" s="3">
        <f>SUMIFS(df_mutuos!I:I,df_mutuos!B:B,Conciliacao!A149)</f>
        <v/>
      </c>
      <c r="F149" s="6">
        <f>SUMIFS(df_bloqueios_judiciais!E:E,df_bloqueios_judiciais!D:D,Conciliacao!A149,df_bloqueios_judiciais!E:E,"&gt;0")</f>
        <v/>
      </c>
      <c r="G149" s="7">
        <f>SUMIFS(df_extratos!I:I,df_extratos!F:F,Conciliacao!BD149,df_extratos!G:G,"CREDITO")+SUMIFS(df_extratos!I:I,df_extratos!F:F,Conciliacao!A149,df_extratos!G:G,"CREDITO")+SUMIFS(df_extratos!I:I,df_extratos!F:F,Conciliacao!BE149,df_extratos!G:G,"CREDITO")+SUMIFS(df_extratos!I:I,df_extratos!F:F,Conciliacao!BF149,df_extratos!G:G,"CREDITO")+SUMIFS(df_extratos!I:I,df_extratos!F:F,Conciliacao!BG149,df_extratos!G:G,"CREDITO")</f>
        <v/>
      </c>
      <c r="H149" s="9">
        <f>G149-SUM(B149:F149)</f>
        <v/>
      </c>
      <c r="I149" s="4">
        <f>SUMIFS(df_blueme_sem_parcelamento!E:E,df_blueme_sem_parcelamento!H:H,Conciliacao!A149)*(-1)</f>
        <v/>
      </c>
      <c r="J149" s="4">
        <f>SUMIFS(df_blueme_com_parcelamento!J:J,df_blueme_com_parcelamento!M:M,Conciliacao!A149)*(-1)</f>
        <v/>
      </c>
      <c r="K149" s="4">
        <f>SUMIFS(df_mutuos!J:J,df_mutuos!B:B,Conciliacao!A149)*(-1)</f>
        <v/>
      </c>
      <c r="L149" s="8">
        <f>SUMIFS(df_bloqueios_judiciais!E:E,df_bloqueios_judiciais!D:D,Conciliacao!A149,df_bloqueios_judiciais!E:E,"&lt;0")</f>
        <v/>
      </c>
      <c r="M149" s="10">
        <f>SUMIFS(df_extratos!I:I,df_extratos!F:F,Conciliacao!BD149,df_extratos!G:G,"DEBITO")+SUMIFS(df_extratos!I:I,df_extratos!F:F,Conciliacao!A149,df_extratos!G:G,"DEBITO")+SUMIFS(df_extratos!I:I,df_extratos!F:F,Conciliacao!BE149,df_extratos!G:G,"DEBITO")+SUMIFS(df_extratos!I:I,df_extratos!F:F,Conciliacao!BF149,df_extratos!G:G,"DEBITO")+SUMIFS(df_extratos!I:I,df_extratos!F:F,Conciliacao!BG149,df_extratos!G:G,"DEBITO")</f>
        <v/>
      </c>
      <c r="N149" s="11">
        <f>M149-SUM(I149:L149)</f>
        <v/>
      </c>
      <c r="O149" s="25">
        <f>SUMIFS(df_ajustes_conciliaco!D:D,df_ajustes_conciliaco!C:C,Conciliacao!A149)</f>
        <v/>
      </c>
      <c r="P149" s="22">
        <f>N149+H149-O149</f>
        <v/>
      </c>
      <c r="BD149" s="20" t="n">
        <v>45805.5</v>
      </c>
      <c r="BE149" s="20" t="n">
        <v>45805.125</v>
      </c>
      <c r="BF149" s="20" t="n">
        <v>45805.54166666666</v>
      </c>
      <c r="BG149" s="20" t="n">
        <v>45805.625</v>
      </c>
    </row>
    <row r="150">
      <c r="A150" s="5">
        <f>A149+1</f>
        <v/>
      </c>
      <c r="B150" s="3">
        <f>-SUMIFS(df_extrato_zig!G:G,df_extrato_zig!E:E,Conciliacao!A150,df_extrato_zig!D:D,"Saque")-SUMIFS(df_extrato_zig!G:G,df_extrato_zig!E:E,Conciliacao!A150,df_extrato_zig!D:D,"Antecipação")</f>
        <v/>
      </c>
      <c r="C150" s="3">
        <f>SUMIFS(df_extrato_zig!E:E,df_extrato_zig!L:L,Conciliacao!A150,df_extrato_zig!F:F,"DINHEIRO")</f>
        <v/>
      </c>
      <c r="D150" s="3">
        <f>SUMIFS(view_parc_agrup!H:H,view_parc_agrup!G:G,Conciliacao!A150)</f>
        <v/>
      </c>
      <c r="E150" s="3">
        <f>SUMIFS(df_mutuos!I:I,df_mutuos!B:B,Conciliacao!A150)</f>
        <v/>
      </c>
      <c r="F150" s="6">
        <f>SUMIFS(df_bloqueios_judiciais!E:E,df_bloqueios_judiciais!D:D,Conciliacao!A150,df_bloqueios_judiciais!E:E,"&gt;0")</f>
        <v/>
      </c>
      <c r="G150" s="7">
        <f>SUMIFS(df_extratos!I:I,df_extratos!F:F,Conciliacao!BD150,df_extratos!G:G,"CREDITO")+SUMIFS(df_extratos!I:I,df_extratos!F:F,Conciliacao!A150,df_extratos!G:G,"CREDITO")+SUMIFS(df_extratos!I:I,df_extratos!F:F,Conciliacao!BE150,df_extratos!G:G,"CREDITO")+SUMIFS(df_extratos!I:I,df_extratos!F:F,Conciliacao!BF150,df_extratos!G:G,"CREDITO")+SUMIFS(df_extratos!I:I,df_extratos!F:F,Conciliacao!BG150,df_extratos!G:G,"CREDITO")</f>
        <v/>
      </c>
      <c r="H150" s="9">
        <f>G150-SUM(B150:F150)</f>
        <v/>
      </c>
      <c r="I150" s="4">
        <f>SUMIFS(df_blueme_sem_parcelamento!E:E,df_blueme_sem_parcelamento!H:H,Conciliacao!A150)*(-1)</f>
        <v/>
      </c>
      <c r="J150" s="4">
        <f>SUMIFS(df_blueme_com_parcelamento!J:J,df_blueme_com_parcelamento!M:M,Conciliacao!A150)*(-1)</f>
        <v/>
      </c>
      <c r="K150" s="4">
        <f>SUMIFS(df_mutuos!J:J,df_mutuos!B:B,Conciliacao!A150)*(-1)</f>
        <v/>
      </c>
      <c r="L150" s="8">
        <f>SUMIFS(df_bloqueios_judiciais!E:E,df_bloqueios_judiciais!D:D,Conciliacao!A150,df_bloqueios_judiciais!E:E,"&lt;0")</f>
        <v/>
      </c>
      <c r="M150" s="10">
        <f>SUMIFS(df_extratos!I:I,df_extratos!F:F,Conciliacao!BD150,df_extratos!G:G,"DEBITO")+SUMIFS(df_extratos!I:I,df_extratos!F:F,Conciliacao!A150,df_extratos!G:G,"DEBITO")+SUMIFS(df_extratos!I:I,df_extratos!F:F,Conciliacao!BE150,df_extratos!G:G,"DEBITO")+SUMIFS(df_extratos!I:I,df_extratos!F:F,Conciliacao!BF150,df_extratos!G:G,"DEBITO")+SUMIFS(df_extratos!I:I,df_extratos!F:F,Conciliacao!BG150,df_extratos!G:G,"DEBITO")</f>
        <v/>
      </c>
      <c r="N150" s="11">
        <f>M150-SUM(I150:L150)</f>
        <v/>
      </c>
      <c r="O150" s="25">
        <f>SUMIFS(df_ajustes_conciliaco!D:D,df_ajustes_conciliaco!C:C,Conciliacao!A150)</f>
        <v/>
      </c>
      <c r="P150" s="22">
        <f>N150+H150-O150</f>
        <v/>
      </c>
      <c r="BD150" s="20" t="n">
        <v>45806.5</v>
      </c>
      <c r="BE150" s="20" t="n">
        <v>45806.125</v>
      </c>
      <c r="BF150" s="20" t="n">
        <v>45806.54166666666</v>
      </c>
      <c r="BG150" s="20" t="n">
        <v>45806.625</v>
      </c>
    </row>
    <row r="151">
      <c r="A151" s="5">
        <f>A150+1</f>
        <v/>
      </c>
      <c r="B151" s="3">
        <f>-SUMIFS(df_extrato_zig!G:G,df_extrato_zig!E:E,Conciliacao!A151,df_extrato_zig!D:D,"Saque")-SUMIFS(df_extrato_zig!G:G,df_extrato_zig!E:E,Conciliacao!A151,df_extrato_zig!D:D,"Antecipação")</f>
        <v/>
      </c>
      <c r="C151" s="3">
        <f>SUMIFS(df_extrato_zig!E:E,df_extrato_zig!L:L,Conciliacao!A151,df_extrato_zig!F:F,"DINHEIRO")</f>
        <v/>
      </c>
      <c r="D151" s="3">
        <f>SUMIFS(view_parc_agrup!H:H,view_parc_agrup!G:G,Conciliacao!A151)</f>
        <v/>
      </c>
      <c r="E151" s="3">
        <f>SUMIFS(df_mutuos!I:I,df_mutuos!B:B,Conciliacao!A151)</f>
        <v/>
      </c>
      <c r="F151" s="6">
        <f>SUMIFS(df_bloqueios_judiciais!E:E,df_bloqueios_judiciais!D:D,Conciliacao!A151,df_bloqueios_judiciais!E:E,"&gt;0")</f>
        <v/>
      </c>
      <c r="G151" s="7">
        <f>SUMIFS(df_extratos!I:I,df_extratos!F:F,Conciliacao!BD151,df_extratos!G:G,"CREDITO")+SUMIFS(df_extratos!I:I,df_extratos!F:F,Conciliacao!A151,df_extratos!G:G,"CREDITO")+SUMIFS(df_extratos!I:I,df_extratos!F:F,Conciliacao!BE151,df_extratos!G:G,"CREDITO")+SUMIFS(df_extratos!I:I,df_extratos!F:F,Conciliacao!BF151,df_extratos!G:G,"CREDITO")+SUMIFS(df_extratos!I:I,df_extratos!F:F,Conciliacao!BG151,df_extratos!G:G,"CREDITO")</f>
        <v/>
      </c>
      <c r="H151" s="9">
        <f>G151-SUM(B151:F151)</f>
        <v/>
      </c>
      <c r="I151" s="4">
        <f>SUMIFS(df_blueme_sem_parcelamento!E:E,df_blueme_sem_parcelamento!H:H,Conciliacao!A151)*(-1)</f>
        <v/>
      </c>
      <c r="J151" s="4">
        <f>SUMIFS(df_blueme_com_parcelamento!J:J,df_blueme_com_parcelamento!M:M,Conciliacao!A151)*(-1)</f>
        <v/>
      </c>
      <c r="K151" s="4">
        <f>SUMIFS(df_mutuos!J:J,df_mutuos!B:B,Conciliacao!A151)*(-1)</f>
        <v/>
      </c>
      <c r="L151" s="8">
        <f>SUMIFS(df_bloqueios_judiciais!E:E,df_bloqueios_judiciais!D:D,Conciliacao!A151,df_bloqueios_judiciais!E:E,"&lt;0")</f>
        <v/>
      </c>
      <c r="M151" s="10">
        <f>SUMIFS(df_extratos!I:I,df_extratos!F:F,Conciliacao!BD151,df_extratos!G:G,"DEBITO")+SUMIFS(df_extratos!I:I,df_extratos!F:F,Conciliacao!A151,df_extratos!G:G,"DEBITO")+SUMIFS(df_extratos!I:I,df_extratos!F:F,Conciliacao!BE151,df_extratos!G:G,"DEBITO")+SUMIFS(df_extratos!I:I,df_extratos!F:F,Conciliacao!BF151,df_extratos!G:G,"DEBITO")+SUMIFS(df_extratos!I:I,df_extratos!F:F,Conciliacao!BG151,df_extratos!G:G,"DEBITO")</f>
        <v/>
      </c>
      <c r="N151" s="11">
        <f>M151-SUM(I151:L151)</f>
        <v/>
      </c>
      <c r="O151" s="25">
        <f>SUMIFS(df_ajustes_conciliaco!D:D,df_ajustes_conciliaco!C:C,Conciliacao!A151)</f>
        <v/>
      </c>
      <c r="P151" s="22">
        <f>N151+H151-O151</f>
        <v/>
      </c>
      <c r="BD151" s="20" t="n">
        <v>45807.5</v>
      </c>
      <c r="BE151" s="20" t="n">
        <v>45807.125</v>
      </c>
      <c r="BF151" s="20" t="n">
        <v>45807.54166666666</v>
      </c>
      <c r="BG151" s="20" t="n">
        <v>45807.625</v>
      </c>
    </row>
    <row r="152">
      <c r="A152" s="5">
        <f>A151+1</f>
        <v/>
      </c>
      <c r="B152" s="3">
        <f>-SUMIFS(df_extrato_zig!G:G,df_extrato_zig!E:E,Conciliacao!A152,df_extrato_zig!D:D,"Saque")-SUMIFS(df_extrato_zig!G:G,df_extrato_zig!E:E,Conciliacao!A152,df_extrato_zig!D:D,"Antecipação")</f>
        <v/>
      </c>
      <c r="C152" s="3">
        <f>SUMIFS(df_extrato_zig!E:E,df_extrato_zig!L:L,Conciliacao!A152,df_extrato_zig!F:F,"DINHEIRO")</f>
        <v/>
      </c>
      <c r="D152" s="3">
        <f>SUMIFS(view_parc_agrup!H:H,view_parc_agrup!G:G,Conciliacao!A152)</f>
        <v/>
      </c>
      <c r="E152" s="3">
        <f>SUMIFS(df_mutuos!I:I,df_mutuos!B:B,Conciliacao!A152)</f>
        <v/>
      </c>
      <c r="F152" s="6">
        <f>SUMIFS(df_bloqueios_judiciais!E:E,df_bloqueios_judiciais!D:D,Conciliacao!A152,df_bloqueios_judiciais!E:E,"&gt;0")</f>
        <v/>
      </c>
      <c r="G152" s="7">
        <f>SUMIFS(df_extratos!I:I,df_extratos!F:F,Conciliacao!BD152,df_extratos!G:G,"CREDITO")+SUMIFS(df_extratos!I:I,df_extratos!F:F,Conciliacao!A152,df_extratos!G:G,"CREDITO")+SUMIFS(df_extratos!I:I,df_extratos!F:F,Conciliacao!BE152,df_extratos!G:G,"CREDITO")+SUMIFS(df_extratos!I:I,df_extratos!F:F,Conciliacao!BF152,df_extratos!G:G,"CREDITO")+SUMIFS(df_extratos!I:I,df_extratos!F:F,Conciliacao!BG152,df_extratos!G:G,"CREDITO")</f>
        <v/>
      </c>
      <c r="H152" s="9">
        <f>G152-SUM(B152:F152)</f>
        <v/>
      </c>
      <c r="I152" s="4">
        <f>SUMIFS(df_blueme_sem_parcelamento!E:E,df_blueme_sem_parcelamento!H:H,Conciliacao!A152)*(-1)</f>
        <v/>
      </c>
      <c r="J152" s="4">
        <f>SUMIFS(df_blueme_com_parcelamento!J:J,df_blueme_com_parcelamento!M:M,Conciliacao!A152)*(-1)</f>
        <v/>
      </c>
      <c r="K152" s="4">
        <f>SUMIFS(df_mutuos!J:J,df_mutuos!B:B,Conciliacao!A152)*(-1)</f>
        <v/>
      </c>
      <c r="L152" s="8">
        <f>SUMIFS(df_bloqueios_judiciais!E:E,df_bloqueios_judiciais!D:D,Conciliacao!A152,df_bloqueios_judiciais!E:E,"&lt;0")</f>
        <v/>
      </c>
      <c r="M152" s="10">
        <f>SUMIFS(df_extratos!I:I,df_extratos!F:F,Conciliacao!BD152,df_extratos!G:G,"DEBITO")+SUMIFS(df_extratos!I:I,df_extratos!F:F,Conciliacao!A152,df_extratos!G:G,"DEBITO")+SUMIFS(df_extratos!I:I,df_extratos!F:F,Conciliacao!BE152,df_extratos!G:G,"DEBITO")+SUMIFS(df_extratos!I:I,df_extratos!F:F,Conciliacao!BF152,df_extratos!G:G,"DEBITO")+SUMIFS(df_extratos!I:I,df_extratos!F:F,Conciliacao!BG152,df_extratos!G:G,"DEBITO")</f>
        <v/>
      </c>
      <c r="N152" s="11">
        <f>M152-SUM(I152:L152)</f>
        <v/>
      </c>
      <c r="O152" s="25">
        <f>SUMIFS(df_ajustes_conciliaco!D:D,df_ajustes_conciliaco!C:C,Conciliacao!A152)</f>
        <v/>
      </c>
      <c r="P152" s="22">
        <f>N152+H152-O152</f>
        <v/>
      </c>
      <c r="BD152" s="20" t="n">
        <v>45808.5</v>
      </c>
      <c r="BE152" s="20" t="n">
        <v>45808.125</v>
      </c>
      <c r="BF152" s="20" t="n">
        <v>45808.54166666666</v>
      </c>
      <c r="BG152" s="20" t="n">
        <v>45808.625</v>
      </c>
    </row>
    <row r="153">
      <c r="A153" s="5">
        <f>A152+1</f>
        <v/>
      </c>
      <c r="B153" s="3">
        <f>-SUMIFS(df_extrato_zig!G:G,df_extrato_zig!E:E,Conciliacao!A153,df_extrato_zig!D:D,"Saque")-SUMIFS(df_extrato_zig!G:G,df_extrato_zig!E:E,Conciliacao!A153,df_extrato_zig!D:D,"Antecipação")</f>
        <v/>
      </c>
      <c r="C153" s="3">
        <f>SUMIFS(df_extrato_zig!E:E,df_extrato_zig!L:L,Conciliacao!A153,df_extrato_zig!F:F,"DINHEIRO")</f>
        <v/>
      </c>
      <c r="D153" s="3">
        <f>SUMIFS(view_parc_agrup!H:H,view_parc_agrup!G:G,Conciliacao!A153)</f>
        <v/>
      </c>
      <c r="E153" s="3">
        <f>SUMIFS(df_mutuos!I:I,df_mutuos!B:B,Conciliacao!A153)</f>
        <v/>
      </c>
      <c r="F153" s="6">
        <f>SUMIFS(df_bloqueios_judiciais!E:E,df_bloqueios_judiciais!D:D,Conciliacao!A153,df_bloqueios_judiciais!E:E,"&gt;0")</f>
        <v/>
      </c>
      <c r="G153" s="7">
        <f>SUMIFS(df_extratos!I:I,df_extratos!F:F,Conciliacao!BD153,df_extratos!G:G,"CREDITO")+SUMIFS(df_extratos!I:I,df_extratos!F:F,Conciliacao!A153,df_extratos!G:G,"CREDITO")+SUMIFS(df_extratos!I:I,df_extratos!F:F,Conciliacao!BE153,df_extratos!G:G,"CREDITO")+SUMIFS(df_extratos!I:I,df_extratos!F:F,Conciliacao!BF153,df_extratos!G:G,"CREDITO")+SUMIFS(df_extratos!I:I,df_extratos!F:F,Conciliacao!BG153,df_extratos!G:G,"CREDITO")</f>
        <v/>
      </c>
      <c r="H153" s="9">
        <f>G153-SUM(B153:F153)</f>
        <v/>
      </c>
      <c r="I153" s="4">
        <f>SUMIFS(df_blueme_sem_parcelamento!E:E,df_blueme_sem_parcelamento!H:H,Conciliacao!A153)*(-1)</f>
        <v/>
      </c>
      <c r="J153" s="4">
        <f>SUMIFS(df_blueme_com_parcelamento!J:J,df_blueme_com_parcelamento!M:M,Conciliacao!A153)*(-1)</f>
        <v/>
      </c>
      <c r="K153" s="4">
        <f>SUMIFS(df_mutuos!J:J,df_mutuos!B:B,Conciliacao!A153)*(-1)</f>
        <v/>
      </c>
      <c r="L153" s="8">
        <f>SUMIFS(df_bloqueios_judiciais!E:E,df_bloqueios_judiciais!D:D,Conciliacao!A153,df_bloqueios_judiciais!E:E,"&lt;0")</f>
        <v/>
      </c>
      <c r="M153" s="10">
        <f>SUMIFS(df_extratos!I:I,df_extratos!F:F,Conciliacao!BD153,df_extratos!G:G,"DEBITO")+SUMIFS(df_extratos!I:I,df_extratos!F:F,Conciliacao!A153,df_extratos!G:G,"DEBITO")+SUMIFS(df_extratos!I:I,df_extratos!F:F,Conciliacao!BE153,df_extratos!G:G,"DEBITO")+SUMIFS(df_extratos!I:I,df_extratos!F:F,Conciliacao!BF153,df_extratos!G:G,"DEBITO")+SUMIFS(df_extratos!I:I,df_extratos!F:F,Conciliacao!BG153,df_extratos!G:G,"DEBITO")</f>
        <v/>
      </c>
      <c r="N153" s="11">
        <f>M153-SUM(I153:L153)</f>
        <v/>
      </c>
      <c r="O153" s="25">
        <f>SUMIFS(df_ajustes_conciliaco!D:D,df_ajustes_conciliaco!C:C,Conciliacao!A153)</f>
        <v/>
      </c>
      <c r="P153" s="22">
        <f>N153+H153-O153</f>
        <v/>
      </c>
      <c r="BD153" s="20" t="n">
        <v>45809.5</v>
      </c>
      <c r="BE153" s="20" t="n">
        <v>45809.125</v>
      </c>
      <c r="BF153" s="20" t="n">
        <v>45809.54166666666</v>
      </c>
      <c r="BG153" s="20" t="n">
        <v>45809.625</v>
      </c>
    </row>
    <row r="154">
      <c r="A154" s="5">
        <f>A153+1</f>
        <v/>
      </c>
      <c r="B154" s="3">
        <f>-SUMIFS(df_extrato_zig!G:G,df_extrato_zig!E:E,Conciliacao!A154,df_extrato_zig!D:D,"Saque")-SUMIFS(df_extrato_zig!G:G,df_extrato_zig!E:E,Conciliacao!A154,df_extrato_zig!D:D,"Antecipação")</f>
        <v/>
      </c>
      <c r="C154" s="3">
        <f>SUMIFS(df_extrato_zig!E:E,df_extrato_zig!L:L,Conciliacao!A154,df_extrato_zig!F:F,"DINHEIRO")</f>
        <v/>
      </c>
      <c r="D154" s="3">
        <f>SUMIFS(view_parc_agrup!H:H,view_parc_agrup!G:G,Conciliacao!A154)</f>
        <v/>
      </c>
      <c r="E154" s="3">
        <f>SUMIFS(df_mutuos!I:I,df_mutuos!B:B,Conciliacao!A154)</f>
        <v/>
      </c>
      <c r="F154" s="6">
        <f>SUMIFS(df_bloqueios_judiciais!E:E,df_bloqueios_judiciais!D:D,Conciliacao!A154,df_bloqueios_judiciais!E:E,"&gt;0")</f>
        <v/>
      </c>
      <c r="G154" s="7">
        <f>SUMIFS(df_extratos!I:I,df_extratos!F:F,Conciliacao!BD154,df_extratos!G:G,"CREDITO")+SUMIFS(df_extratos!I:I,df_extratos!F:F,Conciliacao!A154,df_extratos!G:G,"CREDITO")+SUMIFS(df_extratos!I:I,df_extratos!F:F,Conciliacao!BE154,df_extratos!G:G,"CREDITO")+SUMIFS(df_extratos!I:I,df_extratos!F:F,Conciliacao!BF154,df_extratos!G:G,"CREDITO")+SUMIFS(df_extratos!I:I,df_extratos!F:F,Conciliacao!BG154,df_extratos!G:G,"CREDITO")</f>
        <v/>
      </c>
      <c r="H154" s="9">
        <f>G154-SUM(B154:F154)</f>
        <v/>
      </c>
      <c r="I154" s="4">
        <f>SUMIFS(df_blueme_sem_parcelamento!E:E,df_blueme_sem_parcelamento!H:H,Conciliacao!A154)*(-1)</f>
        <v/>
      </c>
      <c r="J154" s="4">
        <f>SUMIFS(df_blueme_com_parcelamento!J:J,df_blueme_com_parcelamento!M:M,Conciliacao!A154)*(-1)</f>
        <v/>
      </c>
      <c r="K154" s="4">
        <f>SUMIFS(df_mutuos!J:J,df_mutuos!B:B,Conciliacao!A154)*(-1)</f>
        <v/>
      </c>
      <c r="L154" s="8">
        <f>SUMIFS(df_bloqueios_judiciais!E:E,df_bloqueios_judiciais!D:D,Conciliacao!A154,df_bloqueios_judiciais!E:E,"&lt;0")</f>
        <v/>
      </c>
      <c r="M154" s="10">
        <f>SUMIFS(df_extratos!I:I,df_extratos!F:F,Conciliacao!BD154,df_extratos!G:G,"DEBITO")+SUMIFS(df_extratos!I:I,df_extratos!F:F,Conciliacao!A154,df_extratos!G:G,"DEBITO")+SUMIFS(df_extratos!I:I,df_extratos!F:F,Conciliacao!BE154,df_extratos!G:G,"DEBITO")+SUMIFS(df_extratos!I:I,df_extratos!F:F,Conciliacao!BF154,df_extratos!G:G,"DEBITO")+SUMIFS(df_extratos!I:I,df_extratos!F:F,Conciliacao!BG154,df_extratos!G:G,"DEBITO")</f>
        <v/>
      </c>
      <c r="N154" s="11">
        <f>M154-SUM(I154:L154)</f>
        <v/>
      </c>
      <c r="O154" s="25">
        <f>SUMIFS(df_ajustes_conciliaco!D:D,df_ajustes_conciliaco!C:C,Conciliacao!A154)</f>
        <v/>
      </c>
      <c r="P154" s="22">
        <f>N154+H154-O154</f>
        <v/>
      </c>
      <c r="BD154" s="20" t="n">
        <v>45810.5</v>
      </c>
      <c r="BE154" s="20" t="n">
        <v>45810.125</v>
      </c>
      <c r="BF154" s="20" t="n">
        <v>45810.54166666666</v>
      </c>
      <c r="BG154" s="20" t="n">
        <v>45810.625</v>
      </c>
    </row>
    <row r="155">
      <c r="A155" s="5">
        <f>A154+1</f>
        <v/>
      </c>
      <c r="B155" s="3">
        <f>-SUMIFS(df_extrato_zig!G:G,df_extrato_zig!E:E,Conciliacao!A155,df_extrato_zig!D:D,"Saque")-SUMIFS(df_extrato_zig!G:G,df_extrato_zig!E:E,Conciliacao!A155,df_extrato_zig!D:D,"Antecipação")</f>
        <v/>
      </c>
      <c r="C155" s="3">
        <f>SUMIFS(df_extrato_zig!E:E,df_extrato_zig!L:L,Conciliacao!A155,df_extrato_zig!F:F,"DINHEIRO")</f>
        <v/>
      </c>
      <c r="D155" s="3">
        <f>SUMIFS(view_parc_agrup!H:H,view_parc_agrup!G:G,Conciliacao!A155)</f>
        <v/>
      </c>
      <c r="E155" s="3">
        <f>SUMIFS(df_mutuos!I:I,df_mutuos!B:B,Conciliacao!A155)</f>
        <v/>
      </c>
      <c r="F155" s="6">
        <f>SUMIFS(df_bloqueios_judiciais!E:E,df_bloqueios_judiciais!D:D,Conciliacao!A155,df_bloqueios_judiciais!E:E,"&gt;0")</f>
        <v/>
      </c>
      <c r="G155" s="7">
        <f>SUMIFS(df_extratos!I:I,df_extratos!F:F,Conciliacao!BD155,df_extratos!G:G,"CREDITO")+SUMIFS(df_extratos!I:I,df_extratos!F:F,Conciliacao!A155,df_extratos!G:G,"CREDITO")+SUMIFS(df_extratos!I:I,df_extratos!F:F,Conciliacao!BE155,df_extratos!G:G,"CREDITO")+SUMIFS(df_extratos!I:I,df_extratos!F:F,Conciliacao!BF155,df_extratos!G:G,"CREDITO")+SUMIFS(df_extratos!I:I,df_extratos!F:F,Conciliacao!BG155,df_extratos!G:G,"CREDITO")</f>
        <v/>
      </c>
      <c r="H155" s="9">
        <f>G155-SUM(B155:F155)</f>
        <v/>
      </c>
      <c r="I155" s="4">
        <f>SUMIFS(df_blueme_sem_parcelamento!E:E,df_blueme_sem_parcelamento!H:H,Conciliacao!A155)*(-1)</f>
        <v/>
      </c>
      <c r="J155" s="4">
        <f>SUMIFS(df_blueme_com_parcelamento!J:J,df_blueme_com_parcelamento!M:M,Conciliacao!A155)*(-1)</f>
        <v/>
      </c>
      <c r="K155" s="4">
        <f>SUMIFS(df_mutuos!J:J,df_mutuos!B:B,Conciliacao!A155)*(-1)</f>
        <v/>
      </c>
      <c r="L155" s="8">
        <f>SUMIFS(df_bloqueios_judiciais!E:E,df_bloqueios_judiciais!D:D,Conciliacao!A155,df_bloqueios_judiciais!E:E,"&lt;0")</f>
        <v/>
      </c>
      <c r="M155" s="10">
        <f>SUMIFS(df_extratos!I:I,df_extratos!F:F,Conciliacao!BD155,df_extratos!G:G,"DEBITO")+SUMIFS(df_extratos!I:I,df_extratos!F:F,Conciliacao!A155,df_extratos!G:G,"DEBITO")+SUMIFS(df_extratos!I:I,df_extratos!F:F,Conciliacao!BE155,df_extratos!G:G,"DEBITO")+SUMIFS(df_extratos!I:I,df_extratos!F:F,Conciliacao!BF155,df_extratos!G:G,"DEBITO")+SUMIFS(df_extratos!I:I,df_extratos!F:F,Conciliacao!BG155,df_extratos!G:G,"DEBITO")</f>
        <v/>
      </c>
      <c r="N155" s="11">
        <f>M155-SUM(I155:L155)</f>
        <v/>
      </c>
      <c r="O155" s="25">
        <f>SUMIFS(df_ajustes_conciliaco!D:D,df_ajustes_conciliaco!C:C,Conciliacao!A155)</f>
        <v/>
      </c>
      <c r="P155" s="22">
        <f>N155+H155-O155</f>
        <v/>
      </c>
      <c r="BD155" s="20" t="n">
        <v>45811.5</v>
      </c>
      <c r="BE155" s="20" t="n">
        <v>45811.125</v>
      </c>
      <c r="BF155" s="20" t="n">
        <v>45811.54166666666</v>
      </c>
      <c r="BG155" s="20" t="n">
        <v>45811.625</v>
      </c>
    </row>
    <row r="156">
      <c r="A156" s="5">
        <f>A155+1</f>
        <v/>
      </c>
      <c r="B156" s="3">
        <f>-SUMIFS(df_extrato_zig!G:G,df_extrato_zig!E:E,Conciliacao!A156,df_extrato_zig!D:D,"Saque")-SUMIFS(df_extrato_zig!G:G,df_extrato_zig!E:E,Conciliacao!A156,df_extrato_zig!D:D,"Antecipação")</f>
        <v/>
      </c>
      <c r="C156" s="3">
        <f>SUMIFS(df_extrato_zig!E:E,df_extrato_zig!L:L,Conciliacao!A156,df_extrato_zig!F:F,"DINHEIRO")</f>
        <v/>
      </c>
      <c r="D156" s="3">
        <f>SUMIFS(view_parc_agrup!H:H,view_parc_agrup!G:G,Conciliacao!A156)</f>
        <v/>
      </c>
      <c r="E156" s="3">
        <f>SUMIFS(df_mutuos!I:I,df_mutuos!B:B,Conciliacao!A156)</f>
        <v/>
      </c>
      <c r="F156" s="6">
        <f>SUMIFS(df_bloqueios_judiciais!E:E,df_bloqueios_judiciais!D:D,Conciliacao!A156,df_bloqueios_judiciais!E:E,"&gt;0")</f>
        <v/>
      </c>
      <c r="G156" s="7">
        <f>SUMIFS(df_extratos!I:I,df_extratos!F:F,Conciliacao!BD156,df_extratos!G:G,"CREDITO")+SUMIFS(df_extratos!I:I,df_extratos!F:F,Conciliacao!A156,df_extratos!G:G,"CREDITO")+SUMIFS(df_extratos!I:I,df_extratos!F:F,Conciliacao!BE156,df_extratos!G:G,"CREDITO")+SUMIFS(df_extratos!I:I,df_extratos!F:F,Conciliacao!BF156,df_extratos!G:G,"CREDITO")+SUMIFS(df_extratos!I:I,df_extratos!F:F,Conciliacao!BG156,df_extratos!G:G,"CREDITO")</f>
        <v/>
      </c>
      <c r="H156" s="9">
        <f>G156-SUM(B156:F156)</f>
        <v/>
      </c>
      <c r="I156" s="4">
        <f>SUMIFS(df_blueme_sem_parcelamento!E:E,df_blueme_sem_parcelamento!H:H,Conciliacao!A156)*(-1)</f>
        <v/>
      </c>
      <c r="J156" s="4">
        <f>SUMIFS(df_blueme_com_parcelamento!J:J,df_blueme_com_parcelamento!M:M,Conciliacao!A156)*(-1)</f>
        <v/>
      </c>
      <c r="K156" s="4">
        <f>SUMIFS(df_mutuos!J:J,df_mutuos!B:B,Conciliacao!A156)*(-1)</f>
        <v/>
      </c>
      <c r="L156" s="8">
        <f>SUMIFS(df_bloqueios_judiciais!E:E,df_bloqueios_judiciais!D:D,Conciliacao!A156,df_bloqueios_judiciais!E:E,"&lt;0")</f>
        <v/>
      </c>
      <c r="M156" s="10">
        <f>SUMIFS(df_extratos!I:I,df_extratos!F:F,Conciliacao!BD156,df_extratos!G:G,"DEBITO")+SUMIFS(df_extratos!I:I,df_extratos!F:F,Conciliacao!A156,df_extratos!G:G,"DEBITO")+SUMIFS(df_extratos!I:I,df_extratos!F:F,Conciliacao!BE156,df_extratos!G:G,"DEBITO")+SUMIFS(df_extratos!I:I,df_extratos!F:F,Conciliacao!BF156,df_extratos!G:G,"DEBITO")+SUMIFS(df_extratos!I:I,df_extratos!F:F,Conciliacao!BG156,df_extratos!G:G,"DEBITO")</f>
        <v/>
      </c>
      <c r="N156" s="11">
        <f>M156-SUM(I156:L156)</f>
        <v/>
      </c>
      <c r="O156" s="25">
        <f>SUMIFS(df_ajustes_conciliaco!D:D,df_ajustes_conciliaco!C:C,Conciliacao!A156)</f>
        <v/>
      </c>
      <c r="P156" s="22">
        <f>N156+H156-O156</f>
        <v/>
      </c>
      <c r="BD156" s="20" t="n">
        <v>45812.5</v>
      </c>
      <c r="BE156" s="20" t="n">
        <v>45812.125</v>
      </c>
      <c r="BF156" s="20" t="n">
        <v>45812.54166666666</v>
      </c>
      <c r="BG156" s="20" t="n">
        <v>45812.625</v>
      </c>
    </row>
    <row r="157">
      <c r="A157" s="5">
        <f>A156+1</f>
        <v/>
      </c>
      <c r="B157" s="3">
        <f>-SUMIFS(df_extrato_zig!G:G,df_extrato_zig!E:E,Conciliacao!A157,df_extrato_zig!D:D,"Saque")-SUMIFS(df_extrato_zig!G:G,df_extrato_zig!E:E,Conciliacao!A157,df_extrato_zig!D:D,"Antecipação")</f>
        <v/>
      </c>
      <c r="C157" s="3">
        <f>SUMIFS(df_extrato_zig!E:E,df_extrato_zig!L:L,Conciliacao!A157,df_extrato_zig!F:F,"DINHEIRO")</f>
        <v/>
      </c>
      <c r="D157" s="3">
        <f>SUMIFS(view_parc_agrup!H:H,view_parc_agrup!G:G,Conciliacao!A157)</f>
        <v/>
      </c>
      <c r="E157" s="3">
        <f>SUMIFS(df_mutuos!I:I,df_mutuos!B:B,Conciliacao!A157)</f>
        <v/>
      </c>
      <c r="F157" s="6">
        <f>SUMIFS(df_bloqueios_judiciais!E:E,df_bloqueios_judiciais!D:D,Conciliacao!A157,df_bloqueios_judiciais!E:E,"&gt;0")</f>
        <v/>
      </c>
      <c r="G157" s="7">
        <f>SUMIFS(df_extratos!I:I,df_extratos!F:F,Conciliacao!BD157,df_extratos!G:G,"CREDITO")+SUMIFS(df_extratos!I:I,df_extratos!F:F,Conciliacao!A157,df_extratos!G:G,"CREDITO")+SUMIFS(df_extratos!I:I,df_extratos!F:F,Conciliacao!BE157,df_extratos!G:G,"CREDITO")+SUMIFS(df_extratos!I:I,df_extratos!F:F,Conciliacao!BF157,df_extratos!G:G,"CREDITO")+SUMIFS(df_extratos!I:I,df_extratos!F:F,Conciliacao!BG157,df_extratos!G:G,"CREDITO")</f>
        <v/>
      </c>
      <c r="H157" s="9">
        <f>G157-SUM(B157:F157)</f>
        <v/>
      </c>
      <c r="I157" s="4">
        <f>SUMIFS(df_blueme_sem_parcelamento!E:E,df_blueme_sem_parcelamento!H:H,Conciliacao!A157)*(-1)</f>
        <v/>
      </c>
      <c r="J157" s="4">
        <f>SUMIFS(df_blueme_com_parcelamento!J:J,df_blueme_com_parcelamento!M:M,Conciliacao!A157)*(-1)</f>
        <v/>
      </c>
      <c r="K157" s="4">
        <f>SUMIFS(df_mutuos!J:J,df_mutuos!B:B,Conciliacao!A157)*(-1)</f>
        <v/>
      </c>
      <c r="L157" s="8">
        <f>SUMIFS(df_bloqueios_judiciais!E:E,df_bloqueios_judiciais!D:D,Conciliacao!A157,df_bloqueios_judiciais!E:E,"&lt;0")</f>
        <v/>
      </c>
      <c r="M157" s="10">
        <f>SUMIFS(df_extratos!I:I,df_extratos!F:F,Conciliacao!BD157,df_extratos!G:G,"DEBITO")+SUMIFS(df_extratos!I:I,df_extratos!F:F,Conciliacao!A157,df_extratos!G:G,"DEBITO")+SUMIFS(df_extratos!I:I,df_extratos!F:F,Conciliacao!BE157,df_extratos!G:G,"DEBITO")+SUMIFS(df_extratos!I:I,df_extratos!F:F,Conciliacao!BF157,df_extratos!G:G,"DEBITO")+SUMIFS(df_extratos!I:I,df_extratos!F:F,Conciliacao!BG157,df_extratos!G:G,"DEBITO")</f>
        <v/>
      </c>
      <c r="N157" s="11">
        <f>M157-SUM(I157:L157)</f>
        <v/>
      </c>
      <c r="O157" s="25">
        <f>SUMIFS(df_ajustes_conciliaco!D:D,df_ajustes_conciliaco!C:C,Conciliacao!A157)</f>
        <v/>
      </c>
      <c r="P157" s="22">
        <f>N157+H157-O157</f>
        <v/>
      </c>
      <c r="BD157" s="20" t="n">
        <v>45813.5</v>
      </c>
      <c r="BE157" s="20" t="n">
        <v>45813.125</v>
      </c>
      <c r="BF157" s="20" t="n">
        <v>45813.54166666666</v>
      </c>
      <c r="BG157" s="20" t="n">
        <v>45813.625</v>
      </c>
    </row>
    <row r="158">
      <c r="A158" s="5">
        <f>A157+1</f>
        <v/>
      </c>
      <c r="B158" s="3">
        <f>-SUMIFS(df_extrato_zig!G:G,df_extrato_zig!E:E,Conciliacao!A158,df_extrato_zig!D:D,"Saque")-SUMIFS(df_extrato_zig!G:G,df_extrato_zig!E:E,Conciliacao!A158,df_extrato_zig!D:D,"Antecipação")</f>
        <v/>
      </c>
      <c r="C158" s="3">
        <f>SUMIFS(df_extrato_zig!E:E,df_extrato_zig!L:L,Conciliacao!A158,df_extrato_zig!F:F,"DINHEIRO")</f>
        <v/>
      </c>
      <c r="D158" s="3">
        <f>SUMIFS(view_parc_agrup!H:H,view_parc_agrup!G:G,Conciliacao!A158)</f>
        <v/>
      </c>
      <c r="E158" s="3">
        <f>SUMIFS(df_mutuos!I:I,df_mutuos!B:B,Conciliacao!A158)</f>
        <v/>
      </c>
      <c r="F158" s="6">
        <f>SUMIFS(df_bloqueios_judiciais!E:E,df_bloqueios_judiciais!D:D,Conciliacao!A158,df_bloqueios_judiciais!E:E,"&gt;0")</f>
        <v/>
      </c>
      <c r="G158" s="7">
        <f>SUMIFS(df_extratos!I:I,df_extratos!F:F,Conciliacao!BD158,df_extratos!G:G,"CREDITO")+SUMIFS(df_extratos!I:I,df_extratos!F:F,Conciliacao!A158,df_extratos!G:G,"CREDITO")+SUMIFS(df_extratos!I:I,df_extratos!F:F,Conciliacao!BE158,df_extratos!G:G,"CREDITO")+SUMIFS(df_extratos!I:I,df_extratos!F:F,Conciliacao!BF158,df_extratos!G:G,"CREDITO")+SUMIFS(df_extratos!I:I,df_extratos!F:F,Conciliacao!BG158,df_extratos!G:G,"CREDITO")</f>
        <v/>
      </c>
      <c r="H158" s="9">
        <f>G158-SUM(B158:F158)</f>
        <v/>
      </c>
      <c r="I158" s="4">
        <f>SUMIFS(df_blueme_sem_parcelamento!E:E,df_blueme_sem_parcelamento!H:H,Conciliacao!A158)*(-1)</f>
        <v/>
      </c>
      <c r="J158" s="4">
        <f>SUMIFS(df_blueme_com_parcelamento!J:J,df_blueme_com_parcelamento!M:M,Conciliacao!A158)*(-1)</f>
        <v/>
      </c>
      <c r="K158" s="4">
        <f>SUMIFS(df_mutuos!J:J,df_mutuos!B:B,Conciliacao!A158)*(-1)</f>
        <v/>
      </c>
      <c r="L158" s="8">
        <f>SUMIFS(df_bloqueios_judiciais!E:E,df_bloqueios_judiciais!D:D,Conciliacao!A158,df_bloqueios_judiciais!E:E,"&lt;0")</f>
        <v/>
      </c>
      <c r="M158" s="10">
        <f>SUMIFS(df_extratos!I:I,df_extratos!F:F,Conciliacao!BD158,df_extratos!G:G,"DEBITO")+SUMIFS(df_extratos!I:I,df_extratos!F:F,Conciliacao!A158,df_extratos!G:G,"DEBITO")+SUMIFS(df_extratos!I:I,df_extratos!F:F,Conciliacao!BE158,df_extratos!G:G,"DEBITO")+SUMIFS(df_extratos!I:I,df_extratos!F:F,Conciliacao!BF158,df_extratos!G:G,"DEBITO")+SUMIFS(df_extratos!I:I,df_extratos!F:F,Conciliacao!BG158,df_extratos!G:G,"DEBITO")</f>
        <v/>
      </c>
      <c r="N158" s="11">
        <f>M158-SUM(I158:L158)</f>
        <v/>
      </c>
      <c r="O158" s="25">
        <f>SUMIFS(df_ajustes_conciliaco!D:D,df_ajustes_conciliaco!C:C,Conciliacao!A158)</f>
        <v/>
      </c>
      <c r="P158" s="22">
        <f>N158+H158-O158</f>
        <v/>
      </c>
      <c r="BD158" s="20" t="n">
        <v>45814.5</v>
      </c>
      <c r="BE158" s="20" t="n">
        <v>45814.125</v>
      </c>
      <c r="BF158" s="20" t="n">
        <v>45814.54166666666</v>
      </c>
      <c r="BG158" s="20" t="n">
        <v>45814.625</v>
      </c>
    </row>
    <row r="159">
      <c r="A159" s="5">
        <f>A158+1</f>
        <v/>
      </c>
      <c r="B159" s="3">
        <f>-SUMIFS(df_extrato_zig!G:G,df_extrato_zig!E:E,Conciliacao!A159,df_extrato_zig!D:D,"Saque")-SUMIFS(df_extrato_zig!G:G,df_extrato_zig!E:E,Conciliacao!A159,df_extrato_zig!D:D,"Antecipação")</f>
        <v/>
      </c>
      <c r="C159" s="3">
        <f>SUMIFS(df_extrato_zig!E:E,df_extrato_zig!L:L,Conciliacao!A159,df_extrato_zig!F:F,"DINHEIRO")</f>
        <v/>
      </c>
      <c r="D159" s="3">
        <f>SUMIFS(view_parc_agrup!H:H,view_parc_agrup!G:G,Conciliacao!A159)</f>
        <v/>
      </c>
      <c r="E159" s="3">
        <f>SUMIFS(df_mutuos!I:I,df_mutuos!B:B,Conciliacao!A159)</f>
        <v/>
      </c>
      <c r="F159" s="6">
        <f>SUMIFS(df_bloqueios_judiciais!E:E,df_bloqueios_judiciais!D:D,Conciliacao!A159,df_bloqueios_judiciais!E:E,"&gt;0")</f>
        <v/>
      </c>
      <c r="G159" s="7">
        <f>SUMIFS(df_extratos!I:I,df_extratos!F:F,Conciliacao!BD159,df_extratos!G:G,"CREDITO")+SUMIFS(df_extratos!I:I,df_extratos!F:F,Conciliacao!A159,df_extratos!G:G,"CREDITO")+SUMIFS(df_extratos!I:I,df_extratos!F:F,Conciliacao!BE159,df_extratos!G:G,"CREDITO")+SUMIFS(df_extratos!I:I,df_extratos!F:F,Conciliacao!BF159,df_extratos!G:G,"CREDITO")+SUMIFS(df_extratos!I:I,df_extratos!F:F,Conciliacao!BG159,df_extratos!G:G,"CREDITO")</f>
        <v/>
      </c>
      <c r="H159" s="9">
        <f>G159-SUM(B159:F159)</f>
        <v/>
      </c>
      <c r="I159" s="4">
        <f>SUMIFS(df_blueme_sem_parcelamento!E:E,df_blueme_sem_parcelamento!H:H,Conciliacao!A159)*(-1)</f>
        <v/>
      </c>
      <c r="J159" s="4">
        <f>SUMIFS(df_blueme_com_parcelamento!J:J,df_blueme_com_parcelamento!M:M,Conciliacao!A159)*(-1)</f>
        <v/>
      </c>
      <c r="K159" s="4">
        <f>SUMIFS(df_mutuos!J:J,df_mutuos!B:B,Conciliacao!A159)*(-1)</f>
        <v/>
      </c>
      <c r="L159" s="8">
        <f>SUMIFS(df_bloqueios_judiciais!E:E,df_bloqueios_judiciais!D:D,Conciliacao!A159,df_bloqueios_judiciais!E:E,"&lt;0")</f>
        <v/>
      </c>
      <c r="M159" s="10">
        <f>SUMIFS(df_extratos!I:I,df_extratos!F:F,Conciliacao!BD159,df_extratos!G:G,"DEBITO")+SUMIFS(df_extratos!I:I,df_extratos!F:F,Conciliacao!A159,df_extratos!G:G,"DEBITO")+SUMIFS(df_extratos!I:I,df_extratos!F:F,Conciliacao!BE159,df_extratos!G:G,"DEBITO")+SUMIFS(df_extratos!I:I,df_extratos!F:F,Conciliacao!BF159,df_extratos!G:G,"DEBITO")+SUMIFS(df_extratos!I:I,df_extratos!F:F,Conciliacao!BG159,df_extratos!G:G,"DEBITO")</f>
        <v/>
      </c>
      <c r="N159" s="11">
        <f>M159-SUM(I159:L159)</f>
        <v/>
      </c>
      <c r="O159" s="25">
        <f>SUMIFS(df_ajustes_conciliaco!D:D,df_ajustes_conciliaco!C:C,Conciliacao!A159)</f>
        <v/>
      </c>
      <c r="P159" s="22">
        <f>N159+H159-O159</f>
        <v/>
      </c>
      <c r="BD159" s="20" t="n">
        <v>45815.5</v>
      </c>
      <c r="BE159" s="20" t="n">
        <v>45815.125</v>
      </c>
      <c r="BF159" s="20" t="n">
        <v>45815.54166666666</v>
      </c>
      <c r="BG159" s="20" t="n">
        <v>45815.625</v>
      </c>
    </row>
    <row r="160">
      <c r="A160" s="5">
        <f>A159+1</f>
        <v/>
      </c>
      <c r="B160" s="3">
        <f>-SUMIFS(df_extrato_zig!G:G,df_extrato_zig!E:E,Conciliacao!A160,df_extrato_zig!D:D,"Saque")-SUMIFS(df_extrato_zig!G:G,df_extrato_zig!E:E,Conciliacao!A160,df_extrato_zig!D:D,"Antecipação")</f>
        <v/>
      </c>
      <c r="C160" s="3">
        <f>SUMIFS(df_extrato_zig!E:E,df_extrato_zig!L:L,Conciliacao!A160,df_extrato_zig!F:F,"DINHEIRO")</f>
        <v/>
      </c>
      <c r="D160" s="3">
        <f>SUMIFS(view_parc_agrup!H:H,view_parc_agrup!G:G,Conciliacao!A160)</f>
        <v/>
      </c>
      <c r="E160" s="3">
        <f>SUMIFS(df_mutuos!I:I,df_mutuos!B:B,Conciliacao!A160)</f>
        <v/>
      </c>
      <c r="F160" s="6">
        <f>SUMIFS(df_bloqueios_judiciais!E:E,df_bloqueios_judiciais!D:D,Conciliacao!A160,df_bloqueios_judiciais!E:E,"&gt;0")</f>
        <v/>
      </c>
      <c r="G160" s="7">
        <f>SUMIFS(df_extratos!I:I,df_extratos!F:F,Conciliacao!BD160,df_extratos!G:G,"CREDITO")+SUMIFS(df_extratos!I:I,df_extratos!F:F,Conciliacao!A160,df_extratos!G:G,"CREDITO")+SUMIFS(df_extratos!I:I,df_extratos!F:F,Conciliacao!BE160,df_extratos!G:G,"CREDITO")+SUMIFS(df_extratos!I:I,df_extratos!F:F,Conciliacao!BF160,df_extratos!G:G,"CREDITO")+SUMIFS(df_extratos!I:I,df_extratos!F:F,Conciliacao!BG160,df_extratos!G:G,"CREDITO")</f>
        <v/>
      </c>
      <c r="H160" s="9">
        <f>G160-SUM(B160:F160)</f>
        <v/>
      </c>
      <c r="I160" s="4">
        <f>SUMIFS(df_blueme_sem_parcelamento!E:E,df_blueme_sem_parcelamento!H:H,Conciliacao!A160)*(-1)</f>
        <v/>
      </c>
      <c r="J160" s="4">
        <f>SUMIFS(df_blueme_com_parcelamento!J:J,df_blueme_com_parcelamento!M:M,Conciliacao!A160)*(-1)</f>
        <v/>
      </c>
      <c r="K160" s="4">
        <f>SUMIFS(df_mutuos!J:J,df_mutuos!B:B,Conciliacao!A160)*(-1)</f>
        <v/>
      </c>
      <c r="L160" s="8">
        <f>SUMIFS(df_bloqueios_judiciais!E:E,df_bloqueios_judiciais!D:D,Conciliacao!A160,df_bloqueios_judiciais!E:E,"&lt;0")</f>
        <v/>
      </c>
      <c r="M160" s="10">
        <f>SUMIFS(df_extratos!I:I,df_extratos!F:F,Conciliacao!BD160,df_extratos!G:G,"DEBITO")+SUMIFS(df_extratos!I:I,df_extratos!F:F,Conciliacao!A160,df_extratos!G:G,"DEBITO")+SUMIFS(df_extratos!I:I,df_extratos!F:F,Conciliacao!BE160,df_extratos!G:G,"DEBITO")+SUMIFS(df_extratos!I:I,df_extratos!F:F,Conciliacao!BF160,df_extratos!G:G,"DEBITO")+SUMIFS(df_extratos!I:I,df_extratos!F:F,Conciliacao!BG160,df_extratos!G:G,"DEBITO")</f>
        <v/>
      </c>
      <c r="N160" s="11">
        <f>M160-SUM(I160:L160)</f>
        <v/>
      </c>
      <c r="O160" s="25">
        <f>SUMIFS(df_ajustes_conciliaco!D:D,df_ajustes_conciliaco!C:C,Conciliacao!A160)</f>
        <v/>
      </c>
      <c r="P160" s="22">
        <f>N160+H160-O160</f>
        <v/>
      </c>
      <c r="BD160" s="20" t="n">
        <v>45816.5</v>
      </c>
      <c r="BE160" s="20" t="n">
        <v>45816.125</v>
      </c>
      <c r="BF160" s="20" t="n">
        <v>45816.54166666666</v>
      </c>
      <c r="BG160" s="20" t="n">
        <v>45816.625</v>
      </c>
    </row>
    <row r="161">
      <c r="A161" s="5">
        <f>A160+1</f>
        <v/>
      </c>
      <c r="B161" s="3">
        <f>-SUMIFS(df_extrato_zig!G:G,df_extrato_zig!E:E,Conciliacao!A161,df_extrato_zig!D:D,"Saque")-SUMIFS(df_extrato_zig!G:G,df_extrato_zig!E:E,Conciliacao!A161,df_extrato_zig!D:D,"Antecipação")</f>
        <v/>
      </c>
      <c r="C161" s="3">
        <f>SUMIFS(df_extrato_zig!E:E,df_extrato_zig!L:L,Conciliacao!A161,df_extrato_zig!F:F,"DINHEIRO")</f>
        <v/>
      </c>
      <c r="D161" s="3">
        <f>SUMIFS(view_parc_agrup!H:H,view_parc_agrup!G:G,Conciliacao!A161)</f>
        <v/>
      </c>
      <c r="E161" s="3">
        <f>SUMIFS(df_mutuos!I:I,df_mutuos!B:B,Conciliacao!A161)</f>
        <v/>
      </c>
      <c r="F161" s="6">
        <f>SUMIFS(df_bloqueios_judiciais!E:E,df_bloqueios_judiciais!D:D,Conciliacao!A161,df_bloqueios_judiciais!E:E,"&gt;0")</f>
        <v/>
      </c>
      <c r="G161" s="7">
        <f>SUMIFS(df_extratos!I:I,df_extratos!F:F,Conciliacao!BD161,df_extratos!G:G,"CREDITO")+SUMIFS(df_extratos!I:I,df_extratos!F:F,Conciliacao!A161,df_extratos!G:G,"CREDITO")+SUMIFS(df_extratos!I:I,df_extratos!F:F,Conciliacao!BE161,df_extratos!G:G,"CREDITO")+SUMIFS(df_extratos!I:I,df_extratos!F:F,Conciliacao!BF161,df_extratos!G:G,"CREDITO")+SUMIFS(df_extratos!I:I,df_extratos!F:F,Conciliacao!BG161,df_extratos!G:G,"CREDITO")</f>
        <v/>
      </c>
      <c r="H161" s="9">
        <f>G161-SUM(B161:F161)</f>
        <v/>
      </c>
      <c r="I161" s="4">
        <f>SUMIFS(df_blueme_sem_parcelamento!E:E,df_blueme_sem_parcelamento!H:H,Conciliacao!A161)*(-1)</f>
        <v/>
      </c>
      <c r="J161" s="4">
        <f>SUMIFS(df_blueme_com_parcelamento!J:J,df_blueme_com_parcelamento!M:M,Conciliacao!A161)*(-1)</f>
        <v/>
      </c>
      <c r="K161" s="4">
        <f>SUMIFS(df_mutuos!J:J,df_mutuos!B:B,Conciliacao!A161)*(-1)</f>
        <v/>
      </c>
      <c r="L161" s="8">
        <f>SUMIFS(df_bloqueios_judiciais!E:E,df_bloqueios_judiciais!D:D,Conciliacao!A161,df_bloqueios_judiciais!E:E,"&lt;0")</f>
        <v/>
      </c>
      <c r="M161" s="10">
        <f>SUMIFS(df_extratos!I:I,df_extratos!F:F,Conciliacao!BD161,df_extratos!G:G,"DEBITO")+SUMIFS(df_extratos!I:I,df_extratos!F:F,Conciliacao!A161,df_extratos!G:G,"DEBITO")+SUMIFS(df_extratos!I:I,df_extratos!F:F,Conciliacao!BE161,df_extratos!G:G,"DEBITO")+SUMIFS(df_extratos!I:I,df_extratos!F:F,Conciliacao!BF161,df_extratos!G:G,"DEBITO")+SUMIFS(df_extratos!I:I,df_extratos!F:F,Conciliacao!BG161,df_extratos!G:G,"DEBITO")</f>
        <v/>
      </c>
      <c r="N161" s="11">
        <f>M161-SUM(I161:L161)</f>
        <v/>
      </c>
      <c r="O161" s="25">
        <f>SUMIFS(df_ajustes_conciliaco!D:D,df_ajustes_conciliaco!C:C,Conciliacao!A161)</f>
        <v/>
      </c>
      <c r="P161" s="22">
        <f>N161+H161-O161</f>
        <v/>
      </c>
      <c r="BD161" s="20" t="n">
        <v>45817.5</v>
      </c>
      <c r="BE161" s="20" t="n">
        <v>45817.125</v>
      </c>
      <c r="BF161" s="20" t="n">
        <v>45817.54166666666</v>
      </c>
      <c r="BG161" s="20" t="n">
        <v>45817.625</v>
      </c>
    </row>
    <row r="162">
      <c r="A162" s="5">
        <f>A161+1</f>
        <v/>
      </c>
      <c r="B162" s="3">
        <f>-SUMIFS(df_extrato_zig!G:G,df_extrato_zig!E:E,Conciliacao!A162,df_extrato_zig!D:D,"Saque")-SUMIFS(df_extrato_zig!G:G,df_extrato_zig!E:E,Conciliacao!A162,df_extrato_zig!D:D,"Antecipação")</f>
        <v/>
      </c>
      <c r="C162" s="3">
        <f>SUMIFS(df_extrato_zig!E:E,df_extrato_zig!L:L,Conciliacao!A162,df_extrato_zig!F:F,"DINHEIRO")</f>
        <v/>
      </c>
      <c r="D162" s="3">
        <f>SUMIFS(view_parc_agrup!H:H,view_parc_agrup!G:G,Conciliacao!A162)</f>
        <v/>
      </c>
      <c r="E162" s="3">
        <f>SUMIFS(df_mutuos!I:I,df_mutuos!B:B,Conciliacao!A162)</f>
        <v/>
      </c>
      <c r="F162" s="6">
        <f>SUMIFS(df_bloqueios_judiciais!E:E,df_bloqueios_judiciais!D:D,Conciliacao!A162,df_bloqueios_judiciais!E:E,"&gt;0")</f>
        <v/>
      </c>
      <c r="G162" s="7">
        <f>SUMIFS(df_extratos!I:I,df_extratos!F:F,Conciliacao!BD162,df_extratos!G:G,"CREDITO")+SUMIFS(df_extratos!I:I,df_extratos!F:F,Conciliacao!A162,df_extratos!G:G,"CREDITO")+SUMIFS(df_extratos!I:I,df_extratos!F:F,Conciliacao!BE162,df_extratos!G:G,"CREDITO")+SUMIFS(df_extratos!I:I,df_extratos!F:F,Conciliacao!BF162,df_extratos!G:G,"CREDITO")+SUMIFS(df_extratos!I:I,df_extratos!F:F,Conciliacao!BG162,df_extratos!G:G,"CREDITO")</f>
        <v/>
      </c>
      <c r="H162" s="9">
        <f>G162-SUM(B162:F162)</f>
        <v/>
      </c>
      <c r="I162" s="4">
        <f>SUMIFS(df_blueme_sem_parcelamento!E:E,df_blueme_sem_parcelamento!H:H,Conciliacao!A162)*(-1)</f>
        <v/>
      </c>
      <c r="J162" s="4">
        <f>SUMIFS(df_blueme_com_parcelamento!J:J,df_blueme_com_parcelamento!M:M,Conciliacao!A162)*(-1)</f>
        <v/>
      </c>
      <c r="K162" s="4">
        <f>SUMIFS(df_mutuos!J:J,df_mutuos!B:B,Conciliacao!A162)*(-1)</f>
        <v/>
      </c>
      <c r="L162" s="8">
        <f>SUMIFS(df_bloqueios_judiciais!E:E,df_bloqueios_judiciais!D:D,Conciliacao!A162,df_bloqueios_judiciais!E:E,"&lt;0")</f>
        <v/>
      </c>
      <c r="M162" s="10">
        <f>SUMIFS(df_extratos!I:I,df_extratos!F:F,Conciliacao!BD162,df_extratos!G:G,"DEBITO")+SUMIFS(df_extratos!I:I,df_extratos!F:F,Conciliacao!A162,df_extratos!G:G,"DEBITO")+SUMIFS(df_extratos!I:I,df_extratos!F:F,Conciliacao!BE162,df_extratos!G:G,"DEBITO")+SUMIFS(df_extratos!I:I,df_extratos!F:F,Conciliacao!BF162,df_extratos!G:G,"DEBITO")+SUMIFS(df_extratos!I:I,df_extratos!F:F,Conciliacao!BG162,df_extratos!G:G,"DEBITO")</f>
        <v/>
      </c>
      <c r="N162" s="11">
        <f>M162-SUM(I162:L162)</f>
        <v/>
      </c>
      <c r="O162" s="25">
        <f>SUMIFS(df_ajustes_conciliaco!D:D,df_ajustes_conciliaco!C:C,Conciliacao!A162)</f>
        <v/>
      </c>
      <c r="P162" s="22">
        <f>N162+H162-O162</f>
        <v/>
      </c>
      <c r="BD162" s="20" t="n">
        <v>45818.5</v>
      </c>
      <c r="BE162" s="20" t="n">
        <v>45818.125</v>
      </c>
      <c r="BF162" s="20" t="n">
        <v>45818.54166666666</v>
      </c>
      <c r="BG162" s="20" t="n">
        <v>45818.625</v>
      </c>
    </row>
    <row r="163">
      <c r="A163" s="5">
        <f>A162+1</f>
        <v/>
      </c>
      <c r="B163" s="3">
        <f>-SUMIFS(df_extrato_zig!G:G,df_extrato_zig!E:E,Conciliacao!A163,df_extrato_zig!D:D,"Saque")-SUMIFS(df_extrato_zig!G:G,df_extrato_zig!E:E,Conciliacao!A163,df_extrato_zig!D:D,"Antecipação")</f>
        <v/>
      </c>
      <c r="C163" s="3">
        <f>SUMIFS(df_extrato_zig!E:E,df_extrato_zig!L:L,Conciliacao!A163,df_extrato_zig!F:F,"DINHEIRO")</f>
        <v/>
      </c>
      <c r="D163" s="3">
        <f>SUMIFS(view_parc_agrup!H:H,view_parc_agrup!G:G,Conciliacao!A163)</f>
        <v/>
      </c>
      <c r="E163" s="3">
        <f>SUMIFS(df_mutuos!I:I,df_mutuos!B:B,Conciliacao!A163)</f>
        <v/>
      </c>
      <c r="F163" s="6">
        <f>SUMIFS(df_bloqueios_judiciais!E:E,df_bloqueios_judiciais!D:D,Conciliacao!A163,df_bloqueios_judiciais!E:E,"&gt;0")</f>
        <v/>
      </c>
      <c r="G163" s="7">
        <f>SUMIFS(df_extratos!I:I,df_extratos!F:F,Conciliacao!BD163,df_extratos!G:G,"CREDITO")+SUMIFS(df_extratos!I:I,df_extratos!F:F,Conciliacao!A163,df_extratos!G:G,"CREDITO")+SUMIFS(df_extratos!I:I,df_extratos!F:F,Conciliacao!BE163,df_extratos!G:G,"CREDITO")+SUMIFS(df_extratos!I:I,df_extratos!F:F,Conciliacao!BF163,df_extratos!G:G,"CREDITO")+SUMIFS(df_extratos!I:I,df_extratos!F:F,Conciliacao!BG163,df_extratos!G:G,"CREDITO")</f>
        <v/>
      </c>
      <c r="H163" s="9">
        <f>G163-SUM(B163:F163)</f>
        <v/>
      </c>
      <c r="I163" s="4">
        <f>SUMIFS(df_blueme_sem_parcelamento!E:E,df_blueme_sem_parcelamento!H:H,Conciliacao!A163)*(-1)</f>
        <v/>
      </c>
      <c r="J163" s="4">
        <f>SUMIFS(df_blueme_com_parcelamento!J:J,df_blueme_com_parcelamento!M:M,Conciliacao!A163)*(-1)</f>
        <v/>
      </c>
      <c r="K163" s="4">
        <f>SUMIFS(df_mutuos!J:J,df_mutuos!B:B,Conciliacao!A163)*(-1)</f>
        <v/>
      </c>
      <c r="L163" s="8">
        <f>SUMIFS(df_bloqueios_judiciais!E:E,df_bloqueios_judiciais!D:D,Conciliacao!A163,df_bloqueios_judiciais!E:E,"&lt;0")</f>
        <v/>
      </c>
      <c r="M163" s="10">
        <f>SUMIFS(df_extratos!I:I,df_extratos!F:F,Conciliacao!BD163,df_extratos!G:G,"DEBITO")+SUMIFS(df_extratos!I:I,df_extratos!F:F,Conciliacao!A163,df_extratos!G:G,"DEBITO")+SUMIFS(df_extratos!I:I,df_extratos!F:F,Conciliacao!BE163,df_extratos!G:G,"DEBITO")+SUMIFS(df_extratos!I:I,df_extratos!F:F,Conciliacao!BF163,df_extratos!G:G,"DEBITO")+SUMIFS(df_extratos!I:I,df_extratos!F:F,Conciliacao!BG163,df_extratos!G:G,"DEBITO")</f>
        <v/>
      </c>
      <c r="N163" s="11">
        <f>M163-SUM(I163:L163)</f>
        <v/>
      </c>
      <c r="O163" s="25">
        <f>SUMIFS(df_ajustes_conciliaco!D:D,df_ajustes_conciliaco!C:C,Conciliacao!A163)</f>
        <v/>
      </c>
      <c r="P163" s="22">
        <f>N163+H163-O163</f>
        <v/>
      </c>
      <c r="BD163" s="20" t="n">
        <v>45819.5</v>
      </c>
      <c r="BE163" s="20" t="n">
        <v>45819.125</v>
      </c>
      <c r="BF163" s="20" t="n">
        <v>45819.54166666666</v>
      </c>
      <c r="BG163" s="20" t="n">
        <v>45819.625</v>
      </c>
    </row>
    <row r="164">
      <c r="A164" s="5">
        <f>A163+1</f>
        <v/>
      </c>
      <c r="B164" s="3">
        <f>-SUMIFS(df_extrato_zig!G:G,df_extrato_zig!E:E,Conciliacao!A164,df_extrato_zig!D:D,"Saque")-SUMIFS(df_extrato_zig!G:G,df_extrato_zig!E:E,Conciliacao!A164,df_extrato_zig!D:D,"Antecipação")</f>
        <v/>
      </c>
      <c r="C164" s="3">
        <f>SUMIFS(df_extrato_zig!E:E,df_extrato_zig!L:L,Conciliacao!A164,df_extrato_zig!F:F,"DINHEIRO")</f>
        <v/>
      </c>
      <c r="D164" s="3">
        <f>SUMIFS(view_parc_agrup!H:H,view_parc_agrup!G:G,Conciliacao!A164)</f>
        <v/>
      </c>
      <c r="E164" s="3">
        <f>SUMIFS(df_mutuos!I:I,df_mutuos!B:B,Conciliacao!A164)</f>
        <v/>
      </c>
      <c r="F164" s="6">
        <f>SUMIFS(df_bloqueios_judiciais!E:E,df_bloqueios_judiciais!D:D,Conciliacao!A164,df_bloqueios_judiciais!E:E,"&gt;0")</f>
        <v/>
      </c>
      <c r="G164" s="7">
        <f>SUMIFS(df_extratos!I:I,df_extratos!F:F,Conciliacao!BD164,df_extratos!G:G,"CREDITO")+SUMIFS(df_extratos!I:I,df_extratos!F:F,Conciliacao!A164,df_extratos!G:G,"CREDITO")+SUMIFS(df_extratos!I:I,df_extratos!F:F,Conciliacao!BE164,df_extratos!G:G,"CREDITO")+SUMIFS(df_extratos!I:I,df_extratos!F:F,Conciliacao!BF164,df_extratos!G:G,"CREDITO")+SUMIFS(df_extratos!I:I,df_extratos!F:F,Conciliacao!BG164,df_extratos!G:G,"CREDITO")</f>
        <v/>
      </c>
      <c r="H164" s="9">
        <f>G164-SUM(B164:F164)</f>
        <v/>
      </c>
      <c r="I164" s="4">
        <f>SUMIFS(df_blueme_sem_parcelamento!E:E,df_blueme_sem_parcelamento!H:H,Conciliacao!A164)*(-1)</f>
        <v/>
      </c>
      <c r="J164" s="4">
        <f>SUMIFS(df_blueme_com_parcelamento!J:J,df_blueme_com_parcelamento!M:M,Conciliacao!A164)*(-1)</f>
        <v/>
      </c>
      <c r="K164" s="4">
        <f>SUMIFS(df_mutuos!J:J,df_mutuos!B:B,Conciliacao!A164)*(-1)</f>
        <v/>
      </c>
      <c r="L164" s="8">
        <f>SUMIFS(df_bloqueios_judiciais!E:E,df_bloqueios_judiciais!D:D,Conciliacao!A164,df_bloqueios_judiciais!E:E,"&lt;0")</f>
        <v/>
      </c>
      <c r="M164" s="10">
        <f>SUMIFS(df_extratos!I:I,df_extratos!F:F,Conciliacao!BD164,df_extratos!G:G,"DEBITO")+SUMIFS(df_extratos!I:I,df_extratos!F:F,Conciliacao!A164,df_extratos!G:G,"DEBITO")+SUMIFS(df_extratos!I:I,df_extratos!F:F,Conciliacao!BE164,df_extratos!G:G,"DEBITO")+SUMIFS(df_extratos!I:I,df_extratos!F:F,Conciliacao!BF164,df_extratos!G:G,"DEBITO")+SUMIFS(df_extratos!I:I,df_extratos!F:F,Conciliacao!BG164,df_extratos!G:G,"DEBITO")</f>
        <v/>
      </c>
      <c r="N164" s="11">
        <f>M164-SUM(I164:L164)</f>
        <v/>
      </c>
      <c r="O164" s="25">
        <f>SUMIFS(df_ajustes_conciliaco!D:D,df_ajustes_conciliaco!C:C,Conciliacao!A164)</f>
        <v/>
      </c>
      <c r="P164" s="22">
        <f>N164+H164-O164</f>
        <v/>
      </c>
      <c r="BD164" s="20" t="n">
        <v>45820.5</v>
      </c>
      <c r="BE164" s="20" t="n">
        <v>45820.125</v>
      </c>
      <c r="BF164" s="20" t="n">
        <v>45820.54166666666</v>
      </c>
      <c r="BG164" s="20" t="n">
        <v>45820.625</v>
      </c>
    </row>
    <row r="165">
      <c r="A165" s="5">
        <f>A164+1</f>
        <v/>
      </c>
      <c r="B165" s="3">
        <f>-SUMIFS(df_extrato_zig!G:G,df_extrato_zig!E:E,Conciliacao!A165,df_extrato_zig!D:D,"Saque")-SUMIFS(df_extrato_zig!G:G,df_extrato_zig!E:E,Conciliacao!A165,df_extrato_zig!D:D,"Antecipação")</f>
        <v/>
      </c>
      <c r="C165" s="3">
        <f>SUMIFS(df_extrato_zig!E:E,df_extrato_zig!L:L,Conciliacao!A165,df_extrato_zig!F:F,"DINHEIRO")</f>
        <v/>
      </c>
      <c r="D165" s="3">
        <f>SUMIFS(view_parc_agrup!H:H,view_parc_agrup!G:G,Conciliacao!A165)</f>
        <v/>
      </c>
      <c r="E165" s="3">
        <f>SUMIFS(df_mutuos!I:I,df_mutuos!B:B,Conciliacao!A165)</f>
        <v/>
      </c>
      <c r="F165" s="6">
        <f>SUMIFS(df_bloqueios_judiciais!E:E,df_bloqueios_judiciais!D:D,Conciliacao!A165,df_bloqueios_judiciais!E:E,"&gt;0")</f>
        <v/>
      </c>
      <c r="G165" s="7">
        <f>SUMIFS(df_extratos!I:I,df_extratos!F:F,Conciliacao!BD165,df_extratos!G:G,"CREDITO")+SUMIFS(df_extratos!I:I,df_extratos!F:F,Conciliacao!A165,df_extratos!G:G,"CREDITO")+SUMIFS(df_extratos!I:I,df_extratos!F:F,Conciliacao!BE165,df_extratos!G:G,"CREDITO")+SUMIFS(df_extratos!I:I,df_extratos!F:F,Conciliacao!BF165,df_extratos!G:G,"CREDITO")+SUMIFS(df_extratos!I:I,df_extratos!F:F,Conciliacao!BG165,df_extratos!G:G,"CREDITO")</f>
        <v/>
      </c>
      <c r="H165" s="9">
        <f>G165-SUM(B165:F165)</f>
        <v/>
      </c>
      <c r="I165" s="4">
        <f>SUMIFS(df_blueme_sem_parcelamento!E:E,df_blueme_sem_parcelamento!H:H,Conciliacao!A165)*(-1)</f>
        <v/>
      </c>
      <c r="J165" s="4">
        <f>SUMIFS(df_blueme_com_parcelamento!J:J,df_blueme_com_parcelamento!M:M,Conciliacao!A165)*(-1)</f>
        <v/>
      </c>
      <c r="K165" s="4">
        <f>SUMIFS(df_mutuos!J:J,df_mutuos!B:B,Conciliacao!A165)*(-1)</f>
        <v/>
      </c>
      <c r="L165" s="8">
        <f>SUMIFS(df_bloqueios_judiciais!E:E,df_bloqueios_judiciais!D:D,Conciliacao!A165,df_bloqueios_judiciais!E:E,"&lt;0")</f>
        <v/>
      </c>
      <c r="M165" s="10">
        <f>SUMIFS(df_extratos!I:I,df_extratos!F:F,Conciliacao!BD165,df_extratos!G:G,"DEBITO")+SUMIFS(df_extratos!I:I,df_extratos!F:F,Conciliacao!A165,df_extratos!G:G,"DEBITO")+SUMIFS(df_extratos!I:I,df_extratos!F:F,Conciliacao!BE165,df_extratos!G:G,"DEBITO")+SUMIFS(df_extratos!I:I,df_extratos!F:F,Conciliacao!BF165,df_extratos!G:G,"DEBITO")+SUMIFS(df_extratos!I:I,df_extratos!F:F,Conciliacao!BG165,df_extratos!G:G,"DEBITO")</f>
        <v/>
      </c>
      <c r="N165" s="11">
        <f>M165-SUM(I165:L165)</f>
        <v/>
      </c>
      <c r="O165" s="25">
        <f>SUMIFS(df_ajustes_conciliaco!D:D,df_ajustes_conciliaco!C:C,Conciliacao!A165)</f>
        <v/>
      </c>
      <c r="P165" s="22">
        <f>N165+H165-O165</f>
        <v/>
      </c>
      <c r="BD165" s="20" t="n">
        <v>45821.5</v>
      </c>
      <c r="BE165" s="20" t="n">
        <v>45821.125</v>
      </c>
      <c r="BF165" s="20" t="n">
        <v>45821.54166666666</v>
      </c>
      <c r="BG165" s="20" t="n">
        <v>45821.625</v>
      </c>
    </row>
    <row r="166">
      <c r="A166" s="5">
        <f>A165+1</f>
        <v/>
      </c>
      <c r="B166" s="3">
        <f>-SUMIFS(df_extrato_zig!G:G,df_extrato_zig!E:E,Conciliacao!A166,df_extrato_zig!D:D,"Saque")-SUMIFS(df_extrato_zig!G:G,df_extrato_zig!E:E,Conciliacao!A166,df_extrato_zig!D:D,"Antecipação")</f>
        <v/>
      </c>
      <c r="C166" s="3">
        <f>SUMIFS(df_extrato_zig!E:E,df_extrato_zig!L:L,Conciliacao!A166,df_extrato_zig!F:F,"DINHEIRO")</f>
        <v/>
      </c>
      <c r="D166" s="3">
        <f>SUMIFS(view_parc_agrup!H:H,view_parc_agrup!G:G,Conciliacao!A166)</f>
        <v/>
      </c>
      <c r="E166" s="3">
        <f>SUMIFS(df_mutuos!I:I,df_mutuos!B:B,Conciliacao!A166)</f>
        <v/>
      </c>
      <c r="F166" s="6">
        <f>SUMIFS(df_bloqueios_judiciais!E:E,df_bloqueios_judiciais!D:D,Conciliacao!A166,df_bloqueios_judiciais!E:E,"&gt;0")</f>
        <v/>
      </c>
      <c r="G166" s="7">
        <f>SUMIFS(df_extratos!I:I,df_extratos!F:F,Conciliacao!BD166,df_extratos!G:G,"CREDITO")+SUMIFS(df_extratos!I:I,df_extratos!F:F,Conciliacao!A166,df_extratos!G:G,"CREDITO")+SUMIFS(df_extratos!I:I,df_extratos!F:F,Conciliacao!BE166,df_extratos!G:G,"CREDITO")+SUMIFS(df_extratos!I:I,df_extratos!F:F,Conciliacao!BF166,df_extratos!G:G,"CREDITO")+SUMIFS(df_extratos!I:I,df_extratos!F:F,Conciliacao!BG166,df_extratos!G:G,"CREDITO")</f>
        <v/>
      </c>
      <c r="H166" s="9">
        <f>G166-SUM(B166:F166)</f>
        <v/>
      </c>
      <c r="I166" s="4">
        <f>SUMIFS(df_blueme_sem_parcelamento!E:E,df_blueme_sem_parcelamento!H:H,Conciliacao!A166)*(-1)</f>
        <v/>
      </c>
      <c r="J166" s="4">
        <f>SUMIFS(df_blueme_com_parcelamento!J:J,df_blueme_com_parcelamento!M:M,Conciliacao!A166)*(-1)</f>
        <v/>
      </c>
      <c r="K166" s="4">
        <f>SUMIFS(df_mutuos!J:J,df_mutuos!B:B,Conciliacao!A166)*(-1)</f>
        <v/>
      </c>
      <c r="L166" s="8">
        <f>SUMIFS(df_bloqueios_judiciais!E:E,df_bloqueios_judiciais!D:D,Conciliacao!A166,df_bloqueios_judiciais!E:E,"&lt;0")</f>
        <v/>
      </c>
      <c r="M166" s="10">
        <f>SUMIFS(df_extratos!I:I,df_extratos!F:F,Conciliacao!BD166,df_extratos!G:G,"DEBITO")+SUMIFS(df_extratos!I:I,df_extratos!F:F,Conciliacao!A166,df_extratos!G:G,"DEBITO")+SUMIFS(df_extratos!I:I,df_extratos!F:F,Conciliacao!BE166,df_extratos!G:G,"DEBITO")+SUMIFS(df_extratos!I:I,df_extratos!F:F,Conciliacao!BF166,df_extratos!G:G,"DEBITO")+SUMIFS(df_extratos!I:I,df_extratos!F:F,Conciliacao!BG166,df_extratos!G:G,"DEBITO")</f>
        <v/>
      </c>
      <c r="N166" s="11">
        <f>M166-SUM(I166:L166)</f>
        <v/>
      </c>
      <c r="O166" s="25">
        <f>SUMIFS(df_ajustes_conciliaco!D:D,df_ajustes_conciliaco!C:C,Conciliacao!A166)</f>
        <v/>
      </c>
      <c r="P166" s="22">
        <f>N166+H166-O166</f>
        <v/>
      </c>
      <c r="BD166" s="20" t="n">
        <v>45822.5</v>
      </c>
      <c r="BE166" s="20" t="n">
        <v>45822.125</v>
      </c>
      <c r="BF166" s="20" t="n">
        <v>45822.54166666666</v>
      </c>
      <c r="BG166" s="20" t="n">
        <v>45822.625</v>
      </c>
    </row>
    <row r="167">
      <c r="A167" s="5">
        <f>A166+1</f>
        <v/>
      </c>
      <c r="B167" s="3">
        <f>-SUMIFS(df_extrato_zig!G:G,df_extrato_zig!E:E,Conciliacao!A167,df_extrato_zig!D:D,"Saque")-SUMIFS(df_extrato_zig!G:G,df_extrato_zig!E:E,Conciliacao!A167,df_extrato_zig!D:D,"Antecipação")</f>
        <v/>
      </c>
      <c r="C167" s="3">
        <f>SUMIFS(df_extrato_zig!E:E,df_extrato_zig!L:L,Conciliacao!A167,df_extrato_zig!F:F,"DINHEIRO")</f>
        <v/>
      </c>
      <c r="D167" s="3">
        <f>SUMIFS(view_parc_agrup!H:H,view_parc_agrup!G:G,Conciliacao!A167)</f>
        <v/>
      </c>
      <c r="E167" s="3">
        <f>SUMIFS(df_mutuos!I:I,df_mutuos!B:B,Conciliacao!A167)</f>
        <v/>
      </c>
      <c r="F167" s="6">
        <f>SUMIFS(df_bloqueios_judiciais!E:E,df_bloqueios_judiciais!D:D,Conciliacao!A167,df_bloqueios_judiciais!E:E,"&gt;0")</f>
        <v/>
      </c>
      <c r="G167" s="7">
        <f>SUMIFS(df_extratos!I:I,df_extratos!F:F,Conciliacao!BD167,df_extratos!G:G,"CREDITO")+SUMIFS(df_extratos!I:I,df_extratos!F:F,Conciliacao!A167,df_extratos!G:G,"CREDITO")+SUMIFS(df_extratos!I:I,df_extratos!F:F,Conciliacao!BE167,df_extratos!G:G,"CREDITO")+SUMIFS(df_extratos!I:I,df_extratos!F:F,Conciliacao!BF167,df_extratos!G:G,"CREDITO")+SUMIFS(df_extratos!I:I,df_extratos!F:F,Conciliacao!BG167,df_extratos!G:G,"CREDITO")</f>
        <v/>
      </c>
      <c r="H167" s="9">
        <f>G167-SUM(B167:F167)</f>
        <v/>
      </c>
      <c r="I167" s="4">
        <f>SUMIFS(df_blueme_sem_parcelamento!E:E,df_blueme_sem_parcelamento!H:H,Conciliacao!A167)*(-1)</f>
        <v/>
      </c>
      <c r="J167" s="4">
        <f>SUMIFS(df_blueme_com_parcelamento!J:J,df_blueme_com_parcelamento!M:M,Conciliacao!A167)*(-1)</f>
        <v/>
      </c>
      <c r="K167" s="4">
        <f>SUMIFS(df_mutuos!J:J,df_mutuos!B:B,Conciliacao!A167)*(-1)</f>
        <v/>
      </c>
      <c r="L167" s="8">
        <f>SUMIFS(df_bloqueios_judiciais!E:E,df_bloqueios_judiciais!D:D,Conciliacao!A167,df_bloqueios_judiciais!E:E,"&lt;0")</f>
        <v/>
      </c>
      <c r="M167" s="10">
        <f>SUMIFS(df_extratos!I:I,df_extratos!F:F,Conciliacao!BD167,df_extratos!G:G,"DEBITO")+SUMIFS(df_extratos!I:I,df_extratos!F:F,Conciliacao!A167,df_extratos!G:G,"DEBITO")+SUMIFS(df_extratos!I:I,df_extratos!F:F,Conciliacao!BE167,df_extratos!G:G,"DEBITO")+SUMIFS(df_extratos!I:I,df_extratos!F:F,Conciliacao!BF167,df_extratos!G:G,"DEBITO")+SUMIFS(df_extratos!I:I,df_extratos!F:F,Conciliacao!BG167,df_extratos!G:G,"DEBITO")</f>
        <v/>
      </c>
      <c r="N167" s="11">
        <f>M167-SUM(I167:L167)</f>
        <v/>
      </c>
      <c r="O167" s="25">
        <f>SUMIFS(df_ajustes_conciliaco!D:D,df_ajustes_conciliaco!C:C,Conciliacao!A167)</f>
        <v/>
      </c>
      <c r="P167" s="22">
        <f>N167+H167-O167</f>
        <v/>
      </c>
      <c r="BD167" s="20" t="n">
        <v>45823.5</v>
      </c>
      <c r="BE167" s="20" t="n">
        <v>45823.125</v>
      </c>
      <c r="BF167" s="20" t="n">
        <v>45823.54166666666</v>
      </c>
      <c r="BG167" s="20" t="n">
        <v>45823.625</v>
      </c>
    </row>
    <row r="168">
      <c r="A168" s="5">
        <f>A167+1</f>
        <v/>
      </c>
      <c r="B168" s="3">
        <f>-SUMIFS(df_extrato_zig!G:G,df_extrato_zig!E:E,Conciliacao!A168,df_extrato_zig!D:D,"Saque")-SUMIFS(df_extrato_zig!G:G,df_extrato_zig!E:E,Conciliacao!A168,df_extrato_zig!D:D,"Antecipação")</f>
        <v/>
      </c>
      <c r="C168" s="3">
        <f>SUMIFS(df_extrato_zig!E:E,df_extrato_zig!L:L,Conciliacao!A168,df_extrato_zig!F:F,"DINHEIRO")</f>
        <v/>
      </c>
      <c r="D168" s="3">
        <f>SUMIFS(view_parc_agrup!H:H,view_parc_agrup!G:G,Conciliacao!A168)</f>
        <v/>
      </c>
      <c r="E168" s="3">
        <f>SUMIFS(df_mutuos!I:I,df_mutuos!B:B,Conciliacao!A168)</f>
        <v/>
      </c>
      <c r="F168" s="6">
        <f>SUMIFS(df_bloqueios_judiciais!E:E,df_bloqueios_judiciais!D:D,Conciliacao!A168,df_bloqueios_judiciais!E:E,"&gt;0")</f>
        <v/>
      </c>
      <c r="G168" s="7">
        <f>SUMIFS(df_extratos!I:I,df_extratos!F:F,Conciliacao!BD168,df_extratos!G:G,"CREDITO")+SUMIFS(df_extratos!I:I,df_extratos!F:F,Conciliacao!A168,df_extratos!G:G,"CREDITO")+SUMIFS(df_extratos!I:I,df_extratos!F:F,Conciliacao!BE168,df_extratos!G:G,"CREDITO")+SUMIFS(df_extratos!I:I,df_extratos!F:F,Conciliacao!BF168,df_extratos!G:G,"CREDITO")+SUMIFS(df_extratos!I:I,df_extratos!F:F,Conciliacao!BG168,df_extratos!G:G,"CREDITO")</f>
        <v/>
      </c>
      <c r="H168" s="9">
        <f>G168-SUM(B168:F168)</f>
        <v/>
      </c>
      <c r="I168" s="4">
        <f>SUMIFS(df_blueme_sem_parcelamento!E:E,df_blueme_sem_parcelamento!H:H,Conciliacao!A168)*(-1)</f>
        <v/>
      </c>
      <c r="J168" s="4">
        <f>SUMIFS(df_blueme_com_parcelamento!J:J,df_blueme_com_parcelamento!M:M,Conciliacao!A168)*(-1)</f>
        <v/>
      </c>
      <c r="K168" s="4">
        <f>SUMIFS(df_mutuos!J:J,df_mutuos!B:B,Conciliacao!A168)*(-1)</f>
        <v/>
      </c>
      <c r="L168" s="8">
        <f>SUMIFS(df_bloqueios_judiciais!E:E,df_bloqueios_judiciais!D:D,Conciliacao!A168,df_bloqueios_judiciais!E:E,"&lt;0")</f>
        <v/>
      </c>
      <c r="M168" s="10">
        <f>SUMIFS(df_extratos!I:I,df_extratos!F:F,Conciliacao!BD168,df_extratos!G:G,"DEBITO")+SUMIFS(df_extratos!I:I,df_extratos!F:F,Conciliacao!A168,df_extratos!G:G,"DEBITO")+SUMIFS(df_extratos!I:I,df_extratos!F:F,Conciliacao!BE168,df_extratos!G:G,"DEBITO")+SUMIFS(df_extratos!I:I,df_extratos!F:F,Conciliacao!BF168,df_extratos!G:G,"DEBITO")+SUMIFS(df_extratos!I:I,df_extratos!F:F,Conciliacao!BG168,df_extratos!G:G,"DEBITO")</f>
        <v/>
      </c>
      <c r="N168" s="11">
        <f>M168-SUM(I168:L168)</f>
        <v/>
      </c>
      <c r="O168" s="25">
        <f>SUMIFS(df_ajustes_conciliaco!D:D,df_ajustes_conciliaco!C:C,Conciliacao!A168)</f>
        <v/>
      </c>
      <c r="P168" s="22">
        <f>N168+H168-O168</f>
        <v/>
      </c>
      <c r="BD168" s="20" t="n">
        <v>45824.5</v>
      </c>
      <c r="BE168" s="20" t="n">
        <v>45824.125</v>
      </c>
      <c r="BF168" s="20" t="n">
        <v>45824.54166666666</v>
      </c>
      <c r="BG168" s="20" t="n">
        <v>45824.625</v>
      </c>
    </row>
    <row r="169">
      <c r="A169" s="5">
        <f>A168+1</f>
        <v/>
      </c>
      <c r="B169" s="3">
        <f>-SUMIFS(df_extrato_zig!G:G,df_extrato_zig!E:E,Conciliacao!A169,df_extrato_zig!D:D,"Saque")-SUMIFS(df_extrato_zig!G:G,df_extrato_zig!E:E,Conciliacao!A169,df_extrato_zig!D:D,"Antecipação")</f>
        <v/>
      </c>
      <c r="C169" s="3">
        <f>SUMIFS(df_extrato_zig!E:E,df_extrato_zig!L:L,Conciliacao!A169,df_extrato_zig!F:F,"DINHEIRO")</f>
        <v/>
      </c>
      <c r="D169" s="3">
        <f>SUMIFS(view_parc_agrup!H:H,view_parc_agrup!G:G,Conciliacao!A169)</f>
        <v/>
      </c>
      <c r="E169" s="3">
        <f>SUMIFS(df_mutuos!I:I,df_mutuos!B:B,Conciliacao!A169)</f>
        <v/>
      </c>
      <c r="F169" s="6">
        <f>SUMIFS(df_bloqueios_judiciais!E:E,df_bloqueios_judiciais!D:D,Conciliacao!A169,df_bloqueios_judiciais!E:E,"&gt;0")</f>
        <v/>
      </c>
      <c r="G169" s="7">
        <f>SUMIFS(df_extratos!I:I,df_extratos!F:F,Conciliacao!BD169,df_extratos!G:G,"CREDITO")+SUMIFS(df_extratos!I:I,df_extratos!F:F,Conciliacao!A169,df_extratos!G:G,"CREDITO")+SUMIFS(df_extratos!I:I,df_extratos!F:F,Conciliacao!BE169,df_extratos!G:G,"CREDITO")+SUMIFS(df_extratos!I:I,df_extratos!F:F,Conciliacao!BF169,df_extratos!G:G,"CREDITO")+SUMIFS(df_extratos!I:I,df_extratos!F:F,Conciliacao!BG169,df_extratos!G:G,"CREDITO")</f>
        <v/>
      </c>
      <c r="H169" s="9">
        <f>G169-SUM(B169:F169)</f>
        <v/>
      </c>
      <c r="I169" s="4">
        <f>SUMIFS(df_blueme_sem_parcelamento!E:E,df_blueme_sem_parcelamento!H:H,Conciliacao!A169)*(-1)</f>
        <v/>
      </c>
      <c r="J169" s="4">
        <f>SUMIFS(df_blueme_com_parcelamento!J:J,df_blueme_com_parcelamento!M:M,Conciliacao!A169)*(-1)</f>
        <v/>
      </c>
      <c r="K169" s="4">
        <f>SUMIFS(df_mutuos!J:J,df_mutuos!B:B,Conciliacao!A169)*(-1)</f>
        <v/>
      </c>
      <c r="L169" s="8">
        <f>SUMIFS(df_bloqueios_judiciais!E:E,df_bloqueios_judiciais!D:D,Conciliacao!A169,df_bloqueios_judiciais!E:E,"&lt;0")</f>
        <v/>
      </c>
      <c r="M169" s="10">
        <f>SUMIFS(df_extratos!I:I,df_extratos!F:F,Conciliacao!BD169,df_extratos!G:G,"DEBITO")+SUMIFS(df_extratos!I:I,df_extratos!F:F,Conciliacao!A169,df_extratos!G:G,"DEBITO")+SUMIFS(df_extratos!I:I,df_extratos!F:F,Conciliacao!BE169,df_extratos!G:G,"DEBITO")+SUMIFS(df_extratos!I:I,df_extratos!F:F,Conciliacao!BF169,df_extratos!G:G,"DEBITO")+SUMIFS(df_extratos!I:I,df_extratos!F:F,Conciliacao!BG169,df_extratos!G:G,"DEBITO")</f>
        <v/>
      </c>
      <c r="N169" s="11">
        <f>M169-SUM(I169:L169)</f>
        <v/>
      </c>
      <c r="O169" s="25">
        <f>SUMIFS(df_ajustes_conciliaco!D:D,df_ajustes_conciliaco!C:C,Conciliacao!A169)</f>
        <v/>
      </c>
      <c r="P169" s="22">
        <f>N169+H169-O169</f>
        <v/>
      </c>
      <c r="BD169" s="20" t="n">
        <v>45825.5</v>
      </c>
      <c r="BE169" s="20" t="n">
        <v>45825.125</v>
      </c>
      <c r="BF169" s="20" t="n">
        <v>45825.54166666666</v>
      </c>
      <c r="BG169" s="20" t="n">
        <v>45825.625</v>
      </c>
    </row>
    <row r="170">
      <c r="A170" s="5">
        <f>A169+1</f>
        <v/>
      </c>
      <c r="B170" s="3">
        <f>-SUMIFS(df_extrato_zig!G:G,df_extrato_zig!E:E,Conciliacao!A170,df_extrato_zig!D:D,"Saque")-SUMIFS(df_extrato_zig!G:G,df_extrato_zig!E:E,Conciliacao!A170,df_extrato_zig!D:D,"Antecipação")</f>
        <v/>
      </c>
      <c r="C170" s="3">
        <f>SUMIFS(df_extrato_zig!E:E,df_extrato_zig!L:L,Conciliacao!A170,df_extrato_zig!F:F,"DINHEIRO")</f>
        <v/>
      </c>
      <c r="D170" s="3">
        <f>SUMIFS(view_parc_agrup!H:H,view_parc_agrup!G:G,Conciliacao!A170)</f>
        <v/>
      </c>
      <c r="E170" s="3">
        <f>SUMIFS(df_mutuos!I:I,df_mutuos!B:B,Conciliacao!A170)</f>
        <v/>
      </c>
      <c r="F170" s="6">
        <f>SUMIFS(df_bloqueios_judiciais!E:E,df_bloqueios_judiciais!D:D,Conciliacao!A170,df_bloqueios_judiciais!E:E,"&gt;0")</f>
        <v/>
      </c>
      <c r="G170" s="7">
        <f>SUMIFS(df_extratos!I:I,df_extratos!F:F,Conciliacao!BD170,df_extratos!G:G,"CREDITO")+SUMIFS(df_extratos!I:I,df_extratos!F:F,Conciliacao!A170,df_extratos!G:G,"CREDITO")+SUMIFS(df_extratos!I:I,df_extratos!F:F,Conciliacao!BE170,df_extratos!G:G,"CREDITO")+SUMIFS(df_extratos!I:I,df_extratos!F:F,Conciliacao!BF170,df_extratos!G:G,"CREDITO")+SUMIFS(df_extratos!I:I,df_extratos!F:F,Conciliacao!BG170,df_extratos!G:G,"CREDITO")</f>
        <v/>
      </c>
      <c r="H170" s="9">
        <f>G170-SUM(B170:F170)</f>
        <v/>
      </c>
      <c r="I170" s="4">
        <f>SUMIFS(df_blueme_sem_parcelamento!E:E,df_blueme_sem_parcelamento!H:H,Conciliacao!A170)*(-1)</f>
        <v/>
      </c>
      <c r="J170" s="4">
        <f>SUMIFS(df_blueme_com_parcelamento!J:J,df_blueme_com_parcelamento!M:M,Conciliacao!A170)*(-1)</f>
        <v/>
      </c>
      <c r="K170" s="4">
        <f>SUMIFS(df_mutuos!J:J,df_mutuos!B:B,Conciliacao!A170)*(-1)</f>
        <v/>
      </c>
      <c r="L170" s="8">
        <f>SUMIFS(df_bloqueios_judiciais!E:E,df_bloqueios_judiciais!D:D,Conciliacao!A170,df_bloqueios_judiciais!E:E,"&lt;0")</f>
        <v/>
      </c>
      <c r="M170" s="10">
        <f>SUMIFS(df_extratos!I:I,df_extratos!F:F,Conciliacao!BD170,df_extratos!G:G,"DEBITO")+SUMIFS(df_extratos!I:I,df_extratos!F:F,Conciliacao!A170,df_extratos!G:G,"DEBITO")+SUMIFS(df_extratos!I:I,df_extratos!F:F,Conciliacao!BE170,df_extratos!G:G,"DEBITO")+SUMIFS(df_extratos!I:I,df_extratos!F:F,Conciliacao!BF170,df_extratos!G:G,"DEBITO")+SUMIFS(df_extratos!I:I,df_extratos!F:F,Conciliacao!BG170,df_extratos!G:G,"DEBITO")</f>
        <v/>
      </c>
      <c r="N170" s="11">
        <f>M170-SUM(I170:L170)</f>
        <v/>
      </c>
      <c r="O170" s="25">
        <f>SUMIFS(df_ajustes_conciliaco!D:D,df_ajustes_conciliaco!C:C,Conciliacao!A170)</f>
        <v/>
      </c>
      <c r="P170" s="22">
        <f>N170+H170-O170</f>
        <v/>
      </c>
      <c r="BD170" s="20" t="n">
        <v>45826.5</v>
      </c>
      <c r="BE170" s="20" t="n">
        <v>45826.125</v>
      </c>
      <c r="BF170" s="20" t="n">
        <v>45826.54166666666</v>
      </c>
      <c r="BG170" s="20" t="n">
        <v>45826.625</v>
      </c>
    </row>
    <row r="171">
      <c r="A171" s="5">
        <f>A170+1</f>
        <v/>
      </c>
      <c r="B171" s="3">
        <f>-SUMIFS(df_extrato_zig!G:G,df_extrato_zig!E:E,Conciliacao!A171,df_extrato_zig!D:D,"Saque")-SUMIFS(df_extrato_zig!G:G,df_extrato_zig!E:E,Conciliacao!A171,df_extrato_zig!D:D,"Antecipação")</f>
        <v/>
      </c>
      <c r="C171" s="3">
        <f>SUMIFS(df_extrato_zig!E:E,df_extrato_zig!L:L,Conciliacao!A171,df_extrato_zig!F:F,"DINHEIRO")</f>
        <v/>
      </c>
      <c r="D171" s="3">
        <f>SUMIFS(view_parc_agrup!H:H,view_parc_agrup!G:G,Conciliacao!A171)</f>
        <v/>
      </c>
      <c r="E171" s="3">
        <f>SUMIFS(df_mutuos!I:I,df_mutuos!B:B,Conciliacao!A171)</f>
        <v/>
      </c>
      <c r="F171" s="6">
        <f>SUMIFS(df_bloqueios_judiciais!E:E,df_bloqueios_judiciais!D:D,Conciliacao!A171,df_bloqueios_judiciais!E:E,"&gt;0")</f>
        <v/>
      </c>
      <c r="G171" s="7">
        <f>SUMIFS(df_extratos!I:I,df_extratos!F:F,Conciliacao!BD171,df_extratos!G:G,"CREDITO")+SUMIFS(df_extratos!I:I,df_extratos!F:F,Conciliacao!A171,df_extratos!G:G,"CREDITO")+SUMIFS(df_extratos!I:I,df_extratos!F:F,Conciliacao!BE171,df_extratos!G:G,"CREDITO")+SUMIFS(df_extratos!I:I,df_extratos!F:F,Conciliacao!BF171,df_extratos!G:G,"CREDITO")+SUMIFS(df_extratos!I:I,df_extratos!F:F,Conciliacao!BG171,df_extratos!G:G,"CREDITO")</f>
        <v/>
      </c>
      <c r="H171" s="9">
        <f>G171-SUM(B171:F171)</f>
        <v/>
      </c>
      <c r="I171" s="4">
        <f>SUMIFS(df_blueme_sem_parcelamento!E:E,df_blueme_sem_parcelamento!H:H,Conciliacao!A171)*(-1)</f>
        <v/>
      </c>
      <c r="J171" s="4">
        <f>SUMIFS(df_blueme_com_parcelamento!J:J,df_blueme_com_parcelamento!M:M,Conciliacao!A171)*(-1)</f>
        <v/>
      </c>
      <c r="K171" s="4">
        <f>SUMIFS(df_mutuos!J:J,df_mutuos!B:B,Conciliacao!A171)*(-1)</f>
        <v/>
      </c>
      <c r="L171" s="8">
        <f>SUMIFS(df_bloqueios_judiciais!E:E,df_bloqueios_judiciais!D:D,Conciliacao!A171,df_bloqueios_judiciais!E:E,"&lt;0")</f>
        <v/>
      </c>
      <c r="M171" s="10">
        <f>SUMIFS(df_extratos!I:I,df_extratos!F:F,Conciliacao!BD171,df_extratos!G:G,"DEBITO")+SUMIFS(df_extratos!I:I,df_extratos!F:F,Conciliacao!A171,df_extratos!G:G,"DEBITO")+SUMIFS(df_extratos!I:I,df_extratos!F:F,Conciliacao!BE171,df_extratos!G:G,"DEBITO")+SUMIFS(df_extratos!I:I,df_extratos!F:F,Conciliacao!BF171,df_extratos!G:G,"DEBITO")+SUMIFS(df_extratos!I:I,df_extratos!F:F,Conciliacao!BG171,df_extratos!G:G,"DEBITO")</f>
        <v/>
      </c>
      <c r="N171" s="11">
        <f>M171-SUM(I171:L171)</f>
        <v/>
      </c>
      <c r="O171" s="25">
        <f>SUMIFS(df_ajustes_conciliaco!D:D,df_ajustes_conciliaco!C:C,Conciliacao!A171)</f>
        <v/>
      </c>
      <c r="P171" s="22">
        <f>N171+H171-O171</f>
        <v/>
      </c>
      <c r="BD171" s="20" t="n">
        <v>45827.5</v>
      </c>
      <c r="BE171" s="20" t="n">
        <v>45827.125</v>
      </c>
      <c r="BF171" s="20" t="n">
        <v>45827.54166666666</v>
      </c>
      <c r="BG171" s="20" t="n">
        <v>45827.625</v>
      </c>
    </row>
    <row r="172">
      <c r="A172" s="5">
        <f>A171+1</f>
        <v/>
      </c>
      <c r="B172" s="3">
        <f>-SUMIFS(df_extrato_zig!G:G,df_extrato_zig!E:E,Conciliacao!A172,df_extrato_zig!D:D,"Saque")-SUMIFS(df_extrato_zig!G:G,df_extrato_zig!E:E,Conciliacao!A172,df_extrato_zig!D:D,"Antecipação")</f>
        <v/>
      </c>
      <c r="C172" s="3">
        <f>SUMIFS(df_extrato_zig!E:E,df_extrato_zig!L:L,Conciliacao!A172,df_extrato_zig!F:F,"DINHEIRO")</f>
        <v/>
      </c>
      <c r="D172" s="3">
        <f>SUMIFS(view_parc_agrup!H:H,view_parc_agrup!G:G,Conciliacao!A172)</f>
        <v/>
      </c>
      <c r="E172" s="3">
        <f>SUMIFS(df_mutuos!I:I,df_mutuos!B:B,Conciliacao!A172)</f>
        <v/>
      </c>
      <c r="F172" s="6">
        <f>SUMIFS(df_bloqueios_judiciais!E:E,df_bloqueios_judiciais!D:D,Conciliacao!A172,df_bloqueios_judiciais!E:E,"&gt;0")</f>
        <v/>
      </c>
      <c r="G172" s="7">
        <f>SUMIFS(df_extratos!I:I,df_extratos!F:F,Conciliacao!BD172,df_extratos!G:G,"CREDITO")+SUMIFS(df_extratos!I:I,df_extratos!F:F,Conciliacao!A172,df_extratos!G:G,"CREDITO")+SUMIFS(df_extratos!I:I,df_extratos!F:F,Conciliacao!BE172,df_extratos!G:G,"CREDITO")+SUMIFS(df_extratos!I:I,df_extratos!F:F,Conciliacao!BF172,df_extratos!G:G,"CREDITO")+SUMIFS(df_extratos!I:I,df_extratos!F:F,Conciliacao!BG172,df_extratos!G:G,"CREDITO")</f>
        <v/>
      </c>
      <c r="H172" s="9">
        <f>G172-SUM(B172:F172)</f>
        <v/>
      </c>
      <c r="I172" s="4">
        <f>SUMIFS(df_blueme_sem_parcelamento!E:E,df_blueme_sem_parcelamento!H:H,Conciliacao!A172)*(-1)</f>
        <v/>
      </c>
      <c r="J172" s="4">
        <f>SUMIFS(df_blueme_com_parcelamento!J:J,df_blueme_com_parcelamento!M:M,Conciliacao!A172)*(-1)</f>
        <v/>
      </c>
      <c r="K172" s="4">
        <f>SUMIFS(df_mutuos!J:J,df_mutuos!B:B,Conciliacao!A172)*(-1)</f>
        <v/>
      </c>
      <c r="L172" s="8">
        <f>SUMIFS(df_bloqueios_judiciais!E:E,df_bloqueios_judiciais!D:D,Conciliacao!A172,df_bloqueios_judiciais!E:E,"&lt;0")</f>
        <v/>
      </c>
      <c r="M172" s="10">
        <f>SUMIFS(df_extratos!I:I,df_extratos!F:F,Conciliacao!BD172,df_extratos!G:G,"DEBITO")+SUMIFS(df_extratos!I:I,df_extratos!F:F,Conciliacao!A172,df_extratos!G:G,"DEBITO")+SUMIFS(df_extratos!I:I,df_extratos!F:F,Conciliacao!BE172,df_extratos!G:G,"DEBITO")+SUMIFS(df_extratos!I:I,df_extratos!F:F,Conciliacao!BF172,df_extratos!G:G,"DEBITO")+SUMIFS(df_extratos!I:I,df_extratos!F:F,Conciliacao!BG172,df_extratos!G:G,"DEBITO")</f>
        <v/>
      </c>
      <c r="N172" s="11">
        <f>M172-SUM(I172:L172)</f>
        <v/>
      </c>
      <c r="O172" s="25">
        <f>SUMIFS(df_ajustes_conciliaco!D:D,df_ajustes_conciliaco!C:C,Conciliacao!A172)</f>
        <v/>
      </c>
      <c r="P172" s="22">
        <f>N172+H172-O172</f>
        <v/>
      </c>
      <c r="BD172" s="20" t="n">
        <v>45828.5</v>
      </c>
      <c r="BE172" s="20" t="n">
        <v>45828.125</v>
      </c>
      <c r="BF172" s="20" t="n">
        <v>45828.54166666666</v>
      </c>
      <c r="BG172" s="20" t="n">
        <v>45828.625</v>
      </c>
    </row>
    <row r="173">
      <c r="A173" s="5">
        <f>A172+1</f>
        <v/>
      </c>
      <c r="B173" s="3">
        <f>-SUMIFS(df_extrato_zig!G:G,df_extrato_zig!E:E,Conciliacao!A173,df_extrato_zig!D:D,"Saque")-SUMIFS(df_extrato_zig!G:G,df_extrato_zig!E:E,Conciliacao!A173,df_extrato_zig!D:D,"Antecipação")</f>
        <v/>
      </c>
      <c r="C173" s="3">
        <f>SUMIFS(df_extrato_zig!E:E,df_extrato_zig!L:L,Conciliacao!A173,df_extrato_zig!F:F,"DINHEIRO")</f>
        <v/>
      </c>
      <c r="D173" s="3">
        <f>SUMIFS(view_parc_agrup!H:H,view_parc_agrup!G:G,Conciliacao!A173)</f>
        <v/>
      </c>
      <c r="E173" s="3">
        <f>SUMIFS(df_mutuos!I:I,df_mutuos!B:B,Conciliacao!A173)</f>
        <v/>
      </c>
      <c r="F173" s="6">
        <f>SUMIFS(df_bloqueios_judiciais!E:E,df_bloqueios_judiciais!D:D,Conciliacao!A173,df_bloqueios_judiciais!E:E,"&gt;0")</f>
        <v/>
      </c>
      <c r="G173" s="7">
        <f>SUMIFS(df_extratos!I:I,df_extratos!F:F,Conciliacao!BD173,df_extratos!G:G,"CREDITO")+SUMIFS(df_extratos!I:I,df_extratos!F:F,Conciliacao!A173,df_extratos!G:G,"CREDITO")+SUMIFS(df_extratos!I:I,df_extratos!F:F,Conciliacao!BE173,df_extratos!G:G,"CREDITO")+SUMIFS(df_extratos!I:I,df_extratos!F:F,Conciliacao!BF173,df_extratos!G:G,"CREDITO")+SUMIFS(df_extratos!I:I,df_extratos!F:F,Conciliacao!BG173,df_extratos!G:G,"CREDITO")</f>
        <v/>
      </c>
      <c r="H173" s="9">
        <f>G173-SUM(B173:F173)</f>
        <v/>
      </c>
      <c r="I173" s="4">
        <f>SUMIFS(df_blueme_sem_parcelamento!E:E,df_blueme_sem_parcelamento!H:H,Conciliacao!A173)*(-1)</f>
        <v/>
      </c>
      <c r="J173" s="4">
        <f>SUMIFS(df_blueme_com_parcelamento!J:J,df_blueme_com_parcelamento!M:M,Conciliacao!A173)*(-1)</f>
        <v/>
      </c>
      <c r="K173" s="4">
        <f>SUMIFS(df_mutuos!J:J,df_mutuos!B:B,Conciliacao!A173)*(-1)</f>
        <v/>
      </c>
      <c r="L173" s="8">
        <f>SUMIFS(df_bloqueios_judiciais!E:E,df_bloqueios_judiciais!D:D,Conciliacao!A173,df_bloqueios_judiciais!E:E,"&lt;0")</f>
        <v/>
      </c>
      <c r="M173" s="10">
        <f>SUMIFS(df_extratos!I:I,df_extratos!F:F,Conciliacao!BD173,df_extratos!G:G,"DEBITO")+SUMIFS(df_extratos!I:I,df_extratos!F:F,Conciliacao!A173,df_extratos!G:G,"DEBITO")+SUMIFS(df_extratos!I:I,df_extratos!F:F,Conciliacao!BE173,df_extratos!G:G,"DEBITO")+SUMIFS(df_extratos!I:I,df_extratos!F:F,Conciliacao!BF173,df_extratos!G:G,"DEBITO")+SUMIFS(df_extratos!I:I,df_extratos!F:F,Conciliacao!BG173,df_extratos!G:G,"DEBITO")</f>
        <v/>
      </c>
      <c r="N173" s="11">
        <f>M173-SUM(I173:L173)</f>
        <v/>
      </c>
      <c r="O173" s="25">
        <f>SUMIFS(df_ajustes_conciliaco!D:D,df_ajustes_conciliaco!C:C,Conciliacao!A173)</f>
        <v/>
      </c>
      <c r="P173" s="22">
        <f>N173+H173-O173</f>
        <v/>
      </c>
      <c r="BD173" s="20" t="n">
        <v>45829.5</v>
      </c>
      <c r="BE173" s="20" t="n">
        <v>45829.125</v>
      </c>
      <c r="BF173" s="20" t="n">
        <v>45829.54166666666</v>
      </c>
      <c r="BG173" s="20" t="n">
        <v>45829.625</v>
      </c>
    </row>
    <row r="174">
      <c r="A174" s="5">
        <f>A173+1</f>
        <v/>
      </c>
      <c r="B174" s="3">
        <f>-SUMIFS(df_extrato_zig!G:G,df_extrato_zig!E:E,Conciliacao!A174,df_extrato_zig!D:D,"Saque")-SUMIFS(df_extrato_zig!G:G,df_extrato_zig!E:E,Conciliacao!A174,df_extrato_zig!D:D,"Antecipação")</f>
        <v/>
      </c>
      <c r="C174" s="3">
        <f>SUMIFS(df_extrato_zig!E:E,df_extrato_zig!L:L,Conciliacao!A174,df_extrato_zig!F:F,"DINHEIRO")</f>
        <v/>
      </c>
      <c r="D174" s="3">
        <f>SUMIFS(view_parc_agrup!H:H,view_parc_agrup!G:G,Conciliacao!A174)</f>
        <v/>
      </c>
      <c r="E174" s="3">
        <f>SUMIFS(df_mutuos!I:I,df_mutuos!B:B,Conciliacao!A174)</f>
        <v/>
      </c>
      <c r="F174" s="6">
        <f>SUMIFS(df_bloqueios_judiciais!E:E,df_bloqueios_judiciais!D:D,Conciliacao!A174,df_bloqueios_judiciais!E:E,"&gt;0")</f>
        <v/>
      </c>
      <c r="G174" s="7">
        <f>SUMIFS(df_extratos!I:I,df_extratos!F:F,Conciliacao!BD174,df_extratos!G:G,"CREDITO")+SUMIFS(df_extratos!I:I,df_extratos!F:F,Conciliacao!A174,df_extratos!G:G,"CREDITO")+SUMIFS(df_extratos!I:I,df_extratos!F:F,Conciliacao!BE174,df_extratos!G:G,"CREDITO")+SUMIFS(df_extratos!I:I,df_extratos!F:F,Conciliacao!BF174,df_extratos!G:G,"CREDITO")+SUMIFS(df_extratos!I:I,df_extratos!F:F,Conciliacao!BG174,df_extratos!G:G,"CREDITO")</f>
        <v/>
      </c>
      <c r="H174" s="9">
        <f>G174-SUM(B174:F174)</f>
        <v/>
      </c>
      <c r="I174" s="4">
        <f>SUMIFS(df_blueme_sem_parcelamento!E:E,df_blueme_sem_parcelamento!H:H,Conciliacao!A174)*(-1)</f>
        <v/>
      </c>
      <c r="J174" s="4">
        <f>SUMIFS(df_blueme_com_parcelamento!J:J,df_blueme_com_parcelamento!M:M,Conciliacao!A174)*(-1)</f>
        <v/>
      </c>
      <c r="K174" s="4">
        <f>SUMIFS(df_mutuos!J:J,df_mutuos!B:B,Conciliacao!A174)*(-1)</f>
        <v/>
      </c>
      <c r="L174" s="8">
        <f>SUMIFS(df_bloqueios_judiciais!E:E,df_bloqueios_judiciais!D:D,Conciliacao!A174,df_bloqueios_judiciais!E:E,"&lt;0")</f>
        <v/>
      </c>
      <c r="M174" s="10">
        <f>SUMIFS(df_extratos!I:I,df_extratos!F:F,Conciliacao!BD174,df_extratos!G:G,"DEBITO")+SUMIFS(df_extratos!I:I,df_extratos!F:F,Conciliacao!A174,df_extratos!G:G,"DEBITO")+SUMIFS(df_extratos!I:I,df_extratos!F:F,Conciliacao!BE174,df_extratos!G:G,"DEBITO")+SUMIFS(df_extratos!I:I,df_extratos!F:F,Conciliacao!BF174,df_extratos!G:G,"DEBITO")+SUMIFS(df_extratos!I:I,df_extratos!F:F,Conciliacao!BG174,df_extratos!G:G,"DEBITO")</f>
        <v/>
      </c>
      <c r="N174" s="11">
        <f>M174-SUM(I174:L174)</f>
        <v/>
      </c>
      <c r="O174" s="25">
        <f>SUMIFS(df_ajustes_conciliaco!D:D,df_ajustes_conciliaco!C:C,Conciliacao!A174)</f>
        <v/>
      </c>
      <c r="P174" s="22">
        <f>N174+H174-O174</f>
        <v/>
      </c>
      <c r="BD174" s="20" t="n">
        <v>45830.5</v>
      </c>
      <c r="BE174" s="20" t="n">
        <v>45830.125</v>
      </c>
      <c r="BF174" s="20" t="n">
        <v>45830.54166666666</v>
      </c>
      <c r="BG174" s="20" t="n">
        <v>45830.625</v>
      </c>
    </row>
    <row r="175">
      <c r="A175" s="5">
        <f>A174+1</f>
        <v/>
      </c>
      <c r="B175" s="3">
        <f>-SUMIFS(df_extrato_zig!G:G,df_extrato_zig!E:E,Conciliacao!A175,df_extrato_zig!D:D,"Saque")-SUMIFS(df_extrato_zig!G:G,df_extrato_zig!E:E,Conciliacao!A175,df_extrato_zig!D:D,"Antecipação")</f>
        <v/>
      </c>
      <c r="C175" s="3">
        <f>SUMIFS(df_extrato_zig!E:E,df_extrato_zig!L:L,Conciliacao!A175,df_extrato_zig!F:F,"DINHEIRO")</f>
        <v/>
      </c>
      <c r="D175" s="3">
        <f>SUMIFS(view_parc_agrup!H:H,view_parc_agrup!G:G,Conciliacao!A175)</f>
        <v/>
      </c>
      <c r="E175" s="3">
        <f>SUMIFS(df_mutuos!I:I,df_mutuos!B:B,Conciliacao!A175)</f>
        <v/>
      </c>
      <c r="F175" s="6">
        <f>SUMIFS(df_bloqueios_judiciais!E:E,df_bloqueios_judiciais!D:D,Conciliacao!A175,df_bloqueios_judiciais!E:E,"&gt;0")</f>
        <v/>
      </c>
      <c r="G175" s="7">
        <f>SUMIFS(df_extratos!I:I,df_extratos!F:F,Conciliacao!BD175,df_extratos!G:G,"CREDITO")+SUMIFS(df_extratos!I:I,df_extratos!F:F,Conciliacao!A175,df_extratos!G:G,"CREDITO")+SUMIFS(df_extratos!I:I,df_extratos!F:F,Conciliacao!BE175,df_extratos!G:G,"CREDITO")+SUMIFS(df_extratos!I:I,df_extratos!F:F,Conciliacao!BF175,df_extratos!G:G,"CREDITO")+SUMIFS(df_extratos!I:I,df_extratos!F:F,Conciliacao!BG175,df_extratos!G:G,"CREDITO")</f>
        <v/>
      </c>
      <c r="H175" s="9">
        <f>G175-SUM(B175:F175)</f>
        <v/>
      </c>
      <c r="I175" s="4">
        <f>SUMIFS(df_blueme_sem_parcelamento!E:E,df_blueme_sem_parcelamento!H:H,Conciliacao!A175)*(-1)</f>
        <v/>
      </c>
      <c r="J175" s="4">
        <f>SUMIFS(df_blueme_com_parcelamento!J:J,df_blueme_com_parcelamento!M:M,Conciliacao!A175)*(-1)</f>
        <v/>
      </c>
      <c r="K175" s="4">
        <f>SUMIFS(df_mutuos!J:J,df_mutuos!B:B,Conciliacao!A175)*(-1)</f>
        <v/>
      </c>
      <c r="L175" s="8">
        <f>SUMIFS(df_bloqueios_judiciais!E:E,df_bloqueios_judiciais!D:D,Conciliacao!A175,df_bloqueios_judiciais!E:E,"&lt;0")</f>
        <v/>
      </c>
      <c r="M175" s="10">
        <f>SUMIFS(df_extratos!I:I,df_extratos!F:F,Conciliacao!BD175,df_extratos!G:G,"DEBITO")+SUMIFS(df_extratos!I:I,df_extratos!F:F,Conciliacao!A175,df_extratos!G:G,"DEBITO")+SUMIFS(df_extratos!I:I,df_extratos!F:F,Conciliacao!BE175,df_extratos!G:G,"DEBITO")+SUMIFS(df_extratos!I:I,df_extratos!F:F,Conciliacao!BF175,df_extratos!G:G,"DEBITO")+SUMIFS(df_extratos!I:I,df_extratos!F:F,Conciliacao!BG175,df_extratos!G:G,"DEBITO")</f>
        <v/>
      </c>
      <c r="N175" s="11">
        <f>M175-SUM(I175:L175)</f>
        <v/>
      </c>
      <c r="O175" s="25">
        <f>SUMIFS(df_ajustes_conciliaco!D:D,df_ajustes_conciliaco!C:C,Conciliacao!A175)</f>
        <v/>
      </c>
      <c r="P175" s="22">
        <f>N175+H175-O175</f>
        <v/>
      </c>
      <c r="BD175" s="20" t="n">
        <v>45831.5</v>
      </c>
      <c r="BE175" s="20" t="n">
        <v>45831.125</v>
      </c>
      <c r="BF175" s="20" t="n">
        <v>45831.54166666666</v>
      </c>
      <c r="BG175" s="20" t="n">
        <v>45831.625</v>
      </c>
    </row>
    <row r="176">
      <c r="A176" s="5">
        <f>A175+1</f>
        <v/>
      </c>
      <c r="B176" s="3">
        <f>-SUMIFS(df_extrato_zig!G:G,df_extrato_zig!E:E,Conciliacao!A176,df_extrato_zig!D:D,"Saque")-SUMIFS(df_extrato_zig!G:G,df_extrato_zig!E:E,Conciliacao!A176,df_extrato_zig!D:D,"Antecipação")</f>
        <v/>
      </c>
      <c r="C176" s="3">
        <f>SUMIFS(df_extrato_zig!E:E,df_extrato_zig!L:L,Conciliacao!A176,df_extrato_zig!F:F,"DINHEIRO")</f>
        <v/>
      </c>
      <c r="D176" s="3">
        <f>SUMIFS(view_parc_agrup!H:H,view_parc_agrup!G:G,Conciliacao!A176)</f>
        <v/>
      </c>
      <c r="E176" s="3">
        <f>SUMIFS(df_mutuos!I:I,df_mutuos!B:B,Conciliacao!A176)</f>
        <v/>
      </c>
      <c r="F176" s="6">
        <f>SUMIFS(df_bloqueios_judiciais!E:E,df_bloqueios_judiciais!D:D,Conciliacao!A176,df_bloqueios_judiciais!E:E,"&gt;0")</f>
        <v/>
      </c>
      <c r="G176" s="7">
        <f>SUMIFS(df_extratos!I:I,df_extratos!F:F,Conciliacao!BD176,df_extratos!G:G,"CREDITO")+SUMIFS(df_extratos!I:I,df_extratos!F:F,Conciliacao!A176,df_extratos!G:G,"CREDITO")+SUMIFS(df_extratos!I:I,df_extratos!F:F,Conciliacao!BE176,df_extratos!G:G,"CREDITO")+SUMIFS(df_extratos!I:I,df_extratos!F:F,Conciliacao!BF176,df_extratos!G:G,"CREDITO")+SUMIFS(df_extratos!I:I,df_extratos!F:F,Conciliacao!BG176,df_extratos!G:G,"CREDITO")</f>
        <v/>
      </c>
      <c r="H176" s="9">
        <f>G176-SUM(B176:F176)</f>
        <v/>
      </c>
      <c r="I176" s="4">
        <f>SUMIFS(df_blueme_sem_parcelamento!E:E,df_blueme_sem_parcelamento!H:H,Conciliacao!A176)*(-1)</f>
        <v/>
      </c>
      <c r="J176" s="4">
        <f>SUMIFS(df_blueme_com_parcelamento!J:J,df_blueme_com_parcelamento!M:M,Conciliacao!A176)*(-1)</f>
        <v/>
      </c>
      <c r="K176" s="4">
        <f>SUMIFS(df_mutuos!J:J,df_mutuos!B:B,Conciliacao!A176)*(-1)</f>
        <v/>
      </c>
      <c r="L176" s="8">
        <f>SUMIFS(df_bloqueios_judiciais!E:E,df_bloqueios_judiciais!D:D,Conciliacao!A176,df_bloqueios_judiciais!E:E,"&lt;0")</f>
        <v/>
      </c>
      <c r="M176" s="10">
        <f>SUMIFS(df_extratos!I:I,df_extratos!F:F,Conciliacao!BD176,df_extratos!G:G,"DEBITO")+SUMIFS(df_extratos!I:I,df_extratos!F:F,Conciliacao!A176,df_extratos!G:G,"DEBITO")+SUMIFS(df_extratos!I:I,df_extratos!F:F,Conciliacao!BE176,df_extratos!G:G,"DEBITO")+SUMIFS(df_extratos!I:I,df_extratos!F:F,Conciliacao!BF176,df_extratos!G:G,"DEBITO")+SUMIFS(df_extratos!I:I,df_extratos!F:F,Conciliacao!BG176,df_extratos!G:G,"DEBITO")</f>
        <v/>
      </c>
      <c r="N176" s="11">
        <f>M176-SUM(I176:L176)</f>
        <v/>
      </c>
      <c r="O176" s="25">
        <f>SUMIFS(df_ajustes_conciliaco!D:D,df_ajustes_conciliaco!C:C,Conciliacao!A176)</f>
        <v/>
      </c>
      <c r="P176" s="22">
        <f>N176+H176-O176</f>
        <v/>
      </c>
      <c r="BD176" s="20" t="n">
        <v>45832.5</v>
      </c>
      <c r="BE176" s="20" t="n">
        <v>45832.125</v>
      </c>
      <c r="BF176" s="20" t="n">
        <v>45832.54166666666</v>
      </c>
      <c r="BG176" s="20" t="n">
        <v>45832.625</v>
      </c>
    </row>
    <row r="177">
      <c r="A177" s="5">
        <f>A176+1</f>
        <v/>
      </c>
      <c r="B177" s="3">
        <f>-SUMIFS(df_extrato_zig!G:G,df_extrato_zig!E:E,Conciliacao!A177,df_extrato_zig!D:D,"Saque")-SUMIFS(df_extrato_zig!G:G,df_extrato_zig!E:E,Conciliacao!A177,df_extrato_zig!D:D,"Antecipação")</f>
        <v/>
      </c>
      <c r="C177" s="3">
        <f>SUMIFS(df_extrato_zig!E:E,df_extrato_zig!L:L,Conciliacao!A177,df_extrato_zig!F:F,"DINHEIRO")</f>
        <v/>
      </c>
      <c r="D177" s="3">
        <f>SUMIFS(view_parc_agrup!H:H,view_parc_agrup!G:G,Conciliacao!A177)</f>
        <v/>
      </c>
      <c r="E177" s="3">
        <f>SUMIFS(df_mutuos!I:I,df_mutuos!B:B,Conciliacao!A177)</f>
        <v/>
      </c>
      <c r="F177" s="6">
        <f>SUMIFS(df_bloqueios_judiciais!E:E,df_bloqueios_judiciais!D:D,Conciliacao!A177,df_bloqueios_judiciais!E:E,"&gt;0")</f>
        <v/>
      </c>
      <c r="G177" s="7">
        <f>SUMIFS(df_extratos!I:I,df_extratos!F:F,Conciliacao!BD177,df_extratos!G:G,"CREDITO")+SUMIFS(df_extratos!I:I,df_extratos!F:F,Conciliacao!A177,df_extratos!G:G,"CREDITO")+SUMIFS(df_extratos!I:I,df_extratos!F:F,Conciliacao!BE177,df_extratos!G:G,"CREDITO")+SUMIFS(df_extratos!I:I,df_extratos!F:F,Conciliacao!BF177,df_extratos!G:G,"CREDITO")+SUMIFS(df_extratos!I:I,df_extratos!F:F,Conciliacao!BG177,df_extratos!G:G,"CREDITO")</f>
        <v/>
      </c>
      <c r="H177" s="9">
        <f>G177-SUM(B177:F177)</f>
        <v/>
      </c>
      <c r="I177" s="4">
        <f>SUMIFS(df_blueme_sem_parcelamento!E:E,df_blueme_sem_parcelamento!H:H,Conciliacao!A177)*(-1)</f>
        <v/>
      </c>
      <c r="J177" s="4">
        <f>SUMIFS(df_blueme_com_parcelamento!J:J,df_blueme_com_parcelamento!M:M,Conciliacao!A177)*(-1)</f>
        <v/>
      </c>
      <c r="K177" s="4">
        <f>SUMIFS(df_mutuos!J:J,df_mutuos!B:B,Conciliacao!A177)*(-1)</f>
        <v/>
      </c>
      <c r="L177" s="8">
        <f>SUMIFS(df_bloqueios_judiciais!E:E,df_bloqueios_judiciais!D:D,Conciliacao!A177,df_bloqueios_judiciais!E:E,"&lt;0")</f>
        <v/>
      </c>
      <c r="M177" s="10">
        <f>SUMIFS(df_extratos!I:I,df_extratos!F:F,Conciliacao!BD177,df_extratos!G:G,"DEBITO")+SUMIFS(df_extratos!I:I,df_extratos!F:F,Conciliacao!A177,df_extratos!G:G,"DEBITO")+SUMIFS(df_extratos!I:I,df_extratos!F:F,Conciliacao!BE177,df_extratos!G:G,"DEBITO")+SUMIFS(df_extratos!I:I,df_extratos!F:F,Conciliacao!BF177,df_extratos!G:G,"DEBITO")+SUMIFS(df_extratos!I:I,df_extratos!F:F,Conciliacao!BG177,df_extratos!G:G,"DEBITO")</f>
        <v/>
      </c>
      <c r="N177" s="11">
        <f>M177-SUM(I177:L177)</f>
        <v/>
      </c>
      <c r="O177" s="25">
        <f>SUMIFS(df_ajustes_conciliaco!D:D,df_ajustes_conciliaco!C:C,Conciliacao!A177)</f>
        <v/>
      </c>
      <c r="P177" s="22">
        <f>N177+H177-O177</f>
        <v/>
      </c>
      <c r="BD177" s="20" t="n">
        <v>45833.5</v>
      </c>
      <c r="BE177" s="20" t="n">
        <v>45833.125</v>
      </c>
      <c r="BF177" s="20" t="n">
        <v>45833.54166666666</v>
      </c>
      <c r="BG177" s="20" t="n">
        <v>45833.625</v>
      </c>
    </row>
    <row r="178">
      <c r="A178" s="5">
        <f>A177+1</f>
        <v/>
      </c>
      <c r="B178" s="3">
        <f>-SUMIFS(df_extrato_zig!G:G,df_extrato_zig!E:E,Conciliacao!A178,df_extrato_zig!D:D,"Saque")-SUMIFS(df_extrato_zig!G:G,df_extrato_zig!E:E,Conciliacao!A178,df_extrato_zig!D:D,"Antecipação")</f>
        <v/>
      </c>
      <c r="C178" s="3">
        <f>SUMIFS(df_extrato_zig!E:E,df_extrato_zig!L:L,Conciliacao!A178,df_extrato_zig!F:F,"DINHEIRO")</f>
        <v/>
      </c>
      <c r="D178" s="3">
        <f>SUMIFS(view_parc_agrup!H:H,view_parc_agrup!G:G,Conciliacao!A178)</f>
        <v/>
      </c>
      <c r="E178" s="3">
        <f>SUMIFS(df_mutuos!I:I,df_mutuos!B:B,Conciliacao!A178)</f>
        <v/>
      </c>
      <c r="F178" s="6">
        <f>SUMIFS(df_bloqueios_judiciais!E:E,df_bloqueios_judiciais!D:D,Conciliacao!A178,df_bloqueios_judiciais!E:E,"&gt;0")</f>
        <v/>
      </c>
      <c r="G178" s="7">
        <f>SUMIFS(df_extratos!I:I,df_extratos!F:F,Conciliacao!BD178,df_extratos!G:G,"CREDITO")+SUMIFS(df_extratos!I:I,df_extratos!F:F,Conciliacao!A178,df_extratos!G:G,"CREDITO")+SUMIFS(df_extratos!I:I,df_extratos!F:F,Conciliacao!BE178,df_extratos!G:G,"CREDITO")+SUMIFS(df_extratos!I:I,df_extratos!F:F,Conciliacao!BF178,df_extratos!G:G,"CREDITO")+SUMIFS(df_extratos!I:I,df_extratos!F:F,Conciliacao!BG178,df_extratos!G:G,"CREDITO")</f>
        <v/>
      </c>
      <c r="H178" s="9">
        <f>G178-SUM(B178:F178)</f>
        <v/>
      </c>
      <c r="I178" s="4">
        <f>SUMIFS(df_blueme_sem_parcelamento!E:E,df_blueme_sem_parcelamento!H:H,Conciliacao!A178)*(-1)</f>
        <v/>
      </c>
      <c r="J178" s="4">
        <f>SUMIFS(df_blueme_com_parcelamento!J:J,df_blueme_com_parcelamento!M:M,Conciliacao!A178)*(-1)</f>
        <v/>
      </c>
      <c r="K178" s="4">
        <f>SUMIFS(df_mutuos!J:J,df_mutuos!B:B,Conciliacao!A178)*(-1)</f>
        <v/>
      </c>
      <c r="L178" s="8">
        <f>SUMIFS(df_bloqueios_judiciais!E:E,df_bloqueios_judiciais!D:D,Conciliacao!A178,df_bloqueios_judiciais!E:E,"&lt;0")</f>
        <v/>
      </c>
      <c r="M178" s="10">
        <f>SUMIFS(df_extratos!I:I,df_extratos!F:F,Conciliacao!BD178,df_extratos!G:G,"DEBITO")+SUMIFS(df_extratos!I:I,df_extratos!F:F,Conciliacao!A178,df_extratos!G:G,"DEBITO")+SUMIFS(df_extratos!I:I,df_extratos!F:F,Conciliacao!BE178,df_extratos!G:G,"DEBITO")+SUMIFS(df_extratos!I:I,df_extratos!F:F,Conciliacao!BF178,df_extratos!G:G,"DEBITO")+SUMIFS(df_extratos!I:I,df_extratos!F:F,Conciliacao!BG178,df_extratos!G:G,"DEBITO")</f>
        <v/>
      </c>
      <c r="N178" s="11">
        <f>M178-SUM(I178:L178)</f>
        <v/>
      </c>
      <c r="O178" s="25">
        <f>SUMIFS(df_ajustes_conciliaco!D:D,df_ajustes_conciliaco!C:C,Conciliacao!A178)</f>
        <v/>
      </c>
      <c r="P178" s="22">
        <f>N178+H178-O178</f>
        <v/>
      </c>
      <c r="BD178" s="20" t="n">
        <v>45834.5</v>
      </c>
      <c r="BE178" s="20" t="n">
        <v>45834.125</v>
      </c>
      <c r="BF178" s="20" t="n">
        <v>45834.54166666666</v>
      </c>
      <c r="BG178" s="20" t="n">
        <v>45834.625</v>
      </c>
    </row>
    <row r="179">
      <c r="A179" s="5">
        <f>A178+1</f>
        <v/>
      </c>
      <c r="B179" s="3">
        <f>-SUMIFS(df_extrato_zig!G:G,df_extrato_zig!E:E,Conciliacao!A179,df_extrato_zig!D:D,"Saque")-SUMIFS(df_extrato_zig!G:G,df_extrato_zig!E:E,Conciliacao!A179,df_extrato_zig!D:D,"Antecipação")</f>
        <v/>
      </c>
      <c r="C179" s="3">
        <f>SUMIFS(df_extrato_zig!E:E,df_extrato_zig!L:L,Conciliacao!A179,df_extrato_zig!F:F,"DINHEIRO")</f>
        <v/>
      </c>
      <c r="D179" s="3">
        <f>SUMIFS(view_parc_agrup!H:H,view_parc_agrup!G:G,Conciliacao!A179)</f>
        <v/>
      </c>
      <c r="E179" s="3">
        <f>SUMIFS(df_mutuos!I:I,df_mutuos!B:B,Conciliacao!A179)</f>
        <v/>
      </c>
      <c r="F179" s="6">
        <f>SUMIFS(df_bloqueios_judiciais!E:E,df_bloqueios_judiciais!D:D,Conciliacao!A179,df_bloqueios_judiciais!E:E,"&gt;0")</f>
        <v/>
      </c>
      <c r="G179" s="7">
        <f>SUMIFS(df_extratos!I:I,df_extratos!F:F,Conciliacao!BD179,df_extratos!G:G,"CREDITO")+SUMIFS(df_extratos!I:I,df_extratos!F:F,Conciliacao!A179,df_extratos!G:G,"CREDITO")+SUMIFS(df_extratos!I:I,df_extratos!F:F,Conciliacao!BE179,df_extratos!G:G,"CREDITO")+SUMIFS(df_extratos!I:I,df_extratos!F:F,Conciliacao!BF179,df_extratos!G:G,"CREDITO")+SUMIFS(df_extratos!I:I,df_extratos!F:F,Conciliacao!BG179,df_extratos!G:G,"CREDITO")</f>
        <v/>
      </c>
      <c r="H179" s="9">
        <f>G179-SUM(B179:F179)</f>
        <v/>
      </c>
      <c r="I179" s="4">
        <f>SUMIFS(df_blueme_sem_parcelamento!E:E,df_blueme_sem_parcelamento!H:H,Conciliacao!A179)*(-1)</f>
        <v/>
      </c>
      <c r="J179" s="4">
        <f>SUMIFS(df_blueme_com_parcelamento!J:J,df_blueme_com_parcelamento!M:M,Conciliacao!A179)*(-1)</f>
        <v/>
      </c>
      <c r="K179" s="4">
        <f>SUMIFS(df_mutuos!J:J,df_mutuos!B:B,Conciliacao!A179)*(-1)</f>
        <v/>
      </c>
      <c r="L179" s="8">
        <f>SUMIFS(df_bloqueios_judiciais!E:E,df_bloqueios_judiciais!D:D,Conciliacao!A179,df_bloqueios_judiciais!E:E,"&lt;0")</f>
        <v/>
      </c>
      <c r="M179" s="10">
        <f>SUMIFS(df_extratos!I:I,df_extratos!F:F,Conciliacao!BD179,df_extratos!G:G,"DEBITO")+SUMIFS(df_extratos!I:I,df_extratos!F:F,Conciliacao!A179,df_extratos!G:G,"DEBITO")+SUMIFS(df_extratos!I:I,df_extratos!F:F,Conciliacao!BE179,df_extratos!G:G,"DEBITO")+SUMIFS(df_extratos!I:I,df_extratos!F:F,Conciliacao!BF179,df_extratos!G:G,"DEBITO")+SUMIFS(df_extratos!I:I,df_extratos!F:F,Conciliacao!BG179,df_extratos!G:G,"DEBITO")</f>
        <v/>
      </c>
      <c r="N179" s="11">
        <f>M179-SUM(I179:L179)</f>
        <v/>
      </c>
      <c r="O179" s="25">
        <f>SUMIFS(df_ajustes_conciliaco!D:D,df_ajustes_conciliaco!C:C,Conciliacao!A179)</f>
        <v/>
      </c>
      <c r="P179" s="22">
        <f>N179+H179-O179</f>
        <v/>
      </c>
      <c r="BD179" s="20" t="n">
        <v>45835.5</v>
      </c>
      <c r="BE179" s="20" t="n">
        <v>45835.125</v>
      </c>
      <c r="BF179" s="20" t="n">
        <v>45835.54166666666</v>
      </c>
      <c r="BG179" s="20" t="n">
        <v>45835.625</v>
      </c>
    </row>
    <row r="180">
      <c r="A180" s="5">
        <f>A179+1</f>
        <v/>
      </c>
      <c r="B180" s="3">
        <f>-SUMIFS(df_extrato_zig!G:G,df_extrato_zig!E:E,Conciliacao!A180,df_extrato_zig!D:D,"Saque")-SUMIFS(df_extrato_zig!G:G,df_extrato_zig!E:E,Conciliacao!A180,df_extrato_zig!D:D,"Antecipação")</f>
        <v/>
      </c>
      <c r="C180" s="3">
        <f>SUMIFS(df_extrato_zig!E:E,df_extrato_zig!L:L,Conciliacao!A180,df_extrato_zig!F:F,"DINHEIRO")</f>
        <v/>
      </c>
      <c r="D180" s="3">
        <f>SUMIFS(view_parc_agrup!H:H,view_parc_agrup!G:G,Conciliacao!A180)</f>
        <v/>
      </c>
      <c r="E180" s="3">
        <f>SUMIFS(df_mutuos!I:I,df_mutuos!B:B,Conciliacao!A180)</f>
        <v/>
      </c>
      <c r="F180" s="6">
        <f>SUMIFS(df_bloqueios_judiciais!E:E,df_bloqueios_judiciais!D:D,Conciliacao!A180,df_bloqueios_judiciais!E:E,"&gt;0")</f>
        <v/>
      </c>
      <c r="G180" s="7">
        <f>SUMIFS(df_extratos!I:I,df_extratos!F:F,Conciliacao!BD180,df_extratos!G:G,"CREDITO")+SUMIFS(df_extratos!I:I,df_extratos!F:F,Conciliacao!A180,df_extratos!G:G,"CREDITO")+SUMIFS(df_extratos!I:I,df_extratos!F:F,Conciliacao!BE180,df_extratos!G:G,"CREDITO")+SUMIFS(df_extratos!I:I,df_extratos!F:F,Conciliacao!BF180,df_extratos!G:G,"CREDITO")+SUMIFS(df_extratos!I:I,df_extratos!F:F,Conciliacao!BG180,df_extratos!G:G,"CREDITO")</f>
        <v/>
      </c>
      <c r="H180" s="9">
        <f>G180-SUM(B180:F180)</f>
        <v/>
      </c>
      <c r="I180" s="4">
        <f>SUMIFS(df_blueme_sem_parcelamento!E:E,df_blueme_sem_parcelamento!H:H,Conciliacao!A180)*(-1)</f>
        <v/>
      </c>
      <c r="J180" s="4">
        <f>SUMIFS(df_blueme_com_parcelamento!J:J,df_blueme_com_parcelamento!M:M,Conciliacao!A180)*(-1)</f>
        <v/>
      </c>
      <c r="K180" s="4">
        <f>SUMIFS(df_mutuos!J:J,df_mutuos!B:B,Conciliacao!A180)*(-1)</f>
        <v/>
      </c>
      <c r="L180" s="8">
        <f>SUMIFS(df_bloqueios_judiciais!E:E,df_bloqueios_judiciais!D:D,Conciliacao!A180,df_bloqueios_judiciais!E:E,"&lt;0")</f>
        <v/>
      </c>
      <c r="M180" s="10">
        <f>SUMIFS(df_extratos!I:I,df_extratos!F:F,Conciliacao!BD180,df_extratos!G:G,"DEBITO")+SUMIFS(df_extratos!I:I,df_extratos!F:F,Conciliacao!A180,df_extratos!G:G,"DEBITO")+SUMIFS(df_extratos!I:I,df_extratos!F:F,Conciliacao!BE180,df_extratos!G:G,"DEBITO")+SUMIFS(df_extratos!I:I,df_extratos!F:F,Conciliacao!BF180,df_extratos!G:G,"DEBITO")+SUMIFS(df_extratos!I:I,df_extratos!F:F,Conciliacao!BG180,df_extratos!G:G,"DEBITO")</f>
        <v/>
      </c>
      <c r="N180" s="11">
        <f>M180-SUM(I180:L180)</f>
        <v/>
      </c>
      <c r="O180" s="25">
        <f>SUMIFS(df_ajustes_conciliaco!D:D,df_ajustes_conciliaco!C:C,Conciliacao!A180)</f>
        <v/>
      </c>
      <c r="P180" s="22">
        <f>N180+H180-O180</f>
        <v/>
      </c>
      <c r="BD180" s="20" t="n">
        <v>45836.5</v>
      </c>
      <c r="BE180" s="20" t="n">
        <v>45836.125</v>
      </c>
      <c r="BF180" s="20" t="n">
        <v>45836.54166666666</v>
      </c>
      <c r="BG180" s="20" t="n">
        <v>45836.625</v>
      </c>
    </row>
    <row r="181">
      <c r="A181" s="5">
        <f>A180+1</f>
        <v/>
      </c>
      <c r="B181" s="3">
        <f>-SUMIFS(df_extrato_zig!G:G,df_extrato_zig!E:E,Conciliacao!A181,df_extrato_zig!D:D,"Saque")-SUMIFS(df_extrato_zig!G:G,df_extrato_zig!E:E,Conciliacao!A181,df_extrato_zig!D:D,"Antecipação")</f>
        <v/>
      </c>
      <c r="C181" s="3">
        <f>SUMIFS(df_extrato_zig!E:E,df_extrato_zig!L:L,Conciliacao!A181,df_extrato_zig!F:F,"DINHEIRO")</f>
        <v/>
      </c>
      <c r="D181" s="3">
        <f>SUMIFS(view_parc_agrup!H:H,view_parc_agrup!G:G,Conciliacao!A181)</f>
        <v/>
      </c>
      <c r="E181" s="3">
        <f>SUMIFS(df_mutuos!I:I,df_mutuos!B:B,Conciliacao!A181)</f>
        <v/>
      </c>
      <c r="F181" s="6">
        <f>SUMIFS(df_bloqueios_judiciais!E:E,df_bloqueios_judiciais!D:D,Conciliacao!A181,df_bloqueios_judiciais!E:E,"&gt;0")</f>
        <v/>
      </c>
      <c r="G181" s="7">
        <f>SUMIFS(df_extratos!I:I,df_extratos!F:F,Conciliacao!BD181,df_extratos!G:G,"CREDITO")+SUMIFS(df_extratos!I:I,df_extratos!F:F,Conciliacao!A181,df_extratos!G:G,"CREDITO")+SUMIFS(df_extratos!I:I,df_extratos!F:F,Conciliacao!BE181,df_extratos!G:G,"CREDITO")+SUMIFS(df_extratos!I:I,df_extratos!F:F,Conciliacao!BF181,df_extratos!G:G,"CREDITO")+SUMIFS(df_extratos!I:I,df_extratos!F:F,Conciliacao!BG181,df_extratos!G:G,"CREDITO")</f>
        <v/>
      </c>
      <c r="H181" s="9">
        <f>G181-SUM(B181:F181)</f>
        <v/>
      </c>
      <c r="I181" s="4">
        <f>SUMIFS(df_blueme_sem_parcelamento!E:E,df_blueme_sem_parcelamento!H:H,Conciliacao!A181)*(-1)</f>
        <v/>
      </c>
      <c r="J181" s="4">
        <f>SUMIFS(df_blueme_com_parcelamento!J:J,df_blueme_com_parcelamento!M:M,Conciliacao!A181)*(-1)</f>
        <v/>
      </c>
      <c r="K181" s="4">
        <f>SUMIFS(df_mutuos!J:J,df_mutuos!B:B,Conciliacao!A181)*(-1)</f>
        <v/>
      </c>
      <c r="L181" s="8">
        <f>SUMIFS(df_bloqueios_judiciais!E:E,df_bloqueios_judiciais!D:D,Conciliacao!A181,df_bloqueios_judiciais!E:E,"&lt;0")</f>
        <v/>
      </c>
      <c r="M181" s="10">
        <f>SUMIFS(df_extratos!I:I,df_extratos!F:F,Conciliacao!BD181,df_extratos!G:G,"DEBITO")+SUMIFS(df_extratos!I:I,df_extratos!F:F,Conciliacao!A181,df_extratos!G:G,"DEBITO")+SUMIFS(df_extratos!I:I,df_extratos!F:F,Conciliacao!BE181,df_extratos!G:G,"DEBITO")+SUMIFS(df_extratos!I:I,df_extratos!F:F,Conciliacao!BF181,df_extratos!G:G,"DEBITO")+SUMIFS(df_extratos!I:I,df_extratos!F:F,Conciliacao!BG181,df_extratos!G:G,"DEBITO")</f>
        <v/>
      </c>
      <c r="N181" s="11">
        <f>M181-SUM(I181:L181)</f>
        <v/>
      </c>
      <c r="O181" s="25">
        <f>SUMIFS(df_ajustes_conciliaco!D:D,df_ajustes_conciliaco!C:C,Conciliacao!A181)</f>
        <v/>
      </c>
      <c r="P181" s="22">
        <f>N181+H181-O181</f>
        <v/>
      </c>
      <c r="BD181" s="20" t="n">
        <v>45837.5</v>
      </c>
      <c r="BE181" s="20" t="n">
        <v>45837.125</v>
      </c>
      <c r="BF181" s="20" t="n">
        <v>45837.54166666666</v>
      </c>
      <c r="BG181" s="20" t="n">
        <v>45837.625</v>
      </c>
    </row>
    <row r="182">
      <c r="A182" s="5">
        <f>A181+1</f>
        <v/>
      </c>
      <c r="B182" s="3">
        <f>-SUMIFS(df_extrato_zig!G:G,df_extrato_zig!E:E,Conciliacao!A182,df_extrato_zig!D:D,"Saque")-SUMIFS(df_extrato_zig!G:G,df_extrato_zig!E:E,Conciliacao!A182,df_extrato_zig!D:D,"Antecipação")</f>
        <v/>
      </c>
      <c r="C182" s="3">
        <f>SUMIFS(df_extrato_zig!E:E,df_extrato_zig!L:L,Conciliacao!A182,df_extrato_zig!F:F,"DINHEIRO")</f>
        <v/>
      </c>
      <c r="D182" s="3">
        <f>SUMIFS(view_parc_agrup!H:H,view_parc_agrup!G:G,Conciliacao!A182)</f>
        <v/>
      </c>
      <c r="E182" s="3">
        <f>SUMIFS(df_mutuos!I:I,df_mutuos!B:B,Conciliacao!A182)</f>
        <v/>
      </c>
      <c r="F182" s="6">
        <f>SUMIFS(df_bloqueios_judiciais!E:E,df_bloqueios_judiciais!D:D,Conciliacao!A182,df_bloqueios_judiciais!E:E,"&gt;0")</f>
        <v/>
      </c>
      <c r="G182" s="7">
        <f>SUMIFS(df_extratos!I:I,df_extratos!F:F,Conciliacao!BD182,df_extratos!G:G,"CREDITO")+SUMIFS(df_extratos!I:I,df_extratos!F:F,Conciliacao!A182,df_extratos!G:G,"CREDITO")+SUMIFS(df_extratos!I:I,df_extratos!F:F,Conciliacao!BE182,df_extratos!G:G,"CREDITO")+SUMIFS(df_extratos!I:I,df_extratos!F:F,Conciliacao!BF182,df_extratos!G:G,"CREDITO")+SUMIFS(df_extratos!I:I,df_extratos!F:F,Conciliacao!BG182,df_extratos!G:G,"CREDITO")</f>
        <v/>
      </c>
      <c r="H182" s="9">
        <f>G182-SUM(B182:F182)</f>
        <v/>
      </c>
      <c r="I182" s="4">
        <f>SUMIFS(df_blueme_sem_parcelamento!E:E,df_blueme_sem_parcelamento!H:H,Conciliacao!A182)*(-1)</f>
        <v/>
      </c>
      <c r="J182" s="4">
        <f>SUMIFS(df_blueme_com_parcelamento!J:J,df_blueme_com_parcelamento!M:M,Conciliacao!A182)*(-1)</f>
        <v/>
      </c>
      <c r="K182" s="4">
        <f>SUMIFS(df_mutuos!J:J,df_mutuos!B:B,Conciliacao!A182)*(-1)</f>
        <v/>
      </c>
      <c r="L182" s="8">
        <f>SUMIFS(df_bloqueios_judiciais!E:E,df_bloqueios_judiciais!D:D,Conciliacao!A182,df_bloqueios_judiciais!E:E,"&lt;0")</f>
        <v/>
      </c>
      <c r="M182" s="10">
        <f>SUMIFS(df_extratos!I:I,df_extratos!F:F,Conciliacao!BD182,df_extratos!G:G,"DEBITO")+SUMIFS(df_extratos!I:I,df_extratos!F:F,Conciliacao!A182,df_extratos!G:G,"DEBITO")+SUMIFS(df_extratos!I:I,df_extratos!F:F,Conciliacao!BE182,df_extratos!G:G,"DEBITO")+SUMIFS(df_extratos!I:I,df_extratos!F:F,Conciliacao!BF182,df_extratos!G:G,"DEBITO")+SUMIFS(df_extratos!I:I,df_extratos!F:F,Conciliacao!BG182,df_extratos!G:G,"DEBITO")</f>
        <v/>
      </c>
      <c r="N182" s="11">
        <f>M182-SUM(I182:L182)</f>
        <v/>
      </c>
      <c r="O182" s="25">
        <f>SUMIFS(df_ajustes_conciliaco!D:D,df_ajustes_conciliaco!C:C,Conciliacao!A182)</f>
        <v/>
      </c>
      <c r="P182" s="22">
        <f>N182+H182-O182</f>
        <v/>
      </c>
      <c r="BD182" s="20" t="n">
        <v>45838.5</v>
      </c>
      <c r="BE182" s="20" t="n">
        <v>45838.125</v>
      </c>
      <c r="BF182" s="20" t="n">
        <v>45838.54166666666</v>
      </c>
      <c r="BG182" s="20" t="n">
        <v>45838.625</v>
      </c>
    </row>
    <row r="183">
      <c r="A183" s="5">
        <f>A182+1</f>
        <v/>
      </c>
      <c r="B183" s="3">
        <f>-SUMIFS(df_extrato_zig!G:G,df_extrato_zig!E:E,Conciliacao!A183,df_extrato_zig!D:D,"Saque")-SUMIFS(df_extrato_zig!G:G,df_extrato_zig!E:E,Conciliacao!A183,df_extrato_zig!D:D,"Antecipação")</f>
        <v/>
      </c>
      <c r="C183" s="3">
        <f>SUMIFS(df_extrato_zig!E:E,df_extrato_zig!L:L,Conciliacao!A183,df_extrato_zig!F:F,"DINHEIRO")</f>
        <v/>
      </c>
      <c r="D183" s="3">
        <f>SUMIFS(view_parc_agrup!H:H,view_parc_agrup!G:G,Conciliacao!A183)</f>
        <v/>
      </c>
      <c r="E183" s="3">
        <f>SUMIFS(df_mutuos!I:I,df_mutuos!B:B,Conciliacao!A183)</f>
        <v/>
      </c>
      <c r="F183" s="6">
        <f>SUMIFS(df_bloqueios_judiciais!E:E,df_bloqueios_judiciais!D:D,Conciliacao!A183,df_bloqueios_judiciais!E:E,"&gt;0")</f>
        <v/>
      </c>
      <c r="G183" s="7">
        <f>SUMIFS(df_extratos!I:I,df_extratos!F:F,Conciliacao!BD183,df_extratos!G:G,"CREDITO")+SUMIFS(df_extratos!I:I,df_extratos!F:F,Conciliacao!A183,df_extratos!G:G,"CREDITO")+SUMIFS(df_extratos!I:I,df_extratos!F:F,Conciliacao!BE183,df_extratos!G:G,"CREDITO")+SUMIFS(df_extratos!I:I,df_extratos!F:F,Conciliacao!BF183,df_extratos!G:G,"CREDITO")+SUMIFS(df_extratos!I:I,df_extratos!F:F,Conciliacao!BG183,df_extratos!G:G,"CREDITO")</f>
        <v/>
      </c>
      <c r="H183" s="9">
        <f>G183-SUM(B183:F183)</f>
        <v/>
      </c>
      <c r="I183" s="4">
        <f>SUMIFS(df_blueme_sem_parcelamento!E:E,df_blueme_sem_parcelamento!H:H,Conciliacao!A183)*(-1)</f>
        <v/>
      </c>
      <c r="J183" s="4">
        <f>SUMIFS(df_blueme_com_parcelamento!J:J,df_blueme_com_parcelamento!M:M,Conciliacao!A183)*(-1)</f>
        <v/>
      </c>
      <c r="K183" s="4">
        <f>SUMIFS(df_mutuos!J:J,df_mutuos!B:B,Conciliacao!A183)*(-1)</f>
        <v/>
      </c>
      <c r="L183" s="8">
        <f>SUMIFS(df_bloqueios_judiciais!E:E,df_bloqueios_judiciais!D:D,Conciliacao!A183,df_bloqueios_judiciais!E:E,"&lt;0")</f>
        <v/>
      </c>
      <c r="M183" s="10">
        <f>SUMIFS(df_extratos!I:I,df_extratos!F:F,Conciliacao!BD183,df_extratos!G:G,"DEBITO")+SUMIFS(df_extratos!I:I,df_extratos!F:F,Conciliacao!A183,df_extratos!G:G,"DEBITO")+SUMIFS(df_extratos!I:I,df_extratos!F:F,Conciliacao!BE183,df_extratos!G:G,"DEBITO")+SUMIFS(df_extratos!I:I,df_extratos!F:F,Conciliacao!BF183,df_extratos!G:G,"DEBITO")+SUMIFS(df_extratos!I:I,df_extratos!F:F,Conciliacao!BG183,df_extratos!G:G,"DEBITO")</f>
        <v/>
      </c>
      <c r="N183" s="11">
        <f>M183-SUM(I183:L183)</f>
        <v/>
      </c>
      <c r="O183" s="25">
        <f>SUMIFS(df_ajustes_conciliaco!D:D,df_ajustes_conciliaco!C:C,Conciliacao!A183)</f>
        <v/>
      </c>
      <c r="P183" s="22">
        <f>N183+H183-O183</f>
        <v/>
      </c>
      <c r="BD183" s="20" t="n">
        <v>45839.5</v>
      </c>
      <c r="BE183" s="20" t="n">
        <v>45839.125</v>
      </c>
      <c r="BF183" s="20" t="n">
        <v>45839.54166666666</v>
      </c>
      <c r="BG183" s="20" t="n">
        <v>45839.625</v>
      </c>
    </row>
    <row r="184">
      <c r="A184" s="5">
        <f>A183+1</f>
        <v/>
      </c>
      <c r="B184" s="3">
        <f>-SUMIFS(df_extrato_zig!G:G,df_extrato_zig!E:E,Conciliacao!A184,df_extrato_zig!D:D,"Saque")-SUMIFS(df_extrato_zig!G:G,df_extrato_zig!E:E,Conciliacao!A184,df_extrato_zig!D:D,"Antecipação")</f>
        <v/>
      </c>
      <c r="C184" s="3">
        <f>SUMIFS(df_extrato_zig!E:E,df_extrato_zig!L:L,Conciliacao!A184,df_extrato_zig!F:F,"DINHEIRO")</f>
        <v/>
      </c>
      <c r="D184" s="3">
        <f>SUMIFS(view_parc_agrup!H:H,view_parc_agrup!G:G,Conciliacao!A184)</f>
        <v/>
      </c>
      <c r="E184" s="3">
        <f>SUMIFS(df_mutuos!I:I,df_mutuos!B:B,Conciliacao!A184)</f>
        <v/>
      </c>
      <c r="F184" s="6">
        <f>SUMIFS(df_bloqueios_judiciais!E:E,df_bloqueios_judiciais!D:D,Conciliacao!A184,df_bloqueios_judiciais!E:E,"&gt;0")</f>
        <v/>
      </c>
      <c r="G184" s="7">
        <f>SUMIFS(df_extratos!I:I,df_extratos!F:F,Conciliacao!BD184,df_extratos!G:G,"CREDITO")+SUMIFS(df_extratos!I:I,df_extratos!F:F,Conciliacao!A184,df_extratos!G:G,"CREDITO")+SUMIFS(df_extratos!I:I,df_extratos!F:F,Conciliacao!BE184,df_extratos!G:G,"CREDITO")+SUMIFS(df_extratos!I:I,df_extratos!F:F,Conciliacao!BF184,df_extratos!G:G,"CREDITO")+SUMIFS(df_extratos!I:I,df_extratos!F:F,Conciliacao!BG184,df_extratos!G:G,"CREDITO")</f>
        <v/>
      </c>
      <c r="H184" s="9">
        <f>G184-SUM(B184:F184)</f>
        <v/>
      </c>
      <c r="I184" s="4">
        <f>SUMIFS(df_blueme_sem_parcelamento!E:E,df_blueme_sem_parcelamento!H:H,Conciliacao!A184)*(-1)</f>
        <v/>
      </c>
      <c r="J184" s="4">
        <f>SUMIFS(df_blueme_com_parcelamento!J:J,df_blueme_com_parcelamento!M:M,Conciliacao!A184)*(-1)</f>
        <v/>
      </c>
      <c r="K184" s="4">
        <f>SUMIFS(df_mutuos!J:J,df_mutuos!B:B,Conciliacao!A184)*(-1)</f>
        <v/>
      </c>
      <c r="L184" s="8">
        <f>SUMIFS(df_bloqueios_judiciais!E:E,df_bloqueios_judiciais!D:D,Conciliacao!A184,df_bloqueios_judiciais!E:E,"&lt;0")</f>
        <v/>
      </c>
      <c r="M184" s="10">
        <f>SUMIFS(df_extratos!I:I,df_extratos!F:F,Conciliacao!BD184,df_extratos!G:G,"DEBITO")+SUMIFS(df_extratos!I:I,df_extratos!F:F,Conciliacao!A184,df_extratos!G:G,"DEBITO")+SUMIFS(df_extratos!I:I,df_extratos!F:F,Conciliacao!BE184,df_extratos!G:G,"DEBITO")+SUMIFS(df_extratos!I:I,df_extratos!F:F,Conciliacao!BF184,df_extratos!G:G,"DEBITO")+SUMIFS(df_extratos!I:I,df_extratos!F:F,Conciliacao!BG184,df_extratos!G:G,"DEBITO")</f>
        <v/>
      </c>
      <c r="N184" s="11">
        <f>M184-SUM(I184:L184)</f>
        <v/>
      </c>
      <c r="O184" s="25">
        <f>SUMIFS(df_ajustes_conciliaco!D:D,df_ajustes_conciliaco!C:C,Conciliacao!A184)</f>
        <v/>
      </c>
      <c r="P184" s="22">
        <f>N184+H184-O184</f>
        <v/>
      </c>
      <c r="BD184" s="20" t="n">
        <v>45840.5</v>
      </c>
      <c r="BE184" s="20" t="n">
        <v>45840.125</v>
      </c>
      <c r="BF184" s="20" t="n">
        <v>45840.54166666666</v>
      </c>
      <c r="BG184" s="20" t="n">
        <v>45840.625</v>
      </c>
    </row>
    <row r="185">
      <c r="A185" s="5">
        <f>A184+1</f>
        <v/>
      </c>
      <c r="B185" s="3">
        <f>-SUMIFS(df_extrato_zig!G:G,df_extrato_zig!E:E,Conciliacao!A185,df_extrato_zig!D:D,"Saque")-SUMIFS(df_extrato_zig!G:G,df_extrato_zig!E:E,Conciliacao!A185,df_extrato_zig!D:D,"Antecipação")</f>
        <v/>
      </c>
      <c r="C185" s="3">
        <f>SUMIFS(df_extrato_zig!E:E,df_extrato_zig!L:L,Conciliacao!A185,df_extrato_zig!F:F,"DINHEIRO")</f>
        <v/>
      </c>
      <c r="D185" s="3">
        <f>SUMIFS(view_parc_agrup!H:H,view_parc_agrup!G:G,Conciliacao!A185)</f>
        <v/>
      </c>
      <c r="E185" s="3">
        <f>SUMIFS(df_mutuos!I:I,df_mutuos!B:B,Conciliacao!A185)</f>
        <v/>
      </c>
      <c r="F185" s="6">
        <f>SUMIFS(df_bloqueios_judiciais!E:E,df_bloqueios_judiciais!D:D,Conciliacao!A185,df_bloqueios_judiciais!E:E,"&gt;0")</f>
        <v/>
      </c>
      <c r="G185" s="7">
        <f>SUMIFS(df_extratos!I:I,df_extratos!F:F,Conciliacao!BD185,df_extratos!G:G,"CREDITO")+SUMIFS(df_extratos!I:I,df_extratos!F:F,Conciliacao!A185,df_extratos!G:G,"CREDITO")+SUMIFS(df_extratos!I:I,df_extratos!F:F,Conciliacao!BE185,df_extratos!G:G,"CREDITO")+SUMIFS(df_extratos!I:I,df_extratos!F:F,Conciliacao!BF185,df_extratos!G:G,"CREDITO")+SUMIFS(df_extratos!I:I,df_extratos!F:F,Conciliacao!BG185,df_extratos!G:G,"CREDITO")</f>
        <v/>
      </c>
      <c r="H185" s="9">
        <f>G185-SUM(B185:F185)</f>
        <v/>
      </c>
      <c r="I185" s="4">
        <f>SUMIFS(df_blueme_sem_parcelamento!E:E,df_blueme_sem_parcelamento!H:H,Conciliacao!A185)*(-1)</f>
        <v/>
      </c>
      <c r="J185" s="4">
        <f>SUMIFS(df_blueme_com_parcelamento!J:J,df_blueme_com_parcelamento!M:M,Conciliacao!A185)*(-1)</f>
        <v/>
      </c>
      <c r="K185" s="4">
        <f>SUMIFS(df_mutuos!J:J,df_mutuos!B:B,Conciliacao!A185)*(-1)</f>
        <v/>
      </c>
      <c r="L185" s="8">
        <f>SUMIFS(df_bloqueios_judiciais!E:E,df_bloqueios_judiciais!D:D,Conciliacao!A185,df_bloqueios_judiciais!E:E,"&lt;0")</f>
        <v/>
      </c>
      <c r="M185" s="10">
        <f>SUMIFS(df_extratos!I:I,df_extratos!F:F,Conciliacao!BD185,df_extratos!G:G,"DEBITO")+SUMIFS(df_extratos!I:I,df_extratos!F:F,Conciliacao!A185,df_extratos!G:G,"DEBITO")+SUMIFS(df_extratos!I:I,df_extratos!F:F,Conciliacao!BE185,df_extratos!G:G,"DEBITO")+SUMIFS(df_extratos!I:I,df_extratos!F:F,Conciliacao!BF185,df_extratos!G:G,"DEBITO")+SUMIFS(df_extratos!I:I,df_extratos!F:F,Conciliacao!BG185,df_extratos!G:G,"DEBITO")</f>
        <v/>
      </c>
      <c r="N185" s="11">
        <f>M185-SUM(I185:L185)</f>
        <v/>
      </c>
      <c r="O185" s="25">
        <f>SUMIFS(df_ajustes_conciliaco!D:D,df_ajustes_conciliaco!C:C,Conciliacao!A185)</f>
        <v/>
      </c>
      <c r="P185" s="22">
        <f>N185+H185-O185</f>
        <v/>
      </c>
      <c r="BD185" s="20" t="n">
        <v>45841.5</v>
      </c>
      <c r="BE185" s="20" t="n">
        <v>45841.125</v>
      </c>
      <c r="BF185" s="20" t="n">
        <v>45841.54166666666</v>
      </c>
      <c r="BG185" s="20" t="n">
        <v>45841.625</v>
      </c>
    </row>
    <row r="186">
      <c r="A186" s="5">
        <f>A185+1</f>
        <v/>
      </c>
      <c r="B186" s="3">
        <f>-SUMIFS(df_extrato_zig!G:G,df_extrato_zig!E:E,Conciliacao!A186,df_extrato_zig!D:D,"Saque")-SUMIFS(df_extrato_zig!G:G,df_extrato_zig!E:E,Conciliacao!A186,df_extrato_zig!D:D,"Antecipação")</f>
        <v/>
      </c>
      <c r="C186" s="3">
        <f>SUMIFS(df_extrato_zig!E:E,df_extrato_zig!L:L,Conciliacao!A186,df_extrato_zig!F:F,"DINHEIRO")</f>
        <v/>
      </c>
      <c r="D186" s="3">
        <f>SUMIFS(view_parc_agrup!H:H,view_parc_agrup!G:G,Conciliacao!A186)</f>
        <v/>
      </c>
      <c r="E186" s="3">
        <f>SUMIFS(df_mutuos!I:I,df_mutuos!B:B,Conciliacao!A186)</f>
        <v/>
      </c>
      <c r="F186" s="6">
        <f>SUMIFS(df_bloqueios_judiciais!E:E,df_bloqueios_judiciais!D:D,Conciliacao!A186,df_bloqueios_judiciais!E:E,"&gt;0")</f>
        <v/>
      </c>
      <c r="G186" s="7">
        <f>SUMIFS(df_extratos!I:I,df_extratos!F:F,Conciliacao!BD186,df_extratos!G:G,"CREDITO")+SUMIFS(df_extratos!I:I,df_extratos!F:F,Conciliacao!A186,df_extratos!G:G,"CREDITO")+SUMIFS(df_extratos!I:I,df_extratos!F:F,Conciliacao!BE186,df_extratos!G:G,"CREDITO")+SUMIFS(df_extratos!I:I,df_extratos!F:F,Conciliacao!BF186,df_extratos!G:G,"CREDITO")+SUMIFS(df_extratos!I:I,df_extratos!F:F,Conciliacao!BG186,df_extratos!G:G,"CREDITO")</f>
        <v/>
      </c>
      <c r="H186" s="9">
        <f>G186-SUM(B186:F186)</f>
        <v/>
      </c>
      <c r="I186" s="4">
        <f>SUMIFS(df_blueme_sem_parcelamento!E:E,df_blueme_sem_parcelamento!H:H,Conciliacao!A186)*(-1)</f>
        <v/>
      </c>
      <c r="J186" s="4">
        <f>SUMIFS(df_blueme_com_parcelamento!J:J,df_blueme_com_parcelamento!M:M,Conciliacao!A186)*(-1)</f>
        <v/>
      </c>
      <c r="K186" s="4">
        <f>SUMIFS(df_mutuos!J:J,df_mutuos!B:B,Conciliacao!A186)*(-1)</f>
        <v/>
      </c>
      <c r="L186" s="8">
        <f>SUMIFS(df_bloqueios_judiciais!E:E,df_bloqueios_judiciais!D:D,Conciliacao!A186,df_bloqueios_judiciais!E:E,"&lt;0")</f>
        <v/>
      </c>
      <c r="M186" s="10">
        <f>SUMIFS(df_extratos!I:I,df_extratos!F:F,Conciliacao!BD186,df_extratos!G:G,"DEBITO")+SUMIFS(df_extratos!I:I,df_extratos!F:F,Conciliacao!A186,df_extratos!G:G,"DEBITO")+SUMIFS(df_extratos!I:I,df_extratos!F:F,Conciliacao!BE186,df_extratos!G:G,"DEBITO")+SUMIFS(df_extratos!I:I,df_extratos!F:F,Conciliacao!BF186,df_extratos!G:G,"DEBITO")+SUMIFS(df_extratos!I:I,df_extratos!F:F,Conciliacao!BG186,df_extratos!G:G,"DEBITO")</f>
        <v/>
      </c>
      <c r="N186" s="11">
        <f>M186-SUM(I186:L186)</f>
        <v/>
      </c>
      <c r="O186" s="25">
        <f>SUMIFS(df_ajustes_conciliaco!D:D,df_ajustes_conciliaco!C:C,Conciliacao!A186)</f>
        <v/>
      </c>
      <c r="P186" s="22">
        <f>N186+H186-O186</f>
        <v/>
      </c>
      <c r="BD186" s="20" t="n">
        <v>45842.5</v>
      </c>
      <c r="BE186" s="20" t="n">
        <v>45842.125</v>
      </c>
      <c r="BF186" s="20" t="n">
        <v>45842.54166666666</v>
      </c>
      <c r="BG186" s="20" t="n">
        <v>45842.625</v>
      </c>
    </row>
    <row r="187">
      <c r="A187" s="5">
        <f>A186+1</f>
        <v/>
      </c>
      <c r="B187" s="3">
        <f>-SUMIFS(df_extrato_zig!G:G,df_extrato_zig!E:E,Conciliacao!A187,df_extrato_zig!D:D,"Saque")-SUMIFS(df_extrato_zig!G:G,df_extrato_zig!E:E,Conciliacao!A187,df_extrato_zig!D:D,"Antecipação")</f>
        <v/>
      </c>
      <c r="C187" s="3">
        <f>SUMIFS(df_extrato_zig!E:E,df_extrato_zig!L:L,Conciliacao!A187,df_extrato_zig!F:F,"DINHEIRO")</f>
        <v/>
      </c>
      <c r="D187" s="3">
        <f>SUMIFS(view_parc_agrup!H:H,view_parc_agrup!G:G,Conciliacao!A187)</f>
        <v/>
      </c>
      <c r="E187" s="3">
        <f>SUMIFS(df_mutuos!I:I,df_mutuos!B:B,Conciliacao!A187)</f>
        <v/>
      </c>
      <c r="F187" s="6">
        <f>SUMIFS(df_bloqueios_judiciais!E:E,df_bloqueios_judiciais!D:D,Conciliacao!A187,df_bloqueios_judiciais!E:E,"&gt;0")</f>
        <v/>
      </c>
      <c r="G187" s="7">
        <f>SUMIFS(df_extratos!I:I,df_extratos!F:F,Conciliacao!BD187,df_extratos!G:G,"CREDITO")+SUMIFS(df_extratos!I:I,df_extratos!F:F,Conciliacao!A187,df_extratos!G:G,"CREDITO")+SUMIFS(df_extratos!I:I,df_extratos!F:F,Conciliacao!BE187,df_extratos!G:G,"CREDITO")+SUMIFS(df_extratos!I:I,df_extratos!F:F,Conciliacao!BF187,df_extratos!G:G,"CREDITO")+SUMIFS(df_extratos!I:I,df_extratos!F:F,Conciliacao!BG187,df_extratos!G:G,"CREDITO")</f>
        <v/>
      </c>
      <c r="H187" s="9">
        <f>G187-SUM(B187:F187)</f>
        <v/>
      </c>
      <c r="I187" s="4">
        <f>SUMIFS(df_blueme_sem_parcelamento!E:E,df_blueme_sem_parcelamento!H:H,Conciliacao!A187)*(-1)</f>
        <v/>
      </c>
      <c r="J187" s="4">
        <f>SUMIFS(df_blueme_com_parcelamento!J:J,df_blueme_com_parcelamento!M:M,Conciliacao!A187)*(-1)</f>
        <v/>
      </c>
      <c r="K187" s="4">
        <f>SUMIFS(df_mutuos!J:J,df_mutuos!B:B,Conciliacao!A187)*(-1)</f>
        <v/>
      </c>
      <c r="L187" s="8">
        <f>SUMIFS(df_bloqueios_judiciais!E:E,df_bloqueios_judiciais!D:D,Conciliacao!A187,df_bloqueios_judiciais!E:E,"&lt;0")</f>
        <v/>
      </c>
      <c r="M187" s="10">
        <f>SUMIFS(df_extratos!I:I,df_extratos!F:F,Conciliacao!BD187,df_extratos!G:G,"DEBITO")+SUMIFS(df_extratos!I:I,df_extratos!F:F,Conciliacao!A187,df_extratos!G:G,"DEBITO")+SUMIFS(df_extratos!I:I,df_extratos!F:F,Conciliacao!BE187,df_extratos!G:G,"DEBITO")+SUMIFS(df_extratos!I:I,df_extratos!F:F,Conciliacao!BF187,df_extratos!G:G,"DEBITO")+SUMIFS(df_extratos!I:I,df_extratos!F:F,Conciliacao!BG187,df_extratos!G:G,"DEBITO")</f>
        <v/>
      </c>
      <c r="N187" s="11">
        <f>M187-SUM(I187:L187)</f>
        <v/>
      </c>
      <c r="O187" s="25">
        <f>SUMIFS(df_ajustes_conciliaco!D:D,df_ajustes_conciliaco!C:C,Conciliacao!A187)</f>
        <v/>
      </c>
      <c r="P187" s="22">
        <f>N187+H187-O187</f>
        <v/>
      </c>
      <c r="BD187" s="20" t="n">
        <v>45843.5</v>
      </c>
      <c r="BE187" s="20" t="n">
        <v>45843.125</v>
      </c>
      <c r="BF187" s="20" t="n">
        <v>45843.54166666666</v>
      </c>
      <c r="BG187" s="20" t="n">
        <v>45843.625</v>
      </c>
    </row>
    <row r="188">
      <c r="A188" s="5">
        <f>A187+1</f>
        <v/>
      </c>
      <c r="B188" s="3">
        <f>-SUMIFS(df_extrato_zig!G:G,df_extrato_zig!E:E,Conciliacao!A188,df_extrato_zig!D:D,"Saque")-SUMIFS(df_extrato_zig!G:G,df_extrato_zig!E:E,Conciliacao!A188,df_extrato_zig!D:D,"Antecipação")</f>
        <v/>
      </c>
      <c r="C188" s="3">
        <f>SUMIFS(df_extrato_zig!E:E,df_extrato_zig!L:L,Conciliacao!A188,df_extrato_zig!F:F,"DINHEIRO")</f>
        <v/>
      </c>
      <c r="D188" s="3">
        <f>SUMIFS(view_parc_agrup!H:H,view_parc_agrup!G:G,Conciliacao!A188)</f>
        <v/>
      </c>
      <c r="E188" s="3">
        <f>SUMIFS(df_mutuos!I:I,df_mutuos!B:B,Conciliacao!A188)</f>
        <v/>
      </c>
      <c r="F188" s="6">
        <f>SUMIFS(df_bloqueios_judiciais!E:E,df_bloqueios_judiciais!D:D,Conciliacao!A188,df_bloqueios_judiciais!E:E,"&gt;0")</f>
        <v/>
      </c>
      <c r="G188" s="7">
        <f>SUMIFS(df_extratos!I:I,df_extratos!F:F,Conciliacao!BD188,df_extratos!G:G,"CREDITO")+SUMIFS(df_extratos!I:I,df_extratos!F:F,Conciliacao!A188,df_extratos!G:G,"CREDITO")+SUMIFS(df_extratos!I:I,df_extratos!F:F,Conciliacao!BE188,df_extratos!G:G,"CREDITO")+SUMIFS(df_extratos!I:I,df_extratos!F:F,Conciliacao!BF188,df_extratos!G:G,"CREDITO")+SUMIFS(df_extratos!I:I,df_extratos!F:F,Conciliacao!BG188,df_extratos!G:G,"CREDITO")</f>
        <v/>
      </c>
      <c r="H188" s="9">
        <f>G188-SUM(B188:F188)</f>
        <v/>
      </c>
      <c r="I188" s="4">
        <f>SUMIFS(df_blueme_sem_parcelamento!E:E,df_blueme_sem_parcelamento!H:H,Conciliacao!A188)*(-1)</f>
        <v/>
      </c>
      <c r="J188" s="4">
        <f>SUMIFS(df_blueme_com_parcelamento!J:J,df_blueme_com_parcelamento!M:M,Conciliacao!A188)*(-1)</f>
        <v/>
      </c>
      <c r="K188" s="4">
        <f>SUMIFS(df_mutuos!J:J,df_mutuos!B:B,Conciliacao!A188)*(-1)</f>
        <v/>
      </c>
      <c r="L188" s="8">
        <f>SUMIFS(df_bloqueios_judiciais!E:E,df_bloqueios_judiciais!D:D,Conciliacao!A188,df_bloqueios_judiciais!E:E,"&lt;0")</f>
        <v/>
      </c>
      <c r="M188" s="10">
        <f>SUMIFS(df_extratos!I:I,df_extratos!F:F,Conciliacao!BD188,df_extratos!G:G,"DEBITO")+SUMIFS(df_extratos!I:I,df_extratos!F:F,Conciliacao!A188,df_extratos!G:G,"DEBITO")+SUMIFS(df_extratos!I:I,df_extratos!F:F,Conciliacao!BE188,df_extratos!G:G,"DEBITO")+SUMIFS(df_extratos!I:I,df_extratos!F:F,Conciliacao!BF188,df_extratos!G:G,"DEBITO")+SUMIFS(df_extratos!I:I,df_extratos!F:F,Conciliacao!BG188,df_extratos!G:G,"DEBITO")</f>
        <v/>
      </c>
      <c r="N188" s="11">
        <f>M188-SUM(I188:L188)</f>
        <v/>
      </c>
      <c r="O188" s="25">
        <f>SUMIFS(df_ajustes_conciliaco!D:D,df_ajustes_conciliaco!C:C,Conciliacao!A188)</f>
        <v/>
      </c>
      <c r="P188" s="22">
        <f>N188+H188-O188</f>
        <v/>
      </c>
      <c r="BD188" s="20" t="n">
        <v>45844.5</v>
      </c>
      <c r="BE188" s="20" t="n">
        <v>45844.125</v>
      </c>
      <c r="BF188" s="20" t="n">
        <v>45844.54166666666</v>
      </c>
      <c r="BG188" s="20" t="n">
        <v>45844.625</v>
      </c>
    </row>
    <row r="189">
      <c r="A189" s="5">
        <f>A188+1</f>
        <v/>
      </c>
      <c r="B189" s="3">
        <f>-SUMIFS(df_extrato_zig!G:G,df_extrato_zig!E:E,Conciliacao!A189,df_extrato_zig!D:D,"Saque")-SUMIFS(df_extrato_zig!G:G,df_extrato_zig!E:E,Conciliacao!A189,df_extrato_zig!D:D,"Antecipação")</f>
        <v/>
      </c>
      <c r="C189" s="3">
        <f>SUMIFS(df_extrato_zig!E:E,df_extrato_zig!L:L,Conciliacao!A189,df_extrato_zig!F:F,"DINHEIRO")</f>
        <v/>
      </c>
      <c r="D189" s="3">
        <f>SUMIFS(view_parc_agrup!H:H,view_parc_agrup!G:G,Conciliacao!A189)</f>
        <v/>
      </c>
      <c r="E189" s="3">
        <f>SUMIFS(df_mutuos!I:I,df_mutuos!B:B,Conciliacao!A189)</f>
        <v/>
      </c>
      <c r="F189" s="6">
        <f>SUMIFS(df_bloqueios_judiciais!E:E,df_bloqueios_judiciais!D:D,Conciliacao!A189,df_bloqueios_judiciais!E:E,"&gt;0")</f>
        <v/>
      </c>
      <c r="G189" s="7">
        <f>SUMIFS(df_extratos!I:I,df_extratos!F:F,Conciliacao!BD189,df_extratos!G:G,"CREDITO")+SUMIFS(df_extratos!I:I,df_extratos!F:F,Conciliacao!A189,df_extratos!G:G,"CREDITO")+SUMIFS(df_extratos!I:I,df_extratos!F:F,Conciliacao!BE189,df_extratos!G:G,"CREDITO")+SUMIFS(df_extratos!I:I,df_extratos!F:F,Conciliacao!BF189,df_extratos!G:G,"CREDITO")+SUMIFS(df_extratos!I:I,df_extratos!F:F,Conciliacao!BG189,df_extratos!G:G,"CREDITO")</f>
        <v/>
      </c>
      <c r="H189" s="9">
        <f>G189-SUM(B189:F189)</f>
        <v/>
      </c>
      <c r="I189" s="4">
        <f>SUMIFS(df_blueme_sem_parcelamento!E:E,df_blueme_sem_parcelamento!H:H,Conciliacao!A189)*(-1)</f>
        <v/>
      </c>
      <c r="J189" s="4">
        <f>SUMIFS(df_blueme_com_parcelamento!J:J,df_blueme_com_parcelamento!M:M,Conciliacao!A189)*(-1)</f>
        <v/>
      </c>
      <c r="K189" s="4">
        <f>SUMIFS(df_mutuos!J:J,df_mutuos!B:B,Conciliacao!A189)*(-1)</f>
        <v/>
      </c>
      <c r="L189" s="8">
        <f>SUMIFS(df_bloqueios_judiciais!E:E,df_bloqueios_judiciais!D:D,Conciliacao!A189,df_bloqueios_judiciais!E:E,"&lt;0")</f>
        <v/>
      </c>
      <c r="M189" s="10">
        <f>SUMIFS(df_extratos!I:I,df_extratos!F:F,Conciliacao!BD189,df_extratos!G:G,"DEBITO")+SUMIFS(df_extratos!I:I,df_extratos!F:F,Conciliacao!A189,df_extratos!G:G,"DEBITO")+SUMIFS(df_extratos!I:I,df_extratos!F:F,Conciliacao!BE189,df_extratos!G:G,"DEBITO")+SUMIFS(df_extratos!I:I,df_extratos!F:F,Conciliacao!BF189,df_extratos!G:G,"DEBITO")+SUMIFS(df_extratos!I:I,df_extratos!F:F,Conciliacao!BG189,df_extratos!G:G,"DEBITO")</f>
        <v/>
      </c>
      <c r="N189" s="11">
        <f>M189-SUM(I189:L189)</f>
        <v/>
      </c>
      <c r="O189" s="25">
        <f>SUMIFS(df_ajustes_conciliaco!D:D,df_ajustes_conciliaco!C:C,Conciliacao!A189)</f>
        <v/>
      </c>
      <c r="P189" s="22">
        <f>N189+H189-O189</f>
        <v/>
      </c>
      <c r="BD189" s="20" t="n">
        <v>45845.5</v>
      </c>
      <c r="BE189" s="20" t="n">
        <v>45845.125</v>
      </c>
      <c r="BF189" s="20" t="n">
        <v>45845.54166666666</v>
      </c>
      <c r="BG189" s="20" t="n">
        <v>45845.625</v>
      </c>
    </row>
    <row r="190">
      <c r="A190" s="5">
        <f>A189+1</f>
        <v/>
      </c>
      <c r="B190" s="3">
        <f>-SUMIFS(df_extrato_zig!G:G,df_extrato_zig!E:E,Conciliacao!A190,df_extrato_zig!D:D,"Saque")-SUMIFS(df_extrato_zig!G:G,df_extrato_zig!E:E,Conciliacao!A190,df_extrato_zig!D:D,"Antecipação")</f>
        <v/>
      </c>
      <c r="C190" s="3">
        <f>SUMIFS(df_extrato_zig!E:E,df_extrato_zig!L:L,Conciliacao!A190,df_extrato_zig!F:F,"DINHEIRO")</f>
        <v/>
      </c>
      <c r="D190" s="3">
        <f>SUMIFS(view_parc_agrup!H:H,view_parc_agrup!G:G,Conciliacao!A190)</f>
        <v/>
      </c>
      <c r="E190" s="3">
        <f>SUMIFS(df_mutuos!I:I,df_mutuos!B:B,Conciliacao!A190)</f>
        <v/>
      </c>
      <c r="F190" s="6">
        <f>SUMIFS(df_bloqueios_judiciais!E:E,df_bloqueios_judiciais!D:D,Conciliacao!A190,df_bloqueios_judiciais!E:E,"&gt;0")</f>
        <v/>
      </c>
      <c r="G190" s="7">
        <f>SUMIFS(df_extratos!I:I,df_extratos!F:F,Conciliacao!BD190,df_extratos!G:G,"CREDITO")+SUMIFS(df_extratos!I:I,df_extratos!F:F,Conciliacao!A190,df_extratos!G:G,"CREDITO")+SUMIFS(df_extratos!I:I,df_extratos!F:F,Conciliacao!BE190,df_extratos!G:G,"CREDITO")+SUMIFS(df_extratos!I:I,df_extratos!F:F,Conciliacao!BF190,df_extratos!G:G,"CREDITO")+SUMIFS(df_extratos!I:I,df_extratos!F:F,Conciliacao!BG190,df_extratos!G:G,"CREDITO")</f>
        <v/>
      </c>
      <c r="H190" s="9">
        <f>G190-SUM(B190:F190)</f>
        <v/>
      </c>
      <c r="I190" s="4">
        <f>SUMIFS(df_blueme_sem_parcelamento!E:E,df_blueme_sem_parcelamento!H:H,Conciliacao!A190)*(-1)</f>
        <v/>
      </c>
      <c r="J190" s="4">
        <f>SUMIFS(df_blueme_com_parcelamento!J:J,df_blueme_com_parcelamento!M:M,Conciliacao!A190)*(-1)</f>
        <v/>
      </c>
      <c r="K190" s="4">
        <f>SUMIFS(df_mutuos!J:J,df_mutuos!B:B,Conciliacao!A190)*(-1)</f>
        <v/>
      </c>
      <c r="L190" s="8">
        <f>SUMIFS(df_bloqueios_judiciais!E:E,df_bloqueios_judiciais!D:D,Conciliacao!A190,df_bloqueios_judiciais!E:E,"&lt;0")</f>
        <v/>
      </c>
      <c r="M190" s="10">
        <f>SUMIFS(df_extratos!I:I,df_extratos!F:F,Conciliacao!BD190,df_extratos!G:G,"DEBITO")+SUMIFS(df_extratos!I:I,df_extratos!F:F,Conciliacao!A190,df_extratos!G:G,"DEBITO")+SUMIFS(df_extratos!I:I,df_extratos!F:F,Conciliacao!BE190,df_extratos!G:G,"DEBITO")+SUMIFS(df_extratos!I:I,df_extratos!F:F,Conciliacao!BF190,df_extratos!G:G,"DEBITO")+SUMIFS(df_extratos!I:I,df_extratos!F:F,Conciliacao!BG190,df_extratos!G:G,"DEBITO")</f>
        <v/>
      </c>
      <c r="N190" s="11">
        <f>M190-SUM(I190:L190)</f>
        <v/>
      </c>
      <c r="O190" s="25">
        <f>SUMIFS(df_ajustes_conciliaco!D:D,df_ajustes_conciliaco!C:C,Conciliacao!A190)</f>
        <v/>
      </c>
      <c r="P190" s="22">
        <f>N190+H190-O190</f>
        <v/>
      </c>
      <c r="BD190" s="20" t="n">
        <v>45846.5</v>
      </c>
      <c r="BE190" s="20" t="n">
        <v>45846.125</v>
      </c>
      <c r="BF190" s="20" t="n">
        <v>45846.54166666666</v>
      </c>
      <c r="BG190" s="20" t="n">
        <v>45846.625</v>
      </c>
    </row>
    <row r="191">
      <c r="A191" s="5">
        <f>A190+1</f>
        <v/>
      </c>
      <c r="B191" s="3">
        <f>-SUMIFS(df_extrato_zig!G:G,df_extrato_zig!E:E,Conciliacao!A191,df_extrato_zig!D:D,"Saque")-SUMIFS(df_extrato_zig!G:G,df_extrato_zig!E:E,Conciliacao!A191,df_extrato_zig!D:D,"Antecipação")</f>
        <v/>
      </c>
      <c r="C191" s="3">
        <f>SUMIFS(df_extrato_zig!E:E,df_extrato_zig!L:L,Conciliacao!A191,df_extrato_zig!F:F,"DINHEIRO")</f>
        <v/>
      </c>
      <c r="D191" s="3">
        <f>SUMIFS(view_parc_agrup!H:H,view_parc_agrup!G:G,Conciliacao!A191)</f>
        <v/>
      </c>
      <c r="E191" s="3">
        <f>SUMIFS(df_mutuos!I:I,df_mutuos!B:B,Conciliacao!A191)</f>
        <v/>
      </c>
      <c r="F191" s="6">
        <f>SUMIFS(df_bloqueios_judiciais!E:E,df_bloqueios_judiciais!D:D,Conciliacao!A191,df_bloqueios_judiciais!E:E,"&gt;0")</f>
        <v/>
      </c>
      <c r="G191" s="7">
        <f>SUMIFS(df_extratos!I:I,df_extratos!F:F,Conciliacao!BD191,df_extratos!G:G,"CREDITO")+SUMIFS(df_extratos!I:I,df_extratos!F:F,Conciliacao!A191,df_extratos!G:G,"CREDITO")+SUMIFS(df_extratos!I:I,df_extratos!F:F,Conciliacao!BE191,df_extratos!G:G,"CREDITO")+SUMIFS(df_extratos!I:I,df_extratos!F:F,Conciliacao!BF191,df_extratos!G:G,"CREDITO")+SUMIFS(df_extratos!I:I,df_extratos!F:F,Conciliacao!BG191,df_extratos!G:G,"CREDITO")</f>
        <v/>
      </c>
      <c r="H191" s="9">
        <f>G191-SUM(B191:F191)</f>
        <v/>
      </c>
      <c r="I191" s="4">
        <f>SUMIFS(df_blueme_sem_parcelamento!E:E,df_blueme_sem_parcelamento!H:H,Conciliacao!A191)*(-1)</f>
        <v/>
      </c>
      <c r="J191" s="4">
        <f>SUMIFS(df_blueme_com_parcelamento!J:J,df_blueme_com_parcelamento!M:M,Conciliacao!A191)*(-1)</f>
        <v/>
      </c>
      <c r="K191" s="4">
        <f>SUMIFS(df_mutuos!J:J,df_mutuos!B:B,Conciliacao!A191)*(-1)</f>
        <v/>
      </c>
      <c r="L191" s="8">
        <f>SUMIFS(df_bloqueios_judiciais!E:E,df_bloqueios_judiciais!D:D,Conciliacao!A191,df_bloqueios_judiciais!E:E,"&lt;0")</f>
        <v/>
      </c>
      <c r="M191" s="10">
        <f>SUMIFS(df_extratos!I:I,df_extratos!F:F,Conciliacao!BD191,df_extratos!G:G,"DEBITO")+SUMIFS(df_extratos!I:I,df_extratos!F:F,Conciliacao!A191,df_extratos!G:G,"DEBITO")+SUMIFS(df_extratos!I:I,df_extratos!F:F,Conciliacao!BE191,df_extratos!G:G,"DEBITO")+SUMIFS(df_extratos!I:I,df_extratos!F:F,Conciliacao!BF191,df_extratos!G:G,"DEBITO")+SUMIFS(df_extratos!I:I,df_extratos!F:F,Conciliacao!BG191,df_extratos!G:G,"DEBITO")</f>
        <v/>
      </c>
      <c r="N191" s="11">
        <f>M191-SUM(I191:L191)</f>
        <v/>
      </c>
      <c r="O191" s="25">
        <f>SUMIFS(df_ajustes_conciliaco!D:D,df_ajustes_conciliaco!C:C,Conciliacao!A191)</f>
        <v/>
      </c>
      <c r="P191" s="22">
        <f>N191+H191-O191</f>
        <v/>
      </c>
      <c r="BD191" s="20" t="n">
        <v>45847.5</v>
      </c>
      <c r="BE191" s="20" t="n">
        <v>45847.125</v>
      </c>
      <c r="BF191" s="20" t="n">
        <v>45847.54166666666</v>
      </c>
      <c r="BG191" s="20" t="n">
        <v>45847.625</v>
      </c>
    </row>
    <row r="192">
      <c r="A192" s="5">
        <f>A191+1</f>
        <v/>
      </c>
      <c r="B192" s="3">
        <f>-SUMIFS(df_extrato_zig!G:G,df_extrato_zig!E:E,Conciliacao!A192,df_extrato_zig!D:D,"Saque")-SUMIFS(df_extrato_zig!G:G,df_extrato_zig!E:E,Conciliacao!A192,df_extrato_zig!D:D,"Antecipação")</f>
        <v/>
      </c>
      <c r="C192" s="3">
        <f>SUMIFS(df_extrato_zig!E:E,df_extrato_zig!L:L,Conciliacao!A192,df_extrato_zig!F:F,"DINHEIRO")</f>
        <v/>
      </c>
      <c r="D192" s="3">
        <f>SUMIFS(view_parc_agrup!H:H,view_parc_agrup!G:G,Conciliacao!A192)</f>
        <v/>
      </c>
      <c r="E192" s="3">
        <f>SUMIFS(df_mutuos!I:I,df_mutuos!B:B,Conciliacao!A192)</f>
        <v/>
      </c>
      <c r="F192" s="6">
        <f>SUMIFS(df_bloqueios_judiciais!E:E,df_bloqueios_judiciais!D:D,Conciliacao!A192,df_bloqueios_judiciais!E:E,"&gt;0")</f>
        <v/>
      </c>
      <c r="G192" s="7">
        <f>SUMIFS(df_extratos!I:I,df_extratos!F:F,Conciliacao!BD192,df_extratos!G:G,"CREDITO")+SUMIFS(df_extratos!I:I,df_extratos!F:F,Conciliacao!A192,df_extratos!G:G,"CREDITO")+SUMIFS(df_extratos!I:I,df_extratos!F:F,Conciliacao!BE192,df_extratos!G:G,"CREDITO")+SUMIFS(df_extratos!I:I,df_extratos!F:F,Conciliacao!BF192,df_extratos!G:G,"CREDITO")+SUMIFS(df_extratos!I:I,df_extratos!F:F,Conciliacao!BG192,df_extratos!G:G,"CREDITO")</f>
        <v/>
      </c>
      <c r="H192" s="9">
        <f>G192-SUM(B192:F192)</f>
        <v/>
      </c>
      <c r="I192" s="4">
        <f>SUMIFS(df_blueme_sem_parcelamento!E:E,df_blueme_sem_parcelamento!H:H,Conciliacao!A192)*(-1)</f>
        <v/>
      </c>
      <c r="J192" s="4">
        <f>SUMIFS(df_blueme_com_parcelamento!J:J,df_blueme_com_parcelamento!M:M,Conciliacao!A192)*(-1)</f>
        <v/>
      </c>
      <c r="K192" s="4">
        <f>SUMIFS(df_mutuos!J:J,df_mutuos!B:B,Conciliacao!A192)*(-1)</f>
        <v/>
      </c>
      <c r="L192" s="8">
        <f>SUMIFS(df_bloqueios_judiciais!E:E,df_bloqueios_judiciais!D:D,Conciliacao!A192,df_bloqueios_judiciais!E:E,"&lt;0")</f>
        <v/>
      </c>
      <c r="M192" s="10">
        <f>SUMIFS(df_extratos!I:I,df_extratos!F:F,Conciliacao!BD192,df_extratos!G:G,"DEBITO")+SUMIFS(df_extratos!I:I,df_extratos!F:F,Conciliacao!A192,df_extratos!G:G,"DEBITO")+SUMIFS(df_extratos!I:I,df_extratos!F:F,Conciliacao!BE192,df_extratos!G:G,"DEBITO")+SUMIFS(df_extratos!I:I,df_extratos!F:F,Conciliacao!BF192,df_extratos!G:G,"DEBITO")+SUMIFS(df_extratos!I:I,df_extratos!F:F,Conciliacao!BG192,df_extratos!G:G,"DEBITO")</f>
        <v/>
      </c>
      <c r="N192" s="11">
        <f>M192-SUM(I192:L192)</f>
        <v/>
      </c>
      <c r="O192" s="25">
        <f>SUMIFS(df_ajustes_conciliaco!D:D,df_ajustes_conciliaco!C:C,Conciliacao!A192)</f>
        <v/>
      </c>
      <c r="P192" s="22">
        <f>N192+H192-O192</f>
        <v/>
      </c>
      <c r="BD192" s="20" t="n">
        <v>45848.5</v>
      </c>
      <c r="BE192" s="20" t="n">
        <v>45848.125</v>
      </c>
      <c r="BF192" s="20" t="n">
        <v>45848.54166666666</v>
      </c>
      <c r="BG192" s="20" t="n">
        <v>45848.625</v>
      </c>
    </row>
    <row r="193">
      <c r="A193" s="5">
        <f>A192+1</f>
        <v/>
      </c>
      <c r="B193" s="3">
        <f>-SUMIFS(df_extrato_zig!G:G,df_extrato_zig!E:E,Conciliacao!A193,df_extrato_zig!D:D,"Saque")-SUMIFS(df_extrato_zig!G:G,df_extrato_zig!E:E,Conciliacao!A193,df_extrato_zig!D:D,"Antecipação")</f>
        <v/>
      </c>
      <c r="C193" s="3">
        <f>SUMIFS(df_extrato_zig!E:E,df_extrato_zig!L:L,Conciliacao!A193,df_extrato_zig!F:F,"DINHEIRO")</f>
        <v/>
      </c>
      <c r="D193" s="3">
        <f>SUMIFS(view_parc_agrup!H:H,view_parc_agrup!G:G,Conciliacao!A193)</f>
        <v/>
      </c>
      <c r="E193" s="3">
        <f>SUMIFS(df_mutuos!I:I,df_mutuos!B:B,Conciliacao!A193)</f>
        <v/>
      </c>
      <c r="F193" s="6">
        <f>SUMIFS(df_bloqueios_judiciais!E:E,df_bloqueios_judiciais!D:D,Conciliacao!A193,df_bloqueios_judiciais!E:E,"&gt;0")</f>
        <v/>
      </c>
      <c r="G193" s="7">
        <f>SUMIFS(df_extratos!I:I,df_extratos!F:F,Conciliacao!BD193,df_extratos!G:G,"CREDITO")+SUMIFS(df_extratos!I:I,df_extratos!F:F,Conciliacao!A193,df_extratos!G:G,"CREDITO")+SUMIFS(df_extratos!I:I,df_extratos!F:F,Conciliacao!BE193,df_extratos!G:G,"CREDITO")+SUMIFS(df_extratos!I:I,df_extratos!F:F,Conciliacao!BF193,df_extratos!G:G,"CREDITO")+SUMIFS(df_extratos!I:I,df_extratos!F:F,Conciliacao!BG193,df_extratos!G:G,"CREDITO")</f>
        <v/>
      </c>
      <c r="H193" s="9">
        <f>G193-SUM(B193:F193)</f>
        <v/>
      </c>
      <c r="I193" s="4">
        <f>SUMIFS(df_blueme_sem_parcelamento!E:E,df_blueme_sem_parcelamento!H:H,Conciliacao!A193)*(-1)</f>
        <v/>
      </c>
      <c r="J193" s="4">
        <f>SUMIFS(df_blueme_com_parcelamento!J:J,df_blueme_com_parcelamento!M:M,Conciliacao!A193)*(-1)</f>
        <v/>
      </c>
      <c r="K193" s="4">
        <f>SUMIFS(df_mutuos!J:J,df_mutuos!B:B,Conciliacao!A193)*(-1)</f>
        <v/>
      </c>
      <c r="L193" s="8">
        <f>SUMIFS(df_bloqueios_judiciais!E:E,df_bloqueios_judiciais!D:D,Conciliacao!A193,df_bloqueios_judiciais!E:E,"&lt;0")</f>
        <v/>
      </c>
      <c r="M193" s="10">
        <f>SUMIFS(df_extratos!I:I,df_extratos!F:F,Conciliacao!BD193,df_extratos!G:G,"DEBITO")+SUMIFS(df_extratos!I:I,df_extratos!F:F,Conciliacao!A193,df_extratos!G:G,"DEBITO")+SUMIFS(df_extratos!I:I,df_extratos!F:F,Conciliacao!BE193,df_extratos!G:G,"DEBITO")+SUMIFS(df_extratos!I:I,df_extratos!F:F,Conciliacao!BF193,df_extratos!G:G,"DEBITO")+SUMIFS(df_extratos!I:I,df_extratos!F:F,Conciliacao!BG193,df_extratos!G:G,"DEBITO")</f>
        <v/>
      </c>
      <c r="N193" s="11">
        <f>M193-SUM(I193:L193)</f>
        <v/>
      </c>
      <c r="O193" s="25">
        <f>SUMIFS(df_ajustes_conciliaco!D:D,df_ajustes_conciliaco!C:C,Conciliacao!A193)</f>
        <v/>
      </c>
      <c r="P193" s="22">
        <f>N193+H193-O193</f>
        <v/>
      </c>
      <c r="BD193" s="20" t="n">
        <v>45849.5</v>
      </c>
      <c r="BE193" s="20" t="n">
        <v>45849.125</v>
      </c>
      <c r="BF193" s="20" t="n">
        <v>45849.54166666666</v>
      </c>
      <c r="BG193" s="20" t="n">
        <v>45849.625</v>
      </c>
    </row>
    <row r="194">
      <c r="A194" s="5">
        <f>A193+1</f>
        <v/>
      </c>
      <c r="B194" s="3">
        <f>-SUMIFS(df_extrato_zig!G:G,df_extrato_zig!E:E,Conciliacao!A194,df_extrato_zig!D:D,"Saque")-SUMIFS(df_extrato_zig!G:G,df_extrato_zig!E:E,Conciliacao!A194,df_extrato_zig!D:D,"Antecipação")</f>
        <v/>
      </c>
      <c r="C194" s="3">
        <f>SUMIFS(df_extrato_zig!E:E,df_extrato_zig!L:L,Conciliacao!A194,df_extrato_zig!F:F,"DINHEIRO")</f>
        <v/>
      </c>
      <c r="D194" s="3">
        <f>SUMIFS(view_parc_agrup!H:H,view_parc_agrup!G:G,Conciliacao!A194)</f>
        <v/>
      </c>
      <c r="E194" s="3">
        <f>SUMIFS(df_mutuos!I:I,df_mutuos!B:B,Conciliacao!A194)</f>
        <v/>
      </c>
      <c r="F194" s="6">
        <f>SUMIFS(df_bloqueios_judiciais!E:E,df_bloqueios_judiciais!D:D,Conciliacao!A194,df_bloqueios_judiciais!E:E,"&gt;0")</f>
        <v/>
      </c>
      <c r="G194" s="7">
        <f>SUMIFS(df_extratos!I:I,df_extratos!F:F,Conciliacao!BD194,df_extratos!G:G,"CREDITO")+SUMIFS(df_extratos!I:I,df_extratos!F:F,Conciliacao!A194,df_extratos!G:G,"CREDITO")+SUMIFS(df_extratos!I:I,df_extratos!F:F,Conciliacao!BE194,df_extratos!G:G,"CREDITO")+SUMIFS(df_extratos!I:I,df_extratos!F:F,Conciliacao!BF194,df_extratos!G:G,"CREDITO")+SUMIFS(df_extratos!I:I,df_extratos!F:F,Conciliacao!BG194,df_extratos!G:G,"CREDITO")</f>
        <v/>
      </c>
      <c r="H194" s="9">
        <f>G194-SUM(B194:F194)</f>
        <v/>
      </c>
      <c r="I194" s="4">
        <f>SUMIFS(df_blueme_sem_parcelamento!E:E,df_blueme_sem_parcelamento!H:H,Conciliacao!A194)*(-1)</f>
        <v/>
      </c>
      <c r="J194" s="4">
        <f>SUMIFS(df_blueme_com_parcelamento!J:J,df_blueme_com_parcelamento!M:M,Conciliacao!A194)*(-1)</f>
        <v/>
      </c>
      <c r="K194" s="4">
        <f>SUMIFS(df_mutuos!J:J,df_mutuos!B:B,Conciliacao!A194)*(-1)</f>
        <v/>
      </c>
      <c r="L194" s="8">
        <f>SUMIFS(df_bloqueios_judiciais!E:E,df_bloqueios_judiciais!D:D,Conciliacao!A194,df_bloqueios_judiciais!E:E,"&lt;0")</f>
        <v/>
      </c>
      <c r="M194" s="10">
        <f>SUMIFS(df_extratos!I:I,df_extratos!F:F,Conciliacao!BD194,df_extratos!G:G,"DEBITO")+SUMIFS(df_extratos!I:I,df_extratos!F:F,Conciliacao!A194,df_extratos!G:G,"DEBITO")+SUMIFS(df_extratos!I:I,df_extratos!F:F,Conciliacao!BE194,df_extratos!G:G,"DEBITO")+SUMIFS(df_extratos!I:I,df_extratos!F:F,Conciliacao!BF194,df_extratos!G:G,"DEBITO")+SUMIFS(df_extratos!I:I,df_extratos!F:F,Conciliacao!BG194,df_extratos!G:G,"DEBITO")</f>
        <v/>
      </c>
      <c r="N194" s="11">
        <f>M194-SUM(I194:L194)</f>
        <v/>
      </c>
      <c r="O194" s="25">
        <f>SUMIFS(df_ajustes_conciliaco!D:D,df_ajustes_conciliaco!C:C,Conciliacao!A194)</f>
        <v/>
      </c>
      <c r="P194" s="22">
        <f>N194+H194-O194</f>
        <v/>
      </c>
      <c r="BD194" s="20" t="n">
        <v>45850.5</v>
      </c>
      <c r="BE194" s="20" t="n">
        <v>45850.125</v>
      </c>
      <c r="BF194" s="20" t="n">
        <v>45850.54166666666</v>
      </c>
      <c r="BG194" s="20" t="n">
        <v>45850.625</v>
      </c>
    </row>
    <row r="195">
      <c r="A195" s="5">
        <f>A194+1</f>
        <v/>
      </c>
      <c r="B195" s="3">
        <f>-SUMIFS(df_extrato_zig!G:G,df_extrato_zig!E:E,Conciliacao!A195,df_extrato_zig!D:D,"Saque")-SUMIFS(df_extrato_zig!G:G,df_extrato_zig!E:E,Conciliacao!A195,df_extrato_zig!D:D,"Antecipação")</f>
        <v/>
      </c>
      <c r="C195" s="3">
        <f>SUMIFS(df_extrato_zig!E:E,df_extrato_zig!L:L,Conciliacao!A195,df_extrato_zig!F:F,"DINHEIRO")</f>
        <v/>
      </c>
      <c r="D195" s="3">
        <f>SUMIFS(view_parc_agrup!H:H,view_parc_agrup!G:G,Conciliacao!A195)</f>
        <v/>
      </c>
      <c r="E195" s="3">
        <f>SUMIFS(df_mutuos!I:I,df_mutuos!B:B,Conciliacao!A195)</f>
        <v/>
      </c>
      <c r="F195" s="6">
        <f>SUMIFS(df_bloqueios_judiciais!E:E,df_bloqueios_judiciais!D:D,Conciliacao!A195,df_bloqueios_judiciais!E:E,"&gt;0")</f>
        <v/>
      </c>
      <c r="G195" s="7">
        <f>SUMIFS(df_extratos!I:I,df_extratos!F:F,Conciliacao!BD195,df_extratos!G:G,"CREDITO")+SUMIFS(df_extratos!I:I,df_extratos!F:F,Conciliacao!A195,df_extratos!G:G,"CREDITO")+SUMIFS(df_extratos!I:I,df_extratos!F:F,Conciliacao!BE195,df_extratos!G:G,"CREDITO")+SUMIFS(df_extratos!I:I,df_extratos!F:F,Conciliacao!BF195,df_extratos!G:G,"CREDITO")+SUMIFS(df_extratos!I:I,df_extratos!F:F,Conciliacao!BG195,df_extratos!G:G,"CREDITO")</f>
        <v/>
      </c>
      <c r="H195" s="9">
        <f>G195-SUM(B195:F195)</f>
        <v/>
      </c>
      <c r="I195" s="4">
        <f>SUMIFS(df_blueme_sem_parcelamento!E:E,df_blueme_sem_parcelamento!H:H,Conciliacao!A195)*(-1)</f>
        <v/>
      </c>
      <c r="J195" s="4">
        <f>SUMIFS(df_blueme_com_parcelamento!J:J,df_blueme_com_parcelamento!M:M,Conciliacao!A195)*(-1)</f>
        <v/>
      </c>
      <c r="K195" s="4">
        <f>SUMIFS(df_mutuos!J:J,df_mutuos!B:B,Conciliacao!A195)*(-1)</f>
        <v/>
      </c>
      <c r="L195" s="8">
        <f>SUMIFS(df_bloqueios_judiciais!E:E,df_bloqueios_judiciais!D:D,Conciliacao!A195,df_bloqueios_judiciais!E:E,"&lt;0")</f>
        <v/>
      </c>
      <c r="M195" s="10">
        <f>SUMIFS(df_extratos!I:I,df_extratos!F:F,Conciliacao!BD195,df_extratos!G:G,"DEBITO")+SUMIFS(df_extratos!I:I,df_extratos!F:F,Conciliacao!A195,df_extratos!G:G,"DEBITO")+SUMIFS(df_extratos!I:I,df_extratos!F:F,Conciliacao!BE195,df_extratos!G:G,"DEBITO")+SUMIFS(df_extratos!I:I,df_extratos!F:F,Conciliacao!BF195,df_extratos!G:G,"DEBITO")+SUMIFS(df_extratos!I:I,df_extratos!F:F,Conciliacao!BG195,df_extratos!G:G,"DEBITO")</f>
        <v/>
      </c>
      <c r="N195" s="11">
        <f>M195-SUM(I195:L195)</f>
        <v/>
      </c>
      <c r="O195" s="25">
        <f>SUMIFS(df_ajustes_conciliaco!D:D,df_ajustes_conciliaco!C:C,Conciliacao!A195)</f>
        <v/>
      </c>
      <c r="P195" s="22">
        <f>N195+H195-O195</f>
        <v/>
      </c>
      <c r="BD195" s="20" t="n">
        <v>45851.5</v>
      </c>
      <c r="BE195" s="20" t="n">
        <v>45851.125</v>
      </c>
      <c r="BF195" s="20" t="n">
        <v>45851.54166666666</v>
      </c>
      <c r="BG195" s="20" t="n">
        <v>45851.625</v>
      </c>
    </row>
    <row r="196">
      <c r="A196" s="5">
        <f>A195+1</f>
        <v/>
      </c>
      <c r="B196" s="3">
        <f>-SUMIFS(df_extrato_zig!G:G,df_extrato_zig!E:E,Conciliacao!A196,df_extrato_zig!D:D,"Saque")-SUMIFS(df_extrato_zig!G:G,df_extrato_zig!E:E,Conciliacao!A196,df_extrato_zig!D:D,"Antecipação")</f>
        <v/>
      </c>
      <c r="C196" s="3">
        <f>SUMIFS(df_extrato_zig!E:E,df_extrato_zig!L:L,Conciliacao!A196,df_extrato_zig!F:F,"DINHEIRO")</f>
        <v/>
      </c>
      <c r="D196" s="3">
        <f>SUMIFS(view_parc_agrup!H:H,view_parc_agrup!G:G,Conciliacao!A196)</f>
        <v/>
      </c>
      <c r="E196" s="3">
        <f>SUMIFS(df_mutuos!I:I,df_mutuos!B:B,Conciliacao!A196)</f>
        <v/>
      </c>
      <c r="F196" s="6">
        <f>SUMIFS(df_bloqueios_judiciais!E:E,df_bloqueios_judiciais!D:D,Conciliacao!A196,df_bloqueios_judiciais!E:E,"&gt;0")</f>
        <v/>
      </c>
      <c r="G196" s="7">
        <f>SUMIFS(df_extratos!I:I,df_extratos!F:F,Conciliacao!BD196,df_extratos!G:G,"CREDITO")+SUMIFS(df_extratos!I:I,df_extratos!F:F,Conciliacao!A196,df_extratos!G:G,"CREDITO")+SUMIFS(df_extratos!I:I,df_extratos!F:F,Conciliacao!BE196,df_extratos!G:G,"CREDITO")+SUMIFS(df_extratos!I:I,df_extratos!F:F,Conciliacao!BF196,df_extratos!G:G,"CREDITO")+SUMIFS(df_extratos!I:I,df_extratos!F:F,Conciliacao!BG196,df_extratos!G:G,"CREDITO")</f>
        <v/>
      </c>
      <c r="H196" s="9">
        <f>G196-SUM(B196:F196)</f>
        <v/>
      </c>
      <c r="I196" s="4">
        <f>SUMIFS(df_blueme_sem_parcelamento!E:E,df_blueme_sem_parcelamento!H:H,Conciliacao!A196)*(-1)</f>
        <v/>
      </c>
      <c r="J196" s="4">
        <f>SUMIFS(df_blueme_com_parcelamento!J:J,df_blueme_com_parcelamento!M:M,Conciliacao!A196)*(-1)</f>
        <v/>
      </c>
      <c r="K196" s="4">
        <f>SUMIFS(df_mutuos!J:J,df_mutuos!B:B,Conciliacao!A196)*(-1)</f>
        <v/>
      </c>
      <c r="L196" s="8">
        <f>SUMIFS(df_bloqueios_judiciais!E:E,df_bloqueios_judiciais!D:D,Conciliacao!A196,df_bloqueios_judiciais!E:E,"&lt;0")</f>
        <v/>
      </c>
      <c r="M196" s="10">
        <f>SUMIFS(df_extratos!I:I,df_extratos!F:F,Conciliacao!BD196,df_extratos!G:G,"DEBITO")+SUMIFS(df_extratos!I:I,df_extratos!F:F,Conciliacao!A196,df_extratos!G:G,"DEBITO")+SUMIFS(df_extratos!I:I,df_extratos!F:F,Conciliacao!BE196,df_extratos!G:G,"DEBITO")+SUMIFS(df_extratos!I:I,df_extratos!F:F,Conciliacao!BF196,df_extratos!G:G,"DEBITO")+SUMIFS(df_extratos!I:I,df_extratos!F:F,Conciliacao!BG196,df_extratos!G:G,"DEBITO")</f>
        <v/>
      </c>
      <c r="N196" s="11">
        <f>M196-SUM(I196:L196)</f>
        <v/>
      </c>
      <c r="O196" s="25">
        <f>SUMIFS(df_ajustes_conciliaco!D:D,df_ajustes_conciliaco!C:C,Conciliacao!A196)</f>
        <v/>
      </c>
      <c r="P196" s="22">
        <f>N196+H196-O196</f>
        <v/>
      </c>
      <c r="BD196" s="20" t="n">
        <v>45852.5</v>
      </c>
      <c r="BE196" s="20" t="n">
        <v>45852.125</v>
      </c>
      <c r="BF196" s="20" t="n">
        <v>45852.54166666666</v>
      </c>
      <c r="BG196" s="20" t="n">
        <v>45852.625</v>
      </c>
    </row>
    <row r="197">
      <c r="A197" s="5">
        <f>A196+1</f>
        <v/>
      </c>
      <c r="B197" s="3">
        <f>-SUMIFS(df_extrato_zig!G:G,df_extrato_zig!E:E,Conciliacao!A197,df_extrato_zig!D:D,"Saque")-SUMIFS(df_extrato_zig!G:G,df_extrato_zig!E:E,Conciliacao!A197,df_extrato_zig!D:D,"Antecipação")</f>
        <v/>
      </c>
      <c r="C197" s="3">
        <f>SUMIFS(df_extrato_zig!E:E,df_extrato_zig!L:L,Conciliacao!A197,df_extrato_zig!F:F,"DINHEIRO")</f>
        <v/>
      </c>
      <c r="D197" s="3">
        <f>SUMIFS(view_parc_agrup!H:H,view_parc_agrup!G:G,Conciliacao!A197)</f>
        <v/>
      </c>
      <c r="E197" s="3">
        <f>SUMIFS(df_mutuos!I:I,df_mutuos!B:B,Conciliacao!A197)</f>
        <v/>
      </c>
      <c r="F197" s="6">
        <f>SUMIFS(df_bloqueios_judiciais!E:E,df_bloqueios_judiciais!D:D,Conciliacao!A197,df_bloqueios_judiciais!E:E,"&gt;0")</f>
        <v/>
      </c>
      <c r="G197" s="7">
        <f>SUMIFS(df_extratos!I:I,df_extratos!F:F,Conciliacao!BD197,df_extratos!G:G,"CREDITO")+SUMIFS(df_extratos!I:I,df_extratos!F:F,Conciliacao!A197,df_extratos!G:G,"CREDITO")+SUMIFS(df_extratos!I:I,df_extratos!F:F,Conciliacao!BE197,df_extratos!G:G,"CREDITO")+SUMIFS(df_extratos!I:I,df_extratos!F:F,Conciliacao!BF197,df_extratos!G:G,"CREDITO")+SUMIFS(df_extratos!I:I,df_extratos!F:F,Conciliacao!BG197,df_extratos!G:G,"CREDITO")</f>
        <v/>
      </c>
      <c r="H197" s="9">
        <f>G197-SUM(B197:F197)</f>
        <v/>
      </c>
      <c r="I197" s="4">
        <f>SUMIFS(df_blueme_sem_parcelamento!E:E,df_blueme_sem_parcelamento!H:H,Conciliacao!A197)*(-1)</f>
        <v/>
      </c>
      <c r="J197" s="4">
        <f>SUMIFS(df_blueme_com_parcelamento!J:J,df_blueme_com_parcelamento!M:M,Conciliacao!A197)*(-1)</f>
        <v/>
      </c>
      <c r="K197" s="4">
        <f>SUMIFS(df_mutuos!J:J,df_mutuos!B:B,Conciliacao!A197)*(-1)</f>
        <v/>
      </c>
      <c r="L197" s="8">
        <f>SUMIFS(df_bloqueios_judiciais!E:E,df_bloqueios_judiciais!D:D,Conciliacao!A197,df_bloqueios_judiciais!E:E,"&lt;0")</f>
        <v/>
      </c>
      <c r="M197" s="10">
        <f>SUMIFS(df_extratos!I:I,df_extratos!F:F,Conciliacao!BD197,df_extratos!G:G,"DEBITO")+SUMIFS(df_extratos!I:I,df_extratos!F:F,Conciliacao!A197,df_extratos!G:G,"DEBITO")+SUMIFS(df_extratos!I:I,df_extratos!F:F,Conciliacao!BE197,df_extratos!G:G,"DEBITO")+SUMIFS(df_extratos!I:I,df_extratos!F:F,Conciliacao!BF197,df_extratos!G:G,"DEBITO")+SUMIFS(df_extratos!I:I,df_extratos!F:F,Conciliacao!BG197,df_extratos!G:G,"DEBITO")</f>
        <v/>
      </c>
      <c r="N197" s="11">
        <f>M197-SUM(I197:L197)</f>
        <v/>
      </c>
      <c r="O197" s="25">
        <f>SUMIFS(df_ajustes_conciliaco!D:D,df_ajustes_conciliaco!C:C,Conciliacao!A197)</f>
        <v/>
      </c>
      <c r="P197" s="22">
        <f>N197+H197-O197</f>
        <v/>
      </c>
      <c r="BD197" s="20" t="n">
        <v>45853.5</v>
      </c>
      <c r="BE197" s="20" t="n">
        <v>45853.125</v>
      </c>
      <c r="BF197" s="20" t="n">
        <v>45853.54166666666</v>
      </c>
      <c r="BG197" s="20" t="n">
        <v>45853.625</v>
      </c>
    </row>
    <row r="198">
      <c r="A198" s="5">
        <f>A197+1</f>
        <v/>
      </c>
      <c r="B198" s="3">
        <f>-SUMIFS(df_extrato_zig!G:G,df_extrato_zig!E:E,Conciliacao!A198,df_extrato_zig!D:D,"Saque")-SUMIFS(df_extrato_zig!G:G,df_extrato_zig!E:E,Conciliacao!A198,df_extrato_zig!D:D,"Antecipação")</f>
        <v/>
      </c>
      <c r="C198" s="3">
        <f>SUMIFS(df_extrato_zig!E:E,df_extrato_zig!L:L,Conciliacao!A198,df_extrato_zig!F:F,"DINHEIRO")</f>
        <v/>
      </c>
      <c r="D198" s="3">
        <f>SUMIFS(view_parc_agrup!H:H,view_parc_agrup!G:G,Conciliacao!A198)</f>
        <v/>
      </c>
      <c r="E198" s="3">
        <f>SUMIFS(df_mutuos!I:I,df_mutuos!B:B,Conciliacao!A198)</f>
        <v/>
      </c>
      <c r="F198" s="6">
        <f>SUMIFS(df_bloqueios_judiciais!E:E,df_bloqueios_judiciais!D:D,Conciliacao!A198,df_bloqueios_judiciais!E:E,"&gt;0")</f>
        <v/>
      </c>
      <c r="G198" s="7">
        <f>SUMIFS(df_extratos!I:I,df_extratos!F:F,Conciliacao!BD198,df_extratos!G:G,"CREDITO")+SUMIFS(df_extratos!I:I,df_extratos!F:F,Conciliacao!A198,df_extratos!G:G,"CREDITO")+SUMIFS(df_extratos!I:I,df_extratos!F:F,Conciliacao!BE198,df_extratos!G:G,"CREDITO")+SUMIFS(df_extratos!I:I,df_extratos!F:F,Conciliacao!BF198,df_extratos!G:G,"CREDITO")+SUMIFS(df_extratos!I:I,df_extratos!F:F,Conciliacao!BG198,df_extratos!G:G,"CREDITO")</f>
        <v/>
      </c>
      <c r="H198" s="9">
        <f>G198-SUM(B198:F198)</f>
        <v/>
      </c>
      <c r="I198" s="4">
        <f>SUMIFS(df_blueme_sem_parcelamento!E:E,df_blueme_sem_parcelamento!H:H,Conciliacao!A198)*(-1)</f>
        <v/>
      </c>
      <c r="J198" s="4">
        <f>SUMIFS(df_blueme_com_parcelamento!J:J,df_blueme_com_parcelamento!M:M,Conciliacao!A198)*(-1)</f>
        <v/>
      </c>
      <c r="K198" s="4">
        <f>SUMIFS(df_mutuos!J:J,df_mutuos!B:B,Conciliacao!A198)*(-1)</f>
        <v/>
      </c>
      <c r="L198" s="8">
        <f>SUMIFS(df_bloqueios_judiciais!E:E,df_bloqueios_judiciais!D:D,Conciliacao!A198,df_bloqueios_judiciais!E:E,"&lt;0")</f>
        <v/>
      </c>
      <c r="M198" s="10">
        <f>SUMIFS(df_extratos!I:I,df_extratos!F:F,Conciliacao!BD198,df_extratos!G:G,"DEBITO")+SUMIFS(df_extratos!I:I,df_extratos!F:F,Conciliacao!A198,df_extratos!G:G,"DEBITO")+SUMIFS(df_extratos!I:I,df_extratos!F:F,Conciliacao!BE198,df_extratos!G:G,"DEBITO")+SUMIFS(df_extratos!I:I,df_extratos!F:F,Conciliacao!BF198,df_extratos!G:G,"DEBITO")+SUMIFS(df_extratos!I:I,df_extratos!F:F,Conciliacao!BG198,df_extratos!G:G,"DEBITO")</f>
        <v/>
      </c>
      <c r="N198" s="11">
        <f>M198-SUM(I198:L198)</f>
        <v/>
      </c>
      <c r="O198" s="25">
        <f>SUMIFS(df_ajustes_conciliaco!D:D,df_ajustes_conciliaco!C:C,Conciliacao!A198)</f>
        <v/>
      </c>
      <c r="P198" s="22">
        <f>N198+H198-O198</f>
        <v/>
      </c>
      <c r="BD198" s="20" t="n">
        <v>45854.5</v>
      </c>
      <c r="BE198" s="20" t="n">
        <v>45854.125</v>
      </c>
      <c r="BF198" s="20" t="n">
        <v>45854.54166666666</v>
      </c>
      <c r="BG198" s="20" t="n">
        <v>45854.625</v>
      </c>
    </row>
    <row r="199">
      <c r="A199" s="5">
        <f>A198+1</f>
        <v/>
      </c>
      <c r="B199" s="3">
        <f>-SUMIFS(df_extrato_zig!G:G,df_extrato_zig!E:E,Conciliacao!A199,df_extrato_zig!D:D,"Saque")-SUMIFS(df_extrato_zig!G:G,df_extrato_zig!E:E,Conciliacao!A199,df_extrato_zig!D:D,"Antecipação")</f>
        <v/>
      </c>
      <c r="C199" s="3">
        <f>SUMIFS(df_extrato_zig!E:E,df_extrato_zig!L:L,Conciliacao!A199,df_extrato_zig!F:F,"DINHEIRO")</f>
        <v/>
      </c>
      <c r="D199" s="3">
        <f>SUMIFS(view_parc_agrup!H:H,view_parc_agrup!G:G,Conciliacao!A199)</f>
        <v/>
      </c>
      <c r="E199" s="3">
        <f>SUMIFS(df_mutuos!I:I,df_mutuos!B:B,Conciliacao!A199)</f>
        <v/>
      </c>
      <c r="F199" s="6">
        <f>SUMIFS(df_bloqueios_judiciais!E:E,df_bloqueios_judiciais!D:D,Conciliacao!A199,df_bloqueios_judiciais!E:E,"&gt;0")</f>
        <v/>
      </c>
      <c r="G199" s="7">
        <f>SUMIFS(df_extratos!I:I,df_extratos!F:F,Conciliacao!BD199,df_extratos!G:G,"CREDITO")+SUMIFS(df_extratos!I:I,df_extratos!F:F,Conciliacao!A199,df_extratos!G:G,"CREDITO")+SUMIFS(df_extratos!I:I,df_extratos!F:F,Conciliacao!BE199,df_extratos!G:G,"CREDITO")+SUMIFS(df_extratos!I:I,df_extratos!F:F,Conciliacao!BF199,df_extratos!G:G,"CREDITO")+SUMIFS(df_extratos!I:I,df_extratos!F:F,Conciliacao!BG199,df_extratos!G:G,"CREDITO")</f>
        <v/>
      </c>
      <c r="H199" s="9">
        <f>G199-SUM(B199:F199)</f>
        <v/>
      </c>
      <c r="I199" s="4">
        <f>SUMIFS(df_blueme_sem_parcelamento!E:E,df_blueme_sem_parcelamento!H:H,Conciliacao!A199)*(-1)</f>
        <v/>
      </c>
      <c r="J199" s="4">
        <f>SUMIFS(df_blueme_com_parcelamento!J:J,df_blueme_com_parcelamento!M:M,Conciliacao!A199)*(-1)</f>
        <v/>
      </c>
      <c r="K199" s="4">
        <f>SUMIFS(df_mutuos!J:J,df_mutuos!B:B,Conciliacao!A199)*(-1)</f>
        <v/>
      </c>
      <c r="L199" s="8">
        <f>SUMIFS(df_bloqueios_judiciais!E:E,df_bloqueios_judiciais!D:D,Conciliacao!A199,df_bloqueios_judiciais!E:E,"&lt;0")</f>
        <v/>
      </c>
      <c r="M199" s="10">
        <f>SUMIFS(df_extratos!I:I,df_extratos!F:F,Conciliacao!BD199,df_extratos!G:G,"DEBITO")+SUMIFS(df_extratos!I:I,df_extratos!F:F,Conciliacao!A199,df_extratos!G:G,"DEBITO")+SUMIFS(df_extratos!I:I,df_extratos!F:F,Conciliacao!BE199,df_extratos!G:G,"DEBITO")+SUMIFS(df_extratos!I:I,df_extratos!F:F,Conciliacao!BF199,df_extratos!G:G,"DEBITO")+SUMIFS(df_extratos!I:I,df_extratos!F:F,Conciliacao!BG199,df_extratos!G:G,"DEBITO")</f>
        <v/>
      </c>
      <c r="N199" s="11">
        <f>M199-SUM(I199:L199)</f>
        <v/>
      </c>
      <c r="O199" s="25">
        <f>SUMIFS(df_ajustes_conciliaco!D:D,df_ajustes_conciliaco!C:C,Conciliacao!A199)</f>
        <v/>
      </c>
      <c r="P199" s="22">
        <f>N199+H199-O199</f>
        <v/>
      </c>
      <c r="BD199" s="20" t="n">
        <v>45855.5</v>
      </c>
      <c r="BE199" s="20" t="n">
        <v>45855.125</v>
      </c>
      <c r="BF199" s="20" t="n">
        <v>45855.54166666666</v>
      </c>
      <c r="BG199" s="20" t="n">
        <v>45855.625</v>
      </c>
    </row>
    <row r="200">
      <c r="A200" s="5">
        <f>A199+1</f>
        <v/>
      </c>
      <c r="B200" s="3">
        <f>-SUMIFS(df_extrato_zig!G:G,df_extrato_zig!E:E,Conciliacao!A200,df_extrato_zig!D:D,"Saque")-SUMIFS(df_extrato_zig!G:G,df_extrato_zig!E:E,Conciliacao!A200,df_extrato_zig!D:D,"Antecipação")</f>
        <v/>
      </c>
      <c r="C200" s="3">
        <f>SUMIFS(df_extrato_zig!E:E,df_extrato_zig!L:L,Conciliacao!A200,df_extrato_zig!F:F,"DINHEIRO")</f>
        <v/>
      </c>
      <c r="D200" s="3">
        <f>SUMIFS(view_parc_agrup!H:H,view_parc_agrup!G:G,Conciliacao!A200)</f>
        <v/>
      </c>
      <c r="E200" s="3">
        <f>SUMIFS(df_mutuos!I:I,df_mutuos!B:B,Conciliacao!A200)</f>
        <v/>
      </c>
      <c r="F200" s="6">
        <f>SUMIFS(df_bloqueios_judiciais!E:E,df_bloqueios_judiciais!D:D,Conciliacao!A200,df_bloqueios_judiciais!E:E,"&gt;0")</f>
        <v/>
      </c>
      <c r="G200" s="7">
        <f>SUMIFS(df_extratos!I:I,df_extratos!F:F,Conciliacao!BD200,df_extratos!G:G,"CREDITO")+SUMIFS(df_extratos!I:I,df_extratos!F:F,Conciliacao!A200,df_extratos!G:G,"CREDITO")+SUMIFS(df_extratos!I:I,df_extratos!F:F,Conciliacao!BE200,df_extratos!G:G,"CREDITO")+SUMIFS(df_extratos!I:I,df_extratos!F:F,Conciliacao!BF200,df_extratos!G:G,"CREDITO")+SUMIFS(df_extratos!I:I,df_extratos!F:F,Conciliacao!BG200,df_extratos!G:G,"CREDITO")</f>
        <v/>
      </c>
      <c r="H200" s="9">
        <f>G200-SUM(B200:F200)</f>
        <v/>
      </c>
      <c r="I200" s="4">
        <f>SUMIFS(df_blueme_sem_parcelamento!E:E,df_blueme_sem_parcelamento!H:H,Conciliacao!A200)*(-1)</f>
        <v/>
      </c>
      <c r="J200" s="4">
        <f>SUMIFS(df_blueme_com_parcelamento!J:J,df_blueme_com_parcelamento!M:M,Conciliacao!A200)*(-1)</f>
        <v/>
      </c>
      <c r="K200" s="4">
        <f>SUMIFS(df_mutuos!J:J,df_mutuos!B:B,Conciliacao!A200)*(-1)</f>
        <v/>
      </c>
      <c r="L200" s="8">
        <f>SUMIFS(df_bloqueios_judiciais!E:E,df_bloqueios_judiciais!D:D,Conciliacao!A200,df_bloqueios_judiciais!E:E,"&lt;0")</f>
        <v/>
      </c>
      <c r="M200" s="10">
        <f>SUMIFS(df_extratos!I:I,df_extratos!F:F,Conciliacao!BD200,df_extratos!G:G,"DEBITO")+SUMIFS(df_extratos!I:I,df_extratos!F:F,Conciliacao!A200,df_extratos!G:G,"DEBITO")+SUMIFS(df_extratos!I:I,df_extratos!F:F,Conciliacao!BE200,df_extratos!G:G,"DEBITO")+SUMIFS(df_extratos!I:I,df_extratos!F:F,Conciliacao!BF200,df_extratos!G:G,"DEBITO")+SUMIFS(df_extratos!I:I,df_extratos!F:F,Conciliacao!BG200,df_extratos!G:G,"DEBITO")</f>
        <v/>
      </c>
      <c r="N200" s="11">
        <f>M200-SUM(I200:L200)</f>
        <v/>
      </c>
      <c r="O200" s="25">
        <f>SUMIFS(df_ajustes_conciliaco!D:D,df_ajustes_conciliaco!C:C,Conciliacao!A200)</f>
        <v/>
      </c>
      <c r="P200" s="22">
        <f>N200+H200-O200</f>
        <v/>
      </c>
      <c r="BD200" s="20" t="n">
        <v>45856.5</v>
      </c>
      <c r="BE200" s="20" t="n">
        <v>45856.125</v>
      </c>
      <c r="BF200" s="20" t="n">
        <v>45856.54166666666</v>
      </c>
      <c r="BG200" s="20" t="n">
        <v>45856.625</v>
      </c>
    </row>
    <row r="201">
      <c r="A201" s="5">
        <f>A200+1</f>
        <v/>
      </c>
      <c r="B201" s="3">
        <f>-SUMIFS(df_extrato_zig!G:G,df_extrato_zig!E:E,Conciliacao!A201,df_extrato_zig!D:D,"Saque")-SUMIFS(df_extrato_zig!G:G,df_extrato_zig!E:E,Conciliacao!A201,df_extrato_zig!D:D,"Antecipação")</f>
        <v/>
      </c>
      <c r="C201" s="3">
        <f>SUMIFS(df_extrato_zig!E:E,df_extrato_zig!L:L,Conciliacao!A201,df_extrato_zig!F:F,"DINHEIRO")</f>
        <v/>
      </c>
      <c r="D201" s="3">
        <f>SUMIFS(view_parc_agrup!H:H,view_parc_agrup!G:G,Conciliacao!A201)</f>
        <v/>
      </c>
      <c r="E201" s="3">
        <f>SUMIFS(df_mutuos!I:I,df_mutuos!B:B,Conciliacao!A201)</f>
        <v/>
      </c>
      <c r="F201" s="6">
        <f>SUMIFS(df_bloqueios_judiciais!E:E,df_bloqueios_judiciais!D:D,Conciliacao!A201,df_bloqueios_judiciais!E:E,"&gt;0")</f>
        <v/>
      </c>
      <c r="G201" s="7">
        <f>SUMIFS(df_extratos!I:I,df_extratos!F:F,Conciliacao!BD201,df_extratos!G:G,"CREDITO")+SUMIFS(df_extratos!I:I,df_extratos!F:F,Conciliacao!A201,df_extratos!G:G,"CREDITO")+SUMIFS(df_extratos!I:I,df_extratos!F:F,Conciliacao!BE201,df_extratos!G:G,"CREDITO")+SUMIFS(df_extratos!I:I,df_extratos!F:F,Conciliacao!BF201,df_extratos!G:G,"CREDITO")+SUMIFS(df_extratos!I:I,df_extratos!F:F,Conciliacao!BG201,df_extratos!G:G,"CREDITO")</f>
        <v/>
      </c>
      <c r="H201" s="9">
        <f>G201-SUM(B201:F201)</f>
        <v/>
      </c>
      <c r="I201" s="4">
        <f>SUMIFS(df_blueme_sem_parcelamento!E:E,df_blueme_sem_parcelamento!H:H,Conciliacao!A201)*(-1)</f>
        <v/>
      </c>
      <c r="J201" s="4">
        <f>SUMIFS(df_blueme_com_parcelamento!J:J,df_blueme_com_parcelamento!M:M,Conciliacao!A201)*(-1)</f>
        <v/>
      </c>
      <c r="K201" s="4">
        <f>SUMIFS(df_mutuos!J:J,df_mutuos!B:B,Conciliacao!A201)*(-1)</f>
        <v/>
      </c>
      <c r="L201" s="8">
        <f>SUMIFS(df_bloqueios_judiciais!E:E,df_bloqueios_judiciais!D:D,Conciliacao!A201,df_bloqueios_judiciais!E:E,"&lt;0")</f>
        <v/>
      </c>
      <c r="M201" s="10">
        <f>SUMIFS(df_extratos!I:I,df_extratos!F:F,Conciliacao!BD201,df_extratos!G:G,"DEBITO")+SUMIFS(df_extratos!I:I,df_extratos!F:F,Conciliacao!A201,df_extratos!G:G,"DEBITO")+SUMIFS(df_extratos!I:I,df_extratos!F:F,Conciliacao!BE201,df_extratos!G:G,"DEBITO")+SUMIFS(df_extratos!I:I,df_extratos!F:F,Conciliacao!BF201,df_extratos!G:G,"DEBITO")+SUMIFS(df_extratos!I:I,df_extratos!F:F,Conciliacao!BG201,df_extratos!G:G,"DEBITO")</f>
        <v/>
      </c>
      <c r="N201" s="11">
        <f>M201-SUM(I201:L201)</f>
        <v/>
      </c>
      <c r="O201" s="25">
        <f>SUMIFS(df_ajustes_conciliaco!D:D,df_ajustes_conciliaco!C:C,Conciliacao!A201)</f>
        <v/>
      </c>
      <c r="P201" s="22">
        <f>N201+H201-O201</f>
        <v/>
      </c>
      <c r="BD201" s="20" t="n">
        <v>45857.5</v>
      </c>
      <c r="BE201" s="20" t="n">
        <v>45857.125</v>
      </c>
      <c r="BF201" s="20" t="n">
        <v>45857.54166666666</v>
      </c>
      <c r="BG201" s="20" t="n">
        <v>45857.625</v>
      </c>
    </row>
    <row r="202">
      <c r="A202" s="5">
        <f>A201+1</f>
        <v/>
      </c>
      <c r="B202" s="3">
        <f>-SUMIFS(df_extrato_zig!G:G,df_extrato_zig!E:E,Conciliacao!A202,df_extrato_zig!D:D,"Saque")-SUMIFS(df_extrato_zig!G:G,df_extrato_zig!E:E,Conciliacao!A202,df_extrato_zig!D:D,"Antecipação")</f>
        <v/>
      </c>
      <c r="C202" s="3">
        <f>SUMIFS(df_extrato_zig!E:E,df_extrato_zig!L:L,Conciliacao!A202,df_extrato_zig!F:F,"DINHEIRO")</f>
        <v/>
      </c>
      <c r="D202" s="3">
        <f>SUMIFS(view_parc_agrup!H:H,view_parc_agrup!G:G,Conciliacao!A202)</f>
        <v/>
      </c>
      <c r="E202" s="3">
        <f>SUMIFS(df_mutuos!I:I,df_mutuos!B:B,Conciliacao!A202)</f>
        <v/>
      </c>
      <c r="F202" s="6">
        <f>SUMIFS(df_bloqueios_judiciais!E:E,df_bloqueios_judiciais!D:D,Conciliacao!A202,df_bloqueios_judiciais!E:E,"&gt;0")</f>
        <v/>
      </c>
      <c r="G202" s="7">
        <f>SUMIFS(df_extratos!I:I,df_extratos!F:F,Conciliacao!BD202,df_extratos!G:G,"CREDITO")+SUMIFS(df_extratos!I:I,df_extratos!F:F,Conciliacao!A202,df_extratos!G:G,"CREDITO")+SUMIFS(df_extratos!I:I,df_extratos!F:F,Conciliacao!BE202,df_extratos!G:G,"CREDITO")+SUMIFS(df_extratos!I:I,df_extratos!F:F,Conciliacao!BF202,df_extratos!G:G,"CREDITO")+SUMIFS(df_extratos!I:I,df_extratos!F:F,Conciliacao!BG202,df_extratos!G:G,"CREDITO")</f>
        <v/>
      </c>
      <c r="H202" s="9">
        <f>G202-SUM(B202:F202)</f>
        <v/>
      </c>
      <c r="I202" s="4">
        <f>SUMIFS(df_blueme_sem_parcelamento!E:E,df_blueme_sem_parcelamento!H:H,Conciliacao!A202)*(-1)</f>
        <v/>
      </c>
      <c r="J202" s="4">
        <f>SUMIFS(df_blueme_com_parcelamento!J:J,df_blueme_com_parcelamento!M:M,Conciliacao!A202)*(-1)</f>
        <v/>
      </c>
      <c r="K202" s="4">
        <f>SUMIFS(df_mutuos!J:J,df_mutuos!B:B,Conciliacao!A202)*(-1)</f>
        <v/>
      </c>
      <c r="L202" s="8">
        <f>SUMIFS(df_bloqueios_judiciais!E:E,df_bloqueios_judiciais!D:D,Conciliacao!A202,df_bloqueios_judiciais!E:E,"&lt;0")</f>
        <v/>
      </c>
      <c r="M202" s="10">
        <f>SUMIFS(df_extratos!I:I,df_extratos!F:F,Conciliacao!BD202,df_extratos!G:G,"DEBITO")+SUMIFS(df_extratos!I:I,df_extratos!F:F,Conciliacao!A202,df_extratos!G:G,"DEBITO")+SUMIFS(df_extratos!I:I,df_extratos!F:F,Conciliacao!BE202,df_extratos!G:G,"DEBITO")+SUMIFS(df_extratos!I:I,df_extratos!F:F,Conciliacao!BF202,df_extratos!G:G,"DEBITO")+SUMIFS(df_extratos!I:I,df_extratos!F:F,Conciliacao!BG202,df_extratos!G:G,"DEBITO")</f>
        <v/>
      </c>
      <c r="N202" s="11">
        <f>M202-SUM(I202:L202)</f>
        <v/>
      </c>
      <c r="O202" s="25">
        <f>SUMIFS(df_ajustes_conciliaco!D:D,df_ajustes_conciliaco!C:C,Conciliacao!A202)</f>
        <v/>
      </c>
      <c r="P202" s="22">
        <f>N202+H202-O202</f>
        <v/>
      </c>
      <c r="BD202" s="20" t="n">
        <v>45858.5</v>
      </c>
      <c r="BE202" s="20" t="n">
        <v>45858.125</v>
      </c>
      <c r="BF202" s="20" t="n">
        <v>45858.54166666666</v>
      </c>
      <c r="BG202" s="20" t="n">
        <v>45858.625</v>
      </c>
    </row>
    <row r="203">
      <c r="A203" s="5">
        <f>A202+1</f>
        <v/>
      </c>
      <c r="B203" s="3">
        <f>-SUMIFS(df_extrato_zig!G:G,df_extrato_zig!E:E,Conciliacao!A203,df_extrato_zig!D:D,"Saque")-SUMIFS(df_extrato_zig!G:G,df_extrato_zig!E:E,Conciliacao!A203,df_extrato_zig!D:D,"Antecipação")</f>
        <v/>
      </c>
      <c r="C203" s="3">
        <f>SUMIFS(df_extrato_zig!E:E,df_extrato_zig!L:L,Conciliacao!A203,df_extrato_zig!F:F,"DINHEIRO")</f>
        <v/>
      </c>
      <c r="D203" s="3">
        <f>SUMIFS(view_parc_agrup!H:H,view_parc_agrup!G:G,Conciliacao!A203)</f>
        <v/>
      </c>
      <c r="E203" s="3">
        <f>SUMIFS(df_mutuos!I:I,df_mutuos!B:B,Conciliacao!A203)</f>
        <v/>
      </c>
      <c r="F203" s="6">
        <f>SUMIFS(df_bloqueios_judiciais!E:E,df_bloqueios_judiciais!D:D,Conciliacao!A203,df_bloqueios_judiciais!E:E,"&gt;0")</f>
        <v/>
      </c>
      <c r="G203" s="7">
        <f>SUMIFS(df_extratos!I:I,df_extratos!F:F,Conciliacao!BD203,df_extratos!G:G,"CREDITO")+SUMIFS(df_extratos!I:I,df_extratos!F:F,Conciliacao!A203,df_extratos!G:G,"CREDITO")+SUMIFS(df_extratos!I:I,df_extratos!F:F,Conciliacao!BE203,df_extratos!G:G,"CREDITO")+SUMIFS(df_extratos!I:I,df_extratos!F:F,Conciliacao!BF203,df_extratos!G:G,"CREDITO")+SUMIFS(df_extratos!I:I,df_extratos!F:F,Conciliacao!BG203,df_extratos!G:G,"CREDITO")</f>
        <v/>
      </c>
      <c r="H203" s="9">
        <f>G203-SUM(B203:F203)</f>
        <v/>
      </c>
      <c r="I203" s="4">
        <f>SUMIFS(df_blueme_sem_parcelamento!E:E,df_blueme_sem_parcelamento!H:H,Conciliacao!A203)*(-1)</f>
        <v/>
      </c>
      <c r="J203" s="4">
        <f>SUMIFS(df_blueme_com_parcelamento!J:J,df_blueme_com_parcelamento!M:M,Conciliacao!A203)*(-1)</f>
        <v/>
      </c>
      <c r="K203" s="4">
        <f>SUMIFS(df_mutuos!J:J,df_mutuos!B:B,Conciliacao!A203)*(-1)</f>
        <v/>
      </c>
      <c r="L203" s="8">
        <f>SUMIFS(df_bloqueios_judiciais!E:E,df_bloqueios_judiciais!D:D,Conciliacao!A203,df_bloqueios_judiciais!E:E,"&lt;0")</f>
        <v/>
      </c>
      <c r="M203" s="10">
        <f>SUMIFS(df_extratos!I:I,df_extratos!F:F,Conciliacao!BD203,df_extratos!G:G,"DEBITO")+SUMIFS(df_extratos!I:I,df_extratos!F:F,Conciliacao!A203,df_extratos!G:G,"DEBITO")+SUMIFS(df_extratos!I:I,df_extratos!F:F,Conciliacao!BE203,df_extratos!G:G,"DEBITO")+SUMIFS(df_extratos!I:I,df_extratos!F:F,Conciliacao!BF203,df_extratos!G:G,"DEBITO")+SUMIFS(df_extratos!I:I,df_extratos!F:F,Conciliacao!BG203,df_extratos!G:G,"DEBITO")</f>
        <v/>
      </c>
      <c r="N203" s="11">
        <f>M203-SUM(I203:L203)</f>
        <v/>
      </c>
      <c r="O203" s="25">
        <f>SUMIFS(df_ajustes_conciliaco!D:D,df_ajustes_conciliaco!C:C,Conciliacao!A203)</f>
        <v/>
      </c>
      <c r="P203" s="22">
        <f>N203+H203-O203</f>
        <v/>
      </c>
      <c r="BD203" s="20" t="n">
        <v>45859.5</v>
      </c>
      <c r="BE203" s="20" t="n">
        <v>45859.125</v>
      </c>
      <c r="BF203" s="20" t="n">
        <v>45859.54166666666</v>
      </c>
      <c r="BG203" s="20" t="n">
        <v>45859.625</v>
      </c>
    </row>
    <row r="204">
      <c r="A204" s="5">
        <f>A203+1</f>
        <v/>
      </c>
      <c r="B204" s="3">
        <f>-SUMIFS(df_extrato_zig!G:G,df_extrato_zig!E:E,Conciliacao!A204,df_extrato_zig!D:D,"Saque")-SUMIFS(df_extrato_zig!G:G,df_extrato_zig!E:E,Conciliacao!A204,df_extrato_zig!D:D,"Antecipação")</f>
        <v/>
      </c>
      <c r="C204" s="3">
        <f>SUMIFS(df_extrato_zig!E:E,df_extrato_zig!L:L,Conciliacao!A204,df_extrato_zig!F:F,"DINHEIRO")</f>
        <v/>
      </c>
      <c r="D204" s="3">
        <f>SUMIFS(view_parc_agrup!H:H,view_parc_agrup!G:G,Conciliacao!A204)</f>
        <v/>
      </c>
      <c r="E204" s="3">
        <f>SUMIFS(df_mutuos!I:I,df_mutuos!B:B,Conciliacao!A204)</f>
        <v/>
      </c>
      <c r="F204" s="6">
        <f>SUMIFS(df_bloqueios_judiciais!E:E,df_bloqueios_judiciais!D:D,Conciliacao!A204,df_bloqueios_judiciais!E:E,"&gt;0")</f>
        <v/>
      </c>
      <c r="G204" s="7">
        <f>SUMIFS(df_extratos!I:I,df_extratos!F:F,Conciliacao!BD204,df_extratos!G:G,"CREDITO")+SUMIFS(df_extratos!I:I,df_extratos!F:F,Conciliacao!A204,df_extratos!G:G,"CREDITO")+SUMIFS(df_extratos!I:I,df_extratos!F:F,Conciliacao!BE204,df_extratos!G:G,"CREDITO")+SUMIFS(df_extratos!I:I,df_extratos!F:F,Conciliacao!BF204,df_extratos!G:G,"CREDITO")+SUMIFS(df_extratos!I:I,df_extratos!F:F,Conciliacao!BG204,df_extratos!G:G,"CREDITO")</f>
        <v/>
      </c>
      <c r="H204" s="9">
        <f>G204-SUM(B204:F204)</f>
        <v/>
      </c>
      <c r="I204" s="4">
        <f>SUMIFS(df_blueme_sem_parcelamento!E:E,df_blueme_sem_parcelamento!H:H,Conciliacao!A204)*(-1)</f>
        <v/>
      </c>
      <c r="J204" s="4">
        <f>SUMIFS(df_blueme_com_parcelamento!J:J,df_blueme_com_parcelamento!M:M,Conciliacao!A204)*(-1)</f>
        <v/>
      </c>
      <c r="K204" s="4">
        <f>SUMIFS(df_mutuos!J:J,df_mutuos!B:B,Conciliacao!A204)*(-1)</f>
        <v/>
      </c>
      <c r="L204" s="8">
        <f>SUMIFS(df_bloqueios_judiciais!E:E,df_bloqueios_judiciais!D:D,Conciliacao!A204,df_bloqueios_judiciais!E:E,"&lt;0")</f>
        <v/>
      </c>
      <c r="M204" s="10">
        <f>SUMIFS(df_extratos!I:I,df_extratos!F:F,Conciliacao!BD204,df_extratos!G:G,"DEBITO")+SUMIFS(df_extratos!I:I,df_extratos!F:F,Conciliacao!A204,df_extratos!G:G,"DEBITO")+SUMIFS(df_extratos!I:I,df_extratos!F:F,Conciliacao!BE204,df_extratos!G:G,"DEBITO")+SUMIFS(df_extratos!I:I,df_extratos!F:F,Conciliacao!BF204,df_extratos!G:G,"DEBITO")+SUMIFS(df_extratos!I:I,df_extratos!F:F,Conciliacao!BG204,df_extratos!G:G,"DEBITO")</f>
        <v/>
      </c>
      <c r="N204" s="11">
        <f>M204-SUM(I204:L204)</f>
        <v/>
      </c>
      <c r="O204" s="25">
        <f>SUMIFS(df_ajustes_conciliaco!D:D,df_ajustes_conciliaco!C:C,Conciliacao!A204)</f>
        <v/>
      </c>
      <c r="P204" s="22">
        <f>N204+H204-O204</f>
        <v/>
      </c>
      <c r="BD204" s="20" t="n">
        <v>45860.5</v>
      </c>
      <c r="BE204" s="20" t="n">
        <v>45860.125</v>
      </c>
      <c r="BF204" s="20" t="n">
        <v>45860.54166666666</v>
      </c>
      <c r="BG204" s="20" t="n">
        <v>45860.625</v>
      </c>
    </row>
    <row r="205">
      <c r="A205" s="5">
        <f>A204+1</f>
        <v/>
      </c>
      <c r="B205" s="3">
        <f>-SUMIFS(df_extrato_zig!G:G,df_extrato_zig!E:E,Conciliacao!A205,df_extrato_zig!D:D,"Saque")-SUMIFS(df_extrato_zig!G:G,df_extrato_zig!E:E,Conciliacao!A205,df_extrato_zig!D:D,"Antecipação")</f>
        <v/>
      </c>
      <c r="C205" s="3">
        <f>SUMIFS(df_extrato_zig!E:E,df_extrato_zig!L:L,Conciliacao!A205,df_extrato_zig!F:F,"DINHEIRO")</f>
        <v/>
      </c>
      <c r="D205" s="3">
        <f>SUMIFS(view_parc_agrup!H:H,view_parc_agrup!G:G,Conciliacao!A205)</f>
        <v/>
      </c>
      <c r="E205" s="3">
        <f>SUMIFS(df_mutuos!I:I,df_mutuos!B:B,Conciliacao!A205)</f>
        <v/>
      </c>
      <c r="F205" s="6">
        <f>SUMIFS(df_bloqueios_judiciais!E:E,df_bloqueios_judiciais!D:D,Conciliacao!A205,df_bloqueios_judiciais!E:E,"&gt;0")</f>
        <v/>
      </c>
      <c r="G205" s="7">
        <f>SUMIFS(df_extratos!I:I,df_extratos!F:F,Conciliacao!BD205,df_extratos!G:G,"CREDITO")+SUMIFS(df_extratos!I:I,df_extratos!F:F,Conciliacao!A205,df_extratos!G:G,"CREDITO")+SUMIFS(df_extratos!I:I,df_extratos!F:F,Conciliacao!BE205,df_extratos!G:G,"CREDITO")+SUMIFS(df_extratos!I:I,df_extratos!F:F,Conciliacao!BF205,df_extratos!G:G,"CREDITO")+SUMIFS(df_extratos!I:I,df_extratos!F:F,Conciliacao!BG205,df_extratos!G:G,"CREDITO")</f>
        <v/>
      </c>
      <c r="H205" s="9">
        <f>G205-SUM(B205:F205)</f>
        <v/>
      </c>
      <c r="I205" s="4">
        <f>SUMIFS(df_blueme_sem_parcelamento!E:E,df_blueme_sem_parcelamento!H:H,Conciliacao!A205)*(-1)</f>
        <v/>
      </c>
      <c r="J205" s="4">
        <f>SUMIFS(df_blueme_com_parcelamento!J:J,df_blueme_com_parcelamento!M:M,Conciliacao!A205)*(-1)</f>
        <v/>
      </c>
      <c r="K205" s="4">
        <f>SUMIFS(df_mutuos!J:J,df_mutuos!B:B,Conciliacao!A205)*(-1)</f>
        <v/>
      </c>
      <c r="L205" s="8">
        <f>SUMIFS(df_bloqueios_judiciais!E:E,df_bloqueios_judiciais!D:D,Conciliacao!A205,df_bloqueios_judiciais!E:E,"&lt;0")</f>
        <v/>
      </c>
      <c r="M205" s="10">
        <f>SUMIFS(df_extratos!I:I,df_extratos!F:F,Conciliacao!BD205,df_extratos!G:G,"DEBITO")+SUMIFS(df_extratos!I:I,df_extratos!F:F,Conciliacao!A205,df_extratos!G:G,"DEBITO")+SUMIFS(df_extratos!I:I,df_extratos!F:F,Conciliacao!BE205,df_extratos!G:G,"DEBITO")+SUMIFS(df_extratos!I:I,df_extratos!F:F,Conciliacao!BF205,df_extratos!G:G,"DEBITO")+SUMIFS(df_extratos!I:I,df_extratos!F:F,Conciliacao!BG205,df_extratos!G:G,"DEBITO")</f>
        <v/>
      </c>
      <c r="N205" s="11">
        <f>M205-SUM(I205:L205)</f>
        <v/>
      </c>
      <c r="O205" s="25">
        <f>SUMIFS(df_ajustes_conciliaco!D:D,df_ajustes_conciliaco!C:C,Conciliacao!A205)</f>
        <v/>
      </c>
      <c r="P205" s="22">
        <f>N205+H205-O205</f>
        <v/>
      </c>
      <c r="BD205" s="20" t="n">
        <v>45861.5</v>
      </c>
      <c r="BE205" s="20" t="n">
        <v>45861.125</v>
      </c>
      <c r="BF205" s="20" t="n">
        <v>45861.54166666666</v>
      </c>
      <c r="BG205" s="20" t="n">
        <v>45861.625</v>
      </c>
    </row>
    <row r="206">
      <c r="A206" s="5">
        <f>A205+1</f>
        <v/>
      </c>
      <c r="B206" s="3">
        <f>-SUMIFS(df_extrato_zig!G:G,df_extrato_zig!E:E,Conciliacao!A206,df_extrato_zig!D:D,"Saque")-SUMIFS(df_extrato_zig!G:G,df_extrato_zig!E:E,Conciliacao!A206,df_extrato_zig!D:D,"Antecipação")</f>
        <v/>
      </c>
      <c r="C206" s="3">
        <f>SUMIFS(df_extrato_zig!E:E,df_extrato_zig!L:L,Conciliacao!A206,df_extrato_zig!F:F,"DINHEIRO")</f>
        <v/>
      </c>
      <c r="D206" s="3">
        <f>SUMIFS(view_parc_agrup!H:H,view_parc_agrup!G:G,Conciliacao!A206)</f>
        <v/>
      </c>
      <c r="E206" s="3">
        <f>SUMIFS(df_mutuos!I:I,df_mutuos!B:B,Conciliacao!A206)</f>
        <v/>
      </c>
      <c r="F206" s="6">
        <f>SUMIFS(df_bloqueios_judiciais!E:E,df_bloqueios_judiciais!D:D,Conciliacao!A206,df_bloqueios_judiciais!E:E,"&gt;0")</f>
        <v/>
      </c>
      <c r="G206" s="7">
        <f>SUMIFS(df_extratos!I:I,df_extratos!F:F,Conciliacao!BD206,df_extratos!G:G,"CREDITO")+SUMIFS(df_extratos!I:I,df_extratos!F:F,Conciliacao!A206,df_extratos!G:G,"CREDITO")+SUMIFS(df_extratos!I:I,df_extratos!F:F,Conciliacao!BE206,df_extratos!G:G,"CREDITO")+SUMIFS(df_extratos!I:I,df_extratos!F:F,Conciliacao!BF206,df_extratos!G:G,"CREDITO")+SUMIFS(df_extratos!I:I,df_extratos!F:F,Conciliacao!BG206,df_extratos!G:G,"CREDITO")</f>
        <v/>
      </c>
      <c r="H206" s="9">
        <f>G206-SUM(B206:F206)</f>
        <v/>
      </c>
      <c r="I206" s="4">
        <f>SUMIFS(df_blueme_sem_parcelamento!E:E,df_blueme_sem_parcelamento!H:H,Conciliacao!A206)*(-1)</f>
        <v/>
      </c>
      <c r="J206" s="4">
        <f>SUMIFS(df_blueme_com_parcelamento!J:J,df_blueme_com_parcelamento!M:M,Conciliacao!A206)*(-1)</f>
        <v/>
      </c>
      <c r="K206" s="4">
        <f>SUMIFS(df_mutuos!J:J,df_mutuos!B:B,Conciliacao!A206)*(-1)</f>
        <v/>
      </c>
      <c r="L206" s="8">
        <f>SUMIFS(df_bloqueios_judiciais!E:E,df_bloqueios_judiciais!D:D,Conciliacao!A206,df_bloqueios_judiciais!E:E,"&lt;0")</f>
        <v/>
      </c>
      <c r="M206" s="10">
        <f>SUMIFS(df_extratos!I:I,df_extratos!F:F,Conciliacao!BD206,df_extratos!G:G,"DEBITO")+SUMIFS(df_extratos!I:I,df_extratos!F:F,Conciliacao!A206,df_extratos!G:G,"DEBITO")+SUMIFS(df_extratos!I:I,df_extratos!F:F,Conciliacao!BE206,df_extratos!G:G,"DEBITO")+SUMIFS(df_extratos!I:I,df_extratos!F:F,Conciliacao!BF206,df_extratos!G:G,"DEBITO")+SUMIFS(df_extratos!I:I,df_extratos!F:F,Conciliacao!BG206,df_extratos!G:G,"DEBITO")</f>
        <v/>
      </c>
      <c r="N206" s="11">
        <f>M206-SUM(I206:L206)</f>
        <v/>
      </c>
      <c r="O206" s="25">
        <f>SUMIFS(df_ajustes_conciliaco!D:D,df_ajustes_conciliaco!C:C,Conciliacao!A206)</f>
        <v/>
      </c>
      <c r="P206" s="22">
        <f>N206+H206-O206</f>
        <v/>
      </c>
      <c r="BD206" s="20" t="n">
        <v>45862.5</v>
      </c>
      <c r="BE206" s="20" t="n">
        <v>45862.125</v>
      </c>
      <c r="BF206" s="20" t="n">
        <v>45862.54166666666</v>
      </c>
      <c r="BG206" s="20" t="n">
        <v>45862.625</v>
      </c>
    </row>
    <row r="207">
      <c r="A207" s="5">
        <f>A206+1</f>
        <v/>
      </c>
      <c r="B207" s="3">
        <f>-SUMIFS(df_extrato_zig!G:G,df_extrato_zig!E:E,Conciliacao!A207,df_extrato_zig!D:D,"Saque")-SUMIFS(df_extrato_zig!G:G,df_extrato_zig!E:E,Conciliacao!A207,df_extrato_zig!D:D,"Antecipação")</f>
        <v/>
      </c>
      <c r="C207" s="3">
        <f>SUMIFS(df_extrato_zig!E:E,df_extrato_zig!L:L,Conciliacao!A207,df_extrato_zig!F:F,"DINHEIRO")</f>
        <v/>
      </c>
      <c r="D207" s="3">
        <f>SUMIFS(view_parc_agrup!H:H,view_parc_agrup!G:G,Conciliacao!A207)</f>
        <v/>
      </c>
      <c r="E207" s="3">
        <f>SUMIFS(df_mutuos!I:I,df_mutuos!B:B,Conciliacao!A207)</f>
        <v/>
      </c>
      <c r="F207" s="6">
        <f>SUMIFS(df_bloqueios_judiciais!E:E,df_bloqueios_judiciais!D:D,Conciliacao!A207,df_bloqueios_judiciais!E:E,"&gt;0")</f>
        <v/>
      </c>
      <c r="G207" s="7">
        <f>SUMIFS(df_extratos!I:I,df_extratos!F:F,Conciliacao!BD207,df_extratos!G:G,"CREDITO")+SUMIFS(df_extratos!I:I,df_extratos!F:F,Conciliacao!A207,df_extratos!G:G,"CREDITO")+SUMIFS(df_extratos!I:I,df_extratos!F:F,Conciliacao!BE207,df_extratos!G:G,"CREDITO")+SUMIFS(df_extratos!I:I,df_extratos!F:F,Conciliacao!BF207,df_extratos!G:G,"CREDITO")+SUMIFS(df_extratos!I:I,df_extratos!F:F,Conciliacao!BG207,df_extratos!G:G,"CREDITO")</f>
        <v/>
      </c>
      <c r="H207" s="9">
        <f>G207-SUM(B207:F207)</f>
        <v/>
      </c>
      <c r="I207" s="4">
        <f>SUMIFS(df_blueme_sem_parcelamento!E:E,df_blueme_sem_parcelamento!H:H,Conciliacao!A207)*(-1)</f>
        <v/>
      </c>
      <c r="J207" s="4">
        <f>SUMIFS(df_blueme_com_parcelamento!J:J,df_blueme_com_parcelamento!M:M,Conciliacao!A207)*(-1)</f>
        <v/>
      </c>
      <c r="K207" s="4">
        <f>SUMIFS(df_mutuos!J:J,df_mutuos!B:B,Conciliacao!A207)*(-1)</f>
        <v/>
      </c>
      <c r="L207" s="8">
        <f>SUMIFS(df_bloqueios_judiciais!E:E,df_bloqueios_judiciais!D:D,Conciliacao!A207,df_bloqueios_judiciais!E:E,"&lt;0")</f>
        <v/>
      </c>
      <c r="M207" s="10">
        <f>SUMIFS(df_extratos!I:I,df_extratos!F:F,Conciliacao!BD207,df_extratos!G:G,"DEBITO")+SUMIFS(df_extratos!I:I,df_extratos!F:F,Conciliacao!A207,df_extratos!G:G,"DEBITO")+SUMIFS(df_extratos!I:I,df_extratos!F:F,Conciliacao!BE207,df_extratos!G:G,"DEBITO")+SUMIFS(df_extratos!I:I,df_extratos!F:F,Conciliacao!BF207,df_extratos!G:G,"DEBITO")+SUMIFS(df_extratos!I:I,df_extratos!F:F,Conciliacao!BG207,df_extratos!G:G,"DEBITO")</f>
        <v/>
      </c>
      <c r="N207" s="11">
        <f>M207-SUM(I207:L207)</f>
        <v/>
      </c>
      <c r="O207" s="25">
        <f>SUMIFS(df_ajustes_conciliaco!D:D,df_ajustes_conciliaco!C:C,Conciliacao!A207)</f>
        <v/>
      </c>
      <c r="P207" s="22">
        <f>N207+H207-O207</f>
        <v/>
      </c>
      <c r="BD207" s="20" t="n">
        <v>45863.5</v>
      </c>
      <c r="BE207" s="20" t="n">
        <v>45863.125</v>
      </c>
      <c r="BF207" s="20" t="n">
        <v>45863.54166666666</v>
      </c>
      <c r="BG207" s="20" t="n">
        <v>45863.625</v>
      </c>
    </row>
    <row r="208">
      <c r="A208" s="5">
        <f>A207+1</f>
        <v/>
      </c>
      <c r="B208" s="3">
        <f>-SUMIFS(df_extrato_zig!G:G,df_extrato_zig!E:E,Conciliacao!A208,df_extrato_zig!D:D,"Saque")-SUMIFS(df_extrato_zig!G:G,df_extrato_zig!E:E,Conciliacao!A208,df_extrato_zig!D:D,"Antecipação")</f>
        <v/>
      </c>
      <c r="C208" s="3">
        <f>SUMIFS(df_extrato_zig!E:E,df_extrato_zig!L:L,Conciliacao!A208,df_extrato_zig!F:F,"DINHEIRO")</f>
        <v/>
      </c>
      <c r="D208" s="3">
        <f>SUMIFS(view_parc_agrup!H:H,view_parc_agrup!G:G,Conciliacao!A208)</f>
        <v/>
      </c>
      <c r="E208" s="3">
        <f>SUMIFS(df_mutuos!I:I,df_mutuos!B:B,Conciliacao!A208)</f>
        <v/>
      </c>
      <c r="F208" s="6">
        <f>SUMIFS(df_bloqueios_judiciais!E:E,df_bloqueios_judiciais!D:D,Conciliacao!A208,df_bloqueios_judiciais!E:E,"&gt;0")</f>
        <v/>
      </c>
      <c r="G208" s="7">
        <f>SUMIFS(df_extratos!I:I,df_extratos!F:F,Conciliacao!BD208,df_extratos!G:G,"CREDITO")+SUMIFS(df_extratos!I:I,df_extratos!F:F,Conciliacao!A208,df_extratos!G:G,"CREDITO")+SUMIFS(df_extratos!I:I,df_extratos!F:F,Conciliacao!BE208,df_extratos!G:G,"CREDITO")+SUMIFS(df_extratos!I:I,df_extratos!F:F,Conciliacao!BF208,df_extratos!G:G,"CREDITO")+SUMIFS(df_extratos!I:I,df_extratos!F:F,Conciliacao!BG208,df_extratos!G:G,"CREDITO")</f>
        <v/>
      </c>
      <c r="H208" s="9">
        <f>G208-SUM(B208:F208)</f>
        <v/>
      </c>
      <c r="I208" s="4">
        <f>SUMIFS(df_blueme_sem_parcelamento!E:E,df_blueme_sem_parcelamento!H:H,Conciliacao!A208)*(-1)</f>
        <v/>
      </c>
      <c r="J208" s="4">
        <f>SUMIFS(df_blueme_com_parcelamento!J:J,df_blueme_com_parcelamento!M:M,Conciliacao!A208)*(-1)</f>
        <v/>
      </c>
      <c r="K208" s="4">
        <f>SUMIFS(df_mutuos!J:J,df_mutuos!B:B,Conciliacao!A208)*(-1)</f>
        <v/>
      </c>
      <c r="L208" s="8">
        <f>SUMIFS(df_bloqueios_judiciais!E:E,df_bloqueios_judiciais!D:D,Conciliacao!A208,df_bloqueios_judiciais!E:E,"&lt;0")</f>
        <v/>
      </c>
      <c r="M208" s="10">
        <f>SUMIFS(df_extratos!I:I,df_extratos!F:F,Conciliacao!BD208,df_extratos!G:G,"DEBITO")+SUMIFS(df_extratos!I:I,df_extratos!F:F,Conciliacao!A208,df_extratos!G:G,"DEBITO")+SUMIFS(df_extratos!I:I,df_extratos!F:F,Conciliacao!BE208,df_extratos!G:G,"DEBITO")+SUMIFS(df_extratos!I:I,df_extratos!F:F,Conciliacao!BF208,df_extratos!G:G,"DEBITO")+SUMIFS(df_extratos!I:I,df_extratos!F:F,Conciliacao!BG208,df_extratos!G:G,"DEBITO")</f>
        <v/>
      </c>
      <c r="N208" s="11">
        <f>M208-SUM(I208:L208)</f>
        <v/>
      </c>
      <c r="O208" s="25">
        <f>SUMIFS(df_ajustes_conciliaco!D:D,df_ajustes_conciliaco!C:C,Conciliacao!A208)</f>
        <v/>
      </c>
      <c r="P208" s="22">
        <f>N208+H208-O208</f>
        <v/>
      </c>
      <c r="BD208" s="20" t="n">
        <v>45864.5</v>
      </c>
      <c r="BE208" s="20" t="n">
        <v>45864.125</v>
      </c>
      <c r="BF208" s="20" t="n">
        <v>45864.54166666666</v>
      </c>
      <c r="BG208" s="20" t="n">
        <v>45864.625</v>
      </c>
    </row>
    <row r="209">
      <c r="A209" s="5">
        <f>A208+1</f>
        <v/>
      </c>
      <c r="B209" s="3">
        <f>-SUMIFS(df_extrato_zig!G:G,df_extrato_zig!E:E,Conciliacao!A209,df_extrato_zig!D:D,"Saque")-SUMIFS(df_extrato_zig!G:G,df_extrato_zig!E:E,Conciliacao!A209,df_extrato_zig!D:D,"Antecipação")</f>
        <v/>
      </c>
      <c r="C209" s="3">
        <f>SUMIFS(df_extrato_zig!E:E,df_extrato_zig!L:L,Conciliacao!A209,df_extrato_zig!F:F,"DINHEIRO")</f>
        <v/>
      </c>
      <c r="D209" s="3">
        <f>SUMIFS(view_parc_agrup!H:H,view_parc_agrup!G:G,Conciliacao!A209)</f>
        <v/>
      </c>
      <c r="E209" s="3">
        <f>SUMIFS(df_mutuos!I:I,df_mutuos!B:B,Conciliacao!A209)</f>
        <v/>
      </c>
      <c r="F209" s="6">
        <f>SUMIFS(df_bloqueios_judiciais!E:E,df_bloqueios_judiciais!D:D,Conciliacao!A209,df_bloqueios_judiciais!E:E,"&gt;0")</f>
        <v/>
      </c>
      <c r="G209" s="7">
        <f>SUMIFS(df_extratos!I:I,df_extratos!F:F,Conciliacao!BD209,df_extratos!G:G,"CREDITO")+SUMIFS(df_extratos!I:I,df_extratos!F:F,Conciliacao!A209,df_extratos!G:G,"CREDITO")+SUMIFS(df_extratos!I:I,df_extratos!F:F,Conciliacao!BE209,df_extratos!G:G,"CREDITO")+SUMIFS(df_extratos!I:I,df_extratos!F:F,Conciliacao!BF209,df_extratos!G:G,"CREDITO")+SUMIFS(df_extratos!I:I,df_extratos!F:F,Conciliacao!BG209,df_extratos!G:G,"CREDITO")</f>
        <v/>
      </c>
      <c r="H209" s="9">
        <f>G209-SUM(B209:F209)</f>
        <v/>
      </c>
      <c r="I209" s="4">
        <f>SUMIFS(df_blueme_sem_parcelamento!E:E,df_blueme_sem_parcelamento!H:H,Conciliacao!A209)*(-1)</f>
        <v/>
      </c>
      <c r="J209" s="4">
        <f>SUMIFS(df_blueme_com_parcelamento!J:J,df_blueme_com_parcelamento!M:M,Conciliacao!A209)*(-1)</f>
        <v/>
      </c>
      <c r="K209" s="4">
        <f>SUMIFS(df_mutuos!J:J,df_mutuos!B:B,Conciliacao!A209)*(-1)</f>
        <v/>
      </c>
      <c r="L209" s="8">
        <f>SUMIFS(df_bloqueios_judiciais!E:E,df_bloqueios_judiciais!D:D,Conciliacao!A209,df_bloqueios_judiciais!E:E,"&lt;0")</f>
        <v/>
      </c>
      <c r="M209" s="10">
        <f>SUMIFS(df_extratos!I:I,df_extratos!F:F,Conciliacao!BD209,df_extratos!G:G,"DEBITO")+SUMIFS(df_extratos!I:I,df_extratos!F:F,Conciliacao!A209,df_extratos!G:G,"DEBITO")+SUMIFS(df_extratos!I:I,df_extratos!F:F,Conciliacao!BE209,df_extratos!G:G,"DEBITO")+SUMIFS(df_extratos!I:I,df_extratos!F:F,Conciliacao!BF209,df_extratos!G:G,"DEBITO")+SUMIFS(df_extratos!I:I,df_extratos!F:F,Conciliacao!BG209,df_extratos!G:G,"DEBITO")</f>
        <v/>
      </c>
      <c r="N209" s="11">
        <f>M209-SUM(I209:L209)</f>
        <v/>
      </c>
      <c r="O209" s="25">
        <f>SUMIFS(df_ajustes_conciliaco!D:D,df_ajustes_conciliaco!C:C,Conciliacao!A209)</f>
        <v/>
      </c>
      <c r="P209" s="22">
        <f>N209+H209-O209</f>
        <v/>
      </c>
      <c r="BD209" s="20" t="n">
        <v>45865.5</v>
      </c>
      <c r="BE209" s="20" t="n">
        <v>45865.125</v>
      </c>
      <c r="BF209" s="20" t="n">
        <v>45865.54166666666</v>
      </c>
      <c r="BG209" s="20" t="n">
        <v>45865.625</v>
      </c>
    </row>
    <row r="210">
      <c r="A210" s="5">
        <f>A209+1</f>
        <v/>
      </c>
      <c r="B210" s="3">
        <f>-SUMIFS(df_extrato_zig!G:G,df_extrato_zig!E:E,Conciliacao!A210,df_extrato_zig!D:D,"Saque")-SUMIFS(df_extrato_zig!G:G,df_extrato_zig!E:E,Conciliacao!A210,df_extrato_zig!D:D,"Antecipação")</f>
        <v/>
      </c>
      <c r="C210" s="3">
        <f>SUMIFS(df_extrato_zig!E:E,df_extrato_zig!L:L,Conciliacao!A210,df_extrato_zig!F:F,"DINHEIRO")</f>
        <v/>
      </c>
      <c r="D210" s="3">
        <f>SUMIFS(view_parc_agrup!H:H,view_parc_agrup!G:G,Conciliacao!A210)</f>
        <v/>
      </c>
      <c r="E210" s="3">
        <f>SUMIFS(df_mutuos!I:I,df_mutuos!B:B,Conciliacao!A210)</f>
        <v/>
      </c>
      <c r="F210" s="6">
        <f>SUMIFS(df_bloqueios_judiciais!E:E,df_bloqueios_judiciais!D:D,Conciliacao!A210,df_bloqueios_judiciais!E:E,"&gt;0")</f>
        <v/>
      </c>
      <c r="G210" s="7">
        <f>SUMIFS(df_extratos!I:I,df_extratos!F:F,Conciliacao!BD210,df_extratos!G:G,"CREDITO")+SUMIFS(df_extratos!I:I,df_extratos!F:F,Conciliacao!A210,df_extratos!G:G,"CREDITO")+SUMIFS(df_extratos!I:I,df_extratos!F:F,Conciliacao!BE210,df_extratos!G:G,"CREDITO")+SUMIFS(df_extratos!I:I,df_extratos!F:F,Conciliacao!BF210,df_extratos!G:G,"CREDITO")+SUMIFS(df_extratos!I:I,df_extratos!F:F,Conciliacao!BG210,df_extratos!G:G,"CREDITO")</f>
        <v/>
      </c>
      <c r="H210" s="9">
        <f>G210-SUM(B210:F210)</f>
        <v/>
      </c>
      <c r="I210" s="4">
        <f>SUMIFS(df_blueme_sem_parcelamento!E:E,df_blueme_sem_parcelamento!H:H,Conciliacao!A210)*(-1)</f>
        <v/>
      </c>
      <c r="J210" s="4">
        <f>SUMIFS(df_blueme_com_parcelamento!J:J,df_blueme_com_parcelamento!M:M,Conciliacao!A210)*(-1)</f>
        <v/>
      </c>
      <c r="K210" s="4">
        <f>SUMIFS(df_mutuos!J:J,df_mutuos!B:B,Conciliacao!A210)*(-1)</f>
        <v/>
      </c>
      <c r="L210" s="8">
        <f>SUMIFS(df_bloqueios_judiciais!E:E,df_bloqueios_judiciais!D:D,Conciliacao!A210,df_bloqueios_judiciais!E:E,"&lt;0")</f>
        <v/>
      </c>
      <c r="M210" s="10">
        <f>SUMIFS(df_extratos!I:I,df_extratos!F:F,Conciliacao!BD210,df_extratos!G:G,"DEBITO")+SUMIFS(df_extratos!I:I,df_extratos!F:F,Conciliacao!A210,df_extratos!G:G,"DEBITO")+SUMIFS(df_extratos!I:I,df_extratos!F:F,Conciliacao!BE210,df_extratos!G:G,"DEBITO")+SUMIFS(df_extratos!I:I,df_extratos!F:F,Conciliacao!BF210,df_extratos!G:G,"DEBITO")+SUMIFS(df_extratos!I:I,df_extratos!F:F,Conciliacao!BG210,df_extratos!G:G,"DEBITO")</f>
        <v/>
      </c>
      <c r="N210" s="11">
        <f>M210-SUM(I210:L210)</f>
        <v/>
      </c>
      <c r="O210" s="25">
        <f>SUMIFS(df_ajustes_conciliaco!D:D,df_ajustes_conciliaco!C:C,Conciliacao!A210)</f>
        <v/>
      </c>
      <c r="P210" s="22">
        <f>N210+H210-O210</f>
        <v/>
      </c>
      <c r="BD210" s="20" t="n">
        <v>45866.5</v>
      </c>
      <c r="BE210" s="20" t="n">
        <v>45866.125</v>
      </c>
      <c r="BF210" s="20" t="n">
        <v>45866.54166666666</v>
      </c>
      <c r="BG210" s="20" t="n">
        <v>45866.625</v>
      </c>
    </row>
    <row r="211">
      <c r="A211" s="5">
        <f>A210+1</f>
        <v/>
      </c>
      <c r="B211" s="3">
        <f>-SUMIFS(df_extrato_zig!G:G,df_extrato_zig!E:E,Conciliacao!A211,df_extrato_zig!D:D,"Saque")-SUMIFS(df_extrato_zig!G:G,df_extrato_zig!E:E,Conciliacao!A211,df_extrato_zig!D:D,"Antecipação")</f>
        <v/>
      </c>
      <c r="C211" s="3">
        <f>SUMIFS(df_extrato_zig!E:E,df_extrato_zig!L:L,Conciliacao!A211,df_extrato_zig!F:F,"DINHEIRO")</f>
        <v/>
      </c>
      <c r="D211" s="3">
        <f>SUMIFS(view_parc_agrup!H:H,view_parc_agrup!G:G,Conciliacao!A211)</f>
        <v/>
      </c>
      <c r="E211" s="3">
        <f>SUMIFS(df_mutuos!I:I,df_mutuos!B:B,Conciliacao!A211)</f>
        <v/>
      </c>
      <c r="F211" s="6">
        <f>SUMIFS(df_bloqueios_judiciais!E:E,df_bloqueios_judiciais!D:D,Conciliacao!A211,df_bloqueios_judiciais!E:E,"&gt;0")</f>
        <v/>
      </c>
      <c r="G211" s="7">
        <f>SUMIFS(df_extratos!I:I,df_extratos!F:F,Conciliacao!BD211,df_extratos!G:G,"CREDITO")+SUMIFS(df_extratos!I:I,df_extratos!F:F,Conciliacao!A211,df_extratos!G:G,"CREDITO")+SUMIFS(df_extratos!I:I,df_extratos!F:F,Conciliacao!BE211,df_extratos!G:G,"CREDITO")+SUMIFS(df_extratos!I:I,df_extratos!F:F,Conciliacao!BF211,df_extratos!G:G,"CREDITO")+SUMIFS(df_extratos!I:I,df_extratos!F:F,Conciliacao!BG211,df_extratos!G:G,"CREDITO")</f>
        <v/>
      </c>
      <c r="H211" s="9">
        <f>G211-SUM(B211:F211)</f>
        <v/>
      </c>
      <c r="I211" s="4">
        <f>SUMIFS(df_blueme_sem_parcelamento!E:E,df_blueme_sem_parcelamento!H:H,Conciliacao!A211)*(-1)</f>
        <v/>
      </c>
      <c r="J211" s="4">
        <f>SUMIFS(df_blueme_com_parcelamento!J:J,df_blueme_com_parcelamento!M:M,Conciliacao!A211)*(-1)</f>
        <v/>
      </c>
      <c r="K211" s="4">
        <f>SUMIFS(df_mutuos!J:J,df_mutuos!B:B,Conciliacao!A211)*(-1)</f>
        <v/>
      </c>
      <c r="L211" s="8">
        <f>SUMIFS(df_bloqueios_judiciais!E:E,df_bloqueios_judiciais!D:D,Conciliacao!A211,df_bloqueios_judiciais!E:E,"&lt;0")</f>
        <v/>
      </c>
      <c r="M211" s="10">
        <f>SUMIFS(df_extratos!I:I,df_extratos!F:F,Conciliacao!BD211,df_extratos!G:G,"DEBITO")+SUMIFS(df_extratos!I:I,df_extratos!F:F,Conciliacao!A211,df_extratos!G:G,"DEBITO")+SUMIFS(df_extratos!I:I,df_extratos!F:F,Conciliacao!BE211,df_extratos!G:G,"DEBITO")+SUMIFS(df_extratos!I:I,df_extratos!F:F,Conciliacao!BF211,df_extratos!G:G,"DEBITO")+SUMIFS(df_extratos!I:I,df_extratos!F:F,Conciliacao!BG211,df_extratos!G:G,"DEBITO")</f>
        <v/>
      </c>
      <c r="N211" s="11">
        <f>M211-SUM(I211:L211)</f>
        <v/>
      </c>
      <c r="O211" s="25">
        <f>SUMIFS(df_ajustes_conciliaco!D:D,df_ajustes_conciliaco!C:C,Conciliacao!A211)</f>
        <v/>
      </c>
      <c r="P211" s="22">
        <f>N211+H211-O211</f>
        <v/>
      </c>
      <c r="BD211" s="20" t="n">
        <v>45867.5</v>
      </c>
      <c r="BE211" s="20" t="n">
        <v>45867.125</v>
      </c>
      <c r="BF211" s="20" t="n">
        <v>45867.54166666666</v>
      </c>
      <c r="BG211" s="20" t="n">
        <v>45867.625</v>
      </c>
    </row>
    <row r="212">
      <c r="A212" s="5">
        <f>A211+1</f>
        <v/>
      </c>
      <c r="B212" s="3">
        <f>-SUMIFS(df_extrato_zig!G:G,df_extrato_zig!E:E,Conciliacao!A212,df_extrato_zig!D:D,"Saque")-SUMIFS(df_extrato_zig!G:G,df_extrato_zig!E:E,Conciliacao!A212,df_extrato_zig!D:D,"Antecipação")</f>
        <v/>
      </c>
      <c r="C212" s="3">
        <f>SUMIFS(df_extrato_zig!E:E,df_extrato_zig!L:L,Conciliacao!A212,df_extrato_zig!F:F,"DINHEIRO")</f>
        <v/>
      </c>
      <c r="D212" s="3">
        <f>SUMIFS(view_parc_agrup!H:H,view_parc_agrup!G:G,Conciliacao!A212)</f>
        <v/>
      </c>
      <c r="E212" s="3">
        <f>SUMIFS(df_mutuos!I:I,df_mutuos!B:B,Conciliacao!A212)</f>
        <v/>
      </c>
      <c r="F212" s="6">
        <f>SUMIFS(df_bloqueios_judiciais!E:E,df_bloqueios_judiciais!D:D,Conciliacao!A212,df_bloqueios_judiciais!E:E,"&gt;0")</f>
        <v/>
      </c>
      <c r="G212" s="7">
        <f>SUMIFS(df_extratos!I:I,df_extratos!F:F,Conciliacao!BD212,df_extratos!G:G,"CREDITO")+SUMIFS(df_extratos!I:I,df_extratos!F:F,Conciliacao!A212,df_extratos!G:G,"CREDITO")+SUMIFS(df_extratos!I:I,df_extratos!F:F,Conciliacao!BE212,df_extratos!G:G,"CREDITO")+SUMIFS(df_extratos!I:I,df_extratos!F:F,Conciliacao!BF212,df_extratos!G:G,"CREDITO")+SUMIFS(df_extratos!I:I,df_extratos!F:F,Conciliacao!BG212,df_extratos!G:G,"CREDITO")</f>
        <v/>
      </c>
      <c r="H212" s="9">
        <f>G212-SUM(B212:F212)</f>
        <v/>
      </c>
      <c r="I212" s="4">
        <f>SUMIFS(df_blueme_sem_parcelamento!E:E,df_blueme_sem_parcelamento!H:H,Conciliacao!A212)*(-1)</f>
        <v/>
      </c>
      <c r="J212" s="4">
        <f>SUMIFS(df_blueme_com_parcelamento!J:J,df_blueme_com_parcelamento!M:M,Conciliacao!A212)*(-1)</f>
        <v/>
      </c>
      <c r="K212" s="4">
        <f>SUMIFS(df_mutuos!J:J,df_mutuos!B:B,Conciliacao!A212)*(-1)</f>
        <v/>
      </c>
      <c r="L212" s="8">
        <f>SUMIFS(df_bloqueios_judiciais!E:E,df_bloqueios_judiciais!D:D,Conciliacao!A212,df_bloqueios_judiciais!E:E,"&lt;0")</f>
        <v/>
      </c>
      <c r="M212" s="10">
        <f>SUMIFS(df_extratos!I:I,df_extratos!F:F,Conciliacao!BD212,df_extratos!G:G,"DEBITO")+SUMIFS(df_extratos!I:I,df_extratos!F:F,Conciliacao!A212,df_extratos!G:G,"DEBITO")+SUMIFS(df_extratos!I:I,df_extratos!F:F,Conciliacao!BE212,df_extratos!G:G,"DEBITO")+SUMIFS(df_extratos!I:I,df_extratos!F:F,Conciliacao!BF212,df_extratos!G:G,"DEBITO")+SUMIFS(df_extratos!I:I,df_extratos!F:F,Conciliacao!BG212,df_extratos!G:G,"DEBITO")</f>
        <v/>
      </c>
      <c r="N212" s="11">
        <f>M212-SUM(I212:L212)</f>
        <v/>
      </c>
      <c r="O212" s="25">
        <f>SUMIFS(df_ajustes_conciliaco!D:D,df_ajustes_conciliaco!C:C,Conciliacao!A212)</f>
        <v/>
      </c>
      <c r="P212" s="22">
        <f>N212+H212-O212</f>
        <v/>
      </c>
      <c r="BD212" s="20" t="n">
        <v>45868.5</v>
      </c>
      <c r="BE212" s="20" t="n">
        <v>45868.125</v>
      </c>
      <c r="BF212" s="20" t="n">
        <v>45868.54166666666</v>
      </c>
      <c r="BG212" s="20" t="n">
        <v>45868.625</v>
      </c>
    </row>
    <row r="213">
      <c r="A213" s="5">
        <f>A212+1</f>
        <v/>
      </c>
      <c r="B213" s="3">
        <f>-SUMIFS(df_extrato_zig!G:G,df_extrato_zig!E:E,Conciliacao!A213,df_extrato_zig!D:D,"Saque")-SUMIFS(df_extrato_zig!G:G,df_extrato_zig!E:E,Conciliacao!A213,df_extrato_zig!D:D,"Antecipação")</f>
        <v/>
      </c>
      <c r="C213" s="3">
        <f>SUMIFS(df_extrato_zig!E:E,df_extrato_zig!L:L,Conciliacao!A213,df_extrato_zig!F:F,"DINHEIRO")</f>
        <v/>
      </c>
      <c r="D213" s="3">
        <f>SUMIFS(view_parc_agrup!H:H,view_parc_agrup!G:G,Conciliacao!A213)</f>
        <v/>
      </c>
      <c r="E213" s="3">
        <f>SUMIFS(df_mutuos!I:I,df_mutuos!B:B,Conciliacao!A213)</f>
        <v/>
      </c>
      <c r="F213" s="6">
        <f>SUMIFS(df_bloqueios_judiciais!E:E,df_bloqueios_judiciais!D:D,Conciliacao!A213,df_bloqueios_judiciais!E:E,"&gt;0")</f>
        <v/>
      </c>
      <c r="G213" s="7">
        <f>SUMIFS(df_extratos!I:I,df_extratos!F:F,Conciliacao!BD213,df_extratos!G:G,"CREDITO")+SUMIFS(df_extratos!I:I,df_extratos!F:F,Conciliacao!A213,df_extratos!G:G,"CREDITO")+SUMIFS(df_extratos!I:I,df_extratos!F:F,Conciliacao!BE213,df_extratos!G:G,"CREDITO")+SUMIFS(df_extratos!I:I,df_extratos!F:F,Conciliacao!BF213,df_extratos!G:G,"CREDITO")+SUMIFS(df_extratos!I:I,df_extratos!F:F,Conciliacao!BG213,df_extratos!G:G,"CREDITO")</f>
        <v/>
      </c>
      <c r="H213" s="9">
        <f>G213-SUM(B213:F213)</f>
        <v/>
      </c>
      <c r="I213" s="4">
        <f>SUMIFS(df_blueme_sem_parcelamento!E:E,df_blueme_sem_parcelamento!H:H,Conciliacao!A213)*(-1)</f>
        <v/>
      </c>
      <c r="J213" s="4">
        <f>SUMIFS(df_blueme_com_parcelamento!J:J,df_blueme_com_parcelamento!M:M,Conciliacao!A213)*(-1)</f>
        <v/>
      </c>
      <c r="K213" s="4">
        <f>SUMIFS(df_mutuos!J:J,df_mutuos!B:B,Conciliacao!A213)*(-1)</f>
        <v/>
      </c>
      <c r="L213" s="8">
        <f>SUMIFS(df_bloqueios_judiciais!E:E,df_bloqueios_judiciais!D:D,Conciliacao!A213,df_bloqueios_judiciais!E:E,"&lt;0")</f>
        <v/>
      </c>
      <c r="M213" s="10">
        <f>SUMIFS(df_extratos!I:I,df_extratos!F:F,Conciliacao!BD213,df_extratos!G:G,"DEBITO")+SUMIFS(df_extratos!I:I,df_extratos!F:F,Conciliacao!A213,df_extratos!G:G,"DEBITO")+SUMIFS(df_extratos!I:I,df_extratos!F:F,Conciliacao!BE213,df_extratos!G:G,"DEBITO")+SUMIFS(df_extratos!I:I,df_extratos!F:F,Conciliacao!BF213,df_extratos!G:G,"DEBITO")+SUMIFS(df_extratos!I:I,df_extratos!F:F,Conciliacao!BG213,df_extratos!G:G,"DEBITO")</f>
        <v/>
      </c>
      <c r="N213" s="11">
        <f>M213-SUM(I213:L213)</f>
        <v/>
      </c>
      <c r="O213" s="25">
        <f>SUMIFS(df_ajustes_conciliaco!D:D,df_ajustes_conciliaco!C:C,Conciliacao!A213)</f>
        <v/>
      </c>
      <c r="P213" s="22">
        <f>N213+H213-O213</f>
        <v/>
      </c>
      <c r="BD213" s="20" t="n">
        <v>45869.5</v>
      </c>
      <c r="BE213" s="20" t="n">
        <v>45869.125</v>
      </c>
      <c r="BF213" s="20" t="n">
        <v>45869.54166666666</v>
      </c>
      <c r="BG213" s="20" t="n">
        <v>45869.625</v>
      </c>
    </row>
    <row r="214">
      <c r="A214" s="5">
        <f>A213+1</f>
        <v/>
      </c>
      <c r="B214" s="3">
        <f>-SUMIFS(df_extrato_zig!G:G,df_extrato_zig!E:E,Conciliacao!A214,df_extrato_zig!D:D,"Saque")-SUMIFS(df_extrato_zig!G:G,df_extrato_zig!E:E,Conciliacao!A214,df_extrato_zig!D:D,"Antecipação")</f>
        <v/>
      </c>
      <c r="C214" s="3">
        <f>SUMIFS(df_extrato_zig!E:E,df_extrato_zig!L:L,Conciliacao!A214,df_extrato_zig!F:F,"DINHEIRO")</f>
        <v/>
      </c>
      <c r="D214" s="3">
        <f>SUMIFS(view_parc_agrup!H:H,view_parc_agrup!G:G,Conciliacao!A214)</f>
        <v/>
      </c>
      <c r="E214" s="3">
        <f>SUMIFS(df_mutuos!I:I,df_mutuos!B:B,Conciliacao!A214)</f>
        <v/>
      </c>
      <c r="F214" s="6">
        <f>SUMIFS(df_bloqueios_judiciais!E:E,df_bloqueios_judiciais!D:D,Conciliacao!A214,df_bloqueios_judiciais!E:E,"&gt;0")</f>
        <v/>
      </c>
      <c r="G214" s="7">
        <f>SUMIFS(df_extratos!I:I,df_extratos!F:F,Conciliacao!BD214,df_extratos!G:G,"CREDITO")+SUMIFS(df_extratos!I:I,df_extratos!F:F,Conciliacao!A214,df_extratos!G:G,"CREDITO")+SUMIFS(df_extratos!I:I,df_extratos!F:F,Conciliacao!BE214,df_extratos!G:G,"CREDITO")+SUMIFS(df_extratos!I:I,df_extratos!F:F,Conciliacao!BF214,df_extratos!G:G,"CREDITO")+SUMIFS(df_extratos!I:I,df_extratos!F:F,Conciliacao!BG214,df_extratos!G:G,"CREDITO")</f>
        <v/>
      </c>
      <c r="H214" s="9">
        <f>G214-SUM(B214:F214)</f>
        <v/>
      </c>
      <c r="I214" s="4">
        <f>SUMIFS(df_blueme_sem_parcelamento!E:E,df_blueme_sem_parcelamento!H:H,Conciliacao!A214)*(-1)</f>
        <v/>
      </c>
      <c r="J214" s="4">
        <f>SUMIFS(df_blueme_com_parcelamento!J:J,df_blueme_com_parcelamento!M:M,Conciliacao!A214)*(-1)</f>
        <v/>
      </c>
      <c r="K214" s="4">
        <f>SUMIFS(df_mutuos!J:J,df_mutuos!B:B,Conciliacao!A214)*(-1)</f>
        <v/>
      </c>
      <c r="L214" s="8">
        <f>SUMIFS(df_bloqueios_judiciais!E:E,df_bloqueios_judiciais!D:D,Conciliacao!A214,df_bloqueios_judiciais!E:E,"&lt;0")</f>
        <v/>
      </c>
      <c r="M214" s="10">
        <f>SUMIFS(df_extratos!I:I,df_extratos!F:F,Conciliacao!BD214,df_extratos!G:G,"DEBITO")+SUMIFS(df_extratos!I:I,df_extratos!F:F,Conciliacao!A214,df_extratos!G:G,"DEBITO")+SUMIFS(df_extratos!I:I,df_extratos!F:F,Conciliacao!BE214,df_extratos!G:G,"DEBITO")+SUMIFS(df_extratos!I:I,df_extratos!F:F,Conciliacao!BF214,df_extratos!G:G,"DEBITO")+SUMIFS(df_extratos!I:I,df_extratos!F:F,Conciliacao!BG214,df_extratos!G:G,"DEBITO")</f>
        <v/>
      </c>
      <c r="N214" s="11">
        <f>M214-SUM(I214:L214)</f>
        <v/>
      </c>
      <c r="O214" s="25">
        <f>SUMIFS(df_ajustes_conciliaco!D:D,df_ajustes_conciliaco!C:C,Conciliacao!A214)</f>
        <v/>
      </c>
      <c r="P214" s="22">
        <f>N214+H214-O214</f>
        <v/>
      </c>
      <c r="BD214" s="20" t="n">
        <v>45870.5</v>
      </c>
      <c r="BE214" s="20" t="n">
        <v>45870.125</v>
      </c>
      <c r="BF214" s="20" t="n">
        <v>45870.54166666666</v>
      </c>
      <c r="BG214" s="20" t="n">
        <v>45870.625</v>
      </c>
    </row>
    <row r="215">
      <c r="A215" s="5">
        <f>A214+1</f>
        <v/>
      </c>
      <c r="B215" s="3">
        <f>-SUMIFS(df_extrato_zig!G:G,df_extrato_zig!E:E,Conciliacao!A215,df_extrato_zig!D:D,"Saque")-SUMIFS(df_extrato_zig!G:G,df_extrato_zig!E:E,Conciliacao!A215,df_extrato_zig!D:D,"Antecipação")</f>
        <v/>
      </c>
      <c r="C215" s="3">
        <f>SUMIFS(df_extrato_zig!E:E,df_extrato_zig!L:L,Conciliacao!A215,df_extrato_zig!F:F,"DINHEIRO")</f>
        <v/>
      </c>
      <c r="D215" s="3">
        <f>SUMIFS(view_parc_agrup!H:H,view_parc_agrup!G:G,Conciliacao!A215)</f>
        <v/>
      </c>
      <c r="E215" s="3">
        <f>SUMIFS(df_mutuos!I:I,df_mutuos!B:B,Conciliacao!A215)</f>
        <v/>
      </c>
      <c r="F215" s="6">
        <f>SUMIFS(df_bloqueios_judiciais!E:E,df_bloqueios_judiciais!D:D,Conciliacao!A215,df_bloqueios_judiciais!E:E,"&gt;0")</f>
        <v/>
      </c>
      <c r="G215" s="7">
        <f>SUMIFS(df_extratos!I:I,df_extratos!F:F,Conciliacao!BD215,df_extratos!G:G,"CREDITO")+SUMIFS(df_extratos!I:I,df_extratos!F:F,Conciliacao!A215,df_extratos!G:G,"CREDITO")+SUMIFS(df_extratos!I:I,df_extratos!F:F,Conciliacao!BE215,df_extratos!G:G,"CREDITO")+SUMIFS(df_extratos!I:I,df_extratos!F:F,Conciliacao!BF215,df_extratos!G:G,"CREDITO")+SUMIFS(df_extratos!I:I,df_extratos!F:F,Conciliacao!BG215,df_extratos!G:G,"CREDITO")</f>
        <v/>
      </c>
      <c r="H215" s="9">
        <f>G215-SUM(B215:F215)</f>
        <v/>
      </c>
      <c r="I215" s="4">
        <f>SUMIFS(df_blueme_sem_parcelamento!E:E,df_blueme_sem_parcelamento!H:H,Conciliacao!A215)*(-1)</f>
        <v/>
      </c>
      <c r="J215" s="4">
        <f>SUMIFS(df_blueme_com_parcelamento!J:J,df_blueme_com_parcelamento!M:M,Conciliacao!A215)*(-1)</f>
        <v/>
      </c>
      <c r="K215" s="4">
        <f>SUMIFS(df_mutuos!J:J,df_mutuos!B:B,Conciliacao!A215)*(-1)</f>
        <v/>
      </c>
      <c r="L215" s="8">
        <f>SUMIFS(df_bloqueios_judiciais!E:E,df_bloqueios_judiciais!D:D,Conciliacao!A215,df_bloqueios_judiciais!E:E,"&lt;0")</f>
        <v/>
      </c>
      <c r="M215" s="10">
        <f>SUMIFS(df_extratos!I:I,df_extratos!F:F,Conciliacao!BD215,df_extratos!G:G,"DEBITO")+SUMIFS(df_extratos!I:I,df_extratos!F:F,Conciliacao!A215,df_extratos!G:G,"DEBITO")+SUMIFS(df_extratos!I:I,df_extratos!F:F,Conciliacao!BE215,df_extratos!G:G,"DEBITO")+SUMIFS(df_extratos!I:I,df_extratos!F:F,Conciliacao!BF215,df_extratos!G:G,"DEBITO")+SUMIFS(df_extratos!I:I,df_extratos!F:F,Conciliacao!BG215,df_extratos!G:G,"DEBITO")</f>
        <v/>
      </c>
      <c r="N215" s="11">
        <f>M215-SUM(I215:L215)</f>
        <v/>
      </c>
      <c r="O215" s="25">
        <f>SUMIFS(df_ajustes_conciliaco!D:D,df_ajustes_conciliaco!C:C,Conciliacao!A215)</f>
        <v/>
      </c>
      <c r="P215" s="22">
        <f>N215+H215-O215</f>
        <v/>
      </c>
      <c r="BD215" s="20" t="n">
        <v>45871.5</v>
      </c>
      <c r="BE215" s="20" t="n">
        <v>45871.125</v>
      </c>
      <c r="BF215" s="20" t="n">
        <v>45871.54166666666</v>
      </c>
      <c r="BG215" s="20" t="n">
        <v>45871.625</v>
      </c>
    </row>
    <row r="216">
      <c r="A216" s="5">
        <f>A215+1</f>
        <v/>
      </c>
      <c r="B216" s="3">
        <f>-SUMIFS(df_extrato_zig!G:G,df_extrato_zig!E:E,Conciliacao!A216,df_extrato_zig!D:D,"Saque")-SUMIFS(df_extrato_zig!G:G,df_extrato_zig!E:E,Conciliacao!A216,df_extrato_zig!D:D,"Antecipação")</f>
        <v/>
      </c>
      <c r="C216" s="3">
        <f>SUMIFS(df_extrato_zig!E:E,df_extrato_zig!L:L,Conciliacao!A216,df_extrato_zig!F:F,"DINHEIRO")</f>
        <v/>
      </c>
      <c r="D216" s="3">
        <f>SUMIFS(view_parc_agrup!H:H,view_parc_agrup!G:G,Conciliacao!A216)</f>
        <v/>
      </c>
      <c r="E216" s="3">
        <f>SUMIFS(df_mutuos!I:I,df_mutuos!B:B,Conciliacao!A216)</f>
        <v/>
      </c>
      <c r="F216" s="6">
        <f>SUMIFS(df_bloqueios_judiciais!E:E,df_bloqueios_judiciais!D:D,Conciliacao!A216,df_bloqueios_judiciais!E:E,"&gt;0")</f>
        <v/>
      </c>
      <c r="G216" s="7">
        <f>SUMIFS(df_extratos!I:I,df_extratos!F:F,Conciliacao!BD216,df_extratos!G:G,"CREDITO")+SUMIFS(df_extratos!I:I,df_extratos!F:F,Conciliacao!A216,df_extratos!G:G,"CREDITO")+SUMIFS(df_extratos!I:I,df_extratos!F:F,Conciliacao!BE216,df_extratos!G:G,"CREDITO")+SUMIFS(df_extratos!I:I,df_extratos!F:F,Conciliacao!BF216,df_extratos!G:G,"CREDITO")+SUMIFS(df_extratos!I:I,df_extratos!F:F,Conciliacao!BG216,df_extratos!G:G,"CREDITO")</f>
        <v/>
      </c>
      <c r="H216" s="9">
        <f>G216-SUM(B216:F216)</f>
        <v/>
      </c>
      <c r="I216" s="4">
        <f>SUMIFS(df_blueme_sem_parcelamento!E:E,df_blueme_sem_parcelamento!H:H,Conciliacao!A216)*(-1)</f>
        <v/>
      </c>
      <c r="J216" s="4">
        <f>SUMIFS(df_blueme_com_parcelamento!J:J,df_blueme_com_parcelamento!M:M,Conciliacao!A216)*(-1)</f>
        <v/>
      </c>
      <c r="K216" s="4">
        <f>SUMIFS(df_mutuos!J:J,df_mutuos!B:B,Conciliacao!A216)*(-1)</f>
        <v/>
      </c>
      <c r="L216" s="8">
        <f>SUMIFS(df_bloqueios_judiciais!E:E,df_bloqueios_judiciais!D:D,Conciliacao!A216,df_bloqueios_judiciais!E:E,"&lt;0")</f>
        <v/>
      </c>
      <c r="M216" s="10">
        <f>SUMIFS(df_extratos!I:I,df_extratos!F:F,Conciliacao!BD216,df_extratos!G:G,"DEBITO")+SUMIFS(df_extratos!I:I,df_extratos!F:F,Conciliacao!A216,df_extratos!G:G,"DEBITO")+SUMIFS(df_extratos!I:I,df_extratos!F:F,Conciliacao!BE216,df_extratos!G:G,"DEBITO")+SUMIFS(df_extratos!I:I,df_extratos!F:F,Conciliacao!BF216,df_extratos!G:G,"DEBITO")+SUMIFS(df_extratos!I:I,df_extratos!F:F,Conciliacao!BG216,df_extratos!G:G,"DEBITO")</f>
        <v/>
      </c>
      <c r="N216" s="11">
        <f>M216-SUM(I216:L216)</f>
        <v/>
      </c>
      <c r="O216" s="25">
        <f>SUMIFS(df_ajustes_conciliaco!D:D,df_ajustes_conciliaco!C:C,Conciliacao!A216)</f>
        <v/>
      </c>
      <c r="P216" s="22">
        <f>N216+H216-O216</f>
        <v/>
      </c>
      <c r="BD216" s="20" t="n">
        <v>45872.5</v>
      </c>
      <c r="BE216" s="20" t="n">
        <v>45872.125</v>
      </c>
      <c r="BF216" s="20" t="n">
        <v>45872.54166666666</v>
      </c>
      <c r="BG216" s="20" t="n">
        <v>45872.625</v>
      </c>
    </row>
    <row r="217">
      <c r="A217" s="5">
        <f>A216+1</f>
        <v/>
      </c>
      <c r="B217" s="3">
        <f>-SUMIFS(df_extrato_zig!G:G,df_extrato_zig!E:E,Conciliacao!A217,df_extrato_zig!D:D,"Saque")-SUMIFS(df_extrato_zig!G:G,df_extrato_zig!E:E,Conciliacao!A217,df_extrato_zig!D:D,"Antecipação")</f>
        <v/>
      </c>
      <c r="C217" s="3">
        <f>SUMIFS(df_extrato_zig!E:E,df_extrato_zig!L:L,Conciliacao!A217,df_extrato_zig!F:F,"DINHEIRO")</f>
        <v/>
      </c>
      <c r="D217" s="3">
        <f>SUMIFS(view_parc_agrup!H:H,view_parc_agrup!G:G,Conciliacao!A217)</f>
        <v/>
      </c>
      <c r="E217" s="3">
        <f>SUMIFS(df_mutuos!I:I,df_mutuos!B:B,Conciliacao!A217)</f>
        <v/>
      </c>
      <c r="F217" s="6">
        <f>SUMIFS(df_bloqueios_judiciais!E:E,df_bloqueios_judiciais!D:D,Conciliacao!A217,df_bloqueios_judiciais!E:E,"&gt;0")</f>
        <v/>
      </c>
      <c r="G217" s="7">
        <f>SUMIFS(df_extratos!I:I,df_extratos!F:F,Conciliacao!BD217,df_extratos!G:G,"CREDITO")+SUMIFS(df_extratos!I:I,df_extratos!F:F,Conciliacao!A217,df_extratos!G:G,"CREDITO")+SUMIFS(df_extratos!I:I,df_extratos!F:F,Conciliacao!BE217,df_extratos!G:G,"CREDITO")+SUMIFS(df_extratos!I:I,df_extratos!F:F,Conciliacao!BF217,df_extratos!G:G,"CREDITO")+SUMIFS(df_extratos!I:I,df_extratos!F:F,Conciliacao!BG217,df_extratos!G:G,"CREDITO")</f>
        <v/>
      </c>
      <c r="H217" s="9">
        <f>G217-SUM(B217:F217)</f>
        <v/>
      </c>
      <c r="I217" s="4">
        <f>SUMIFS(df_blueme_sem_parcelamento!E:E,df_blueme_sem_parcelamento!H:H,Conciliacao!A217)*(-1)</f>
        <v/>
      </c>
      <c r="J217" s="4">
        <f>SUMIFS(df_blueme_com_parcelamento!J:J,df_blueme_com_parcelamento!M:M,Conciliacao!A217)*(-1)</f>
        <v/>
      </c>
      <c r="K217" s="4">
        <f>SUMIFS(df_mutuos!J:J,df_mutuos!B:B,Conciliacao!A217)*(-1)</f>
        <v/>
      </c>
      <c r="L217" s="8">
        <f>SUMIFS(df_bloqueios_judiciais!E:E,df_bloqueios_judiciais!D:D,Conciliacao!A217,df_bloqueios_judiciais!E:E,"&lt;0")</f>
        <v/>
      </c>
      <c r="M217" s="10">
        <f>SUMIFS(df_extratos!I:I,df_extratos!F:F,Conciliacao!BD217,df_extratos!G:G,"DEBITO")+SUMIFS(df_extratos!I:I,df_extratos!F:F,Conciliacao!A217,df_extratos!G:G,"DEBITO")+SUMIFS(df_extratos!I:I,df_extratos!F:F,Conciliacao!BE217,df_extratos!G:G,"DEBITO")+SUMIFS(df_extratos!I:I,df_extratos!F:F,Conciliacao!BF217,df_extratos!G:G,"DEBITO")+SUMIFS(df_extratos!I:I,df_extratos!F:F,Conciliacao!BG217,df_extratos!G:G,"DEBITO")</f>
        <v/>
      </c>
      <c r="N217" s="11">
        <f>M217-SUM(I217:L217)</f>
        <v/>
      </c>
      <c r="O217" s="25">
        <f>SUMIFS(df_ajustes_conciliaco!D:D,df_ajustes_conciliaco!C:C,Conciliacao!A217)</f>
        <v/>
      </c>
      <c r="P217" s="22">
        <f>N217+H217-O217</f>
        <v/>
      </c>
      <c r="BD217" s="20" t="n">
        <v>45873.5</v>
      </c>
      <c r="BE217" s="20" t="n">
        <v>45873.125</v>
      </c>
      <c r="BF217" s="20" t="n">
        <v>45873.54166666666</v>
      </c>
      <c r="BG217" s="20" t="n">
        <v>45873.625</v>
      </c>
    </row>
    <row r="218">
      <c r="A218" s="5">
        <f>A217+1</f>
        <v/>
      </c>
      <c r="B218" s="3">
        <f>-SUMIFS(df_extrato_zig!G:G,df_extrato_zig!E:E,Conciliacao!A218,df_extrato_zig!D:D,"Saque")-SUMIFS(df_extrato_zig!G:G,df_extrato_zig!E:E,Conciliacao!A218,df_extrato_zig!D:D,"Antecipação")</f>
        <v/>
      </c>
      <c r="C218" s="3">
        <f>SUMIFS(df_extrato_zig!E:E,df_extrato_zig!L:L,Conciliacao!A218,df_extrato_zig!F:F,"DINHEIRO")</f>
        <v/>
      </c>
      <c r="D218" s="3">
        <f>SUMIFS(view_parc_agrup!H:H,view_parc_agrup!G:G,Conciliacao!A218)</f>
        <v/>
      </c>
      <c r="E218" s="3">
        <f>SUMIFS(df_mutuos!I:I,df_mutuos!B:B,Conciliacao!A218)</f>
        <v/>
      </c>
      <c r="F218" s="6">
        <f>SUMIFS(df_bloqueios_judiciais!E:E,df_bloqueios_judiciais!D:D,Conciliacao!A218,df_bloqueios_judiciais!E:E,"&gt;0")</f>
        <v/>
      </c>
      <c r="G218" s="7">
        <f>SUMIFS(df_extratos!I:I,df_extratos!F:F,Conciliacao!BD218,df_extratos!G:G,"CREDITO")+SUMIFS(df_extratos!I:I,df_extratos!F:F,Conciliacao!A218,df_extratos!G:G,"CREDITO")+SUMIFS(df_extratos!I:I,df_extratos!F:F,Conciliacao!BE218,df_extratos!G:G,"CREDITO")+SUMIFS(df_extratos!I:I,df_extratos!F:F,Conciliacao!BF218,df_extratos!G:G,"CREDITO")+SUMIFS(df_extratos!I:I,df_extratos!F:F,Conciliacao!BG218,df_extratos!G:G,"CREDITO")</f>
        <v/>
      </c>
      <c r="H218" s="9">
        <f>G218-SUM(B218:F218)</f>
        <v/>
      </c>
      <c r="I218" s="4">
        <f>SUMIFS(df_blueme_sem_parcelamento!E:E,df_blueme_sem_parcelamento!H:H,Conciliacao!A218)*(-1)</f>
        <v/>
      </c>
      <c r="J218" s="4">
        <f>SUMIFS(df_blueme_com_parcelamento!J:J,df_blueme_com_parcelamento!M:M,Conciliacao!A218)*(-1)</f>
        <v/>
      </c>
      <c r="K218" s="4">
        <f>SUMIFS(df_mutuos!J:J,df_mutuos!B:B,Conciliacao!A218)*(-1)</f>
        <v/>
      </c>
      <c r="L218" s="8">
        <f>SUMIFS(df_bloqueios_judiciais!E:E,df_bloqueios_judiciais!D:D,Conciliacao!A218,df_bloqueios_judiciais!E:E,"&lt;0")</f>
        <v/>
      </c>
      <c r="M218" s="10">
        <f>SUMIFS(df_extratos!I:I,df_extratos!F:F,Conciliacao!BD218,df_extratos!G:G,"DEBITO")+SUMIFS(df_extratos!I:I,df_extratos!F:F,Conciliacao!A218,df_extratos!G:G,"DEBITO")+SUMIFS(df_extratos!I:I,df_extratos!F:F,Conciliacao!BE218,df_extratos!G:G,"DEBITO")+SUMIFS(df_extratos!I:I,df_extratos!F:F,Conciliacao!BF218,df_extratos!G:G,"DEBITO")+SUMIFS(df_extratos!I:I,df_extratos!F:F,Conciliacao!BG218,df_extratos!G:G,"DEBITO")</f>
        <v/>
      </c>
      <c r="N218" s="11">
        <f>M218-SUM(I218:L218)</f>
        <v/>
      </c>
      <c r="O218" s="25">
        <f>SUMIFS(df_ajustes_conciliaco!D:D,df_ajustes_conciliaco!C:C,Conciliacao!A218)</f>
        <v/>
      </c>
      <c r="P218" s="22">
        <f>N218+H218-O218</f>
        <v/>
      </c>
      <c r="BD218" s="20" t="n">
        <v>45874.5</v>
      </c>
      <c r="BE218" s="20" t="n">
        <v>45874.125</v>
      </c>
      <c r="BF218" s="20" t="n">
        <v>45874.54166666666</v>
      </c>
      <c r="BG218" s="20" t="n">
        <v>45874.625</v>
      </c>
    </row>
    <row r="219">
      <c r="A219" s="5">
        <f>A218+1</f>
        <v/>
      </c>
      <c r="B219" s="3">
        <f>-SUMIFS(df_extrato_zig!G:G,df_extrato_zig!E:E,Conciliacao!A219,df_extrato_zig!D:D,"Saque")-SUMIFS(df_extrato_zig!G:G,df_extrato_zig!E:E,Conciliacao!A219,df_extrato_zig!D:D,"Antecipação")</f>
        <v/>
      </c>
      <c r="C219" s="3">
        <f>SUMIFS(df_extrato_zig!E:E,df_extrato_zig!L:L,Conciliacao!A219,df_extrato_zig!F:F,"DINHEIRO")</f>
        <v/>
      </c>
      <c r="D219" s="3">
        <f>SUMIFS(view_parc_agrup!H:H,view_parc_agrup!G:G,Conciliacao!A219)</f>
        <v/>
      </c>
      <c r="E219" s="3">
        <f>SUMIFS(df_mutuos!I:I,df_mutuos!B:B,Conciliacao!A219)</f>
        <v/>
      </c>
      <c r="F219" s="6">
        <f>SUMIFS(df_bloqueios_judiciais!E:E,df_bloqueios_judiciais!D:D,Conciliacao!A219,df_bloqueios_judiciais!E:E,"&gt;0")</f>
        <v/>
      </c>
      <c r="G219" s="7">
        <f>SUMIFS(df_extratos!I:I,df_extratos!F:F,Conciliacao!BD219,df_extratos!G:G,"CREDITO")+SUMIFS(df_extratos!I:I,df_extratos!F:F,Conciliacao!A219,df_extratos!G:G,"CREDITO")+SUMIFS(df_extratos!I:I,df_extratos!F:F,Conciliacao!BE219,df_extratos!G:G,"CREDITO")+SUMIFS(df_extratos!I:I,df_extratos!F:F,Conciliacao!BF219,df_extratos!G:G,"CREDITO")+SUMIFS(df_extratos!I:I,df_extratos!F:F,Conciliacao!BG219,df_extratos!G:G,"CREDITO")</f>
        <v/>
      </c>
      <c r="H219" s="9">
        <f>G219-SUM(B219:F219)</f>
        <v/>
      </c>
      <c r="I219" s="4">
        <f>SUMIFS(df_blueme_sem_parcelamento!E:E,df_blueme_sem_parcelamento!H:H,Conciliacao!A219)*(-1)</f>
        <v/>
      </c>
      <c r="J219" s="4">
        <f>SUMIFS(df_blueme_com_parcelamento!J:J,df_blueme_com_parcelamento!M:M,Conciliacao!A219)*(-1)</f>
        <v/>
      </c>
      <c r="K219" s="4">
        <f>SUMIFS(df_mutuos!J:J,df_mutuos!B:B,Conciliacao!A219)*(-1)</f>
        <v/>
      </c>
      <c r="L219" s="8">
        <f>SUMIFS(df_bloqueios_judiciais!E:E,df_bloqueios_judiciais!D:D,Conciliacao!A219,df_bloqueios_judiciais!E:E,"&lt;0")</f>
        <v/>
      </c>
      <c r="M219" s="10">
        <f>SUMIFS(df_extratos!I:I,df_extratos!F:F,Conciliacao!BD219,df_extratos!G:G,"DEBITO")+SUMIFS(df_extratos!I:I,df_extratos!F:F,Conciliacao!A219,df_extratos!G:G,"DEBITO")+SUMIFS(df_extratos!I:I,df_extratos!F:F,Conciliacao!BE219,df_extratos!G:G,"DEBITO")+SUMIFS(df_extratos!I:I,df_extratos!F:F,Conciliacao!BF219,df_extratos!G:G,"DEBITO")+SUMIFS(df_extratos!I:I,df_extratos!F:F,Conciliacao!BG219,df_extratos!G:G,"DEBITO")</f>
        <v/>
      </c>
      <c r="N219" s="11">
        <f>M219-SUM(I219:L219)</f>
        <v/>
      </c>
      <c r="O219" s="25">
        <f>SUMIFS(df_ajustes_conciliaco!D:D,df_ajustes_conciliaco!C:C,Conciliacao!A219)</f>
        <v/>
      </c>
      <c r="P219" s="22">
        <f>N219+H219-O219</f>
        <v/>
      </c>
      <c r="BD219" s="20" t="n">
        <v>45875.5</v>
      </c>
      <c r="BE219" s="20" t="n">
        <v>45875.125</v>
      </c>
      <c r="BF219" s="20" t="n">
        <v>45875.54166666666</v>
      </c>
      <c r="BG219" s="20" t="n">
        <v>45875.625</v>
      </c>
    </row>
    <row r="220">
      <c r="A220" s="5">
        <f>A219+1</f>
        <v/>
      </c>
      <c r="B220" s="3">
        <f>-SUMIFS(df_extrato_zig!G:G,df_extrato_zig!E:E,Conciliacao!A220,df_extrato_zig!D:D,"Saque")-SUMIFS(df_extrato_zig!G:G,df_extrato_zig!E:E,Conciliacao!A220,df_extrato_zig!D:D,"Antecipação")</f>
        <v/>
      </c>
      <c r="C220" s="3">
        <f>SUMIFS(df_extrato_zig!E:E,df_extrato_zig!L:L,Conciliacao!A220,df_extrato_zig!F:F,"DINHEIRO")</f>
        <v/>
      </c>
      <c r="D220" s="3">
        <f>SUMIFS(view_parc_agrup!H:H,view_parc_agrup!G:G,Conciliacao!A220)</f>
        <v/>
      </c>
      <c r="E220" s="3">
        <f>SUMIFS(df_mutuos!I:I,df_mutuos!B:B,Conciliacao!A220)</f>
        <v/>
      </c>
      <c r="F220" s="6">
        <f>SUMIFS(df_bloqueios_judiciais!E:E,df_bloqueios_judiciais!D:D,Conciliacao!A220,df_bloqueios_judiciais!E:E,"&gt;0")</f>
        <v/>
      </c>
      <c r="G220" s="7">
        <f>SUMIFS(df_extratos!I:I,df_extratos!F:F,Conciliacao!BD220,df_extratos!G:G,"CREDITO")+SUMIFS(df_extratos!I:I,df_extratos!F:F,Conciliacao!A220,df_extratos!G:G,"CREDITO")+SUMIFS(df_extratos!I:I,df_extratos!F:F,Conciliacao!BE220,df_extratos!G:G,"CREDITO")+SUMIFS(df_extratos!I:I,df_extratos!F:F,Conciliacao!BF220,df_extratos!G:G,"CREDITO")+SUMIFS(df_extratos!I:I,df_extratos!F:F,Conciliacao!BG220,df_extratos!G:G,"CREDITO")</f>
        <v/>
      </c>
      <c r="H220" s="9">
        <f>G220-SUM(B220:F220)</f>
        <v/>
      </c>
      <c r="I220" s="4">
        <f>SUMIFS(df_blueme_sem_parcelamento!E:E,df_blueme_sem_parcelamento!H:H,Conciliacao!A220)*(-1)</f>
        <v/>
      </c>
      <c r="J220" s="4">
        <f>SUMIFS(df_blueme_com_parcelamento!J:J,df_blueme_com_parcelamento!M:M,Conciliacao!A220)*(-1)</f>
        <v/>
      </c>
      <c r="K220" s="4">
        <f>SUMIFS(df_mutuos!J:J,df_mutuos!B:B,Conciliacao!A220)*(-1)</f>
        <v/>
      </c>
      <c r="L220" s="8">
        <f>SUMIFS(df_bloqueios_judiciais!E:E,df_bloqueios_judiciais!D:D,Conciliacao!A220,df_bloqueios_judiciais!E:E,"&lt;0")</f>
        <v/>
      </c>
      <c r="M220" s="10">
        <f>SUMIFS(df_extratos!I:I,df_extratos!F:F,Conciliacao!BD220,df_extratos!G:G,"DEBITO")+SUMIFS(df_extratos!I:I,df_extratos!F:F,Conciliacao!A220,df_extratos!G:G,"DEBITO")+SUMIFS(df_extratos!I:I,df_extratos!F:F,Conciliacao!BE220,df_extratos!G:G,"DEBITO")+SUMIFS(df_extratos!I:I,df_extratos!F:F,Conciliacao!BF220,df_extratos!G:G,"DEBITO")+SUMIFS(df_extratos!I:I,df_extratos!F:F,Conciliacao!BG220,df_extratos!G:G,"DEBITO")</f>
        <v/>
      </c>
      <c r="N220" s="11">
        <f>M220-SUM(I220:L220)</f>
        <v/>
      </c>
      <c r="O220" s="25">
        <f>SUMIFS(df_ajustes_conciliaco!D:D,df_ajustes_conciliaco!C:C,Conciliacao!A220)</f>
        <v/>
      </c>
      <c r="P220" s="22">
        <f>N220+H220-O220</f>
        <v/>
      </c>
      <c r="BD220" s="20" t="n">
        <v>45876.5</v>
      </c>
      <c r="BE220" s="20" t="n">
        <v>45876.125</v>
      </c>
      <c r="BF220" s="20" t="n">
        <v>45876.54166666666</v>
      </c>
      <c r="BG220" s="20" t="n">
        <v>45876.625</v>
      </c>
    </row>
    <row r="221">
      <c r="A221" s="5">
        <f>A220+1</f>
        <v/>
      </c>
      <c r="B221" s="3">
        <f>-SUMIFS(df_extrato_zig!G:G,df_extrato_zig!E:E,Conciliacao!A221,df_extrato_zig!D:D,"Saque")-SUMIFS(df_extrato_zig!G:G,df_extrato_zig!E:E,Conciliacao!A221,df_extrato_zig!D:D,"Antecipação")</f>
        <v/>
      </c>
      <c r="C221" s="3">
        <f>SUMIFS(df_extrato_zig!E:E,df_extrato_zig!L:L,Conciliacao!A221,df_extrato_zig!F:F,"DINHEIRO")</f>
        <v/>
      </c>
      <c r="D221" s="3">
        <f>SUMIFS(view_parc_agrup!H:H,view_parc_agrup!G:G,Conciliacao!A221)</f>
        <v/>
      </c>
      <c r="E221" s="3">
        <f>SUMIFS(df_mutuos!I:I,df_mutuos!B:B,Conciliacao!A221)</f>
        <v/>
      </c>
      <c r="F221" s="6">
        <f>SUMIFS(df_bloqueios_judiciais!E:E,df_bloqueios_judiciais!D:D,Conciliacao!A221,df_bloqueios_judiciais!E:E,"&gt;0")</f>
        <v/>
      </c>
      <c r="G221" s="7">
        <f>SUMIFS(df_extratos!I:I,df_extratos!F:F,Conciliacao!BD221,df_extratos!G:G,"CREDITO")+SUMIFS(df_extratos!I:I,df_extratos!F:F,Conciliacao!A221,df_extratos!G:G,"CREDITO")+SUMIFS(df_extratos!I:I,df_extratos!F:F,Conciliacao!BE221,df_extratos!G:G,"CREDITO")+SUMIFS(df_extratos!I:I,df_extratos!F:F,Conciliacao!BF221,df_extratos!G:G,"CREDITO")+SUMIFS(df_extratos!I:I,df_extratos!F:F,Conciliacao!BG221,df_extratos!G:G,"CREDITO")</f>
        <v/>
      </c>
      <c r="H221" s="9">
        <f>G221-SUM(B221:F221)</f>
        <v/>
      </c>
      <c r="I221" s="4">
        <f>SUMIFS(df_blueme_sem_parcelamento!E:E,df_blueme_sem_parcelamento!H:H,Conciliacao!A221)*(-1)</f>
        <v/>
      </c>
      <c r="J221" s="4">
        <f>SUMIFS(df_blueme_com_parcelamento!J:J,df_blueme_com_parcelamento!M:M,Conciliacao!A221)*(-1)</f>
        <v/>
      </c>
      <c r="K221" s="4">
        <f>SUMIFS(df_mutuos!J:J,df_mutuos!B:B,Conciliacao!A221)*(-1)</f>
        <v/>
      </c>
      <c r="L221" s="8">
        <f>SUMIFS(df_bloqueios_judiciais!E:E,df_bloqueios_judiciais!D:D,Conciliacao!A221,df_bloqueios_judiciais!E:E,"&lt;0")</f>
        <v/>
      </c>
      <c r="M221" s="10">
        <f>SUMIFS(df_extratos!I:I,df_extratos!F:F,Conciliacao!BD221,df_extratos!G:G,"DEBITO")+SUMIFS(df_extratos!I:I,df_extratos!F:F,Conciliacao!A221,df_extratos!G:G,"DEBITO")+SUMIFS(df_extratos!I:I,df_extratos!F:F,Conciliacao!BE221,df_extratos!G:G,"DEBITO")+SUMIFS(df_extratos!I:I,df_extratos!F:F,Conciliacao!BF221,df_extratos!G:G,"DEBITO")+SUMIFS(df_extratos!I:I,df_extratos!F:F,Conciliacao!BG221,df_extratos!G:G,"DEBITO")</f>
        <v/>
      </c>
      <c r="N221" s="11">
        <f>M221-SUM(I221:L221)</f>
        <v/>
      </c>
      <c r="O221" s="25">
        <f>SUMIFS(df_ajustes_conciliaco!D:D,df_ajustes_conciliaco!C:C,Conciliacao!A221)</f>
        <v/>
      </c>
      <c r="P221" s="22">
        <f>N221+H221-O221</f>
        <v/>
      </c>
      <c r="BD221" s="20" t="n">
        <v>45877.5</v>
      </c>
      <c r="BE221" s="20" t="n">
        <v>45877.125</v>
      </c>
      <c r="BF221" s="20" t="n">
        <v>45877.54166666666</v>
      </c>
      <c r="BG221" s="20" t="n">
        <v>45877.625</v>
      </c>
    </row>
    <row r="222">
      <c r="A222" s="5">
        <f>A221+1</f>
        <v/>
      </c>
      <c r="B222" s="3">
        <f>-SUMIFS(df_extrato_zig!G:G,df_extrato_zig!E:E,Conciliacao!A222,df_extrato_zig!D:D,"Saque")-SUMIFS(df_extrato_zig!G:G,df_extrato_zig!E:E,Conciliacao!A222,df_extrato_zig!D:D,"Antecipação")</f>
        <v/>
      </c>
      <c r="C222" s="3">
        <f>SUMIFS(df_extrato_zig!E:E,df_extrato_zig!L:L,Conciliacao!A222,df_extrato_zig!F:F,"DINHEIRO")</f>
        <v/>
      </c>
      <c r="D222" s="3">
        <f>SUMIFS(view_parc_agrup!H:H,view_parc_agrup!G:G,Conciliacao!A222)</f>
        <v/>
      </c>
      <c r="E222" s="3">
        <f>SUMIFS(df_mutuos!I:I,df_mutuos!B:B,Conciliacao!A222)</f>
        <v/>
      </c>
      <c r="F222" s="6">
        <f>SUMIFS(df_bloqueios_judiciais!E:E,df_bloqueios_judiciais!D:D,Conciliacao!A222,df_bloqueios_judiciais!E:E,"&gt;0")</f>
        <v/>
      </c>
      <c r="G222" s="7">
        <f>SUMIFS(df_extratos!I:I,df_extratos!F:F,Conciliacao!BD222,df_extratos!G:G,"CREDITO")+SUMIFS(df_extratos!I:I,df_extratos!F:F,Conciliacao!A222,df_extratos!G:G,"CREDITO")+SUMIFS(df_extratos!I:I,df_extratos!F:F,Conciliacao!BE222,df_extratos!G:G,"CREDITO")+SUMIFS(df_extratos!I:I,df_extratos!F:F,Conciliacao!BF222,df_extratos!G:G,"CREDITO")+SUMIFS(df_extratos!I:I,df_extratos!F:F,Conciliacao!BG222,df_extratos!G:G,"CREDITO")</f>
        <v/>
      </c>
      <c r="H222" s="9">
        <f>G222-SUM(B222:F222)</f>
        <v/>
      </c>
      <c r="I222" s="4">
        <f>SUMIFS(df_blueme_sem_parcelamento!E:E,df_blueme_sem_parcelamento!H:H,Conciliacao!A222)*(-1)</f>
        <v/>
      </c>
      <c r="J222" s="4">
        <f>SUMIFS(df_blueme_com_parcelamento!J:J,df_blueme_com_parcelamento!M:M,Conciliacao!A222)*(-1)</f>
        <v/>
      </c>
      <c r="K222" s="4">
        <f>SUMIFS(df_mutuos!J:J,df_mutuos!B:B,Conciliacao!A222)*(-1)</f>
        <v/>
      </c>
      <c r="L222" s="8">
        <f>SUMIFS(df_bloqueios_judiciais!E:E,df_bloqueios_judiciais!D:D,Conciliacao!A222,df_bloqueios_judiciais!E:E,"&lt;0")</f>
        <v/>
      </c>
      <c r="M222" s="10">
        <f>SUMIFS(df_extratos!I:I,df_extratos!F:F,Conciliacao!BD222,df_extratos!G:G,"DEBITO")+SUMIFS(df_extratos!I:I,df_extratos!F:F,Conciliacao!A222,df_extratos!G:G,"DEBITO")+SUMIFS(df_extratos!I:I,df_extratos!F:F,Conciliacao!BE222,df_extratos!G:G,"DEBITO")+SUMIFS(df_extratos!I:I,df_extratos!F:F,Conciliacao!BF222,df_extratos!G:G,"DEBITO")+SUMIFS(df_extratos!I:I,df_extratos!F:F,Conciliacao!BG222,df_extratos!G:G,"DEBITO")</f>
        <v/>
      </c>
      <c r="N222" s="11">
        <f>M222-SUM(I222:L222)</f>
        <v/>
      </c>
      <c r="O222" s="25">
        <f>SUMIFS(df_ajustes_conciliaco!D:D,df_ajustes_conciliaco!C:C,Conciliacao!A222)</f>
        <v/>
      </c>
      <c r="P222" s="22">
        <f>N222+H222-O222</f>
        <v/>
      </c>
      <c r="BD222" s="20" t="n">
        <v>45878.5</v>
      </c>
      <c r="BE222" s="20" t="n">
        <v>45878.125</v>
      </c>
      <c r="BF222" s="20" t="n">
        <v>45878.54166666666</v>
      </c>
      <c r="BG222" s="20" t="n">
        <v>45878.625</v>
      </c>
    </row>
    <row r="223">
      <c r="A223" s="5">
        <f>A222+1</f>
        <v/>
      </c>
      <c r="B223" s="3">
        <f>-SUMIFS(df_extrato_zig!G:G,df_extrato_zig!E:E,Conciliacao!A223,df_extrato_zig!D:D,"Saque")-SUMIFS(df_extrato_zig!G:G,df_extrato_zig!E:E,Conciliacao!A223,df_extrato_zig!D:D,"Antecipação")</f>
        <v/>
      </c>
      <c r="C223" s="3">
        <f>SUMIFS(df_extrato_zig!E:E,df_extrato_zig!L:L,Conciliacao!A223,df_extrato_zig!F:F,"DINHEIRO")</f>
        <v/>
      </c>
      <c r="D223" s="3">
        <f>SUMIFS(view_parc_agrup!H:H,view_parc_agrup!G:G,Conciliacao!A223)</f>
        <v/>
      </c>
      <c r="E223" s="3">
        <f>SUMIFS(df_mutuos!I:I,df_mutuos!B:B,Conciliacao!A223)</f>
        <v/>
      </c>
      <c r="F223" s="6">
        <f>SUMIFS(df_bloqueios_judiciais!E:E,df_bloqueios_judiciais!D:D,Conciliacao!A223,df_bloqueios_judiciais!E:E,"&gt;0")</f>
        <v/>
      </c>
      <c r="G223" s="7">
        <f>SUMIFS(df_extratos!I:I,df_extratos!F:F,Conciliacao!BD223,df_extratos!G:G,"CREDITO")+SUMIFS(df_extratos!I:I,df_extratos!F:F,Conciliacao!A223,df_extratos!G:G,"CREDITO")+SUMIFS(df_extratos!I:I,df_extratos!F:F,Conciliacao!BE223,df_extratos!G:G,"CREDITO")+SUMIFS(df_extratos!I:I,df_extratos!F:F,Conciliacao!BF223,df_extratos!G:G,"CREDITO")+SUMIFS(df_extratos!I:I,df_extratos!F:F,Conciliacao!BG223,df_extratos!G:G,"CREDITO")</f>
        <v/>
      </c>
      <c r="H223" s="9">
        <f>G223-SUM(B223:F223)</f>
        <v/>
      </c>
      <c r="I223" s="4">
        <f>SUMIFS(df_blueme_sem_parcelamento!E:E,df_blueme_sem_parcelamento!H:H,Conciliacao!A223)*(-1)</f>
        <v/>
      </c>
      <c r="J223" s="4">
        <f>SUMIFS(df_blueme_com_parcelamento!J:J,df_blueme_com_parcelamento!M:M,Conciliacao!A223)*(-1)</f>
        <v/>
      </c>
      <c r="K223" s="4">
        <f>SUMIFS(df_mutuos!J:J,df_mutuos!B:B,Conciliacao!A223)*(-1)</f>
        <v/>
      </c>
      <c r="L223" s="8">
        <f>SUMIFS(df_bloqueios_judiciais!E:E,df_bloqueios_judiciais!D:D,Conciliacao!A223,df_bloqueios_judiciais!E:E,"&lt;0")</f>
        <v/>
      </c>
      <c r="M223" s="10">
        <f>SUMIFS(df_extratos!I:I,df_extratos!F:F,Conciliacao!BD223,df_extratos!G:G,"DEBITO")+SUMIFS(df_extratos!I:I,df_extratos!F:F,Conciliacao!A223,df_extratos!G:G,"DEBITO")+SUMIFS(df_extratos!I:I,df_extratos!F:F,Conciliacao!BE223,df_extratos!G:G,"DEBITO")+SUMIFS(df_extratos!I:I,df_extratos!F:F,Conciliacao!BF223,df_extratos!G:G,"DEBITO")+SUMIFS(df_extratos!I:I,df_extratos!F:F,Conciliacao!BG223,df_extratos!G:G,"DEBITO")</f>
        <v/>
      </c>
      <c r="N223" s="11">
        <f>M223-SUM(I223:L223)</f>
        <v/>
      </c>
      <c r="O223" s="25">
        <f>SUMIFS(df_ajustes_conciliaco!D:D,df_ajustes_conciliaco!C:C,Conciliacao!A223)</f>
        <v/>
      </c>
      <c r="P223" s="22">
        <f>N223+H223-O223</f>
        <v/>
      </c>
      <c r="BD223" s="20" t="n">
        <v>45879.5</v>
      </c>
      <c r="BE223" s="20" t="n">
        <v>45879.125</v>
      </c>
      <c r="BF223" s="20" t="n">
        <v>45879.54166666666</v>
      </c>
      <c r="BG223" s="20" t="n">
        <v>45879.625</v>
      </c>
    </row>
    <row r="224">
      <c r="A224" s="5">
        <f>A223+1</f>
        <v/>
      </c>
      <c r="B224" s="3">
        <f>-SUMIFS(df_extrato_zig!G:G,df_extrato_zig!E:E,Conciliacao!A224,df_extrato_zig!D:D,"Saque")-SUMIFS(df_extrato_zig!G:G,df_extrato_zig!E:E,Conciliacao!A224,df_extrato_zig!D:D,"Antecipação")</f>
        <v/>
      </c>
      <c r="C224" s="3">
        <f>SUMIFS(df_extrato_zig!E:E,df_extrato_zig!L:L,Conciliacao!A224,df_extrato_zig!F:F,"DINHEIRO")</f>
        <v/>
      </c>
      <c r="D224" s="3">
        <f>SUMIFS(view_parc_agrup!H:H,view_parc_agrup!G:G,Conciliacao!A224)</f>
        <v/>
      </c>
      <c r="E224" s="3">
        <f>SUMIFS(df_mutuos!I:I,df_mutuos!B:B,Conciliacao!A224)</f>
        <v/>
      </c>
      <c r="F224" s="6">
        <f>SUMIFS(df_bloqueios_judiciais!E:E,df_bloqueios_judiciais!D:D,Conciliacao!A224,df_bloqueios_judiciais!E:E,"&gt;0")</f>
        <v/>
      </c>
      <c r="G224" s="7">
        <f>SUMIFS(df_extratos!I:I,df_extratos!F:F,Conciliacao!BD224,df_extratos!G:G,"CREDITO")+SUMIFS(df_extratos!I:I,df_extratos!F:F,Conciliacao!A224,df_extratos!G:G,"CREDITO")+SUMIFS(df_extratos!I:I,df_extratos!F:F,Conciliacao!BE224,df_extratos!G:G,"CREDITO")+SUMIFS(df_extratos!I:I,df_extratos!F:F,Conciliacao!BF224,df_extratos!G:G,"CREDITO")+SUMIFS(df_extratos!I:I,df_extratos!F:F,Conciliacao!BG224,df_extratos!G:G,"CREDITO")</f>
        <v/>
      </c>
      <c r="H224" s="9">
        <f>G224-SUM(B224:F224)</f>
        <v/>
      </c>
      <c r="I224" s="4">
        <f>SUMIFS(df_blueme_sem_parcelamento!E:E,df_blueme_sem_parcelamento!H:H,Conciliacao!A224)*(-1)</f>
        <v/>
      </c>
      <c r="J224" s="4">
        <f>SUMIFS(df_blueme_com_parcelamento!J:J,df_blueme_com_parcelamento!M:M,Conciliacao!A224)*(-1)</f>
        <v/>
      </c>
      <c r="K224" s="4">
        <f>SUMIFS(df_mutuos!J:J,df_mutuos!B:B,Conciliacao!A224)*(-1)</f>
        <v/>
      </c>
      <c r="L224" s="8">
        <f>SUMIFS(df_bloqueios_judiciais!E:E,df_bloqueios_judiciais!D:D,Conciliacao!A224,df_bloqueios_judiciais!E:E,"&lt;0")</f>
        <v/>
      </c>
      <c r="M224" s="10">
        <f>SUMIFS(df_extratos!I:I,df_extratos!F:F,Conciliacao!BD224,df_extratos!G:G,"DEBITO")+SUMIFS(df_extratos!I:I,df_extratos!F:F,Conciliacao!A224,df_extratos!G:G,"DEBITO")+SUMIFS(df_extratos!I:I,df_extratos!F:F,Conciliacao!BE224,df_extratos!G:G,"DEBITO")+SUMIFS(df_extratos!I:I,df_extratos!F:F,Conciliacao!BF224,df_extratos!G:G,"DEBITO")+SUMIFS(df_extratos!I:I,df_extratos!F:F,Conciliacao!BG224,df_extratos!G:G,"DEBITO")</f>
        <v/>
      </c>
      <c r="N224" s="11">
        <f>M224-SUM(I224:L224)</f>
        <v/>
      </c>
      <c r="O224" s="25">
        <f>SUMIFS(df_ajustes_conciliaco!D:D,df_ajustes_conciliaco!C:C,Conciliacao!A224)</f>
        <v/>
      </c>
      <c r="P224" s="22">
        <f>N224+H224-O224</f>
        <v/>
      </c>
      <c r="BD224" s="20" t="n">
        <v>45880.5</v>
      </c>
      <c r="BE224" s="20" t="n">
        <v>45880.125</v>
      </c>
      <c r="BF224" s="20" t="n">
        <v>45880.54166666666</v>
      </c>
      <c r="BG224" s="20" t="n">
        <v>45880.625</v>
      </c>
    </row>
    <row r="225">
      <c r="A225" s="5">
        <f>A224+1</f>
        <v/>
      </c>
      <c r="B225" s="3">
        <f>-SUMIFS(df_extrato_zig!G:G,df_extrato_zig!E:E,Conciliacao!A225,df_extrato_zig!D:D,"Saque")-SUMIFS(df_extrato_zig!G:G,df_extrato_zig!E:E,Conciliacao!A225,df_extrato_zig!D:D,"Antecipação")</f>
        <v/>
      </c>
      <c r="C225" s="3">
        <f>SUMIFS(df_extrato_zig!E:E,df_extrato_zig!L:L,Conciliacao!A225,df_extrato_zig!F:F,"DINHEIRO")</f>
        <v/>
      </c>
      <c r="D225" s="3">
        <f>SUMIFS(view_parc_agrup!H:H,view_parc_agrup!G:G,Conciliacao!A225)</f>
        <v/>
      </c>
      <c r="E225" s="3">
        <f>SUMIFS(df_mutuos!I:I,df_mutuos!B:B,Conciliacao!A225)</f>
        <v/>
      </c>
      <c r="F225" s="6">
        <f>SUMIFS(df_bloqueios_judiciais!E:E,df_bloqueios_judiciais!D:D,Conciliacao!A225,df_bloqueios_judiciais!E:E,"&gt;0")</f>
        <v/>
      </c>
      <c r="G225" s="7">
        <f>SUMIFS(df_extratos!I:I,df_extratos!F:F,Conciliacao!BD225,df_extratos!G:G,"CREDITO")+SUMIFS(df_extratos!I:I,df_extratos!F:F,Conciliacao!A225,df_extratos!G:G,"CREDITO")+SUMIFS(df_extratos!I:I,df_extratos!F:F,Conciliacao!BE225,df_extratos!G:G,"CREDITO")+SUMIFS(df_extratos!I:I,df_extratos!F:F,Conciliacao!BF225,df_extratos!G:G,"CREDITO")+SUMIFS(df_extratos!I:I,df_extratos!F:F,Conciliacao!BG225,df_extratos!G:G,"CREDITO")</f>
        <v/>
      </c>
      <c r="H225" s="9">
        <f>G225-SUM(B225:F225)</f>
        <v/>
      </c>
      <c r="I225" s="4">
        <f>SUMIFS(df_blueme_sem_parcelamento!E:E,df_blueme_sem_parcelamento!H:H,Conciliacao!A225)*(-1)</f>
        <v/>
      </c>
      <c r="J225" s="4">
        <f>SUMIFS(df_blueme_com_parcelamento!J:J,df_blueme_com_parcelamento!M:M,Conciliacao!A225)*(-1)</f>
        <v/>
      </c>
      <c r="K225" s="4">
        <f>SUMIFS(df_mutuos!J:J,df_mutuos!B:B,Conciliacao!A225)*(-1)</f>
        <v/>
      </c>
      <c r="L225" s="8">
        <f>SUMIFS(df_bloqueios_judiciais!E:E,df_bloqueios_judiciais!D:D,Conciliacao!A225,df_bloqueios_judiciais!E:E,"&lt;0")</f>
        <v/>
      </c>
      <c r="M225" s="10">
        <f>SUMIFS(df_extratos!I:I,df_extratos!F:F,Conciliacao!BD225,df_extratos!G:G,"DEBITO")+SUMIFS(df_extratos!I:I,df_extratos!F:F,Conciliacao!A225,df_extratos!G:G,"DEBITO")+SUMIFS(df_extratos!I:I,df_extratos!F:F,Conciliacao!BE225,df_extratos!G:G,"DEBITO")+SUMIFS(df_extratos!I:I,df_extratos!F:F,Conciliacao!BF225,df_extratos!G:G,"DEBITO")+SUMIFS(df_extratos!I:I,df_extratos!F:F,Conciliacao!BG225,df_extratos!G:G,"DEBITO")</f>
        <v/>
      </c>
      <c r="N225" s="11">
        <f>M225-SUM(I225:L225)</f>
        <v/>
      </c>
      <c r="O225" s="25">
        <f>SUMIFS(df_ajustes_conciliaco!D:D,df_ajustes_conciliaco!C:C,Conciliacao!A225)</f>
        <v/>
      </c>
      <c r="P225" s="22">
        <f>N225+H225-O225</f>
        <v/>
      </c>
      <c r="BD225" s="20" t="n">
        <v>45881.5</v>
      </c>
      <c r="BE225" s="20" t="n">
        <v>45881.125</v>
      </c>
      <c r="BF225" s="20" t="n">
        <v>45881.54166666666</v>
      </c>
      <c r="BG225" s="20" t="n">
        <v>45881.625</v>
      </c>
    </row>
    <row r="226">
      <c r="A226" s="5">
        <f>A225+1</f>
        <v/>
      </c>
      <c r="B226" s="3">
        <f>-SUMIFS(df_extrato_zig!G:G,df_extrato_zig!E:E,Conciliacao!A226,df_extrato_zig!D:D,"Saque")-SUMIFS(df_extrato_zig!G:G,df_extrato_zig!E:E,Conciliacao!A226,df_extrato_zig!D:D,"Antecipação")</f>
        <v/>
      </c>
      <c r="C226" s="3">
        <f>SUMIFS(df_extrato_zig!E:E,df_extrato_zig!L:L,Conciliacao!A226,df_extrato_zig!F:F,"DINHEIRO")</f>
        <v/>
      </c>
      <c r="D226" s="3">
        <f>SUMIFS(view_parc_agrup!H:H,view_parc_agrup!G:G,Conciliacao!A226)</f>
        <v/>
      </c>
      <c r="E226" s="3">
        <f>SUMIFS(df_mutuos!I:I,df_mutuos!B:B,Conciliacao!A226)</f>
        <v/>
      </c>
      <c r="F226" s="6">
        <f>SUMIFS(df_bloqueios_judiciais!E:E,df_bloqueios_judiciais!D:D,Conciliacao!A226,df_bloqueios_judiciais!E:E,"&gt;0")</f>
        <v/>
      </c>
      <c r="G226" s="7">
        <f>SUMIFS(df_extratos!I:I,df_extratos!F:F,Conciliacao!BD226,df_extratos!G:G,"CREDITO")+SUMIFS(df_extratos!I:I,df_extratos!F:F,Conciliacao!A226,df_extratos!G:G,"CREDITO")+SUMIFS(df_extratos!I:I,df_extratos!F:F,Conciliacao!BE226,df_extratos!G:G,"CREDITO")+SUMIFS(df_extratos!I:I,df_extratos!F:F,Conciliacao!BF226,df_extratos!G:G,"CREDITO")+SUMIFS(df_extratos!I:I,df_extratos!F:F,Conciliacao!BG226,df_extratos!G:G,"CREDITO")</f>
        <v/>
      </c>
      <c r="H226" s="9">
        <f>G226-SUM(B226:F226)</f>
        <v/>
      </c>
      <c r="I226" s="4">
        <f>SUMIFS(df_blueme_sem_parcelamento!E:E,df_blueme_sem_parcelamento!H:H,Conciliacao!A226)*(-1)</f>
        <v/>
      </c>
      <c r="J226" s="4">
        <f>SUMIFS(df_blueme_com_parcelamento!J:J,df_blueme_com_parcelamento!M:M,Conciliacao!A226)*(-1)</f>
        <v/>
      </c>
      <c r="K226" s="4">
        <f>SUMIFS(df_mutuos!J:J,df_mutuos!B:B,Conciliacao!A226)*(-1)</f>
        <v/>
      </c>
      <c r="L226" s="8">
        <f>SUMIFS(df_bloqueios_judiciais!E:E,df_bloqueios_judiciais!D:D,Conciliacao!A226,df_bloqueios_judiciais!E:E,"&lt;0")</f>
        <v/>
      </c>
      <c r="M226" s="10">
        <f>SUMIFS(df_extratos!I:I,df_extratos!F:F,Conciliacao!BD226,df_extratos!G:G,"DEBITO")+SUMIFS(df_extratos!I:I,df_extratos!F:F,Conciliacao!A226,df_extratos!G:G,"DEBITO")+SUMIFS(df_extratos!I:I,df_extratos!F:F,Conciliacao!BE226,df_extratos!G:G,"DEBITO")+SUMIFS(df_extratos!I:I,df_extratos!F:F,Conciliacao!BF226,df_extratos!G:G,"DEBITO")+SUMIFS(df_extratos!I:I,df_extratos!F:F,Conciliacao!BG226,df_extratos!G:G,"DEBITO")</f>
        <v/>
      </c>
      <c r="N226" s="11">
        <f>M226-SUM(I226:L226)</f>
        <v/>
      </c>
      <c r="O226" s="25">
        <f>SUMIFS(df_ajustes_conciliaco!D:D,df_ajustes_conciliaco!C:C,Conciliacao!A226)</f>
        <v/>
      </c>
      <c r="P226" s="22">
        <f>N226+H226-O226</f>
        <v/>
      </c>
      <c r="BD226" s="20" t="n">
        <v>45882.5</v>
      </c>
      <c r="BE226" s="20" t="n">
        <v>45882.125</v>
      </c>
      <c r="BF226" s="20" t="n">
        <v>45882.54166666666</v>
      </c>
      <c r="BG226" s="20" t="n">
        <v>45882.625</v>
      </c>
    </row>
    <row r="227">
      <c r="A227" s="5">
        <f>A226+1</f>
        <v/>
      </c>
      <c r="B227" s="3">
        <f>-SUMIFS(df_extrato_zig!G:G,df_extrato_zig!E:E,Conciliacao!A227,df_extrato_zig!D:D,"Saque")-SUMIFS(df_extrato_zig!G:G,df_extrato_zig!E:E,Conciliacao!A227,df_extrato_zig!D:D,"Antecipação")</f>
        <v/>
      </c>
      <c r="C227" s="3">
        <f>SUMIFS(df_extrato_zig!E:E,df_extrato_zig!L:L,Conciliacao!A227,df_extrato_zig!F:F,"DINHEIRO")</f>
        <v/>
      </c>
      <c r="D227" s="3">
        <f>SUMIFS(view_parc_agrup!H:H,view_parc_agrup!G:G,Conciliacao!A227)</f>
        <v/>
      </c>
      <c r="E227" s="3">
        <f>SUMIFS(df_mutuos!I:I,df_mutuos!B:B,Conciliacao!A227)</f>
        <v/>
      </c>
      <c r="F227" s="6">
        <f>SUMIFS(df_bloqueios_judiciais!E:E,df_bloqueios_judiciais!D:D,Conciliacao!A227,df_bloqueios_judiciais!E:E,"&gt;0")</f>
        <v/>
      </c>
      <c r="G227" s="7">
        <f>SUMIFS(df_extratos!I:I,df_extratos!F:F,Conciliacao!BD227,df_extratos!G:G,"CREDITO")+SUMIFS(df_extratos!I:I,df_extratos!F:F,Conciliacao!A227,df_extratos!G:G,"CREDITO")+SUMIFS(df_extratos!I:I,df_extratos!F:F,Conciliacao!BE227,df_extratos!G:G,"CREDITO")+SUMIFS(df_extratos!I:I,df_extratos!F:F,Conciliacao!BF227,df_extratos!G:G,"CREDITO")+SUMIFS(df_extratos!I:I,df_extratos!F:F,Conciliacao!BG227,df_extratos!G:G,"CREDITO")</f>
        <v/>
      </c>
      <c r="H227" s="9">
        <f>G227-SUM(B227:F227)</f>
        <v/>
      </c>
      <c r="I227" s="4">
        <f>SUMIFS(df_blueme_sem_parcelamento!E:E,df_blueme_sem_parcelamento!H:H,Conciliacao!A227)*(-1)</f>
        <v/>
      </c>
      <c r="J227" s="4">
        <f>SUMIFS(df_blueme_com_parcelamento!J:J,df_blueme_com_parcelamento!M:M,Conciliacao!A227)*(-1)</f>
        <v/>
      </c>
      <c r="K227" s="4">
        <f>SUMIFS(df_mutuos!J:J,df_mutuos!B:B,Conciliacao!A227)*(-1)</f>
        <v/>
      </c>
      <c r="L227" s="8">
        <f>SUMIFS(df_bloqueios_judiciais!E:E,df_bloqueios_judiciais!D:D,Conciliacao!A227,df_bloqueios_judiciais!E:E,"&lt;0")</f>
        <v/>
      </c>
      <c r="M227" s="10">
        <f>SUMIFS(df_extratos!I:I,df_extratos!F:F,Conciliacao!BD227,df_extratos!G:G,"DEBITO")+SUMIFS(df_extratos!I:I,df_extratos!F:F,Conciliacao!A227,df_extratos!G:G,"DEBITO")+SUMIFS(df_extratos!I:I,df_extratos!F:F,Conciliacao!BE227,df_extratos!G:G,"DEBITO")+SUMIFS(df_extratos!I:I,df_extratos!F:F,Conciliacao!BF227,df_extratos!G:G,"DEBITO")+SUMIFS(df_extratos!I:I,df_extratos!F:F,Conciliacao!BG227,df_extratos!G:G,"DEBITO")</f>
        <v/>
      </c>
      <c r="N227" s="11">
        <f>M227-SUM(I227:L227)</f>
        <v/>
      </c>
      <c r="O227" s="25">
        <f>SUMIFS(df_ajustes_conciliaco!D:D,df_ajustes_conciliaco!C:C,Conciliacao!A227)</f>
        <v/>
      </c>
      <c r="P227" s="22">
        <f>N227+H227-O227</f>
        <v/>
      </c>
      <c r="BD227" s="20" t="n">
        <v>45883.5</v>
      </c>
      <c r="BE227" s="20" t="n">
        <v>45883.125</v>
      </c>
      <c r="BF227" s="20" t="n">
        <v>45883.54166666666</v>
      </c>
      <c r="BG227" s="20" t="n">
        <v>45883.625</v>
      </c>
    </row>
    <row r="228">
      <c r="A228" s="5">
        <f>A227+1</f>
        <v/>
      </c>
      <c r="B228" s="3">
        <f>-SUMIFS(df_extrato_zig!G:G,df_extrato_zig!E:E,Conciliacao!A228,df_extrato_zig!D:D,"Saque")-SUMIFS(df_extrato_zig!G:G,df_extrato_zig!E:E,Conciliacao!A228,df_extrato_zig!D:D,"Antecipação")</f>
        <v/>
      </c>
      <c r="C228" s="3">
        <f>SUMIFS(df_extrato_zig!E:E,df_extrato_zig!L:L,Conciliacao!A228,df_extrato_zig!F:F,"DINHEIRO")</f>
        <v/>
      </c>
      <c r="D228" s="3">
        <f>SUMIFS(view_parc_agrup!H:H,view_parc_agrup!G:G,Conciliacao!A228)</f>
        <v/>
      </c>
      <c r="E228" s="3">
        <f>SUMIFS(df_mutuos!I:I,df_mutuos!B:B,Conciliacao!A228)</f>
        <v/>
      </c>
      <c r="F228" s="6">
        <f>SUMIFS(df_bloqueios_judiciais!E:E,df_bloqueios_judiciais!D:D,Conciliacao!A228,df_bloqueios_judiciais!E:E,"&gt;0")</f>
        <v/>
      </c>
      <c r="G228" s="7">
        <f>SUMIFS(df_extratos!I:I,df_extratos!F:F,Conciliacao!BD228,df_extratos!G:G,"CREDITO")+SUMIFS(df_extratos!I:I,df_extratos!F:F,Conciliacao!A228,df_extratos!G:G,"CREDITO")+SUMIFS(df_extratos!I:I,df_extratos!F:F,Conciliacao!BE228,df_extratos!G:G,"CREDITO")+SUMIFS(df_extratos!I:I,df_extratos!F:F,Conciliacao!BF228,df_extratos!G:G,"CREDITO")+SUMIFS(df_extratos!I:I,df_extratos!F:F,Conciliacao!BG228,df_extratos!G:G,"CREDITO")</f>
        <v/>
      </c>
      <c r="H228" s="9">
        <f>G228-SUM(B228:F228)</f>
        <v/>
      </c>
      <c r="I228" s="4">
        <f>SUMIFS(df_blueme_sem_parcelamento!E:E,df_blueme_sem_parcelamento!H:H,Conciliacao!A228)*(-1)</f>
        <v/>
      </c>
      <c r="J228" s="4">
        <f>SUMIFS(df_blueme_com_parcelamento!J:J,df_blueme_com_parcelamento!M:M,Conciliacao!A228)*(-1)</f>
        <v/>
      </c>
      <c r="K228" s="4">
        <f>SUMIFS(df_mutuos!J:J,df_mutuos!B:B,Conciliacao!A228)*(-1)</f>
        <v/>
      </c>
      <c r="L228" s="8">
        <f>SUMIFS(df_bloqueios_judiciais!E:E,df_bloqueios_judiciais!D:D,Conciliacao!A228,df_bloqueios_judiciais!E:E,"&lt;0")</f>
        <v/>
      </c>
      <c r="M228" s="10">
        <f>SUMIFS(df_extratos!I:I,df_extratos!F:F,Conciliacao!BD228,df_extratos!G:G,"DEBITO")+SUMIFS(df_extratos!I:I,df_extratos!F:F,Conciliacao!A228,df_extratos!G:G,"DEBITO")+SUMIFS(df_extratos!I:I,df_extratos!F:F,Conciliacao!BE228,df_extratos!G:G,"DEBITO")+SUMIFS(df_extratos!I:I,df_extratos!F:F,Conciliacao!BF228,df_extratos!G:G,"DEBITO")+SUMIFS(df_extratos!I:I,df_extratos!F:F,Conciliacao!BG228,df_extratos!G:G,"DEBITO")</f>
        <v/>
      </c>
      <c r="N228" s="11">
        <f>M228-SUM(I228:L228)</f>
        <v/>
      </c>
      <c r="O228" s="25">
        <f>SUMIFS(df_ajustes_conciliaco!D:D,df_ajustes_conciliaco!C:C,Conciliacao!A228)</f>
        <v/>
      </c>
      <c r="P228" s="22">
        <f>N228+H228-O228</f>
        <v/>
      </c>
      <c r="BD228" s="20" t="n">
        <v>45884.5</v>
      </c>
      <c r="BE228" s="20" t="n">
        <v>45884.125</v>
      </c>
      <c r="BF228" s="20" t="n">
        <v>45884.54166666666</v>
      </c>
      <c r="BG228" s="20" t="n">
        <v>45884.625</v>
      </c>
    </row>
    <row r="229">
      <c r="A229" s="5">
        <f>A228+1</f>
        <v/>
      </c>
      <c r="B229" s="3">
        <f>-SUMIFS(df_extrato_zig!G:G,df_extrato_zig!E:E,Conciliacao!A229,df_extrato_zig!D:D,"Saque")-SUMIFS(df_extrato_zig!G:G,df_extrato_zig!E:E,Conciliacao!A229,df_extrato_zig!D:D,"Antecipação")</f>
        <v/>
      </c>
      <c r="C229" s="3">
        <f>SUMIFS(df_extrato_zig!E:E,df_extrato_zig!L:L,Conciliacao!A229,df_extrato_zig!F:F,"DINHEIRO")</f>
        <v/>
      </c>
      <c r="D229" s="3">
        <f>SUMIFS(view_parc_agrup!H:H,view_parc_agrup!G:G,Conciliacao!A229)</f>
        <v/>
      </c>
      <c r="E229" s="3">
        <f>SUMIFS(df_mutuos!I:I,df_mutuos!B:B,Conciliacao!A229)</f>
        <v/>
      </c>
      <c r="F229" s="6">
        <f>SUMIFS(df_bloqueios_judiciais!E:E,df_bloqueios_judiciais!D:D,Conciliacao!A229,df_bloqueios_judiciais!E:E,"&gt;0")</f>
        <v/>
      </c>
      <c r="G229" s="7">
        <f>SUMIFS(df_extratos!I:I,df_extratos!F:F,Conciliacao!BD229,df_extratos!G:G,"CREDITO")+SUMIFS(df_extratos!I:I,df_extratos!F:F,Conciliacao!A229,df_extratos!G:G,"CREDITO")+SUMIFS(df_extratos!I:I,df_extratos!F:F,Conciliacao!BE229,df_extratos!G:G,"CREDITO")+SUMIFS(df_extratos!I:I,df_extratos!F:F,Conciliacao!BF229,df_extratos!G:G,"CREDITO")+SUMIFS(df_extratos!I:I,df_extratos!F:F,Conciliacao!BG229,df_extratos!G:G,"CREDITO")</f>
        <v/>
      </c>
      <c r="H229" s="9">
        <f>G229-SUM(B229:F229)</f>
        <v/>
      </c>
      <c r="I229" s="4">
        <f>SUMIFS(df_blueme_sem_parcelamento!E:E,df_blueme_sem_parcelamento!H:H,Conciliacao!A229)*(-1)</f>
        <v/>
      </c>
      <c r="J229" s="4">
        <f>SUMIFS(df_blueme_com_parcelamento!J:J,df_blueme_com_parcelamento!M:M,Conciliacao!A229)*(-1)</f>
        <v/>
      </c>
      <c r="K229" s="4">
        <f>SUMIFS(df_mutuos!J:J,df_mutuos!B:B,Conciliacao!A229)*(-1)</f>
        <v/>
      </c>
      <c r="L229" s="8">
        <f>SUMIFS(df_bloqueios_judiciais!E:E,df_bloqueios_judiciais!D:D,Conciliacao!A229,df_bloqueios_judiciais!E:E,"&lt;0")</f>
        <v/>
      </c>
      <c r="M229" s="10">
        <f>SUMIFS(df_extratos!I:I,df_extratos!F:F,Conciliacao!BD229,df_extratos!G:G,"DEBITO")+SUMIFS(df_extratos!I:I,df_extratos!F:F,Conciliacao!A229,df_extratos!G:G,"DEBITO")+SUMIFS(df_extratos!I:I,df_extratos!F:F,Conciliacao!BE229,df_extratos!G:G,"DEBITO")+SUMIFS(df_extratos!I:I,df_extratos!F:F,Conciliacao!BF229,df_extratos!G:G,"DEBITO")+SUMIFS(df_extratos!I:I,df_extratos!F:F,Conciliacao!BG229,df_extratos!G:G,"DEBITO")</f>
        <v/>
      </c>
      <c r="N229" s="11">
        <f>M229-SUM(I229:L229)</f>
        <v/>
      </c>
      <c r="O229" s="25">
        <f>SUMIFS(df_ajustes_conciliaco!D:D,df_ajustes_conciliaco!C:C,Conciliacao!A229)</f>
        <v/>
      </c>
      <c r="P229" s="22">
        <f>N229+H229-O229</f>
        <v/>
      </c>
      <c r="BD229" s="20" t="n">
        <v>45885.5</v>
      </c>
      <c r="BE229" s="20" t="n">
        <v>45885.125</v>
      </c>
      <c r="BF229" s="20" t="n">
        <v>45885.54166666666</v>
      </c>
      <c r="BG229" s="20" t="n">
        <v>45885.625</v>
      </c>
    </row>
    <row r="230">
      <c r="A230" s="5">
        <f>A229+1</f>
        <v/>
      </c>
      <c r="B230" s="3">
        <f>-SUMIFS(df_extrato_zig!G:G,df_extrato_zig!E:E,Conciliacao!A230,df_extrato_zig!D:D,"Saque")-SUMIFS(df_extrato_zig!G:G,df_extrato_zig!E:E,Conciliacao!A230,df_extrato_zig!D:D,"Antecipação")</f>
        <v/>
      </c>
      <c r="C230" s="3">
        <f>SUMIFS(df_extrato_zig!E:E,df_extrato_zig!L:L,Conciliacao!A230,df_extrato_zig!F:F,"DINHEIRO")</f>
        <v/>
      </c>
      <c r="D230" s="3">
        <f>SUMIFS(view_parc_agrup!H:H,view_parc_agrup!G:G,Conciliacao!A230)</f>
        <v/>
      </c>
      <c r="E230" s="3">
        <f>SUMIFS(df_mutuos!I:I,df_mutuos!B:B,Conciliacao!A230)</f>
        <v/>
      </c>
      <c r="F230" s="6">
        <f>SUMIFS(df_bloqueios_judiciais!E:E,df_bloqueios_judiciais!D:D,Conciliacao!A230,df_bloqueios_judiciais!E:E,"&gt;0")</f>
        <v/>
      </c>
      <c r="G230" s="7">
        <f>SUMIFS(df_extratos!I:I,df_extratos!F:F,Conciliacao!BD230,df_extratos!G:G,"CREDITO")+SUMIFS(df_extratos!I:I,df_extratos!F:F,Conciliacao!A230,df_extratos!G:G,"CREDITO")+SUMIFS(df_extratos!I:I,df_extratos!F:F,Conciliacao!BE230,df_extratos!G:G,"CREDITO")+SUMIFS(df_extratos!I:I,df_extratos!F:F,Conciliacao!BF230,df_extratos!G:G,"CREDITO")+SUMIFS(df_extratos!I:I,df_extratos!F:F,Conciliacao!BG230,df_extratos!G:G,"CREDITO")</f>
        <v/>
      </c>
      <c r="H230" s="9">
        <f>G230-SUM(B230:F230)</f>
        <v/>
      </c>
      <c r="I230" s="4">
        <f>SUMIFS(df_blueme_sem_parcelamento!E:E,df_blueme_sem_parcelamento!H:H,Conciliacao!A230)*(-1)</f>
        <v/>
      </c>
      <c r="J230" s="4">
        <f>SUMIFS(df_blueme_com_parcelamento!J:J,df_blueme_com_parcelamento!M:M,Conciliacao!A230)*(-1)</f>
        <v/>
      </c>
      <c r="K230" s="4">
        <f>SUMIFS(df_mutuos!J:J,df_mutuos!B:B,Conciliacao!A230)*(-1)</f>
        <v/>
      </c>
      <c r="L230" s="8">
        <f>SUMIFS(df_bloqueios_judiciais!E:E,df_bloqueios_judiciais!D:D,Conciliacao!A230,df_bloqueios_judiciais!E:E,"&lt;0")</f>
        <v/>
      </c>
      <c r="M230" s="10">
        <f>SUMIFS(df_extratos!I:I,df_extratos!F:F,Conciliacao!BD230,df_extratos!G:G,"DEBITO")+SUMIFS(df_extratos!I:I,df_extratos!F:F,Conciliacao!A230,df_extratos!G:G,"DEBITO")+SUMIFS(df_extratos!I:I,df_extratos!F:F,Conciliacao!BE230,df_extratos!G:G,"DEBITO")+SUMIFS(df_extratos!I:I,df_extratos!F:F,Conciliacao!BF230,df_extratos!G:G,"DEBITO")+SUMIFS(df_extratos!I:I,df_extratos!F:F,Conciliacao!BG230,df_extratos!G:G,"DEBITO")</f>
        <v/>
      </c>
      <c r="N230" s="11">
        <f>M230-SUM(I230:L230)</f>
        <v/>
      </c>
      <c r="O230" s="25">
        <f>SUMIFS(df_ajustes_conciliaco!D:D,df_ajustes_conciliaco!C:C,Conciliacao!A230)</f>
        <v/>
      </c>
      <c r="P230" s="22">
        <f>N230+H230-O230</f>
        <v/>
      </c>
      <c r="BD230" s="20" t="n">
        <v>45886.5</v>
      </c>
      <c r="BE230" s="20" t="n">
        <v>45886.125</v>
      </c>
      <c r="BF230" s="20" t="n">
        <v>45886.54166666666</v>
      </c>
      <c r="BG230" s="20" t="n">
        <v>45886.625</v>
      </c>
    </row>
    <row r="231">
      <c r="A231" s="5">
        <f>A230+1</f>
        <v/>
      </c>
      <c r="B231" s="3">
        <f>-SUMIFS(df_extrato_zig!G:G,df_extrato_zig!E:E,Conciliacao!A231,df_extrato_zig!D:D,"Saque")-SUMIFS(df_extrato_zig!G:G,df_extrato_zig!E:E,Conciliacao!A231,df_extrato_zig!D:D,"Antecipação")</f>
        <v/>
      </c>
      <c r="C231" s="3">
        <f>SUMIFS(df_extrato_zig!E:E,df_extrato_zig!L:L,Conciliacao!A231,df_extrato_zig!F:F,"DINHEIRO")</f>
        <v/>
      </c>
      <c r="D231" s="3">
        <f>SUMIFS(view_parc_agrup!H:H,view_parc_agrup!G:G,Conciliacao!A231)</f>
        <v/>
      </c>
      <c r="E231" s="3">
        <f>SUMIFS(df_mutuos!I:I,df_mutuos!B:B,Conciliacao!A231)</f>
        <v/>
      </c>
      <c r="F231" s="6">
        <f>SUMIFS(df_bloqueios_judiciais!E:E,df_bloqueios_judiciais!D:D,Conciliacao!A231,df_bloqueios_judiciais!E:E,"&gt;0")</f>
        <v/>
      </c>
      <c r="G231" s="7">
        <f>SUMIFS(df_extratos!I:I,df_extratos!F:F,Conciliacao!BD231,df_extratos!G:G,"CREDITO")+SUMIFS(df_extratos!I:I,df_extratos!F:F,Conciliacao!A231,df_extratos!G:G,"CREDITO")+SUMIFS(df_extratos!I:I,df_extratos!F:F,Conciliacao!BE231,df_extratos!G:G,"CREDITO")+SUMIFS(df_extratos!I:I,df_extratos!F:F,Conciliacao!BF231,df_extratos!G:G,"CREDITO")+SUMIFS(df_extratos!I:I,df_extratos!F:F,Conciliacao!BG231,df_extratos!G:G,"CREDITO")</f>
        <v/>
      </c>
      <c r="H231" s="9">
        <f>G231-SUM(B231:F231)</f>
        <v/>
      </c>
      <c r="I231" s="4">
        <f>SUMIFS(df_blueme_sem_parcelamento!E:E,df_blueme_sem_parcelamento!H:H,Conciliacao!A231)*(-1)</f>
        <v/>
      </c>
      <c r="J231" s="4">
        <f>SUMIFS(df_blueme_com_parcelamento!J:J,df_blueme_com_parcelamento!M:M,Conciliacao!A231)*(-1)</f>
        <v/>
      </c>
      <c r="K231" s="4">
        <f>SUMIFS(df_mutuos!J:J,df_mutuos!B:B,Conciliacao!A231)*(-1)</f>
        <v/>
      </c>
      <c r="L231" s="8">
        <f>SUMIFS(df_bloqueios_judiciais!E:E,df_bloqueios_judiciais!D:D,Conciliacao!A231,df_bloqueios_judiciais!E:E,"&lt;0")</f>
        <v/>
      </c>
      <c r="M231" s="10">
        <f>SUMIFS(df_extratos!I:I,df_extratos!F:F,Conciliacao!BD231,df_extratos!G:G,"DEBITO")+SUMIFS(df_extratos!I:I,df_extratos!F:F,Conciliacao!A231,df_extratos!G:G,"DEBITO")+SUMIFS(df_extratos!I:I,df_extratos!F:F,Conciliacao!BE231,df_extratos!G:G,"DEBITO")+SUMIFS(df_extratos!I:I,df_extratos!F:F,Conciliacao!BF231,df_extratos!G:G,"DEBITO")+SUMIFS(df_extratos!I:I,df_extratos!F:F,Conciliacao!BG231,df_extratos!G:G,"DEBITO")</f>
        <v/>
      </c>
      <c r="N231" s="11">
        <f>M231-SUM(I231:L231)</f>
        <v/>
      </c>
      <c r="O231" s="25">
        <f>SUMIFS(df_ajustes_conciliaco!D:D,df_ajustes_conciliaco!C:C,Conciliacao!A231)</f>
        <v/>
      </c>
      <c r="P231" s="22">
        <f>N231+H231-O231</f>
        <v/>
      </c>
      <c r="BD231" s="20" t="n">
        <v>45887.5</v>
      </c>
      <c r="BE231" s="20" t="n">
        <v>45887.125</v>
      </c>
      <c r="BF231" s="20" t="n">
        <v>45887.54166666666</v>
      </c>
      <c r="BG231" s="20" t="n">
        <v>45887.625</v>
      </c>
    </row>
    <row r="232">
      <c r="A232" s="5">
        <f>A231+1</f>
        <v/>
      </c>
      <c r="B232" s="3">
        <f>-SUMIFS(df_extrato_zig!G:G,df_extrato_zig!E:E,Conciliacao!A232,df_extrato_zig!D:D,"Saque")-SUMIFS(df_extrato_zig!G:G,df_extrato_zig!E:E,Conciliacao!A232,df_extrato_zig!D:D,"Antecipação")</f>
        <v/>
      </c>
      <c r="C232" s="3">
        <f>SUMIFS(df_extrato_zig!E:E,df_extrato_zig!L:L,Conciliacao!A232,df_extrato_zig!F:F,"DINHEIRO")</f>
        <v/>
      </c>
      <c r="D232" s="3">
        <f>SUMIFS(view_parc_agrup!H:H,view_parc_agrup!G:G,Conciliacao!A232)</f>
        <v/>
      </c>
      <c r="E232" s="3">
        <f>SUMIFS(df_mutuos!I:I,df_mutuos!B:B,Conciliacao!A232)</f>
        <v/>
      </c>
      <c r="F232" s="6">
        <f>SUMIFS(df_bloqueios_judiciais!E:E,df_bloqueios_judiciais!D:D,Conciliacao!A232,df_bloqueios_judiciais!E:E,"&gt;0")</f>
        <v/>
      </c>
      <c r="G232" s="7">
        <f>SUMIFS(df_extratos!I:I,df_extratos!F:F,Conciliacao!BD232,df_extratos!G:G,"CREDITO")+SUMIFS(df_extratos!I:I,df_extratos!F:F,Conciliacao!A232,df_extratos!G:G,"CREDITO")+SUMIFS(df_extratos!I:I,df_extratos!F:F,Conciliacao!BE232,df_extratos!G:G,"CREDITO")+SUMIFS(df_extratos!I:I,df_extratos!F:F,Conciliacao!BF232,df_extratos!G:G,"CREDITO")+SUMIFS(df_extratos!I:I,df_extratos!F:F,Conciliacao!BG232,df_extratos!G:G,"CREDITO")</f>
        <v/>
      </c>
      <c r="H232" s="9">
        <f>G232-SUM(B232:F232)</f>
        <v/>
      </c>
      <c r="I232" s="4">
        <f>SUMIFS(df_blueme_sem_parcelamento!E:E,df_blueme_sem_parcelamento!H:H,Conciliacao!A232)*(-1)</f>
        <v/>
      </c>
      <c r="J232" s="4">
        <f>SUMIFS(df_blueme_com_parcelamento!J:J,df_blueme_com_parcelamento!M:M,Conciliacao!A232)*(-1)</f>
        <v/>
      </c>
      <c r="K232" s="4">
        <f>SUMIFS(df_mutuos!J:J,df_mutuos!B:B,Conciliacao!A232)*(-1)</f>
        <v/>
      </c>
      <c r="L232" s="8">
        <f>SUMIFS(df_bloqueios_judiciais!E:E,df_bloqueios_judiciais!D:D,Conciliacao!A232,df_bloqueios_judiciais!E:E,"&lt;0")</f>
        <v/>
      </c>
      <c r="M232" s="10">
        <f>SUMIFS(df_extratos!I:I,df_extratos!F:F,Conciliacao!BD232,df_extratos!G:G,"DEBITO")+SUMIFS(df_extratos!I:I,df_extratos!F:F,Conciliacao!A232,df_extratos!G:G,"DEBITO")+SUMIFS(df_extratos!I:I,df_extratos!F:F,Conciliacao!BE232,df_extratos!G:G,"DEBITO")+SUMIFS(df_extratos!I:I,df_extratos!F:F,Conciliacao!BF232,df_extratos!G:G,"DEBITO")+SUMIFS(df_extratos!I:I,df_extratos!F:F,Conciliacao!BG232,df_extratos!G:G,"DEBITO")</f>
        <v/>
      </c>
      <c r="N232" s="11">
        <f>M232-SUM(I232:L232)</f>
        <v/>
      </c>
      <c r="O232" s="25">
        <f>SUMIFS(df_ajustes_conciliaco!D:D,df_ajustes_conciliaco!C:C,Conciliacao!A232)</f>
        <v/>
      </c>
      <c r="P232" s="22">
        <f>N232+H232-O232</f>
        <v/>
      </c>
      <c r="BD232" s="20" t="n">
        <v>45888.5</v>
      </c>
      <c r="BE232" s="20" t="n">
        <v>45888.125</v>
      </c>
      <c r="BF232" s="20" t="n">
        <v>45888.54166666666</v>
      </c>
      <c r="BG232" s="20" t="n">
        <v>45888.625</v>
      </c>
    </row>
    <row r="233">
      <c r="A233" s="5">
        <f>A232+1</f>
        <v/>
      </c>
      <c r="B233" s="3">
        <f>-SUMIFS(df_extrato_zig!G:G,df_extrato_zig!E:E,Conciliacao!A233,df_extrato_zig!D:D,"Saque")-SUMIFS(df_extrato_zig!G:G,df_extrato_zig!E:E,Conciliacao!A233,df_extrato_zig!D:D,"Antecipação")</f>
        <v/>
      </c>
      <c r="C233" s="3">
        <f>SUMIFS(df_extrato_zig!E:E,df_extrato_zig!L:L,Conciliacao!A233,df_extrato_zig!F:F,"DINHEIRO")</f>
        <v/>
      </c>
      <c r="D233" s="3">
        <f>SUMIFS(view_parc_agrup!H:H,view_parc_agrup!G:G,Conciliacao!A233)</f>
        <v/>
      </c>
      <c r="E233" s="3">
        <f>SUMIFS(df_mutuos!I:I,df_mutuos!B:B,Conciliacao!A233)</f>
        <v/>
      </c>
      <c r="F233" s="6">
        <f>SUMIFS(df_bloqueios_judiciais!E:E,df_bloqueios_judiciais!D:D,Conciliacao!A233,df_bloqueios_judiciais!E:E,"&gt;0")</f>
        <v/>
      </c>
      <c r="G233" s="7">
        <f>SUMIFS(df_extratos!I:I,df_extratos!F:F,Conciliacao!BD233,df_extratos!G:G,"CREDITO")+SUMIFS(df_extratos!I:I,df_extratos!F:F,Conciliacao!A233,df_extratos!G:G,"CREDITO")+SUMIFS(df_extratos!I:I,df_extratos!F:F,Conciliacao!BE233,df_extratos!G:G,"CREDITO")+SUMIFS(df_extratos!I:I,df_extratos!F:F,Conciliacao!BF233,df_extratos!G:G,"CREDITO")+SUMIFS(df_extratos!I:I,df_extratos!F:F,Conciliacao!BG233,df_extratos!G:G,"CREDITO")</f>
        <v/>
      </c>
      <c r="H233" s="9">
        <f>G233-SUM(B233:F233)</f>
        <v/>
      </c>
      <c r="I233" s="4">
        <f>SUMIFS(df_blueme_sem_parcelamento!E:E,df_blueme_sem_parcelamento!H:H,Conciliacao!A233)*(-1)</f>
        <v/>
      </c>
      <c r="J233" s="4">
        <f>SUMIFS(df_blueme_com_parcelamento!J:J,df_blueme_com_parcelamento!M:M,Conciliacao!A233)*(-1)</f>
        <v/>
      </c>
      <c r="K233" s="4">
        <f>SUMIFS(df_mutuos!J:J,df_mutuos!B:B,Conciliacao!A233)*(-1)</f>
        <v/>
      </c>
      <c r="L233" s="8">
        <f>SUMIFS(df_bloqueios_judiciais!E:E,df_bloqueios_judiciais!D:D,Conciliacao!A233,df_bloqueios_judiciais!E:E,"&lt;0")</f>
        <v/>
      </c>
      <c r="M233" s="10">
        <f>SUMIFS(df_extratos!I:I,df_extratos!F:F,Conciliacao!BD233,df_extratos!G:G,"DEBITO")+SUMIFS(df_extratos!I:I,df_extratos!F:F,Conciliacao!A233,df_extratos!G:G,"DEBITO")+SUMIFS(df_extratos!I:I,df_extratos!F:F,Conciliacao!BE233,df_extratos!G:G,"DEBITO")+SUMIFS(df_extratos!I:I,df_extratos!F:F,Conciliacao!BF233,df_extratos!G:G,"DEBITO")+SUMIFS(df_extratos!I:I,df_extratos!F:F,Conciliacao!BG233,df_extratos!G:G,"DEBITO")</f>
        <v/>
      </c>
      <c r="N233" s="11">
        <f>M233-SUM(I233:L233)</f>
        <v/>
      </c>
      <c r="O233" s="25">
        <f>SUMIFS(df_ajustes_conciliaco!D:D,df_ajustes_conciliaco!C:C,Conciliacao!A233)</f>
        <v/>
      </c>
      <c r="P233" s="22">
        <f>N233+H233-O233</f>
        <v/>
      </c>
      <c r="BD233" s="20" t="n">
        <v>45889.5</v>
      </c>
      <c r="BE233" s="20" t="n">
        <v>45889.125</v>
      </c>
      <c r="BF233" s="20" t="n">
        <v>45889.54166666666</v>
      </c>
      <c r="BG233" s="20" t="n">
        <v>45889.625</v>
      </c>
    </row>
    <row r="234">
      <c r="A234" s="5">
        <f>A233+1</f>
        <v/>
      </c>
      <c r="B234" s="3">
        <f>-SUMIFS(df_extrato_zig!G:G,df_extrato_zig!E:E,Conciliacao!A234,df_extrato_zig!D:D,"Saque")-SUMIFS(df_extrato_zig!G:G,df_extrato_zig!E:E,Conciliacao!A234,df_extrato_zig!D:D,"Antecipação")</f>
        <v/>
      </c>
      <c r="C234" s="3">
        <f>SUMIFS(df_extrato_zig!E:E,df_extrato_zig!L:L,Conciliacao!A234,df_extrato_zig!F:F,"DINHEIRO")</f>
        <v/>
      </c>
      <c r="D234" s="3">
        <f>SUMIFS(view_parc_agrup!H:H,view_parc_agrup!G:G,Conciliacao!A234)</f>
        <v/>
      </c>
      <c r="E234" s="3">
        <f>SUMIFS(df_mutuos!I:I,df_mutuos!B:B,Conciliacao!A234)</f>
        <v/>
      </c>
      <c r="F234" s="6">
        <f>SUMIFS(df_bloqueios_judiciais!E:E,df_bloqueios_judiciais!D:D,Conciliacao!A234,df_bloqueios_judiciais!E:E,"&gt;0")</f>
        <v/>
      </c>
      <c r="G234" s="7">
        <f>SUMIFS(df_extratos!I:I,df_extratos!F:F,Conciliacao!BD234,df_extratos!G:G,"CREDITO")+SUMIFS(df_extratos!I:I,df_extratos!F:F,Conciliacao!A234,df_extratos!G:G,"CREDITO")+SUMIFS(df_extratos!I:I,df_extratos!F:F,Conciliacao!BE234,df_extratos!G:G,"CREDITO")+SUMIFS(df_extratos!I:I,df_extratos!F:F,Conciliacao!BF234,df_extratos!G:G,"CREDITO")+SUMIFS(df_extratos!I:I,df_extratos!F:F,Conciliacao!BG234,df_extratos!G:G,"CREDITO")</f>
        <v/>
      </c>
      <c r="H234" s="9">
        <f>G234-SUM(B234:F234)</f>
        <v/>
      </c>
      <c r="I234" s="4">
        <f>SUMIFS(df_blueme_sem_parcelamento!E:E,df_blueme_sem_parcelamento!H:H,Conciliacao!A234)*(-1)</f>
        <v/>
      </c>
      <c r="J234" s="4">
        <f>SUMIFS(df_blueme_com_parcelamento!J:J,df_blueme_com_parcelamento!M:M,Conciliacao!A234)*(-1)</f>
        <v/>
      </c>
      <c r="K234" s="4">
        <f>SUMIFS(df_mutuos!J:J,df_mutuos!B:B,Conciliacao!A234)*(-1)</f>
        <v/>
      </c>
      <c r="L234" s="8">
        <f>SUMIFS(df_bloqueios_judiciais!E:E,df_bloqueios_judiciais!D:D,Conciliacao!A234,df_bloqueios_judiciais!E:E,"&lt;0")</f>
        <v/>
      </c>
      <c r="M234" s="10">
        <f>SUMIFS(df_extratos!I:I,df_extratos!F:F,Conciliacao!BD234,df_extratos!G:G,"DEBITO")+SUMIFS(df_extratos!I:I,df_extratos!F:F,Conciliacao!A234,df_extratos!G:G,"DEBITO")+SUMIFS(df_extratos!I:I,df_extratos!F:F,Conciliacao!BE234,df_extratos!G:G,"DEBITO")+SUMIFS(df_extratos!I:I,df_extratos!F:F,Conciliacao!BF234,df_extratos!G:G,"DEBITO")+SUMIFS(df_extratos!I:I,df_extratos!F:F,Conciliacao!BG234,df_extratos!G:G,"DEBITO")</f>
        <v/>
      </c>
      <c r="N234" s="11">
        <f>M234-SUM(I234:L234)</f>
        <v/>
      </c>
      <c r="O234" s="25">
        <f>SUMIFS(df_ajustes_conciliaco!D:D,df_ajustes_conciliaco!C:C,Conciliacao!A234)</f>
        <v/>
      </c>
      <c r="P234" s="22">
        <f>N234+H234-O234</f>
        <v/>
      </c>
      <c r="BD234" s="20" t="n">
        <v>45890.5</v>
      </c>
      <c r="BE234" s="20" t="n">
        <v>45890.125</v>
      </c>
      <c r="BF234" s="20" t="n">
        <v>45890.54166666666</v>
      </c>
      <c r="BG234" s="20" t="n">
        <v>45890.625</v>
      </c>
    </row>
    <row r="235">
      <c r="A235" s="5">
        <f>A234+1</f>
        <v/>
      </c>
      <c r="B235" s="3">
        <f>-SUMIFS(df_extrato_zig!G:G,df_extrato_zig!E:E,Conciliacao!A235,df_extrato_zig!D:D,"Saque")-SUMIFS(df_extrato_zig!G:G,df_extrato_zig!E:E,Conciliacao!A235,df_extrato_zig!D:D,"Antecipação")</f>
        <v/>
      </c>
      <c r="C235" s="3">
        <f>SUMIFS(df_extrato_zig!E:E,df_extrato_zig!L:L,Conciliacao!A235,df_extrato_zig!F:F,"DINHEIRO")</f>
        <v/>
      </c>
      <c r="D235" s="3">
        <f>SUMIFS(view_parc_agrup!H:H,view_parc_agrup!G:G,Conciliacao!A235)</f>
        <v/>
      </c>
      <c r="E235" s="3">
        <f>SUMIFS(df_mutuos!I:I,df_mutuos!B:B,Conciliacao!A235)</f>
        <v/>
      </c>
      <c r="F235" s="6">
        <f>SUMIFS(df_bloqueios_judiciais!E:E,df_bloqueios_judiciais!D:D,Conciliacao!A235,df_bloqueios_judiciais!E:E,"&gt;0")</f>
        <v/>
      </c>
      <c r="G235" s="7">
        <f>SUMIFS(df_extratos!I:I,df_extratos!F:F,Conciliacao!BD235,df_extratos!G:G,"CREDITO")+SUMIFS(df_extratos!I:I,df_extratos!F:F,Conciliacao!A235,df_extratos!G:G,"CREDITO")+SUMIFS(df_extratos!I:I,df_extratos!F:F,Conciliacao!BE235,df_extratos!G:G,"CREDITO")+SUMIFS(df_extratos!I:I,df_extratos!F:F,Conciliacao!BF235,df_extratos!G:G,"CREDITO")+SUMIFS(df_extratos!I:I,df_extratos!F:F,Conciliacao!BG235,df_extratos!G:G,"CREDITO")</f>
        <v/>
      </c>
      <c r="H235" s="9">
        <f>G235-SUM(B235:F235)</f>
        <v/>
      </c>
      <c r="I235" s="4">
        <f>SUMIFS(df_blueme_sem_parcelamento!E:E,df_blueme_sem_parcelamento!H:H,Conciliacao!A235)*(-1)</f>
        <v/>
      </c>
      <c r="J235" s="4">
        <f>SUMIFS(df_blueme_com_parcelamento!J:J,df_blueme_com_parcelamento!M:M,Conciliacao!A235)*(-1)</f>
        <v/>
      </c>
      <c r="K235" s="4">
        <f>SUMIFS(df_mutuos!J:J,df_mutuos!B:B,Conciliacao!A235)*(-1)</f>
        <v/>
      </c>
      <c r="L235" s="8">
        <f>SUMIFS(df_bloqueios_judiciais!E:E,df_bloqueios_judiciais!D:D,Conciliacao!A235,df_bloqueios_judiciais!E:E,"&lt;0")</f>
        <v/>
      </c>
      <c r="M235" s="10">
        <f>SUMIFS(df_extratos!I:I,df_extratos!F:F,Conciliacao!BD235,df_extratos!G:G,"DEBITO")+SUMIFS(df_extratos!I:I,df_extratos!F:F,Conciliacao!A235,df_extratos!G:G,"DEBITO")+SUMIFS(df_extratos!I:I,df_extratos!F:F,Conciliacao!BE235,df_extratos!G:G,"DEBITO")+SUMIFS(df_extratos!I:I,df_extratos!F:F,Conciliacao!BF235,df_extratos!G:G,"DEBITO")+SUMIFS(df_extratos!I:I,df_extratos!F:F,Conciliacao!BG235,df_extratos!G:G,"DEBITO")</f>
        <v/>
      </c>
      <c r="N235" s="11">
        <f>M235-SUM(I235:L235)</f>
        <v/>
      </c>
      <c r="O235" s="25">
        <f>SUMIFS(df_ajustes_conciliaco!D:D,df_ajustes_conciliaco!C:C,Conciliacao!A235)</f>
        <v/>
      </c>
      <c r="P235" s="22">
        <f>N235+H235-O235</f>
        <v/>
      </c>
      <c r="BD235" s="20" t="n">
        <v>45891.5</v>
      </c>
      <c r="BE235" s="20" t="n">
        <v>45891.125</v>
      </c>
      <c r="BF235" s="20" t="n">
        <v>45891.54166666666</v>
      </c>
      <c r="BG235" s="20" t="n">
        <v>45891.625</v>
      </c>
    </row>
    <row r="236">
      <c r="A236" s="5">
        <f>A235+1</f>
        <v/>
      </c>
      <c r="B236" s="3">
        <f>-SUMIFS(df_extrato_zig!G:G,df_extrato_zig!E:E,Conciliacao!A236,df_extrato_zig!D:D,"Saque")-SUMIFS(df_extrato_zig!G:G,df_extrato_zig!E:E,Conciliacao!A236,df_extrato_zig!D:D,"Antecipação")</f>
        <v/>
      </c>
      <c r="C236" s="3">
        <f>SUMIFS(df_extrato_zig!E:E,df_extrato_zig!L:L,Conciliacao!A236,df_extrato_zig!F:F,"DINHEIRO")</f>
        <v/>
      </c>
      <c r="D236" s="3">
        <f>SUMIFS(view_parc_agrup!H:H,view_parc_agrup!G:G,Conciliacao!A236)</f>
        <v/>
      </c>
      <c r="E236" s="3">
        <f>SUMIFS(df_mutuos!I:I,df_mutuos!B:B,Conciliacao!A236)</f>
        <v/>
      </c>
      <c r="F236" s="6">
        <f>SUMIFS(df_bloqueios_judiciais!E:E,df_bloqueios_judiciais!D:D,Conciliacao!A236,df_bloqueios_judiciais!E:E,"&gt;0")</f>
        <v/>
      </c>
      <c r="G236" s="7">
        <f>SUMIFS(df_extratos!I:I,df_extratos!F:F,Conciliacao!BD236,df_extratos!G:G,"CREDITO")+SUMIFS(df_extratos!I:I,df_extratos!F:F,Conciliacao!A236,df_extratos!G:G,"CREDITO")+SUMIFS(df_extratos!I:I,df_extratos!F:F,Conciliacao!BE236,df_extratos!G:G,"CREDITO")+SUMIFS(df_extratos!I:I,df_extratos!F:F,Conciliacao!BF236,df_extratos!G:G,"CREDITO")+SUMIFS(df_extratos!I:I,df_extratos!F:F,Conciliacao!BG236,df_extratos!G:G,"CREDITO")</f>
        <v/>
      </c>
      <c r="H236" s="9">
        <f>G236-SUM(B236:F236)</f>
        <v/>
      </c>
      <c r="I236" s="4">
        <f>SUMIFS(df_blueme_sem_parcelamento!E:E,df_blueme_sem_parcelamento!H:H,Conciliacao!A236)*(-1)</f>
        <v/>
      </c>
      <c r="J236" s="4">
        <f>SUMIFS(df_blueme_com_parcelamento!J:J,df_blueme_com_parcelamento!M:M,Conciliacao!A236)*(-1)</f>
        <v/>
      </c>
      <c r="K236" s="4">
        <f>SUMIFS(df_mutuos!J:J,df_mutuos!B:B,Conciliacao!A236)*(-1)</f>
        <v/>
      </c>
      <c r="L236" s="8">
        <f>SUMIFS(df_bloqueios_judiciais!E:E,df_bloqueios_judiciais!D:D,Conciliacao!A236,df_bloqueios_judiciais!E:E,"&lt;0")</f>
        <v/>
      </c>
      <c r="M236" s="10">
        <f>SUMIFS(df_extratos!I:I,df_extratos!F:F,Conciliacao!BD236,df_extratos!G:G,"DEBITO")+SUMIFS(df_extratos!I:I,df_extratos!F:F,Conciliacao!A236,df_extratos!G:G,"DEBITO")+SUMIFS(df_extratos!I:I,df_extratos!F:F,Conciliacao!BE236,df_extratos!G:G,"DEBITO")+SUMIFS(df_extratos!I:I,df_extratos!F:F,Conciliacao!BF236,df_extratos!G:G,"DEBITO")+SUMIFS(df_extratos!I:I,df_extratos!F:F,Conciliacao!BG236,df_extratos!G:G,"DEBITO")</f>
        <v/>
      </c>
      <c r="N236" s="11">
        <f>M236-SUM(I236:L236)</f>
        <v/>
      </c>
      <c r="O236" s="25">
        <f>SUMIFS(df_ajustes_conciliaco!D:D,df_ajustes_conciliaco!C:C,Conciliacao!A236)</f>
        <v/>
      </c>
      <c r="P236" s="22">
        <f>N236+H236-O236</f>
        <v/>
      </c>
      <c r="BD236" s="20" t="n">
        <v>45892.5</v>
      </c>
      <c r="BE236" s="20" t="n">
        <v>45892.125</v>
      </c>
      <c r="BF236" s="20" t="n">
        <v>45892.54166666666</v>
      </c>
      <c r="BG236" s="20" t="n">
        <v>45892.625</v>
      </c>
    </row>
    <row r="237">
      <c r="A237" s="5">
        <f>A236+1</f>
        <v/>
      </c>
      <c r="B237" s="3">
        <f>-SUMIFS(df_extrato_zig!G:G,df_extrato_zig!E:E,Conciliacao!A237,df_extrato_zig!D:D,"Saque")-SUMIFS(df_extrato_zig!G:G,df_extrato_zig!E:E,Conciliacao!A237,df_extrato_zig!D:D,"Antecipação")</f>
        <v/>
      </c>
      <c r="C237" s="3">
        <f>SUMIFS(df_extrato_zig!E:E,df_extrato_zig!L:L,Conciliacao!A237,df_extrato_zig!F:F,"DINHEIRO")</f>
        <v/>
      </c>
      <c r="D237" s="3">
        <f>SUMIFS(view_parc_agrup!H:H,view_parc_agrup!G:G,Conciliacao!A237)</f>
        <v/>
      </c>
      <c r="E237" s="3">
        <f>SUMIFS(df_mutuos!I:I,df_mutuos!B:B,Conciliacao!A237)</f>
        <v/>
      </c>
      <c r="F237" s="6">
        <f>SUMIFS(df_bloqueios_judiciais!E:E,df_bloqueios_judiciais!D:D,Conciliacao!A237,df_bloqueios_judiciais!E:E,"&gt;0")</f>
        <v/>
      </c>
      <c r="G237" s="7">
        <f>SUMIFS(df_extratos!I:I,df_extratos!F:F,Conciliacao!BD237,df_extratos!G:G,"CREDITO")+SUMIFS(df_extratos!I:I,df_extratos!F:F,Conciliacao!A237,df_extratos!G:G,"CREDITO")+SUMIFS(df_extratos!I:I,df_extratos!F:F,Conciliacao!BE237,df_extratos!G:G,"CREDITO")+SUMIFS(df_extratos!I:I,df_extratos!F:F,Conciliacao!BF237,df_extratos!G:G,"CREDITO")+SUMIFS(df_extratos!I:I,df_extratos!F:F,Conciliacao!BG237,df_extratos!G:G,"CREDITO")</f>
        <v/>
      </c>
      <c r="H237" s="9">
        <f>G237-SUM(B237:F237)</f>
        <v/>
      </c>
      <c r="I237" s="4">
        <f>SUMIFS(df_blueme_sem_parcelamento!E:E,df_blueme_sem_parcelamento!H:H,Conciliacao!A237)*(-1)</f>
        <v/>
      </c>
      <c r="J237" s="4">
        <f>SUMIFS(df_blueme_com_parcelamento!J:J,df_blueme_com_parcelamento!M:M,Conciliacao!A237)*(-1)</f>
        <v/>
      </c>
      <c r="K237" s="4">
        <f>SUMIFS(df_mutuos!J:J,df_mutuos!B:B,Conciliacao!A237)*(-1)</f>
        <v/>
      </c>
      <c r="L237" s="8">
        <f>SUMIFS(df_bloqueios_judiciais!E:E,df_bloqueios_judiciais!D:D,Conciliacao!A237,df_bloqueios_judiciais!E:E,"&lt;0")</f>
        <v/>
      </c>
      <c r="M237" s="10">
        <f>SUMIFS(df_extratos!I:I,df_extratos!F:F,Conciliacao!BD237,df_extratos!G:G,"DEBITO")+SUMIFS(df_extratos!I:I,df_extratos!F:F,Conciliacao!A237,df_extratos!G:G,"DEBITO")+SUMIFS(df_extratos!I:I,df_extratos!F:F,Conciliacao!BE237,df_extratos!G:G,"DEBITO")+SUMIFS(df_extratos!I:I,df_extratos!F:F,Conciliacao!BF237,df_extratos!G:G,"DEBITO")+SUMIFS(df_extratos!I:I,df_extratos!F:F,Conciliacao!BG237,df_extratos!G:G,"DEBITO")</f>
        <v/>
      </c>
      <c r="N237" s="11">
        <f>M237-SUM(I237:L237)</f>
        <v/>
      </c>
      <c r="O237" s="25">
        <f>SUMIFS(df_ajustes_conciliaco!D:D,df_ajustes_conciliaco!C:C,Conciliacao!A237)</f>
        <v/>
      </c>
      <c r="P237" s="22">
        <f>N237+H237-O237</f>
        <v/>
      </c>
      <c r="BD237" s="20" t="n">
        <v>45893.5</v>
      </c>
      <c r="BE237" s="20" t="n">
        <v>45893.125</v>
      </c>
      <c r="BF237" s="20" t="n">
        <v>45893.54166666666</v>
      </c>
      <c r="BG237" s="20" t="n">
        <v>45893.625</v>
      </c>
    </row>
    <row r="238">
      <c r="A238" s="5">
        <f>A237+1</f>
        <v/>
      </c>
      <c r="B238" s="3">
        <f>-SUMIFS(df_extrato_zig!G:G,df_extrato_zig!E:E,Conciliacao!A238,df_extrato_zig!D:D,"Saque")-SUMIFS(df_extrato_zig!G:G,df_extrato_zig!E:E,Conciliacao!A238,df_extrato_zig!D:D,"Antecipação")</f>
        <v/>
      </c>
      <c r="C238" s="3">
        <f>SUMIFS(df_extrato_zig!E:E,df_extrato_zig!L:L,Conciliacao!A238,df_extrato_zig!F:F,"DINHEIRO")</f>
        <v/>
      </c>
      <c r="D238" s="3">
        <f>SUMIFS(view_parc_agrup!H:H,view_parc_agrup!G:G,Conciliacao!A238)</f>
        <v/>
      </c>
      <c r="E238" s="3">
        <f>SUMIFS(df_mutuos!I:I,df_mutuos!B:B,Conciliacao!A238)</f>
        <v/>
      </c>
      <c r="F238" s="6">
        <f>SUMIFS(df_bloqueios_judiciais!E:E,df_bloqueios_judiciais!D:D,Conciliacao!A238,df_bloqueios_judiciais!E:E,"&gt;0")</f>
        <v/>
      </c>
      <c r="G238" s="7">
        <f>SUMIFS(df_extratos!I:I,df_extratos!F:F,Conciliacao!BD238,df_extratos!G:G,"CREDITO")+SUMIFS(df_extratos!I:I,df_extratos!F:F,Conciliacao!A238,df_extratos!G:G,"CREDITO")+SUMIFS(df_extratos!I:I,df_extratos!F:F,Conciliacao!BE238,df_extratos!G:G,"CREDITO")+SUMIFS(df_extratos!I:I,df_extratos!F:F,Conciliacao!BF238,df_extratos!G:G,"CREDITO")+SUMIFS(df_extratos!I:I,df_extratos!F:F,Conciliacao!BG238,df_extratos!G:G,"CREDITO")</f>
        <v/>
      </c>
      <c r="H238" s="9">
        <f>G238-SUM(B238:F238)</f>
        <v/>
      </c>
      <c r="I238" s="4">
        <f>SUMIFS(df_blueme_sem_parcelamento!E:E,df_blueme_sem_parcelamento!H:H,Conciliacao!A238)*(-1)</f>
        <v/>
      </c>
      <c r="J238" s="4">
        <f>SUMIFS(df_blueme_com_parcelamento!J:J,df_blueme_com_parcelamento!M:M,Conciliacao!A238)*(-1)</f>
        <v/>
      </c>
      <c r="K238" s="4">
        <f>SUMIFS(df_mutuos!J:J,df_mutuos!B:B,Conciliacao!A238)*(-1)</f>
        <v/>
      </c>
      <c r="L238" s="8">
        <f>SUMIFS(df_bloqueios_judiciais!E:E,df_bloqueios_judiciais!D:D,Conciliacao!A238,df_bloqueios_judiciais!E:E,"&lt;0")</f>
        <v/>
      </c>
      <c r="M238" s="10">
        <f>SUMIFS(df_extratos!I:I,df_extratos!F:F,Conciliacao!BD238,df_extratos!G:G,"DEBITO")+SUMIFS(df_extratos!I:I,df_extratos!F:F,Conciliacao!A238,df_extratos!G:G,"DEBITO")+SUMIFS(df_extratos!I:I,df_extratos!F:F,Conciliacao!BE238,df_extratos!G:G,"DEBITO")+SUMIFS(df_extratos!I:I,df_extratos!F:F,Conciliacao!BF238,df_extratos!G:G,"DEBITO")+SUMIFS(df_extratos!I:I,df_extratos!F:F,Conciliacao!BG238,df_extratos!G:G,"DEBITO")</f>
        <v/>
      </c>
      <c r="N238" s="11">
        <f>M238-SUM(I238:L238)</f>
        <v/>
      </c>
      <c r="O238" s="25">
        <f>SUMIFS(df_ajustes_conciliaco!D:D,df_ajustes_conciliaco!C:C,Conciliacao!A238)</f>
        <v/>
      </c>
      <c r="P238" s="22">
        <f>N238+H238-O238</f>
        <v/>
      </c>
      <c r="BD238" s="20" t="n">
        <v>45894.5</v>
      </c>
      <c r="BE238" s="20" t="n">
        <v>45894.125</v>
      </c>
      <c r="BF238" s="20" t="n">
        <v>45894.54166666666</v>
      </c>
      <c r="BG238" s="20" t="n">
        <v>45894.625</v>
      </c>
    </row>
    <row r="239">
      <c r="A239" s="5">
        <f>A238+1</f>
        <v/>
      </c>
      <c r="B239" s="3">
        <f>-SUMIFS(df_extrato_zig!G:G,df_extrato_zig!E:E,Conciliacao!A239,df_extrato_zig!D:D,"Saque")-SUMIFS(df_extrato_zig!G:G,df_extrato_zig!E:E,Conciliacao!A239,df_extrato_zig!D:D,"Antecipação")</f>
        <v/>
      </c>
      <c r="C239" s="3">
        <f>SUMIFS(df_extrato_zig!E:E,df_extrato_zig!L:L,Conciliacao!A239,df_extrato_zig!F:F,"DINHEIRO")</f>
        <v/>
      </c>
      <c r="D239" s="3">
        <f>SUMIFS(view_parc_agrup!H:H,view_parc_agrup!G:G,Conciliacao!A239)</f>
        <v/>
      </c>
      <c r="E239" s="3">
        <f>SUMIFS(df_mutuos!I:I,df_mutuos!B:B,Conciliacao!A239)</f>
        <v/>
      </c>
      <c r="F239" s="6">
        <f>SUMIFS(df_bloqueios_judiciais!E:E,df_bloqueios_judiciais!D:D,Conciliacao!A239,df_bloqueios_judiciais!E:E,"&gt;0")</f>
        <v/>
      </c>
      <c r="G239" s="7">
        <f>SUMIFS(df_extratos!I:I,df_extratos!F:F,Conciliacao!BD239,df_extratos!G:G,"CREDITO")+SUMIFS(df_extratos!I:I,df_extratos!F:F,Conciliacao!A239,df_extratos!G:G,"CREDITO")+SUMIFS(df_extratos!I:I,df_extratos!F:F,Conciliacao!BE239,df_extratos!G:G,"CREDITO")+SUMIFS(df_extratos!I:I,df_extratos!F:F,Conciliacao!BF239,df_extratos!G:G,"CREDITO")+SUMIFS(df_extratos!I:I,df_extratos!F:F,Conciliacao!BG239,df_extratos!G:G,"CREDITO")</f>
        <v/>
      </c>
      <c r="H239" s="9">
        <f>G239-SUM(B239:F239)</f>
        <v/>
      </c>
      <c r="I239" s="4">
        <f>SUMIFS(df_blueme_sem_parcelamento!E:E,df_blueme_sem_parcelamento!H:H,Conciliacao!A239)*(-1)</f>
        <v/>
      </c>
      <c r="J239" s="4">
        <f>SUMIFS(df_blueme_com_parcelamento!J:J,df_blueme_com_parcelamento!M:M,Conciliacao!A239)*(-1)</f>
        <v/>
      </c>
      <c r="K239" s="4">
        <f>SUMIFS(df_mutuos!J:J,df_mutuos!B:B,Conciliacao!A239)*(-1)</f>
        <v/>
      </c>
      <c r="L239" s="8">
        <f>SUMIFS(df_bloqueios_judiciais!E:E,df_bloqueios_judiciais!D:D,Conciliacao!A239,df_bloqueios_judiciais!E:E,"&lt;0")</f>
        <v/>
      </c>
      <c r="M239" s="10">
        <f>SUMIFS(df_extratos!I:I,df_extratos!F:F,Conciliacao!BD239,df_extratos!G:G,"DEBITO")+SUMIFS(df_extratos!I:I,df_extratos!F:F,Conciliacao!A239,df_extratos!G:G,"DEBITO")+SUMIFS(df_extratos!I:I,df_extratos!F:F,Conciliacao!BE239,df_extratos!G:G,"DEBITO")+SUMIFS(df_extratos!I:I,df_extratos!F:F,Conciliacao!BF239,df_extratos!G:G,"DEBITO")+SUMIFS(df_extratos!I:I,df_extratos!F:F,Conciliacao!BG239,df_extratos!G:G,"DEBITO")</f>
        <v/>
      </c>
      <c r="N239" s="11">
        <f>M239-SUM(I239:L239)</f>
        <v/>
      </c>
      <c r="O239" s="25">
        <f>SUMIFS(df_ajustes_conciliaco!D:D,df_ajustes_conciliaco!C:C,Conciliacao!A239)</f>
        <v/>
      </c>
      <c r="P239" s="22">
        <f>N239+H239-O239</f>
        <v/>
      </c>
      <c r="BD239" s="20" t="n">
        <v>45895.5</v>
      </c>
      <c r="BE239" s="20" t="n">
        <v>45895.125</v>
      </c>
      <c r="BF239" s="20" t="n">
        <v>45895.54166666666</v>
      </c>
      <c r="BG239" s="20" t="n">
        <v>45895.625</v>
      </c>
    </row>
    <row r="240">
      <c r="A240" s="5">
        <f>A239+1</f>
        <v/>
      </c>
      <c r="B240" s="3">
        <f>-SUMIFS(df_extrato_zig!G:G,df_extrato_zig!E:E,Conciliacao!A240,df_extrato_zig!D:D,"Saque")-SUMIFS(df_extrato_zig!G:G,df_extrato_zig!E:E,Conciliacao!A240,df_extrato_zig!D:D,"Antecipação")</f>
        <v/>
      </c>
      <c r="C240" s="3">
        <f>SUMIFS(df_extrato_zig!E:E,df_extrato_zig!L:L,Conciliacao!A240,df_extrato_zig!F:F,"DINHEIRO")</f>
        <v/>
      </c>
      <c r="D240" s="3">
        <f>SUMIFS(view_parc_agrup!H:H,view_parc_agrup!G:G,Conciliacao!A240)</f>
        <v/>
      </c>
      <c r="E240" s="3">
        <f>SUMIFS(df_mutuos!I:I,df_mutuos!B:B,Conciliacao!A240)</f>
        <v/>
      </c>
      <c r="F240" s="6">
        <f>SUMIFS(df_bloqueios_judiciais!E:E,df_bloqueios_judiciais!D:D,Conciliacao!A240,df_bloqueios_judiciais!E:E,"&gt;0")</f>
        <v/>
      </c>
      <c r="G240" s="7">
        <f>SUMIFS(df_extratos!I:I,df_extratos!F:F,Conciliacao!BD240,df_extratos!G:G,"CREDITO")+SUMIFS(df_extratos!I:I,df_extratos!F:F,Conciliacao!A240,df_extratos!G:G,"CREDITO")+SUMIFS(df_extratos!I:I,df_extratos!F:F,Conciliacao!BE240,df_extratos!G:G,"CREDITO")+SUMIFS(df_extratos!I:I,df_extratos!F:F,Conciliacao!BF240,df_extratos!G:G,"CREDITO")+SUMIFS(df_extratos!I:I,df_extratos!F:F,Conciliacao!BG240,df_extratos!G:G,"CREDITO")</f>
        <v/>
      </c>
      <c r="H240" s="9">
        <f>G240-SUM(B240:F240)</f>
        <v/>
      </c>
      <c r="I240" s="4">
        <f>SUMIFS(df_blueme_sem_parcelamento!E:E,df_blueme_sem_parcelamento!H:H,Conciliacao!A240)*(-1)</f>
        <v/>
      </c>
      <c r="J240" s="4">
        <f>SUMIFS(df_blueme_com_parcelamento!J:J,df_blueme_com_parcelamento!M:M,Conciliacao!A240)*(-1)</f>
        <v/>
      </c>
      <c r="K240" s="4">
        <f>SUMIFS(df_mutuos!J:J,df_mutuos!B:B,Conciliacao!A240)*(-1)</f>
        <v/>
      </c>
      <c r="L240" s="8">
        <f>SUMIFS(df_bloqueios_judiciais!E:E,df_bloqueios_judiciais!D:D,Conciliacao!A240,df_bloqueios_judiciais!E:E,"&lt;0")</f>
        <v/>
      </c>
      <c r="M240" s="10">
        <f>SUMIFS(df_extratos!I:I,df_extratos!F:F,Conciliacao!BD240,df_extratos!G:G,"DEBITO")+SUMIFS(df_extratos!I:I,df_extratos!F:F,Conciliacao!A240,df_extratos!G:G,"DEBITO")+SUMIFS(df_extratos!I:I,df_extratos!F:F,Conciliacao!BE240,df_extratos!G:G,"DEBITO")+SUMIFS(df_extratos!I:I,df_extratos!F:F,Conciliacao!BF240,df_extratos!G:G,"DEBITO")+SUMIFS(df_extratos!I:I,df_extratos!F:F,Conciliacao!BG240,df_extratos!G:G,"DEBITO")</f>
        <v/>
      </c>
      <c r="N240" s="11">
        <f>M240-SUM(I240:L240)</f>
        <v/>
      </c>
      <c r="O240" s="25">
        <f>SUMIFS(df_ajustes_conciliaco!D:D,df_ajustes_conciliaco!C:C,Conciliacao!A240)</f>
        <v/>
      </c>
      <c r="P240" s="22">
        <f>N240+H240-O240</f>
        <v/>
      </c>
      <c r="BD240" s="20" t="n">
        <v>45896.5</v>
      </c>
      <c r="BE240" s="20" t="n">
        <v>45896.125</v>
      </c>
      <c r="BF240" s="20" t="n">
        <v>45896.54166666666</v>
      </c>
      <c r="BG240" s="20" t="n">
        <v>45896.625</v>
      </c>
    </row>
    <row r="241">
      <c r="A241" s="5">
        <f>A240+1</f>
        <v/>
      </c>
      <c r="B241" s="3">
        <f>-SUMIFS(df_extrato_zig!G:G,df_extrato_zig!E:E,Conciliacao!A241,df_extrato_zig!D:D,"Saque")-SUMIFS(df_extrato_zig!G:G,df_extrato_zig!E:E,Conciliacao!A241,df_extrato_zig!D:D,"Antecipação")</f>
        <v/>
      </c>
      <c r="C241" s="3">
        <f>SUMIFS(df_extrato_zig!E:E,df_extrato_zig!L:L,Conciliacao!A241,df_extrato_zig!F:F,"DINHEIRO")</f>
        <v/>
      </c>
      <c r="D241" s="3">
        <f>SUMIFS(view_parc_agrup!H:H,view_parc_agrup!G:G,Conciliacao!A241)</f>
        <v/>
      </c>
      <c r="E241" s="3">
        <f>SUMIFS(df_mutuos!I:I,df_mutuos!B:B,Conciliacao!A241)</f>
        <v/>
      </c>
      <c r="F241" s="6">
        <f>SUMIFS(df_bloqueios_judiciais!E:E,df_bloqueios_judiciais!D:D,Conciliacao!A241,df_bloqueios_judiciais!E:E,"&gt;0")</f>
        <v/>
      </c>
      <c r="G241" s="7">
        <f>SUMIFS(df_extratos!I:I,df_extratos!F:F,Conciliacao!BD241,df_extratos!G:G,"CREDITO")+SUMIFS(df_extratos!I:I,df_extratos!F:F,Conciliacao!A241,df_extratos!G:G,"CREDITO")+SUMIFS(df_extratos!I:I,df_extratos!F:F,Conciliacao!BE241,df_extratos!G:G,"CREDITO")+SUMIFS(df_extratos!I:I,df_extratos!F:F,Conciliacao!BF241,df_extratos!G:G,"CREDITO")+SUMIFS(df_extratos!I:I,df_extratos!F:F,Conciliacao!BG241,df_extratos!G:G,"CREDITO")</f>
        <v/>
      </c>
      <c r="H241" s="9">
        <f>G241-SUM(B241:F241)</f>
        <v/>
      </c>
      <c r="I241" s="4">
        <f>SUMIFS(df_blueme_sem_parcelamento!E:E,df_blueme_sem_parcelamento!H:H,Conciliacao!A241)*(-1)</f>
        <v/>
      </c>
      <c r="J241" s="4">
        <f>SUMIFS(df_blueme_com_parcelamento!J:J,df_blueme_com_parcelamento!M:M,Conciliacao!A241)*(-1)</f>
        <v/>
      </c>
      <c r="K241" s="4">
        <f>SUMIFS(df_mutuos!J:J,df_mutuos!B:B,Conciliacao!A241)*(-1)</f>
        <v/>
      </c>
      <c r="L241" s="8">
        <f>SUMIFS(df_bloqueios_judiciais!E:E,df_bloqueios_judiciais!D:D,Conciliacao!A241,df_bloqueios_judiciais!E:E,"&lt;0")</f>
        <v/>
      </c>
      <c r="M241" s="10">
        <f>SUMIFS(df_extratos!I:I,df_extratos!F:F,Conciliacao!BD241,df_extratos!G:G,"DEBITO")+SUMIFS(df_extratos!I:I,df_extratos!F:F,Conciliacao!A241,df_extratos!G:G,"DEBITO")+SUMIFS(df_extratos!I:I,df_extratos!F:F,Conciliacao!BE241,df_extratos!G:G,"DEBITO")+SUMIFS(df_extratos!I:I,df_extratos!F:F,Conciliacao!BF241,df_extratos!G:G,"DEBITO")+SUMIFS(df_extratos!I:I,df_extratos!F:F,Conciliacao!BG241,df_extratos!G:G,"DEBITO")</f>
        <v/>
      </c>
      <c r="N241" s="11">
        <f>M241-SUM(I241:L241)</f>
        <v/>
      </c>
      <c r="O241" s="25">
        <f>SUMIFS(df_ajustes_conciliaco!D:D,df_ajustes_conciliaco!C:C,Conciliacao!A241)</f>
        <v/>
      </c>
      <c r="P241" s="22">
        <f>N241+H241-O241</f>
        <v/>
      </c>
      <c r="BD241" s="20" t="n">
        <v>45897.5</v>
      </c>
      <c r="BE241" s="20" t="n">
        <v>45897.125</v>
      </c>
      <c r="BF241" s="20" t="n">
        <v>45897.54166666666</v>
      </c>
      <c r="BG241" s="20" t="n">
        <v>45897.625</v>
      </c>
    </row>
    <row r="242">
      <c r="A242" s="5">
        <f>A241+1</f>
        <v/>
      </c>
      <c r="B242" s="3">
        <f>-SUMIFS(df_extrato_zig!G:G,df_extrato_zig!E:E,Conciliacao!A242,df_extrato_zig!D:D,"Saque")-SUMIFS(df_extrato_zig!G:G,df_extrato_zig!E:E,Conciliacao!A242,df_extrato_zig!D:D,"Antecipação")</f>
        <v/>
      </c>
      <c r="C242" s="3">
        <f>SUMIFS(df_extrato_zig!E:E,df_extrato_zig!L:L,Conciliacao!A242,df_extrato_zig!F:F,"DINHEIRO")</f>
        <v/>
      </c>
      <c r="D242" s="3">
        <f>SUMIFS(view_parc_agrup!H:H,view_parc_agrup!G:G,Conciliacao!A242)</f>
        <v/>
      </c>
      <c r="E242" s="3">
        <f>SUMIFS(df_mutuos!I:I,df_mutuos!B:B,Conciliacao!A242)</f>
        <v/>
      </c>
      <c r="F242" s="6">
        <f>SUMIFS(df_bloqueios_judiciais!E:E,df_bloqueios_judiciais!D:D,Conciliacao!A242,df_bloqueios_judiciais!E:E,"&gt;0")</f>
        <v/>
      </c>
      <c r="G242" s="7">
        <f>SUMIFS(df_extratos!I:I,df_extratos!F:F,Conciliacao!BD242,df_extratos!G:G,"CREDITO")+SUMIFS(df_extratos!I:I,df_extratos!F:F,Conciliacao!A242,df_extratos!G:G,"CREDITO")+SUMIFS(df_extratos!I:I,df_extratos!F:F,Conciliacao!BE242,df_extratos!G:G,"CREDITO")+SUMIFS(df_extratos!I:I,df_extratos!F:F,Conciliacao!BF242,df_extratos!G:G,"CREDITO")+SUMIFS(df_extratos!I:I,df_extratos!F:F,Conciliacao!BG242,df_extratos!G:G,"CREDITO")</f>
        <v/>
      </c>
      <c r="H242" s="9">
        <f>G242-SUM(B242:F242)</f>
        <v/>
      </c>
      <c r="I242" s="4">
        <f>SUMIFS(df_blueme_sem_parcelamento!E:E,df_blueme_sem_parcelamento!H:H,Conciliacao!A242)*(-1)</f>
        <v/>
      </c>
      <c r="J242" s="4">
        <f>SUMIFS(df_blueme_com_parcelamento!J:J,df_blueme_com_parcelamento!M:M,Conciliacao!A242)*(-1)</f>
        <v/>
      </c>
      <c r="K242" s="4">
        <f>SUMIFS(df_mutuos!J:J,df_mutuos!B:B,Conciliacao!A242)*(-1)</f>
        <v/>
      </c>
      <c r="L242" s="8">
        <f>SUMIFS(df_bloqueios_judiciais!E:E,df_bloqueios_judiciais!D:D,Conciliacao!A242,df_bloqueios_judiciais!E:E,"&lt;0")</f>
        <v/>
      </c>
      <c r="M242" s="10">
        <f>SUMIFS(df_extratos!I:I,df_extratos!F:F,Conciliacao!BD242,df_extratos!G:G,"DEBITO")+SUMIFS(df_extratos!I:I,df_extratos!F:F,Conciliacao!A242,df_extratos!G:G,"DEBITO")+SUMIFS(df_extratos!I:I,df_extratos!F:F,Conciliacao!BE242,df_extratos!G:G,"DEBITO")+SUMIFS(df_extratos!I:I,df_extratos!F:F,Conciliacao!BF242,df_extratos!G:G,"DEBITO")+SUMIFS(df_extratos!I:I,df_extratos!F:F,Conciliacao!BG242,df_extratos!G:G,"DEBITO")</f>
        <v/>
      </c>
      <c r="N242" s="11">
        <f>M242-SUM(I242:L242)</f>
        <v/>
      </c>
      <c r="O242" s="25">
        <f>SUMIFS(df_ajustes_conciliaco!D:D,df_ajustes_conciliaco!C:C,Conciliacao!A242)</f>
        <v/>
      </c>
      <c r="P242" s="22">
        <f>N242+H242-O242</f>
        <v/>
      </c>
      <c r="BD242" s="20" t="n">
        <v>45898.5</v>
      </c>
      <c r="BE242" s="20" t="n">
        <v>45898.125</v>
      </c>
      <c r="BF242" s="20" t="n">
        <v>45898.54166666666</v>
      </c>
      <c r="BG242" s="20" t="n">
        <v>45898.625</v>
      </c>
    </row>
    <row r="243">
      <c r="A243" s="5">
        <f>A242+1</f>
        <v/>
      </c>
      <c r="B243" s="3">
        <f>-SUMIFS(df_extrato_zig!G:G,df_extrato_zig!E:E,Conciliacao!A243,df_extrato_zig!D:D,"Saque")-SUMIFS(df_extrato_zig!G:G,df_extrato_zig!E:E,Conciliacao!A243,df_extrato_zig!D:D,"Antecipação")</f>
        <v/>
      </c>
      <c r="C243" s="3">
        <f>SUMIFS(df_extrato_zig!E:E,df_extrato_zig!L:L,Conciliacao!A243,df_extrato_zig!F:F,"DINHEIRO")</f>
        <v/>
      </c>
      <c r="D243" s="3">
        <f>SUMIFS(view_parc_agrup!H:H,view_parc_agrup!G:G,Conciliacao!A243)</f>
        <v/>
      </c>
      <c r="E243" s="3">
        <f>SUMIFS(df_mutuos!I:I,df_mutuos!B:B,Conciliacao!A243)</f>
        <v/>
      </c>
      <c r="F243" s="6">
        <f>SUMIFS(df_bloqueios_judiciais!E:E,df_bloqueios_judiciais!D:D,Conciliacao!A243,df_bloqueios_judiciais!E:E,"&gt;0")</f>
        <v/>
      </c>
      <c r="G243" s="7">
        <f>SUMIFS(df_extratos!I:I,df_extratos!F:F,Conciliacao!BD243,df_extratos!G:G,"CREDITO")+SUMIFS(df_extratos!I:I,df_extratos!F:F,Conciliacao!A243,df_extratos!G:G,"CREDITO")+SUMIFS(df_extratos!I:I,df_extratos!F:F,Conciliacao!BE243,df_extratos!G:G,"CREDITO")+SUMIFS(df_extratos!I:I,df_extratos!F:F,Conciliacao!BF243,df_extratos!G:G,"CREDITO")+SUMIFS(df_extratos!I:I,df_extratos!F:F,Conciliacao!BG243,df_extratos!G:G,"CREDITO")</f>
        <v/>
      </c>
      <c r="H243" s="9">
        <f>G243-SUM(B243:F243)</f>
        <v/>
      </c>
      <c r="I243" s="4">
        <f>SUMIFS(df_blueme_sem_parcelamento!E:E,df_blueme_sem_parcelamento!H:H,Conciliacao!A243)*(-1)</f>
        <v/>
      </c>
      <c r="J243" s="4">
        <f>SUMIFS(df_blueme_com_parcelamento!J:J,df_blueme_com_parcelamento!M:M,Conciliacao!A243)*(-1)</f>
        <v/>
      </c>
      <c r="K243" s="4">
        <f>SUMIFS(df_mutuos!J:J,df_mutuos!B:B,Conciliacao!A243)*(-1)</f>
        <v/>
      </c>
      <c r="L243" s="8">
        <f>SUMIFS(df_bloqueios_judiciais!E:E,df_bloqueios_judiciais!D:D,Conciliacao!A243,df_bloqueios_judiciais!E:E,"&lt;0")</f>
        <v/>
      </c>
      <c r="M243" s="10">
        <f>SUMIFS(df_extratos!I:I,df_extratos!F:F,Conciliacao!BD243,df_extratos!G:G,"DEBITO")+SUMIFS(df_extratos!I:I,df_extratos!F:F,Conciliacao!A243,df_extratos!G:G,"DEBITO")+SUMIFS(df_extratos!I:I,df_extratos!F:F,Conciliacao!BE243,df_extratos!G:G,"DEBITO")+SUMIFS(df_extratos!I:I,df_extratos!F:F,Conciliacao!BF243,df_extratos!G:G,"DEBITO")+SUMIFS(df_extratos!I:I,df_extratos!F:F,Conciliacao!BG243,df_extratos!G:G,"DEBITO")</f>
        <v/>
      </c>
      <c r="N243" s="11">
        <f>M243-SUM(I243:L243)</f>
        <v/>
      </c>
      <c r="O243" s="25">
        <f>SUMIFS(df_ajustes_conciliaco!D:D,df_ajustes_conciliaco!C:C,Conciliacao!A243)</f>
        <v/>
      </c>
      <c r="P243" s="22">
        <f>N243+H243-O243</f>
        <v/>
      </c>
      <c r="BD243" s="20" t="n">
        <v>45899.5</v>
      </c>
      <c r="BE243" s="20" t="n">
        <v>45899.125</v>
      </c>
      <c r="BF243" s="20" t="n">
        <v>45899.54166666666</v>
      </c>
      <c r="BG243" s="20" t="n">
        <v>45899.625</v>
      </c>
    </row>
    <row r="244">
      <c r="A244" s="5">
        <f>A243+1</f>
        <v/>
      </c>
      <c r="B244" s="3">
        <f>-SUMIFS(df_extrato_zig!G:G,df_extrato_zig!E:E,Conciliacao!A244,df_extrato_zig!D:D,"Saque")-SUMIFS(df_extrato_zig!G:G,df_extrato_zig!E:E,Conciliacao!A244,df_extrato_zig!D:D,"Antecipação")</f>
        <v/>
      </c>
      <c r="C244" s="3">
        <f>SUMIFS(df_extrato_zig!E:E,df_extrato_zig!L:L,Conciliacao!A244,df_extrato_zig!F:F,"DINHEIRO")</f>
        <v/>
      </c>
      <c r="D244" s="3">
        <f>SUMIFS(view_parc_agrup!H:H,view_parc_agrup!G:G,Conciliacao!A244)</f>
        <v/>
      </c>
      <c r="E244" s="3">
        <f>SUMIFS(df_mutuos!I:I,df_mutuos!B:B,Conciliacao!A244)</f>
        <v/>
      </c>
      <c r="F244" s="6">
        <f>SUMIFS(df_bloqueios_judiciais!E:E,df_bloqueios_judiciais!D:D,Conciliacao!A244,df_bloqueios_judiciais!E:E,"&gt;0")</f>
        <v/>
      </c>
      <c r="G244" s="7">
        <f>SUMIFS(df_extratos!I:I,df_extratos!F:F,Conciliacao!BD244,df_extratos!G:G,"CREDITO")+SUMIFS(df_extratos!I:I,df_extratos!F:F,Conciliacao!A244,df_extratos!G:G,"CREDITO")+SUMIFS(df_extratos!I:I,df_extratos!F:F,Conciliacao!BE244,df_extratos!G:G,"CREDITO")+SUMIFS(df_extratos!I:I,df_extratos!F:F,Conciliacao!BF244,df_extratos!G:G,"CREDITO")+SUMIFS(df_extratos!I:I,df_extratos!F:F,Conciliacao!BG244,df_extratos!G:G,"CREDITO")</f>
        <v/>
      </c>
      <c r="H244" s="9">
        <f>G244-SUM(B244:F244)</f>
        <v/>
      </c>
      <c r="I244" s="4">
        <f>SUMIFS(df_blueme_sem_parcelamento!E:E,df_blueme_sem_parcelamento!H:H,Conciliacao!A244)*(-1)</f>
        <v/>
      </c>
      <c r="J244" s="4">
        <f>SUMIFS(df_blueme_com_parcelamento!J:J,df_blueme_com_parcelamento!M:M,Conciliacao!A244)*(-1)</f>
        <v/>
      </c>
      <c r="K244" s="4">
        <f>SUMIFS(df_mutuos!J:J,df_mutuos!B:B,Conciliacao!A244)*(-1)</f>
        <v/>
      </c>
      <c r="L244" s="8">
        <f>SUMIFS(df_bloqueios_judiciais!E:E,df_bloqueios_judiciais!D:D,Conciliacao!A244,df_bloqueios_judiciais!E:E,"&lt;0")</f>
        <v/>
      </c>
      <c r="M244" s="10">
        <f>SUMIFS(df_extratos!I:I,df_extratos!F:F,Conciliacao!BD244,df_extratos!G:G,"DEBITO")+SUMIFS(df_extratos!I:I,df_extratos!F:F,Conciliacao!A244,df_extratos!G:G,"DEBITO")+SUMIFS(df_extratos!I:I,df_extratos!F:F,Conciliacao!BE244,df_extratos!G:G,"DEBITO")+SUMIFS(df_extratos!I:I,df_extratos!F:F,Conciliacao!BF244,df_extratos!G:G,"DEBITO")+SUMIFS(df_extratos!I:I,df_extratos!F:F,Conciliacao!BG244,df_extratos!G:G,"DEBITO")</f>
        <v/>
      </c>
      <c r="N244" s="11">
        <f>M244-SUM(I244:L244)</f>
        <v/>
      </c>
      <c r="O244" s="25">
        <f>SUMIFS(df_ajustes_conciliaco!D:D,df_ajustes_conciliaco!C:C,Conciliacao!A244)</f>
        <v/>
      </c>
      <c r="P244" s="22">
        <f>N244+H244-O244</f>
        <v/>
      </c>
      <c r="BD244" s="20" t="n">
        <v>45900.5</v>
      </c>
      <c r="BE244" s="20" t="n">
        <v>45900.125</v>
      </c>
      <c r="BF244" s="20" t="n">
        <v>45900.54166666666</v>
      </c>
      <c r="BG244" s="20" t="n">
        <v>45900.625</v>
      </c>
    </row>
    <row r="245">
      <c r="A245" s="5">
        <f>A244+1</f>
        <v/>
      </c>
      <c r="B245" s="3">
        <f>-SUMIFS(df_extrato_zig!G:G,df_extrato_zig!E:E,Conciliacao!A245,df_extrato_zig!D:D,"Saque")-SUMIFS(df_extrato_zig!G:G,df_extrato_zig!E:E,Conciliacao!A245,df_extrato_zig!D:D,"Antecipação")</f>
        <v/>
      </c>
      <c r="C245" s="3">
        <f>SUMIFS(df_extrato_zig!E:E,df_extrato_zig!L:L,Conciliacao!A245,df_extrato_zig!F:F,"DINHEIRO")</f>
        <v/>
      </c>
      <c r="D245" s="3">
        <f>SUMIFS(view_parc_agrup!H:H,view_parc_agrup!G:G,Conciliacao!A245)</f>
        <v/>
      </c>
      <c r="E245" s="3">
        <f>SUMIFS(df_mutuos!I:I,df_mutuos!B:B,Conciliacao!A245)</f>
        <v/>
      </c>
      <c r="F245" s="6">
        <f>SUMIFS(df_bloqueios_judiciais!E:E,df_bloqueios_judiciais!D:D,Conciliacao!A245,df_bloqueios_judiciais!E:E,"&gt;0")</f>
        <v/>
      </c>
      <c r="G245" s="7">
        <f>SUMIFS(df_extratos!I:I,df_extratos!F:F,Conciliacao!BD245,df_extratos!G:G,"CREDITO")+SUMIFS(df_extratos!I:I,df_extratos!F:F,Conciliacao!A245,df_extratos!G:G,"CREDITO")+SUMIFS(df_extratos!I:I,df_extratos!F:F,Conciliacao!BE245,df_extratos!G:G,"CREDITO")+SUMIFS(df_extratos!I:I,df_extratos!F:F,Conciliacao!BF245,df_extratos!G:G,"CREDITO")+SUMIFS(df_extratos!I:I,df_extratos!F:F,Conciliacao!BG245,df_extratos!G:G,"CREDITO")</f>
        <v/>
      </c>
      <c r="H245" s="9">
        <f>G245-SUM(B245:F245)</f>
        <v/>
      </c>
      <c r="I245" s="4">
        <f>SUMIFS(df_blueme_sem_parcelamento!E:E,df_blueme_sem_parcelamento!H:H,Conciliacao!A245)*(-1)</f>
        <v/>
      </c>
      <c r="J245" s="4">
        <f>SUMIFS(df_blueme_com_parcelamento!J:J,df_blueme_com_parcelamento!M:M,Conciliacao!A245)*(-1)</f>
        <v/>
      </c>
      <c r="K245" s="4">
        <f>SUMIFS(df_mutuos!J:J,df_mutuos!B:B,Conciliacao!A245)*(-1)</f>
        <v/>
      </c>
      <c r="L245" s="8">
        <f>SUMIFS(df_bloqueios_judiciais!E:E,df_bloqueios_judiciais!D:D,Conciliacao!A245,df_bloqueios_judiciais!E:E,"&lt;0")</f>
        <v/>
      </c>
      <c r="M245" s="10">
        <f>SUMIFS(df_extratos!I:I,df_extratos!F:F,Conciliacao!BD245,df_extratos!G:G,"DEBITO")+SUMIFS(df_extratos!I:I,df_extratos!F:F,Conciliacao!A245,df_extratos!G:G,"DEBITO")+SUMIFS(df_extratos!I:I,df_extratos!F:F,Conciliacao!BE245,df_extratos!G:G,"DEBITO")+SUMIFS(df_extratos!I:I,df_extratos!F:F,Conciliacao!BF245,df_extratos!G:G,"DEBITO")+SUMIFS(df_extratos!I:I,df_extratos!F:F,Conciliacao!BG245,df_extratos!G:G,"DEBITO")</f>
        <v/>
      </c>
      <c r="N245" s="11">
        <f>M245-SUM(I245:L245)</f>
        <v/>
      </c>
      <c r="O245" s="25">
        <f>SUMIFS(df_ajustes_conciliaco!D:D,df_ajustes_conciliaco!C:C,Conciliacao!A245)</f>
        <v/>
      </c>
      <c r="P245" s="22">
        <f>N245+H245-O245</f>
        <v/>
      </c>
      <c r="BD245" s="20" t="n">
        <v>45901.5</v>
      </c>
      <c r="BE245" s="20" t="n">
        <v>45901.125</v>
      </c>
      <c r="BF245" s="20" t="n">
        <v>45901.54166666666</v>
      </c>
      <c r="BG245" s="20" t="n">
        <v>45901.625</v>
      </c>
    </row>
    <row r="246">
      <c r="A246" s="5">
        <f>A245+1</f>
        <v/>
      </c>
      <c r="B246" s="3">
        <f>-SUMIFS(df_extrato_zig!G:G,df_extrato_zig!E:E,Conciliacao!A246,df_extrato_zig!D:D,"Saque")-SUMIFS(df_extrato_zig!G:G,df_extrato_zig!E:E,Conciliacao!A246,df_extrato_zig!D:D,"Antecipação")</f>
        <v/>
      </c>
      <c r="C246" s="3">
        <f>SUMIFS(df_extrato_zig!E:E,df_extrato_zig!L:L,Conciliacao!A246,df_extrato_zig!F:F,"DINHEIRO")</f>
        <v/>
      </c>
      <c r="D246" s="3">
        <f>SUMIFS(view_parc_agrup!H:H,view_parc_agrup!G:G,Conciliacao!A246)</f>
        <v/>
      </c>
      <c r="E246" s="3">
        <f>SUMIFS(df_mutuos!I:I,df_mutuos!B:B,Conciliacao!A246)</f>
        <v/>
      </c>
      <c r="F246" s="6">
        <f>SUMIFS(df_bloqueios_judiciais!E:E,df_bloqueios_judiciais!D:D,Conciliacao!A246,df_bloqueios_judiciais!E:E,"&gt;0")</f>
        <v/>
      </c>
      <c r="G246" s="7">
        <f>SUMIFS(df_extratos!I:I,df_extratos!F:F,Conciliacao!BD246,df_extratos!G:G,"CREDITO")+SUMIFS(df_extratos!I:I,df_extratos!F:F,Conciliacao!A246,df_extratos!G:G,"CREDITO")+SUMIFS(df_extratos!I:I,df_extratos!F:F,Conciliacao!BE246,df_extratos!G:G,"CREDITO")+SUMIFS(df_extratos!I:I,df_extratos!F:F,Conciliacao!BF246,df_extratos!G:G,"CREDITO")+SUMIFS(df_extratos!I:I,df_extratos!F:F,Conciliacao!BG246,df_extratos!G:G,"CREDITO")</f>
        <v/>
      </c>
      <c r="H246" s="9">
        <f>G246-SUM(B246:F246)</f>
        <v/>
      </c>
      <c r="I246" s="4">
        <f>SUMIFS(df_blueme_sem_parcelamento!E:E,df_blueme_sem_parcelamento!H:H,Conciliacao!A246)*(-1)</f>
        <v/>
      </c>
      <c r="J246" s="4">
        <f>SUMIFS(df_blueme_com_parcelamento!J:J,df_blueme_com_parcelamento!M:M,Conciliacao!A246)*(-1)</f>
        <v/>
      </c>
      <c r="K246" s="4">
        <f>SUMIFS(df_mutuos!J:J,df_mutuos!B:B,Conciliacao!A246)*(-1)</f>
        <v/>
      </c>
      <c r="L246" s="8">
        <f>SUMIFS(df_bloqueios_judiciais!E:E,df_bloqueios_judiciais!D:D,Conciliacao!A246,df_bloqueios_judiciais!E:E,"&lt;0")</f>
        <v/>
      </c>
      <c r="M246" s="10">
        <f>SUMIFS(df_extratos!I:I,df_extratos!F:F,Conciliacao!BD246,df_extratos!G:G,"DEBITO")+SUMIFS(df_extratos!I:I,df_extratos!F:F,Conciliacao!A246,df_extratos!G:G,"DEBITO")+SUMIFS(df_extratos!I:I,df_extratos!F:F,Conciliacao!BE246,df_extratos!G:G,"DEBITO")+SUMIFS(df_extratos!I:I,df_extratos!F:F,Conciliacao!BF246,df_extratos!G:G,"DEBITO")+SUMIFS(df_extratos!I:I,df_extratos!F:F,Conciliacao!BG246,df_extratos!G:G,"DEBITO")</f>
        <v/>
      </c>
      <c r="N246" s="11">
        <f>M246-SUM(I246:L246)</f>
        <v/>
      </c>
      <c r="O246" s="25">
        <f>SUMIFS(df_ajustes_conciliaco!D:D,df_ajustes_conciliaco!C:C,Conciliacao!A246)</f>
        <v/>
      </c>
      <c r="P246" s="22">
        <f>N246+H246-O246</f>
        <v/>
      </c>
      <c r="BD246" s="20" t="n">
        <v>45902.5</v>
      </c>
      <c r="BE246" s="20" t="n">
        <v>45902.125</v>
      </c>
      <c r="BF246" s="20" t="n">
        <v>45902.54166666666</v>
      </c>
      <c r="BG246" s="20" t="n">
        <v>45902.625</v>
      </c>
    </row>
    <row r="247">
      <c r="A247" s="5">
        <f>A246+1</f>
        <v/>
      </c>
      <c r="B247" s="3">
        <f>-SUMIFS(df_extrato_zig!G:G,df_extrato_zig!E:E,Conciliacao!A247,df_extrato_zig!D:D,"Saque")-SUMIFS(df_extrato_zig!G:G,df_extrato_zig!E:E,Conciliacao!A247,df_extrato_zig!D:D,"Antecipação")</f>
        <v/>
      </c>
      <c r="C247" s="3">
        <f>SUMIFS(df_extrato_zig!E:E,df_extrato_zig!L:L,Conciliacao!A247,df_extrato_zig!F:F,"DINHEIRO")</f>
        <v/>
      </c>
      <c r="D247" s="3">
        <f>SUMIFS(view_parc_agrup!H:H,view_parc_agrup!G:G,Conciliacao!A247)</f>
        <v/>
      </c>
      <c r="E247" s="3">
        <f>SUMIFS(df_mutuos!I:I,df_mutuos!B:B,Conciliacao!A247)</f>
        <v/>
      </c>
      <c r="F247" s="6">
        <f>SUMIFS(df_bloqueios_judiciais!E:E,df_bloqueios_judiciais!D:D,Conciliacao!A247,df_bloqueios_judiciais!E:E,"&gt;0")</f>
        <v/>
      </c>
      <c r="G247" s="7">
        <f>SUMIFS(df_extratos!I:I,df_extratos!F:F,Conciliacao!BD247,df_extratos!G:G,"CREDITO")+SUMIFS(df_extratos!I:I,df_extratos!F:F,Conciliacao!A247,df_extratos!G:G,"CREDITO")+SUMIFS(df_extratos!I:I,df_extratos!F:F,Conciliacao!BE247,df_extratos!G:G,"CREDITO")+SUMIFS(df_extratos!I:I,df_extratos!F:F,Conciliacao!BF247,df_extratos!G:G,"CREDITO")+SUMIFS(df_extratos!I:I,df_extratos!F:F,Conciliacao!BG247,df_extratos!G:G,"CREDITO")</f>
        <v/>
      </c>
      <c r="H247" s="9">
        <f>G247-SUM(B247:F247)</f>
        <v/>
      </c>
      <c r="I247" s="4">
        <f>SUMIFS(df_blueme_sem_parcelamento!E:E,df_blueme_sem_parcelamento!H:H,Conciliacao!A247)*(-1)</f>
        <v/>
      </c>
      <c r="J247" s="4">
        <f>SUMIFS(df_blueme_com_parcelamento!J:J,df_blueme_com_parcelamento!M:M,Conciliacao!A247)*(-1)</f>
        <v/>
      </c>
      <c r="K247" s="4">
        <f>SUMIFS(df_mutuos!J:J,df_mutuos!B:B,Conciliacao!A247)*(-1)</f>
        <v/>
      </c>
      <c r="L247" s="8">
        <f>SUMIFS(df_bloqueios_judiciais!E:E,df_bloqueios_judiciais!D:D,Conciliacao!A247,df_bloqueios_judiciais!E:E,"&lt;0")</f>
        <v/>
      </c>
      <c r="M247" s="10">
        <f>SUMIFS(df_extratos!I:I,df_extratos!F:F,Conciliacao!BD247,df_extratos!G:G,"DEBITO")+SUMIFS(df_extratos!I:I,df_extratos!F:F,Conciliacao!A247,df_extratos!G:G,"DEBITO")+SUMIFS(df_extratos!I:I,df_extratos!F:F,Conciliacao!BE247,df_extratos!G:G,"DEBITO")+SUMIFS(df_extratos!I:I,df_extratos!F:F,Conciliacao!BF247,df_extratos!G:G,"DEBITO")+SUMIFS(df_extratos!I:I,df_extratos!F:F,Conciliacao!BG247,df_extratos!G:G,"DEBITO")</f>
        <v/>
      </c>
      <c r="N247" s="11">
        <f>M247-SUM(I247:L247)</f>
        <v/>
      </c>
      <c r="O247" s="25">
        <f>SUMIFS(df_ajustes_conciliaco!D:D,df_ajustes_conciliaco!C:C,Conciliacao!A247)</f>
        <v/>
      </c>
      <c r="P247" s="22">
        <f>N247+H247-O247</f>
        <v/>
      </c>
      <c r="BD247" s="20" t="n">
        <v>45903.5</v>
      </c>
      <c r="BE247" s="20" t="n">
        <v>45903.125</v>
      </c>
      <c r="BF247" s="20" t="n">
        <v>45903.54166666666</v>
      </c>
      <c r="BG247" s="20" t="n">
        <v>45903.625</v>
      </c>
    </row>
    <row r="248">
      <c r="A248" s="5">
        <f>A247+1</f>
        <v/>
      </c>
      <c r="B248" s="3">
        <f>-SUMIFS(df_extrato_zig!G:G,df_extrato_zig!E:E,Conciliacao!A248,df_extrato_zig!D:D,"Saque")-SUMIFS(df_extrato_zig!G:G,df_extrato_zig!E:E,Conciliacao!A248,df_extrato_zig!D:D,"Antecipação")</f>
        <v/>
      </c>
      <c r="C248" s="3">
        <f>SUMIFS(df_extrato_zig!E:E,df_extrato_zig!L:L,Conciliacao!A248,df_extrato_zig!F:F,"DINHEIRO")</f>
        <v/>
      </c>
      <c r="D248" s="3">
        <f>SUMIFS(view_parc_agrup!H:H,view_parc_agrup!G:G,Conciliacao!A248)</f>
        <v/>
      </c>
      <c r="E248" s="3">
        <f>SUMIFS(df_mutuos!I:I,df_mutuos!B:B,Conciliacao!A248)</f>
        <v/>
      </c>
      <c r="F248" s="6">
        <f>SUMIFS(df_bloqueios_judiciais!E:E,df_bloqueios_judiciais!D:D,Conciliacao!A248,df_bloqueios_judiciais!E:E,"&gt;0")</f>
        <v/>
      </c>
      <c r="G248" s="7">
        <f>SUMIFS(df_extratos!I:I,df_extratos!F:F,Conciliacao!BD248,df_extratos!G:G,"CREDITO")+SUMIFS(df_extratos!I:I,df_extratos!F:F,Conciliacao!A248,df_extratos!G:G,"CREDITO")+SUMIFS(df_extratos!I:I,df_extratos!F:F,Conciliacao!BE248,df_extratos!G:G,"CREDITO")+SUMIFS(df_extratos!I:I,df_extratos!F:F,Conciliacao!BF248,df_extratos!G:G,"CREDITO")+SUMIFS(df_extratos!I:I,df_extratos!F:F,Conciliacao!BG248,df_extratos!G:G,"CREDITO")</f>
        <v/>
      </c>
      <c r="H248" s="9">
        <f>G248-SUM(B248:F248)</f>
        <v/>
      </c>
      <c r="I248" s="4">
        <f>SUMIFS(df_blueme_sem_parcelamento!E:E,df_blueme_sem_parcelamento!H:H,Conciliacao!A248)*(-1)</f>
        <v/>
      </c>
      <c r="J248" s="4">
        <f>SUMIFS(df_blueme_com_parcelamento!J:J,df_blueme_com_parcelamento!M:M,Conciliacao!A248)*(-1)</f>
        <v/>
      </c>
      <c r="K248" s="4">
        <f>SUMIFS(df_mutuos!J:J,df_mutuos!B:B,Conciliacao!A248)*(-1)</f>
        <v/>
      </c>
      <c r="L248" s="8">
        <f>SUMIFS(df_bloqueios_judiciais!E:E,df_bloqueios_judiciais!D:D,Conciliacao!A248,df_bloqueios_judiciais!E:E,"&lt;0")</f>
        <v/>
      </c>
      <c r="M248" s="10">
        <f>SUMIFS(df_extratos!I:I,df_extratos!F:F,Conciliacao!BD248,df_extratos!G:G,"DEBITO")+SUMIFS(df_extratos!I:I,df_extratos!F:F,Conciliacao!A248,df_extratos!G:G,"DEBITO")+SUMIFS(df_extratos!I:I,df_extratos!F:F,Conciliacao!BE248,df_extratos!G:G,"DEBITO")+SUMIFS(df_extratos!I:I,df_extratos!F:F,Conciliacao!BF248,df_extratos!G:G,"DEBITO")+SUMIFS(df_extratos!I:I,df_extratos!F:F,Conciliacao!BG248,df_extratos!G:G,"DEBITO")</f>
        <v/>
      </c>
      <c r="N248" s="11">
        <f>M248-SUM(I248:L248)</f>
        <v/>
      </c>
      <c r="O248" s="25">
        <f>SUMIFS(df_ajustes_conciliaco!D:D,df_ajustes_conciliaco!C:C,Conciliacao!A248)</f>
        <v/>
      </c>
      <c r="P248" s="22">
        <f>N248+H248-O248</f>
        <v/>
      </c>
      <c r="BD248" s="20" t="n">
        <v>45904.5</v>
      </c>
      <c r="BE248" s="20" t="n">
        <v>45904.125</v>
      </c>
      <c r="BF248" s="20" t="n">
        <v>45904.54166666666</v>
      </c>
      <c r="BG248" s="20" t="n">
        <v>45904.625</v>
      </c>
    </row>
    <row r="249">
      <c r="A249" s="5">
        <f>A248+1</f>
        <v/>
      </c>
      <c r="B249" s="3">
        <f>-SUMIFS(df_extrato_zig!G:G,df_extrato_zig!E:E,Conciliacao!A249,df_extrato_zig!D:D,"Saque")-SUMIFS(df_extrato_zig!G:G,df_extrato_zig!E:E,Conciliacao!A249,df_extrato_zig!D:D,"Antecipação")</f>
        <v/>
      </c>
      <c r="C249" s="3">
        <f>SUMIFS(df_extrato_zig!E:E,df_extrato_zig!L:L,Conciliacao!A249,df_extrato_zig!F:F,"DINHEIRO")</f>
        <v/>
      </c>
      <c r="D249" s="3">
        <f>SUMIFS(view_parc_agrup!H:H,view_parc_agrup!G:G,Conciliacao!A249)</f>
        <v/>
      </c>
      <c r="E249" s="3">
        <f>SUMIFS(df_mutuos!I:I,df_mutuos!B:B,Conciliacao!A249)</f>
        <v/>
      </c>
      <c r="F249" s="6">
        <f>SUMIFS(df_bloqueios_judiciais!E:E,df_bloqueios_judiciais!D:D,Conciliacao!A249,df_bloqueios_judiciais!E:E,"&gt;0")</f>
        <v/>
      </c>
      <c r="G249" s="7">
        <f>SUMIFS(df_extratos!I:I,df_extratos!F:F,Conciliacao!BD249,df_extratos!G:G,"CREDITO")+SUMIFS(df_extratos!I:I,df_extratos!F:F,Conciliacao!A249,df_extratos!G:G,"CREDITO")+SUMIFS(df_extratos!I:I,df_extratos!F:F,Conciliacao!BE249,df_extratos!G:G,"CREDITO")+SUMIFS(df_extratos!I:I,df_extratos!F:F,Conciliacao!BF249,df_extratos!G:G,"CREDITO")+SUMIFS(df_extratos!I:I,df_extratos!F:F,Conciliacao!BG249,df_extratos!G:G,"CREDITO")</f>
        <v/>
      </c>
      <c r="H249" s="9">
        <f>G249-SUM(B249:F249)</f>
        <v/>
      </c>
      <c r="I249" s="4">
        <f>SUMIFS(df_blueme_sem_parcelamento!E:E,df_blueme_sem_parcelamento!H:H,Conciliacao!A249)*(-1)</f>
        <v/>
      </c>
      <c r="J249" s="4">
        <f>SUMIFS(df_blueme_com_parcelamento!J:J,df_blueme_com_parcelamento!M:M,Conciliacao!A249)*(-1)</f>
        <v/>
      </c>
      <c r="K249" s="4">
        <f>SUMIFS(df_mutuos!J:J,df_mutuos!B:B,Conciliacao!A249)*(-1)</f>
        <v/>
      </c>
      <c r="L249" s="8">
        <f>SUMIFS(df_bloqueios_judiciais!E:E,df_bloqueios_judiciais!D:D,Conciliacao!A249,df_bloqueios_judiciais!E:E,"&lt;0")</f>
        <v/>
      </c>
      <c r="M249" s="10">
        <f>SUMIFS(df_extratos!I:I,df_extratos!F:F,Conciliacao!BD249,df_extratos!G:G,"DEBITO")+SUMIFS(df_extratos!I:I,df_extratos!F:F,Conciliacao!A249,df_extratos!G:G,"DEBITO")+SUMIFS(df_extratos!I:I,df_extratos!F:F,Conciliacao!BE249,df_extratos!G:G,"DEBITO")+SUMIFS(df_extratos!I:I,df_extratos!F:F,Conciliacao!BF249,df_extratos!G:G,"DEBITO")+SUMIFS(df_extratos!I:I,df_extratos!F:F,Conciliacao!BG249,df_extratos!G:G,"DEBITO")</f>
        <v/>
      </c>
      <c r="N249" s="11">
        <f>M249-SUM(I249:L249)</f>
        <v/>
      </c>
      <c r="O249" s="25">
        <f>SUMIFS(df_ajustes_conciliaco!D:D,df_ajustes_conciliaco!C:C,Conciliacao!A249)</f>
        <v/>
      </c>
      <c r="P249" s="22">
        <f>N249+H249-O249</f>
        <v/>
      </c>
      <c r="BD249" s="20" t="n">
        <v>45905.5</v>
      </c>
      <c r="BE249" s="20" t="n">
        <v>45905.125</v>
      </c>
      <c r="BF249" s="20" t="n">
        <v>45905.54166666666</v>
      </c>
      <c r="BG249" s="20" t="n">
        <v>45905.625</v>
      </c>
    </row>
    <row r="250">
      <c r="A250" s="5">
        <f>A249+1</f>
        <v/>
      </c>
      <c r="B250" s="3">
        <f>-SUMIFS(df_extrato_zig!G:G,df_extrato_zig!E:E,Conciliacao!A250,df_extrato_zig!D:D,"Saque")-SUMIFS(df_extrato_zig!G:G,df_extrato_zig!E:E,Conciliacao!A250,df_extrato_zig!D:D,"Antecipação")</f>
        <v/>
      </c>
      <c r="C250" s="3">
        <f>SUMIFS(df_extrato_zig!E:E,df_extrato_zig!L:L,Conciliacao!A250,df_extrato_zig!F:F,"DINHEIRO")</f>
        <v/>
      </c>
      <c r="D250" s="3">
        <f>SUMIFS(view_parc_agrup!H:H,view_parc_agrup!G:G,Conciliacao!A250)</f>
        <v/>
      </c>
      <c r="E250" s="3">
        <f>SUMIFS(df_mutuos!I:I,df_mutuos!B:B,Conciliacao!A250)</f>
        <v/>
      </c>
      <c r="F250" s="6">
        <f>SUMIFS(df_bloqueios_judiciais!E:E,df_bloqueios_judiciais!D:D,Conciliacao!A250,df_bloqueios_judiciais!E:E,"&gt;0")</f>
        <v/>
      </c>
      <c r="G250" s="7">
        <f>SUMIFS(df_extratos!I:I,df_extratos!F:F,Conciliacao!BD250,df_extratos!G:G,"CREDITO")+SUMIFS(df_extratos!I:I,df_extratos!F:F,Conciliacao!A250,df_extratos!G:G,"CREDITO")+SUMIFS(df_extratos!I:I,df_extratos!F:F,Conciliacao!BE250,df_extratos!G:G,"CREDITO")+SUMIFS(df_extratos!I:I,df_extratos!F:F,Conciliacao!BF250,df_extratos!G:G,"CREDITO")+SUMIFS(df_extratos!I:I,df_extratos!F:F,Conciliacao!BG250,df_extratos!G:G,"CREDITO")</f>
        <v/>
      </c>
      <c r="H250" s="9">
        <f>G250-SUM(B250:F250)</f>
        <v/>
      </c>
      <c r="I250" s="4">
        <f>SUMIFS(df_blueme_sem_parcelamento!E:E,df_blueme_sem_parcelamento!H:H,Conciliacao!A250)*(-1)</f>
        <v/>
      </c>
      <c r="J250" s="4">
        <f>SUMIFS(df_blueme_com_parcelamento!J:J,df_blueme_com_parcelamento!M:M,Conciliacao!A250)*(-1)</f>
        <v/>
      </c>
      <c r="K250" s="4">
        <f>SUMIFS(df_mutuos!J:J,df_mutuos!B:B,Conciliacao!A250)*(-1)</f>
        <v/>
      </c>
      <c r="L250" s="8">
        <f>SUMIFS(df_bloqueios_judiciais!E:E,df_bloqueios_judiciais!D:D,Conciliacao!A250,df_bloqueios_judiciais!E:E,"&lt;0")</f>
        <v/>
      </c>
      <c r="M250" s="10">
        <f>SUMIFS(df_extratos!I:I,df_extratos!F:F,Conciliacao!BD250,df_extratos!G:G,"DEBITO")+SUMIFS(df_extratos!I:I,df_extratos!F:F,Conciliacao!A250,df_extratos!G:G,"DEBITO")+SUMIFS(df_extratos!I:I,df_extratos!F:F,Conciliacao!BE250,df_extratos!G:G,"DEBITO")+SUMIFS(df_extratos!I:I,df_extratos!F:F,Conciliacao!BF250,df_extratos!G:G,"DEBITO")+SUMIFS(df_extratos!I:I,df_extratos!F:F,Conciliacao!BG250,df_extratos!G:G,"DEBITO")</f>
        <v/>
      </c>
      <c r="N250" s="11">
        <f>M250-SUM(I250:L250)</f>
        <v/>
      </c>
      <c r="O250" s="25">
        <f>SUMIFS(df_ajustes_conciliaco!D:D,df_ajustes_conciliaco!C:C,Conciliacao!A250)</f>
        <v/>
      </c>
      <c r="P250" s="22">
        <f>N250+H250-O250</f>
        <v/>
      </c>
      <c r="BD250" s="20" t="n">
        <v>45906.5</v>
      </c>
      <c r="BE250" s="20" t="n">
        <v>45906.125</v>
      </c>
      <c r="BF250" s="20" t="n">
        <v>45906.54166666666</v>
      </c>
      <c r="BG250" s="20" t="n">
        <v>45906.625</v>
      </c>
    </row>
    <row r="251">
      <c r="A251" s="5">
        <f>A250+1</f>
        <v/>
      </c>
      <c r="B251" s="3">
        <f>-SUMIFS(df_extrato_zig!G:G,df_extrato_zig!E:E,Conciliacao!A251,df_extrato_zig!D:D,"Saque")-SUMIFS(df_extrato_zig!G:G,df_extrato_zig!E:E,Conciliacao!A251,df_extrato_zig!D:D,"Antecipação")</f>
        <v/>
      </c>
      <c r="C251" s="3">
        <f>SUMIFS(df_extrato_zig!E:E,df_extrato_zig!L:L,Conciliacao!A251,df_extrato_zig!F:F,"DINHEIRO")</f>
        <v/>
      </c>
      <c r="D251" s="3">
        <f>SUMIFS(view_parc_agrup!H:H,view_parc_agrup!G:G,Conciliacao!A251)</f>
        <v/>
      </c>
      <c r="E251" s="3">
        <f>SUMIFS(df_mutuos!I:I,df_mutuos!B:B,Conciliacao!A251)</f>
        <v/>
      </c>
      <c r="F251" s="6">
        <f>SUMIFS(df_bloqueios_judiciais!E:E,df_bloqueios_judiciais!D:D,Conciliacao!A251,df_bloqueios_judiciais!E:E,"&gt;0")</f>
        <v/>
      </c>
      <c r="G251" s="7">
        <f>SUMIFS(df_extratos!I:I,df_extratos!F:F,Conciliacao!BD251,df_extratos!G:G,"CREDITO")+SUMIFS(df_extratos!I:I,df_extratos!F:F,Conciliacao!A251,df_extratos!G:G,"CREDITO")+SUMIFS(df_extratos!I:I,df_extratos!F:F,Conciliacao!BE251,df_extratos!G:G,"CREDITO")+SUMIFS(df_extratos!I:I,df_extratos!F:F,Conciliacao!BF251,df_extratos!G:G,"CREDITO")+SUMIFS(df_extratos!I:I,df_extratos!F:F,Conciliacao!BG251,df_extratos!G:G,"CREDITO")</f>
        <v/>
      </c>
      <c r="H251" s="9">
        <f>G251-SUM(B251:F251)</f>
        <v/>
      </c>
      <c r="I251" s="4">
        <f>SUMIFS(df_blueme_sem_parcelamento!E:E,df_blueme_sem_parcelamento!H:H,Conciliacao!A251)*(-1)</f>
        <v/>
      </c>
      <c r="J251" s="4">
        <f>SUMIFS(df_blueme_com_parcelamento!J:J,df_blueme_com_parcelamento!M:M,Conciliacao!A251)*(-1)</f>
        <v/>
      </c>
      <c r="K251" s="4">
        <f>SUMIFS(df_mutuos!J:J,df_mutuos!B:B,Conciliacao!A251)*(-1)</f>
        <v/>
      </c>
      <c r="L251" s="8">
        <f>SUMIFS(df_bloqueios_judiciais!E:E,df_bloqueios_judiciais!D:D,Conciliacao!A251,df_bloqueios_judiciais!E:E,"&lt;0")</f>
        <v/>
      </c>
      <c r="M251" s="10">
        <f>SUMIFS(df_extratos!I:I,df_extratos!F:F,Conciliacao!BD251,df_extratos!G:G,"DEBITO")+SUMIFS(df_extratos!I:I,df_extratos!F:F,Conciliacao!A251,df_extratos!G:G,"DEBITO")+SUMIFS(df_extratos!I:I,df_extratos!F:F,Conciliacao!BE251,df_extratos!G:G,"DEBITO")+SUMIFS(df_extratos!I:I,df_extratos!F:F,Conciliacao!BF251,df_extratos!G:G,"DEBITO")+SUMIFS(df_extratos!I:I,df_extratos!F:F,Conciliacao!BG251,df_extratos!G:G,"DEBITO")</f>
        <v/>
      </c>
      <c r="N251" s="11">
        <f>M251-SUM(I251:L251)</f>
        <v/>
      </c>
      <c r="O251" s="25">
        <f>SUMIFS(df_ajustes_conciliaco!D:D,df_ajustes_conciliaco!C:C,Conciliacao!A251)</f>
        <v/>
      </c>
      <c r="P251" s="22">
        <f>N251+H251-O251</f>
        <v/>
      </c>
      <c r="BD251" s="20" t="n">
        <v>45907.5</v>
      </c>
      <c r="BE251" s="20" t="n">
        <v>45907.125</v>
      </c>
      <c r="BF251" s="20" t="n">
        <v>45907.54166666666</v>
      </c>
      <c r="BG251" s="20" t="n">
        <v>45907.625</v>
      </c>
    </row>
    <row r="252">
      <c r="A252" s="5">
        <f>A251+1</f>
        <v/>
      </c>
      <c r="B252" s="3">
        <f>-SUMIFS(df_extrato_zig!G:G,df_extrato_zig!E:E,Conciliacao!A252,df_extrato_zig!D:D,"Saque")-SUMIFS(df_extrato_zig!G:G,df_extrato_zig!E:E,Conciliacao!A252,df_extrato_zig!D:D,"Antecipação")</f>
        <v/>
      </c>
      <c r="C252" s="3">
        <f>SUMIFS(df_extrato_zig!E:E,df_extrato_zig!L:L,Conciliacao!A252,df_extrato_zig!F:F,"DINHEIRO")</f>
        <v/>
      </c>
      <c r="D252" s="3">
        <f>SUMIFS(view_parc_agrup!H:H,view_parc_agrup!G:G,Conciliacao!A252)</f>
        <v/>
      </c>
      <c r="E252" s="3">
        <f>SUMIFS(df_mutuos!I:I,df_mutuos!B:B,Conciliacao!A252)</f>
        <v/>
      </c>
      <c r="F252" s="6">
        <f>SUMIFS(df_bloqueios_judiciais!E:E,df_bloqueios_judiciais!D:D,Conciliacao!A252,df_bloqueios_judiciais!E:E,"&gt;0")</f>
        <v/>
      </c>
      <c r="G252" s="7">
        <f>SUMIFS(df_extratos!I:I,df_extratos!F:F,Conciliacao!BD252,df_extratos!G:G,"CREDITO")+SUMIFS(df_extratos!I:I,df_extratos!F:F,Conciliacao!A252,df_extratos!G:G,"CREDITO")+SUMIFS(df_extratos!I:I,df_extratos!F:F,Conciliacao!BE252,df_extratos!G:G,"CREDITO")+SUMIFS(df_extratos!I:I,df_extratos!F:F,Conciliacao!BF252,df_extratos!G:G,"CREDITO")+SUMIFS(df_extratos!I:I,df_extratos!F:F,Conciliacao!BG252,df_extratos!G:G,"CREDITO")</f>
        <v/>
      </c>
      <c r="H252" s="9">
        <f>G252-SUM(B252:F252)</f>
        <v/>
      </c>
      <c r="I252" s="4">
        <f>SUMIFS(df_blueme_sem_parcelamento!E:E,df_blueme_sem_parcelamento!H:H,Conciliacao!A252)*(-1)</f>
        <v/>
      </c>
      <c r="J252" s="4">
        <f>SUMIFS(df_blueme_com_parcelamento!J:J,df_blueme_com_parcelamento!M:M,Conciliacao!A252)*(-1)</f>
        <v/>
      </c>
      <c r="K252" s="4">
        <f>SUMIFS(df_mutuos!J:J,df_mutuos!B:B,Conciliacao!A252)*(-1)</f>
        <v/>
      </c>
      <c r="L252" s="8">
        <f>SUMIFS(df_bloqueios_judiciais!E:E,df_bloqueios_judiciais!D:D,Conciliacao!A252,df_bloqueios_judiciais!E:E,"&lt;0")</f>
        <v/>
      </c>
      <c r="M252" s="10">
        <f>SUMIFS(df_extratos!I:I,df_extratos!F:F,Conciliacao!BD252,df_extratos!G:G,"DEBITO")+SUMIFS(df_extratos!I:I,df_extratos!F:F,Conciliacao!A252,df_extratos!G:G,"DEBITO")+SUMIFS(df_extratos!I:I,df_extratos!F:F,Conciliacao!BE252,df_extratos!G:G,"DEBITO")+SUMIFS(df_extratos!I:I,df_extratos!F:F,Conciliacao!BF252,df_extratos!G:G,"DEBITO")+SUMIFS(df_extratos!I:I,df_extratos!F:F,Conciliacao!BG252,df_extratos!G:G,"DEBITO")</f>
        <v/>
      </c>
      <c r="N252" s="11">
        <f>M252-SUM(I252:L252)</f>
        <v/>
      </c>
      <c r="O252" s="25">
        <f>SUMIFS(df_ajustes_conciliaco!D:D,df_ajustes_conciliaco!C:C,Conciliacao!A252)</f>
        <v/>
      </c>
      <c r="P252" s="22">
        <f>N252+H252-O252</f>
        <v/>
      </c>
      <c r="BD252" s="20" t="n">
        <v>45908.5</v>
      </c>
      <c r="BE252" s="20" t="n">
        <v>45908.125</v>
      </c>
      <c r="BF252" s="20" t="n">
        <v>45908.54166666666</v>
      </c>
      <c r="BG252" s="20" t="n">
        <v>45908.625</v>
      </c>
    </row>
    <row r="253">
      <c r="A253" s="5">
        <f>A252+1</f>
        <v/>
      </c>
      <c r="B253" s="3">
        <f>-SUMIFS(df_extrato_zig!G:G,df_extrato_zig!E:E,Conciliacao!A253,df_extrato_zig!D:D,"Saque")-SUMIFS(df_extrato_zig!G:G,df_extrato_zig!E:E,Conciliacao!A253,df_extrato_zig!D:D,"Antecipação")</f>
        <v/>
      </c>
      <c r="C253" s="3">
        <f>SUMIFS(df_extrato_zig!E:E,df_extrato_zig!L:L,Conciliacao!A253,df_extrato_zig!F:F,"DINHEIRO")</f>
        <v/>
      </c>
      <c r="D253" s="3">
        <f>SUMIFS(view_parc_agrup!H:H,view_parc_agrup!G:G,Conciliacao!A253)</f>
        <v/>
      </c>
      <c r="E253" s="3">
        <f>SUMIFS(df_mutuos!I:I,df_mutuos!B:B,Conciliacao!A253)</f>
        <v/>
      </c>
      <c r="F253" s="6">
        <f>SUMIFS(df_bloqueios_judiciais!E:E,df_bloqueios_judiciais!D:D,Conciliacao!A253,df_bloqueios_judiciais!E:E,"&gt;0")</f>
        <v/>
      </c>
      <c r="G253" s="7">
        <f>SUMIFS(df_extratos!I:I,df_extratos!F:F,Conciliacao!BD253,df_extratos!G:G,"CREDITO")+SUMIFS(df_extratos!I:I,df_extratos!F:F,Conciliacao!A253,df_extratos!G:G,"CREDITO")+SUMIFS(df_extratos!I:I,df_extratos!F:F,Conciliacao!BE253,df_extratos!G:G,"CREDITO")+SUMIFS(df_extratos!I:I,df_extratos!F:F,Conciliacao!BF253,df_extratos!G:G,"CREDITO")+SUMIFS(df_extratos!I:I,df_extratos!F:F,Conciliacao!BG253,df_extratos!G:G,"CREDITO")</f>
        <v/>
      </c>
      <c r="H253" s="9">
        <f>G253-SUM(B253:F253)</f>
        <v/>
      </c>
      <c r="I253" s="4">
        <f>SUMIFS(df_blueme_sem_parcelamento!E:E,df_blueme_sem_parcelamento!H:H,Conciliacao!A253)*(-1)</f>
        <v/>
      </c>
      <c r="J253" s="4">
        <f>SUMIFS(df_blueme_com_parcelamento!J:J,df_blueme_com_parcelamento!M:M,Conciliacao!A253)*(-1)</f>
        <v/>
      </c>
      <c r="K253" s="4">
        <f>SUMIFS(df_mutuos!J:J,df_mutuos!B:B,Conciliacao!A253)*(-1)</f>
        <v/>
      </c>
      <c r="L253" s="8">
        <f>SUMIFS(df_bloqueios_judiciais!E:E,df_bloqueios_judiciais!D:D,Conciliacao!A253,df_bloqueios_judiciais!E:E,"&lt;0")</f>
        <v/>
      </c>
      <c r="M253" s="10">
        <f>SUMIFS(df_extratos!I:I,df_extratos!F:F,Conciliacao!BD253,df_extratos!G:G,"DEBITO")+SUMIFS(df_extratos!I:I,df_extratos!F:F,Conciliacao!A253,df_extratos!G:G,"DEBITO")+SUMIFS(df_extratos!I:I,df_extratos!F:F,Conciliacao!BE253,df_extratos!G:G,"DEBITO")+SUMIFS(df_extratos!I:I,df_extratos!F:F,Conciliacao!BF253,df_extratos!G:G,"DEBITO")+SUMIFS(df_extratos!I:I,df_extratos!F:F,Conciliacao!BG253,df_extratos!G:G,"DEBITO")</f>
        <v/>
      </c>
      <c r="N253" s="11">
        <f>M253-SUM(I253:L253)</f>
        <v/>
      </c>
      <c r="O253" s="25">
        <f>SUMIFS(df_ajustes_conciliaco!D:D,df_ajustes_conciliaco!C:C,Conciliacao!A253)</f>
        <v/>
      </c>
      <c r="P253" s="22">
        <f>N253+H253-O253</f>
        <v/>
      </c>
      <c r="BD253" s="20" t="n">
        <v>45909.5</v>
      </c>
      <c r="BE253" s="20" t="n">
        <v>45909.125</v>
      </c>
      <c r="BF253" s="20" t="n">
        <v>45909.54166666666</v>
      </c>
      <c r="BG253" s="20" t="n">
        <v>45909.625</v>
      </c>
    </row>
    <row r="254">
      <c r="A254" s="5">
        <f>A253+1</f>
        <v/>
      </c>
      <c r="B254" s="3">
        <f>-SUMIFS(df_extrato_zig!G:G,df_extrato_zig!E:E,Conciliacao!A254,df_extrato_zig!D:D,"Saque")-SUMIFS(df_extrato_zig!G:G,df_extrato_zig!E:E,Conciliacao!A254,df_extrato_zig!D:D,"Antecipação")</f>
        <v/>
      </c>
      <c r="C254" s="3">
        <f>SUMIFS(df_extrato_zig!E:E,df_extrato_zig!L:L,Conciliacao!A254,df_extrato_zig!F:F,"DINHEIRO")</f>
        <v/>
      </c>
      <c r="D254" s="3">
        <f>SUMIFS(view_parc_agrup!H:H,view_parc_agrup!G:G,Conciliacao!A254)</f>
        <v/>
      </c>
      <c r="E254" s="3">
        <f>SUMIFS(df_mutuos!I:I,df_mutuos!B:B,Conciliacao!A254)</f>
        <v/>
      </c>
      <c r="F254" s="6">
        <f>SUMIFS(df_bloqueios_judiciais!E:E,df_bloqueios_judiciais!D:D,Conciliacao!A254,df_bloqueios_judiciais!E:E,"&gt;0")</f>
        <v/>
      </c>
      <c r="G254" s="7">
        <f>SUMIFS(df_extratos!I:I,df_extratos!F:F,Conciliacao!BD254,df_extratos!G:G,"CREDITO")+SUMIFS(df_extratos!I:I,df_extratos!F:F,Conciliacao!A254,df_extratos!G:G,"CREDITO")+SUMIFS(df_extratos!I:I,df_extratos!F:F,Conciliacao!BE254,df_extratos!G:G,"CREDITO")+SUMIFS(df_extratos!I:I,df_extratos!F:F,Conciliacao!BF254,df_extratos!G:G,"CREDITO")+SUMIFS(df_extratos!I:I,df_extratos!F:F,Conciliacao!BG254,df_extratos!G:G,"CREDITO")</f>
        <v/>
      </c>
      <c r="H254" s="9">
        <f>G254-SUM(B254:F254)</f>
        <v/>
      </c>
      <c r="I254" s="4">
        <f>SUMIFS(df_blueme_sem_parcelamento!E:E,df_blueme_sem_parcelamento!H:H,Conciliacao!A254)*(-1)</f>
        <v/>
      </c>
      <c r="J254" s="4">
        <f>SUMIFS(df_blueme_com_parcelamento!J:J,df_blueme_com_parcelamento!M:M,Conciliacao!A254)*(-1)</f>
        <v/>
      </c>
      <c r="K254" s="4">
        <f>SUMIFS(df_mutuos!J:J,df_mutuos!B:B,Conciliacao!A254)*(-1)</f>
        <v/>
      </c>
      <c r="L254" s="8">
        <f>SUMIFS(df_bloqueios_judiciais!E:E,df_bloqueios_judiciais!D:D,Conciliacao!A254,df_bloqueios_judiciais!E:E,"&lt;0")</f>
        <v/>
      </c>
      <c r="M254" s="10">
        <f>SUMIFS(df_extratos!I:I,df_extratos!F:F,Conciliacao!BD254,df_extratos!G:G,"DEBITO")+SUMIFS(df_extratos!I:I,df_extratos!F:F,Conciliacao!A254,df_extratos!G:G,"DEBITO")+SUMIFS(df_extratos!I:I,df_extratos!F:F,Conciliacao!BE254,df_extratos!G:G,"DEBITO")+SUMIFS(df_extratos!I:I,df_extratos!F:F,Conciliacao!BF254,df_extratos!G:G,"DEBITO")+SUMIFS(df_extratos!I:I,df_extratos!F:F,Conciliacao!BG254,df_extratos!G:G,"DEBITO")</f>
        <v/>
      </c>
      <c r="N254" s="11">
        <f>M254-SUM(I254:L254)</f>
        <v/>
      </c>
      <c r="O254" s="25">
        <f>SUMIFS(df_ajustes_conciliaco!D:D,df_ajustes_conciliaco!C:C,Conciliacao!A254)</f>
        <v/>
      </c>
      <c r="P254" s="22">
        <f>N254+H254-O254</f>
        <v/>
      </c>
      <c r="BD254" s="20" t="n">
        <v>45910.5</v>
      </c>
      <c r="BE254" s="20" t="n">
        <v>45910.125</v>
      </c>
      <c r="BF254" s="20" t="n">
        <v>45910.54166666666</v>
      </c>
      <c r="BG254" s="20" t="n">
        <v>45910.625</v>
      </c>
    </row>
    <row r="255">
      <c r="A255" s="5">
        <f>A254+1</f>
        <v/>
      </c>
      <c r="B255" s="3">
        <f>-SUMIFS(df_extrato_zig!G:G,df_extrato_zig!E:E,Conciliacao!A255,df_extrato_zig!D:D,"Saque")-SUMIFS(df_extrato_zig!G:G,df_extrato_zig!E:E,Conciliacao!A255,df_extrato_zig!D:D,"Antecipação")</f>
        <v/>
      </c>
      <c r="C255" s="3">
        <f>SUMIFS(df_extrato_zig!E:E,df_extrato_zig!L:L,Conciliacao!A255,df_extrato_zig!F:F,"DINHEIRO")</f>
        <v/>
      </c>
      <c r="D255" s="3">
        <f>SUMIFS(view_parc_agrup!H:H,view_parc_agrup!G:G,Conciliacao!A255)</f>
        <v/>
      </c>
      <c r="E255" s="3">
        <f>SUMIFS(df_mutuos!I:I,df_mutuos!B:B,Conciliacao!A255)</f>
        <v/>
      </c>
      <c r="F255" s="6">
        <f>SUMIFS(df_bloqueios_judiciais!E:E,df_bloqueios_judiciais!D:D,Conciliacao!A255,df_bloqueios_judiciais!E:E,"&gt;0")</f>
        <v/>
      </c>
      <c r="G255" s="7">
        <f>SUMIFS(df_extratos!I:I,df_extratos!F:F,Conciliacao!BD255,df_extratos!G:G,"CREDITO")+SUMIFS(df_extratos!I:I,df_extratos!F:F,Conciliacao!A255,df_extratos!G:G,"CREDITO")+SUMIFS(df_extratos!I:I,df_extratos!F:F,Conciliacao!BE255,df_extratos!G:G,"CREDITO")+SUMIFS(df_extratos!I:I,df_extratos!F:F,Conciliacao!BF255,df_extratos!G:G,"CREDITO")+SUMIFS(df_extratos!I:I,df_extratos!F:F,Conciliacao!BG255,df_extratos!G:G,"CREDITO")</f>
        <v/>
      </c>
      <c r="H255" s="9">
        <f>G255-SUM(B255:F255)</f>
        <v/>
      </c>
      <c r="I255" s="4">
        <f>SUMIFS(df_blueme_sem_parcelamento!E:E,df_blueme_sem_parcelamento!H:H,Conciliacao!A255)*(-1)</f>
        <v/>
      </c>
      <c r="J255" s="4">
        <f>SUMIFS(df_blueme_com_parcelamento!J:J,df_blueme_com_parcelamento!M:M,Conciliacao!A255)*(-1)</f>
        <v/>
      </c>
      <c r="K255" s="4">
        <f>SUMIFS(df_mutuos!J:J,df_mutuos!B:B,Conciliacao!A255)*(-1)</f>
        <v/>
      </c>
      <c r="L255" s="8">
        <f>SUMIFS(df_bloqueios_judiciais!E:E,df_bloqueios_judiciais!D:D,Conciliacao!A255,df_bloqueios_judiciais!E:E,"&lt;0")</f>
        <v/>
      </c>
      <c r="M255" s="10">
        <f>SUMIFS(df_extratos!I:I,df_extratos!F:F,Conciliacao!BD255,df_extratos!G:G,"DEBITO")+SUMIFS(df_extratos!I:I,df_extratos!F:F,Conciliacao!A255,df_extratos!G:G,"DEBITO")+SUMIFS(df_extratos!I:I,df_extratos!F:F,Conciliacao!BE255,df_extratos!G:G,"DEBITO")+SUMIFS(df_extratos!I:I,df_extratos!F:F,Conciliacao!BF255,df_extratos!G:G,"DEBITO")+SUMIFS(df_extratos!I:I,df_extratos!F:F,Conciliacao!BG255,df_extratos!G:G,"DEBITO")</f>
        <v/>
      </c>
      <c r="N255" s="11">
        <f>M255-SUM(I255:L255)</f>
        <v/>
      </c>
      <c r="O255" s="25">
        <f>SUMIFS(df_ajustes_conciliaco!D:D,df_ajustes_conciliaco!C:C,Conciliacao!A255)</f>
        <v/>
      </c>
      <c r="P255" s="22">
        <f>N255+H255-O255</f>
        <v/>
      </c>
      <c r="BD255" s="20" t="n">
        <v>45911.5</v>
      </c>
      <c r="BE255" s="20" t="n">
        <v>45911.125</v>
      </c>
      <c r="BF255" s="20" t="n">
        <v>45911.54166666666</v>
      </c>
      <c r="BG255" s="20" t="n">
        <v>45911.625</v>
      </c>
    </row>
    <row r="256">
      <c r="A256" s="5">
        <f>A255+1</f>
        <v/>
      </c>
      <c r="B256" s="3">
        <f>-SUMIFS(df_extrato_zig!G:G,df_extrato_zig!E:E,Conciliacao!A256,df_extrato_zig!D:D,"Saque")-SUMIFS(df_extrato_zig!G:G,df_extrato_zig!E:E,Conciliacao!A256,df_extrato_zig!D:D,"Antecipação")</f>
        <v/>
      </c>
      <c r="C256" s="3">
        <f>SUMIFS(df_extrato_zig!E:E,df_extrato_zig!L:L,Conciliacao!A256,df_extrato_zig!F:F,"DINHEIRO")</f>
        <v/>
      </c>
      <c r="D256" s="3">
        <f>SUMIFS(view_parc_agrup!H:H,view_parc_agrup!G:G,Conciliacao!A256)</f>
        <v/>
      </c>
      <c r="E256" s="3">
        <f>SUMIFS(df_mutuos!I:I,df_mutuos!B:B,Conciliacao!A256)</f>
        <v/>
      </c>
      <c r="F256" s="6">
        <f>SUMIFS(df_bloqueios_judiciais!E:E,df_bloqueios_judiciais!D:D,Conciliacao!A256,df_bloqueios_judiciais!E:E,"&gt;0")</f>
        <v/>
      </c>
      <c r="G256" s="7">
        <f>SUMIFS(df_extratos!I:I,df_extratos!F:F,Conciliacao!BD256,df_extratos!G:G,"CREDITO")+SUMIFS(df_extratos!I:I,df_extratos!F:F,Conciliacao!A256,df_extratos!G:G,"CREDITO")+SUMIFS(df_extratos!I:I,df_extratos!F:F,Conciliacao!BE256,df_extratos!G:G,"CREDITO")+SUMIFS(df_extratos!I:I,df_extratos!F:F,Conciliacao!BF256,df_extratos!G:G,"CREDITO")+SUMIFS(df_extratos!I:I,df_extratos!F:F,Conciliacao!BG256,df_extratos!G:G,"CREDITO")</f>
        <v/>
      </c>
      <c r="H256" s="9">
        <f>G256-SUM(B256:F256)</f>
        <v/>
      </c>
      <c r="I256" s="4">
        <f>SUMIFS(df_blueme_sem_parcelamento!E:E,df_blueme_sem_parcelamento!H:H,Conciliacao!A256)*(-1)</f>
        <v/>
      </c>
      <c r="J256" s="4">
        <f>SUMIFS(df_blueme_com_parcelamento!J:J,df_blueme_com_parcelamento!M:M,Conciliacao!A256)*(-1)</f>
        <v/>
      </c>
      <c r="K256" s="4">
        <f>SUMIFS(df_mutuos!J:J,df_mutuos!B:B,Conciliacao!A256)*(-1)</f>
        <v/>
      </c>
      <c r="L256" s="8">
        <f>SUMIFS(df_bloqueios_judiciais!E:E,df_bloqueios_judiciais!D:D,Conciliacao!A256,df_bloqueios_judiciais!E:E,"&lt;0")</f>
        <v/>
      </c>
      <c r="M256" s="10">
        <f>SUMIFS(df_extratos!I:I,df_extratos!F:F,Conciliacao!BD256,df_extratos!G:G,"DEBITO")+SUMIFS(df_extratos!I:I,df_extratos!F:F,Conciliacao!A256,df_extratos!G:G,"DEBITO")+SUMIFS(df_extratos!I:I,df_extratos!F:F,Conciliacao!BE256,df_extratos!G:G,"DEBITO")+SUMIFS(df_extratos!I:I,df_extratos!F:F,Conciliacao!BF256,df_extratos!G:G,"DEBITO")+SUMIFS(df_extratos!I:I,df_extratos!F:F,Conciliacao!BG256,df_extratos!G:G,"DEBITO")</f>
        <v/>
      </c>
      <c r="N256" s="11">
        <f>M256-SUM(I256:L256)</f>
        <v/>
      </c>
      <c r="O256" s="25">
        <f>SUMIFS(df_ajustes_conciliaco!D:D,df_ajustes_conciliaco!C:C,Conciliacao!A256)</f>
        <v/>
      </c>
      <c r="P256" s="22">
        <f>N256+H256-O256</f>
        <v/>
      </c>
      <c r="BD256" s="20" t="n">
        <v>45912.5</v>
      </c>
      <c r="BE256" s="20" t="n">
        <v>45912.125</v>
      </c>
      <c r="BF256" s="20" t="n">
        <v>45912.54166666666</v>
      </c>
      <c r="BG256" s="20" t="n">
        <v>45912.625</v>
      </c>
    </row>
    <row r="257">
      <c r="A257" s="5">
        <f>A256+1</f>
        <v/>
      </c>
      <c r="B257" s="3">
        <f>-SUMIFS(df_extrato_zig!G:G,df_extrato_zig!E:E,Conciliacao!A257,df_extrato_zig!D:D,"Saque")-SUMIFS(df_extrato_zig!G:G,df_extrato_zig!E:E,Conciliacao!A257,df_extrato_zig!D:D,"Antecipação")</f>
        <v/>
      </c>
      <c r="C257" s="3">
        <f>SUMIFS(df_extrato_zig!E:E,df_extrato_zig!L:L,Conciliacao!A257,df_extrato_zig!F:F,"DINHEIRO")</f>
        <v/>
      </c>
      <c r="D257" s="3">
        <f>SUMIFS(view_parc_agrup!H:H,view_parc_agrup!G:G,Conciliacao!A257)</f>
        <v/>
      </c>
      <c r="E257" s="3">
        <f>SUMIFS(df_mutuos!I:I,df_mutuos!B:B,Conciliacao!A257)</f>
        <v/>
      </c>
      <c r="F257" s="6">
        <f>SUMIFS(df_bloqueios_judiciais!E:E,df_bloqueios_judiciais!D:D,Conciliacao!A257,df_bloqueios_judiciais!E:E,"&gt;0")</f>
        <v/>
      </c>
      <c r="G257" s="7">
        <f>SUMIFS(df_extratos!I:I,df_extratos!F:F,Conciliacao!BD257,df_extratos!G:G,"CREDITO")+SUMIFS(df_extratos!I:I,df_extratos!F:F,Conciliacao!A257,df_extratos!G:G,"CREDITO")+SUMIFS(df_extratos!I:I,df_extratos!F:F,Conciliacao!BE257,df_extratos!G:G,"CREDITO")+SUMIFS(df_extratos!I:I,df_extratos!F:F,Conciliacao!BF257,df_extratos!G:G,"CREDITO")+SUMIFS(df_extratos!I:I,df_extratos!F:F,Conciliacao!BG257,df_extratos!G:G,"CREDITO")</f>
        <v/>
      </c>
      <c r="H257" s="9">
        <f>G257-SUM(B257:F257)</f>
        <v/>
      </c>
      <c r="I257" s="4">
        <f>SUMIFS(df_blueme_sem_parcelamento!E:E,df_blueme_sem_parcelamento!H:H,Conciliacao!A257)*(-1)</f>
        <v/>
      </c>
      <c r="J257" s="4">
        <f>SUMIFS(df_blueme_com_parcelamento!J:J,df_blueme_com_parcelamento!M:M,Conciliacao!A257)*(-1)</f>
        <v/>
      </c>
      <c r="K257" s="4">
        <f>SUMIFS(df_mutuos!J:J,df_mutuos!B:B,Conciliacao!A257)*(-1)</f>
        <v/>
      </c>
      <c r="L257" s="8">
        <f>SUMIFS(df_bloqueios_judiciais!E:E,df_bloqueios_judiciais!D:D,Conciliacao!A257,df_bloqueios_judiciais!E:E,"&lt;0")</f>
        <v/>
      </c>
      <c r="M257" s="10">
        <f>SUMIFS(df_extratos!I:I,df_extratos!F:F,Conciliacao!BD257,df_extratos!G:G,"DEBITO")+SUMIFS(df_extratos!I:I,df_extratos!F:F,Conciliacao!A257,df_extratos!G:G,"DEBITO")+SUMIFS(df_extratos!I:I,df_extratos!F:F,Conciliacao!BE257,df_extratos!G:G,"DEBITO")+SUMIFS(df_extratos!I:I,df_extratos!F:F,Conciliacao!BF257,df_extratos!G:G,"DEBITO")+SUMIFS(df_extratos!I:I,df_extratos!F:F,Conciliacao!BG257,df_extratos!G:G,"DEBITO")</f>
        <v/>
      </c>
      <c r="N257" s="11">
        <f>M257-SUM(I257:L257)</f>
        <v/>
      </c>
      <c r="O257" s="25">
        <f>SUMIFS(df_ajustes_conciliaco!D:D,df_ajustes_conciliaco!C:C,Conciliacao!A257)</f>
        <v/>
      </c>
      <c r="P257" s="22">
        <f>N257+H257-O257</f>
        <v/>
      </c>
      <c r="BD257" s="20" t="n">
        <v>45913.5</v>
      </c>
      <c r="BE257" s="20" t="n">
        <v>45913.125</v>
      </c>
      <c r="BF257" s="20" t="n">
        <v>45913.54166666666</v>
      </c>
      <c r="BG257" s="20" t="n">
        <v>45913.625</v>
      </c>
    </row>
    <row r="258">
      <c r="A258" s="5">
        <f>A257+1</f>
        <v/>
      </c>
      <c r="B258" s="3">
        <f>-SUMIFS(df_extrato_zig!G:G,df_extrato_zig!E:E,Conciliacao!A258,df_extrato_zig!D:D,"Saque")-SUMIFS(df_extrato_zig!G:G,df_extrato_zig!E:E,Conciliacao!A258,df_extrato_zig!D:D,"Antecipação")</f>
        <v/>
      </c>
      <c r="C258" s="3">
        <f>SUMIFS(df_extrato_zig!E:E,df_extrato_zig!L:L,Conciliacao!A258,df_extrato_zig!F:F,"DINHEIRO")</f>
        <v/>
      </c>
      <c r="D258" s="3">
        <f>SUMIFS(view_parc_agrup!H:H,view_parc_agrup!G:G,Conciliacao!A258)</f>
        <v/>
      </c>
      <c r="E258" s="3">
        <f>SUMIFS(df_mutuos!I:I,df_mutuos!B:B,Conciliacao!A258)</f>
        <v/>
      </c>
      <c r="F258" s="6">
        <f>SUMIFS(df_bloqueios_judiciais!E:E,df_bloqueios_judiciais!D:D,Conciliacao!A258,df_bloqueios_judiciais!E:E,"&gt;0")</f>
        <v/>
      </c>
      <c r="G258" s="7">
        <f>SUMIFS(df_extratos!I:I,df_extratos!F:F,Conciliacao!BD258,df_extratos!G:G,"CREDITO")+SUMIFS(df_extratos!I:I,df_extratos!F:F,Conciliacao!A258,df_extratos!G:G,"CREDITO")+SUMIFS(df_extratos!I:I,df_extratos!F:F,Conciliacao!BE258,df_extratos!G:G,"CREDITO")+SUMIFS(df_extratos!I:I,df_extratos!F:F,Conciliacao!BF258,df_extratos!G:G,"CREDITO")+SUMIFS(df_extratos!I:I,df_extratos!F:F,Conciliacao!BG258,df_extratos!G:G,"CREDITO")</f>
        <v/>
      </c>
      <c r="H258" s="9">
        <f>G258-SUM(B258:F258)</f>
        <v/>
      </c>
      <c r="I258" s="4">
        <f>SUMIFS(df_blueme_sem_parcelamento!E:E,df_blueme_sem_parcelamento!H:H,Conciliacao!A258)*(-1)</f>
        <v/>
      </c>
      <c r="J258" s="4">
        <f>SUMIFS(df_blueme_com_parcelamento!J:J,df_blueme_com_parcelamento!M:M,Conciliacao!A258)*(-1)</f>
        <v/>
      </c>
      <c r="K258" s="4">
        <f>SUMIFS(df_mutuos!J:J,df_mutuos!B:B,Conciliacao!A258)*(-1)</f>
        <v/>
      </c>
      <c r="L258" s="8">
        <f>SUMIFS(df_bloqueios_judiciais!E:E,df_bloqueios_judiciais!D:D,Conciliacao!A258,df_bloqueios_judiciais!E:E,"&lt;0")</f>
        <v/>
      </c>
      <c r="M258" s="10">
        <f>SUMIFS(df_extratos!I:I,df_extratos!F:F,Conciliacao!BD258,df_extratos!G:G,"DEBITO")+SUMIFS(df_extratos!I:I,df_extratos!F:F,Conciliacao!A258,df_extratos!G:G,"DEBITO")+SUMIFS(df_extratos!I:I,df_extratos!F:F,Conciliacao!BE258,df_extratos!G:G,"DEBITO")+SUMIFS(df_extratos!I:I,df_extratos!F:F,Conciliacao!BF258,df_extratos!G:G,"DEBITO")+SUMIFS(df_extratos!I:I,df_extratos!F:F,Conciliacao!BG258,df_extratos!G:G,"DEBITO")</f>
        <v/>
      </c>
      <c r="N258" s="11">
        <f>M258-SUM(I258:L258)</f>
        <v/>
      </c>
      <c r="O258" s="25">
        <f>SUMIFS(df_ajustes_conciliaco!D:D,df_ajustes_conciliaco!C:C,Conciliacao!A258)</f>
        <v/>
      </c>
      <c r="P258" s="22">
        <f>N258+H258-O258</f>
        <v/>
      </c>
      <c r="BD258" s="20" t="n">
        <v>45914.5</v>
      </c>
      <c r="BE258" s="20" t="n">
        <v>45914.125</v>
      </c>
      <c r="BF258" s="20" t="n">
        <v>45914.54166666666</v>
      </c>
      <c r="BG258" s="20" t="n">
        <v>45914.625</v>
      </c>
    </row>
    <row r="259">
      <c r="A259" s="5">
        <f>A258+1</f>
        <v/>
      </c>
      <c r="B259" s="3">
        <f>-SUMIFS(df_extrato_zig!G:G,df_extrato_zig!E:E,Conciliacao!A259,df_extrato_zig!D:D,"Saque")-SUMIFS(df_extrato_zig!G:G,df_extrato_zig!E:E,Conciliacao!A259,df_extrato_zig!D:D,"Antecipação")</f>
        <v/>
      </c>
      <c r="C259" s="3">
        <f>SUMIFS(df_extrato_zig!E:E,df_extrato_zig!L:L,Conciliacao!A259,df_extrato_zig!F:F,"DINHEIRO")</f>
        <v/>
      </c>
      <c r="D259" s="3">
        <f>SUMIFS(view_parc_agrup!H:H,view_parc_agrup!G:G,Conciliacao!A259)</f>
        <v/>
      </c>
      <c r="E259" s="3">
        <f>SUMIFS(df_mutuos!I:I,df_mutuos!B:B,Conciliacao!A259)</f>
        <v/>
      </c>
      <c r="F259" s="6">
        <f>SUMIFS(df_bloqueios_judiciais!E:E,df_bloqueios_judiciais!D:D,Conciliacao!A259,df_bloqueios_judiciais!E:E,"&gt;0")</f>
        <v/>
      </c>
      <c r="G259" s="7">
        <f>SUMIFS(df_extratos!I:I,df_extratos!F:F,Conciliacao!BD259,df_extratos!G:G,"CREDITO")+SUMIFS(df_extratos!I:I,df_extratos!F:F,Conciliacao!A259,df_extratos!G:G,"CREDITO")+SUMIFS(df_extratos!I:I,df_extratos!F:F,Conciliacao!BE259,df_extratos!G:G,"CREDITO")+SUMIFS(df_extratos!I:I,df_extratos!F:F,Conciliacao!BF259,df_extratos!G:G,"CREDITO")+SUMIFS(df_extratos!I:I,df_extratos!F:F,Conciliacao!BG259,df_extratos!G:G,"CREDITO")</f>
        <v/>
      </c>
      <c r="H259" s="9">
        <f>G259-SUM(B259:F259)</f>
        <v/>
      </c>
      <c r="I259" s="4">
        <f>SUMIFS(df_blueme_sem_parcelamento!E:E,df_blueme_sem_parcelamento!H:H,Conciliacao!A259)*(-1)</f>
        <v/>
      </c>
      <c r="J259" s="4">
        <f>SUMIFS(df_blueme_com_parcelamento!J:J,df_blueme_com_parcelamento!M:M,Conciliacao!A259)*(-1)</f>
        <v/>
      </c>
      <c r="K259" s="4">
        <f>SUMIFS(df_mutuos!J:J,df_mutuos!B:B,Conciliacao!A259)*(-1)</f>
        <v/>
      </c>
      <c r="L259" s="8">
        <f>SUMIFS(df_bloqueios_judiciais!E:E,df_bloqueios_judiciais!D:D,Conciliacao!A259,df_bloqueios_judiciais!E:E,"&lt;0")</f>
        <v/>
      </c>
      <c r="M259" s="10">
        <f>SUMIFS(df_extratos!I:I,df_extratos!F:F,Conciliacao!BD259,df_extratos!G:G,"DEBITO")+SUMIFS(df_extratos!I:I,df_extratos!F:F,Conciliacao!A259,df_extratos!G:G,"DEBITO")+SUMIFS(df_extratos!I:I,df_extratos!F:F,Conciliacao!BE259,df_extratos!G:G,"DEBITO")+SUMIFS(df_extratos!I:I,df_extratos!F:F,Conciliacao!BF259,df_extratos!G:G,"DEBITO")+SUMIFS(df_extratos!I:I,df_extratos!F:F,Conciliacao!BG259,df_extratos!G:G,"DEBITO")</f>
        <v/>
      </c>
      <c r="N259" s="11">
        <f>M259-SUM(I259:L259)</f>
        <v/>
      </c>
      <c r="O259" s="25">
        <f>SUMIFS(df_ajustes_conciliaco!D:D,df_ajustes_conciliaco!C:C,Conciliacao!A259)</f>
        <v/>
      </c>
      <c r="P259" s="22">
        <f>N259+H259-O259</f>
        <v/>
      </c>
      <c r="BD259" s="20" t="n">
        <v>45915.5</v>
      </c>
      <c r="BE259" s="20" t="n">
        <v>45915.125</v>
      </c>
      <c r="BF259" s="20" t="n">
        <v>45915.54166666666</v>
      </c>
      <c r="BG259" s="20" t="n">
        <v>45915.625</v>
      </c>
    </row>
    <row r="260">
      <c r="A260" s="5">
        <f>A259+1</f>
        <v/>
      </c>
      <c r="B260" s="3">
        <f>-SUMIFS(df_extrato_zig!G:G,df_extrato_zig!E:E,Conciliacao!A260,df_extrato_zig!D:D,"Saque")-SUMIFS(df_extrato_zig!G:G,df_extrato_zig!E:E,Conciliacao!A260,df_extrato_zig!D:D,"Antecipação")</f>
        <v/>
      </c>
      <c r="C260" s="3">
        <f>SUMIFS(df_extrato_zig!E:E,df_extrato_zig!L:L,Conciliacao!A260,df_extrato_zig!F:F,"DINHEIRO")</f>
        <v/>
      </c>
      <c r="D260" s="3">
        <f>SUMIFS(view_parc_agrup!H:H,view_parc_agrup!G:G,Conciliacao!A260)</f>
        <v/>
      </c>
      <c r="E260" s="3">
        <f>SUMIFS(df_mutuos!I:I,df_mutuos!B:B,Conciliacao!A260)</f>
        <v/>
      </c>
      <c r="F260" s="6">
        <f>SUMIFS(df_bloqueios_judiciais!E:E,df_bloqueios_judiciais!D:D,Conciliacao!A260,df_bloqueios_judiciais!E:E,"&gt;0")</f>
        <v/>
      </c>
      <c r="G260" s="7">
        <f>SUMIFS(df_extratos!I:I,df_extratos!F:F,Conciliacao!BD260,df_extratos!G:G,"CREDITO")+SUMIFS(df_extratos!I:I,df_extratos!F:F,Conciliacao!A260,df_extratos!G:G,"CREDITO")+SUMIFS(df_extratos!I:I,df_extratos!F:F,Conciliacao!BE260,df_extratos!G:G,"CREDITO")+SUMIFS(df_extratos!I:I,df_extratos!F:F,Conciliacao!BF260,df_extratos!G:G,"CREDITO")+SUMIFS(df_extratos!I:I,df_extratos!F:F,Conciliacao!BG260,df_extratos!G:G,"CREDITO")</f>
        <v/>
      </c>
      <c r="H260" s="9">
        <f>G260-SUM(B260:F260)</f>
        <v/>
      </c>
      <c r="I260" s="4">
        <f>SUMIFS(df_blueme_sem_parcelamento!E:E,df_blueme_sem_parcelamento!H:H,Conciliacao!A260)*(-1)</f>
        <v/>
      </c>
      <c r="J260" s="4">
        <f>SUMIFS(df_blueme_com_parcelamento!J:J,df_blueme_com_parcelamento!M:M,Conciliacao!A260)*(-1)</f>
        <v/>
      </c>
      <c r="K260" s="4">
        <f>SUMIFS(df_mutuos!J:J,df_mutuos!B:B,Conciliacao!A260)*(-1)</f>
        <v/>
      </c>
      <c r="L260" s="8">
        <f>SUMIFS(df_bloqueios_judiciais!E:E,df_bloqueios_judiciais!D:D,Conciliacao!A260,df_bloqueios_judiciais!E:E,"&lt;0")</f>
        <v/>
      </c>
      <c r="M260" s="10">
        <f>SUMIFS(df_extratos!I:I,df_extratos!F:F,Conciliacao!BD260,df_extratos!G:G,"DEBITO")+SUMIFS(df_extratos!I:I,df_extratos!F:F,Conciliacao!A260,df_extratos!G:G,"DEBITO")+SUMIFS(df_extratos!I:I,df_extratos!F:F,Conciliacao!BE260,df_extratos!G:G,"DEBITO")+SUMIFS(df_extratos!I:I,df_extratos!F:F,Conciliacao!BF260,df_extratos!G:G,"DEBITO")+SUMIFS(df_extratos!I:I,df_extratos!F:F,Conciliacao!BG260,df_extratos!G:G,"DEBITO")</f>
        <v/>
      </c>
      <c r="N260" s="11">
        <f>M260-SUM(I260:L260)</f>
        <v/>
      </c>
      <c r="O260" s="25">
        <f>SUMIFS(df_ajustes_conciliaco!D:D,df_ajustes_conciliaco!C:C,Conciliacao!A260)</f>
        <v/>
      </c>
      <c r="P260" s="22">
        <f>N260+H260-O260</f>
        <v/>
      </c>
      <c r="BD260" s="20" t="n">
        <v>45916.5</v>
      </c>
      <c r="BE260" s="20" t="n">
        <v>45916.125</v>
      </c>
      <c r="BF260" s="20" t="n">
        <v>45916.54166666666</v>
      </c>
      <c r="BG260" s="20" t="n">
        <v>45916.625</v>
      </c>
    </row>
    <row r="261">
      <c r="A261" s="5">
        <f>A260+1</f>
        <v/>
      </c>
      <c r="B261" s="3">
        <f>-SUMIFS(df_extrato_zig!G:G,df_extrato_zig!E:E,Conciliacao!A261,df_extrato_zig!D:D,"Saque")-SUMIFS(df_extrato_zig!G:G,df_extrato_zig!E:E,Conciliacao!A261,df_extrato_zig!D:D,"Antecipação")</f>
        <v/>
      </c>
      <c r="C261" s="3">
        <f>SUMIFS(df_extrato_zig!E:E,df_extrato_zig!L:L,Conciliacao!A261,df_extrato_zig!F:F,"DINHEIRO")</f>
        <v/>
      </c>
      <c r="D261" s="3">
        <f>SUMIFS(view_parc_agrup!H:H,view_parc_agrup!G:G,Conciliacao!A261)</f>
        <v/>
      </c>
      <c r="E261" s="3">
        <f>SUMIFS(df_mutuos!I:I,df_mutuos!B:B,Conciliacao!A261)</f>
        <v/>
      </c>
      <c r="F261" s="6">
        <f>SUMIFS(df_bloqueios_judiciais!E:E,df_bloqueios_judiciais!D:D,Conciliacao!A261,df_bloqueios_judiciais!E:E,"&gt;0")</f>
        <v/>
      </c>
      <c r="G261" s="7">
        <f>SUMIFS(df_extratos!I:I,df_extratos!F:F,Conciliacao!BD261,df_extratos!G:G,"CREDITO")+SUMIFS(df_extratos!I:I,df_extratos!F:F,Conciliacao!A261,df_extratos!G:G,"CREDITO")+SUMIFS(df_extratos!I:I,df_extratos!F:F,Conciliacao!BE261,df_extratos!G:G,"CREDITO")+SUMIFS(df_extratos!I:I,df_extratos!F:F,Conciliacao!BF261,df_extratos!G:G,"CREDITO")+SUMIFS(df_extratos!I:I,df_extratos!F:F,Conciliacao!BG261,df_extratos!G:G,"CREDITO")</f>
        <v/>
      </c>
      <c r="H261" s="9">
        <f>G261-SUM(B261:F261)</f>
        <v/>
      </c>
      <c r="I261" s="4">
        <f>SUMIFS(df_blueme_sem_parcelamento!E:E,df_blueme_sem_parcelamento!H:H,Conciliacao!A261)*(-1)</f>
        <v/>
      </c>
      <c r="J261" s="4">
        <f>SUMIFS(df_blueme_com_parcelamento!J:J,df_blueme_com_parcelamento!M:M,Conciliacao!A261)*(-1)</f>
        <v/>
      </c>
      <c r="K261" s="4">
        <f>SUMIFS(df_mutuos!J:J,df_mutuos!B:B,Conciliacao!A261)*(-1)</f>
        <v/>
      </c>
      <c r="L261" s="8">
        <f>SUMIFS(df_bloqueios_judiciais!E:E,df_bloqueios_judiciais!D:D,Conciliacao!A261,df_bloqueios_judiciais!E:E,"&lt;0")</f>
        <v/>
      </c>
      <c r="M261" s="10">
        <f>SUMIFS(df_extratos!I:I,df_extratos!F:F,Conciliacao!BD261,df_extratos!G:G,"DEBITO")+SUMIFS(df_extratos!I:I,df_extratos!F:F,Conciliacao!A261,df_extratos!G:G,"DEBITO")+SUMIFS(df_extratos!I:I,df_extratos!F:F,Conciliacao!BE261,df_extratos!G:G,"DEBITO")+SUMIFS(df_extratos!I:I,df_extratos!F:F,Conciliacao!BF261,df_extratos!G:G,"DEBITO")+SUMIFS(df_extratos!I:I,df_extratos!F:F,Conciliacao!BG261,df_extratos!G:G,"DEBITO")</f>
        <v/>
      </c>
      <c r="N261" s="11">
        <f>M261-SUM(I261:L261)</f>
        <v/>
      </c>
      <c r="O261" s="25">
        <f>SUMIFS(df_ajustes_conciliaco!D:D,df_ajustes_conciliaco!C:C,Conciliacao!A261)</f>
        <v/>
      </c>
      <c r="P261" s="22">
        <f>N261+H261-O261</f>
        <v/>
      </c>
      <c r="BD261" s="20" t="n">
        <v>45917.5</v>
      </c>
      <c r="BE261" s="20" t="n">
        <v>45917.125</v>
      </c>
      <c r="BF261" s="20" t="n">
        <v>45917.54166666666</v>
      </c>
      <c r="BG261" s="20" t="n">
        <v>45917.625</v>
      </c>
    </row>
    <row r="262">
      <c r="A262" s="5">
        <f>A261+1</f>
        <v/>
      </c>
      <c r="B262" s="3">
        <f>-SUMIFS(df_extrato_zig!G:G,df_extrato_zig!E:E,Conciliacao!A262,df_extrato_zig!D:D,"Saque")-SUMIFS(df_extrato_zig!G:G,df_extrato_zig!E:E,Conciliacao!A262,df_extrato_zig!D:D,"Antecipação")</f>
        <v/>
      </c>
      <c r="C262" s="3">
        <f>SUMIFS(df_extrato_zig!E:E,df_extrato_zig!L:L,Conciliacao!A262,df_extrato_zig!F:F,"DINHEIRO")</f>
        <v/>
      </c>
      <c r="D262" s="3">
        <f>SUMIFS(view_parc_agrup!H:H,view_parc_agrup!G:G,Conciliacao!A262)</f>
        <v/>
      </c>
      <c r="E262" s="3">
        <f>SUMIFS(df_mutuos!I:I,df_mutuos!B:B,Conciliacao!A262)</f>
        <v/>
      </c>
      <c r="F262" s="6">
        <f>SUMIFS(df_bloqueios_judiciais!E:E,df_bloqueios_judiciais!D:D,Conciliacao!A262,df_bloqueios_judiciais!E:E,"&gt;0")</f>
        <v/>
      </c>
      <c r="G262" s="7">
        <f>SUMIFS(df_extratos!I:I,df_extratos!F:F,Conciliacao!BD262,df_extratos!G:G,"CREDITO")+SUMIFS(df_extratos!I:I,df_extratos!F:F,Conciliacao!A262,df_extratos!G:G,"CREDITO")+SUMIFS(df_extratos!I:I,df_extratos!F:F,Conciliacao!BE262,df_extratos!G:G,"CREDITO")+SUMIFS(df_extratos!I:I,df_extratos!F:F,Conciliacao!BF262,df_extratos!G:G,"CREDITO")+SUMIFS(df_extratos!I:I,df_extratos!F:F,Conciliacao!BG262,df_extratos!G:G,"CREDITO")</f>
        <v/>
      </c>
      <c r="H262" s="9">
        <f>G262-SUM(B262:F262)</f>
        <v/>
      </c>
      <c r="I262" s="4">
        <f>SUMIFS(df_blueme_sem_parcelamento!E:E,df_blueme_sem_parcelamento!H:H,Conciliacao!A262)*(-1)</f>
        <v/>
      </c>
      <c r="J262" s="4">
        <f>SUMIFS(df_blueme_com_parcelamento!J:J,df_blueme_com_parcelamento!M:M,Conciliacao!A262)*(-1)</f>
        <v/>
      </c>
      <c r="K262" s="4">
        <f>SUMIFS(df_mutuos!J:J,df_mutuos!B:B,Conciliacao!A262)*(-1)</f>
        <v/>
      </c>
      <c r="L262" s="8">
        <f>SUMIFS(df_bloqueios_judiciais!E:E,df_bloqueios_judiciais!D:D,Conciliacao!A262,df_bloqueios_judiciais!E:E,"&lt;0")</f>
        <v/>
      </c>
      <c r="M262" s="10">
        <f>SUMIFS(df_extratos!I:I,df_extratos!F:F,Conciliacao!BD262,df_extratos!G:G,"DEBITO")+SUMIFS(df_extratos!I:I,df_extratos!F:F,Conciliacao!A262,df_extratos!G:G,"DEBITO")+SUMIFS(df_extratos!I:I,df_extratos!F:F,Conciliacao!BE262,df_extratos!G:G,"DEBITO")+SUMIFS(df_extratos!I:I,df_extratos!F:F,Conciliacao!BF262,df_extratos!G:G,"DEBITO")+SUMIFS(df_extratos!I:I,df_extratos!F:F,Conciliacao!BG262,df_extratos!G:G,"DEBITO")</f>
        <v/>
      </c>
      <c r="N262" s="11">
        <f>M262-SUM(I262:L262)</f>
        <v/>
      </c>
      <c r="O262" s="25">
        <f>SUMIFS(df_ajustes_conciliaco!D:D,df_ajustes_conciliaco!C:C,Conciliacao!A262)</f>
        <v/>
      </c>
      <c r="P262" s="22">
        <f>N262+H262-O262</f>
        <v/>
      </c>
      <c r="BD262" s="20" t="n">
        <v>45918.5</v>
      </c>
      <c r="BE262" s="20" t="n">
        <v>45918.125</v>
      </c>
      <c r="BF262" s="20" t="n">
        <v>45918.54166666666</v>
      </c>
      <c r="BG262" s="20" t="n">
        <v>45918.625</v>
      </c>
    </row>
    <row r="263">
      <c r="A263" s="5">
        <f>A262+1</f>
        <v/>
      </c>
      <c r="B263" s="3">
        <f>-SUMIFS(df_extrato_zig!G:G,df_extrato_zig!E:E,Conciliacao!A263,df_extrato_zig!D:D,"Saque")-SUMIFS(df_extrato_zig!G:G,df_extrato_zig!E:E,Conciliacao!A263,df_extrato_zig!D:D,"Antecipação")</f>
        <v/>
      </c>
      <c r="C263" s="3">
        <f>SUMIFS(df_extrato_zig!E:E,df_extrato_zig!L:L,Conciliacao!A263,df_extrato_zig!F:F,"DINHEIRO")</f>
        <v/>
      </c>
      <c r="D263" s="3">
        <f>SUMIFS(view_parc_agrup!H:H,view_parc_agrup!G:G,Conciliacao!A263)</f>
        <v/>
      </c>
      <c r="E263" s="3">
        <f>SUMIFS(df_mutuos!I:I,df_mutuos!B:B,Conciliacao!A263)</f>
        <v/>
      </c>
      <c r="F263" s="6">
        <f>SUMIFS(df_bloqueios_judiciais!E:E,df_bloqueios_judiciais!D:D,Conciliacao!A263,df_bloqueios_judiciais!E:E,"&gt;0")</f>
        <v/>
      </c>
      <c r="G263" s="7">
        <f>SUMIFS(df_extratos!I:I,df_extratos!F:F,Conciliacao!BD263,df_extratos!G:G,"CREDITO")+SUMIFS(df_extratos!I:I,df_extratos!F:F,Conciliacao!A263,df_extratos!G:G,"CREDITO")+SUMIFS(df_extratos!I:I,df_extratos!F:F,Conciliacao!BE263,df_extratos!G:G,"CREDITO")+SUMIFS(df_extratos!I:I,df_extratos!F:F,Conciliacao!BF263,df_extratos!G:G,"CREDITO")+SUMIFS(df_extratos!I:I,df_extratos!F:F,Conciliacao!BG263,df_extratos!G:G,"CREDITO")</f>
        <v/>
      </c>
      <c r="H263" s="9">
        <f>G263-SUM(B263:F263)</f>
        <v/>
      </c>
      <c r="I263" s="4">
        <f>SUMIFS(df_blueme_sem_parcelamento!E:E,df_blueme_sem_parcelamento!H:H,Conciliacao!A263)*(-1)</f>
        <v/>
      </c>
      <c r="J263" s="4">
        <f>SUMIFS(df_blueme_com_parcelamento!J:J,df_blueme_com_parcelamento!M:M,Conciliacao!A263)*(-1)</f>
        <v/>
      </c>
      <c r="K263" s="4">
        <f>SUMIFS(df_mutuos!J:J,df_mutuos!B:B,Conciliacao!A263)*(-1)</f>
        <v/>
      </c>
      <c r="L263" s="8">
        <f>SUMIFS(df_bloqueios_judiciais!E:E,df_bloqueios_judiciais!D:D,Conciliacao!A263,df_bloqueios_judiciais!E:E,"&lt;0")</f>
        <v/>
      </c>
      <c r="M263" s="10">
        <f>SUMIFS(df_extratos!I:I,df_extratos!F:F,Conciliacao!BD263,df_extratos!G:G,"DEBITO")+SUMIFS(df_extratos!I:I,df_extratos!F:F,Conciliacao!A263,df_extratos!G:G,"DEBITO")+SUMIFS(df_extratos!I:I,df_extratos!F:F,Conciliacao!BE263,df_extratos!G:G,"DEBITO")+SUMIFS(df_extratos!I:I,df_extratos!F:F,Conciliacao!BF263,df_extratos!G:G,"DEBITO")+SUMIFS(df_extratos!I:I,df_extratos!F:F,Conciliacao!BG263,df_extratos!G:G,"DEBITO")</f>
        <v/>
      </c>
      <c r="N263" s="11">
        <f>M263-SUM(I263:L263)</f>
        <v/>
      </c>
      <c r="O263" s="25">
        <f>SUMIFS(df_ajustes_conciliaco!D:D,df_ajustes_conciliaco!C:C,Conciliacao!A263)</f>
        <v/>
      </c>
      <c r="P263" s="22">
        <f>N263+H263-O263</f>
        <v/>
      </c>
      <c r="BD263" s="20" t="n">
        <v>45919.5</v>
      </c>
      <c r="BE263" s="20" t="n">
        <v>45919.125</v>
      </c>
      <c r="BF263" s="20" t="n">
        <v>45919.54166666666</v>
      </c>
      <c r="BG263" s="20" t="n">
        <v>45919.625</v>
      </c>
    </row>
    <row r="264">
      <c r="A264" s="5">
        <f>A263+1</f>
        <v/>
      </c>
      <c r="B264" s="3">
        <f>-SUMIFS(df_extrato_zig!G:G,df_extrato_zig!E:E,Conciliacao!A264,df_extrato_zig!D:D,"Saque")-SUMIFS(df_extrato_zig!G:G,df_extrato_zig!E:E,Conciliacao!A264,df_extrato_zig!D:D,"Antecipação")</f>
        <v/>
      </c>
      <c r="C264" s="3">
        <f>SUMIFS(df_extrato_zig!E:E,df_extrato_zig!L:L,Conciliacao!A264,df_extrato_zig!F:F,"DINHEIRO")</f>
        <v/>
      </c>
      <c r="D264" s="3">
        <f>SUMIFS(view_parc_agrup!H:H,view_parc_agrup!G:G,Conciliacao!A264)</f>
        <v/>
      </c>
      <c r="E264" s="3">
        <f>SUMIFS(df_mutuos!I:I,df_mutuos!B:B,Conciliacao!A264)</f>
        <v/>
      </c>
      <c r="F264" s="6">
        <f>SUMIFS(df_bloqueios_judiciais!E:E,df_bloqueios_judiciais!D:D,Conciliacao!A264,df_bloqueios_judiciais!E:E,"&gt;0")</f>
        <v/>
      </c>
      <c r="G264" s="7">
        <f>SUMIFS(df_extratos!I:I,df_extratos!F:F,Conciliacao!BD264,df_extratos!G:G,"CREDITO")+SUMIFS(df_extratos!I:I,df_extratos!F:F,Conciliacao!A264,df_extratos!G:G,"CREDITO")+SUMIFS(df_extratos!I:I,df_extratos!F:F,Conciliacao!BE264,df_extratos!G:G,"CREDITO")+SUMIFS(df_extratos!I:I,df_extratos!F:F,Conciliacao!BF264,df_extratos!G:G,"CREDITO")+SUMIFS(df_extratos!I:I,df_extratos!F:F,Conciliacao!BG264,df_extratos!G:G,"CREDITO")</f>
        <v/>
      </c>
      <c r="H264" s="9">
        <f>G264-SUM(B264:F264)</f>
        <v/>
      </c>
      <c r="I264" s="4">
        <f>SUMIFS(df_blueme_sem_parcelamento!E:E,df_blueme_sem_parcelamento!H:H,Conciliacao!A264)*(-1)</f>
        <v/>
      </c>
      <c r="J264" s="4">
        <f>SUMIFS(df_blueme_com_parcelamento!J:J,df_blueme_com_parcelamento!M:M,Conciliacao!A264)*(-1)</f>
        <v/>
      </c>
      <c r="K264" s="4">
        <f>SUMIFS(df_mutuos!J:J,df_mutuos!B:B,Conciliacao!A264)*(-1)</f>
        <v/>
      </c>
      <c r="L264" s="8">
        <f>SUMIFS(df_bloqueios_judiciais!E:E,df_bloqueios_judiciais!D:D,Conciliacao!A264,df_bloqueios_judiciais!E:E,"&lt;0")</f>
        <v/>
      </c>
      <c r="M264" s="10">
        <f>SUMIFS(df_extratos!I:I,df_extratos!F:F,Conciliacao!BD264,df_extratos!G:G,"DEBITO")+SUMIFS(df_extratos!I:I,df_extratos!F:F,Conciliacao!A264,df_extratos!G:G,"DEBITO")+SUMIFS(df_extratos!I:I,df_extratos!F:F,Conciliacao!BE264,df_extratos!G:G,"DEBITO")+SUMIFS(df_extratos!I:I,df_extratos!F:F,Conciliacao!BF264,df_extratos!G:G,"DEBITO")+SUMIFS(df_extratos!I:I,df_extratos!F:F,Conciliacao!BG264,df_extratos!G:G,"DEBITO")</f>
        <v/>
      </c>
      <c r="N264" s="11">
        <f>M264-SUM(I264:L264)</f>
        <v/>
      </c>
      <c r="O264" s="25">
        <f>SUMIFS(df_ajustes_conciliaco!D:D,df_ajustes_conciliaco!C:C,Conciliacao!A264)</f>
        <v/>
      </c>
      <c r="P264" s="22">
        <f>N264+H264-O264</f>
        <v/>
      </c>
      <c r="BD264" s="20" t="n">
        <v>45920.5</v>
      </c>
      <c r="BE264" s="20" t="n">
        <v>45920.125</v>
      </c>
      <c r="BF264" s="20" t="n">
        <v>45920.54166666666</v>
      </c>
      <c r="BG264" s="20" t="n">
        <v>45920.625</v>
      </c>
    </row>
    <row r="265">
      <c r="A265" s="5">
        <f>A264+1</f>
        <v/>
      </c>
      <c r="B265" s="3">
        <f>-SUMIFS(df_extrato_zig!G:G,df_extrato_zig!E:E,Conciliacao!A265,df_extrato_zig!D:D,"Saque")-SUMIFS(df_extrato_zig!G:G,df_extrato_zig!E:E,Conciliacao!A265,df_extrato_zig!D:D,"Antecipação")</f>
        <v/>
      </c>
      <c r="C265" s="3">
        <f>SUMIFS(df_extrato_zig!E:E,df_extrato_zig!L:L,Conciliacao!A265,df_extrato_zig!F:F,"DINHEIRO")</f>
        <v/>
      </c>
      <c r="D265" s="3">
        <f>SUMIFS(view_parc_agrup!H:H,view_parc_agrup!G:G,Conciliacao!A265)</f>
        <v/>
      </c>
      <c r="E265" s="3">
        <f>SUMIFS(df_mutuos!I:I,df_mutuos!B:B,Conciliacao!A265)</f>
        <v/>
      </c>
      <c r="F265" s="6">
        <f>SUMIFS(df_bloqueios_judiciais!E:E,df_bloqueios_judiciais!D:D,Conciliacao!A265,df_bloqueios_judiciais!E:E,"&gt;0")</f>
        <v/>
      </c>
      <c r="G265" s="7">
        <f>SUMIFS(df_extratos!I:I,df_extratos!F:F,Conciliacao!BD265,df_extratos!G:G,"CREDITO")+SUMIFS(df_extratos!I:I,df_extratos!F:F,Conciliacao!A265,df_extratos!G:G,"CREDITO")+SUMIFS(df_extratos!I:I,df_extratos!F:F,Conciliacao!BE265,df_extratos!G:G,"CREDITO")+SUMIFS(df_extratos!I:I,df_extratos!F:F,Conciliacao!BF265,df_extratos!G:G,"CREDITO")+SUMIFS(df_extratos!I:I,df_extratos!F:F,Conciliacao!BG265,df_extratos!G:G,"CREDITO")</f>
        <v/>
      </c>
      <c r="H265" s="9">
        <f>G265-SUM(B265:F265)</f>
        <v/>
      </c>
      <c r="I265" s="4">
        <f>SUMIFS(df_blueme_sem_parcelamento!E:E,df_blueme_sem_parcelamento!H:H,Conciliacao!A265)*(-1)</f>
        <v/>
      </c>
      <c r="J265" s="4">
        <f>SUMIFS(df_blueme_com_parcelamento!J:J,df_blueme_com_parcelamento!M:M,Conciliacao!A265)*(-1)</f>
        <v/>
      </c>
      <c r="K265" s="4">
        <f>SUMIFS(df_mutuos!J:J,df_mutuos!B:B,Conciliacao!A265)*(-1)</f>
        <v/>
      </c>
      <c r="L265" s="8">
        <f>SUMIFS(df_bloqueios_judiciais!E:E,df_bloqueios_judiciais!D:D,Conciliacao!A265,df_bloqueios_judiciais!E:E,"&lt;0")</f>
        <v/>
      </c>
      <c r="M265" s="10">
        <f>SUMIFS(df_extratos!I:I,df_extratos!F:F,Conciliacao!BD265,df_extratos!G:G,"DEBITO")+SUMIFS(df_extratos!I:I,df_extratos!F:F,Conciliacao!A265,df_extratos!G:G,"DEBITO")+SUMIFS(df_extratos!I:I,df_extratos!F:F,Conciliacao!BE265,df_extratos!G:G,"DEBITO")+SUMIFS(df_extratos!I:I,df_extratos!F:F,Conciliacao!BF265,df_extratos!G:G,"DEBITO")+SUMIFS(df_extratos!I:I,df_extratos!F:F,Conciliacao!BG265,df_extratos!G:G,"DEBITO")</f>
        <v/>
      </c>
      <c r="N265" s="11">
        <f>M265-SUM(I265:L265)</f>
        <v/>
      </c>
      <c r="O265" s="25">
        <f>SUMIFS(df_ajustes_conciliaco!D:D,df_ajustes_conciliaco!C:C,Conciliacao!A265)</f>
        <v/>
      </c>
      <c r="P265" s="22">
        <f>N265+H265-O265</f>
        <v/>
      </c>
      <c r="BD265" s="20" t="n">
        <v>45921.5</v>
      </c>
      <c r="BE265" s="20" t="n">
        <v>45921.125</v>
      </c>
      <c r="BF265" s="20" t="n">
        <v>45921.54166666666</v>
      </c>
      <c r="BG265" s="20" t="n">
        <v>45921.625</v>
      </c>
    </row>
    <row r="266">
      <c r="A266" s="5">
        <f>A265+1</f>
        <v/>
      </c>
      <c r="B266" s="3">
        <f>-SUMIFS(df_extrato_zig!G:G,df_extrato_zig!E:E,Conciliacao!A266,df_extrato_zig!D:D,"Saque")-SUMIFS(df_extrato_zig!G:G,df_extrato_zig!E:E,Conciliacao!A266,df_extrato_zig!D:D,"Antecipação")</f>
        <v/>
      </c>
      <c r="C266" s="3">
        <f>SUMIFS(df_extrato_zig!E:E,df_extrato_zig!L:L,Conciliacao!A266,df_extrato_zig!F:F,"DINHEIRO")</f>
        <v/>
      </c>
      <c r="D266" s="3">
        <f>SUMIFS(view_parc_agrup!H:H,view_parc_agrup!G:G,Conciliacao!A266)</f>
        <v/>
      </c>
      <c r="E266" s="3">
        <f>SUMIFS(df_mutuos!I:I,df_mutuos!B:B,Conciliacao!A266)</f>
        <v/>
      </c>
      <c r="F266" s="6">
        <f>SUMIFS(df_bloqueios_judiciais!E:E,df_bloqueios_judiciais!D:D,Conciliacao!A266,df_bloqueios_judiciais!E:E,"&gt;0")</f>
        <v/>
      </c>
      <c r="G266" s="7">
        <f>SUMIFS(df_extratos!I:I,df_extratos!F:F,Conciliacao!BD266,df_extratos!G:G,"CREDITO")+SUMIFS(df_extratos!I:I,df_extratos!F:F,Conciliacao!A266,df_extratos!G:G,"CREDITO")+SUMIFS(df_extratos!I:I,df_extratos!F:F,Conciliacao!BE266,df_extratos!G:G,"CREDITO")+SUMIFS(df_extratos!I:I,df_extratos!F:F,Conciliacao!BF266,df_extratos!G:G,"CREDITO")+SUMIFS(df_extratos!I:I,df_extratos!F:F,Conciliacao!BG266,df_extratos!G:G,"CREDITO")</f>
        <v/>
      </c>
      <c r="H266" s="9">
        <f>G266-SUM(B266:F266)</f>
        <v/>
      </c>
      <c r="I266" s="4">
        <f>SUMIFS(df_blueme_sem_parcelamento!E:E,df_blueme_sem_parcelamento!H:H,Conciliacao!A266)*(-1)</f>
        <v/>
      </c>
      <c r="J266" s="4">
        <f>SUMIFS(df_blueme_com_parcelamento!J:J,df_blueme_com_parcelamento!M:M,Conciliacao!A266)*(-1)</f>
        <v/>
      </c>
      <c r="K266" s="4">
        <f>SUMIFS(df_mutuos!J:J,df_mutuos!B:B,Conciliacao!A266)*(-1)</f>
        <v/>
      </c>
      <c r="L266" s="8">
        <f>SUMIFS(df_bloqueios_judiciais!E:E,df_bloqueios_judiciais!D:D,Conciliacao!A266,df_bloqueios_judiciais!E:E,"&lt;0")</f>
        <v/>
      </c>
      <c r="M266" s="10">
        <f>SUMIFS(df_extratos!I:I,df_extratos!F:F,Conciliacao!BD266,df_extratos!G:G,"DEBITO")+SUMIFS(df_extratos!I:I,df_extratos!F:F,Conciliacao!A266,df_extratos!G:G,"DEBITO")+SUMIFS(df_extratos!I:I,df_extratos!F:F,Conciliacao!BE266,df_extratos!G:G,"DEBITO")+SUMIFS(df_extratos!I:I,df_extratos!F:F,Conciliacao!BF266,df_extratos!G:G,"DEBITO")+SUMIFS(df_extratos!I:I,df_extratos!F:F,Conciliacao!BG266,df_extratos!G:G,"DEBITO")</f>
        <v/>
      </c>
      <c r="N266" s="11">
        <f>M266-SUM(I266:L266)</f>
        <v/>
      </c>
      <c r="O266" s="25">
        <f>SUMIFS(df_ajustes_conciliaco!D:D,df_ajustes_conciliaco!C:C,Conciliacao!A266)</f>
        <v/>
      </c>
      <c r="P266" s="22">
        <f>N266+H266-O266</f>
        <v/>
      </c>
      <c r="BD266" s="20" t="n">
        <v>45922.5</v>
      </c>
      <c r="BE266" s="20" t="n">
        <v>45922.125</v>
      </c>
      <c r="BF266" s="20" t="n">
        <v>45922.54166666666</v>
      </c>
      <c r="BG266" s="20" t="n">
        <v>45922.625</v>
      </c>
    </row>
    <row r="267">
      <c r="A267" s="5">
        <f>A266+1</f>
        <v/>
      </c>
      <c r="B267" s="3">
        <f>-SUMIFS(df_extrato_zig!G:G,df_extrato_zig!E:E,Conciliacao!A267,df_extrato_zig!D:D,"Saque")-SUMIFS(df_extrato_zig!G:G,df_extrato_zig!E:E,Conciliacao!A267,df_extrato_zig!D:D,"Antecipação")</f>
        <v/>
      </c>
      <c r="C267" s="3">
        <f>SUMIFS(df_extrato_zig!E:E,df_extrato_zig!L:L,Conciliacao!A267,df_extrato_zig!F:F,"DINHEIRO")</f>
        <v/>
      </c>
      <c r="D267" s="3">
        <f>SUMIFS(view_parc_agrup!H:H,view_parc_agrup!G:G,Conciliacao!A267)</f>
        <v/>
      </c>
      <c r="E267" s="3">
        <f>SUMIFS(df_mutuos!I:I,df_mutuos!B:B,Conciliacao!A267)</f>
        <v/>
      </c>
      <c r="F267" s="6">
        <f>SUMIFS(df_bloqueios_judiciais!E:E,df_bloqueios_judiciais!D:D,Conciliacao!A267,df_bloqueios_judiciais!E:E,"&gt;0")</f>
        <v/>
      </c>
      <c r="G267" s="7">
        <f>SUMIFS(df_extratos!I:I,df_extratos!F:F,Conciliacao!BD267,df_extratos!G:G,"CREDITO")+SUMIFS(df_extratos!I:I,df_extratos!F:F,Conciliacao!A267,df_extratos!G:G,"CREDITO")+SUMIFS(df_extratos!I:I,df_extratos!F:F,Conciliacao!BE267,df_extratos!G:G,"CREDITO")+SUMIFS(df_extratos!I:I,df_extratos!F:F,Conciliacao!BF267,df_extratos!G:G,"CREDITO")+SUMIFS(df_extratos!I:I,df_extratos!F:F,Conciliacao!BG267,df_extratos!G:G,"CREDITO")</f>
        <v/>
      </c>
      <c r="H267" s="9">
        <f>G267-SUM(B267:F267)</f>
        <v/>
      </c>
      <c r="I267" s="4">
        <f>SUMIFS(df_blueme_sem_parcelamento!E:E,df_blueme_sem_parcelamento!H:H,Conciliacao!A267)*(-1)</f>
        <v/>
      </c>
      <c r="J267" s="4">
        <f>SUMIFS(df_blueme_com_parcelamento!J:J,df_blueme_com_parcelamento!M:M,Conciliacao!A267)*(-1)</f>
        <v/>
      </c>
      <c r="K267" s="4">
        <f>SUMIFS(df_mutuos!J:J,df_mutuos!B:B,Conciliacao!A267)*(-1)</f>
        <v/>
      </c>
      <c r="L267" s="8">
        <f>SUMIFS(df_bloqueios_judiciais!E:E,df_bloqueios_judiciais!D:D,Conciliacao!A267,df_bloqueios_judiciais!E:E,"&lt;0")</f>
        <v/>
      </c>
      <c r="M267" s="10">
        <f>SUMIFS(df_extratos!I:I,df_extratos!F:F,Conciliacao!BD267,df_extratos!G:G,"DEBITO")+SUMIFS(df_extratos!I:I,df_extratos!F:F,Conciliacao!A267,df_extratos!G:G,"DEBITO")+SUMIFS(df_extratos!I:I,df_extratos!F:F,Conciliacao!BE267,df_extratos!G:G,"DEBITO")+SUMIFS(df_extratos!I:I,df_extratos!F:F,Conciliacao!BF267,df_extratos!G:G,"DEBITO")+SUMIFS(df_extratos!I:I,df_extratos!F:F,Conciliacao!BG267,df_extratos!G:G,"DEBITO")</f>
        <v/>
      </c>
      <c r="N267" s="11">
        <f>M267-SUM(I267:L267)</f>
        <v/>
      </c>
      <c r="O267" s="25">
        <f>SUMIFS(df_ajustes_conciliaco!D:D,df_ajustes_conciliaco!C:C,Conciliacao!A267)</f>
        <v/>
      </c>
      <c r="P267" s="22">
        <f>N267+H267-O267</f>
        <v/>
      </c>
      <c r="BD267" s="20" t="n">
        <v>45923.5</v>
      </c>
      <c r="BE267" s="20" t="n">
        <v>45923.125</v>
      </c>
      <c r="BF267" s="20" t="n">
        <v>45923.54166666666</v>
      </c>
      <c r="BG267" s="20" t="n">
        <v>45923.625</v>
      </c>
    </row>
    <row r="268">
      <c r="A268" s="5">
        <f>A267+1</f>
        <v/>
      </c>
      <c r="B268" s="3">
        <f>-SUMIFS(df_extrato_zig!G:G,df_extrato_zig!E:E,Conciliacao!A268,df_extrato_zig!D:D,"Saque")-SUMIFS(df_extrato_zig!G:G,df_extrato_zig!E:E,Conciliacao!A268,df_extrato_zig!D:D,"Antecipação")</f>
        <v/>
      </c>
      <c r="C268" s="3">
        <f>SUMIFS(df_extrato_zig!E:E,df_extrato_zig!L:L,Conciliacao!A268,df_extrato_zig!F:F,"DINHEIRO")</f>
        <v/>
      </c>
      <c r="D268" s="3">
        <f>SUMIFS(view_parc_agrup!H:H,view_parc_agrup!G:G,Conciliacao!A268)</f>
        <v/>
      </c>
      <c r="E268" s="3">
        <f>SUMIFS(df_mutuos!I:I,df_mutuos!B:B,Conciliacao!A268)</f>
        <v/>
      </c>
      <c r="F268" s="6">
        <f>SUMIFS(df_bloqueios_judiciais!E:E,df_bloqueios_judiciais!D:D,Conciliacao!A268,df_bloqueios_judiciais!E:E,"&gt;0")</f>
        <v/>
      </c>
      <c r="G268" s="7">
        <f>SUMIFS(df_extratos!I:I,df_extratos!F:F,Conciliacao!BD268,df_extratos!G:G,"CREDITO")+SUMIFS(df_extratos!I:I,df_extratos!F:F,Conciliacao!A268,df_extratos!G:G,"CREDITO")+SUMIFS(df_extratos!I:I,df_extratos!F:F,Conciliacao!BE268,df_extratos!G:G,"CREDITO")+SUMIFS(df_extratos!I:I,df_extratos!F:F,Conciliacao!BF268,df_extratos!G:G,"CREDITO")+SUMIFS(df_extratos!I:I,df_extratos!F:F,Conciliacao!BG268,df_extratos!G:G,"CREDITO")</f>
        <v/>
      </c>
      <c r="H268" s="9">
        <f>G268-SUM(B268:F268)</f>
        <v/>
      </c>
      <c r="I268" s="4">
        <f>SUMIFS(df_blueme_sem_parcelamento!E:E,df_blueme_sem_parcelamento!H:H,Conciliacao!A268)*(-1)</f>
        <v/>
      </c>
      <c r="J268" s="4">
        <f>SUMIFS(df_blueme_com_parcelamento!J:J,df_blueme_com_parcelamento!M:M,Conciliacao!A268)*(-1)</f>
        <v/>
      </c>
      <c r="K268" s="4">
        <f>SUMIFS(df_mutuos!J:J,df_mutuos!B:B,Conciliacao!A268)*(-1)</f>
        <v/>
      </c>
      <c r="L268" s="8">
        <f>SUMIFS(df_bloqueios_judiciais!E:E,df_bloqueios_judiciais!D:D,Conciliacao!A268,df_bloqueios_judiciais!E:E,"&lt;0")</f>
        <v/>
      </c>
      <c r="M268" s="10">
        <f>SUMIFS(df_extratos!I:I,df_extratos!F:F,Conciliacao!BD268,df_extratos!G:G,"DEBITO")+SUMIFS(df_extratos!I:I,df_extratos!F:F,Conciliacao!A268,df_extratos!G:G,"DEBITO")+SUMIFS(df_extratos!I:I,df_extratos!F:F,Conciliacao!BE268,df_extratos!G:G,"DEBITO")+SUMIFS(df_extratos!I:I,df_extratos!F:F,Conciliacao!BF268,df_extratos!G:G,"DEBITO")+SUMIFS(df_extratos!I:I,df_extratos!F:F,Conciliacao!BG268,df_extratos!G:G,"DEBITO")</f>
        <v/>
      </c>
      <c r="N268" s="11">
        <f>M268-SUM(I268:L268)</f>
        <v/>
      </c>
      <c r="O268" s="25">
        <f>SUMIFS(df_ajustes_conciliaco!D:D,df_ajustes_conciliaco!C:C,Conciliacao!A268)</f>
        <v/>
      </c>
      <c r="P268" s="22">
        <f>N268+H268-O268</f>
        <v/>
      </c>
      <c r="BD268" s="20" t="n">
        <v>45924.5</v>
      </c>
      <c r="BE268" s="20" t="n">
        <v>45924.125</v>
      </c>
      <c r="BF268" s="20" t="n">
        <v>45924.54166666666</v>
      </c>
      <c r="BG268" s="20" t="n">
        <v>45924.625</v>
      </c>
    </row>
    <row r="269">
      <c r="A269" s="5">
        <f>A268+1</f>
        <v/>
      </c>
      <c r="B269" s="3">
        <f>-SUMIFS(df_extrato_zig!G:G,df_extrato_zig!E:E,Conciliacao!A269,df_extrato_zig!D:D,"Saque")-SUMIFS(df_extrato_zig!G:G,df_extrato_zig!E:E,Conciliacao!A269,df_extrato_zig!D:D,"Antecipação")</f>
        <v/>
      </c>
      <c r="C269" s="3">
        <f>SUMIFS(df_extrato_zig!E:E,df_extrato_zig!L:L,Conciliacao!A269,df_extrato_zig!F:F,"DINHEIRO")</f>
        <v/>
      </c>
      <c r="D269" s="3">
        <f>SUMIFS(view_parc_agrup!H:H,view_parc_agrup!G:G,Conciliacao!A269)</f>
        <v/>
      </c>
      <c r="E269" s="3">
        <f>SUMIFS(df_mutuos!I:I,df_mutuos!B:B,Conciliacao!A269)</f>
        <v/>
      </c>
      <c r="F269" s="6">
        <f>SUMIFS(df_bloqueios_judiciais!E:E,df_bloqueios_judiciais!D:D,Conciliacao!A269,df_bloqueios_judiciais!E:E,"&gt;0")</f>
        <v/>
      </c>
      <c r="G269" s="7">
        <f>SUMIFS(df_extratos!I:I,df_extratos!F:F,Conciliacao!BD269,df_extratos!G:G,"CREDITO")+SUMIFS(df_extratos!I:I,df_extratos!F:F,Conciliacao!A269,df_extratos!G:G,"CREDITO")+SUMIFS(df_extratos!I:I,df_extratos!F:F,Conciliacao!BE269,df_extratos!G:G,"CREDITO")+SUMIFS(df_extratos!I:I,df_extratos!F:F,Conciliacao!BF269,df_extratos!G:G,"CREDITO")+SUMIFS(df_extratos!I:I,df_extratos!F:F,Conciliacao!BG269,df_extratos!G:G,"CREDITO")</f>
        <v/>
      </c>
      <c r="H269" s="9">
        <f>G269-SUM(B269:F269)</f>
        <v/>
      </c>
      <c r="I269" s="4">
        <f>SUMIFS(df_blueme_sem_parcelamento!E:E,df_blueme_sem_parcelamento!H:H,Conciliacao!A269)*(-1)</f>
        <v/>
      </c>
      <c r="J269" s="4">
        <f>SUMIFS(df_blueme_com_parcelamento!J:J,df_blueme_com_parcelamento!M:M,Conciliacao!A269)*(-1)</f>
        <v/>
      </c>
      <c r="K269" s="4">
        <f>SUMIFS(df_mutuos!J:J,df_mutuos!B:B,Conciliacao!A269)*(-1)</f>
        <v/>
      </c>
      <c r="L269" s="8">
        <f>SUMIFS(df_bloqueios_judiciais!E:E,df_bloqueios_judiciais!D:D,Conciliacao!A269,df_bloqueios_judiciais!E:E,"&lt;0")</f>
        <v/>
      </c>
      <c r="M269" s="10">
        <f>SUMIFS(df_extratos!I:I,df_extratos!F:F,Conciliacao!BD269,df_extratos!G:G,"DEBITO")+SUMIFS(df_extratos!I:I,df_extratos!F:F,Conciliacao!A269,df_extratos!G:G,"DEBITO")+SUMIFS(df_extratos!I:I,df_extratos!F:F,Conciliacao!BE269,df_extratos!G:G,"DEBITO")+SUMIFS(df_extratos!I:I,df_extratos!F:F,Conciliacao!BF269,df_extratos!G:G,"DEBITO")+SUMIFS(df_extratos!I:I,df_extratos!F:F,Conciliacao!BG269,df_extratos!G:G,"DEBITO")</f>
        <v/>
      </c>
      <c r="N269" s="11">
        <f>M269-SUM(I269:L269)</f>
        <v/>
      </c>
      <c r="O269" s="25">
        <f>SUMIFS(df_ajustes_conciliaco!D:D,df_ajustes_conciliaco!C:C,Conciliacao!A269)</f>
        <v/>
      </c>
      <c r="P269" s="22">
        <f>N269+H269-O269</f>
        <v/>
      </c>
      <c r="BD269" s="20" t="n">
        <v>45925.5</v>
      </c>
      <c r="BE269" s="20" t="n">
        <v>45925.125</v>
      </c>
      <c r="BF269" s="20" t="n">
        <v>45925.54166666666</v>
      </c>
      <c r="BG269" s="20" t="n">
        <v>45925.625</v>
      </c>
    </row>
    <row r="270">
      <c r="A270" s="5">
        <f>A269+1</f>
        <v/>
      </c>
      <c r="B270" s="3">
        <f>-SUMIFS(df_extrato_zig!G:G,df_extrato_zig!E:E,Conciliacao!A270,df_extrato_zig!D:D,"Saque")-SUMIFS(df_extrato_zig!G:G,df_extrato_zig!E:E,Conciliacao!A270,df_extrato_zig!D:D,"Antecipação")</f>
        <v/>
      </c>
      <c r="C270" s="3">
        <f>SUMIFS(df_extrato_zig!E:E,df_extrato_zig!L:L,Conciliacao!A270,df_extrato_zig!F:F,"DINHEIRO")</f>
        <v/>
      </c>
      <c r="D270" s="3">
        <f>SUMIFS(view_parc_agrup!H:H,view_parc_agrup!G:G,Conciliacao!A270)</f>
        <v/>
      </c>
      <c r="E270" s="3">
        <f>SUMIFS(df_mutuos!I:I,df_mutuos!B:B,Conciliacao!A270)</f>
        <v/>
      </c>
      <c r="F270" s="6">
        <f>SUMIFS(df_bloqueios_judiciais!E:E,df_bloqueios_judiciais!D:D,Conciliacao!A270,df_bloqueios_judiciais!E:E,"&gt;0")</f>
        <v/>
      </c>
      <c r="G270" s="7">
        <f>SUMIFS(df_extratos!I:I,df_extratos!F:F,Conciliacao!BD270,df_extratos!G:G,"CREDITO")+SUMIFS(df_extratos!I:I,df_extratos!F:F,Conciliacao!A270,df_extratos!G:G,"CREDITO")+SUMIFS(df_extratos!I:I,df_extratos!F:F,Conciliacao!BE270,df_extratos!G:G,"CREDITO")+SUMIFS(df_extratos!I:I,df_extratos!F:F,Conciliacao!BF270,df_extratos!G:G,"CREDITO")+SUMIFS(df_extratos!I:I,df_extratos!F:F,Conciliacao!BG270,df_extratos!G:G,"CREDITO")</f>
        <v/>
      </c>
      <c r="H270" s="9">
        <f>G270-SUM(B270:F270)</f>
        <v/>
      </c>
      <c r="I270" s="4">
        <f>SUMIFS(df_blueme_sem_parcelamento!E:E,df_blueme_sem_parcelamento!H:H,Conciliacao!A270)*(-1)</f>
        <v/>
      </c>
      <c r="J270" s="4">
        <f>SUMIFS(df_blueme_com_parcelamento!J:J,df_blueme_com_parcelamento!M:M,Conciliacao!A270)*(-1)</f>
        <v/>
      </c>
      <c r="K270" s="4">
        <f>SUMIFS(df_mutuos!J:J,df_mutuos!B:B,Conciliacao!A270)*(-1)</f>
        <v/>
      </c>
      <c r="L270" s="8">
        <f>SUMIFS(df_bloqueios_judiciais!E:E,df_bloqueios_judiciais!D:D,Conciliacao!A270,df_bloqueios_judiciais!E:E,"&lt;0")</f>
        <v/>
      </c>
      <c r="M270" s="10">
        <f>SUMIFS(df_extratos!I:I,df_extratos!F:F,Conciliacao!BD270,df_extratos!G:G,"DEBITO")+SUMIFS(df_extratos!I:I,df_extratos!F:F,Conciliacao!A270,df_extratos!G:G,"DEBITO")+SUMIFS(df_extratos!I:I,df_extratos!F:F,Conciliacao!BE270,df_extratos!G:G,"DEBITO")+SUMIFS(df_extratos!I:I,df_extratos!F:F,Conciliacao!BF270,df_extratos!G:G,"DEBITO")+SUMIFS(df_extratos!I:I,df_extratos!F:F,Conciliacao!BG270,df_extratos!G:G,"DEBITO")</f>
        <v/>
      </c>
      <c r="N270" s="11">
        <f>M270-SUM(I270:L270)</f>
        <v/>
      </c>
      <c r="O270" s="25">
        <f>SUMIFS(df_ajustes_conciliaco!D:D,df_ajustes_conciliaco!C:C,Conciliacao!A270)</f>
        <v/>
      </c>
      <c r="P270" s="22">
        <f>N270+H270-O270</f>
        <v/>
      </c>
      <c r="BD270" s="20" t="n">
        <v>45926.5</v>
      </c>
      <c r="BE270" s="20" t="n">
        <v>45926.125</v>
      </c>
      <c r="BF270" s="20" t="n">
        <v>45926.54166666666</v>
      </c>
      <c r="BG270" s="20" t="n">
        <v>45926.625</v>
      </c>
    </row>
    <row r="271">
      <c r="A271" s="5">
        <f>A270+1</f>
        <v/>
      </c>
      <c r="B271" s="3">
        <f>-SUMIFS(df_extrato_zig!G:G,df_extrato_zig!E:E,Conciliacao!A271,df_extrato_zig!D:D,"Saque")-SUMIFS(df_extrato_zig!G:G,df_extrato_zig!E:E,Conciliacao!A271,df_extrato_zig!D:D,"Antecipação")</f>
        <v/>
      </c>
      <c r="C271" s="3">
        <f>SUMIFS(df_extrato_zig!E:E,df_extrato_zig!L:L,Conciliacao!A271,df_extrato_zig!F:F,"DINHEIRO")</f>
        <v/>
      </c>
      <c r="D271" s="3">
        <f>SUMIFS(view_parc_agrup!H:H,view_parc_agrup!G:G,Conciliacao!A271)</f>
        <v/>
      </c>
      <c r="E271" s="3">
        <f>SUMIFS(df_mutuos!I:I,df_mutuos!B:B,Conciliacao!A271)</f>
        <v/>
      </c>
      <c r="F271" s="6">
        <f>SUMIFS(df_bloqueios_judiciais!E:E,df_bloqueios_judiciais!D:D,Conciliacao!A271,df_bloqueios_judiciais!E:E,"&gt;0")</f>
        <v/>
      </c>
      <c r="G271" s="7">
        <f>SUMIFS(df_extratos!I:I,df_extratos!F:F,Conciliacao!BD271,df_extratos!G:G,"CREDITO")+SUMIFS(df_extratos!I:I,df_extratos!F:F,Conciliacao!A271,df_extratos!G:G,"CREDITO")+SUMIFS(df_extratos!I:I,df_extratos!F:F,Conciliacao!BE271,df_extratos!G:G,"CREDITO")+SUMIFS(df_extratos!I:I,df_extratos!F:F,Conciliacao!BF271,df_extratos!G:G,"CREDITO")+SUMIFS(df_extratos!I:I,df_extratos!F:F,Conciliacao!BG271,df_extratos!G:G,"CREDITO")</f>
        <v/>
      </c>
      <c r="H271" s="9">
        <f>G271-SUM(B271:F271)</f>
        <v/>
      </c>
      <c r="I271" s="4">
        <f>SUMIFS(df_blueme_sem_parcelamento!E:E,df_blueme_sem_parcelamento!H:H,Conciliacao!A271)*(-1)</f>
        <v/>
      </c>
      <c r="J271" s="4">
        <f>SUMIFS(df_blueme_com_parcelamento!J:J,df_blueme_com_parcelamento!M:M,Conciliacao!A271)*(-1)</f>
        <v/>
      </c>
      <c r="K271" s="4">
        <f>SUMIFS(df_mutuos!J:J,df_mutuos!B:B,Conciliacao!A271)*(-1)</f>
        <v/>
      </c>
      <c r="L271" s="8">
        <f>SUMIFS(df_bloqueios_judiciais!E:E,df_bloqueios_judiciais!D:D,Conciliacao!A271,df_bloqueios_judiciais!E:E,"&lt;0")</f>
        <v/>
      </c>
      <c r="M271" s="10">
        <f>SUMIFS(df_extratos!I:I,df_extratos!F:F,Conciliacao!BD271,df_extratos!G:G,"DEBITO")+SUMIFS(df_extratos!I:I,df_extratos!F:F,Conciliacao!A271,df_extratos!G:G,"DEBITO")+SUMIFS(df_extratos!I:I,df_extratos!F:F,Conciliacao!BE271,df_extratos!G:G,"DEBITO")+SUMIFS(df_extratos!I:I,df_extratos!F:F,Conciliacao!BF271,df_extratos!G:G,"DEBITO")+SUMIFS(df_extratos!I:I,df_extratos!F:F,Conciliacao!BG271,df_extratos!G:G,"DEBITO")</f>
        <v/>
      </c>
      <c r="N271" s="11">
        <f>M271-SUM(I271:L271)</f>
        <v/>
      </c>
      <c r="O271" s="25">
        <f>SUMIFS(df_ajustes_conciliaco!D:D,df_ajustes_conciliaco!C:C,Conciliacao!A271)</f>
        <v/>
      </c>
      <c r="P271" s="22">
        <f>N271+H271-O271</f>
        <v/>
      </c>
      <c r="BD271" s="20" t="n">
        <v>45927.5</v>
      </c>
      <c r="BE271" s="20" t="n">
        <v>45927.125</v>
      </c>
      <c r="BF271" s="20" t="n">
        <v>45927.54166666666</v>
      </c>
      <c r="BG271" s="20" t="n">
        <v>45927.625</v>
      </c>
    </row>
    <row r="272">
      <c r="A272" s="5">
        <f>A271+1</f>
        <v/>
      </c>
      <c r="B272" s="3">
        <f>-SUMIFS(df_extrato_zig!G:G,df_extrato_zig!E:E,Conciliacao!A272,df_extrato_zig!D:D,"Saque")-SUMIFS(df_extrato_zig!G:G,df_extrato_zig!E:E,Conciliacao!A272,df_extrato_zig!D:D,"Antecipação")</f>
        <v/>
      </c>
      <c r="C272" s="3">
        <f>SUMIFS(df_extrato_zig!E:E,df_extrato_zig!L:L,Conciliacao!A272,df_extrato_zig!F:F,"DINHEIRO")</f>
        <v/>
      </c>
      <c r="D272" s="3">
        <f>SUMIFS(view_parc_agrup!H:H,view_parc_agrup!G:G,Conciliacao!A272)</f>
        <v/>
      </c>
      <c r="E272" s="3">
        <f>SUMIFS(df_mutuos!I:I,df_mutuos!B:B,Conciliacao!A272)</f>
        <v/>
      </c>
      <c r="F272" s="6">
        <f>SUMIFS(df_bloqueios_judiciais!E:E,df_bloqueios_judiciais!D:D,Conciliacao!A272,df_bloqueios_judiciais!E:E,"&gt;0")</f>
        <v/>
      </c>
      <c r="G272" s="7">
        <f>SUMIFS(df_extratos!I:I,df_extratos!F:F,Conciliacao!BD272,df_extratos!G:G,"CREDITO")+SUMIFS(df_extratos!I:I,df_extratos!F:F,Conciliacao!A272,df_extratos!G:G,"CREDITO")+SUMIFS(df_extratos!I:I,df_extratos!F:F,Conciliacao!BE272,df_extratos!G:G,"CREDITO")+SUMIFS(df_extratos!I:I,df_extratos!F:F,Conciliacao!BF272,df_extratos!G:G,"CREDITO")+SUMIFS(df_extratos!I:I,df_extratos!F:F,Conciliacao!BG272,df_extratos!G:G,"CREDITO")</f>
        <v/>
      </c>
      <c r="H272" s="9">
        <f>G272-SUM(B272:F272)</f>
        <v/>
      </c>
      <c r="I272" s="4">
        <f>SUMIFS(df_blueme_sem_parcelamento!E:E,df_blueme_sem_parcelamento!H:H,Conciliacao!A272)*(-1)</f>
        <v/>
      </c>
      <c r="J272" s="4">
        <f>SUMIFS(df_blueme_com_parcelamento!J:J,df_blueme_com_parcelamento!M:M,Conciliacao!A272)*(-1)</f>
        <v/>
      </c>
      <c r="K272" s="4">
        <f>SUMIFS(df_mutuos!J:J,df_mutuos!B:B,Conciliacao!A272)*(-1)</f>
        <v/>
      </c>
      <c r="L272" s="8">
        <f>SUMIFS(df_bloqueios_judiciais!E:E,df_bloqueios_judiciais!D:D,Conciliacao!A272,df_bloqueios_judiciais!E:E,"&lt;0")</f>
        <v/>
      </c>
      <c r="M272" s="10">
        <f>SUMIFS(df_extratos!I:I,df_extratos!F:F,Conciliacao!BD272,df_extratos!G:G,"DEBITO")+SUMIFS(df_extratos!I:I,df_extratos!F:F,Conciliacao!A272,df_extratos!G:G,"DEBITO")+SUMIFS(df_extratos!I:I,df_extratos!F:F,Conciliacao!BE272,df_extratos!G:G,"DEBITO")+SUMIFS(df_extratos!I:I,df_extratos!F:F,Conciliacao!BF272,df_extratos!G:G,"DEBITO")+SUMIFS(df_extratos!I:I,df_extratos!F:F,Conciliacao!BG272,df_extratos!G:G,"DEBITO")</f>
        <v/>
      </c>
      <c r="N272" s="11">
        <f>M272-SUM(I272:L272)</f>
        <v/>
      </c>
      <c r="O272" s="25">
        <f>SUMIFS(df_ajustes_conciliaco!D:D,df_ajustes_conciliaco!C:C,Conciliacao!A272)</f>
        <v/>
      </c>
      <c r="P272" s="22">
        <f>N272+H272-O272</f>
        <v/>
      </c>
      <c r="BD272" s="20" t="n">
        <v>45928.5</v>
      </c>
      <c r="BE272" s="20" t="n">
        <v>45928.125</v>
      </c>
      <c r="BF272" s="20" t="n">
        <v>45928.54166666666</v>
      </c>
      <c r="BG272" s="20" t="n">
        <v>45928.625</v>
      </c>
    </row>
    <row r="273">
      <c r="A273" s="5">
        <f>A272+1</f>
        <v/>
      </c>
      <c r="B273" s="3">
        <f>-SUMIFS(df_extrato_zig!G:G,df_extrato_zig!E:E,Conciliacao!A273,df_extrato_zig!D:D,"Saque")-SUMIFS(df_extrato_zig!G:G,df_extrato_zig!E:E,Conciliacao!A273,df_extrato_zig!D:D,"Antecipação")</f>
        <v/>
      </c>
      <c r="C273" s="3">
        <f>SUMIFS(df_extrato_zig!E:E,df_extrato_zig!L:L,Conciliacao!A273,df_extrato_zig!F:F,"DINHEIRO")</f>
        <v/>
      </c>
      <c r="D273" s="3">
        <f>SUMIFS(view_parc_agrup!H:H,view_parc_agrup!G:G,Conciliacao!A273)</f>
        <v/>
      </c>
      <c r="E273" s="3">
        <f>SUMIFS(df_mutuos!I:I,df_mutuos!B:B,Conciliacao!A273)</f>
        <v/>
      </c>
      <c r="F273" s="6">
        <f>SUMIFS(df_bloqueios_judiciais!E:E,df_bloqueios_judiciais!D:D,Conciliacao!A273,df_bloqueios_judiciais!E:E,"&gt;0")</f>
        <v/>
      </c>
      <c r="G273" s="7">
        <f>SUMIFS(df_extratos!I:I,df_extratos!F:F,Conciliacao!BD273,df_extratos!G:G,"CREDITO")+SUMIFS(df_extratos!I:I,df_extratos!F:F,Conciliacao!A273,df_extratos!G:G,"CREDITO")+SUMIFS(df_extratos!I:I,df_extratos!F:F,Conciliacao!BE273,df_extratos!G:G,"CREDITO")+SUMIFS(df_extratos!I:I,df_extratos!F:F,Conciliacao!BF273,df_extratos!G:G,"CREDITO")+SUMIFS(df_extratos!I:I,df_extratos!F:F,Conciliacao!BG273,df_extratos!G:G,"CREDITO")</f>
        <v/>
      </c>
      <c r="H273" s="9">
        <f>G273-SUM(B273:F273)</f>
        <v/>
      </c>
      <c r="I273" s="4">
        <f>SUMIFS(df_blueme_sem_parcelamento!E:E,df_blueme_sem_parcelamento!H:H,Conciliacao!A273)*(-1)</f>
        <v/>
      </c>
      <c r="J273" s="4">
        <f>SUMIFS(df_blueme_com_parcelamento!J:J,df_blueme_com_parcelamento!M:M,Conciliacao!A273)*(-1)</f>
        <v/>
      </c>
      <c r="K273" s="4">
        <f>SUMIFS(df_mutuos!J:J,df_mutuos!B:B,Conciliacao!A273)*(-1)</f>
        <v/>
      </c>
      <c r="L273" s="8">
        <f>SUMIFS(df_bloqueios_judiciais!E:E,df_bloqueios_judiciais!D:D,Conciliacao!A273,df_bloqueios_judiciais!E:E,"&lt;0")</f>
        <v/>
      </c>
      <c r="M273" s="10">
        <f>SUMIFS(df_extratos!I:I,df_extratos!F:F,Conciliacao!BD273,df_extratos!G:G,"DEBITO")+SUMIFS(df_extratos!I:I,df_extratos!F:F,Conciliacao!A273,df_extratos!G:G,"DEBITO")+SUMIFS(df_extratos!I:I,df_extratos!F:F,Conciliacao!BE273,df_extratos!G:G,"DEBITO")+SUMIFS(df_extratos!I:I,df_extratos!F:F,Conciliacao!BF273,df_extratos!G:G,"DEBITO")+SUMIFS(df_extratos!I:I,df_extratos!F:F,Conciliacao!BG273,df_extratos!G:G,"DEBITO")</f>
        <v/>
      </c>
      <c r="N273" s="11">
        <f>M273-SUM(I273:L273)</f>
        <v/>
      </c>
      <c r="O273" s="25">
        <f>SUMIFS(df_ajustes_conciliaco!D:D,df_ajustes_conciliaco!C:C,Conciliacao!A273)</f>
        <v/>
      </c>
      <c r="P273" s="22">
        <f>N273+H273-O273</f>
        <v/>
      </c>
      <c r="BD273" s="20" t="n">
        <v>45929.5</v>
      </c>
      <c r="BE273" s="20" t="n">
        <v>45929.125</v>
      </c>
      <c r="BF273" s="20" t="n">
        <v>45929.54166666666</v>
      </c>
      <c r="BG273" s="20" t="n">
        <v>45929.625</v>
      </c>
    </row>
    <row r="274">
      <c r="A274" s="5">
        <f>A273+1</f>
        <v/>
      </c>
      <c r="B274" s="3">
        <f>-SUMIFS(df_extrato_zig!G:G,df_extrato_zig!E:E,Conciliacao!A274,df_extrato_zig!D:D,"Saque")-SUMIFS(df_extrato_zig!G:G,df_extrato_zig!E:E,Conciliacao!A274,df_extrato_zig!D:D,"Antecipação")</f>
        <v/>
      </c>
      <c r="C274" s="3">
        <f>SUMIFS(df_extrato_zig!E:E,df_extrato_zig!L:L,Conciliacao!A274,df_extrato_zig!F:F,"DINHEIRO")</f>
        <v/>
      </c>
      <c r="D274" s="3">
        <f>SUMIFS(view_parc_agrup!H:H,view_parc_agrup!G:G,Conciliacao!A274)</f>
        <v/>
      </c>
      <c r="E274" s="3">
        <f>SUMIFS(df_mutuos!I:I,df_mutuos!B:B,Conciliacao!A274)</f>
        <v/>
      </c>
      <c r="F274" s="6">
        <f>SUMIFS(df_bloqueios_judiciais!E:E,df_bloqueios_judiciais!D:D,Conciliacao!A274,df_bloqueios_judiciais!E:E,"&gt;0")</f>
        <v/>
      </c>
      <c r="G274" s="7">
        <f>SUMIFS(df_extratos!I:I,df_extratos!F:F,Conciliacao!BD274,df_extratos!G:G,"CREDITO")+SUMIFS(df_extratos!I:I,df_extratos!F:F,Conciliacao!A274,df_extratos!G:G,"CREDITO")+SUMIFS(df_extratos!I:I,df_extratos!F:F,Conciliacao!BE274,df_extratos!G:G,"CREDITO")+SUMIFS(df_extratos!I:I,df_extratos!F:F,Conciliacao!BF274,df_extratos!G:G,"CREDITO")+SUMIFS(df_extratos!I:I,df_extratos!F:F,Conciliacao!BG274,df_extratos!G:G,"CREDITO")</f>
        <v/>
      </c>
      <c r="H274" s="9">
        <f>G274-SUM(B274:F274)</f>
        <v/>
      </c>
      <c r="I274" s="4">
        <f>SUMIFS(df_blueme_sem_parcelamento!E:E,df_blueme_sem_parcelamento!H:H,Conciliacao!A274)*(-1)</f>
        <v/>
      </c>
      <c r="J274" s="4">
        <f>SUMIFS(df_blueme_com_parcelamento!J:J,df_blueme_com_parcelamento!M:M,Conciliacao!A274)*(-1)</f>
        <v/>
      </c>
      <c r="K274" s="4">
        <f>SUMIFS(df_mutuos!J:J,df_mutuos!B:B,Conciliacao!A274)*(-1)</f>
        <v/>
      </c>
      <c r="L274" s="8">
        <f>SUMIFS(df_bloqueios_judiciais!E:E,df_bloqueios_judiciais!D:D,Conciliacao!A274,df_bloqueios_judiciais!E:E,"&lt;0")</f>
        <v/>
      </c>
      <c r="M274" s="10">
        <f>SUMIFS(df_extratos!I:I,df_extratos!F:F,Conciliacao!BD274,df_extratos!G:G,"DEBITO")+SUMIFS(df_extratos!I:I,df_extratos!F:F,Conciliacao!A274,df_extratos!G:G,"DEBITO")+SUMIFS(df_extratos!I:I,df_extratos!F:F,Conciliacao!BE274,df_extratos!G:G,"DEBITO")+SUMIFS(df_extratos!I:I,df_extratos!F:F,Conciliacao!BF274,df_extratos!G:G,"DEBITO")+SUMIFS(df_extratos!I:I,df_extratos!F:F,Conciliacao!BG274,df_extratos!G:G,"DEBITO")</f>
        <v/>
      </c>
      <c r="N274" s="11">
        <f>M274-SUM(I274:L274)</f>
        <v/>
      </c>
      <c r="O274" s="25">
        <f>SUMIFS(df_ajustes_conciliaco!D:D,df_ajustes_conciliaco!C:C,Conciliacao!A274)</f>
        <v/>
      </c>
      <c r="P274" s="22">
        <f>N274+H274-O274</f>
        <v/>
      </c>
      <c r="BD274" s="20" t="n">
        <v>45930.5</v>
      </c>
      <c r="BE274" s="20" t="n">
        <v>45930.125</v>
      </c>
      <c r="BF274" s="20" t="n">
        <v>45930.54166666666</v>
      </c>
      <c r="BG274" s="20" t="n">
        <v>45930.625</v>
      </c>
    </row>
    <row r="275">
      <c r="A275" s="5">
        <f>A274+1</f>
        <v/>
      </c>
      <c r="B275" s="3">
        <f>-SUMIFS(df_extrato_zig!G:G,df_extrato_zig!E:E,Conciliacao!A275,df_extrato_zig!D:D,"Saque")-SUMIFS(df_extrato_zig!G:G,df_extrato_zig!E:E,Conciliacao!A275,df_extrato_zig!D:D,"Antecipação")</f>
        <v/>
      </c>
      <c r="C275" s="3">
        <f>SUMIFS(df_extrato_zig!E:E,df_extrato_zig!L:L,Conciliacao!A275,df_extrato_zig!F:F,"DINHEIRO")</f>
        <v/>
      </c>
      <c r="D275" s="3">
        <f>SUMIFS(view_parc_agrup!H:H,view_parc_agrup!G:G,Conciliacao!A275)</f>
        <v/>
      </c>
      <c r="E275" s="3">
        <f>SUMIFS(df_mutuos!I:I,df_mutuos!B:B,Conciliacao!A275)</f>
        <v/>
      </c>
      <c r="F275" s="6">
        <f>SUMIFS(df_bloqueios_judiciais!E:E,df_bloqueios_judiciais!D:D,Conciliacao!A275,df_bloqueios_judiciais!E:E,"&gt;0")</f>
        <v/>
      </c>
      <c r="G275" s="7">
        <f>SUMIFS(df_extratos!I:I,df_extratos!F:F,Conciliacao!BD275,df_extratos!G:G,"CREDITO")+SUMIFS(df_extratos!I:I,df_extratos!F:F,Conciliacao!A275,df_extratos!G:G,"CREDITO")+SUMIFS(df_extratos!I:I,df_extratos!F:F,Conciliacao!BE275,df_extratos!G:G,"CREDITO")+SUMIFS(df_extratos!I:I,df_extratos!F:F,Conciliacao!BF275,df_extratos!G:G,"CREDITO")+SUMIFS(df_extratos!I:I,df_extratos!F:F,Conciliacao!BG275,df_extratos!G:G,"CREDITO")</f>
        <v/>
      </c>
      <c r="H275" s="9">
        <f>G275-SUM(B275:F275)</f>
        <v/>
      </c>
      <c r="I275" s="4">
        <f>SUMIFS(df_blueme_sem_parcelamento!E:E,df_blueme_sem_parcelamento!H:H,Conciliacao!A275)*(-1)</f>
        <v/>
      </c>
      <c r="J275" s="4">
        <f>SUMIFS(df_blueme_com_parcelamento!J:J,df_blueme_com_parcelamento!M:M,Conciliacao!A275)*(-1)</f>
        <v/>
      </c>
      <c r="K275" s="4">
        <f>SUMIFS(df_mutuos!J:J,df_mutuos!B:B,Conciliacao!A275)*(-1)</f>
        <v/>
      </c>
      <c r="L275" s="8">
        <f>SUMIFS(df_bloqueios_judiciais!E:E,df_bloqueios_judiciais!D:D,Conciliacao!A275,df_bloqueios_judiciais!E:E,"&lt;0")</f>
        <v/>
      </c>
      <c r="M275" s="10">
        <f>SUMIFS(df_extratos!I:I,df_extratos!F:F,Conciliacao!BD275,df_extratos!G:G,"DEBITO")+SUMIFS(df_extratos!I:I,df_extratos!F:F,Conciliacao!A275,df_extratos!G:G,"DEBITO")+SUMIFS(df_extratos!I:I,df_extratos!F:F,Conciliacao!BE275,df_extratos!G:G,"DEBITO")+SUMIFS(df_extratos!I:I,df_extratos!F:F,Conciliacao!BF275,df_extratos!G:G,"DEBITO")+SUMIFS(df_extratos!I:I,df_extratos!F:F,Conciliacao!BG275,df_extratos!G:G,"DEBITO")</f>
        <v/>
      </c>
      <c r="N275" s="11">
        <f>M275-SUM(I275:L275)</f>
        <v/>
      </c>
      <c r="O275" s="25">
        <f>SUMIFS(df_ajustes_conciliaco!D:D,df_ajustes_conciliaco!C:C,Conciliacao!A275)</f>
        <v/>
      </c>
      <c r="P275" s="22">
        <f>N275+H275-O275</f>
        <v/>
      </c>
      <c r="BD275" s="20" t="n">
        <v>45931.5</v>
      </c>
      <c r="BE275" s="20" t="n">
        <v>45931.125</v>
      </c>
      <c r="BF275" s="20" t="n">
        <v>45931.54166666666</v>
      </c>
      <c r="BG275" s="20" t="n">
        <v>45931.625</v>
      </c>
    </row>
    <row r="276">
      <c r="A276" s="5">
        <f>A275+1</f>
        <v/>
      </c>
      <c r="B276" s="3">
        <f>-SUMIFS(df_extrato_zig!G:G,df_extrato_zig!E:E,Conciliacao!A276,df_extrato_zig!D:D,"Saque")-SUMIFS(df_extrato_zig!G:G,df_extrato_zig!E:E,Conciliacao!A276,df_extrato_zig!D:D,"Antecipação")</f>
        <v/>
      </c>
      <c r="C276" s="3">
        <f>SUMIFS(df_extrato_zig!E:E,df_extrato_zig!L:L,Conciliacao!A276,df_extrato_zig!F:F,"DINHEIRO")</f>
        <v/>
      </c>
      <c r="D276" s="3">
        <f>SUMIFS(view_parc_agrup!H:H,view_parc_agrup!G:G,Conciliacao!A276)</f>
        <v/>
      </c>
      <c r="E276" s="3">
        <f>SUMIFS(df_mutuos!I:I,df_mutuos!B:B,Conciliacao!A276)</f>
        <v/>
      </c>
      <c r="F276" s="6">
        <f>SUMIFS(df_bloqueios_judiciais!E:E,df_bloqueios_judiciais!D:D,Conciliacao!A276,df_bloqueios_judiciais!E:E,"&gt;0")</f>
        <v/>
      </c>
      <c r="G276" s="7">
        <f>SUMIFS(df_extratos!I:I,df_extratos!F:F,Conciliacao!BD276,df_extratos!G:G,"CREDITO")+SUMIFS(df_extratos!I:I,df_extratos!F:F,Conciliacao!A276,df_extratos!G:G,"CREDITO")+SUMIFS(df_extratos!I:I,df_extratos!F:F,Conciliacao!BE276,df_extratos!G:G,"CREDITO")+SUMIFS(df_extratos!I:I,df_extratos!F:F,Conciliacao!BF276,df_extratos!G:G,"CREDITO")+SUMIFS(df_extratos!I:I,df_extratos!F:F,Conciliacao!BG276,df_extratos!G:G,"CREDITO")</f>
        <v/>
      </c>
      <c r="H276" s="9">
        <f>G276-SUM(B276:F276)</f>
        <v/>
      </c>
      <c r="I276" s="4">
        <f>SUMIFS(df_blueme_sem_parcelamento!E:E,df_blueme_sem_parcelamento!H:H,Conciliacao!A276)*(-1)</f>
        <v/>
      </c>
      <c r="J276" s="4">
        <f>SUMIFS(df_blueme_com_parcelamento!J:J,df_blueme_com_parcelamento!M:M,Conciliacao!A276)*(-1)</f>
        <v/>
      </c>
      <c r="K276" s="4">
        <f>SUMIFS(df_mutuos!J:J,df_mutuos!B:B,Conciliacao!A276)*(-1)</f>
        <v/>
      </c>
      <c r="L276" s="8">
        <f>SUMIFS(df_bloqueios_judiciais!E:E,df_bloqueios_judiciais!D:D,Conciliacao!A276,df_bloqueios_judiciais!E:E,"&lt;0")</f>
        <v/>
      </c>
      <c r="M276" s="10">
        <f>SUMIFS(df_extratos!I:I,df_extratos!F:F,Conciliacao!BD276,df_extratos!G:G,"DEBITO")+SUMIFS(df_extratos!I:I,df_extratos!F:F,Conciliacao!A276,df_extratos!G:G,"DEBITO")+SUMIFS(df_extratos!I:I,df_extratos!F:F,Conciliacao!BE276,df_extratos!G:G,"DEBITO")+SUMIFS(df_extratos!I:I,df_extratos!F:F,Conciliacao!BF276,df_extratos!G:G,"DEBITO")+SUMIFS(df_extratos!I:I,df_extratos!F:F,Conciliacao!BG276,df_extratos!G:G,"DEBITO")</f>
        <v/>
      </c>
      <c r="N276" s="11">
        <f>M276-SUM(I276:L276)</f>
        <v/>
      </c>
      <c r="O276" s="25">
        <f>SUMIFS(df_ajustes_conciliaco!D:D,df_ajustes_conciliaco!C:C,Conciliacao!A276)</f>
        <v/>
      </c>
      <c r="P276" s="22">
        <f>N276+H276-O276</f>
        <v/>
      </c>
      <c r="BD276" s="20" t="n">
        <v>45932.5</v>
      </c>
      <c r="BE276" s="20" t="n">
        <v>45932.125</v>
      </c>
      <c r="BF276" s="20" t="n">
        <v>45932.54166666666</v>
      </c>
      <c r="BG276" s="20" t="n">
        <v>45932.625</v>
      </c>
    </row>
    <row r="277">
      <c r="A277" s="5">
        <f>A276+1</f>
        <v/>
      </c>
      <c r="B277" s="3">
        <f>-SUMIFS(df_extrato_zig!G:G,df_extrato_zig!E:E,Conciliacao!A277,df_extrato_zig!D:D,"Saque")-SUMIFS(df_extrato_zig!G:G,df_extrato_zig!E:E,Conciliacao!A277,df_extrato_zig!D:D,"Antecipação")</f>
        <v/>
      </c>
      <c r="C277" s="3">
        <f>SUMIFS(df_extrato_zig!E:E,df_extrato_zig!L:L,Conciliacao!A277,df_extrato_zig!F:F,"DINHEIRO")</f>
        <v/>
      </c>
      <c r="D277" s="3">
        <f>SUMIFS(view_parc_agrup!H:H,view_parc_agrup!G:G,Conciliacao!A277)</f>
        <v/>
      </c>
      <c r="E277" s="3">
        <f>SUMIFS(df_mutuos!I:I,df_mutuos!B:B,Conciliacao!A277)</f>
        <v/>
      </c>
      <c r="F277" s="6">
        <f>SUMIFS(df_bloqueios_judiciais!E:E,df_bloqueios_judiciais!D:D,Conciliacao!A277,df_bloqueios_judiciais!E:E,"&gt;0")</f>
        <v/>
      </c>
      <c r="G277" s="7">
        <f>SUMIFS(df_extratos!I:I,df_extratos!F:F,Conciliacao!BD277,df_extratos!G:G,"CREDITO")+SUMIFS(df_extratos!I:I,df_extratos!F:F,Conciliacao!A277,df_extratos!G:G,"CREDITO")+SUMIFS(df_extratos!I:I,df_extratos!F:F,Conciliacao!BE277,df_extratos!G:G,"CREDITO")+SUMIFS(df_extratos!I:I,df_extratos!F:F,Conciliacao!BF277,df_extratos!G:G,"CREDITO")+SUMIFS(df_extratos!I:I,df_extratos!F:F,Conciliacao!BG277,df_extratos!G:G,"CREDITO")</f>
        <v/>
      </c>
      <c r="H277" s="9">
        <f>G277-SUM(B277:F277)</f>
        <v/>
      </c>
      <c r="I277" s="4">
        <f>SUMIFS(df_blueme_sem_parcelamento!E:E,df_blueme_sem_parcelamento!H:H,Conciliacao!A277)*(-1)</f>
        <v/>
      </c>
      <c r="J277" s="4">
        <f>SUMIFS(df_blueme_com_parcelamento!J:J,df_blueme_com_parcelamento!M:M,Conciliacao!A277)*(-1)</f>
        <v/>
      </c>
      <c r="K277" s="4">
        <f>SUMIFS(df_mutuos!J:J,df_mutuos!B:B,Conciliacao!A277)*(-1)</f>
        <v/>
      </c>
      <c r="L277" s="8">
        <f>SUMIFS(df_bloqueios_judiciais!E:E,df_bloqueios_judiciais!D:D,Conciliacao!A277,df_bloqueios_judiciais!E:E,"&lt;0")</f>
        <v/>
      </c>
      <c r="M277" s="10">
        <f>SUMIFS(df_extratos!I:I,df_extratos!F:F,Conciliacao!BD277,df_extratos!G:G,"DEBITO")+SUMIFS(df_extratos!I:I,df_extratos!F:F,Conciliacao!A277,df_extratos!G:G,"DEBITO")+SUMIFS(df_extratos!I:I,df_extratos!F:F,Conciliacao!BE277,df_extratos!G:G,"DEBITO")+SUMIFS(df_extratos!I:I,df_extratos!F:F,Conciliacao!BF277,df_extratos!G:G,"DEBITO")+SUMIFS(df_extratos!I:I,df_extratos!F:F,Conciliacao!BG277,df_extratos!G:G,"DEBITO")</f>
        <v/>
      </c>
      <c r="N277" s="11">
        <f>M277-SUM(I277:L277)</f>
        <v/>
      </c>
      <c r="O277" s="25">
        <f>SUMIFS(df_ajustes_conciliaco!D:D,df_ajustes_conciliaco!C:C,Conciliacao!A277)</f>
        <v/>
      </c>
      <c r="P277" s="22">
        <f>N277+H277-O277</f>
        <v/>
      </c>
      <c r="BD277" s="20" t="n">
        <v>45933.5</v>
      </c>
      <c r="BE277" s="20" t="n">
        <v>45933.125</v>
      </c>
      <c r="BF277" s="20" t="n">
        <v>45933.54166666666</v>
      </c>
      <c r="BG277" s="20" t="n">
        <v>45933.625</v>
      </c>
    </row>
    <row r="278">
      <c r="A278" s="5">
        <f>A277+1</f>
        <v/>
      </c>
      <c r="B278" s="3">
        <f>-SUMIFS(df_extrato_zig!G:G,df_extrato_zig!E:E,Conciliacao!A278,df_extrato_zig!D:D,"Saque")-SUMIFS(df_extrato_zig!G:G,df_extrato_zig!E:E,Conciliacao!A278,df_extrato_zig!D:D,"Antecipação")</f>
        <v/>
      </c>
      <c r="C278" s="3">
        <f>SUMIFS(df_extrato_zig!E:E,df_extrato_zig!L:L,Conciliacao!A278,df_extrato_zig!F:F,"DINHEIRO")</f>
        <v/>
      </c>
      <c r="D278" s="3">
        <f>SUMIFS(view_parc_agrup!H:H,view_parc_agrup!G:G,Conciliacao!A278)</f>
        <v/>
      </c>
      <c r="E278" s="3">
        <f>SUMIFS(df_mutuos!I:I,df_mutuos!B:B,Conciliacao!A278)</f>
        <v/>
      </c>
      <c r="F278" s="6">
        <f>SUMIFS(df_bloqueios_judiciais!E:E,df_bloqueios_judiciais!D:D,Conciliacao!A278,df_bloqueios_judiciais!E:E,"&gt;0")</f>
        <v/>
      </c>
      <c r="G278" s="7">
        <f>SUMIFS(df_extratos!I:I,df_extratos!F:F,Conciliacao!BD278,df_extratos!G:G,"CREDITO")+SUMIFS(df_extratos!I:I,df_extratos!F:F,Conciliacao!A278,df_extratos!G:G,"CREDITO")+SUMIFS(df_extratos!I:I,df_extratos!F:F,Conciliacao!BE278,df_extratos!G:G,"CREDITO")+SUMIFS(df_extratos!I:I,df_extratos!F:F,Conciliacao!BF278,df_extratos!G:G,"CREDITO")+SUMIFS(df_extratos!I:I,df_extratos!F:F,Conciliacao!BG278,df_extratos!G:G,"CREDITO")</f>
        <v/>
      </c>
      <c r="H278" s="9">
        <f>G278-SUM(B278:F278)</f>
        <v/>
      </c>
      <c r="I278" s="4">
        <f>SUMIFS(df_blueme_sem_parcelamento!E:E,df_blueme_sem_parcelamento!H:H,Conciliacao!A278)*(-1)</f>
        <v/>
      </c>
      <c r="J278" s="4">
        <f>SUMIFS(df_blueme_com_parcelamento!J:J,df_blueme_com_parcelamento!M:M,Conciliacao!A278)*(-1)</f>
        <v/>
      </c>
      <c r="K278" s="4">
        <f>SUMIFS(df_mutuos!J:J,df_mutuos!B:B,Conciliacao!A278)*(-1)</f>
        <v/>
      </c>
      <c r="L278" s="8">
        <f>SUMIFS(df_bloqueios_judiciais!E:E,df_bloqueios_judiciais!D:D,Conciliacao!A278,df_bloqueios_judiciais!E:E,"&lt;0")</f>
        <v/>
      </c>
      <c r="M278" s="10">
        <f>SUMIFS(df_extratos!I:I,df_extratos!F:F,Conciliacao!BD278,df_extratos!G:G,"DEBITO")+SUMIFS(df_extratos!I:I,df_extratos!F:F,Conciliacao!A278,df_extratos!G:G,"DEBITO")+SUMIFS(df_extratos!I:I,df_extratos!F:F,Conciliacao!BE278,df_extratos!G:G,"DEBITO")+SUMIFS(df_extratos!I:I,df_extratos!F:F,Conciliacao!BF278,df_extratos!G:G,"DEBITO")+SUMIFS(df_extratos!I:I,df_extratos!F:F,Conciliacao!BG278,df_extratos!G:G,"DEBITO")</f>
        <v/>
      </c>
      <c r="N278" s="11">
        <f>M278-SUM(I278:L278)</f>
        <v/>
      </c>
      <c r="O278" s="25">
        <f>SUMIFS(df_ajustes_conciliaco!D:D,df_ajustes_conciliaco!C:C,Conciliacao!A278)</f>
        <v/>
      </c>
      <c r="P278" s="22">
        <f>N278+H278-O278</f>
        <v/>
      </c>
      <c r="BD278" s="20" t="n">
        <v>45934.5</v>
      </c>
      <c r="BE278" s="20" t="n">
        <v>45934.125</v>
      </c>
      <c r="BF278" s="20" t="n">
        <v>45934.54166666666</v>
      </c>
      <c r="BG278" s="20" t="n">
        <v>45934.625</v>
      </c>
    </row>
    <row r="279">
      <c r="A279" s="5">
        <f>A278+1</f>
        <v/>
      </c>
      <c r="B279" s="3">
        <f>-SUMIFS(df_extrato_zig!G:G,df_extrato_zig!E:E,Conciliacao!A279,df_extrato_zig!D:D,"Saque")-SUMIFS(df_extrato_zig!G:G,df_extrato_zig!E:E,Conciliacao!A279,df_extrato_zig!D:D,"Antecipação")</f>
        <v/>
      </c>
      <c r="C279" s="3">
        <f>SUMIFS(df_extrato_zig!E:E,df_extrato_zig!L:L,Conciliacao!A279,df_extrato_zig!F:F,"DINHEIRO")</f>
        <v/>
      </c>
      <c r="D279" s="3">
        <f>SUMIFS(view_parc_agrup!H:H,view_parc_agrup!G:G,Conciliacao!A279)</f>
        <v/>
      </c>
      <c r="E279" s="3">
        <f>SUMIFS(df_mutuos!I:I,df_mutuos!B:B,Conciliacao!A279)</f>
        <v/>
      </c>
      <c r="F279" s="6">
        <f>SUMIFS(df_bloqueios_judiciais!E:E,df_bloqueios_judiciais!D:D,Conciliacao!A279,df_bloqueios_judiciais!E:E,"&gt;0")</f>
        <v/>
      </c>
      <c r="G279" s="7">
        <f>SUMIFS(df_extratos!I:I,df_extratos!F:F,Conciliacao!BD279,df_extratos!G:G,"CREDITO")+SUMIFS(df_extratos!I:I,df_extratos!F:F,Conciliacao!A279,df_extratos!G:G,"CREDITO")+SUMIFS(df_extratos!I:I,df_extratos!F:F,Conciliacao!BE279,df_extratos!G:G,"CREDITO")+SUMIFS(df_extratos!I:I,df_extratos!F:F,Conciliacao!BF279,df_extratos!G:G,"CREDITO")+SUMIFS(df_extratos!I:I,df_extratos!F:F,Conciliacao!BG279,df_extratos!G:G,"CREDITO")</f>
        <v/>
      </c>
      <c r="H279" s="9">
        <f>G279-SUM(B279:F279)</f>
        <v/>
      </c>
      <c r="I279" s="4">
        <f>SUMIFS(df_blueme_sem_parcelamento!E:E,df_blueme_sem_parcelamento!H:H,Conciliacao!A279)*(-1)</f>
        <v/>
      </c>
      <c r="J279" s="4">
        <f>SUMIFS(df_blueme_com_parcelamento!J:J,df_blueme_com_parcelamento!M:M,Conciliacao!A279)*(-1)</f>
        <v/>
      </c>
      <c r="K279" s="4">
        <f>SUMIFS(df_mutuos!J:J,df_mutuos!B:B,Conciliacao!A279)*(-1)</f>
        <v/>
      </c>
      <c r="L279" s="8">
        <f>SUMIFS(df_bloqueios_judiciais!E:E,df_bloqueios_judiciais!D:D,Conciliacao!A279,df_bloqueios_judiciais!E:E,"&lt;0")</f>
        <v/>
      </c>
      <c r="M279" s="10">
        <f>SUMIFS(df_extratos!I:I,df_extratos!F:F,Conciliacao!BD279,df_extratos!G:G,"DEBITO")+SUMIFS(df_extratos!I:I,df_extratos!F:F,Conciliacao!A279,df_extratos!G:G,"DEBITO")+SUMIFS(df_extratos!I:I,df_extratos!F:F,Conciliacao!BE279,df_extratos!G:G,"DEBITO")+SUMIFS(df_extratos!I:I,df_extratos!F:F,Conciliacao!BF279,df_extratos!G:G,"DEBITO")+SUMIFS(df_extratos!I:I,df_extratos!F:F,Conciliacao!BG279,df_extratos!G:G,"DEBITO")</f>
        <v/>
      </c>
      <c r="N279" s="11">
        <f>M279-SUM(I279:L279)</f>
        <v/>
      </c>
      <c r="O279" s="25">
        <f>SUMIFS(df_ajustes_conciliaco!D:D,df_ajustes_conciliaco!C:C,Conciliacao!A279)</f>
        <v/>
      </c>
      <c r="P279" s="22">
        <f>N279+H279-O279</f>
        <v/>
      </c>
      <c r="BD279" s="20" t="n">
        <v>45935.5</v>
      </c>
      <c r="BE279" s="20" t="n">
        <v>45935.125</v>
      </c>
      <c r="BF279" s="20" t="n">
        <v>45935.54166666666</v>
      </c>
      <c r="BG279" s="20" t="n">
        <v>45935.625</v>
      </c>
    </row>
    <row r="280">
      <c r="A280" s="5">
        <f>A279+1</f>
        <v/>
      </c>
      <c r="B280" s="3">
        <f>-SUMIFS(df_extrato_zig!G:G,df_extrato_zig!E:E,Conciliacao!A280,df_extrato_zig!D:D,"Saque")-SUMIFS(df_extrato_zig!G:G,df_extrato_zig!E:E,Conciliacao!A280,df_extrato_zig!D:D,"Antecipação")</f>
        <v/>
      </c>
      <c r="C280" s="3">
        <f>SUMIFS(df_extrato_zig!E:E,df_extrato_zig!L:L,Conciliacao!A280,df_extrato_zig!F:F,"DINHEIRO")</f>
        <v/>
      </c>
      <c r="D280" s="3">
        <f>SUMIFS(view_parc_agrup!H:H,view_parc_agrup!G:G,Conciliacao!A280)</f>
        <v/>
      </c>
      <c r="E280" s="3">
        <f>SUMIFS(df_mutuos!I:I,df_mutuos!B:B,Conciliacao!A280)</f>
        <v/>
      </c>
      <c r="F280" s="6">
        <f>SUMIFS(df_bloqueios_judiciais!E:E,df_bloqueios_judiciais!D:D,Conciliacao!A280,df_bloqueios_judiciais!E:E,"&gt;0")</f>
        <v/>
      </c>
      <c r="G280" s="7">
        <f>SUMIFS(df_extratos!I:I,df_extratos!F:F,Conciliacao!BD280,df_extratos!G:G,"CREDITO")+SUMIFS(df_extratos!I:I,df_extratos!F:F,Conciliacao!A280,df_extratos!G:G,"CREDITO")+SUMIFS(df_extratos!I:I,df_extratos!F:F,Conciliacao!BE280,df_extratos!G:G,"CREDITO")+SUMIFS(df_extratos!I:I,df_extratos!F:F,Conciliacao!BF280,df_extratos!G:G,"CREDITO")+SUMIFS(df_extratos!I:I,df_extratos!F:F,Conciliacao!BG280,df_extratos!G:G,"CREDITO")</f>
        <v/>
      </c>
      <c r="H280" s="9">
        <f>G280-SUM(B280:F280)</f>
        <v/>
      </c>
      <c r="I280" s="4">
        <f>SUMIFS(df_blueme_sem_parcelamento!E:E,df_blueme_sem_parcelamento!H:H,Conciliacao!A280)*(-1)</f>
        <v/>
      </c>
      <c r="J280" s="4">
        <f>SUMIFS(df_blueme_com_parcelamento!J:J,df_blueme_com_parcelamento!M:M,Conciliacao!A280)*(-1)</f>
        <v/>
      </c>
      <c r="K280" s="4">
        <f>SUMIFS(df_mutuos!J:J,df_mutuos!B:B,Conciliacao!A280)*(-1)</f>
        <v/>
      </c>
      <c r="L280" s="8">
        <f>SUMIFS(df_bloqueios_judiciais!E:E,df_bloqueios_judiciais!D:D,Conciliacao!A280,df_bloqueios_judiciais!E:E,"&lt;0")</f>
        <v/>
      </c>
      <c r="M280" s="10">
        <f>SUMIFS(df_extratos!I:I,df_extratos!F:F,Conciliacao!BD280,df_extratos!G:G,"DEBITO")+SUMIFS(df_extratos!I:I,df_extratos!F:F,Conciliacao!A280,df_extratos!G:G,"DEBITO")+SUMIFS(df_extratos!I:I,df_extratos!F:F,Conciliacao!BE280,df_extratos!G:G,"DEBITO")+SUMIFS(df_extratos!I:I,df_extratos!F:F,Conciliacao!BF280,df_extratos!G:G,"DEBITO")+SUMIFS(df_extratos!I:I,df_extratos!F:F,Conciliacao!BG280,df_extratos!G:G,"DEBITO")</f>
        <v/>
      </c>
      <c r="N280" s="11">
        <f>M280-SUM(I280:L280)</f>
        <v/>
      </c>
      <c r="O280" s="25">
        <f>SUMIFS(df_ajustes_conciliaco!D:D,df_ajustes_conciliaco!C:C,Conciliacao!A280)</f>
        <v/>
      </c>
      <c r="P280" s="22">
        <f>N280+H280-O280</f>
        <v/>
      </c>
      <c r="BD280" s="20" t="n">
        <v>45936.5</v>
      </c>
      <c r="BE280" s="20" t="n">
        <v>45936.125</v>
      </c>
      <c r="BF280" s="20" t="n">
        <v>45936.54166666666</v>
      </c>
      <c r="BG280" s="20" t="n">
        <v>45936.625</v>
      </c>
    </row>
    <row r="281">
      <c r="A281" s="5">
        <f>A280+1</f>
        <v/>
      </c>
      <c r="B281" s="3">
        <f>-SUMIFS(df_extrato_zig!G:G,df_extrato_zig!E:E,Conciliacao!A281,df_extrato_zig!D:D,"Saque")-SUMIFS(df_extrato_zig!G:G,df_extrato_zig!E:E,Conciliacao!A281,df_extrato_zig!D:D,"Antecipação")</f>
        <v/>
      </c>
      <c r="C281" s="3">
        <f>SUMIFS(df_extrato_zig!E:E,df_extrato_zig!L:L,Conciliacao!A281,df_extrato_zig!F:F,"DINHEIRO")</f>
        <v/>
      </c>
      <c r="D281" s="3">
        <f>SUMIFS(view_parc_agrup!H:H,view_parc_agrup!G:G,Conciliacao!A281)</f>
        <v/>
      </c>
      <c r="E281" s="3">
        <f>SUMIFS(df_mutuos!I:I,df_mutuos!B:B,Conciliacao!A281)</f>
        <v/>
      </c>
      <c r="F281" s="6">
        <f>SUMIFS(df_bloqueios_judiciais!E:E,df_bloqueios_judiciais!D:D,Conciliacao!A281,df_bloqueios_judiciais!E:E,"&gt;0")</f>
        <v/>
      </c>
      <c r="G281" s="7">
        <f>SUMIFS(df_extratos!I:I,df_extratos!F:F,Conciliacao!BD281,df_extratos!G:G,"CREDITO")+SUMIFS(df_extratos!I:I,df_extratos!F:F,Conciliacao!A281,df_extratos!G:G,"CREDITO")+SUMIFS(df_extratos!I:I,df_extratos!F:F,Conciliacao!BE281,df_extratos!G:G,"CREDITO")+SUMIFS(df_extratos!I:I,df_extratos!F:F,Conciliacao!BF281,df_extratos!G:G,"CREDITO")+SUMIFS(df_extratos!I:I,df_extratos!F:F,Conciliacao!BG281,df_extratos!G:G,"CREDITO")</f>
        <v/>
      </c>
      <c r="H281" s="9">
        <f>G281-SUM(B281:F281)</f>
        <v/>
      </c>
      <c r="I281" s="4">
        <f>SUMIFS(df_blueme_sem_parcelamento!E:E,df_blueme_sem_parcelamento!H:H,Conciliacao!A281)*(-1)</f>
        <v/>
      </c>
      <c r="J281" s="4">
        <f>SUMIFS(df_blueme_com_parcelamento!J:J,df_blueme_com_parcelamento!M:M,Conciliacao!A281)*(-1)</f>
        <v/>
      </c>
      <c r="K281" s="4">
        <f>SUMIFS(df_mutuos!J:J,df_mutuos!B:B,Conciliacao!A281)*(-1)</f>
        <v/>
      </c>
      <c r="L281" s="8">
        <f>SUMIFS(df_bloqueios_judiciais!E:E,df_bloqueios_judiciais!D:D,Conciliacao!A281,df_bloqueios_judiciais!E:E,"&lt;0")</f>
        <v/>
      </c>
      <c r="M281" s="10">
        <f>SUMIFS(df_extratos!I:I,df_extratos!F:F,Conciliacao!BD281,df_extratos!G:G,"DEBITO")+SUMIFS(df_extratos!I:I,df_extratos!F:F,Conciliacao!A281,df_extratos!G:G,"DEBITO")+SUMIFS(df_extratos!I:I,df_extratos!F:F,Conciliacao!BE281,df_extratos!G:G,"DEBITO")+SUMIFS(df_extratos!I:I,df_extratos!F:F,Conciliacao!BF281,df_extratos!G:G,"DEBITO")+SUMIFS(df_extratos!I:I,df_extratos!F:F,Conciliacao!BG281,df_extratos!G:G,"DEBITO")</f>
        <v/>
      </c>
      <c r="N281" s="11">
        <f>M281-SUM(I281:L281)</f>
        <v/>
      </c>
      <c r="O281" s="25">
        <f>SUMIFS(df_ajustes_conciliaco!D:D,df_ajustes_conciliaco!C:C,Conciliacao!A281)</f>
        <v/>
      </c>
      <c r="P281" s="22">
        <f>N281+H281-O281</f>
        <v/>
      </c>
      <c r="BD281" s="20" t="n">
        <v>45937.5</v>
      </c>
      <c r="BE281" s="20" t="n">
        <v>45937.125</v>
      </c>
      <c r="BF281" s="20" t="n">
        <v>45937.54166666666</v>
      </c>
      <c r="BG281" s="20" t="n">
        <v>45937.625</v>
      </c>
    </row>
    <row r="282">
      <c r="A282" s="5">
        <f>A281+1</f>
        <v/>
      </c>
      <c r="B282" s="3">
        <f>-SUMIFS(df_extrato_zig!G:G,df_extrato_zig!E:E,Conciliacao!A282,df_extrato_zig!D:D,"Saque")-SUMIFS(df_extrato_zig!G:G,df_extrato_zig!E:E,Conciliacao!A282,df_extrato_zig!D:D,"Antecipação")</f>
        <v/>
      </c>
      <c r="C282" s="3">
        <f>SUMIFS(df_extrato_zig!E:E,df_extrato_zig!L:L,Conciliacao!A282,df_extrato_zig!F:F,"DINHEIRO")</f>
        <v/>
      </c>
      <c r="D282" s="3">
        <f>SUMIFS(view_parc_agrup!H:H,view_parc_agrup!G:G,Conciliacao!A282)</f>
        <v/>
      </c>
      <c r="E282" s="3">
        <f>SUMIFS(df_mutuos!I:I,df_mutuos!B:B,Conciliacao!A282)</f>
        <v/>
      </c>
      <c r="F282" s="6">
        <f>SUMIFS(df_bloqueios_judiciais!E:E,df_bloqueios_judiciais!D:D,Conciliacao!A282,df_bloqueios_judiciais!E:E,"&gt;0")</f>
        <v/>
      </c>
      <c r="G282" s="7">
        <f>SUMIFS(df_extratos!I:I,df_extratos!F:F,Conciliacao!BD282,df_extratos!G:G,"CREDITO")+SUMIFS(df_extratos!I:I,df_extratos!F:F,Conciliacao!A282,df_extratos!G:G,"CREDITO")+SUMIFS(df_extratos!I:I,df_extratos!F:F,Conciliacao!BE282,df_extratos!G:G,"CREDITO")+SUMIFS(df_extratos!I:I,df_extratos!F:F,Conciliacao!BF282,df_extratos!G:G,"CREDITO")+SUMIFS(df_extratos!I:I,df_extratos!F:F,Conciliacao!BG282,df_extratos!G:G,"CREDITO")</f>
        <v/>
      </c>
      <c r="H282" s="9">
        <f>G282-SUM(B282:F282)</f>
        <v/>
      </c>
      <c r="I282" s="4">
        <f>SUMIFS(df_blueme_sem_parcelamento!E:E,df_blueme_sem_parcelamento!H:H,Conciliacao!A282)*(-1)</f>
        <v/>
      </c>
      <c r="J282" s="4">
        <f>SUMIFS(df_blueme_com_parcelamento!J:J,df_blueme_com_parcelamento!M:M,Conciliacao!A282)*(-1)</f>
        <v/>
      </c>
      <c r="K282" s="4">
        <f>SUMIFS(df_mutuos!J:J,df_mutuos!B:B,Conciliacao!A282)*(-1)</f>
        <v/>
      </c>
      <c r="L282" s="8">
        <f>SUMIFS(df_bloqueios_judiciais!E:E,df_bloqueios_judiciais!D:D,Conciliacao!A282,df_bloqueios_judiciais!E:E,"&lt;0")</f>
        <v/>
      </c>
      <c r="M282" s="10">
        <f>SUMIFS(df_extratos!I:I,df_extratos!F:F,Conciliacao!BD282,df_extratos!G:G,"DEBITO")+SUMIFS(df_extratos!I:I,df_extratos!F:F,Conciliacao!A282,df_extratos!G:G,"DEBITO")+SUMIFS(df_extratos!I:I,df_extratos!F:F,Conciliacao!BE282,df_extratos!G:G,"DEBITO")+SUMIFS(df_extratos!I:I,df_extratos!F:F,Conciliacao!BF282,df_extratos!G:G,"DEBITO")+SUMIFS(df_extratos!I:I,df_extratos!F:F,Conciliacao!BG282,df_extratos!G:G,"DEBITO")</f>
        <v/>
      </c>
      <c r="N282" s="11">
        <f>M282-SUM(I282:L282)</f>
        <v/>
      </c>
      <c r="O282" s="25">
        <f>SUMIFS(df_ajustes_conciliaco!D:D,df_ajustes_conciliaco!C:C,Conciliacao!A282)</f>
        <v/>
      </c>
      <c r="P282" s="22">
        <f>N282+H282-O282</f>
        <v/>
      </c>
      <c r="BD282" s="20" t="n">
        <v>45938.5</v>
      </c>
      <c r="BE282" s="20" t="n">
        <v>45938.125</v>
      </c>
      <c r="BF282" s="20" t="n">
        <v>45938.54166666666</v>
      </c>
      <c r="BG282" s="20" t="n">
        <v>45938.625</v>
      </c>
    </row>
    <row r="283">
      <c r="A283" s="5">
        <f>A282+1</f>
        <v/>
      </c>
      <c r="B283" s="3">
        <f>-SUMIFS(df_extrato_zig!G:G,df_extrato_zig!E:E,Conciliacao!A283,df_extrato_zig!D:D,"Saque")-SUMIFS(df_extrato_zig!G:G,df_extrato_zig!E:E,Conciliacao!A283,df_extrato_zig!D:D,"Antecipação")</f>
        <v/>
      </c>
      <c r="C283" s="3">
        <f>SUMIFS(df_extrato_zig!E:E,df_extrato_zig!L:L,Conciliacao!A283,df_extrato_zig!F:F,"DINHEIRO")</f>
        <v/>
      </c>
      <c r="D283" s="3">
        <f>SUMIFS(view_parc_agrup!H:H,view_parc_agrup!G:G,Conciliacao!A283)</f>
        <v/>
      </c>
      <c r="E283" s="3">
        <f>SUMIFS(df_mutuos!I:I,df_mutuos!B:B,Conciliacao!A283)</f>
        <v/>
      </c>
      <c r="F283" s="6">
        <f>SUMIFS(df_bloqueios_judiciais!E:E,df_bloqueios_judiciais!D:D,Conciliacao!A283,df_bloqueios_judiciais!E:E,"&gt;0")</f>
        <v/>
      </c>
      <c r="G283" s="7">
        <f>SUMIFS(df_extratos!I:I,df_extratos!F:F,Conciliacao!BD283,df_extratos!G:G,"CREDITO")+SUMIFS(df_extratos!I:I,df_extratos!F:F,Conciliacao!A283,df_extratos!G:G,"CREDITO")+SUMIFS(df_extratos!I:I,df_extratos!F:F,Conciliacao!BE283,df_extratos!G:G,"CREDITO")+SUMIFS(df_extratos!I:I,df_extratos!F:F,Conciliacao!BF283,df_extratos!G:G,"CREDITO")+SUMIFS(df_extratos!I:I,df_extratos!F:F,Conciliacao!BG283,df_extratos!G:G,"CREDITO")</f>
        <v/>
      </c>
      <c r="H283" s="9">
        <f>G283-SUM(B283:F283)</f>
        <v/>
      </c>
      <c r="I283" s="4">
        <f>SUMIFS(df_blueme_sem_parcelamento!E:E,df_blueme_sem_parcelamento!H:H,Conciliacao!A283)*(-1)</f>
        <v/>
      </c>
      <c r="J283" s="4">
        <f>SUMIFS(df_blueme_com_parcelamento!J:J,df_blueme_com_parcelamento!M:M,Conciliacao!A283)*(-1)</f>
        <v/>
      </c>
      <c r="K283" s="4">
        <f>SUMIFS(df_mutuos!J:J,df_mutuos!B:B,Conciliacao!A283)*(-1)</f>
        <v/>
      </c>
      <c r="L283" s="8">
        <f>SUMIFS(df_bloqueios_judiciais!E:E,df_bloqueios_judiciais!D:D,Conciliacao!A283,df_bloqueios_judiciais!E:E,"&lt;0")</f>
        <v/>
      </c>
      <c r="M283" s="10">
        <f>SUMIFS(df_extratos!I:I,df_extratos!F:F,Conciliacao!BD283,df_extratos!G:G,"DEBITO")+SUMIFS(df_extratos!I:I,df_extratos!F:F,Conciliacao!A283,df_extratos!G:G,"DEBITO")+SUMIFS(df_extratos!I:I,df_extratos!F:F,Conciliacao!BE283,df_extratos!G:G,"DEBITO")+SUMIFS(df_extratos!I:I,df_extratos!F:F,Conciliacao!BF283,df_extratos!G:G,"DEBITO")+SUMIFS(df_extratos!I:I,df_extratos!F:F,Conciliacao!BG283,df_extratos!G:G,"DEBITO")</f>
        <v/>
      </c>
      <c r="N283" s="11">
        <f>M283-SUM(I283:L283)</f>
        <v/>
      </c>
      <c r="O283" s="25">
        <f>SUMIFS(df_ajustes_conciliaco!D:D,df_ajustes_conciliaco!C:C,Conciliacao!A283)</f>
        <v/>
      </c>
      <c r="P283" s="22">
        <f>N283+H283-O283</f>
        <v/>
      </c>
      <c r="BD283" s="20" t="n">
        <v>45939.5</v>
      </c>
      <c r="BE283" s="20" t="n">
        <v>45939.125</v>
      </c>
      <c r="BF283" s="20" t="n">
        <v>45939.54166666666</v>
      </c>
      <c r="BG283" s="20" t="n">
        <v>45939.625</v>
      </c>
    </row>
    <row r="284">
      <c r="A284" s="5">
        <f>A283+1</f>
        <v/>
      </c>
      <c r="B284" s="3">
        <f>-SUMIFS(df_extrato_zig!G:G,df_extrato_zig!E:E,Conciliacao!A284,df_extrato_zig!D:D,"Saque")-SUMIFS(df_extrato_zig!G:G,df_extrato_zig!E:E,Conciliacao!A284,df_extrato_zig!D:D,"Antecipação")</f>
        <v/>
      </c>
      <c r="C284" s="3">
        <f>SUMIFS(df_extrato_zig!E:E,df_extrato_zig!L:L,Conciliacao!A284,df_extrato_zig!F:F,"DINHEIRO")</f>
        <v/>
      </c>
      <c r="D284" s="3">
        <f>SUMIFS(view_parc_agrup!H:H,view_parc_agrup!G:G,Conciliacao!A284)</f>
        <v/>
      </c>
      <c r="E284" s="3">
        <f>SUMIFS(df_mutuos!I:I,df_mutuos!B:B,Conciliacao!A284)</f>
        <v/>
      </c>
      <c r="F284" s="6">
        <f>SUMIFS(df_bloqueios_judiciais!E:E,df_bloqueios_judiciais!D:D,Conciliacao!A284,df_bloqueios_judiciais!E:E,"&gt;0")</f>
        <v/>
      </c>
      <c r="G284" s="7">
        <f>SUMIFS(df_extratos!I:I,df_extratos!F:F,Conciliacao!BD284,df_extratos!G:G,"CREDITO")+SUMIFS(df_extratos!I:I,df_extratos!F:F,Conciliacao!A284,df_extratos!G:G,"CREDITO")+SUMIFS(df_extratos!I:I,df_extratos!F:F,Conciliacao!BE284,df_extratos!G:G,"CREDITO")+SUMIFS(df_extratos!I:I,df_extratos!F:F,Conciliacao!BF284,df_extratos!G:G,"CREDITO")+SUMIFS(df_extratos!I:I,df_extratos!F:F,Conciliacao!BG284,df_extratos!G:G,"CREDITO")</f>
        <v/>
      </c>
      <c r="H284" s="9">
        <f>G284-SUM(B284:F284)</f>
        <v/>
      </c>
      <c r="I284" s="4">
        <f>SUMIFS(df_blueme_sem_parcelamento!E:E,df_blueme_sem_parcelamento!H:H,Conciliacao!A284)*(-1)</f>
        <v/>
      </c>
      <c r="J284" s="4">
        <f>SUMIFS(df_blueme_com_parcelamento!J:J,df_blueme_com_parcelamento!M:M,Conciliacao!A284)*(-1)</f>
        <v/>
      </c>
      <c r="K284" s="4">
        <f>SUMIFS(df_mutuos!J:J,df_mutuos!B:B,Conciliacao!A284)*(-1)</f>
        <v/>
      </c>
      <c r="L284" s="8">
        <f>SUMIFS(df_bloqueios_judiciais!E:E,df_bloqueios_judiciais!D:D,Conciliacao!A284,df_bloqueios_judiciais!E:E,"&lt;0")</f>
        <v/>
      </c>
      <c r="M284" s="10">
        <f>SUMIFS(df_extratos!I:I,df_extratos!F:F,Conciliacao!BD284,df_extratos!G:G,"DEBITO")+SUMIFS(df_extratos!I:I,df_extratos!F:F,Conciliacao!A284,df_extratos!G:G,"DEBITO")+SUMIFS(df_extratos!I:I,df_extratos!F:F,Conciliacao!BE284,df_extratos!G:G,"DEBITO")+SUMIFS(df_extratos!I:I,df_extratos!F:F,Conciliacao!BF284,df_extratos!G:G,"DEBITO")+SUMIFS(df_extratos!I:I,df_extratos!F:F,Conciliacao!BG284,df_extratos!G:G,"DEBITO")</f>
        <v/>
      </c>
      <c r="N284" s="11">
        <f>M284-SUM(I284:L284)</f>
        <v/>
      </c>
      <c r="O284" s="25">
        <f>SUMIFS(df_ajustes_conciliaco!D:D,df_ajustes_conciliaco!C:C,Conciliacao!A284)</f>
        <v/>
      </c>
      <c r="P284" s="22">
        <f>N284+H284-O284</f>
        <v/>
      </c>
      <c r="BD284" s="20" t="n">
        <v>45940.5</v>
      </c>
      <c r="BE284" s="20" t="n">
        <v>45940.125</v>
      </c>
      <c r="BF284" s="20" t="n">
        <v>45940.54166666666</v>
      </c>
      <c r="BG284" s="20" t="n">
        <v>45940.625</v>
      </c>
    </row>
    <row r="285">
      <c r="A285" s="5">
        <f>A284+1</f>
        <v/>
      </c>
      <c r="B285" s="3">
        <f>-SUMIFS(df_extrato_zig!G:G,df_extrato_zig!E:E,Conciliacao!A285,df_extrato_zig!D:D,"Saque")-SUMIFS(df_extrato_zig!G:G,df_extrato_zig!E:E,Conciliacao!A285,df_extrato_zig!D:D,"Antecipação")</f>
        <v/>
      </c>
      <c r="C285" s="3">
        <f>SUMIFS(df_extrato_zig!E:E,df_extrato_zig!L:L,Conciliacao!A285,df_extrato_zig!F:F,"DINHEIRO")</f>
        <v/>
      </c>
      <c r="D285" s="3">
        <f>SUMIFS(view_parc_agrup!H:H,view_parc_agrup!G:G,Conciliacao!A285)</f>
        <v/>
      </c>
      <c r="E285" s="3">
        <f>SUMIFS(df_mutuos!I:I,df_mutuos!B:B,Conciliacao!A285)</f>
        <v/>
      </c>
      <c r="F285" s="6">
        <f>SUMIFS(df_bloqueios_judiciais!E:E,df_bloqueios_judiciais!D:D,Conciliacao!A285,df_bloqueios_judiciais!E:E,"&gt;0")</f>
        <v/>
      </c>
      <c r="G285" s="7">
        <f>SUMIFS(df_extratos!I:I,df_extratos!F:F,Conciliacao!BD285,df_extratos!G:G,"CREDITO")+SUMIFS(df_extratos!I:I,df_extratos!F:F,Conciliacao!A285,df_extratos!G:G,"CREDITO")+SUMIFS(df_extratos!I:I,df_extratos!F:F,Conciliacao!BE285,df_extratos!G:G,"CREDITO")+SUMIFS(df_extratos!I:I,df_extratos!F:F,Conciliacao!BF285,df_extratos!G:G,"CREDITO")+SUMIFS(df_extratos!I:I,df_extratos!F:F,Conciliacao!BG285,df_extratos!G:G,"CREDITO")</f>
        <v/>
      </c>
      <c r="H285" s="9">
        <f>G285-SUM(B285:F285)</f>
        <v/>
      </c>
      <c r="I285" s="4">
        <f>SUMIFS(df_blueme_sem_parcelamento!E:E,df_blueme_sem_parcelamento!H:H,Conciliacao!A285)*(-1)</f>
        <v/>
      </c>
      <c r="J285" s="4">
        <f>SUMIFS(df_blueme_com_parcelamento!J:J,df_blueme_com_parcelamento!M:M,Conciliacao!A285)*(-1)</f>
        <v/>
      </c>
      <c r="K285" s="4">
        <f>SUMIFS(df_mutuos!J:J,df_mutuos!B:B,Conciliacao!A285)*(-1)</f>
        <v/>
      </c>
      <c r="L285" s="8">
        <f>SUMIFS(df_bloqueios_judiciais!E:E,df_bloqueios_judiciais!D:D,Conciliacao!A285,df_bloqueios_judiciais!E:E,"&lt;0")</f>
        <v/>
      </c>
      <c r="M285" s="10">
        <f>SUMIFS(df_extratos!I:I,df_extratos!F:F,Conciliacao!BD285,df_extratos!G:G,"DEBITO")+SUMIFS(df_extratos!I:I,df_extratos!F:F,Conciliacao!A285,df_extratos!G:G,"DEBITO")+SUMIFS(df_extratos!I:I,df_extratos!F:F,Conciliacao!BE285,df_extratos!G:G,"DEBITO")+SUMIFS(df_extratos!I:I,df_extratos!F:F,Conciliacao!BF285,df_extratos!G:G,"DEBITO")+SUMIFS(df_extratos!I:I,df_extratos!F:F,Conciliacao!BG285,df_extratos!G:G,"DEBITO")</f>
        <v/>
      </c>
      <c r="N285" s="11">
        <f>M285-SUM(I285:L285)</f>
        <v/>
      </c>
      <c r="O285" s="25">
        <f>SUMIFS(df_ajustes_conciliaco!D:D,df_ajustes_conciliaco!C:C,Conciliacao!A285)</f>
        <v/>
      </c>
      <c r="P285" s="22">
        <f>N285+H285-O285</f>
        <v/>
      </c>
      <c r="BD285" s="20" t="n">
        <v>45941.5</v>
      </c>
      <c r="BE285" s="20" t="n">
        <v>45941.125</v>
      </c>
      <c r="BF285" s="20" t="n">
        <v>45941.54166666666</v>
      </c>
      <c r="BG285" s="20" t="n">
        <v>45941.625</v>
      </c>
    </row>
    <row r="286">
      <c r="A286" s="5">
        <f>A285+1</f>
        <v/>
      </c>
      <c r="B286" s="3">
        <f>-SUMIFS(df_extrato_zig!G:G,df_extrato_zig!E:E,Conciliacao!A286,df_extrato_zig!D:D,"Saque")-SUMIFS(df_extrato_zig!G:G,df_extrato_zig!E:E,Conciliacao!A286,df_extrato_zig!D:D,"Antecipação")</f>
        <v/>
      </c>
      <c r="C286" s="3">
        <f>SUMIFS(df_extrato_zig!E:E,df_extrato_zig!L:L,Conciliacao!A286,df_extrato_zig!F:F,"DINHEIRO")</f>
        <v/>
      </c>
      <c r="D286" s="3">
        <f>SUMIFS(view_parc_agrup!H:H,view_parc_agrup!G:G,Conciliacao!A286)</f>
        <v/>
      </c>
      <c r="E286" s="3">
        <f>SUMIFS(df_mutuos!I:I,df_mutuos!B:B,Conciliacao!A286)</f>
        <v/>
      </c>
      <c r="F286" s="6">
        <f>SUMIFS(df_bloqueios_judiciais!E:E,df_bloqueios_judiciais!D:D,Conciliacao!A286,df_bloqueios_judiciais!E:E,"&gt;0")</f>
        <v/>
      </c>
      <c r="G286" s="7">
        <f>SUMIFS(df_extratos!I:I,df_extratos!F:F,Conciliacao!BD286,df_extratos!G:G,"CREDITO")+SUMIFS(df_extratos!I:I,df_extratos!F:F,Conciliacao!A286,df_extratos!G:G,"CREDITO")+SUMIFS(df_extratos!I:I,df_extratos!F:F,Conciliacao!BE286,df_extratos!G:G,"CREDITO")+SUMIFS(df_extratos!I:I,df_extratos!F:F,Conciliacao!BF286,df_extratos!G:G,"CREDITO")+SUMIFS(df_extratos!I:I,df_extratos!F:F,Conciliacao!BG286,df_extratos!G:G,"CREDITO")</f>
        <v/>
      </c>
      <c r="H286" s="9">
        <f>G286-SUM(B286:F286)</f>
        <v/>
      </c>
      <c r="I286" s="4">
        <f>SUMIFS(df_blueme_sem_parcelamento!E:E,df_blueme_sem_parcelamento!H:H,Conciliacao!A286)*(-1)</f>
        <v/>
      </c>
      <c r="J286" s="4">
        <f>SUMIFS(df_blueme_com_parcelamento!J:J,df_blueme_com_parcelamento!M:M,Conciliacao!A286)*(-1)</f>
        <v/>
      </c>
      <c r="K286" s="4">
        <f>SUMIFS(df_mutuos!J:J,df_mutuos!B:B,Conciliacao!A286)*(-1)</f>
        <v/>
      </c>
      <c r="L286" s="8">
        <f>SUMIFS(df_bloqueios_judiciais!E:E,df_bloqueios_judiciais!D:D,Conciliacao!A286,df_bloqueios_judiciais!E:E,"&lt;0")</f>
        <v/>
      </c>
      <c r="M286" s="10">
        <f>SUMIFS(df_extratos!I:I,df_extratos!F:F,Conciliacao!BD286,df_extratos!G:G,"DEBITO")+SUMIFS(df_extratos!I:I,df_extratos!F:F,Conciliacao!A286,df_extratos!G:G,"DEBITO")+SUMIFS(df_extratos!I:I,df_extratos!F:F,Conciliacao!BE286,df_extratos!G:G,"DEBITO")+SUMIFS(df_extratos!I:I,df_extratos!F:F,Conciliacao!BF286,df_extratos!G:G,"DEBITO")+SUMIFS(df_extratos!I:I,df_extratos!F:F,Conciliacao!BG286,df_extratos!G:G,"DEBITO")</f>
        <v/>
      </c>
      <c r="N286" s="11">
        <f>M286-SUM(I286:L286)</f>
        <v/>
      </c>
      <c r="O286" s="25">
        <f>SUMIFS(df_ajustes_conciliaco!D:D,df_ajustes_conciliaco!C:C,Conciliacao!A286)</f>
        <v/>
      </c>
      <c r="P286" s="22">
        <f>N286+H286-O286</f>
        <v/>
      </c>
      <c r="BD286" s="20" t="n">
        <v>45942.5</v>
      </c>
      <c r="BE286" s="20" t="n">
        <v>45942.125</v>
      </c>
      <c r="BF286" s="20" t="n">
        <v>45942.54166666666</v>
      </c>
      <c r="BG286" s="20" t="n">
        <v>45942.625</v>
      </c>
    </row>
    <row r="287">
      <c r="A287" s="5">
        <f>A286+1</f>
        <v/>
      </c>
      <c r="B287" s="3">
        <f>-SUMIFS(df_extrato_zig!G:G,df_extrato_zig!E:E,Conciliacao!A287,df_extrato_zig!D:D,"Saque")-SUMIFS(df_extrato_zig!G:G,df_extrato_zig!E:E,Conciliacao!A287,df_extrato_zig!D:D,"Antecipação")</f>
        <v/>
      </c>
      <c r="C287" s="3">
        <f>SUMIFS(df_extrato_zig!E:E,df_extrato_zig!L:L,Conciliacao!A287,df_extrato_zig!F:F,"DINHEIRO")</f>
        <v/>
      </c>
      <c r="D287" s="3">
        <f>SUMIFS(view_parc_agrup!H:H,view_parc_agrup!G:G,Conciliacao!A287)</f>
        <v/>
      </c>
      <c r="E287" s="3">
        <f>SUMIFS(df_mutuos!I:I,df_mutuos!B:B,Conciliacao!A287)</f>
        <v/>
      </c>
      <c r="F287" s="6">
        <f>SUMIFS(df_bloqueios_judiciais!E:E,df_bloqueios_judiciais!D:D,Conciliacao!A287,df_bloqueios_judiciais!E:E,"&gt;0")</f>
        <v/>
      </c>
      <c r="G287" s="7">
        <f>SUMIFS(df_extratos!I:I,df_extratos!F:F,Conciliacao!BD287,df_extratos!G:G,"CREDITO")+SUMIFS(df_extratos!I:I,df_extratos!F:F,Conciliacao!A287,df_extratos!G:G,"CREDITO")+SUMIFS(df_extratos!I:I,df_extratos!F:F,Conciliacao!BE287,df_extratos!G:G,"CREDITO")+SUMIFS(df_extratos!I:I,df_extratos!F:F,Conciliacao!BF287,df_extratos!G:G,"CREDITO")+SUMIFS(df_extratos!I:I,df_extratos!F:F,Conciliacao!BG287,df_extratos!G:G,"CREDITO")</f>
        <v/>
      </c>
      <c r="H287" s="9">
        <f>G287-SUM(B287:F287)</f>
        <v/>
      </c>
      <c r="I287" s="4">
        <f>SUMIFS(df_blueme_sem_parcelamento!E:E,df_blueme_sem_parcelamento!H:H,Conciliacao!A287)*(-1)</f>
        <v/>
      </c>
      <c r="J287" s="4">
        <f>SUMIFS(df_blueme_com_parcelamento!J:J,df_blueme_com_parcelamento!M:M,Conciliacao!A287)*(-1)</f>
        <v/>
      </c>
      <c r="K287" s="4">
        <f>SUMIFS(df_mutuos!J:J,df_mutuos!B:B,Conciliacao!A287)*(-1)</f>
        <v/>
      </c>
      <c r="L287" s="8">
        <f>SUMIFS(df_bloqueios_judiciais!E:E,df_bloqueios_judiciais!D:D,Conciliacao!A287,df_bloqueios_judiciais!E:E,"&lt;0")</f>
        <v/>
      </c>
      <c r="M287" s="10">
        <f>SUMIFS(df_extratos!I:I,df_extratos!F:F,Conciliacao!BD287,df_extratos!G:G,"DEBITO")+SUMIFS(df_extratos!I:I,df_extratos!F:F,Conciliacao!A287,df_extratos!G:G,"DEBITO")+SUMIFS(df_extratos!I:I,df_extratos!F:F,Conciliacao!BE287,df_extratos!G:G,"DEBITO")+SUMIFS(df_extratos!I:I,df_extratos!F:F,Conciliacao!BF287,df_extratos!G:G,"DEBITO")+SUMIFS(df_extratos!I:I,df_extratos!F:F,Conciliacao!BG287,df_extratos!G:G,"DEBITO")</f>
        <v/>
      </c>
      <c r="N287" s="11">
        <f>M287-SUM(I287:L287)</f>
        <v/>
      </c>
      <c r="O287" s="25">
        <f>SUMIFS(df_ajustes_conciliaco!D:D,df_ajustes_conciliaco!C:C,Conciliacao!A287)</f>
        <v/>
      </c>
      <c r="P287" s="22">
        <f>N287+H287-O287</f>
        <v/>
      </c>
      <c r="BD287" s="20" t="n">
        <v>45943.5</v>
      </c>
      <c r="BE287" s="20" t="n">
        <v>45943.125</v>
      </c>
      <c r="BF287" s="20" t="n">
        <v>45943.54166666666</v>
      </c>
      <c r="BG287" s="20" t="n">
        <v>45943.625</v>
      </c>
    </row>
    <row r="288">
      <c r="A288" s="5">
        <f>A287+1</f>
        <v/>
      </c>
      <c r="B288" s="3">
        <f>-SUMIFS(df_extrato_zig!G:G,df_extrato_zig!E:E,Conciliacao!A288,df_extrato_zig!D:D,"Saque")-SUMIFS(df_extrato_zig!G:G,df_extrato_zig!E:E,Conciliacao!A288,df_extrato_zig!D:D,"Antecipação")</f>
        <v/>
      </c>
      <c r="C288" s="3">
        <f>SUMIFS(df_extrato_zig!E:E,df_extrato_zig!L:L,Conciliacao!A288,df_extrato_zig!F:F,"DINHEIRO")</f>
        <v/>
      </c>
      <c r="D288" s="3">
        <f>SUMIFS(view_parc_agrup!H:H,view_parc_agrup!G:G,Conciliacao!A288)</f>
        <v/>
      </c>
      <c r="E288" s="3">
        <f>SUMIFS(df_mutuos!I:I,df_mutuos!B:B,Conciliacao!A288)</f>
        <v/>
      </c>
      <c r="F288" s="6">
        <f>SUMIFS(df_bloqueios_judiciais!E:E,df_bloqueios_judiciais!D:D,Conciliacao!A288,df_bloqueios_judiciais!E:E,"&gt;0")</f>
        <v/>
      </c>
      <c r="G288" s="7">
        <f>SUMIFS(df_extratos!I:I,df_extratos!F:F,Conciliacao!BD288,df_extratos!G:G,"CREDITO")+SUMIFS(df_extratos!I:I,df_extratos!F:F,Conciliacao!A288,df_extratos!G:G,"CREDITO")+SUMIFS(df_extratos!I:I,df_extratos!F:F,Conciliacao!BE288,df_extratos!G:G,"CREDITO")+SUMIFS(df_extratos!I:I,df_extratos!F:F,Conciliacao!BF288,df_extratos!G:G,"CREDITO")+SUMIFS(df_extratos!I:I,df_extratos!F:F,Conciliacao!BG288,df_extratos!G:G,"CREDITO")</f>
        <v/>
      </c>
      <c r="H288" s="9">
        <f>G288-SUM(B288:F288)</f>
        <v/>
      </c>
      <c r="I288" s="4">
        <f>SUMIFS(df_blueme_sem_parcelamento!E:E,df_blueme_sem_parcelamento!H:H,Conciliacao!A288)*(-1)</f>
        <v/>
      </c>
      <c r="J288" s="4">
        <f>SUMIFS(df_blueme_com_parcelamento!J:J,df_blueme_com_parcelamento!M:M,Conciliacao!A288)*(-1)</f>
        <v/>
      </c>
      <c r="K288" s="4">
        <f>SUMIFS(df_mutuos!J:J,df_mutuos!B:B,Conciliacao!A288)*(-1)</f>
        <v/>
      </c>
      <c r="L288" s="8">
        <f>SUMIFS(df_bloqueios_judiciais!E:E,df_bloqueios_judiciais!D:D,Conciliacao!A288,df_bloqueios_judiciais!E:E,"&lt;0")</f>
        <v/>
      </c>
      <c r="M288" s="10">
        <f>SUMIFS(df_extratos!I:I,df_extratos!F:F,Conciliacao!BD288,df_extratos!G:G,"DEBITO")+SUMIFS(df_extratos!I:I,df_extratos!F:F,Conciliacao!A288,df_extratos!G:G,"DEBITO")+SUMIFS(df_extratos!I:I,df_extratos!F:F,Conciliacao!BE288,df_extratos!G:G,"DEBITO")+SUMIFS(df_extratos!I:I,df_extratos!F:F,Conciliacao!BF288,df_extratos!G:G,"DEBITO")+SUMIFS(df_extratos!I:I,df_extratos!F:F,Conciliacao!BG288,df_extratos!G:G,"DEBITO")</f>
        <v/>
      </c>
      <c r="N288" s="11">
        <f>M288-SUM(I288:L288)</f>
        <v/>
      </c>
      <c r="O288" s="25">
        <f>SUMIFS(df_ajustes_conciliaco!D:D,df_ajustes_conciliaco!C:C,Conciliacao!A288)</f>
        <v/>
      </c>
      <c r="P288" s="22">
        <f>N288+H288-O288</f>
        <v/>
      </c>
      <c r="BD288" s="20" t="n">
        <v>45944.5</v>
      </c>
      <c r="BE288" s="20" t="n">
        <v>45944.125</v>
      </c>
      <c r="BF288" s="20" t="n">
        <v>45944.54166666666</v>
      </c>
      <c r="BG288" s="20" t="n">
        <v>45944.625</v>
      </c>
    </row>
    <row r="289">
      <c r="A289" s="5">
        <f>A288+1</f>
        <v/>
      </c>
      <c r="B289" s="3">
        <f>-SUMIFS(df_extrato_zig!G:G,df_extrato_zig!E:E,Conciliacao!A289,df_extrato_zig!D:D,"Saque")-SUMIFS(df_extrato_zig!G:G,df_extrato_zig!E:E,Conciliacao!A289,df_extrato_zig!D:D,"Antecipação")</f>
        <v/>
      </c>
      <c r="C289" s="3">
        <f>SUMIFS(df_extrato_zig!E:E,df_extrato_zig!L:L,Conciliacao!A289,df_extrato_zig!F:F,"DINHEIRO")</f>
        <v/>
      </c>
      <c r="D289" s="3">
        <f>SUMIFS(view_parc_agrup!H:H,view_parc_agrup!G:G,Conciliacao!A289)</f>
        <v/>
      </c>
      <c r="E289" s="3">
        <f>SUMIFS(df_mutuos!I:I,df_mutuos!B:B,Conciliacao!A289)</f>
        <v/>
      </c>
      <c r="F289" s="6">
        <f>SUMIFS(df_bloqueios_judiciais!E:E,df_bloqueios_judiciais!D:D,Conciliacao!A289,df_bloqueios_judiciais!E:E,"&gt;0")</f>
        <v/>
      </c>
      <c r="G289" s="7">
        <f>SUMIFS(df_extratos!I:I,df_extratos!F:F,Conciliacao!BD289,df_extratos!G:G,"CREDITO")+SUMIFS(df_extratos!I:I,df_extratos!F:F,Conciliacao!A289,df_extratos!G:G,"CREDITO")+SUMIFS(df_extratos!I:I,df_extratos!F:F,Conciliacao!BE289,df_extratos!G:G,"CREDITO")+SUMIFS(df_extratos!I:I,df_extratos!F:F,Conciliacao!BF289,df_extratos!G:G,"CREDITO")+SUMIFS(df_extratos!I:I,df_extratos!F:F,Conciliacao!BG289,df_extratos!G:G,"CREDITO")</f>
        <v/>
      </c>
      <c r="H289" s="9">
        <f>G289-SUM(B289:F289)</f>
        <v/>
      </c>
      <c r="I289" s="4">
        <f>SUMIFS(df_blueme_sem_parcelamento!E:E,df_blueme_sem_parcelamento!H:H,Conciliacao!A289)*(-1)</f>
        <v/>
      </c>
      <c r="J289" s="4">
        <f>SUMIFS(df_blueme_com_parcelamento!J:J,df_blueme_com_parcelamento!M:M,Conciliacao!A289)*(-1)</f>
        <v/>
      </c>
      <c r="K289" s="4">
        <f>SUMIFS(df_mutuos!J:J,df_mutuos!B:B,Conciliacao!A289)*(-1)</f>
        <v/>
      </c>
      <c r="L289" s="8">
        <f>SUMIFS(df_bloqueios_judiciais!E:E,df_bloqueios_judiciais!D:D,Conciliacao!A289,df_bloqueios_judiciais!E:E,"&lt;0")</f>
        <v/>
      </c>
      <c r="M289" s="10">
        <f>SUMIFS(df_extratos!I:I,df_extratos!F:F,Conciliacao!BD289,df_extratos!G:G,"DEBITO")+SUMIFS(df_extratos!I:I,df_extratos!F:F,Conciliacao!A289,df_extratos!G:G,"DEBITO")+SUMIFS(df_extratos!I:I,df_extratos!F:F,Conciliacao!BE289,df_extratos!G:G,"DEBITO")+SUMIFS(df_extratos!I:I,df_extratos!F:F,Conciliacao!BF289,df_extratos!G:G,"DEBITO")+SUMIFS(df_extratos!I:I,df_extratos!F:F,Conciliacao!BG289,df_extratos!G:G,"DEBITO")</f>
        <v/>
      </c>
      <c r="N289" s="11">
        <f>M289-SUM(I289:L289)</f>
        <v/>
      </c>
      <c r="O289" s="25">
        <f>SUMIFS(df_ajustes_conciliaco!D:D,df_ajustes_conciliaco!C:C,Conciliacao!A289)</f>
        <v/>
      </c>
      <c r="P289" s="22">
        <f>N289+H289-O289</f>
        <v/>
      </c>
      <c r="BD289" s="20" t="n">
        <v>45945.5</v>
      </c>
      <c r="BE289" s="20" t="n">
        <v>45945.125</v>
      </c>
      <c r="BF289" s="20" t="n">
        <v>45945.54166666666</v>
      </c>
      <c r="BG289" s="20" t="n">
        <v>45945.625</v>
      </c>
    </row>
    <row r="290">
      <c r="A290" s="5">
        <f>A289+1</f>
        <v/>
      </c>
      <c r="B290" s="3">
        <f>-SUMIFS(df_extrato_zig!G:G,df_extrato_zig!E:E,Conciliacao!A290,df_extrato_zig!D:D,"Saque")-SUMIFS(df_extrato_zig!G:G,df_extrato_zig!E:E,Conciliacao!A290,df_extrato_zig!D:D,"Antecipação")</f>
        <v/>
      </c>
      <c r="C290" s="3">
        <f>SUMIFS(df_extrato_zig!E:E,df_extrato_zig!L:L,Conciliacao!A290,df_extrato_zig!F:F,"DINHEIRO")</f>
        <v/>
      </c>
      <c r="D290" s="3">
        <f>SUMIFS(view_parc_agrup!H:H,view_parc_agrup!G:G,Conciliacao!A290)</f>
        <v/>
      </c>
      <c r="E290" s="3">
        <f>SUMIFS(df_mutuos!I:I,df_mutuos!B:B,Conciliacao!A290)</f>
        <v/>
      </c>
      <c r="F290" s="6">
        <f>SUMIFS(df_bloqueios_judiciais!E:E,df_bloqueios_judiciais!D:D,Conciliacao!A290,df_bloqueios_judiciais!E:E,"&gt;0")</f>
        <v/>
      </c>
      <c r="G290" s="7">
        <f>SUMIFS(df_extratos!I:I,df_extratos!F:F,Conciliacao!BD290,df_extratos!G:G,"CREDITO")+SUMIFS(df_extratos!I:I,df_extratos!F:F,Conciliacao!A290,df_extratos!G:G,"CREDITO")+SUMIFS(df_extratos!I:I,df_extratos!F:F,Conciliacao!BE290,df_extratos!G:G,"CREDITO")+SUMIFS(df_extratos!I:I,df_extratos!F:F,Conciliacao!BF290,df_extratos!G:G,"CREDITO")+SUMIFS(df_extratos!I:I,df_extratos!F:F,Conciliacao!BG290,df_extratos!G:G,"CREDITO")</f>
        <v/>
      </c>
      <c r="H290" s="9">
        <f>G290-SUM(B290:F290)</f>
        <v/>
      </c>
      <c r="I290" s="4">
        <f>SUMIFS(df_blueme_sem_parcelamento!E:E,df_blueme_sem_parcelamento!H:H,Conciliacao!A290)*(-1)</f>
        <v/>
      </c>
      <c r="J290" s="4">
        <f>SUMIFS(df_blueme_com_parcelamento!J:J,df_blueme_com_parcelamento!M:M,Conciliacao!A290)*(-1)</f>
        <v/>
      </c>
      <c r="K290" s="4">
        <f>SUMIFS(df_mutuos!J:J,df_mutuos!B:B,Conciliacao!A290)*(-1)</f>
        <v/>
      </c>
      <c r="L290" s="8">
        <f>SUMIFS(df_bloqueios_judiciais!E:E,df_bloqueios_judiciais!D:D,Conciliacao!A290,df_bloqueios_judiciais!E:E,"&lt;0")</f>
        <v/>
      </c>
      <c r="M290" s="10">
        <f>SUMIFS(df_extratos!I:I,df_extratos!F:F,Conciliacao!BD290,df_extratos!G:G,"DEBITO")+SUMIFS(df_extratos!I:I,df_extratos!F:F,Conciliacao!A290,df_extratos!G:G,"DEBITO")+SUMIFS(df_extratos!I:I,df_extratos!F:F,Conciliacao!BE290,df_extratos!G:G,"DEBITO")+SUMIFS(df_extratos!I:I,df_extratos!F:F,Conciliacao!BF290,df_extratos!G:G,"DEBITO")+SUMIFS(df_extratos!I:I,df_extratos!F:F,Conciliacao!BG290,df_extratos!G:G,"DEBITO")</f>
        <v/>
      </c>
      <c r="N290" s="11">
        <f>M290-SUM(I290:L290)</f>
        <v/>
      </c>
      <c r="O290" s="25">
        <f>SUMIFS(df_ajustes_conciliaco!D:D,df_ajustes_conciliaco!C:C,Conciliacao!A290)</f>
        <v/>
      </c>
      <c r="P290" s="22">
        <f>N290+H290-O290</f>
        <v/>
      </c>
      <c r="BD290" s="20" t="n">
        <v>45946.5</v>
      </c>
      <c r="BE290" s="20" t="n">
        <v>45946.125</v>
      </c>
      <c r="BF290" s="20" t="n">
        <v>45946.54166666666</v>
      </c>
      <c r="BG290" s="20" t="n">
        <v>45946.625</v>
      </c>
    </row>
    <row r="291">
      <c r="A291" s="5">
        <f>A290+1</f>
        <v/>
      </c>
      <c r="B291" s="3">
        <f>-SUMIFS(df_extrato_zig!G:G,df_extrato_zig!E:E,Conciliacao!A291,df_extrato_zig!D:D,"Saque")-SUMIFS(df_extrato_zig!G:G,df_extrato_zig!E:E,Conciliacao!A291,df_extrato_zig!D:D,"Antecipação")</f>
        <v/>
      </c>
      <c r="C291" s="3">
        <f>SUMIFS(df_extrato_zig!E:E,df_extrato_zig!L:L,Conciliacao!A291,df_extrato_zig!F:F,"DINHEIRO")</f>
        <v/>
      </c>
      <c r="D291" s="3">
        <f>SUMIFS(view_parc_agrup!H:H,view_parc_agrup!G:G,Conciliacao!A291)</f>
        <v/>
      </c>
      <c r="E291" s="3">
        <f>SUMIFS(df_mutuos!I:I,df_mutuos!B:B,Conciliacao!A291)</f>
        <v/>
      </c>
      <c r="F291" s="6">
        <f>SUMIFS(df_bloqueios_judiciais!E:E,df_bloqueios_judiciais!D:D,Conciliacao!A291,df_bloqueios_judiciais!E:E,"&gt;0")</f>
        <v/>
      </c>
      <c r="G291" s="7">
        <f>SUMIFS(df_extratos!I:I,df_extratos!F:F,Conciliacao!BD291,df_extratos!G:G,"CREDITO")+SUMIFS(df_extratos!I:I,df_extratos!F:F,Conciliacao!A291,df_extratos!G:G,"CREDITO")+SUMIFS(df_extratos!I:I,df_extratos!F:F,Conciliacao!BE291,df_extratos!G:G,"CREDITO")+SUMIFS(df_extratos!I:I,df_extratos!F:F,Conciliacao!BF291,df_extratos!G:G,"CREDITO")+SUMIFS(df_extratos!I:I,df_extratos!F:F,Conciliacao!BG291,df_extratos!G:G,"CREDITO")</f>
        <v/>
      </c>
      <c r="H291" s="9">
        <f>G291-SUM(B291:F291)</f>
        <v/>
      </c>
      <c r="I291" s="4">
        <f>SUMIFS(df_blueme_sem_parcelamento!E:E,df_blueme_sem_parcelamento!H:H,Conciliacao!A291)*(-1)</f>
        <v/>
      </c>
      <c r="J291" s="4">
        <f>SUMIFS(df_blueme_com_parcelamento!J:J,df_blueme_com_parcelamento!M:M,Conciliacao!A291)*(-1)</f>
        <v/>
      </c>
      <c r="K291" s="4">
        <f>SUMIFS(df_mutuos!J:J,df_mutuos!B:B,Conciliacao!A291)*(-1)</f>
        <v/>
      </c>
      <c r="L291" s="8">
        <f>SUMIFS(df_bloqueios_judiciais!E:E,df_bloqueios_judiciais!D:D,Conciliacao!A291,df_bloqueios_judiciais!E:E,"&lt;0")</f>
        <v/>
      </c>
      <c r="M291" s="10">
        <f>SUMIFS(df_extratos!I:I,df_extratos!F:F,Conciliacao!BD291,df_extratos!G:G,"DEBITO")+SUMIFS(df_extratos!I:I,df_extratos!F:F,Conciliacao!A291,df_extratos!G:G,"DEBITO")+SUMIFS(df_extratos!I:I,df_extratos!F:F,Conciliacao!BE291,df_extratos!G:G,"DEBITO")+SUMIFS(df_extratos!I:I,df_extratos!F:F,Conciliacao!BF291,df_extratos!G:G,"DEBITO")+SUMIFS(df_extratos!I:I,df_extratos!F:F,Conciliacao!BG291,df_extratos!G:G,"DEBITO")</f>
        <v/>
      </c>
      <c r="N291" s="11">
        <f>M291-SUM(I291:L291)</f>
        <v/>
      </c>
      <c r="O291" s="25">
        <f>SUMIFS(df_ajustes_conciliaco!D:D,df_ajustes_conciliaco!C:C,Conciliacao!A291)</f>
        <v/>
      </c>
      <c r="P291" s="22">
        <f>N291+H291-O291</f>
        <v/>
      </c>
      <c r="BD291" s="20" t="n">
        <v>45947.5</v>
      </c>
      <c r="BE291" s="20" t="n">
        <v>45947.125</v>
      </c>
      <c r="BF291" s="20" t="n">
        <v>45947.54166666666</v>
      </c>
      <c r="BG291" s="20" t="n">
        <v>45947.625</v>
      </c>
    </row>
    <row r="292">
      <c r="A292" s="5">
        <f>A291+1</f>
        <v/>
      </c>
      <c r="B292" s="3">
        <f>-SUMIFS(df_extrato_zig!G:G,df_extrato_zig!E:E,Conciliacao!A292,df_extrato_zig!D:D,"Saque")-SUMIFS(df_extrato_zig!G:G,df_extrato_zig!E:E,Conciliacao!A292,df_extrato_zig!D:D,"Antecipação")</f>
        <v/>
      </c>
      <c r="C292" s="3">
        <f>SUMIFS(df_extrato_zig!E:E,df_extrato_zig!L:L,Conciliacao!A292,df_extrato_zig!F:F,"DINHEIRO")</f>
        <v/>
      </c>
      <c r="D292" s="3">
        <f>SUMIFS(view_parc_agrup!H:H,view_parc_agrup!G:G,Conciliacao!A292)</f>
        <v/>
      </c>
      <c r="E292" s="3">
        <f>SUMIFS(df_mutuos!I:I,df_mutuos!B:B,Conciliacao!A292)</f>
        <v/>
      </c>
      <c r="F292" s="6">
        <f>SUMIFS(df_bloqueios_judiciais!E:E,df_bloqueios_judiciais!D:D,Conciliacao!A292,df_bloqueios_judiciais!E:E,"&gt;0")</f>
        <v/>
      </c>
      <c r="G292" s="7">
        <f>SUMIFS(df_extratos!I:I,df_extratos!F:F,Conciliacao!BD292,df_extratos!G:G,"CREDITO")+SUMIFS(df_extratos!I:I,df_extratos!F:F,Conciliacao!A292,df_extratos!G:G,"CREDITO")+SUMIFS(df_extratos!I:I,df_extratos!F:F,Conciliacao!BE292,df_extratos!G:G,"CREDITO")+SUMIFS(df_extratos!I:I,df_extratos!F:F,Conciliacao!BF292,df_extratos!G:G,"CREDITO")+SUMIFS(df_extratos!I:I,df_extratos!F:F,Conciliacao!BG292,df_extratos!G:G,"CREDITO")</f>
        <v/>
      </c>
      <c r="H292" s="9">
        <f>G292-SUM(B292:F292)</f>
        <v/>
      </c>
      <c r="I292" s="4">
        <f>SUMIFS(df_blueme_sem_parcelamento!E:E,df_blueme_sem_parcelamento!H:H,Conciliacao!A292)*(-1)</f>
        <v/>
      </c>
      <c r="J292" s="4">
        <f>SUMIFS(df_blueme_com_parcelamento!J:J,df_blueme_com_parcelamento!M:M,Conciliacao!A292)*(-1)</f>
        <v/>
      </c>
      <c r="K292" s="4">
        <f>SUMIFS(df_mutuos!J:J,df_mutuos!B:B,Conciliacao!A292)*(-1)</f>
        <v/>
      </c>
      <c r="L292" s="8">
        <f>SUMIFS(df_bloqueios_judiciais!E:E,df_bloqueios_judiciais!D:D,Conciliacao!A292,df_bloqueios_judiciais!E:E,"&lt;0")</f>
        <v/>
      </c>
      <c r="M292" s="10">
        <f>SUMIFS(df_extratos!I:I,df_extratos!F:F,Conciliacao!BD292,df_extratos!G:G,"DEBITO")+SUMIFS(df_extratos!I:I,df_extratos!F:F,Conciliacao!A292,df_extratos!G:G,"DEBITO")+SUMIFS(df_extratos!I:I,df_extratos!F:F,Conciliacao!BE292,df_extratos!G:G,"DEBITO")+SUMIFS(df_extratos!I:I,df_extratos!F:F,Conciliacao!BF292,df_extratos!G:G,"DEBITO")+SUMIFS(df_extratos!I:I,df_extratos!F:F,Conciliacao!BG292,df_extratos!G:G,"DEBITO")</f>
        <v/>
      </c>
      <c r="N292" s="11">
        <f>M292-SUM(I292:L292)</f>
        <v/>
      </c>
      <c r="O292" s="25">
        <f>SUMIFS(df_ajustes_conciliaco!D:D,df_ajustes_conciliaco!C:C,Conciliacao!A292)</f>
        <v/>
      </c>
      <c r="P292" s="22">
        <f>N292+H292-O292</f>
        <v/>
      </c>
      <c r="BD292" s="20" t="n">
        <v>45948.5</v>
      </c>
      <c r="BE292" s="20" t="n">
        <v>45948.125</v>
      </c>
      <c r="BF292" s="20" t="n">
        <v>45948.54166666666</v>
      </c>
      <c r="BG292" s="20" t="n">
        <v>45948.625</v>
      </c>
    </row>
    <row r="293">
      <c r="A293" s="5">
        <f>A292+1</f>
        <v/>
      </c>
      <c r="B293" s="3">
        <f>-SUMIFS(df_extrato_zig!G:G,df_extrato_zig!E:E,Conciliacao!A293,df_extrato_zig!D:D,"Saque")-SUMIFS(df_extrato_zig!G:G,df_extrato_zig!E:E,Conciliacao!A293,df_extrato_zig!D:D,"Antecipação")</f>
        <v/>
      </c>
      <c r="C293" s="3">
        <f>SUMIFS(df_extrato_zig!E:E,df_extrato_zig!L:L,Conciliacao!A293,df_extrato_zig!F:F,"DINHEIRO")</f>
        <v/>
      </c>
      <c r="D293" s="3">
        <f>SUMIFS(view_parc_agrup!H:H,view_parc_agrup!G:G,Conciliacao!A293)</f>
        <v/>
      </c>
      <c r="E293" s="3">
        <f>SUMIFS(df_mutuos!I:I,df_mutuos!B:B,Conciliacao!A293)</f>
        <v/>
      </c>
      <c r="F293" s="6">
        <f>SUMIFS(df_bloqueios_judiciais!E:E,df_bloqueios_judiciais!D:D,Conciliacao!A293,df_bloqueios_judiciais!E:E,"&gt;0")</f>
        <v/>
      </c>
      <c r="G293" s="7">
        <f>SUMIFS(df_extratos!I:I,df_extratos!F:F,Conciliacao!BD293,df_extratos!G:G,"CREDITO")+SUMIFS(df_extratos!I:I,df_extratos!F:F,Conciliacao!A293,df_extratos!G:G,"CREDITO")+SUMIFS(df_extratos!I:I,df_extratos!F:F,Conciliacao!BE293,df_extratos!G:G,"CREDITO")+SUMIFS(df_extratos!I:I,df_extratos!F:F,Conciliacao!BF293,df_extratos!G:G,"CREDITO")+SUMIFS(df_extratos!I:I,df_extratos!F:F,Conciliacao!BG293,df_extratos!G:G,"CREDITO")</f>
        <v/>
      </c>
      <c r="H293" s="9">
        <f>G293-SUM(B293:F293)</f>
        <v/>
      </c>
      <c r="I293" s="4">
        <f>SUMIFS(df_blueme_sem_parcelamento!E:E,df_blueme_sem_parcelamento!H:H,Conciliacao!A293)*(-1)</f>
        <v/>
      </c>
      <c r="J293" s="4">
        <f>SUMIFS(df_blueme_com_parcelamento!J:J,df_blueme_com_parcelamento!M:M,Conciliacao!A293)*(-1)</f>
        <v/>
      </c>
      <c r="K293" s="4">
        <f>SUMIFS(df_mutuos!J:J,df_mutuos!B:B,Conciliacao!A293)*(-1)</f>
        <v/>
      </c>
      <c r="L293" s="8">
        <f>SUMIFS(df_bloqueios_judiciais!E:E,df_bloqueios_judiciais!D:D,Conciliacao!A293,df_bloqueios_judiciais!E:E,"&lt;0")</f>
        <v/>
      </c>
      <c r="M293" s="10">
        <f>SUMIFS(df_extratos!I:I,df_extratos!F:F,Conciliacao!BD293,df_extratos!G:G,"DEBITO")+SUMIFS(df_extratos!I:I,df_extratos!F:F,Conciliacao!A293,df_extratos!G:G,"DEBITO")+SUMIFS(df_extratos!I:I,df_extratos!F:F,Conciliacao!BE293,df_extratos!G:G,"DEBITO")+SUMIFS(df_extratos!I:I,df_extratos!F:F,Conciliacao!BF293,df_extratos!G:G,"DEBITO")+SUMIFS(df_extratos!I:I,df_extratos!F:F,Conciliacao!BG293,df_extratos!G:G,"DEBITO")</f>
        <v/>
      </c>
      <c r="N293" s="11">
        <f>M293-SUM(I293:L293)</f>
        <v/>
      </c>
      <c r="O293" s="25">
        <f>SUMIFS(df_ajustes_conciliaco!D:D,df_ajustes_conciliaco!C:C,Conciliacao!A293)</f>
        <v/>
      </c>
      <c r="P293" s="22">
        <f>N293+H293-O293</f>
        <v/>
      </c>
      <c r="BD293" s="20" t="n">
        <v>45949.5</v>
      </c>
      <c r="BE293" s="20" t="n">
        <v>45949.125</v>
      </c>
      <c r="BF293" s="20" t="n">
        <v>45949.54166666666</v>
      </c>
      <c r="BG293" s="20" t="n">
        <v>45949.625</v>
      </c>
    </row>
    <row r="294">
      <c r="A294" s="5">
        <f>A293+1</f>
        <v/>
      </c>
      <c r="B294" s="3">
        <f>-SUMIFS(df_extrato_zig!G:G,df_extrato_zig!E:E,Conciliacao!A294,df_extrato_zig!D:D,"Saque")-SUMIFS(df_extrato_zig!G:G,df_extrato_zig!E:E,Conciliacao!A294,df_extrato_zig!D:D,"Antecipação")</f>
        <v/>
      </c>
      <c r="C294" s="3">
        <f>SUMIFS(df_extrato_zig!E:E,df_extrato_zig!L:L,Conciliacao!A294,df_extrato_zig!F:F,"DINHEIRO")</f>
        <v/>
      </c>
      <c r="D294" s="3">
        <f>SUMIFS(view_parc_agrup!H:H,view_parc_agrup!G:G,Conciliacao!A294)</f>
        <v/>
      </c>
      <c r="E294" s="3">
        <f>SUMIFS(df_mutuos!I:I,df_mutuos!B:B,Conciliacao!A294)</f>
        <v/>
      </c>
      <c r="F294" s="6">
        <f>SUMIFS(df_bloqueios_judiciais!E:E,df_bloqueios_judiciais!D:D,Conciliacao!A294,df_bloqueios_judiciais!E:E,"&gt;0")</f>
        <v/>
      </c>
      <c r="G294" s="7">
        <f>SUMIFS(df_extratos!I:I,df_extratos!F:F,Conciliacao!BD294,df_extratos!G:G,"CREDITO")+SUMIFS(df_extratos!I:I,df_extratos!F:F,Conciliacao!A294,df_extratos!G:G,"CREDITO")+SUMIFS(df_extratos!I:I,df_extratos!F:F,Conciliacao!BE294,df_extratos!G:G,"CREDITO")+SUMIFS(df_extratos!I:I,df_extratos!F:F,Conciliacao!BF294,df_extratos!G:G,"CREDITO")+SUMIFS(df_extratos!I:I,df_extratos!F:F,Conciliacao!BG294,df_extratos!G:G,"CREDITO")</f>
        <v/>
      </c>
      <c r="H294" s="9">
        <f>G294-SUM(B294:F294)</f>
        <v/>
      </c>
      <c r="I294" s="4">
        <f>SUMIFS(df_blueme_sem_parcelamento!E:E,df_blueme_sem_parcelamento!H:H,Conciliacao!A294)*(-1)</f>
        <v/>
      </c>
      <c r="J294" s="4">
        <f>SUMIFS(df_blueme_com_parcelamento!J:J,df_blueme_com_parcelamento!M:M,Conciliacao!A294)*(-1)</f>
        <v/>
      </c>
      <c r="K294" s="4">
        <f>SUMIFS(df_mutuos!J:J,df_mutuos!B:B,Conciliacao!A294)*(-1)</f>
        <v/>
      </c>
      <c r="L294" s="8">
        <f>SUMIFS(df_bloqueios_judiciais!E:E,df_bloqueios_judiciais!D:D,Conciliacao!A294,df_bloqueios_judiciais!E:E,"&lt;0")</f>
        <v/>
      </c>
      <c r="M294" s="10">
        <f>SUMIFS(df_extratos!I:I,df_extratos!F:F,Conciliacao!BD294,df_extratos!G:G,"DEBITO")+SUMIFS(df_extratos!I:I,df_extratos!F:F,Conciliacao!A294,df_extratos!G:G,"DEBITO")+SUMIFS(df_extratos!I:I,df_extratos!F:F,Conciliacao!BE294,df_extratos!G:G,"DEBITO")+SUMIFS(df_extratos!I:I,df_extratos!F:F,Conciliacao!BF294,df_extratos!G:G,"DEBITO")+SUMIFS(df_extratos!I:I,df_extratos!F:F,Conciliacao!BG294,df_extratos!G:G,"DEBITO")</f>
        <v/>
      </c>
      <c r="N294" s="11">
        <f>M294-SUM(I294:L294)</f>
        <v/>
      </c>
      <c r="O294" s="25">
        <f>SUMIFS(df_ajustes_conciliaco!D:D,df_ajustes_conciliaco!C:C,Conciliacao!A294)</f>
        <v/>
      </c>
      <c r="P294" s="22">
        <f>N294+H294-O294</f>
        <v/>
      </c>
      <c r="BD294" s="20" t="n">
        <v>45950.5</v>
      </c>
      <c r="BE294" s="20" t="n">
        <v>45950.125</v>
      </c>
      <c r="BF294" s="20" t="n">
        <v>45950.54166666666</v>
      </c>
      <c r="BG294" s="20" t="n">
        <v>45950.625</v>
      </c>
    </row>
    <row r="295">
      <c r="A295" s="5">
        <f>A294+1</f>
        <v/>
      </c>
      <c r="B295" s="3">
        <f>-SUMIFS(df_extrato_zig!G:G,df_extrato_zig!E:E,Conciliacao!A295,df_extrato_zig!D:D,"Saque")-SUMIFS(df_extrato_zig!G:G,df_extrato_zig!E:E,Conciliacao!A295,df_extrato_zig!D:D,"Antecipação")</f>
        <v/>
      </c>
      <c r="C295" s="3">
        <f>SUMIFS(df_extrato_zig!E:E,df_extrato_zig!L:L,Conciliacao!A295,df_extrato_zig!F:F,"DINHEIRO")</f>
        <v/>
      </c>
      <c r="D295" s="3">
        <f>SUMIFS(view_parc_agrup!H:H,view_parc_agrup!G:G,Conciliacao!A295)</f>
        <v/>
      </c>
      <c r="E295" s="3">
        <f>SUMIFS(df_mutuos!I:I,df_mutuos!B:B,Conciliacao!A295)</f>
        <v/>
      </c>
      <c r="F295" s="6">
        <f>SUMIFS(df_bloqueios_judiciais!E:E,df_bloqueios_judiciais!D:D,Conciliacao!A295,df_bloqueios_judiciais!E:E,"&gt;0")</f>
        <v/>
      </c>
      <c r="G295" s="7">
        <f>SUMIFS(df_extratos!I:I,df_extratos!F:F,Conciliacao!BD295,df_extratos!G:G,"CREDITO")+SUMIFS(df_extratos!I:I,df_extratos!F:F,Conciliacao!A295,df_extratos!G:G,"CREDITO")+SUMIFS(df_extratos!I:I,df_extratos!F:F,Conciliacao!BE295,df_extratos!G:G,"CREDITO")+SUMIFS(df_extratos!I:I,df_extratos!F:F,Conciliacao!BF295,df_extratos!G:G,"CREDITO")+SUMIFS(df_extratos!I:I,df_extratos!F:F,Conciliacao!BG295,df_extratos!G:G,"CREDITO")</f>
        <v/>
      </c>
      <c r="H295" s="9">
        <f>G295-SUM(B295:F295)</f>
        <v/>
      </c>
      <c r="I295" s="4">
        <f>SUMIFS(df_blueme_sem_parcelamento!E:E,df_blueme_sem_parcelamento!H:H,Conciliacao!A295)*(-1)</f>
        <v/>
      </c>
      <c r="J295" s="4">
        <f>SUMIFS(df_blueme_com_parcelamento!J:J,df_blueme_com_parcelamento!M:M,Conciliacao!A295)*(-1)</f>
        <v/>
      </c>
      <c r="K295" s="4">
        <f>SUMIFS(df_mutuos!J:J,df_mutuos!B:B,Conciliacao!A295)*(-1)</f>
        <v/>
      </c>
      <c r="L295" s="8">
        <f>SUMIFS(df_bloqueios_judiciais!E:E,df_bloqueios_judiciais!D:D,Conciliacao!A295,df_bloqueios_judiciais!E:E,"&lt;0")</f>
        <v/>
      </c>
      <c r="M295" s="10">
        <f>SUMIFS(df_extratos!I:I,df_extratos!F:F,Conciliacao!BD295,df_extratos!G:G,"DEBITO")+SUMIFS(df_extratos!I:I,df_extratos!F:F,Conciliacao!A295,df_extratos!G:G,"DEBITO")+SUMIFS(df_extratos!I:I,df_extratos!F:F,Conciliacao!BE295,df_extratos!G:G,"DEBITO")+SUMIFS(df_extratos!I:I,df_extratos!F:F,Conciliacao!BF295,df_extratos!G:G,"DEBITO")+SUMIFS(df_extratos!I:I,df_extratos!F:F,Conciliacao!BG295,df_extratos!G:G,"DEBITO")</f>
        <v/>
      </c>
      <c r="N295" s="11">
        <f>M295-SUM(I295:L295)</f>
        <v/>
      </c>
      <c r="O295" s="25">
        <f>SUMIFS(df_ajustes_conciliaco!D:D,df_ajustes_conciliaco!C:C,Conciliacao!A295)</f>
        <v/>
      </c>
      <c r="P295" s="22">
        <f>N295+H295-O295</f>
        <v/>
      </c>
      <c r="BD295" s="20" t="n">
        <v>45951.5</v>
      </c>
      <c r="BE295" s="20" t="n">
        <v>45951.125</v>
      </c>
      <c r="BF295" s="20" t="n">
        <v>45951.54166666666</v>
      </c>
      <c r="BG295" s="20" t="n">
        <v>45951.625</v>
      </c>
    </row>
    <row r="296">
      <c r="A296" s="5">
        <f>A295+1</f>
        <v/>
      </c>
      <c r="B296" s="3">
        <f>-SUMIFS(df_extrato_zig!G:G,df_extrato_zig!E:E,Conciliacao!A296,df_extrato_zig!D:D,"Saque")-SUMIFS(df_extrato_zig!G:G,df_extrato_zig!E:E,Conciliacao!A296,df_extrato_zig!D:D,"Antecipação")</f>
        <v/>
      </c>
      <c r="C296" s="3">
        <f>SUMIFS(df_extrato_zig!E:E,df_extrato_zig!L:L,Conciliacao!A296,df_extrato_zig!F:F,"DINHEIRO")</f>
        <v/>
      </c>
      <c r="D296" s="3">
        <f>SUMIFS(view_parc_agrup!H:H,view_parc_agrup!G:G,Conciliacao!A296)</f>
        <v/>
      </c>
      <c r="E296" s="3">
        <f>SUMIFS(df_mutuos!I:I,df_mutuos!B:B,Conciliacao!A296)</f>
        <v/>
      </c>
      <c r="F296" s="6">
        <f>SUMIFS(df_bloqueios_judiciais!E:E,df_bloqueios_judiciais!D:D,Conciliacao!A296,df_bloqueios_judiciais!E:E,"&gt;0")</f>
        <v/>
      </c>
      <c r="G296" s="7">
        <f>SUMIFS(df_extratos!I:I,df_extratos!F:F,Conciliacao!BD296,df_extratos!G:G,"CREDITO")+SUMIFS(df_extratos!I:I,df_extratos!F:F,Conciliacao!A296,df_extratos!G:G,"CREDITO")+SUMIFS(df_extratos!I:I,df_extratos!F:F,Conciliacao!BE296,df_extratos!G:G,"CREDITO")+SUMIFS(df_extratos!I:I,df_extratos!F:F,Conciliacao!BF296,df_extratos!G:G,"CREDITO")+SUMIFS(df_extratos!I:I,df_extratos!F:F,Conciliacao!BG296,df_extratos!G:G,"CREDITO")</f>
        <v/>
      </c>
      <c r="H296" s="9">
        <f>G296-SUM(B296:F296)</f>
        <v/>
      </c>
      <c r="I296" s="4">
        <f>SUMIFS(df_blueme_sem_parcelamento!E:E,df_blueme_sem_parcelamento!H:H,Conciliacao!A296)*(-1)</f>
        <v/>
      </c>
      <c r="J296" s="4">
        <f>SUMIFS(df_blueme_com_parcelamento!J:J,df_blueme_com_parcelamento!M:M,Conciliacao!A296)*(-1)</f>
        <v/>
      </c>
      <c r="K296" s="4">
        <f>SUMIFS(df_mutuos!J:J,df_mutuos!B:B,Conciliacao!A296)*(-1)</f>
        <v/>
      </c>
      <c r="L296" s="8">
        <f>SUMIFS(df_bloqueios_judiciais!E:E,df_bloqueios_judiciais!D:D,Conciliacao!A296,df_bloqueios_judiciais!E:E,"&lt;0")</f>
        <v/>
      </c>
      <c r="M296" s="10">
        <f>SUMIFS(df_extratos!I:I,df_extratos!F:F,Conciliacao!BD296,df_extratos!G:G,"DEBITO")+SUMIFS(df_extratos!I:I,df_extratos!F:F,Conciliacao!A296,df_extratos!G:G,"DEBITO")+SUMIFS(df_extratos!I:I,df_extratos!F:F,Conciliacao!BE296,df_extratos!G:G,"DEBITO")+SUMIFS(df_extratos!I:I,df_extratos!F:F,Conciliacao!BF296,df_extratos!G:G,"DEBITO")+SUMIFS(df_extratos!I:I,df_extratos!F:F,Conciliacao!BG296,df_extratos!G:G,"DEBITO")</f>
        <v/>
      </c>
      <c r="N296" s="11">
        <f>M296-SUM(I296:L296)</f>
        <v/>
      </c>
      <c r="O296" s="25">
        <f>SUMIFS(df_ajustes_conciliaco!D:D,df_ajustes_conciliaco!C:C,Conciliacao!A296)</f>
        <v/>
      </c>
      <c r="P296" s="22">
        <f>N296+H296-O296</f>
        <v/>
      </c>
      <c r="BD296" s="20" t="n">
        <v>45952.5</v>
      </c>
      <c r="BE296" s="20" t="n">
        <v>45952.125</v>
      </c>
      <c r="BF296" s="20" t="n">
        <v>45952.54166666666</v>
      </c>
      <c r="BG296" s="20" t="n">
        <v>45952.625</v>
      </c>
    </row>
    <row r="297">
      <c r="A297" s="5">
        <f>A296+1</f>
        <v/>
      </c>
      <c r="B297" s="3">
        <f>-SUMIFS(df_extrato_zig!G:G,df_extrato_zig!E:E,Conciliacao!A297,df_extrato_zig!D:D,"Saque")-SUMIFS(df_extrato_zig!G:G,df_extrato_zig!E:E,Conciliacao!A297,df_extrato_zig!D:D,"Antecipação")</f>
        <v/>
      </c>
      <c r="C297" s="3">
        <f>SUMIFS(df_extrato_zig!E:E,df_extrato_zig!L:L,Conciliacao!A297,df_extrato_zig!F:F,"DINHEIRO")</f>
        <v/>
      </c>
      <c r="D297" s="3">
        <f>SUMIFS(view_parc_agrup!H:H,view_parc_agrup!G:G,Conciliacao!A297)</f>
        <v/>
      </c>
      <c r="E297" s="3">
        <f>SUMIFS(df_mutuos!I:I,df_mutuos!B:B,Conciliacao!A297)</f>
        <v/>
      </c>
      <c r="F297" s="6">
        <f>SUMIFS(df_bloqueios_judiciais!E:E,df_bloqueios_judiciais!D:D,Conciliacao!A297,df_bloqueios_judiciais!E:E,"&gt;0")</f>
        <v/>
      </c>
      <c r="G297" s="7">
        <f>SUMIFS(df_extratos!I:I,df_extratos!F:F,Conciliacao!BD297,df_extratos!G:G,"CREDITO")+SUMIFS(df_extratos!I:I,df_extratos!F:F,Conciliacao!A297,df_extratos!G:G,"CREDITO")+SUMIFS(df_extratos!I:I,df_extratos!F:F,Conciliacao!BE297,df_extratos!G:G,"CREDITO")+SUMIFS(df_extratos!I:I,df_extratos!F:F,Conciliacao!BF297,df_extratos!G:G,"CREDITO")+SUMIFS(df_extratos!I:I,df_extratos!F:F,Conciliacao!BG297,df_extratos!G:G,"CREDITO")</f>
        <v/>
      </c>
      <c r="H297" s="9">
        <f>G297-SUM(B297:F297)</f>
        <v/>
      </c>
      <c r="I297" s="4">
        <f>SUMIFS(df_blueme_sem_parcelamento!E:E,df_blueme_sem_parcelamento!H:H,Conciliacao!A297)*(-1)</f>
        <v/>
      </c>
      <c r="J297" s="4">
        <f>SUMIFS(df_blueme_com_parcelamento!J:J,df_blueme_com_parcelamento!M:M,Conciliacao!A297)*(-1)</f>
        <v/>
      </c>
      <c r="K297" s="4">
        <f>SUMIFS(df_mutuos!J:J,df_mutuos!B:B,Conciliacao!A297)*(-1)</f>
        <v/>
      </c>
      <c r="L297" s="8">
        <f>SUMIFS(df_bloqueios_judiciais!E:E,df_bloqueios_judiciais!D:D,Conciliacao!A297,df_bloqueios_judiciais!E:E,"&lt;0")</f>
        <v/>
      </c>
      <c r="M297" s="10">
        <f>SUMIFS(df_extratos!I:I,df_extratos!F:F,Conciliacao!BD297,df_extratos!G:G,"DEBITO")+SUMIFS(df_extratos!I:I,df_extratos!F:F,Conciliacao!A297,df_extratos!G:G,"DEBITO")+SUMIFS(df_extratos!I:I,df_extratos!F:F,Conciliacao!BE297,df_extratos!G:G,"DEBITO")+SUMIFS(df_extratos!I:I,df_extratos!F:F,Conciliacao!BF297,df_extratos!G:G,"DEBITO")+SUMIFS(df_extratos!I:I,df_extratos!F:F,Conciliacao!BG297,df_extratos!G:G,"DEBITO")</f>
        <v/>
      </c>
      <c r="N297" s="11">
        <f>M297-SUM(I297:L297)</f>
        <v/>
      </c>
      <c r="O297" s="25">
        <f>SUMIFS(df_ajustes_conciliaco!D:D,df_ajustes_conciliaco!C:C,Conciliacao!A297)</f>
        <v/>
      </c>
      <c r="P297" s="22">
        <f>N297+H297-O297</f>
        <v/>
      </c>
      <c r="BD297" s="20" t="n">
        <v>45953.5</v>
      </c>
      <c r="BE297" s="20" t="n">
        <v>45953.125</v>
      </c>
      <c r="BF297" s="20" t="n">
        <v>45953.54166666666</v>
      </c>
      <c r="BG297" s="20" t="n">
        <v>45953.625</v>
      </c>
    </row>
    <row r="298">
      <c r="A298" s="5">
        <f>A297+1</f>
        <v/>
      </c>
      <c r="B298" s="3">
        <f>-SUMIFS(df_extrato_zig!G:G,df_extrato_zig!E:E,Conciliacao!A298,df_extrato_zig!D:D,"Saque")-SUMIFS(df_extrato_zig!G:G,df_extrato_zig!E:E,Conciliacao!A298,df_extrato_zig!D:D,"Antecipação")</f>
        <v/>
      </c>
      <c r="C298" s="3">
        <f>SUMIFS(df_extrato_zig!E:E,df_extrato_zig!L:L,Conciliacao!A298,df_extrato_zig!F:F,"DINHEIRO")</f>
        <v/>
      </c>
      <c r="D298" s="3">
        <f>SUMIFS(view_parc_agrup!H:H,view_parc_agrup!G:G,Conciliacao!A298)</f>
        <v/>
      </c>
      <c r="E298" s="3">
        <f>SUMIFS(df_mutuos!I:I,df_mutuos!B:B,Conciliacao!A298)</f>
        <v/>
      </c>
      <c r="F298" s="6">
        <f>SUMIFS(df_bloqueios_judiciais!E:E,df_bloqueios_judiciais!D:D,Conciliacao!A298,df_bloqueios_judiciais!E:E,"&gt;0")</f>
        <v/>
      </c>
      <c r="G298" s="7">
        <f>SUMIFS(df_extratos!I:I,df_extratos!F:F,Conciliacao!BD298,df_extratos!G:G,"CREDITO")+SUMIFS(df_extratos!I:I,df_extratos!F:F,Conciliacao!A298,df_extratos!G:G,"CREDITO")+SUMIFS(df_extratos!I:I,df_extratos!F:F,Conciliacao!BE298,df_extratos!G:G,"CREDITO")+SUMIFS(df_extratos!I:I,df_extratos!F:F,Conciliacao!BF298,df_extratos!G:G,"CREDITO")+SUMIFS(df_extratos!I:I,df_extratos!F:F,Conciliacao!BG298,df_extratos!G:G,"CREDITO")</f>
        <v/>
      </c>
      <c r="H298" s="9">
        <f>G298-SUM(B298:F298)</f>
        <v/>
      </c>
      <c r="I298" s="4">
        <f>SUMIFS(df_blueme_sem_parcelamento!E:E,df_blueme_sem_parcelamento!H:H,Conciliacao!A298)*(-1)</f>
        <v/>
      </c>
      <c r="J298" s="4">
        <f>SUMIFS(df_blueme_com_parcelamento!J:J,df_blueme_com_parcelamento!M:M,Conciliacao!A298)*(-1)</f>
        <v/>
      </c>
      <c r="K298" s="4">
        <f>SUMIFS(df_mutuos!J:J,df_mutuos!B:B,Conciliacao!A298)*(-1)</f>
        <v/>
      </c>
      <c r="L298" s="8">
        <f>SUMIFS(df_bloqueios_judiciais!E:E,df_bloqueios_judiciais!D:D,Conciliacao!A298,df_bloqueios_judiciais!E:E,"&lt;0")</f>
        <v/>
      </c>
      <c r="M298" s="10">
        <f>SUMIFS(df_extratos!I:I,df_extratos!F:F,Conciliacao!BD298,df_extratos!G:G,"DEBITO")+SUMIFS(df_extratos!I:I,df_extratos!F:F,Conciliacao!A298,df_extratos!G:G,"DEBITO")+SUMIFS(df_extratos!I:I,df_extratos!F:F,Conciliacao!BE298,df_extratos!G:G,"DEBITO")+SUMIFS(df_extratos!I:I,df_extratos!F:F,Conciliacao!BF298,df_extratos!G:G,"DEBITO")+SUMIFS(df_extratos!I:I,df_extratos!F:F,Conciliacao!BG298,df_extratos!G:G,"DEBITO")</f>
        <v/>
      </c>
      <c r="N298" s="11">
        <f>M298-SUM(I298:L298)</f>
        <v/>
      </c>
      <c r="O298" s="25">
        <f>SUMIFS(df_ajustes_conciliaco!D:D,df_ajustes_conciliaco!C:C,Conciliacao!A298)</f>
        <v/>
      </c>
      <c r="P298" s="22">
        <f>N298+H298-O298</f>
        <v/>
      </c>
      <c r="BD298" s="20" t="n">
        <v>45954.5</v>
      </c>
      <c r="BE298" s="20" t="n">
        <v>45954.125</v>
      </c>
      <c r="BF298" s="20" t="n">
        <v>45954.54166666666</v>
      </c>
      <c r="BG298" s="20" t="n">
        <v>45954.625</v>
      </c>
    </row>
    <row r="299">
      <c r="A299" s="5">
        <f>A298+1</f>
        <v/>
      </c>
      <c r="B299" s="3">
        <f>-SUMIFS(df_extrato_zig!G:G,df_extrato_zig!E:E,Conciliacao!A299,df_extrato_zig!D:D,"Saque")-SUMIFS(df_extrato_zig!G:G,df_extrato_zig!E:E,Conciliacao!A299,df_extrato_zig!D:D,"Antecipação")</f>
        <v/>
      </c>
      <c r="C299" s="3">
        <f>SUMIFS(df_extrato_zig!E:E,df_extrato_zig!L:L,Conciliacao!A299,df_extrato_zig!F:F,"DINHEIRO")</f>
        <v/>
      </c>
      <c r="D299" s="3">
        <f>SUMIFS(view_parc_agrup!H:H,view_parc_agrup!G:G,Conciliacao!A299)</f>
        <v/>
      </c>
      <c r="E299" s="3">
        <f>SUMIFS(df_mutuos!I:I,df_mutuos!B:B,Conciliacao!A299)</f>
        <v/>
      </c>
      <c r="F299" s="6">
        <f>SUMIFS(df_bloqueios_judiciais!E:E,df_bloqueios_judiciais!D:D,Conciliacao!A299,df_bloqueios_judiciais!E:E,"&gt;0")</f>
        <v/>
      </c>
      <c r="G299" s="7">
        <f>SUMIFS(df_extratos!I:I,df_extratos!F:F,Conciliacao!BD299,df_extratos!G:G,"CREDITO")+SUMIFS(df_extratos!I:I,df_extratos!F:F,Conciliacao!A299,df_extratos!G:G,"CREDITO")+SUMIFS(df_extratos!I:I,df_extratos!F:F,Conciliacao!BE299,df_extratos!G:G,"CREDITO")+SUMIFS(df_extratos!I:I,df_extratos!F:F,Conciliacao!BF299,df_extratos!G:G,"CREDITO")+SUMIFS(df_extratos!I:I,df_extratos!F:F,Conciliacao!BG299,df_extratos!G:G,"CREDITO")</f>
        <v/>
      </c>
      <c r="H299" s="9">
        <f>G299-SUM(B299:F299)</f>
        <v/>
      </c>
      <c r="I299" s="4">
        <f>SUMIFS(df_blueme_sem_parcelamento!E:E,df_blueme_sem_parcelamento!H:H,Conciliacao!A299)*(-1)</f>
        <v/>
      </c>
      <c r="J299" s="4">
        <f>SUMIFS(df_blueme_com_parcelamento!J:J,df_blueme_com_parcelamento!M:M,Conciliacao!A299)*(-1)</f>
        <v/>
      </c>
      <c r="K299" s="4">
        <f>SUMIFS(df_mutuos!J:J,df_mutuos!B:B,Conciliacao!A299)*(-1)</f>
        <v/>
      </c>
      <c r="L299" s="8">
        <f>SUMIFS(df_bloqueios_judiciais!E:E,df_bloqueios_judiciais!D:D,Conciliacao!A299,df_bloqueios_judiciais!E:E,"&lt;0")</f>
        <v/>
      </c>
      <c r="M299" s="10">
        <f>SUMIFS(df_extratos!I:I,df_extratos!F:F,Conciliacao!BD299,df_extratos!G:G,"DEBITO")+SUMIFS(df_extratos!I:I,df_extratos!F:F,Conciliacao!A299,df_extratos!G:G,"DEBITO")+SUMIFS(df_extratos!I:I,df_extratos!F:F,Conciliacao!BE299,df_extratos!G:G,"DEBITO")+SUMIFS(df_extratos!I:I,df_extratos!F:F,Conciliacao!BF299,df_extratos!G:G,"DEBITO")+SUMIFS(df_extratos!I:I,df_extratos!F:F,Conciliacao!BG299,df_extratos!G:G,"DEBITO")</f>
        <v/>
      </c>
      <c r="N299" s="11">
        <f>M299-SUM(I299:L299)</f>
        <v/>
      </c>
      <c r="O299" s="25">
        <f>SUMIFS(df_ajustes_conciliaco!D:D,df_ajustes_conciliaco!C:C,Conciliacao!A299)</f>
        <v/>
      </c>
      <c r="P299" s="22">
        <f>N299+H299-O299</f>
        <v/>
      </c>
      <c r="BD299" s="20" t="n">
        <v>45955.5</v>
      </c>
      <c r="BE299" s="20" t="n">
        <v>45955.125</v>
      </c>
      <c r="BF299" s="20" t="n">
        <v>45955.54166666666</v>
      </c>
      <c r="BG299" s="20" t="n">
        <v>45955.625</v>
      </c>
    </row>
    <row r="300">
      <c r="A300" s="5">
        <f>A299+1</f>
        <v/>
      </c>
      <c r="B300" s="3">
        <f>-SUMIFS(df_extrato_zig!G:G,df_extrato_zig!E:E,Conciliacao!A300,df_extrato_zig!D:D,"Saque")-SUMIFS(df_extrato_zig!G:G,df_extrato_zig!E:E,Conciliacao!A300,df_extrato_zig!D:D,"Antecipação")</f>
        <v/>
      </c>
      <c r="C300" s="3">
        <f>SUMIFS(df_extrato_zig!E:E,df_extrato_zig!L:L,Conciliacao!A300,df_extrato_zig!F:F,"DINHEIRO")</f>
        <v/>
      </c>
      <c r="D300" s="3">
        <f>SUMIFS(view_parc_agrup!H:H,view_parc_agrup!G:G,Conciliacao!A300)</f>
        <v/>
      </c>
      <c r="E300" s="3">
        <f>SUMIFS(df_mutuos!I:I,df_mutuos!B:B,Conciliacao!A300)</f>
        <v/>
      </c>
      <c r="F300" s="6">
        <f>SUMIFS(df_bloqueios_judiciais!E:E,df_bloqueios_judiciais!D:D,Conciliacao!A300,df_bloqueios_judiciais!E:E,"&gt;0")</f>
        <v/>
      </c>
      <c r="G300" s="7">
        <f>SUMIFS(df_extratos!I:I,df_extratos!F:F,Conciliacao!BD300,df_extratos!G:G,"CREDITO")+SUMIFS(df_extratos!I:I,df_extratos!F:F,Conciliacao!A300,df_extratos!G:G,"CREDITO")+SUMIFS(df_extratos!I:I,df_extratos!F:F,Conciliacao!BE300,df_extratos!G:G,"CREDITO")+SUMIFS(df_extratos!I:I,df_extratos!F:F,Conciliacao!BF300,df_extratos!G:G,"CREDITO")+SUMIFS(df_extratos!I:I,df_extratos!F:F,Conciliacao!BG300,df_extratos!G:G,"CREDITO")</f>
        <v/>
      </c>
      <c r="H300" s="9">
        <f>G300-SUM(B300:F300)</f>
        <v/>
      </c>
      <c r="I300" s="4">
        <f>SUMIFS(df_blueme_sem_parcelamento!E:E,df_blueme_sem_parcelamento!H:H,Conciliacao!A300)*(-1)</f>
        <v/>
      </c>
      <c r="J300" s="4">
        <f>SUMIFS(df_blueme_com_parcelamento!J:J,df_blueme_com_parcelamento!M:M,Conciliacao!A300)*(-1)</f>
        <v/>
      </c>
      <c r="K300" s="4">
        <f>SUMIFS(df_mutuos!J:J,df_mutuos!B:B,Conciliacao!A300)*(-1)</f>
        <v/>
      </c>
      <c r="L300" s="8">
        <f>SUMIFS(df_bloqueios_judiciais!E:E,df_bloqueios_judiciais!D:D,Conciliacao!A300,df_bloqueios_judiciais!E:E,"&lt;0")</f>
        <v/>
      </c>
      <c r="M300" s="10">
        <f>SUMIFS(df_extratos!I:I,df_extratos!F:F,Conciliacao!BD300,df_extratos!G:G,"DEBITO")+SUMIFS(df_extratos!I:I,df_extratos!F:F,Conciliacao!A300,df_extratos!G:G,"DEBITO")+SUMIFS(df_extratos!I:I,df_extratos!F:F,Conciliacao!BE300,df_extratos!G:G,"DEBITO")+SUMIFS(df_extratos!I:I,df_extratos!F:F,Conciliacao!BF300,df_extratos!G:G,"DEBITO")+SUMIFS(df_extratos!I:I,df_extratos!F:F,Conciliacao!BG300,df_extratos!G:G,"DEBITO")</f>
        <v/>
      </c>
      <c r="N300" s="11">
        <f>M300-SUM(I300:L300)</f>
        <v/>
      </c>
      <c r="O300" s="25">
        <f>SUMIFS(df_ajustes_conciliaco!D:D,df_ajustes_conciliaco!C:C,Conciliacao!A300)</f>
        <v/>
      </c>
      <c r="P300" s="22">
        <f>N300+H300-O300</f>
        <v/>
      </c>
      <c r="BD300" s="20" t="n">
        <v>45956.5</v>
      </c>
      <c r="BE300" s="20" t="n">
        <v>45956.125</v>
      </c>
      <c r="BF300" s="20" t="n">
        <v>45956.54166666666</v>
      </c>
      <c r="BG300" s="20" t="n">
        <v>45956.625</v>
      </c>
    </row>
    <row r="301">
      <c r="A301" s="5">
        <f>A300+1</f>
        <v/>
      </c>
      <c r="B301" s="3">
        <f>-SUMIFS(df_extrato_zig!G:G,df_extrato_zig!E:E,Conciliacao!A301,df_extrato_zig!D:D,"Saque")-SUMIFS(df_extrato_zig!G:G,df_extrato_zig!E:E,Conciliacao!A301,df_extrato_zig!D:D,"Antecipação")</f>
        <v/>
      </c>
      <c r="C301" s="3">
        <f>SUMIFS(df_extrato_zig!E:E,df_extrato_zig!L:L,Conciliacao!A301,df_extrato_zig!F:F,"DINHEIRO")</f>
        <v/>
      </c>
      <c r="D301" s="3">
        <f>SUMIFS(view_parc_agrup!H:H,view_parc_agrup!G:G,Conciliacao!A301)</f>
        <v/>
      </c>
      <c r="E301" s="3">
        <f>SUMIFS(df_mutuos!I:I,df_mutuos!B:B,Conciliacao!A301)</f>
        <v/>
      </c>
      <c r="F301" s="6">
        <f>SUMIFS(df_bloqueios_judiciais!E:E,df_bloqueios_judiciais!D:D,Conciliacao!A301,df_bloqueios_judiciais!E:E,"&gt;0")</f>
        <v/>
      </c>
      <c r="G301" s="7">
        <f>SUMIFS(df_extratos!I:I,df_extratos!F:F,Conciliacao!BD301,df_extratos!G:G,"CREDITO")+SUMIFS(df_extratos!I:I,df_extratos!F:F,Conciliacao!A301,df_extratos!G:G,"CREDITO")+SUMIFS(df_extratos!I:I,df_extratos!F:F,Conciliacao!BE301,df_extratos!G:G,"CREDITO")+SUMIFS(df_extratos!I:I,df_extratos!F:F,Conciliacao!BF301,df_extratos!G:G,"CREDITO")+SUMIFS(df_extratos!I:I,df_extratos!F:F,Conciliacao!BG301,df_extratos!G:G,"CREDITO")</f>
        <v/>
      </c>
      <c r="H301" s="9">
        <f>G301-SUM(B301:F301)</f>
        <v/>
      </c>
      <c r="I301" s="4">
        <f>SUMIFS(df_blueme_sem_parcelamento!E:E,df_blueme_sem_parcelamento!H:H,Conciliacao!A301)*(-1)</f>
        <v/>
      </c>
      <c r="J301" s="4">
        <f>SUMIFS(df_blueme_com_parcelamento!J:J,df_blueme_com_parcelamento!M:M,Conciliacao!A301)*(-1)</f>
        <v/>
      </c>
      <c r="K301" s="4">
        <f>SUMIFS(df_mutuos!J:J,df_mutuos!B:B,Conciliacao!A301)*(-1)</f>
        <v/>
      </c>
      <c r="L301" s="8">
        <f>SUMIFS(df_bloqueios_judiciais!E:E,df_bloqueios_judiciais!D:D,Conciliacao!A301,df_bloqueios_judiciais!E:E,"&lt;0")</f>
        <v/>
      </c>
      <c r="M301" s="10">
        <f>SUMIFS(df_extratos!I:I,df_extratos!F:F,Conciliacao!BD301,df_extratos!G:G,"DEBITO")+SUMIFS(df_extratos!I:I,df_extratos!F:F,Conciliacao!A301,df_extratos!G:G,"DEBITO")+SUMIFS(df_extratos!I:I,df_extratos!F:F,Conciliacao!BE301,df_extratos!G:G,"DEBITO")+SUMIFS(df_extratos!I:I,df_extratos!F:F,Conciliacao!BF301,df_extratos!G:G,"DEBITO")+SUMIFS(df_extratos!I:I,df_extratos!F:F,Conciliacao!BG301,df_extratos!G:G,"DEBITO")</f>
        <v/>
      </c>
      <c r="N301" s="11">
        <f>M301-SUM(I301:L301)</f>
        <v/>
      </c>
      <c r="O301" s="25">
        <f>SUMIFS(df_ajustes_conciliaco!D:D,df_ajustes_conciliaco!C:C,Conciliacao!A301)</f>
        <v/>
      </c>
      <c r="P301" s="22">
        <f>N301+H301-O301</f>
        <v/>
      </c>
      <c r="BD301" s="20" t="n">
        <v>45957.5</v>
      </c>
      <c r="BE301" s="20" t="n">
        <v>45957.125</v>
      </c>
      <c r="BF301" s="20" t="n">
        <v>45957.54166666666</v>
      </c>
      <c r="BG301" s="20" t="n">
        <v>45957.625</v>
      </c>
    </row>
    <row r="302">
      <c r="A302" s="5">
        <f>A301+1</f>
        <v/>
      </c>
      <c r="B302" s="3">
        <f>-SUMIFS(df_extrato_zig!G:G,df_extrato_zig!E:E,Conciliacao!A302,df_extrato_zig!D:D,"Saque")-SUMIFS(df_extrato_zig!G:G,df_extrato_zig!E:E,Conciliacao!A302,df_extrato_zig!D:D,"Antecipação")</f>
        <v/>
      </c>
      <c r="C302" s="3">
        <f>SUMIFS(df_extrato_zig!E:E,df_extrato_zig!L:L,Conciliacao!A302,df_extrato_zig!F:F,"DINHEIRO")</f>
        <v/>
      </c>
      <c r="D302" s="3">
        <f>SUMIFS(view_parc_agrup!H:H,view_parc_agrup!G:G,Conciliacao!A302)</f>
        <v/>
      </c>
      <c r="E302" s="3">
        <f>SUMIFS(df_mutuos!I:I,df_mutuos!B:B,Conciliacao!A302)</f>
        <v/>
      </c>
      <c r="F302" s="6">
        <f>SUMIFS(df_bloqueios_judiciais!E:E,df_bloqueios_judiciais!D:D,Conciliacao!A302,df_bloqueios_judiciais!E:E,"&gt;0")</f>
        <v/>
      </c>
      <c r="G302" s="7">
        <f>SUMIFS(df_extratos!I:I,df_extratos!F:F,Conciliacao!BD302,df_extratos!G:G,"CREDITO")+SUMIFS(df_extratos!I:I,df_extratos!F:F,Conciliacao!A302,df_extratos!G:G,"CREDITO")+SUMIFS(df_extratos!I:I,df_extratos!F:F,Conciliacao!BE302,df_extratos!G:G,"CREDITO")+SUMIFS(df_extratos!I:I,df_extratos!F:F,Conciliacao!BF302,df_extratos!G:G,"CREDITO")+SUMIFS(df_extratos!I:I,df_extratos!F:F,Conciliacao!BG302,df_extratos!G:G,"CREDITO")</f>
        <v/>
      </c>
      <c r="H302" s="9">
        <f>G302-SUM(B302:F302)</f>
        <v/>
      </c>
      <c r="I302" s="4">
        <f>SUMIFS(df_blueme_sem_parcelamento!E:E,df_blueme_sem_parcelamento!H:H,Conciliacao!A302)*(-1)</f>
        <v/>
      </c>
      <c r="J302" s="4">
        <f>SUMIFS(df_blueme_com_parcelamento!J:J,df_blueme_com_parcelamento!M:M,Conciliacao!A302)*(-1)</f>
        <v/>
      </c>
      <c r="K302" s="4">
        <f>SUMIFS(df_mutuos!J:J,df_mutuos!B:B,Conciliacao!A302)*(-1)</f>
        <v/>
      </c>
      <c r="L302" s="8">
        <f>SUMIFS(df_bloqueios_judiciais!E:E,df_bloqueios_judiciais!D:D,Conciliacao!A302,df_bloqueios_judiciais!E:E,"&lt;0")</f>
        <v/>
      </c>
      <c r="M302" s="10">
        <f>SUMIFS(df_extratos!I:I,df_extratos!F:F,Conciliacao!BD302,df_extratos!G:G,"DEBITO")+SUMIFS(df_extratos!I:I,df_extratos!F:F,Conciliacao!A302,df_extratos!G:G,"DEBITO")+SUMIFS(df_extratos!I:I,df_extratos!F:F,Conciliacao!BE302,df_extratos!G:G,"DEBITO")+SUMIFS(df_extratos!I:I,df_extratos!F:F,Conciliacao!BF302,df_extratos!G:G,"DEBITO")+SUMIFS(df_extratos!I:I,df_extratos!F:F,Conciliacao!BG302,df_extratos!G:G,"DEBITO")</f>
        <v/>
      </c>
      <c r="N302" s="11">
        <f>M302-SUM(I302:L302)</f>
        <v/>
      </c>
      <c r="O302" s="25">
        <f>SUMIFS(df_ajustes_conciliaco!D:D,df_ajustes_conciliaco!C:C,Conciliacao!A302)</f>
        <v/>
      </c>
      <c r="P302" s="22">
        <f>N302+H302-O302</f>
        <v/>
      </c>
      <c r="BD302" s="20" t="n">
        <v>45958.5</v>
      </c>
      <c r="BE302" s="20" t="n">
        <v>45958.125</v>
      </c>
      <c r="BF302" s="20" t="n">
        <v>45958.54166666666</v>
      </c>
      <c r="BG302" s="20" t="n">
        <v>45958.625</v>
      </c>
    </row>
    <row r="303">
      <c r="A303" s="5">
        <f>A302+1</f>
        <v/>
      </c>
      <c r="B303" s="3">
        <f>-SUMIFS(df_extrato_zig!G:G,df_extrato_zig!E:E,Conciliacao!A303,df_extrato_zig!D:D,"Saque")-SUMIFS(df_extrato_zig!G:G,df_extrato_zig!E:E,Conciliacao!A303,df_extrato_zig!D:D,"Antecipação")</f>
        <v/>
      </c>
      <c r="C303" s="3">
        <f>SUMIFS(df_extrato_zig!E:E,df_extrato_zig!L:L,Conciliacao!A303,df_extrato_zig!F:F,"DINHEIRO")</f>
        <v/>
      </c>
      <c r="D303" s="3">
        <f>SUMIFS(view_parc_agrup!H:H,view_parc_agrup!G:G,Conciliacao!A303)</f>
        <v/>
      </c>
      <c r="E303" s="3">
        <f>SUMIFS(df_mutuos!I:I,df_mutuos!B:B,Conciliacao!A303)</f>
        <v/>
      </c>
      <c r="F303" s="6">
        <f>SUMIFS(df_bloqueios_judiciais!E:E,df_bloqueios_judiciais!D:D,Conciliacao!A303,df_bloqueios_judiciais!E:E,"&gt;0")</f>
        <v/>
      </c>
      <c r="G303" s="7">
        <f>SUMIFS(df_extratos!I:I,df_extratos!F:F,Conciliacao!BD303,df_extratos!G:G,"CREDITO")+SUMIFS(df_extratos!I:I,df_extratos!F:F,Conciliacao!A303,df_extratos!G:G,"CREDITO")+SUMIFS(df_extratos!I:I,df_extratos!F:F,Conciliacao!BE303,df_extratos!G:G,"CREDITO")+SUMIFS(df_extratos!I:I,df_extratos!F:F,Conciliacao!BF303,df_extratos!G:G,"CREDITO")+SUMIFS(df_extratos!I:I,df_extratos!F:F,Conciliacao!BG303,df_extratos!G:G,"CREDITO")</f>
        <v/>
      </c>
      <c r="H303" s="9">
        <f>G303-SUM(B303:F303)</f>
        <v/>
      </c>
      <c r="I303" s="4">
        <f>SUMIFS(df_blueme_sem_parcelamento!E:E,df_blueme_sem_parcelamento!H:H,Conciliacao!A303)*(-1)</f>
        <v/>
      </c>
      <c r="J303" s="4">
        <f>SUMIFS(df_blueme_com_parcelamento!J:J,df_blueme_com_parcelamento!M:M,Conciliacao!A303)*(-1)</f>
        <v/>
      </c>
      <c r="K303" s="4">
        <f>SUMIFS(df_mutuos!J:J,df_mutuos!B:B,Conciliacao!A303)*(-1)</f>
        <v/>
      </c>
      <c r="L303" s="8">
        <f>SUMIFS(df_bloqueios_judiciais!E:E,df_bloqueios_judiciais!D:D,Conciliacao!A303,df_bloqueios_judiciais!E:E,"&lt;0")</f>
        <v/>
      </c>
      <c r="M303" s="10">
        <f>SUMIFS(df_extratos!I:I,df_extratos!F:F,Conciliacao!BD303,df_extratos!G:G,"DEBITO")+SUMIFS(df_extratos!I:I,df_extratos!F:F,Conciliacao!A303,df_extratos!G:G,"DEBITO")+SUMIFS(df_extratos!I:I,df_extratos!F:F,Conciliacao!BE303,df_extratos!G:G,"DEBITO")+SUMIFS(df_extratos!I:I,df_extratos!F:F,Conciliacao!BF303,df_extratos!G:G,"DEBITO")+SUMIFS(df_extratos!I:I,df_extratos!F:F,Conciliacao!BG303,df_extratos!G:G,"DEBITO")</f>
        <v/>
      </c>
      <c r="N303" s="11">
        <f>M303-SUM(I303:L303)</f>
        <v/>
      </c>
      <c r="O303" s="25">
        <f>SUMIFS(df_ajustes_conciliaco!D:D,df_ajustes_conciliaco!C:C,Conciliacao!A303)</f>
        <v/>
      </c>
      <c r="P303" s="22">
        <f>N303+H303-O303</f>
        <v/>
      </c>
      <c r="BD303" s="20" t="n">
        <v>45959.5</v>
      </c>
      <c r="BE303" s="20" t="n">
        <v>45959.125</v>
      </c>
      <c r="BF303" s="20" t="n">
        <v>45959.54166666666</v>
      </c>
      <c r="BG303" s="20" t="n">
        <v>45959.625</v>
      </c>
    </row>
    <row r="304">
      <c r="A304" s="5">
        <f>A303+1</f>
        <v/>
      </c>
      <c r="B304" s="3">
        <f>-SUMIFS(df_extrato_zig!G:G,df_extrato_zig!E:E,Conciliacao!A304,df_extrato_zig!D:D,"Saque")-SUMIFS(df_extrato_zig!G:G,df_extrato_zig!E:E,Conciliacao!A304,df_extrato_zig!D:D,"Antecipação")</f>
        <v/>
      </c>
      <c r="C304" s="3">
        <f>SUMIFS(df_extrato_zig!E:E,df_extrato_zig!L:L,Conciliacao!A304,df_extrato_zig!F:F,"DINHEIRO")</f>
        <v/>
      </c>
      <c r="D304" s="3">
        <f>SUMIFS(view_parc_agrup!H:H,view_parc_agrup!G:G,Conciliacao!A304)</f>
        <v/>
      </c>
      <c r="E304" s="3">
        <f>SUMIFS(df_mutuos!I:I,df_mutuos!B:B,Conciliacao!A304)</f>
        <v/>
      </c>
      <c r="F304" s="6">
        <f>SUMIFS(df_bloqueios_judiciais!E:E,df_bloqueios_judiciais!D:D,Conciliacao!A304,df_bloqueios_judiciais!E:E,"&gt;0")</f>
        <v/>
      </c>
      <c r="G304" s="7">
        <f>SUMIFS(df_extratos!I:I,df_extratos!F:F,Conciliacao!BD304,df_extratos!G:G,"CREDITO")+SUMIFS(df_extratos!I:I,df_extratos!F:F,Conciliacao!A304,df_extratos!G:G,"CREDITO")+SUMIFS(df_extratos!I:I,df_extratos!F:F,Conciliacao!BE304,df_extratos!G:G,"CREDITO")+SUMIFS(df_extratos!I:I,df_extratos!F:F,Conciliacao!BF304,df_extratos!G:G,"CREDITO")+SUMIFS(df_extratos!I:I,df_extratos!F:F,Conciliacao!BG304,df_extratos!G:G,"CREDITO")</f>
        <v/>
      </c>
      <c r="H304" s="9">
        <f>G304-SUM(B304:F304)</f>
        <v/>
      </c>
      <c r="I304" s="4">
        <f>SUMIFS(df_blueme_sem_parcelamento!E:E,df_blueme_sem_parcelamento!H:H,Conciliacao!A304)*(-1)</f>
        <v/>
      </c>
      <c r="J304" s="4">
        <f>SUMIFS(df_blueme_com_parcelamento!J:J,df_blueme_com_parcelamento!M:M,Conciliacao!A304)*(-1)</f>
        <v/>
      </c>
      <c r="K304" s="4">
        <f>SUMIFS(df_mutuos!J:J,df_mutuos!B:B,Conciliacao!A304)*(-1)</f>
        <v/>
      </c>
      <c r="L304" s="8">
        <f>SUMIFS(df_bloqueios_judiciais!E:E,df_bloqueios_judiciais!D:D,Conciliacao!A304,df_bloqueios_judiciais!E:E,"&lt;0")</f>
        <v/>
      </c>
      <c r="M304" s="10">
        <f>SUMIFS(df_extratos!I:I,df_extratos!F:F,Conciliacao!BD304,df_extratos!G:G,"DEBITO")+SUMIFS(df_extratos!I:I,df_extratos!F:F,Conciliacao!A304,df_extratos!G:G,"DEBITO")+SUMIFS(df_extratos!I:I,df_extratos!F:F,Conciliacao!BE304,df_extratos!G:G,"DEBITO")+SUMIFS(df_extratos!I:I,df_extratos!F:F,Conciliacao!BF304,df_extratos!G:G,"DEBITO")+SUMIFS(df_extratos!I:I,df_extratos!F:F,Conciliacao!BG304,df_extratos!G:G,"DEBITO")</f>
        <v/>
      </c>
      <c r="N304" s="11">
        <f>M304-SUM(I304:L304)</f>
        <v/>
      </c>
      <c r="O304" s="25">
        <f>SUMIFS(df_ajustes_conciliaco!D:D,df_ajustes_conciliaco!C:C,Conciliacao!A304)</f>
        <v/>
      </c>
      <c r="P304" s="22">
        <f>N304+H304-O304</f>
        <v/>
      </c>
      <c r="BD304" s="20" t="n">
        <v>45960.5</v>
      </c>
      <c r="BE304" s="20" t="n">
        <v>45960.125</v>
      </c>
      <c r="BF304" s="20" t="n">
        <v>45960.54166666666</v>
      </c>
      <c r="BG304" s="20" t="n">
        <v>45960.625</v>
      </c>
    </row>
    <row r="305">
      <c r="A305" s="5">
        <f>A304+1</f>
        <v/>
      </c>
      <c r="B305" s="3">
        <f>-SUMIFS(df_extrato_zig!G:G,df_extrato_zig!E:E,Conciliacao!A305,df_extrato_zig!D:D,"Saque")-SUMIFS(df_extrato_zig!G:G,df_extrato_zig!E:E,Conciliacao!A305,df_extrato_zig!D:D,"Antecipação")</f>
        <v/>
      </c>
      <c r="C305" s="3">
        <f>SUMIFS(df_extrato_zig!E:E,df_extrato_zig!L:L,Conciliacao!A305,df_extrato_zig!F:F,"DINHEIRO")</f>
        <v/>
      </c>
      <c r="D305" s="3">
        <f>SUMIFS(view_parc_agrup!H:H,view_parc_agrup!G:G,Conciliacao!A305)</f>
        <v/>
      </c>
      <c r="E305" s="3">
        <f>SUMIFS(df_mutuos!I:I,df_mutuos!B:B,Conciliacao!A305)</f>
        <v/>
      </c>
      <c r="F305" s="6">
        <f>SUMIFS(df_bloqueios_judiciais!E:E,df_bloqueios_judiciais!D:D,Conciliacao!A305,df_bloqueios_judiciais!E:E,"&gt;0")</f>
        <v/>
      </c>
      <c r="G305" s="7">
        <f>SUMIFS(df_extratos!I:I,df_extratos!F:F,Conciliacao!BD305,df_extratos!G:G,"CREDITO")+SUMIFS(df_extratos!I:I,df_extratos!F:F,Conciliacao!A305,df_extratos!G:G,"CREDITO")+SUMIFS(df_extratos!I:I,df_extratos!F:F,Conciliacao!BE305,df_extratos!G:G,"CREDITO")+SUMIFS(df_extratos!I:I,df_extratos!F:F,Conciliacao!BF305,df_extratos!G:G,"CREDITO")+SUMIFS(df_extratos!I:I,df_extratos!F:F,Conciliacao!BG305,df_extratos!G:G,"CREDITO")</f>
        <v/>
      </c>
      <c r="H305" s="9">
        <f>G305-SUM(B305:F305)</f>
        <v/>
      </c>
      <c r="I305" s="4">
        <f>SUMIFS(df_blueme_sem_parcelamento!E:E,df_blueme_sem_parcelamento!H:H,Conciliacao!A305)*(-1)</f>
        <v/>
      </c>
      <c r="J305" s="4">
        <f>SUMIFS(df_blueme_com_parcelamento!J:J,df_blueme_com_parcelamento!M:M,Conciliacao!A305)*(-1)</f>
        <v/>
      </c>
      <c r="K305" s="4">
        <f>SUMIFS(df_mutuos!J:J,df_mutuos!B:B,Conciliacao!A305)*(-1)</f>
        <v/>
      </c>
      <c r="L305" s="8">
        <f>SUMIFS(df_bloqueios_judiciais!E:E,df_bloqueios_judiciais!D:D,Conciliacao!A305,df_bloqueios_judiciais!E:E,"&lt;0")</f>
        <v/>
      </c>
      <c r="M305" s="10">
        <f>SUMIFS(df_extratos!I:I,df_extratos!F:F,Conciliacao!BD305,df_extratos!G:G,"DEBITO")+SUMIFS(df_extratos!I:I,df_extratos!F:F,Conciliacao!A305,df_extratos!G:G,"DEBITO")+SUMIFS(df_extratos!I:I,df_extratos!F:F,Conciliacao!BE305,df_extratos!G:G,"DEBITO")+SUMIFS(df_extratos!I:I,df_extratos!F:F,Conciliacao!BF305,df_extratos!G:G,"DEBITO")+SUMIFS(df_extratos!I:I,df_extratos!F:F,Conciliacao!BG305,df_extratos!G:G,"DEBITO")</f>
        <v/>
      </c>
      <c r="N305" s="11">
        <f>M305-SUM(I305:L305)</f>
        <v/>
      </c>
      <c r="O305" s="25">
        <f>SUMIFS(df_ajustes_conciliaco!D:D,df_ajustes_conciliaco!C:C,Conciliacao!A305)</f>
        <v/>
      </c>
      <c r="P305" s="22">
        <f>N305+H305-O305</f>
        <v/>
      </c>
      <c r="BD305" s="20" t="n">
        <v>45961.5</v>
      </c>
      <c r="BE305" s="20" t="n">
        <v>45961.125</v>
      </c>
      <c r="BF305" s="20" t="n">
        <v>45961.54166666666</v>
      </c>
      <c r="BG305" s="20" t="n">
        <v>45961.625</v>
      </c>
    </row>
    <row r="306">
      <c r="A306" s="5">
        <f>A305+1</f>
        <v/>
      </c>
      <c r="B306" s="3">
        <f>-SUMIFS(df_extrato_zig!G:G,df_extrato_zig!E:E,Conciliacao!A306,df_extrato_zig!D:D,"Saque")-SUMIFS(df_extrato_zig!G:G,df_extrato_zig!E:E,Conciliacao!A306,df_extrato_zig!D:D,"Antecipação")</f>
        <v/>
      </c>
      <c r="C306" s="3">
        <f>SUMIFS(df_extrato_zig!E:E,df_extrato_zig!L:L,Conciliacao!A306,df_extrato_zig!F:F,"DINHEIRO")</f>
        <v/>
      </c>
      <c r="D306" s="3">
        <f>SUMIFS(view_parc_agrup!H:H,view_parc_agrup!G:G,Conciliacao!A306)</f>
        <v/>
      </c>
      <c r="E306" s="3">
        <f>SUMIFS(df_mutuos!I:I,df_mutuos!B:B,Conciliacao!A306)</f>
        <v/>
      </c>
      <c r="F306" s="6">
        <f>SUMIFS(df_bloqueios_judiciais!E:E,df_bloqueios_judiciais!D:D,Conciliacao!A306,df_bloqueios_judiciais!E:E,"&gt;0")</f>
        <v/>
      </c>
      <c r="G306" s="7">
        <f>SUMIFS(df_extratos!I:I,df_extratos!F:F,Conciliacao!BD306,df_extratos!G:G,"CREDITO")+SUMIFS(df_extratos!I:I,df_extratos!F:F,Conciliacao!A306,df_extratos!G:G,"CREDITO")+SUMIFS(df_extratos!I:I,df_extratos!F:F,Conciliacao!BE306,df_extratos!G:G,"CREDITO")+SUMIFS(df_extratos!I:I,df_extratos!F:F,Conciliacao!BF306,df_extratos!G:G,"CREDITO")+SUMIFS(df_extratos!I:I,df_extratos!F:F,Conciliacao!BG306,df_extratos!G:G,"CREDITO")</f>
        <v/>
      </c>
      <c r="H306" s="9">
        <f>G306-SUM(B306:F306)</f>
        <v/>
      </c>
      <c r="I306" s="4">
        <f>SUMIFS(df_blueme_sem_parcelamento!E:E,df_blueme_sem_parcelamento!H:H,Conciliacao!A306)*(-1)</f>
        <v/>
      </c>
      <c r="J306" s="4">
        <f>SUMIFS(df_blueme_com_parcelamento!J:J,df_blueme_com_parcelamento!M:M,Conciliacao!A306)*(-1)</f>
        <v/>
      </c>
      <c r="K306" s="4">
        <f>SUMIFS(df_mutuos!J:J,df_mutuos!B:B,Conciliacao!A306)*(-1)</f>
        <v/>
      </c>
      <c r="L306" s="8">
        <f>SUMIFS(df_bloqueios_judiciais!E:E,df_bloqueios_judiciais!D:D,Conciliacao!A306,df_bloqueios_judiciais!E:E,"&lt;0")</f>
        <v/>
      </c>
      <c r="M306" s="10">
        <f>SUMIFS(df_extratos!I:I,df_extratos!F:F,Conciliacao!BD306,df_extratos!G:G,"DEBITO")+SUMIFS(df_extratos!I:I,df_extratos!F:F,Conciliacao!A306,df_extratos!G:G,"DEBITO")+SUMIFS(df_extratos!I:I,df_extratos!F:F,Conciliacao!BE306,df_extratos!G:G,"DEBITO")+SUMIFS(df_extratos!I:I,df_extratos!F:F,Conciliacao!BF306,df_extratos!G:G,"DEBITO")+SUMIFS(df_extratos!I:I,df_extratos!F:F,Conciliacao!BG306,df_extratos!G:G,"DEBITO")</f>
        <v/>
      </c>
      <c r="N306" s="11">
        <f>M306-SUM(I306:L306)</f>
        <v/>
      </c>
      <c r="O306" s="25">
        <f>SUMIFS(df_ajustes_conciliaco!D:D,df_ajustes_conciliaco!C:C,Conciliacao!A306)</f>
        <v/>
      </c>
      <c r="P306" s="22">
        <f>N306+H306-O306</f>
        <v/>
      </c>
      <c r="BD306" s="20" t="n">
        <v>45962.5</v>
      </c>
      <c r="BE306" s="20" t="n">
        <v>45962.125</v>
      </c>
      <c r="BF306" s="20" t="n">
        <v>45962.54166666666</v>
      </c>
      <c r="BG306" s="20" t="n">
        <v>45962.625</v>
      </c>
    </row>
    <row r="307">
      <c r="A307" s="5">
        <f>A306+1</f>
        <v/>
      </c>
      <c r="B307" s="3">
        <f>-SUMIFS(df_extrato_zig!G:G,df_extrato_zig!E:E,Conciliacao!A307,df_extrato_zig!D:D,"Saque")-SUMIFS(df_extrato_zig!G:G,df_extrato_zig!E:E,Conciliacao!A307,df_extrato_zig!D:D,"Antecipação")</f>
        <v/>
      </c>
      <c r="C307" s="3">
        <f>SUMIFS(df_extrato_zig!E:E,df_extrato_zig!L:L,Conciliacao!A307,df_extrato_zig!F:F,"DINHEIRO")</f>
        <v/>
      </c>
      <c r="D307" s="3">
        <f>SUMIFS(view_parc_agrup!H:H,view_parc_agrup!G:G,Conciliacao!A307)</f>
        <v/>
      </c>
      <c r="E307" s="3">
        <f>SUMIFS(df_mutuos!I:I,df_mutuos!B:B,Conciliacao!A307)</f>
        <v/>
      </c>
      <c r="F307" s="6">
        <f>SUMIFS(df_bloqueios_judiciais!E:E,df_bloqueios_judiciais!D:D,Conciliacao!A307,df_bloqueios_judiciais!E:E,"&gt;0")</f>
        <v/>
      </c>
      <c r="G307" s="7">
        <f>SUMIFS(df_extratos!I:I,df_extratos!F:F,Conciliacao!BD307,df_extratos!G:G,"CREDITO")+SUMIFS(df_extratos!I:I,df_extratos!F:F,Conciliacao!A307,df_extratos!G:G,"CREDITO")+SUMIFS(df_extratos!I:I,df_extratos!F:F,Conciliacao!BE307,df_extratos!G:G,"CREDITO")+SUMIFS(df_extratos!I:I,df_extratos!F:F,Conciliacao!BF307,df_extratos!G:G,"CREDITO")+SUMIFS(df_extratos!I:I,df_extratos!F:F,Conciliacao!BG307,df_extratos!G:G,"CREDITO")</f>
        <v/>
      </c>
      <c r="H307" s="9">
        <f>G307-SUM(B307:F307)</f>
        <v/>
      </c>
      <c r="I307" s="4">
        <f>SUMIFS(df_blueme_sem_parcelamento!E:E,df_blueme_sem_parcelamento!H:H,Conciliacao!A307)*(-1)</f>
        <v/>
      </c>
      <c r="J307" s="4">
        <f>SUMIFS(df_blueme_com_parcelamento!J:J,df_blueme_com_parcelamento!M:M,Conciliacao!A307)*(-1)</f>
        <v/>
      </c>
      <c r="K307" s="4">
        <f>SUMIFS(df_mutuos!J:J,df_mutuos!B:B,Conciliacao!A307)*(-1)</f>
        <v/>
      </c>
      <c r="L307" s="8">
        <f>SUMIFS(df_bloqueios_judiciais!E:E,df_bloqueios_judiciais!D:D,Conciliacao!A307,df_bloqueios_judiciais!E:E,"&lt;0")</f>
        <v/>
      </c>
      <c r="M307" s="10">
        <f>SUMIFS(df_extratos!I:I,df_extratos!F:F,Conciliacao!BD307,df_extratos!G:G,"DEBITO")+SUMIFS(df_extratos!I:I,df_extratos!F:F,Conciliacao!A307,df_extratos!G:G,"DEBITO")+SUMIFS(df_extratos!I:I,df_extratos!F:F,Conciliacao!BE307,df_extratos!G:G,"DEBITO")+SUMIFS(df_extratos!I:I,df_extratos!F:F,Conciliacao!BF307,df_extratos!G:G,"DEBITO")+SUMIFS(df_extratos!I:I,df_extratos!F:F,Conciliacao!BG307,df_extratos!G:G,"DEBITO")</f>
        <v/>
      </c>
      <c r="N307" s="11">
        <f>M307-SUM(I307:L307)</f>
        <v/>
      </c>
      <c r="O307" s="25">
        <f>SUMIFS(df_ajustes_conciliaco!D:D,df_ajustes_conciliaco!C:C,Conciliacao!A307)</f>
        <v/>
      </c>
      <c r="P307" s="22">
        <f>N307+H307-O307</f>
        <v/>
      </c>
      <c r="BD307" s="20" t="n">
        <v>45963.5</v>
      </c>
      <c r="BE307" s="20" t="n">
        <v>45963.125</v>
      </c>
      <c r="BF307" s="20" t="n">
        <v>45963.54166666666</v>
      </c>
      <c r="BG307" s="20" t="n">
        <v>45963.625</v>
      </c>
    </row>
    <row r="308">
      <c r="A308" s="5">
        <f>A307+1</f>
        <v/>
      </c>
      <c r="B308" s="3">
        <f>-SUMIFS(df_extrato_zig!G:G,df_extrato_zig!E:E,Conciliacao!A308,df_extrato_zig!D:D,"Saque")-SUMIFS(df_extrato_zig!G:G,df_extrato_zig!E:E,Conciliacao!A308,df_extrato_zig!D:D,"Antecipação")</f>
        <v/>
      </c>
      <c r="C308" s="3">
        <f>SUMIFS(df_extrato_zig!E:E,df_extrato_zig!L:L,Conciliacao!A308,df_extrato_zig!F:F,"DINHEIRO")</f>
        <v/>
      </c>
      <c r="D308" s="3">
        <f>SUMIFS(view_parc_agrup!H:H,view_parc_agrup!G:G,Conciliacao!A308)</f>
        <v/>
      </c>
      <c r="E308" s="3">
        <f>SUMIFS(df_mutuos!I:I,df_mutuos!B:B,Conciliacao!A308)</f>
        <v/>
      </c>
      <c r="F308" s="6">
        <f>SUMIFS(df_bloqueios_judiciais!E:E,df_bloqueios_judiciais!D:D,Conciliacao!A308,df_bloqueios_judiciais!E:E,"&gt;0")</f>
        <v/>
      </c>
      <c r="G308" s="7">
        <f>SUMIFS(df_extratos!I:I,df_extratos!F:F,Conciliacao!BD308,df_extratos!G:G,"CREDITO")+SUMIFS(df_extratos!I:I,df_extratos!F:F,Conciliacao!A308,df_extratos!G:G,"CREDITO")+SUMIFS(df_extratos!I:I,df_extratos!F:F,Conciliacao!BE308,df_extratos!G:G,"CREDITO")+SUMIFS(df_extratos!I:I,df_extratos!F:F,Conciliacao!BF308,df_extratos!G:G,"CREDITO")+SUMIFS(df_extratos!I:I,df_extratos!F:F,Conciliacao!BG308,df_extratos!G:G,"CREDITO")</f>
        <v/>
      </c>
      <c r="H308" s="9">
        <f>G308-SUM(B308:F308)</f>
        <v/>
      </c>
      <c r="I308" s="4">
        <f>SUMIFS(df_blueme_sem_parcelamento!E:E,df_blueme_sem_parcelamento!H:H,Conciliacao!A308)*(-1)</f>
        <v/>
      </c>
      <c r="J308" s="4">
        <f>SUMIFS(df_blueme_com_parcelamento!J:J,df_blueme_com_parcelamento!M:M,Conciliacao!A308)*(-1)</f>
        <v/>
      </c>
      <c r="K308" s="4">
        <f>SUMIFS(df_mutuos!J:J,df_mutuos!B:B,Conciliacao!A308)*(-1)</f>
        <v/>
      </c>
      <c r="L308" s="8">
        <f>SUMIFS(df_bloqueios_judiciais!E:E,df_bloqueios_judiciais!D:D,Conciliacao!A308,df_bloqueios_judiciais!E:E,"&lt;0")</f>
        <v/>
      </c>
      <c r="M308" s="10">
        <f>SUMIFS(df_extratos!I:I,df_extratos!F:F,Conciliacao!BD308,df_extratos!G:G,"DEBITO")+SUMIFS(df_extratos!I:I,df_extratos!F:F,Conciliacao!A308,df_extratos!G:G,"DEBITO")+SUMIFS(df_extratos!I:I,df_extratos!F:F,Conciliacao!BE308,df_extratos!G:G,"DEBITO")+SUMIFS(df_extratos!I:I,df_extratos!F:F,Conciliacao!BF308,df_extratos!G:G,"DEBITO")+SUMIFS(df_extratos!I:I,df_extratos!F:F,Conciliacao!BG308,df_extratos!G:G,"DEBITO")</f>
        <v/>
      </c>
      <c r="N308" s="11">
        <f>M308-SUM(I308:L308)</f>
        <v/>
      </c>
      <c r="O308" s="25">
        <f>SUMIFS(df_ajustes_conciliaco!D:D,df_ajustes_conciliaco!C:C,Conciliacao!A308)</f>
        <v/>
      </c>
      <c r="P308" s="22">
        <f>N308+H308-O308</f>
        <v/>
      </c>
      <c r="BD308" s="20" t="n">
        <v>45964.5</v>
      </c>
      <c r="BE308" s="20" t="n">
        <v>45964.125</v>
      </c>
      <c r="BF308" s="20" t="n">
        <v>45964.54166666666</v>
      </c>
      <c r="BG308" s="20" t="n">
        <v>45964.625</v>
      </c>
    </row>
    <row r="309">
      <c r="A309" s="5">
        <f>A308+1</f>
        <v/>
      </c>
      <c r="B309" s="3">
        <f>-SUMIFS(df_extrato_zig!G:G,df_extrato_zig!E:E,Conciliacao!A309,df_extrato_zig!D:D,"Saque")-SUMIFS(df_extrato_zig!G:G,df_extrato_zig!E:E,Conciliacao!A309,df_extrato_zig!D:D,"Antecipação")</f>
        <v/>
      </c>
      <c r="C309" s="3">
        <f>SUMIFS(df_extrato_zig!E:E,df_extrato_zig!L:L,Conciliacao!A309,df_extrato_zig!F:F,"DINHEIRO")</f>
        <v/>
      </c>
      <c r="D309" s="3">
        <f>SUMIFS(view_parc_agrup!H:H,view_parc_agrup!G:G,Conciliacao!A309)</f>
        <v/>
      </c>
      <c r="E309" s="3">
        <f>SUMIFS(df_mutuos!I:I,df_mutuos!B:B,Conciliacao!A309)</f>
        <v/>
      </c>
      <c r="F309" s="6">
        <f>SUMIFS(df_bloqueios_judiciais!E:E,df_bloqueios_judiciais!D:D,Conciliacao!A309,df_bloqueios_judiciais!E:E,"&gt;0")</f>
        <v/>
      </c>
      <c r="G309" s="7">
        <f>SUMIFS(df_extratos!I:I,df_extratos!F:F,Conciliacao!BD309,df_extratos!G:G,"CREDITO")+SUMIFS(df_extratos!I:I,df_extratos!F:F,Conciliacao!A309,df_extratos!G:G,"CREDITO")+SUMIFS(df_extratos!I:I,df_extratos!F:F,Conciliacao!BE309,df_extratos!G:G,"CREDITO")+SUMIFS(df_extratos!I:I,df_extratos!F:F,Conciliacao!BF309,df_extratos!G:G,"CREDITO")+SUMIFS(df_extratos!I:I,df_extratos!F:F,Conciliacao!BG309,df_extratos!G:G,"CREDITO")</f>
        <v/>
      </c>
      <c r="H309" s="9">
        <f>G309-SUM(B309:F309)</f>
        <v/>
      </c>
      <c r="I309" s="4">
        <f>SUMIFS(df_blueme_sem_parcelamento!E:E,df_blueme_sem_parcelamento!H:H,Conciliacao!A309)*(-1)</f>
        <v/>
      </c>
      <c r="J309" s="4">
        <f>SUMIFS(df_blueme_com_parcelamento!J:J,df_blueme_com_parcelamento!M:M,Conciliacao!A309)*(-1)</f>
        <v/>
      </c>
      <c r="K309" s="4">
        <f>SUMIFS(df_mutuos!J:J,df_mutuos!B:B,Conciliacao!A309)*(-1)</f>
        <v/>
      </c>
      <c r="L309" s="8">
        <f>SUMIFS(df_bloqueios_judiciais!E:E,df_bloqueios_judiciais!D:D,Conciliacao!A309,df_bloqueios_judiciais!E:E,"&lt;0")</f>
        <v/>
      </c>
      <c r="M309" s="10">
        <f>SUMIFS(df_extratos!I:I,df_extratos!F:F,Conciliacao!BD309,df_extratos!G:G,"DEBITO")+SUMIFS(df_extratos!I:I,df_extratos!F:F,Conciliacao!A309,df_extratos!G:G,"DEBITO")+SUMIFS(df_extratos!I:I,df_extratos!F:F,Conciliacao!BE309,df_extratos!G:G,"DEBITO")+SUMIFS(df_extratos!I:I,df_extratos!F:F,Conciliacao!BF309,df_extratos!G:G,"DEBITO")+SUMIFS(df_extratos!I:I,df_extratos!F:F,Conciliacao!BG309,df_extratos!G:G,"DEBITO")</f>
        <v/>
      </c>
      <c r="N309" s="11">
        <f>M309-SUM(I309:L309)</f>
        <v/>
      </c>
      <c r="O309" s="25">
        <f>SUMIFS(df_ajustes_conciliaco!D:D,df_ajustes_conciliaco!C:C,Conciliacao!A309)</f>
        <v/>
      </c>
      <c r="P309" s="22">
        <f>N309+H309-O309</f>
        <v/>
      </c>
      <c r="BD309" s="20" t="n">
        <v>45965.5</v>
      </c>
      <c r="BE309" s="20" t="n">
        <v>45965.125</v>
      </c>
      <c r="BF309" s="20" t="n">
        <v>45965.54166666666</v>
      </c>
      <c r="BG309" s="20" t="n">
        <v>45965.625</v>
      </c>
    </row>
    <row r="310">
      <c r="A310" s="5">
        <f>A309+1</f>
        <v/>
      </c>
      <c r="B310" s="3">
        <f>-SUMIFS(df_extrato_zig!G:G,df_extrato_zig!E:E,Conciliacao!A310,df_extrato_zig!D:D,"Saque")-SUMIFS(df_extrato_zig!G:G,df_extrato_zig!E:E,Conciliacao!A310,df_extrato_zig!D:D,"Antecipação")</f>
        <v/>
      </c>
      <c r="C310" s="3">
        <f>SUMIFS(df_extrato_zig!E:E,df_extrato_zig!L:L,Conciliacao!A310,df_extrato_zig!F:F,"DINHEIRO")</f>
        <v/>
      </c>
      <c r="D310" s="3">
        <f>SUMIFS(view_parc_agrup!H:H,view_parc_agrup!G:G,Conciliacao!A310)</f>
        <v/>
      </c>
      <c r="E310" s="3">
        <f>SUMIFS(df_mutuos!I:I,df_mutuos!B:B,Conciliacao!A310)</f>
        <v/>
      </c>
      <c r="F310" s="6">
        <f>SUMIFS(df_bloqueios_judiciais!E:E,df_bloqueios_judiciais!D:D,Conciliacao!A310,df_bloqueios_judiciais!E:E,"&gt;0")</f>
        <v/>
      </c>
      <c r="G310" s="7">
        <f>SUMIFS(df_extratos!I:I,df_extratos!F:F,Conciliacao!BD310,df_extratos!G:G,"CREDITO")+SUMIFS(df_extratos!I:I,df_extratos!F:F,Conciliacao!A310,df_extratos!G:G,"CREDITO")+SUMIFS(df_extratos!I:I,df_extratos!F:F,Conciliacao!BE310,df_extratos!G:G,"CREDITO")+SUMIFS(df_extratos!I:I,df_extratos!F:F,Conciliacao!BF310,df_extratos!G:G,"CREDITO")+SUMIFS(df_extratos!I:I,df_extratos!F:F,Conciliacao!BG310,df_extratos!G:G,"CREDITO")</f>
        <v/>
      </c>
      <c r="H310" s="9">
        <f>G310-SUM(B310:F310)</f>
        <v/>
      </c>
      <c r="I310" s="4">
        <f>SUMIFS(df_blueme_sem_parcelamento!E:E,df_blueme_sem_parcelamento!H:H,Conciliacao!A310)*(-1)</f>
        <v/>
      </c>
      <c r="J310" s="4">
        <f>SUMIFS(df_blueme_com_parcelamento!J:J,df_blueme_com_parcelamento!M:M,Conciliacao!A310)*(-1)</f>
        <v/>
      </c>
      <c r="K310" s="4">
        <f>SUMIFS(df_mutuos!J:J,df_mutuos!B:B,Conciliacao!A310)*(-1)</f>
        <v/>
      </c>
      <c r="L310" s="8">
        <f>SUMIFS(df_bloqueios_judiciais!E:E,df_bloqueios_judiciais!D:D,Conciliacao!A310,df_bloqueios_judiciais!E:E,"&lt;0")</f>
        <v/>
      </c>
      <c r="M310" s="10">
        <f>SUMIFS(df_extratos!I:I,df_extratos!F:F,Conciliacao!BD310,df_extratos!G:G,"DEBITO")+SUMIFS(df_extratos!I:I,df_extratos!F:F,Conciliacao!A310,df_extratos!G:G,"DEBITO")+SUMIFS(df_extratos!I:I,df_extratos!F:F,Conciliacao!BE310,df_extratos!G:G,"DEBITO")+SUMIFS(df_extratos!I:I,df_extratos!F:F,Conciliacao!BF310,df_extratos!G:G,"DEBITO")+SUMIFS(df_extratos!I:I,df_extratos!F:F,Conciliacao!BG310,df_extratos!G:G,"DEBITO")</f>
        <v/>
      </c>
      <c r="N310" s="11">
        <f>M310-SUM(I310:L310)</f>
        <v/>
      </c>
      <c r="O310" s="25">
        <f>SUMIFS(df_ajustes_conciliaco!D:D,df_ajustes_conciliaco!C:C,Conciliacao!A310)</f>
        <v/>
      </c>
      <c r="P310" s="22">
        <f>N310+H310-O310</f>
        <v/>
      </c>
      <c r="BD310" s="20" t="n">
        <v>45966.5</v>
      </c>
      <c r="BE310" s="20" t="n">
        <v>45966.125</v>
      </c>
      <c r="BF310" s="20" t="n">
        <v>45966.54166666666</v>
      </c>
      <c r="BG310" s="20" t="n">
        <v>45966.625</v>
      </c>
    </row>
    <row r="311">
      <c r="A311" s="5">
        <f>A310+1</f>
        <v/>
      </c>
      <c r="B311" s="3">
        <f>-SUMIFS(df_extrato_zig!G:G,df_extrato_zig!E:E,Conciliacao!A311,df_extrato_zig!D:D,"Saque")-SUMIFS(df_extrato_zig!G:G,df_extrato_zig!E:E,Conciliacao!A311,df_extrato_zig!D:D,"Antecipação")</f>
        <v/>
      </c>
      <c r="C311" s="3">
        <f>SUMIFS(df_extrato_zig!E:E,df_extrato_zig!L:L,Conciliacao!A311,df_extrato_zig!F:F,"DINHEIRO")</f>
        <v/>
      </c>
      <c r="D311" s="3">
        <f>SUMIFS(view_parc_agrup!H:H,view_parc_agrup!G:G,Conciliacao!A311)</f>
        <v/>
      </c>
      <c r="E311" s="3">
        <f>SUMIFS(df_mutuos!I:I,df_mutuos!B:B,Conciliacao!A311)</f>
        <v/>
      </c>
      <c r="F311" s="6">
        <f>SUMIFS(df_bloqueios_judiciais!E:E,df_bloqueios_judiciais!D:D,Conciliacao!A311,df_bloqueios_judiciais!E:E,"&gt;0")</f>
        <v/>
      </c>
      <c r="G311" s="7">
        <f>SUMIFS(df_extratos!I:I,df_extratos!F:F,Conciliacao!BD311,df_extratos!G:G,"CREDITO")+SUMIFS(df_extratos!I:I,df_extratos!F:F,Conciliacao!A311,df_extratos!G:G,"CREDITO")+SUMIFS(df_extratos!I:I,df_extratos!F:F,Conciliacao!BE311,df_extratos!G:G,"CREDITO")+SUMIFS(df_extratos!I:I,df_extratos!F:F,Conciliacao!BF311,df_extratos!G:G,"CREDITO")+SUMIFS(df_extratos!I:I,df_extratos!F:F,Conciliacao!BG311,df_extratos!G:G,"CREDITO")</f>
        <v/>
      </c>
      <c r="H311" s="9">
        <f>G311-SUM(B311:F311)</f>
        <v/>
      </c>
      <c r="I311" s="4">
        <f>SUMIFS(df_blueme_sem_parcelamento!E:E,df_blueme_sem_parcelamento!H:H,Conciliacao!A311)*(-1)</f>
        <v/>
      </c>
      <c r="J311" s="4">
        <f>SUMIFS(df_blueme_com_parcelamento!J:J,df_blueme_com_parcelamento!M:M,Conciliacao!A311)*(-1)</f>
        <v/>
      </c>
      <c r="K311" s="4">
        <f>SUMIFS(df_mutuos!J:J,df_mutuos!B:B,Conciliacao!A311)*(-1)</f>
        <v/>
      </c>
      <c r="L311" s="8">
        <f>SUMIFS(df_bloqueios_judiciais!E:E,df_bloqueios_judiciais!D:D,Conciliacao!A311,df_bloqueios_judiciais!E:E,"&lt;0")</f>
        <v/>
      </c>
      <c r="M311" s="10">
        <f>SUMIFS(df_extratos!I:I,df_extratos!F:F,Conciliacao!BD311,df_extratos!G:G,"DEBITO")+SUMIFS(df_extratos!I:I,df_extratos!F:F,Conciliacao!A311,df_extratos!G:G,"DEBITO")+SUMIFS(df_extratos!I:I,df_extratos!F:F,Conciliacao!BE311,df_extratos!G:G,"DEBITO")+SUMIFS(df_extratos!I:I,df_extratos!F:F,Conciliacao!BF311,df_extratos!G:G,"DEBITO")+SUMIFS(df_extratos!I:I,df_extratos!F:F,Conciliacao!BG311,df_extratos!G:G,"DEBITO")</f>
        <v/>
      </c>
      <c r="N311" s="11">
        <f>M311-SUM(I311:L311)</f>
        <v/>
      </c>
      <c r="O311" s="25">
        <f>SUMIFS(df_ajustes_conciliaco!D:D,df_ajustes_conciliaco!C:C,Conciliacao!A311)</f>
        <v/>
      </c>
      <c r="P311" s="22">
        <f>N311+H311-O311</f>
        <v/>
      </c>
      <c r="BD311" s="20" t="n">
        <v>45967.5</v>
      </c>
      <c r="BE311" s="20" t="n">
        <v>45967.125</v>
      </c>
      <c r="BF311" s="20" t="n">
        <v>45967.54166666666</v>
      </c>
      <c r="BG311" s="20" t="n">
        <v>45967.625</v>
      </c>
    </row>
    <row r="312">
      <c r="A312" s="5">
        <f>A311+1</f>
        <v/>
      </c>
      <c r="B312" s="3">
        <f>-SUMIFS(df_extrato_zig!G:G,df_extrato_zig!E:E,Conciliacao!A312,df_extrato_zig!D:D,"Saque")-SUMIFS(df_extrato_zig!G:G,df_extrato_zig!E:E,Conciliacao!A312,df_extrato_zig!D:D,"Antecipação")</f>
        <v/>
      </c>
      <c r="C312" s="3">
        <f>SUMIFS(df_extrato_zig!E:E,df_extrato_zig!L:L,Conciliacao!A312,df_extrato_zig!F:F,"DINHEIRO")</f>
        <v/>
      </c>
      <c r="D312" s="3">
        <f>SUMIFS(view_parc_agrup!H:H,view_parc_agrup!G:G,Conciliacao!A312)</f>
        <v/>
      </c>
      <c r="E312" s="3">
        <f>SUMIFS(df_mutuos!I:I,df_mutuos!B:B,Conciliacao!A312)</f>
        <v/>
      </c>
      <c r="F312" s="6">
        <f>SUMIFS(df_bloqueios_judiciais!E:E,df_bloqueios_judiciais!D:D,Conciliacao!A312,df_bloqueios_judiciais!E:E,"&gt;0")</f>
        <v/>
      </c>
      <c r="G312" s="7">
        <f>SUMIFS(df_extratos!I:I,df_extratos!F:F,Conciliacao!BD312,df_extratos!G:G,"CREDITO")+SUMIFS(df_extratos!I:I,df_extratos!F:F,Conciliacao!A312,df_extratos!G:G,"CREDITO")+SUMIFS(df_extratos!I:I,df_extratos!F:F,Conciliacao!BE312,df_extratos!G:G,"CREDITO")+SUMIFS(df_extratos!I:I,df_extratos!F:F,Conciliacao!BF312,df_extratos!G:G,"CREDITO")+SUMIFS(df_extratos!I:I,df_extratos!F:F,Conciliacao!BG312,df_extratos!G:G,"CREDITO")</f>
        <v/>
      </c>
      <c r="H312" s="9">
        <f>G312-SUM(B312:F312)</f>
        <v/>
      </c>
      <c r="I312" s="4">
        <f>SUMIFS(df_blueme_sem_parcelamento!E:E,df_blueme_sem_parcelamento!H:H,Conciliacao!A312)*(-1)</f>
        <v/>
      </c>
      <c r="J312" s="4">
        <f>SUMIFS(df_blueme_com_parcelamento!J:J,df_blueme_com_parcelamento!M:M,Conciliacao!A312)*(-1)</f>
        <v/>
      </c>
      <c r="K312" s="4">
        <f>SUMIFS(df_mutuos!J:J,df_mutuos!B:B,Conciliacao!A312)*(-1)</f>
        <v/>
      </c>
      <c r="L312" s="8">
        <f>SUMIFS(df_bloqueios_judiciais!E:E,df_bloqueios_judiciais!D:D,Conciliacao!A312,df_bloqueios_judiciais!E:E,"&lt;0")</f>
        <v/>
      </c>
      <c r="M312" s="10">
        <f>SUMIFS(df_extratos!I:I,df_extratos!F:F,Conciliacao!BD312,df_extratos!G:G,"DEBITO")+SUMIFS(df_extratos!I:I,df_extratos!F:F,Conciliacao!A312,df_extratos!G:G,"DEBITO")+SUMIFS(df_extratos!I:I,df_extratos!F:F,Conciliacao!BE312,df_extratos!G:G,"DEBITO")+SUMIFS(df_extratos!I:I,df_extratos!F:F,Conciliacao!BF312,df_extratos!G:G,"DEBITO")+SUMIFS(df_extratos!I:I,df_extratos!F:F,Conciliacao!BG312,df_extratos!G:G,"DEBITO")</f>
        <v/>
      </c>
      <c r="N312" s="11">
        <f>M312-SUM(I312:L312)</f>
        <v/>
      </c>
      <c r="O312" s="25">
        <f>SUMIFS(df_ajustes_conciliaco!D:D,df_ajustes_conciliaco!C:C,Conciliacao!A312)</f>
        <v/>
      </c>
      <c r="P312" s="22">
        <f>N312+H312-O312</f>
        <v/>
      </c>
      <c r="BD312" s="20" t="n">
        <v>45968.5</v>
      </c>
      <c r="BE312" s="20" t="n">
        <v>45968.125</v>
      </c>
      <c r="BF312" s="20" t="n">
        <v>45968.54166666666</v>
      </c>
      <c r="BG312" s="20" t="n">
        <v>45968.625</v>
      </c>
    </row>
    <row r="313">
      <c r="A313" s="5">
        <f>A312+1</f>
        <v/>
      </c>
      <c r="B313" s="3">
        <f>-SUMIFS(df_extrato_zig!G:G,df_extrato_zig!E:E,Conciliacao!A313,df_extrato_zig!D:D,"Saque")-SUMIFS(df_extrato_zig!G:G,df_extrato_zig!E:E,Conciliacao!A313,df_extrato_zig!D:D,"Antecipação")</f>
        <v/>
      </c>
      <c r="C313" s="3">
        <f>SUMIFS(df_extrato_zig!E:E,df_extrato_zig!L:L,Conciliacao!A313,df_extrato_zig!F:F,"DINHEIRO")</f>
        <v/>
      </c>
      <c r="D313" s="3">
        <f>SUMIFS(view_parc_agrup!H:H,view_parc_agrup!G:G,Conciliacao!A313)</f>
        <v/>
      </c>
      <c r="E313" s="3">
        <f>SUMIFS(df_mutuos!I:I,df_mutuos!B:B,Conciliacao!A313)</f>
        <v/>
      </c>
      <c r="F313" s="6">
        <f>SUMIFS(df_bloqueios_judiciais!E:E,df_bloqueios_judiciais!D:D,Conciliacao!A313,df_bloqueios_judiciais!E:E,"&gt;0")</f>
        <v/>
      </c>
      <c r="G313" s="7">
        <f>SUMIFS(df_extratos!I:I,df_extratos!F:F,Conciliacao!BD313,df_extratos!G:G,"CREDITO")+SUMIFS(df_extratos!I:I,df_extratos!F:F,Conciliacao!A313,df_extratos!G:G,"CREDITO")+SUMIFS(df_extratos!I:I,df_extratos!F:F,Conciliacao!BE313,df_extratos!G:G,"CREDITO")+SUMIFS(df_extratos!I:I,df_extratos!F:F,Conciliacao!BF313,df_extratos!G:G,"CREDITO")+SUMIFS(df_extratos!I:I,df_extratos!F:F,Conciliacao!BG313,df_extratos!G:G,"CREDITO")</f>
        <v/>
      </c>
      <c r="H313" s="9">
        <f>G313-SUM(B313:F313)</f>
        <v/>
      </c>
      <c r="I313" s="4">
        <f>SUMIFS(df_blueme_sem_parcelamento!E:E,df_blueme_sem_parcelamento!H:H,Conciliacao!A313)*(-1)</f>
        <v/>
      </c>
      <c r="J313" s="4">
        <f>SUMIFS(df_blueme_com_parcelamento!J:J,df_blueme_com_parcelamento!M:M,Conciliacao!A313)*(-1)</f>
        <v/>
      </c>
      <c r="K313" s="4">
        <f>SUMIFS(df_mutuos!J:J,df_mutuos!B:B,Conciliacao!A313)*(-1)</f>
        <v/>
      </c>
      <c r="L313" s="8">
        <f>SUMIFS(df_bloqueios_judiciais!E:E,df_bloqueios_judiciais!D:D,Conciliacao!A313,df_bloqueios_judiciais!E:E,"&lt;0")</f>
        <v/>
      </c>
      <c r="M313" s="10">
        <f>SUMIFS(df_extratos!I:I,df_extratos!F:F,Conciliacao!BD313,df_extratos!G:G,"DEBITO")+SUMIFS(df_extratos!I:I,df_extratos!F:F,Conciliacao!A313,df_extratos!G:G,"DEBITO")+SUMIFS(df_extratos!I:I,df_extratos!F:F,Conciliacao!BE313,df_extratos!G:G,"DEBITO")+SUMIFS(df_extratos!I:I,df_extratos!F:F,Conciliacao!BF313,df_extratos!G:G,"DEBITO")+SUMIFS(df_extratos!I:I,df_extratos!F:F,Conciliacao!BG313,df_extratos!G:G,"DEBITO")</f>
        <v/>
      </c>
      <c r="N313" s="11">
        <f>M313-SUM(I313:L313)</f>
        <v/>
      </c>
      <c r="O313" s="25">
        <f>SUMIFS(df_ajustes_conciliaco!D:D,df_ajustes_conciliaco!C:C,Conciliacao!A313)</f>
        <v/>
      </c>
      <c r="P313" s="22">
        <f>N313+H313-O313</f>
        <v/>
      </c>
      <c r="BD313" s="20" t="n">
        <v>45969.5</v>
      </c>
      <c r="BE313" s="20" t="n">
        <v>45969.125</v>
      </c>
      <c r="BF313" s="20" t="n">
        <v>45969.54166666666</v>
      </c>
      <c r="BG313" s="20" t="n">
        <v>45969.625</v>
      </c>
    </row>
    <row r="314">
      <c r="A314" s="5">
        <f>A313+1</f>
        <v/>
      </c>
      <c r="B314" s="3">
        <f>-SUMIFS(df_extrato_zig!G:G,df_extrato_zig!E:E,Conciliacao!A314,df_extrato_zig!D:D,"Saque")-SUMIFS(df_extrato_zig!G:G,df_extrato_zig!E:E,Conciliacao!A314,df_extrato_zig!D:D,"Antecipação")</f>
        <v/>
      </c>
      <c r="C314" s="3">
        <f>SUMIFS(df_extrato_zig!E:E,df_extrato_zig!L:L,Conciliacao!A314,df_extrato_zig!F:F,"DINHEIRO")</f>
        <v/>
      </c>
      <c r="D314" s="3">
        <f>SUMIFS(view_parc_agrup!H:H,view_parc_agrup!G:G,Conciliacao!A314)</f>
        <v/>
      </c>
      <c r="E314" s="3">
        <f>SUMIFS(df_mutuos!I:I,df_mutuos!B:B,Conciliacao!A314)</f>
        <v/>
      </c>
      <c r="F314" s="6">
        <f>SUMIFS(df_bloqueios_judiciais!E:E,df_bloqueios_judiciais!D:D,Conciliacao!A314,df_bloqueios_judiciais!E:E,"&gt;0")</f>
        <v/>
      </c>
      <c r="G314" s="7">
        <f>SUMIFS(df_extratos!I:I,df_extratos!F:F,Conciliacao!BD314,df_extratos!G:G,"CREDITO")+SUMIFS(df_extratos!I:I,df_extratos!F:F,Conciliacao!A314,df_extratos!G:G,"CREDITO")+SUMIFS(df_extratos!I:I,df_extratos!F:F,Conciliacao!BE314,df_extratos!G:G,"CREDITO")+SUMIFS(df_extratos!I:I,df_extratos!F:F,Conciliacao!BF314,df_extratos!G:G,"CREDITO")+SUMIFS(df_extratos!I:I,df_extratos!F:F,Conciliacao!BG314,df_extratos!G:G,"CREDITO")</f>
        <v/>
      </c>
      <c r="H314" s="9">
        <f>G314-SUM(B314:F314)</f>
        <v/>
      </c>
      <c r="I314" s="4">
        <f>SUMIFS(df_blueme_sem_parcelamento!E:E,df_blueme_sem_parcelamento!H:H,Conciliacao!A314)*(-1)</f>
        <v/>
      </c>
      <c r="J314" s="4">
        <f>SUMIFS(df_blueme_com_parcelamento!J:J,df_blueme_com_parcelamento!M:M,Conciliacao!A314)*(-1)</f>
        <v/>
      </c>
      <c r="K314" s="4">
        <f>SUMIFS(df_mutuos!J:J,df_mutuos!B:B,Conciliacao!A314)*(-1)</f>
        <v/>
      </c>
      <c r="L314" s="8">
        <f>SUMIFS(df_bloqueios_judiciais!E:E,df_bloqueios_judiciais!D:D,Conciliacao!A314,df_bloqueios_judiciais!E:E,"&lt;0")</f>
        <v/>
      </c>
      <c r="M314" s="10">
        <f>SUMIFS(df_extratos!I:I,df_extratos!F:F,Conciliacao!BD314,df_extratos!G:G,"DEBITO")+SUMIFS(df_extratos!I:I,df_extratos!F:F,Conciliacao!A314,df_extratos!G:G,"DEBITO")+SUMIFS(df_extratos!I:I,df_extratos!F:F,Conciliacao!BE314,df_extratos!G:G,"DEBITO")+SUMIFS(df_extratos!I:I,df_extratos!F:F,Conciliacao!BF314,df_extratos!G:G,"DEBITO")+SUMIFS(df_extratos!I:I,df_extratos!F:F,Conciliacao!BG314,df_extratos!G:G,"DEBITO")</f>
        <v/>
      </c>
      <c r="N314" s="11">
        <f>M314-SUM(I314:L314)</f>
        <v/>
      </c>
      <c r="O314" s="25">
        <f>SUMIFS(df_ajustes_conciliaco!D:D,df_ajustes_conciliaco!C:C,Conciliacao!A314)</f>
        <v/>
      </c>
      <c r="P314" s="22">
        <f>N314+H314-O314</f>
        <v/>
      </c>
      <c r="BD314" s="20" t="n">
        <v>45970.5</v>
      </c>
      <c r="BE314" s="20" t="n">
        <v>45970.125</v>
      </c>
      <c r="BF314" s="20" t="n">
        <v>45970.54166666666</v>
      </c>
      <c r="BG314" s="20" t="n">
        <v>45970.625</v>
      </c>
    </row>
    <row r="315">
      <c r="A315" s="5">
        <f>A314+1</f>
        <v/>
      </c>
      <c r="B315" s="3">
        <f>-SUMIFS(df_extrato_zig!G:G,df_extrato_zig!E:E,Conciliacao!A315,df_extrato_zig!D:D,"Saque")-SUMIFS(df_extrato_zig!G:G,df_extrato_zig!E:E,Conciliacao!A315,df_extrato_zig!D:D,"Antecipação")</f>
        <v/>
      </c>
      <c r="C315" s="3">
        <f>SUMIFS(df_extrato_zig!E:E,df_extrato_zig!L:L,Conciliacao!A315,df_extrato_zig!F:F,"DINHEIRO")</f>
        <v/>
      </c>
      <c r="D315" s="3">
        <f>SUMIFS(view_parc_agrup!H:H,view_parc_agrup!G:G,Conciliacao!A315)</f>
        <v/>
      </c>
      <c r="E315" s="3">
        <f>SUMIFS(df_mutuos!I:I,df_mutuos!B:B,Conciliacao!A315)</f>
        <v/>
      </c>
      <c r="F315" s="6">
        <f>SUMIFS(df_bloqueios_judiciais!E:E,df_bloqueios_judiciais!D:D,Conciliacao!A315,df_bloqueios_judiciais!E:E,"&gt;0")</f>
        <v/>
      </c>
      <c r="G315" s="7">
        <f>SUMIFS(df_extratos!I:I,df_extratos!F:F,Conciliacao!BD315,df_extratos!G:G,"CREDITO")+SUMIFS(df_extratos!I:I,df_extratos!F:F,Conciliacao!A315,df_extratos!G:G,"CREDITO")+SUMIFS(df_extratos!I:I,df_extratos!F:F,Conciliacao!BE315,df_extratos!G:G,"CREDITO")+SUMIFS(df_extratos!I:I,df_extratos!F:F,Conciliacao!BF315,df_extratos!G:G,"CREDITO")+SUMIFS(df_extratos!I:I,df_extratos!F:F,Conciliacao!BG315,df_extratos!G:G,"CREDITO")</f>
        <v/>
      </c>
      <c r="H315" s="9">
        <f>G315-SUM(B315:F315)</f>
        <v/>
      </c>
      <c r="I315" s="4">
        <f>SUMIFS(df_blueme_sem_parcelamento!E:E,df_blueme_sem_parcelamento!H:H,Conciliacao!A315)*(-1)</f>
        <v/>
      </c>
      <c r="J315" s="4">
        <f>SUMIFS(df_blueme_com_parcelamento!J:J,df_blueme_com_parcelamento!M:M,Conciliacao!A315)*(-1)</f>
        <v/>
      </c>
      <c r="K315" s="4">
        <f>SUMIFS(df_mutuos!J:J,df_mutuos!B:B,Conciliacao!A315)*(-1)</f>
        <v/>
      </c>
      <c r="L315" s="8">
        <f>SUMIFS(df_bloqueios_judiciais!E:E,df_bloqueios_judiciais!D:D,Conciliacao!A315,df_bloqueios_judiciais!E:E,"&lt;0")</f>
        <v/>
      </c>
      <c r="M315" s="10">
        <f>SUMIFS(df_extratos!I:I,df_extratos!F:F,Conciliacao!BD315,df_extratos!G:G,"DEBITO")+SUMIFS(df_extratos!I:I,df_extratos!F:F,Conciliacao!A315,df_extratos!G:G,"DEBITO")+SUMIFS(df_extratos!I:I,df_extratos!F:F,Conciliacao!BE315,df_extratos!G:G,"DEBITO")+SUMIFS(df_extratos!I:I,df_extratos!F:F,Conciliacao!BF315,df_extratos!G:G,"DEBITO")+SUMIFS(df_extratos!I:I,df_extratos!F:F,Conciliacao!BG315,df_extratos!G:G,"DEBITO")</f>
        <v/>
      </c>
      <c r="N315" s="11">
        <f>M315-SUM(I315:L315)</f>
        <v/>
      </c>
      <c r="O315" s="25">
        <f>SUMIFS(df_ajustes_conciliaco!D:D,df_ajustes_conciliaco!C:C,Conciliacao!A315)</f>
        <v/>
      </c>
      <c r="P315" s="22">
        <f>N315+H315-O315</f>
        <v/>
      </c>
      <c r="BD315" s="20" t="n">
        <v>45971.5</v>
      </c>
      <c r="BE315" s="20" t="n">
        <v>45971.125</v>
      </c>
      <c r="BF315" s="20" t="n">
        <v>45971.54166666666</v>
      </c>
      <c r="BG315" s="20" t="n">
        <v>45971.625</v>
      </c>
    </row>
    <row r="316">
      <c r="A316" s="5">
        <f>A315+1</f>
        <v/>
      </c>
      <c r="B316" s="3">
        <f>-SUMIFS(df_extrato_zig!G:G,df_extrato_zig!E:E,Conciliacao!A316,df_extrato_zig!D:D,"Saque")-SUMIFS(df_extrato_zig!G:G,df_extrato_zig!E:E,Conciliacao!A316,df_extrato_zig!D:D,"Antecipação")</f>
        <v/>
      </c>
      <c r="C316" s="3">
        <f>SUMIFS(df_extrato_zig!E:E,df_extrato_zig!L:L,Conciliacao!A316,df_extrato_zig!F:F,"DINHEIRO")</f>
        <v/>
      </c>
      <c r="D316" s="3">
        <f>SUMIFS(view_parc_agrup!H:H,view_parc_agrup!G:G,Conciliacao!A316)</f>
        <v/>
      </c>
      <c r="E316" s="3">
        <f>SUMIFS(df_mutuos!I:I,df_mutuos!B:B,Conciliacao!A316)</f>
        <v/>
      </c>
      <c r="F316" s="6">
        <f>SUMIFS(df_bloqueios_judiciais!E:E,df_bloqueios_judiciais!D:D,Conciliacao!A316,df_bloqueios_judiciais!E:E,"&gt;0")</f>
        <v/>
      </c>
      <c r="G316" s="7">
        <f>SUMIFS(df_extratos!I:I,df_extratos!F:F,Conciliacao!BD316,df_extratos!G:G,"CREDITO")+SUMIFS(df_extratos!I:I,df_extratos!F:F,Conciliacao!A316,df_extratos!G:G,"CREDITO")+SUMIFS(df_extratos!I:I,df_extratos!F:F,Conciliacao!BE316,df_extratos!G:G,"CREDITO")+SUMIFS(df_extratos!I:I,df_extratos!F:F,Conciliacao!BF316,df_extratos!G:G,"CREDITO")+SUMIFS(df_extratos!I:I,df_extratos!F:F,Conciliacao!BG316,df_extratos!G:G,"CREDITO")</f>
        <v/>
      </c>
      <c r="H316" s="9">
        <f>G316-SUM(B316:F316)</f>
        <v/>
      </c>
      <c r="I316" s="4">
        <f>SUMIFS(df_blueme_sem_parcelamento!E:E,df_blueme_sem_parcelamento!H:H,Conciliacao!A316)*(-1)</f>
        <v/>
      </c>
      <c r="J316" s="4">
        <f>SUMIFS(df_blueme_com_parcelamento!J:J,df_blueme_com_parcelamento!M:M,Conciliacao!A316)*(-1)</f>
        <v/>
      </c>
      <c r="K316" s="4">
        <f>SUMIFS(df_mutuos!J:J,df_mutuos!B:B,Conciliacao!A316)*(-1)</f>
        <v/>
      </c>
      <c r="L316" s="8">
        <f>SUMIFS(df_bloqueios_judiciais!E:E,df_bloqueios_judiciais!D:D,Conciliacao!A316,df_bloqueios_judiciais!E:E,"&lt;0")</f>
        <v/>
      </c>
      <c r="M316" s="10">
        <f>SUMIFS(df_extratos!I:I,df_extratos!F:F,Conciliacao!BD316,df_extratos!G:G,"DEBITO")+SUMIFS(df_extratos!I:I,df_extratos!F:F,Conciliacao!A316,df_extratos!G:G,"DEBITO")+SUMIFS(df_extratos!I:I,df_extratos!F:F,Conciliacao!BE316,df_extratos!G:G,"DEBITO")+SUMIFS(df_extratos!I:I,df_extratos!F:F,Conciliacao!BF316,df_extratos!G:G,"DEBITO")+SUMIFS(df_extratos!I:I,df_extratos!F:F,Conciliacao!BG316,df_extratos!G:G,"DEBITO")</f>
        <v/>
      </c>
      <c r="N316" s="11">
        <f>M316-SUM(I316:L316)</f>
        <v/>
      </c>
      <c r="O316" s="25">
        <f>SUMIFS(df_ajustes_conciliaco!D:D,df_ajustes_conciliaco!C:C,Conciliacao!A316)</f>
        <v/>
      </c>
      <c r="P316" s="22">
        <f>N316+H316-O316</f>
        <v/>
      </c>
      <c r="BD316" s="20" t="n">
        <v>45972.5</v>
      </c>
      <c r="BE316" s="20" t="n">
        <v>45972.125</v>
      </c>
      <c r="BF316" s="20" t="n">
        <v>45972.54166666666</v>
      </c>
      <c r="BG316" s="20" t="n">
        <v>45972.625</v>
      </c>
    </row>
    <row r="317">
      <c r="A317" s="5">
        <f>A316+1</f>
        <v/>
      </c>
      <c r="B317" s="3">
        <f>-SUMIFS(df_extrato_zig!G:G,df_extrato_zig!E:E,Conciliacao!A317,df_extrato_zig!D:D,"Saque")-SUMIFS(df_extrato_zig!G:G,df_extrato_zig!E:E,Conciliacao!A317,df_extrato_zig!D:D,"Antecipação")</f>
        <v/>
      </c>
      <c r="C317" s="3">
        <f>SUMIFS(df_extrato_zig!E:E,df_extrato_zig!L:L,Conciliacao!A317,df_extrato_zig!F:F,"DINHEIRO")</f>
        <v/>
      </c>
      <c r="D317" s="3">
        <f>SUMIFS(view_parc_agrup!H:H,view_parc_agrup!G:G,Conciliacao!A317)</f>
        <v/>
      </c>
      <c r="E317" s="3">
        <f>SUMIFS(df_mutuos!I:I,df_mutuos!B:B,Conciliacao!A317)</f>
        <v/>
      </c>
      <c r="F317" s="6">
        <f>SUMIFS(df_bloqueios_judiciais!E:E,df_bloqueios_judiciais!D:D,Conciliacao!A317,df_bloqueios_judiciais!E:E,"&gt;0")</f>
        <v/>
      </c>
      <c r="G317" s="7">
        <f>SUMIFS(df_extratos!I:I,df_extratos!F:F,Conciliacao!BD317,df_extratos!G:G,"CREDITO")+SUMIFS(df_extratos!I:I,df_extratos!F:F,Conciliacao!A317,df_extratos!G:G,"CREDITO")+SUMIFS(df_extratos!I:I,df_extratos!F:F,Conciliacao!BE317,df_extratos!G:G,"CREDITO")+SUMIFS(df_extratos!I:I,df_extratos!F:F,Conciliacao!BF317,df_extratos!G:G,"CREDITO")+SUMIFS(df_extratos!I:I,df_extratos!F:F,Conciliacao!BG317,df_extratos!G:G,"CREDITO")</f>
        <v/>
      </c>
      <c r="H317" s="9">
        <f>G317-SUM(B317:F317)</f>
        <v/>
      </c>
      <c r="I317" s="4">
        <f>SUMIFS(df_blueme_sem_parcelamento!E:E,df_blueme_sem_parcelamento!H:H,Conciliacao!A317)*(-1)</f>
        <v/>
      </c>
      <c r="J317" s="4">
        <f>SUMIFS(df_blueme_com_parcelamento!J:J,df_blueme_com_parcelamento!M:M,Conciliacao!A317)*(-1)</f>
        <v/>
      </c>
      <c r="K317" s="4">
        <f>SUMIFS(df_mutuos!J:J,df_mutuos!B:B,Conciliacao!A317)*(-1)</f>
        <v/>
      </c>
      <c r="L317" s="8">
        <f>SUMIFS(df_bloqueios_judiciais!E:E,df_bloqueios_judiciais!D:D,Conciliacao!A317,df_bloqueios_judiciais!E:E,"&lt;0")</f>
        <v/>
      </c>
      <c r="M317" s="10">
        <f>SUMIFS(df_extratos!I:I,df_extratos!F:F,Conciliacao!BD317,df_extratos!G:G,"DEBITO")+SUMIFS(df_extratos!I:I,df_extratos!F:F,Conciliacao!A317,df_extratos!G:G,"DEBITO")+SUMIFS(df_extratos!I:I,df_extratos!F:F,Conciliacao!BE317,df_extratos!G:G,"DEBITO")+SUMIFS(df_extratos!I:I,df_extratos!F:F,Conciliacao!BF317,df_extratos!G:G,"DEBITO")+SUMIFS(df_extratos!I:I,df_extratos!F:F,Conciliacao!BG317,df_extratos!G:G,"DEBITO")</f>
        <v/>
      </c>
      <c r="N317" s="11">
        <f>M317-SUM(I317:L317)</f>
        <v/>
      </c>
      <c r="O317" s="25">
        <f>SUMIFS(df_ajustes_conciliaco!D:D,df_ajustes_conciliaco!C:C,Conciliacao!A317)</f>
        <v/>
      </c>
      <c r="P317" s="22">
        <f>N317+H317-O317</f>
        <v/>
      </c>
      <c r="BD317" s="20" t="n">
        <v>45973.5</v>
      </c>
      <c r="BE317" s="20" t="n">
        <v>45973.125</v>
      </c>
      <c r="BF317" s="20" t="n">
        <v>45973.54166666666</v>
      </c>
      <c r="BG317" s="20" t="n">
        <v>45973.625</v>
      </c>
    </row>
    <row r="318">
      <c r="A318" s="5">
        <f>A317+1</f>
        <v/>
      </c>
      <c r="B318" s="3">
        <f>-SUMIFS(df_extrato_zig!G:G,df_extrato_zig!E:E,Conciliacao!A318,df_extrato_zig!D:D,"Saque")-SUMIFS(df_extrato_zig!G:G,df_extrato_zig!E:E,Conciliacao!A318,df_extrato_zig!D:D,"Antecipação")</f>
        <v/>
      </c>
      <c r="C318" s="3">
        <f>SUMIFS(df_extrato_zig!E:E,df_extrato_zig!L:L,Conciliacao!A318,df_extrato_zig!F:F,"DINHEIRO")</f>
        <v/>
      </c>
      <c r="D318" s="3">
        <f>SUMIFS(view_parc_agrup!H:H,view_parc_agrup!G:G,Conciliacao!A318)</f>
        <v/>
      </c>
      <c r="E318" s="3">
        <f>SUMIFS(df_mutuos!I:I,df_mutuos!B:B,Conciliacao!A318)</f>
        <v/>
      </c>
      <c r="F318" s="6">
        <f>SUMIFS(df_bloqueios_judiciais!E:E,df_bloqueios_judiciais!D:D,Conciliacao!A318,df_bloqueios_judiciais!E:E,"&gt;0")</f>
        <v/>
      </c>
      <c r="G318" s="7">
        <f>SUMIFS(df_extratos!I:I,df_extratos!F:F,Conciliacao!BD318,df_extratos!G:G,"CREDITO")+SUMIFS(df_extratos!I:I,df_extratos!F:F,Conciliacao!A318,df_extratos!G:G,"CREDITO")+SUMIFS(df_extratos!I:I,df_extratos!F:F,Conciliacao!BE318,df_extratos!G:G,"CREDITO")+SUMIFS(df_extratos!I:I,df_extratos!F:F,Conciliacao!BF318,df_extratos!G:G,"CREDITO")+SUMIFS(df_extratos!I:I,df_extratos!F:F,Conciliacao!BG318,df_extratos!G:G,"CREDITO")</f>
        <v/>
      </c>
      <c r="H318" s="9">
        <f>G318-SUM(B318:F318)</f>
        <v/>
      </c>
      <c r="I318" s="4">
        <f>SUMIFS(df_blueme_sem_parcelamento!E:E,df_blueme_sem_parcelamento!H:H,Conciliacao!A318)*(-1)</f>
        <v/>
      </c>
      <c r="J318" s="4">
        <f>SUMIFS(df_blueme_com_parcelamento!J:J,df_blueme_com_parcelamento!M:M,Conciliacao!A318)*(-1)</f>
        <v/>
      </c>
      <c r="K318" s="4">
        <f>SUMIFS(df_mutuos!J:J,df_mutuos!B:B,Conciliacao!A318)*(-1)</f>
        <v/>
      </c>
      <c r="L318" s="8">
        <f>SUMIFS(df_bloqueios_judiciais!E:E,df_bloqueios_judiciais!D:D,Conciliacao!A318,df_bloqueios_judiciais!E:E,"&lt;0")</f>
        <v/>
      </c>
      <c r="M318" s="10">
        <f>SUMIFS(df_extratos!I:I,df_extratos!F:F,Conciliacao!BD318,df_extratos!G:G,"DEBITO")+SUMIFS(df_extratos!I:I,df_extratos!F:F,Conciliacao!A318,df_extratos!G:G,"DEBITO")+SUMIFS(df_extratos!I:I,df_extratos!F:F,Conciliacao!BE318,df_extratos!G:G,"DEBITO")+SUMIFS(df_extratos!I:I,df_extratos!F:F,Conciliacao!BF318,df_extratos!G:G,"DEBITO")+SUMIFS(df_extratos!I:I,df_extratos!F:F,Conciliacao!BG318,df_extratos!G:G,"DEBITO")</f>
        <v/>
      </c>
      <c r="N318" s="11">
        <f>M318-SUM(I318:L318)</f>
        <v/>
      </c>
      <c r="O318" s="25">
        <f>SUMIFS(df_ajustes_conciliaco!D:D,df_ajustes_conciliaco!C:C,Conciliacao!A318)</f>
        <v/>
      </c>
      <c r="P318" s="22">
        <f>N318+H318-O318</f>
        <v/>
      </c>
      <c r="BD318" s="20" t="n">
        <v>45974.5</v>
      </c>
      <c r="BE318" s="20" t="n">
        <v>45974.125</v>
      </c>
      <c r="BF318" s="20" t="n">
        <v>45974.54166666666</v>
      </c>
      <c r="BG318" s="20" t="n">
        <v>45974.625</v>
      </c>
    </row>
    <row r="319">
      <c r="A319" s="5">
        <f>A318+1</f>
        <v/>
      </c>
      <c r="B319" s="3">
        <f>-SUMIFS(df_extrato_zig!G:G,df_extrato_zig!E:E,Conciliacao!A319,df_extrato_zig!D:D,"Saque")-SUMIFS(df_extrato_zig!G:G,df_extrato_zig!E:E,Conciliacao!A319,df_extrato_zig!D:D,"Antecipação")</f>
        <v/>
      </c>
      <c r="C319" s="3">
        <f>SUMIFS(df_extrato_zig!E:E,df_extrato_zig!L:L,Conciliacao!A319,df_extrato_zig!F:F,"DINHEIRO")</f>
        <v/>
      </c>
      <c r="D319" s="3">
        <f>SUMIFS(view_parc_agrup!H:H,view_parc_agrup!G:G,Conciliacao!A319)</f>
        <v/>
      </c>
      <c r="E319" s="3">
        <f>SUMIFS(df_mutuos!I:I,df_mutuos!B:B,Conciliacao!A319)</f>
        <v/>
      </c>
      <c r="F319" s="6">
        <f>SUMIFS(df_bloqueios_judiciais!E:E,df_bloqueios_judiciais!D:D,Conciliacao!A319,df_bloqueios_judiciais!E:E,"&gt;0")</f>
        <v/>
      </c>
      <c r="G319" s="7">
        <f>SUMIFS(df_extratos!I:I,df_extratos!F:F,Conciliacao!BD319,df_extratos!G:G,"CREDITO")+SUMIFS(df_extratos!I:I,df_extratos!F:F,Conciliacao!A319,df_extratos!G:G,"CREDITO")+SUMIFS(df_extratos!I:I,df_extratos!F:F,Conciliacao!BE319,df_extratos!G:G,"CREDITO")+SUMIFS(df_extratos!I:I,df_extratos!F:F,Conciliacao!BF319,df_extratos!G:G,"CREDITO")+SUMIFS(df_extratos!I:I,df_extratos!F:F,Conciliacao!BG319,df_extratos!G:G,"CREDITO")</f>
        <v/>
      </c>
      <c r="H319" s="9">
        <f>G319-SUM(B319:F319)</f>
        <v/>
      </c>
      <c r="I319" s="4">
        <f>SUMIFS(df_blueme_sem_parcelamento!E:E,df_blueme_sem_parcelamento!H:H,Conciliacao!A319)*(-1)</f>
        <v/>
      </c>
      <c r="J319" s="4">
        <f>SUMIFS(df_blueme_com_parcelamento!J:J,df_blueme_com_parcelamento!M:M,Conciliacao!A319)*(-1)</f>
        <v/>
      </c>
      <c r="K319" s="4">
        <f>SUMIFS(df_mutuos!J:J,df_mutuos!B:B,Conciliacao!A319)*(-1)</f>
        <v/>
      </c>
      <c r="L319" s="8">
        <f>SUMIFS(df_bloqueios_judiciais!E:E,df_bloqueios_judiciais!D:D,Conciliacao!A319,df_bloqueios_judiciais!E:E,"&lt;0")</f>
        <v/>
      </c>
      <c r="M319" s="10">
        <f>SUMIFS(df_extratos!I:I,df_extratos!F:F,Conciliacao!BD319,df_extratos!G:G,"DEBITO")+SUMIFS(df_extratos!I:I,df_extratos!F:F,Conciliacao!A319,df_extratos!G:G,"DEBITO")+SUMIFS(df_extratos!I:I,df_extratos!F:F,Conciliacao!BE319,df_extratos!G:G,"DEBITO")+SUMIFS(df_extratos!I:I,df_extratos!F:F,Conciliacao!BF319,df_extratos!G:G,"DEBITO")+SUMIFS(df_extratos!I:I,df_extratos!F:F,Conciliacao!BG319,df_extratos!G:G,"DEBITO")</f>
        <v/>
      </c>
      <c r="N319" s="11">
        <f>M319-SUM(I319:L319)</f>
        <v/>
      </c>
      <c r="O319" s="25">
        <f>SUMIFS(df_ajustes_conciliaco!D:D,df_ajustes_conciliaco!C:C,Conciliacao!A319)</f>
        <v/>
      </c>
      <c r="P319" s="22">
        <f>N319+H319-O319</f>
        <v/>
      </c>
      <c r="BD319" s="20" t="n">
        <v>45975.5</v>
      </c>
      <c r="BE319" s="20" t="n">
        <v>45975.125</v>
      </c>
      <c r="BF319" s="20" t="n">
        <v>45975.54166666666</v>
      </c>
      <c r="BG319" s="20" t="n">
        <v>45975.625</v>
      </c>
    </row>
    <row r="320">
      <c r="A320" s="5">
        <f>A319+1</f>
        <v/>
      </c>
      <c r="B320" s="3">
        <f>-SUMIFS(df_extrato_zig!G:G,df_extrato_zig!E:E,Conciliacao!A320,df_extrato_zig!D:D,"Saque")-SUMIFS(df_extrato_zig!G:G,df_extrato_zig!E:E,Conciliacao!A320,df_extrato_zig!D:D,"Antecipação")</f>
        <v/>
      </c>
      <c r="C320" s="3">
        <f>SUMIFS(df_extrato_zig!E:E,df_extrato_zig!L:L,Conciliacao!A320,df_extrato_zig!F:F,"DINHEIRO")</f>
        <v/>
      </c>
      <c r="D320" s="3">
        <f>SUMIFS(view_parc_agrup!H:H,view_parc_agrup!G:G,Conciliacao!A320)</f>
        <v/>
      </c>
      <c r="E320" s="3">
        <f>SUMIFS(df_mutuos!I:I,df_mutuos!B:B,Conciliacao!A320)</f>
        <v/>
      </c>
      <c r="F320" s="6">
        <f>SUMIFS(df_bloqueios_judiciais!E:E,df_bloqueios_judiciais!D:D,Conciliacao!A320,df_bloqueios_judiciais!E:E,"&gt;0")</f>
        <v/>
      </c>
      <c r="G320" s="7">
        <f>SUMIFS(df_extratos!I:I,df_extratos!F:F,Conciliacao!BD320,df_extratos!G:G,"CREDITO")+SUMIFS(df_extratos!I:I,df_extratos!F:F,Conciliacao!A320,df_extratos!G:G,"CREDITO")+SUMIFS(df_extratos!I:I,df_extratos!F:F,Conciliacao!BE320,df_extratos!G:G,"CREDITO")+SUMIFS(df_extratos!I:I,df_extratos!F:F,Conciliacao!BF320,df_extratos!G:G,"CREDITO")+SUMIFS(df_extratos!I:I,df_extratos!F:F,Conciliacao!BG320,df_extratos!G:G,"CREDITO")</f>
        <v/>
      </c>
      <c r="H320" s="9">
        <f>G320-SUM(B320:F320)</f>
        <v/>
      </c>
      <c r="I320" s="4">
        <f>SUMIFS(df_blueme_sem_parcelamento!E:E,df_blueme_sem_parcelamento!H:H,Conciliacao!A320)*(-1)</f>
        <v/>
      </c>
      <c r="J320" s="4">
        <f>SUMIFS(df_blueme_com_parcelamento!J:J,df_blueme_com_parcelamento!M:M,Conciliacao!A320)*(-1)</f>
        <v/>
      </c>
      <c r="K320" s="4">
        <f>SUMIFS(df_mutuos!J:J,df_mutuos!B:B,Conciliacao!A320)*(-1)</f>
        <v/>
      </c>
      <c r="L320" s="8">
        <f>SUMIFS(df_bloqueios_judiciais!E:E,df_bloqueios_judiciais!D:D,Conciliacao!A320,df_bloqueios_judiciais!E:E,"&lt;0")</f>
        <v/>
      </c>
      <c r="M320" s="10">
        <f>SUMIFS(df_extratos!I:I,df_extratos!F:F,Conciliacao!BD320,df_extratos!G:G,"DEBITO")+SUMIFS(df_extratos!I:I,df_extratos!F:F,Conciliacao!A320,df_extratos!G:G,"DEBITO")+SUMIFS(df_extratos!I:I,df_extratos!F:F,Conciliacao!BE320,df_extratos!G:G,"DEBITO")+SUMIFS(df_extratos!I:I,df_extratos!F:F,Conciliacao!BF320,df_extratos!G:G,"DEBITO")+SUMIFS(df_extratos!I:I,df_extratos!F:F,Conciliacao!BG320,df_extratos!G:G,"DEBITO")</f>
        <v/>
      </c>
      <c r="N320" s="11">
        <f>M320-SUM(I320:L320)</f>
        <v/>
      </c>
      <c r="O320" s="25">
        <f>SUMIFS(df_ajustes_conciliaco!D:D,df_ajustes_conciliaco!C:C,Conciliacao!A320)</f>
        <v/>
      </c>
      <c r="P320" s="22">
        <f>N320+H320-O320</f>
        <v/>
      </c>
      <c r="BD320" s="20" t="n">
        <v>45976.5</v>
      </c>
      <c r="BE320" s="20" t="n">
        <v>45976.125</v>
      </c>
      <c r="BF320" s="20" t="n">
        <v>45976.54166666666</v>
      </c>
      <c r="BG320" s="20" t="n">
        <v>45976.625</v>
      </c>
    </row>
    <row r="321">
      <c r="A321" s="5">
        <f>A320+1</f>
        <v/>
      </c>
      <c r="B321" s="3">
        <f>-SUMIFS(df_extrato_zig!G:G,df_extrato_zig!E:E,Conciliacao!A321,df_extrato_zig!D:D,"Saque")-SUMIFS(df_extrato_zig!G:G,df_extrato_zig!E:E,Conciliacao!A321,df_extrato_zig!D:D,"Antecipação")</f>
        <v/>
      </c>
      <c r="C321" s="3">
        <f>SUMIFS(df_extrato_zig!E:E,df_extrato_zig!L:L,Conciliacao!A321,df_extrato_zig!F:F,"DINHEIRO")</f>
        <v/>
      </c>
      <c r="D321" s="3">
        <f>SUMIFS(view_parc_agrup!H:H,view_parc_agrup!G:G,Conciliacao!A321)</f>
        <v/>
      </c>
      <c r="E321" s="3">
        <f>SUMIFS(df_mutuos!I:I,df_mutuos!B:B,Conciliacao!A321)</f>
        <v/>
      </c>
      <c r="F321" s="6">
        <f>SUMIFS(df_bloqueios_judiciais!E:E,df_bloqueios_judiciais!D:D,Conciliacao!A321,df_bloqueios_judiciais!E:E,"&gt;0")</f>
        <v/>
      </c>
      <c r="G321" s="7">
        <f>SUMIFS(df_extratos!I:I,df_extratos!F:F,Conciliacao!BD321,df_extratos!G:G,"CREDITO")+SUMIFS(df_extratos!I:I,df_extratos!F:F,Conciliacao!A321,df_extratos!G:G,"CREDITO")+SUMIFS(df_extratos!I:I,df_extratos!F:F,Conciliacao!BE321,df_extratos!G:G,"CREDITO")+SUMIFS(df_extratos!I:I,df_extratos!F:F,Conciliacao!BF321,df_extratos!G:G,"CREDITO")+SUMIFS(df_extratos!I:I,df_extratos!F:F,Conciliacao!BG321,df_extratos!G:G,"CREDITO")</f>
        <v/>
      </c>
      <c r="H321" s="9">
        <f>G321-SUM(B321:F321)</f>
        <v/>
      </c>
      <c r="I321" s="4">
        <f>SUMIFS(df_blueme_sem_parcelamento!E:E,df_blueme_sem_parcelamento!H:H,Conciliacao!A321)*(-1)</f>
        <v/>
      </c>
      <c r="J321" s="4">
        <f>SUMIFS(df_blueme_com_parcelamento!J:J,df_blueme_com_parcelamento!M:M,Conciliacao!A321)*(-1)</f>
        <v/>
      </c>
      <c r="K321" s="4">
        <f>SUMIFS(df_mutuos!J:J,df_mutuos!B:B,Conciliacao!A321)*(-1)</f>
        <v/>
      </c>
      <c r="L321" s="8">
        <f>SUMIFS(df_bloqueios_judiciais!E:E,df_bloqueios_judiciais!D:D,Conciliacao!A321,df_bloqueios_judiciais!E:E,"&lt;0")</f>
        <v/>
      </c>
      <c r="M321" s="10">
        <f>SUMIFS(df_extratos!I:I,df_extratos!F:F,Conciliacao!BD321,df_extratos!G:G,"DEBITO")+SUMIFS(df_extratos!I:I,df_extratos!F:F,Conciliacao!A321,df_extratos!G:G,"DEBITO")+SUMIFS(df_extratos!I:I,df_extratos!F:F,Conciliacao!BE321,df_extratos!G:G,"DEBITO")+SUMIFS(df_extratos!I:I,df_extratos!F:F,Conciliacao!BF321,df_extratos!G:G,"DEBITO")+SUMIFS(df_extratos!I:I,df_extratos!F:F,Conciliacao!BG321,df_extratos!G:G,"DEBITO")</f>
        <v/>
      </c>
      <c r="N321" s="11">
        <f>M321-SUM(I321:L321)</f>
        <v/>
      </c>
      <c r="O321" s="25">
        <f>SUMIFS(df_ajustes_conciliaco!D:D,df_ajustes_conciliaco!C:C,Conciliacao!A321)</f>
        <v/>
      </c>
      <c r="P321" s="22">
        <f>N321+H321-O321</f>
        <v/>
      </c>
      <c r="BD321" s="20" t="n">
        <v>45977.5</v>
      </c>
      <c r="BE321" s="20" t="n">
        <v>45977.125</v>
      </c>
      <c r="BF321" s="20" t="n">
        <v>45977.54166666666</v>
      </c>
      <c r="BG321" s="20" t="n">
        <v>45977.625</v>
      </c>
    </row>
    <row r="322">
      <c r="A322" s="5">
        <f>A321+1</f>
        <v/>
      </c>
      <c r="B322" s="3">
        <f>-SUMIFS(df_extrato_zig!G:G,df_extrato_zig!E:E,Conciliacao!A322,df_extrato_zig!D:D,"Saque")-SUMIFS(df_extrato_zig!G:G,df_extrato_zig!E:E,Conciliacao!A322,df_extrato_zig!D:D,"Antecipação")</f>
        <v/>
      </c>
      <c r="C322" s="3">
        <f>SUMIFS(df_extrato_zig!E:E,df_extrato_zig!L:L,Conciliacao!A322,df_extrato_zig!F:F,"DINHEIRO")</f>
        <v/>
      </c>
      <c r="D322" s="3">
        <f>SUMIFS(view_parc_agrup!H:H,view_parc_agrup!G:G,Conciliacao!A322)</f>
        <v/>
      </c>
      <c r="E322" s="3">
        <f>SUMIFS(df_mutuos!I:I,df_mutuos!B:B,Conciliacao!A322)</f>
        <v/>
      </c>
      <c r="F322" s="6">
        <f>SUMIFS(df_bloqueios_judiciais!E:E,df_bloqueios_judiciais!D:D,Conciliacao!A322,df_bloqueios_judiciais!E:E,"&gt;0")</f>
        <v/>
      </c>
      <c r="G322" s="7">
        <f>SUMIFS(df_extratos!I:I,df_extratos!F:F,Conciliacao!BD322,df_extratos!G:G,"CREDITO")+SUMIFS(df_extratos!I:I,df_extratos!F:F,Conciliacao!A322,df_extratos!G:G,"CREDITO")+SUMIFS(df_extratos!I:I,df_extratos!F:F,Conciliacao!BE322,df_extratos!G:G,"CREDITO")+SUMIFS(df_extratos!I:I,df_extratos!F:F,Conciliacao!BF322,df_extratos!G:G,"CREDITO")+SUMIFS(df_extratos!I:I,df_extratos!F:F,Conciliacao!BG322,df_extratos!G:G,"CREDITO")</f>
        <v/>
      </c>
      <c r="H322" s="9">
        <f>G322-SUM(B322:F322)</f>
        <v/>
      </c>
      <c r="I322" s="4">
        <f>SUMIFS(df_blueme_sem_parcelamento!E:E,df_blueme_sem_parcelamento!H:H,Conciliacao!A322)*(-1)</f>
        <v/>
      </c>
      <c r="J322" s="4">
        <f>SUMIFS(df_blueme_com_parcelamento!J:J,df_blueme_com_parcelamento!M:M,Conciliacao!A322)*(-1)</f>
        <v/>
      </c>
      <c r="K322" s="4">
        <f>SUMIFS(df_mutuos!J:J,df_mutuos!B:B,Conciliacao!A322)*(-1)</f>
        <v/>
      </c>
      <c r="L322" s="8">
        <f>SUMIFS(df_bloqueios_judiciais!E:E,df_bloqueios_judiciais!D:D,Conciliacao!A322,df_bloqueios_judiciais!E:E,"&lt;0")</f>
        <v/>
      </c>
      <c r="M322" s="10">
        <f>SUMIFS(df_extratos!I:I,df_extratos!F:F,Conciliacao!BD322,df_extratos!G:G,"DEBITO")+SUMIFS(df_extratos!I:I,df_extratos!F:F,Conciliacao!A322,df_extratos!G:G,"DEBITO")+SUMIFS(df_extratos!I:I,df_extratos!F:F,Conciliacao!BE322,df_extratos!G:G,"DEBITO")+SUMIFS(df_extratos!I:I,df_extratos!F:F,Conciliacao!BF322,df_extratos!G:G,"DEBITO")+SUMIFS(df_extratos!I:I,df_extratos!F:F,Conciliacao!BG322,df_extratos!G:G,"DEBITO")</f>
        <v/>
      </c>
      <c r="N322" s="11">
        <f>M322-SUM(I322:L322)</f>
        <v/>
      </c>
      <c r="O322" s="25">
        <f>SUMIFS(df_ajustes_conciliaco!D:D,df_ajustes_conciliaco!C:C,Conciliacao!A322)</f>
        <v/>
      </c>
      <c r="P322" s="22">
        <f>N322+H322-O322</f>
        <v/>
      </c>
      <c r="BD322" s="20" t="n">
        <v>45978.5</v>
      </c>
      <c r="BE322" s="20" t="n">
        <v>45978.125</v>
      </c>
      <c r="BF322" s="20" t="n">
        <v>45978.54166666666</v>
      </c>
      <c r="BG322" s="20" t="n">
        <v>45978.625</v>
      </c>
    </row>
    <row r="323">
      <c r="A323" s="5">
        <f>A322+1</f>
        <v/>
      </c>
      <c r="B323" s="3">
        <f>-SUMIFS(df_extrato_zig!G:G,df_extrato_zig!E:E,Conciliacao!A323,df_extrato_zig!D:D,"Saque")-SUMIFS(df_extrato_zig!G:G,df_extrato_zig!E:E,Conciliacao!A323,df_extrato_zig!D:D,"Antecipação")</f>
        <v/>
      </c>
      <c r="C323" s="3">
        <f>SUMIFS(df_extrato_zig!E:E,df_extrato_zig!L:L,Conciliacao!A323,df_extrato_zig!F:F,"DINHEIRO")</f>
        <v/>
      </c>
      <c r="D323" s="3">
        <f>SUMIFS(view_parc_agrup!H:H,view_parc_agrup!G:G,Conciliacao!A323)</f>
        <v/>
      </c>
      <c r="E323" s="3">
        <f>SUMIFS(df_mutuos!I:I,df_mutuos!B:B,Conciliacao!A323)</f>
        <v/>
      </c>
      <c r="F323" s="6">
        <f>SUMIFS(df_bloqueios_judiciais!E:E,df_bloqueios_judiciais!D:D,Conciliacao!A323,df_bloqueios_judiciais!E:E,"&gt;0")</f>
        <v/>
      </c>
      <c r="G323" s="7">
        <f>SUMIFS(df_extratos!I:I,df_extratos!F:F,Conciliacao!BD323,df_extratos!G:G,"CREDITO")+SUMIFS(df_extratos!I:I,df_extratos!F:F,Conciliacao!A323,df_extratos!G:G,"CREDITO")+SUMIFS(df_extratos!I:I,df_extratos!F:F,Conciliacao!BE323,df_extratos!G:G,"CREDITO")+SUMIFS(df_extratos!I:I,df_extratos!F:F,Conciliacao!BF323,df_extratos!G:G,"CREDITO")+SUMIFS(df_extratos!I:I,df_extratos!F:F,Conciliacao!BG323,df_extratos!G:G,"CREDITO")</f>
        <v/>
      </c>
      <c r="H323" s="9">
        <f>G323-SUM(B323:F323)</f>
        <v/>
      </c>
      <c r="I323" s="4">
        <f>SUMIFS(df_blueme_sem_parcelamento!E:E,df_blueme_sem_parcelamento!H:H,Conciliacao!A323)*(-1)</f>
        <v/>
      </c>
      <c r="J323" s="4">
        <f>SUMIFS(df_blueme_com_parcelamento!J:J,df_blueme_com_parcelamento!M:M,Conciliacao!A323)*(-1)</f>
        <v/>
      </c>
      <c r="K323" s="4">
        <f>SUMIFS(df_mutuos!J:J,df_mutuos!B:B,Conciliacao!A323)*(-1)</f>
        <v/>
      </c>
      <c r="L323" s="8">
        <f>SUMIFS(df_bloqueios_judiciais!E:E,df_bloqueios_judiciais!D:D,Conciliacao!A323,df_bloqueios_judiciais!E:E,"&lt;0")</f>
        <v/>
      </c>
      <c r="M323" s="10">
        <f>SUMIFS(df_extratos!I:I,df_extratos!F:F,Conciliacao!BD323,df_extratos!G:G,"DEBITO")+SUMIFS(df_extratos!I:I,df_extratos!F:F,Conciliacao!A323,df_extratos!G:G,"DEBITO")+SUMIFS(df_extratos!I:I,df_extratos!F:F,Conciliacao!BE323,df_extratos!G:G,"DEBITO")+SUMIFS(df_extratos!I:I,df_extratos!F:F,Conciliacao!BF323,df_extratos!G:G,"DEBITO")+SUMIFS(df_extratos!I:I,df_extratos!F:F,Conciliacao!BG323,df_extratos!G:G,"DEBITO")</f>
        <v/>
      </c>
      <c r="N323" s="11">
        <f>M323-SUM(I323:L323)</f>
        <v/>
      </c>
      <c r="O323" s="25">
        <f>SUMIFS(df_ajustes_conciliaco!D:D,df_ajustes_conciliaco!C:C,Conciliacao!A323)</f>
        <v/>
      </c>
      <c r="P323" s="22">
        <f>N323+H323-O323</f>
        <v/>
      </c>
      <c r="BD323" s="20" t="n">
        <v>45979.5</v>
      </c>
      <c r="BE323" s="20" t="n">
        <v>45979.125</v>
      </c>
      <c r="BF323" s="20" t="n">
        <v>45979.54166666666</v>
      </c>
      <c r="BG323" s="20" t="n">
        <v>45979.625</v>
      </c>
    </row>
    <row r="324">
      <c r="A324" s="5">
        <f>A323+1</f>
        <v/>
      </c>
      <c r="B324" s="3">
        <f>-SUMIFS(df_extrato_zig!G:G,df_extrato_zig!E:E,Conciliacao!A324,df_extrato_zig!D:D,"Saque")-SUMIFS(df_extrato_zig!G:G,df_extrato_zig!E:E,Conciliacao!A324,df_extrato_zig!D:D,"Antecipação")</f>
        <v/>
      </c>
      <c r="C324" s="3">
        <f>SUMIFS(df_extrato_zig!E:E,df_extrato_zig!L:L,Conciliacao!A324,df_extrato_zig!F:F,"DINHEIRO")</f>
        <v/>
      </c>
      <c r="D324" s="3">
        <f>SUMIFS(view_parc_agrup!H:H,view_parc_agrup!G:G,Conciliacao!A324)</f>
        <v/>
      </c>
      <c r="E324" s="3">
        <f>SUMIFS(df_mutuos!I:I,df_mutuos!B:B,Conciliacao!A324)</f>
        <v/>
      </c>
      <c r="F324" s="6">
        <f>SUMIFS(df_bloqueios_judiciais!E:E,df_bloqueios_judiciais!D:D,Conciliacao!A324,df_bloqueios_judiciais!E:E,"&gt;0")</f>
        <v/>
      </c>
      <c r="G324" s="7">
        <f>SUMIFS(df_extratos!I:I,df_extratos!F:F,Conciliacao!BD324,df_extratos!G:G,"CREDITO")+SUMIFS(df_extratos!I:I,df_extratos!F:F,Conciliacao!A324,df_extratos!G:G,"CREDITO")+SUMIFS(df_extratos!I:I,df_extratos!F:F,Conciliacao!BE324,df_extratos!G:G,"CREDITO")+SUMIFS(df_extratos!I:I,df_extratos!F:F,Conciliacao!BF324,df_extratos!G:G,"CREDITO")+SUMIFS(df_extratos!I:I,df_extratos!F:F,Conciliacao!BG324,df_extratos!G:G,"CREDITO")</f>
        <v/>
      </c>
      <c r="H324" s="9">
        <f>G324-SUM(B324:F324)</f>
        <v/>
      </c>
      <c r="I324" s="4">
        <f>SUMIFS(df_blueme_sem_parcelamento!E:E,df_blueme_sem_parcelamento!H:H,Conciliacao!A324)*(-1)</f>
        <v/>
      </c>
      <c r="J324" s="4">
        <f>SUMIFS(df_blueme_com_parcelamento!J:J,df_blueme_com_parcelamento!M:M,Conciliacao!A324)*(-1)</f>
        <v/>
      </c>
      <c r="K324" s="4">
        <f>SUMIFS(df_mutuos!J:J,df_mutuos!B:B,Conciliacao!A324)*(-1)</f>
        <v/>
      </c>
      <c r="L324" s="8">
        <f>SUMIFS(df_bloqueios_judiciais!E:E,df_bloqueios_judiciais!D:D,Conciliacao!A324,df_bloqueios_judiciais!E:E,"&lt;0")</f>
        <v/>
      </c>
      <c r="M324" s="10">
        <f>SUMIFS(df_extratos!I:I,df_extratos!F:F,Conciliacao!BD324,df_extratos!G:G,"DEBITO")+SUMIFS(df_extratos!I:I,df_extratos!F:F,Conciliacao!A324,df_extratos!G:G,"DEBITO")+SUMIFS(df_extratos!I:I,df_extratos!F:F,Conciliacao!BE324,df_extratos!G:G,"DEBITO")+SUMIFS(df_extratos!I:I,df_extratos!F:F,Conciliacao!BF324,df_extratos!G:G,"DEBITO")+SUMIFS(df_extratos!I:I,df_extratos!F:F,Conciliacao!BG324,df_extratos!G:G,"DEBITO")</f>
        <v/>
      </c>
      <c r="N324" s="11">
        <f>M324-SUM(I324:L324)</f>
        <v/>
      </c>
      <c r="O324" s="25">
        <f>SUMIFS(df_ajustes_conciliaco!D:D,df_ajustes_conciliaco!C:C,Conciliacao!A324)</f>
        <v/>
      </c>
      <c r="P324" s="22">
        <f>N324+H324-O324</f>
        <v/>
      </c>
      <c r="BD324" s="20" t="n">
        <v>45980.5</v>
      </c>
      <c r="BE324" s="20" t="n">
        <v>45980.125</v>
      </c>
      <c r="BF324" s="20" t="n">
        <v>45980.54166666666</v>
      </c>
      <c r="BG324" s="20" t="n">
        <v>45980.625</v>
      </c>
    </row>
    <row r="325">
      <c r="A325" s="5">
        <f>A324+1</f>
        <v/>
      </c>
      <c r="B325" s="3">
        <f>-SUMIFS(df_extrato_zig!G:G,df_extrato_zig!E:E,Conciliacao!A325,df_extrato_zig!D:D,"Saque")-SUMIFS(df_extrato_zig!G:G,df_extrato_zig!E:E,Conciliacao!A325,df_extrato_zig!D:D,"Antecipação")</f>
        <v/>
      </c>
      <c r="C325" s="3">
        <f>SUMIFS(df_extrato_zig!E:E,df_extrato_zig!L:L,Conciliacao!A325,df_extrato_zig!F:F,"DINHEIRO")</f>
        <v/>
      </c>
      <c r="D325" s="3">
        <f>SUMIFS(view_parc_agrup!H:H,view_parc_agrup!G:G,Conciliacao!A325)</f>
        <v/>
      </c>
      <c r="E325" s="3">
        <f>SUMIFS(df_mutuos!I:I,df_mutuos!B:B,Conciliacao!A325)</f>
        <v/>
      </c>
      <c r="F325" s="6">
        <f>SUMIFS(df_bloqueios_judiciais!E:E,df_bloqueios_judiciais!D:D,Conciliacao!A325,df_bloqueios_judiciais!E:E,"&gt;0")</f>
        <v/>
      </c>
      <c r="G325" s="7">
        <f>SUMIFS(df_extratos!I:I,df_extratos!F:F,Conciliacao!BD325,df_extratos!G:G,"CREDITO")+SUMIFS(df_extratos!I:I,df_extratos!F:F,Conciliacao!A325,df_extratos!G:G,"CREDITO")+SUMIFS(df_extratos!I:I,df_extratos!F:F,Conciliacao!BE325,df_extratos!G:G,"CREDITO")+SUMIFS(df_extratos!I:I,df_extratos!F:F,Conciliacao!BF325,df_extratos!G:G,"CREDITO")+SUMIFS(df_extratos!I:I,df_extratos!F:F,Conciliacao!BG325,df_extratos!G:G,"CREDITO")</f>
        <v/>
      </c>
      <c r="H325" s="9">
        <f>G325-SUM(B325:F325)</f>
        <v/>
      </c>
      <c r="I325" s="4">
        <f>SUMIFS(df_blueme_sem_parcelamento!E:E,df_blueme_sem_parcelamento!H:H,Conciliacao!A325)*(-1)</f>
        <v/>
      </c>
      <c r="J325" s="4">
        <f>SUMIFS(df_blueme_com_parcelamento!J:J,df_blueme_com_parcelamento!M:M,Conciliacao!A325)*(-1)</f>
        <v/>
      </c>
      <c r="K325" s="4">
        <f>SUMIFS(df_mutuos!J:J,df_mutuos!B:B,Conciliacao!A325)*(-1)</f>
        <v/>
      </c>
      <c r="L325" s="8">
        <f>SUMIFS(df_bloqueios_judiciais!E:E,df_bloqueios_judiciais!D:D,Conciliacao!A325,df_bloqueios_judiciais!E:E,"&lt;0")</f>
        <v/>
      </c>
      <c r="M325" s="10">
        <f>SUMIFS(df_extratos!I:I,df_extratos!F:F,Conciliacao!BD325,df_extratos!G:G,"DEBITO")+SUMIFS(df_extratos!I:I,df_extratos!F:F,Conciliacao!A325,df_extratos!G:G,"DEBITO")+SUMIFS(df_extratos!I:I,df_extratos!F:F,Conciliacao!BE325,df_extratos!G:G,"DEBITO")+SUMIFS(df_extratos!I:I,df_extratos!F:F,Conciliacao!BF325,df_extratos!G:G,"DEBITO")+SUMIFS(df_extratos!I:I,df_extratos!F:F,Conciliacao!BG325,df_extratos!G:G,"DEBITO")</f>
        <v/>
      </c>
      <c r="N325" s="11">
        <f>M325-SUM(I325:L325)</f>
        <v/>
      </c>
      <c r="O325" s="25">
        <f>SUMIFS(df_ajustes_conciliaco!D:D,df_ajustes_conciliaco!C:C,Conciliacao!A325)</f>
        <v/>
      </c>
      <c r="P325" s="22">
        <f>N325+H325-O325</f>
        <v/>
      </c>
      <c r="BD325" s="20" t="n">
        <v>45981.5</v>
      </c>
      <c r="BE325" s="20" t="n">
        <v>45981.125</v>
      </c>
      <c r="BF325" s="20" t="n">
        <v>45981.54166666666</v>
      </c>
      <c r="BG325" s="20" t="n">
        <v>45981.625</v>
      </c>
    </row>
    <row r="326">
      <c r="A326" s="5">
        <f>A325+1</f>
        <v/>
      </c>
      <c r="B326" s="3">
        <f>-SUMIFS(df_extrato_zig!G:G,df_extrato_zig!E:E,Conciliacao!A326,df_extrato_zig!D:D,"Saque")-SUMIFS(df_extrato_zig!G:G,df_extrato_zig!E:E,Conciliacao!A326,df_extrato_zig!D:D,"Antecipação")</f>
        <v/>
      </c>
      <c r="C326" s="3">
        <f>SUMIFS(df_extrato_zig!E:E,df_extrato_zig!L:L,Conciliacao!A326,df_extrato_zig!F:F,"DINHEIRO")</f>
        <v/>
      </c>
      <c r="D326" s="3">
        <f>SUMIFS(view_parc_agrup!H:H,view_parc_agrup!G:G,Conciliacao!A326)</f>
        <v/>
      </c>
      <c r="E326" s="3">
        <f>SUMIFS(df_mutuos!I:I,df_mutuos!B:B,Conciliacao!A326)</f>
        <v/>
      </c>
      <c r="F326" s="6">
        <f>SUMIFS(df_bloqueios_judiciais!E:E,df_bloqueios_judiciais!D:D,Conciliacao!A326,df_bloqueios_judiciais!E:E,"&gt;0")</f>
        <v/>
      </c>
      <c r="G326" s="7">
        <f>SUMIFS(df_extratos!I:I,df_extratos!F:F,Conciliacao!BD326,df_extratos!G:G,"CREDITO")+SUMIFS(df_extratos!I:I,df_extratos!F:F,Conciliacao!A326,df_extratos!G:G,"CREDITO")+SUMIFS(df_extratos!I:I,df_extratos!F:F,Conciliacao!BE326,df_extratos!G:G,"CREDITO")+SUMIFS(df_extratos!I:I,df_extratos!F:F,Conciliacao!BF326,df_extratos!G:G,"CREDITO")+SUMIFS(df_extratos!I:I,df_extratos!F:F,Conciliacao!BG326,df_extratos!G:G,"CREDITO")</f>
        <v/>
      </c>
      <c r="H326" s="9">
        <f>G326-SUM(B326:F326)</f>
        <v/>
      </c>
      <c r="I326" s="4">
        <f>SUMIFS(df_blueme_sem_parcelamento!E:E,df_blueme_sem_parcelamento!H:H,Conciliacao!A326)*(-1)</f>
        <v/>
      </c>
      <c r="J326" s="4">
        <f>SUMIFS(df_blueme_com_parcelamento!J:J,df_blueme_com_parcelamento!M:M,Conciliacao!A326)*(-1)</f>
        <v/>
      </c>
      <c r="K326" s="4">
        <f>SUMIFS(df_mutuos!J:J,df_mutuos!B:B,Conciliacao!A326)*(-1)</f>
        <v/>
      </c>
      <c r="L326" s="8">
        <f>SUMIFS(df_bloqueios_judiciais!E:E,df_bloqueios_judiciais!D:D,Conciliacao!A326,df_bloqueios_judiciais!E:E,"&lt;0")</f>
        <v/>
      </c>
      <c r="M326" s="10">
        <f>SUMIFS(df_extratos!I:I,df_extratos!F:F,Conciliacao!BD326,df_extratos!G:G,"DEBITO")+SUMIFS(df_extratos!I:I,df_extratos!F:F,Conciliacao!A326,df_extratos!G:G,"DEBITO")+SUMIFS(df_extratos!I:I,df_extratos!F:F,Conciliacao!BE326,df_extratos!G:G,"DEBITO")+SUMIFS(df_extratos!I:I,df_extratos!F:F,Conciliacao!BF326,df_extratos!G:G,"DEBITO")+SUMIFS(df_extratos!I:I,df_extratos!F:F,Conciliacao!BG326,df_extratos!G:G,"DEBITO")</f>
        <v/>
      </c>
      <c r="N326" s="11">
        <f>M326-SUM(I326:L326)</f>
        <v/>
      </c>
      <c r="O326" s="25">
        <f>SUMIFS(df_ajustes_conciliaco!D:D,df_ajustes_conciliaco!C:C,Conciliacao!A326)</f>
        <v/>
      </c>
      <c r="P326" s="22">
        <f>N326+H326-O326</f>
        <v/>
      </c>
      <c r="BD326" s="20" t="n">
        <v>45982.5</v>
      </c>
      <c r="BE326" s="20" t="n">
        <v>45982.125</v>
      </c>
      <c r="BF326" s="20" t="n">
        <v>45982.54166666666</v>
      </c>
      <c r="BG326" s="20" t="n">
        <v>45982.625</v>
      </c>
    </row>
    <row r="327">
      <c r="A327" s="5">
        <f>A326+1</f>
        <v/>
      </c>
      <c r="B327" s="3">
        <f>-SUMIFS(df_extrato_zig!G:G,df_extrato_zig!E:E,Conciliacao!A327,df_extrato_zig!D:D,"Saque")-SUMIFS(df_extrato_zig!G:G,df_extrato_zig!E:E,Conciliacao!A327,df_extrato_zig!D:D,"Antecipação")</f>
        <v/>
      </c>
      <c r="C327" s="3">
        <f>SUMIFS(df_extrato_zig!E:E,df_extrato_zig!L:L,Conciliacao!A327,df_extrato_zig!F:F,"DINHEIRO")</f>
        <v/>
      </c>
      <c r="D327" s="3">
        <f>SUMIFS(view_parc_agrup!H:H,view_parc_agrup!G:G,Conciliacao!A327)</f>
        <v/>
      </c>
      <c r="E327" s="3">
        <f>SUMIFS(df_mutuos!I:I,df_mutuos!B:B,Conciliacao!A327)</f>
        <v/>
      </c>
      <c r="F327" s="6">
        <f>SUMIFS(df_bloqueios_judiciais!E:E,df_bloqueios_judiciais!D:D,Conciliacao!A327,df_bloqueios_judiciais!E:E,"&gt;0")</f>
        <v/>
      </c>
      <c r="G327" s="7">
        <f>SUMIFS(df_extratos!I:I,df_extratos!F:F,Conciliacao!BD327,df_extratos!G:G,"CREDITO")+SUMIFS(df_extratos!I:I,df_extratos!F:F,Conciliacao!A327,df_extratos!G:G,"CREDITO")+SUMIFS(df_extratos!I:I,df_extratos!F:F,Conciliacao!BE327,df_extratos!G:G,"CREDITO")+SUMIFS(df_extratos!I:I,df_extratos!F:F,Conciliacao!BF327,df_extratos!G:G,"CREDITO")+SUMIFS(df_extratos!I:I,df_extratos!F:F,Conciliacao!BG327,df_extratos!G:G,"CREDITO")</f>
        <v/>
      </c>
      <c r="H327" s="9">
        <f>G327-SUM(B327:F327)</f>
        <v/>
      </c>
      <c r="I327" s="4">
        <f>SUMIFS(df_blueme_sem_parcelamento!E:E,df_blueme_sem_parcelamento!H:H,Conciliacao!A327)*(-1)</f>
        <v/>
      </c>
      <c r="J327" s="4">
        <f>SUMIFS(df_blueme_com_parcelamento!J:J,df_blueme_com_parcelamento!M:M,Conciliacao!A327)*(-1)</f>
        <v/>
      </c>
      <c r="K327" s="4">
        <f>SUMIFS(df_mutuos!J:J,df_mutuos!B:B,Conciliacao!A327)*(-1)</f>
        <v/>
      </c>
      <c r="L327" s="8">
        <f>SUMIFS(df_bloqueios_judiciais!E:E,df_bloqueios_judiciais!D:D,Conciliacao!A327,df_bloqueios_judiciais!E:E,"&lt;0")</f>
        <v/>
      </c>
      <c r="M327" s="10">
        <f>SUMIFS(df_extratos!I:I,df_extratos!F:F,Conciliacao!BD327,df_extratos!G:G,"DEBITO")+SUMIFS(df_extratos!I:I,df_extratos!F:F,Conciliacao!A327,df_extratos!G:G,"DEBITO")+SUMIFS(df_extratos!I:I,df_extratos!F:F,Conciliacao!BE327,df_extratos!G:G,"DEBITO")+SUMIFS(df_extratos!I:I,df_extratos!F:F,Conciliacao!BF327,df_extratos!G:G,"DEBITO")+SUMIFS(df_extratos!I:I,df_extratos!F:F,Conciliacao!BG327,df_extratos!G:G,"DEBITO")</f>
        <v/>
      </c>
      <c r="N327" s="11">
        <f>M327-SUM(I327:L327)</f>
        <v/>
      </c>
      <c r="O327" s="25">
        <f>SUMIFS(df_ajustes_conciliaco!D:D,df_ajustes_conciliaco!C:C,Conciliacao!A327)</f>
        <v/>
      </c>
      <c r="P327" s="22">
        <f>N327+H327-O327</f>
        <v/>
      </c>
      <c r="BD327" s="20" t="n">
        <v>45983.5</v>
      </c>
      <c r="BE327" s="20" t="n">
        <v>45983.125</v>
      </c>
      <c r="BF327" s="20" t="n">
        <v>45983.54166666666</v>
      </c>
      <c r="BG327" s="20" t="n">
        <v>45983.625</v>
      </c>
    </row>
    <row r="328">
      <c r="A328" s="5">
        <f>A327+1</f>
        <v/>
      </c>
      <c r="B328" s="3">
        <f>-SUMIFS(df_extrato_zig!G:G,df_extrato_zig!E:E,Conciliacao!A328,df_extrato_zig!D:D,"Saque")-SUMIFS(df_extrato_zig!G:G,df_extrato_zig!E:E,Conciliacao!A328,df_extrato_zig!D:D,"Antecipação")</f>
        <v/>
      </c>
      <c r="C328" s="3">
        <f>SUMIFS(df_extrato_zig!E:E,df_extrato_zig!L:L,Conciliacao!A328,df_extrato_zig!F:F,"DINHEIRO")</f>
        <v/>
      </c>
      <c r="D328" s="3">
        <f>SUMIFS(view_parc_agrup!H:H,view_parc_agrup!G:G,Conciliacao!A328)</f>
        <v/>
      </c>
      <c r="E328" s="3">
        <f>SUMIFS(df_mutuos!I:I,df_mutuos!B:B,Conciliacao!A328)</f>
        <v/>
      </c>
      <c r="F328" s="6">
        <f>SUMIFS(df_bloqueios_judiciais!E:E,df_bloqueios_judiciais!D:D,Conciliacao!A328,df_bloqueios_judiciais!E:E,"&gt;0")</f>
        <v/>
      </c>
      <c r="G328" s="7">
        <f>SUMIFS(df_extratos!I:I,df_extratos!F:F,Conciliacao!BD328,df_extratos!G:G,"CREDITO")+SUMIFS(df_extratos!I:I,df_extratos!F:F,Conciliacao!A328,df_extratos!G:G,"CREDITO")+SUMIFS(df_extratos!I:I,df_extratos!F:F,Conciliacao!BE328,df_extratos!G:G,"CREDITO")+SUMIFS(df_extratos!I:I,df_extratos!F:F,Conciliacao!BF328,df_extratos!G:G,"CREDITO")+SUMIFS(df_extratos!I:I,df_extratos!F:F,Conciliacao!BG328,df_extratos!G:G,"CREDITO")</f>
        <v/>
      </c>
      <c r="H328" s="9">
        <f>G328-SUM(B328:F328)</f>
        <v/>
      </c>
      <c r="I328" s="4">
        <f>SUMIFS(df_blueme_sem_parcelamento!E:E,df_blueme_sem_parcelamento!H:H,Conciliacao!A328)*(-1)</f>
        <v/>
      </c>
      <c r="J328" s="4">
        <f>SUMIFS(df_blueme_com_parcelamento!J:J,df_blueme_com_parcelamento!M:M,Conciliacao!A328)*(-1)</f>
        <v/>
      </c>
      <c r="K328" s="4">
        <f>SUMIFS(df_mutuos!J:J,df_mutuos!B:B,Conciliacao!A328)*(-1)</f>
        <v/>
      </c>
      <c r="L328" s="8">
        <f>SUMIFS(df_bloqueios_judiciais!E:E,df_bloqueios_judiciais!D:D,Conciliacao!A328,df_bloqueios_judiciais!E:E,"&lt;0")</f>
        <v/>
      </c>
      <c r="M328" s="10">
        <f>SUMIFS(df_extratos!I:I,df_extratos!F:F,Conciliacao!BD328,df_extratos!G:G,"DEBITO")+SUMIFS(df_extratos!I:I,df_extratos!F:F,Conciliacao!A328,df_extratos!G:G,"DEBITO")+SUMIFS(df_extratos!I:I,df_extratos!F:F,Conciliacao!BE328,df_extratos!G:G,"DEBITO")+SUMIFS(df_extratos!I:I,df_extratos!F:F,Conciliacao!BF328,df_extratos!G:G,"DEBITO")+SUMIFS(df_extratos!I:I,df_extratos!F:F,Conciliacao!BG328,df_extratos!G:G,"DEBITO")</f>
        <v/>
      </c>
      <c r="N328" s="11">
        <f>M328-SUM(I328:L328)</f>
        <v/>
      </c>
      <c r="O328" s="25">
        <f>SUMIFS(df_ajustes_conciliaco!D:D,df_ajustes_conciliaco!C:C,Conciliacao!A328)</f>
        <v/>
      </c>
      <c r="P328" s="22">
        <f>N328+H328-O328</f>
        <v/>
      </c>
      <c r="BD328" s="20" t="n">
        <v>45984.5</v>
      </c>
      <c r="BE328" s="20" t="n">
        <v>45984.125</v>
      </c>
      <c r="BF328" s="20" t="n">
        <v>45984.54166666666</v>
      </c>
      <c r="BG328" s="20" t="n">
        <v>45984.625</v>
      </c>
    </row>
    <row r="329">
      <c r="A329" s="5">
        <f>A328+1</f>
        <v/>
      </c>
      <c r="B329" s="3">
        <f>-SUMIFS(df_extrato_zig!G:G,df_extrato_zig!E:E,Conciliacao!A329,df_extrato_zig!D:D,"Saque")-SUMIFS(df_extrato_zig!G:G,df_extrato_zig!E:E,Conciliacao!A329,df_extrato_zig!D:D,"Antecipação")</f>
        <v/>
      </c>
      <c r="C329" s="3">
        <f>SUMIFS(df_extrato_zig!E:E,df_extrato_zig!L:L,Conciliacao!A329,df_extrato_zig!F:F,"DINHEIRO")</f>
        <v/>
      </c>
      <c r="D329" s="3">
        <f>SUMIFS(view_parc_agrup!H:H,view_parc_agrup!G:G,Conciliacao!A329)</f>
        <v/>
      </c>
      <c r="E329" s="3">
        <f>SUMIFS(df_mutuos!I:I,df_mutuos!B:B,Conciliacao!A329)</f>
        <v/>
      </c>
      <c r="F329" s="6">
        <f>SUMIFS(df_bloqueios_judiciais!E:E,df_bloqueios_judiciais!D:D,Conciliacao!A329,df_bloqueios_judiciais!E:E,"&gt;0")</f>
        <v/>
      </c>
      <c r="G329" s="7">
        <f>SUMIFS(df_extratos!I:I,df_extratos!F:F,Conciliacao!BD329,df_extratos!G:G,"CREDITO")+SUMIFS(df_extratos!I:I,df_extratos!F:F,Conciliacao!A329,df_extratos!G:G,"CREDITO")+SUMIFS(df_extratos!I:I,df_extratos!F:F,Conciliacao!BE329,df_extratos!G:G,"CREDITO")+SUMIFS(df_extratos!I:I,df_extratos!F:F,Conciliacao!BF329,df_extratos!G:G,"CREDITO")+SUMIFS(df_extratos!I:I,df_extratos!F:F,Conciliacao!BG329,df_extratos!G:G,"CREDITO")</f>
        <v/>
      </c>
      <c r="H329" s="9">
        <f>G329-SUM(B329:F329)</f>
        <v/>
      </c>
      <c r="I329" s="4">
        <f>SUMIFS(df_blueme_sem_parcelamento!E:E,df_blueme_sem_parcelamento!H:H,Conciliacao!A329)*(-1)</f>
        <v/>
      </c>
      <c r="J329" s="4">
        <f>SUMIFS(df_blueme_com_parcelamento!J:J,df_blueme_com_parcelamento!M:M,Conciliacao!A329)*(-1)</f>
        <v/>
      </c>
      <c r="K329" s="4">
        <f>SUMIFS(df_mutuos!J:J,df_mutuos!B:B,Conciliacao!A329)*(-1)</f>
        <v/>
      </c>
      <c r="L329" s="8">
        <f>SUMIFS(df_bloqueios_judiciais!E:E,df_bloqueios_judiciais!D:D,Conciliacao!A329,df_bloqueios_judiciais!E:E,"&lt;0")</f>
        <v/>
      </c>
      <c r="M329" s="10">
        <f>SUMIFS(df_extratos!I:I,df_extratos!F:F,Conciliacao!BD329,df_extratos!G:G,"DEBITO")+SUMIFS(df_extratos!I:I,df_extratos!F:F,Conciliacao!A329,df_extratos!G:G,"DEBITO")+SUMIFS(df_extratos!I:I,df_extratos!F:F,Conciliacao!BE329,df_extratos!G:G,"DEBITO")+SUMIFS(df_extratos!I:I,df_extratos!F:F,Conciliacao!BF329,df_extratos!G:G,"DEBITO")+SUMIFS(df_extratos!I:I,df_extratos!F:F,Conciliacao!BG329,df_extratos!G:G,"DEBITO")</f>
        <v/>
      </c>
      <c r="N329" s="11">
        <f>M329-SUM(I329:L329)</f>
        <v/>
      </c>
      <c r="O329" s="25">
        <f>SUMIFS(df_ajustes_conciliaco!D:D,df_ajustes_conciliaco!C:C,Conciliacao!A329)</f>
        <v/>
      </c>
      <c r="P329" s="22">
        <f>N329+H329-O329</f>
        <v/>
      </c>
      <c r="BD329" s="20" t="n">
        <v>45985.5</v>
      </c>
      <c r="BE329" s="20" t="n">
        <v>45985.125</v>
      </c>
      <c r="BF329" s="20" t="n">
        <v>45985.54166666666</v>
      </c>
      <c r="BG329" s="20" t="n">
        <v>45985.625</v>
      </c>
    </row>
    <row r="330">
      <c r="A330" s="5">
        <f>A329+1</f>
        <v/>
      </c>
      <c r="B330" s="3">
        <f>-SUMIFS(df_extrato_zig!G:G,df_extrato_zig!E:E,Conciliacao!A330,df_extrato_zig!D:D,"Saque")-SUMIFS(df_extrato_zig!G:G,df_extrato_zig!E:E,Conciliacao!A330,df_extrato_zig!D:D,"Antecipação")</f>
        <v/>
      </c>
      <c r="C330" s="3">
        <f>SUMIFS(df_extrato_zig!E:E,df_extrato_zig!L:L,Conciliacao!A330,df_extrato_zig!F:F,"DINHEIRO")</f>
        <v/>
      </c>
      <c r="D330" s="3">
        <f>SUMIFS(view_parc_agrup!H:H,view_parc_agrup!G:G,Conciliacao!A330)</f>
        <v/>
      </c>
      <c r="E330" s="3">
        <f>SUMIFS(df_mutuos!I:I,df_mutuos!B:B,Conciliacao!A330)</f>
        <v/>
      </c>
      <c r="F330" s="6">
        <f>SUMIFS(df_bloqueios_judiciais!E:E,df_bloqueios_judiciais!D:D,Conciliacao!A330,df_bloqueios_judiciais!E:E,"&gt;0")</f>
        <v/>
      </c>
      <c r="G330" s="7">
        <f>SUMIFS(df_extratos!I:I,df_extratos!F:F,Conciliacao!BD330,df_extratos!G:G,"CREDITO")+SUMIFS(df_extratos!I:I,df_extratos!F:F,Conciliacao!A330,df_extratos!G:G,"CREDITO")+SUMIFS(df_extratos!I:I,df_extratos!F:F,Conciliacao!BE330,df_extratos!G:G,"CREDITO")+SUMIFS(df_extratos!I:I,df_extratos!F:F,Conciliacao!BF330,df_extratos!G:G,"CREDITO")+SUMIFS(df_extratos!I:I,df_extratos!F:F,Conciliacao!BG330,df_extratos!G:G,"CREDITO")</f>
        <v/>
      </c>
      <c r="H330" s="9">
        <f>G330-SUM(B330:F330)</f>
        <v/>
      </c>
      <c r="I330" s="4">
        <f>SUMIFS(df_blueme_sem_parcelamento!E:E,df_blueme_sem_parcelamento!H:H,Conciliacao!A330)*(-1)</f>
        <v/>
      </c>
      <c r="J330" s="4">
        <f>SUMIFS(df_blueme_com_parcelamento!J:J,df_blueme_com_parcelamento!M:M,Conciliacao!A330)*(-1)</f>
        <v/>
      </c>
      <c r="K330" s="4">
        <f>SUMIFS(df_mutuos!J:J,df_mutuos!B:B,Conciliacao!A330)*(-1)</f>
        <v/>
      </c>
      <c r="L330" s="8">
        <f>SUMIFS(df_bloqueios_judiciais!E:E,df_bloqueios_judiciais!D:D,Conciliacao!A330,df_bloqueios_judiciais!E:E,"&lt;0")</f>
        <v/>
      </c>
      <c r="M330" s="10">
        <f>SUMIFS(df_extratos!I:I,df_extratos!F:F,Conciliacao!BD330,df_extratos!G:G,"DEBITO")+SUMIFS(df_extratos!I:I,df_extratos!F:F,Conciliacao!A330,df_extratos!G:G,"DEBITO")+SUMIFS(df_extratos!I:I,df_extratos!F:F,Conciliacao!BE330,df_extratos!G:G,"DEBITO")+SUMIFS(df_extratos!I:I,df_extratos!F:F,Conciliacao!BF330,df_extratos!G:G,"DEBITO")+SUMIFS(df_extratos!I:I,df_extratos!F:F,Conciliacao!BG330,df_extratos!G:G,"DEBITO")</f>
        <v/>
      </c>
      <c r="N330" s="11">
        <f>M330-SUM(I330:L330)</f>
        <v/>
      </c>
      <c r="O330" s="25">
        <f>SUMIFS(df_ajustes_conciliaco!D:D,df_ajustes_conciliaco!C:C,Conciliacao!A330)</f>
        <v/>
      </c>
      <c r="P330" s="22">
        <f>N330+H330-O330</f>
        <v/>
      </c>
      <c r="BD330" s="20" t="n">
        <v>45986.5</v>
      </c>
      <c r="BE330" s="20" t="n">
        <v>45986.125</v>
      </c>
      <c r="BF330" s="20" t="n">
        <v>45986.54166666666</v>
      </c>
      <c r="BG330" s="20" t="n">
        <v>45986.625</v>
      </c>
    </row>
    <row r="331">
      <c r="A331" s="5">
        <f>A330+1</f>
        <v/>
      </c>
      <c r="B331" s="3">
        <f>-SUMIFS(df_extrato_zig!G:G,df_extrato_zig!E:E,Conciliacao!A331,df_extrato_zig!D:D,"Saque")-SUMIFS(df_extrato_zig!G:G,df_extrato_zig!E:E,Conciliacao!A331,df_extrato_zig!D:D,"Antecipação")</f>
        <v/>
      </c>
      <c r="C331" s="3">
        <f>SUMIFS(df_extrato_zig!E:E,df_extrato_zig!L:L,Conciliacao!A331,df_extrato_zig!F:F,"DINHEIRO")</f>
        <v/>
      </c>
      <c r="D331" s="3">
        <f>SUMIFS(view_parc_agrup!H:H,view_parc_agrup!G:G,Conciliacao!A331)</f>
        <v/>
      </c>
      <c r="E331" s="3">
        <f>SUMIFS(df_mutuos!I:I,df_mutuos!B:B,Conciliacao!A331)</f>
        <v/>
      </c>
      <c r="F331" s="6">
        <f>SUMIFS(df_bloqueios_judiciais!E:E,df_bloqueios_judiciais!D:D,Conciliacao!A331,df_bloqueios_judiciais!E:E,"&gt;0")</f>
        <v/>
      </c>
      <c r="G331" s="7">
        <f>SUMIFS(df_extratos!I:I,df_extratos!F:F,Conciliacao!BD331,df_extratos!G:G,"CREDITO")+SUMIFS(df_extratos!I:I,df_extratos!F:F,Conciliacao!A331,df_extratos!G:G,"CREDITO")+SUMIFS(df_extratos!I:I,df_extratos!F:F,Conciliacao!BE331,df_extratos!G:G,"CREDITO")+SUMIFS(df_extratos!I:I,df_extratos!F:F,Conciliacao!BF331,df_extratos!G:G,"CREDITO")+SUMIFS(df_extratos!I:I,df_extratos!F:F,Conciliacao!BG331,df_extratos!G:G,"CREDITO")</f>
        <v/>
      </c>
      <c r="H331" s="9">
        <f>G331-SUM(B331:F331)</f>
        <v/>
      </c>
      <c r="I331" s="4">
        <f>SUMIFS(df_blueme_sem_parcelamento!E:E,df_blueme_sem_parcelamento!H:H,Conciliacao!A331)*(-1)</f>
        <v/>
      </c>
      <c r="J331" s="4">
        <f>SUMIFS(df_blueme_com_parcelamento!J:J,df_blueme_com_parcelamento!M:M,Conciliacao!A331)*(-1)</f>
        <v/>
      </c>
      <c r="K331" s="4">
        <f>SUMIFS(df_mutuos!J:J,df_mutuos!B:B,Conciliacao!A331)*(-1)</f>
        <v/>
      </c>
      <c r="L331" s="8">
        <f>SUMIFS(df_bloqueios_judiciais!E:E,df_bloqueios_judiciais!D:D,Conciliacao!A331,df_bloqueios_judiciais!E:E,"&lt;0")</f>
        <v/>
      </c>
      <c r="M331" s="10">
        <f>SUMIFS(df_extratos!I:I,df_extratos!F:F,Conciliacao!BD331,df_extratos!G:G,"DEBITO")+SUMIFS(df_extratos!I:I,df_extratos!F:F,Conciliacao!A331,df_extratos!G:G,"DEBITO")+SUMIFS(df_extratos!I:I,df_extratos!F:F,Conciliacao!BE331,df_extratos!G:G,"DEBITO")+SUMIFS(df_extratos!I:I,df_extratos!F:F,Conciliacao!BF331,df_extratos!G:G,"DEBITO")+SUMIFS(df_extratos!I:I,df_extratos!F:F,Conciliacao!BG331,df_extratos!G:G,"DEBITO")</f>
        <v/>
      </c>
      <c r="N331" s="11">
        <f>M331-SUM(I331:L331)</f>
        <v/>
      </c>
      <c r="O331" s="25">
        <f>SUMIFS(df_ajustes_conciliaco!D:D,df_ajustes_conciliaco!C:C,Conciliacao!A331)</f>
        <v/>
      </c>
      <c r="P331" s="22">
        <f>N331+H331-O331</f>
        <v/>
      </c>
      <c r="BD331" s="20" t="n">
        <v>45987.5</v>
      </c>
      <c r="BE331" s="20" t="n">
        <v>45987.125</v>
      </c>
      <c r="BF331" s="20" t="n">
        <v>45987.54166666666</v>
      </c>
      <c r="BG331" s="20" t="n">
        <v>45987.625</v>
      </c>
    </row>
    <row r="332">
      <c r="A332" s="5">
        <f>A331+1</f>
        <v/>
      </c>
      <c r="B332" s="3">
        <f>-SUMIFS(df_extrato_zig!G:G,df_extrato_zig!E:E,Conciliacao!A332,df_extrato_zig!D:D,"Saque")-SUMIFS(df_extrato_zig!G:G,df_extrato_zig!E:E,Conciliacao!A332,df_extrato_zig!D:D,"Antecipação")</f>
        <v/>
      </c>
      <c r="C332" s="3">
        <f>SUMIFS(df_extrato_zig!E:E,df_extrato_zig!L:L,Conciliacao!A332,df_extrato_zig!F:F,"DINHEIRO")</f>
        <v/>
      </c>
      <c r="D332" s="3">
        <f>SUMIFS(view_parc_agrup!H:H,view_parc_agrup!G:G,Conciliacao!A332)</f>
        <v/>
      </c>
      <c r="E332" s="3">
        <f>SUMIFS(df_mutuos!I:I,df_mutuos!B:B,Conciliacao!A332)</f>
        <v/>
      </c>
      <c r="F332" s="6">
        <f>SUMIFS(df_bloqueios_judiciais!E:E,df_bloqueios_judiciais!D:D,Conciliacao!A332,df_bloqueios_judiciais!E:E,"&gt;0")</f>
        <v/>
      </c>
      <c r="G332" s="7">
        <f>SUMIFS(df_extratos!I:I,df_extratos!F:F,Conciliacao!BD332,df_extratos!G:G,"CREDITO")+SUMIFS(df_extratos!I:I,df_extratos!F:F,Conciliacao!A332,df_extratos!G:G,"CREDITO")+SUMIFS(df_extratos!I:I,df_extratos!F:F,Conciliacao!BE332,df_extratos!G:G,"CREDITO")+SUMIFS(df_extratos!I:I,df_extratos!F:F,Conciliacao!BF332,df_extratos!G:G,"CREDITO")+SUMIFS(df_extratos!I:I,df_extratos!F:F,Conciliacao!BG332,df_extratos!G:G,"CREDITO")</f>
        <v/>
      </c>
      <c r="H332" s="9">
        <f>G332-SUM(B332:F332)</f>
        <v/>
      </c>
      <c r="I332" s="4">
        <f>SUMIFS(df_blueme_sem_parcelamento!E:E,df_blueme_sem_parcelamento!H:H,Conciliacao!A332)*(-1)</f>
        <v/>
      </c>
      <c r="J332" s="4">
        <f>SUMIFS(df_blueme_com_parcelamento!J:J,df_blueme_com_parcelamento!M:M,Conciliacao!A332)*(-1)</f>
        <v/>
      </c>
      <c r="K332" s="4">
        <f>SUMIFS(df_mutuos!J:J,df_mutuos!B:B,Conciliacao!A332)*(-1)</f>
        <v/>
      </c>
      <c r="L332" s="8">
        <f>SUMIFS(df_bloqueios_judiciais!E:E,df_bloqueios_judiciais!D:D,Conciliacao!A332,df_bloqueios_judiciais!E:E,"&lt;0")</f>
        <v/>
      </c>
      <c r="M332" s="10">
        <f>SUMIFS(df_extratos!I:I,df_extratos!F:F,Conciliacao!BD332,df_extratos!G:G,"DEBITO")+SUMIFS(df_extratos!I:I,df_extratos!F:F,Conciliacao!A332,df_extratos!G:G,"DEBITO")+SUMIFS(df_extratos!I:I,df_extratos!F:F,Conciliacao!BE332,df_extratos!G:G,"DEBITO")+SUMIFS(df_extratos!I:I,df_extratos!F:F,Conciliacao!BF332,df_extratos!G:G,"DEBITO")+SUMIFS(df_extratos!I:I,df_extratos!F:F,Conciliacao!BG332,df_extratos!G:G,"DEBITO")</f>
        <v/>
      </c>
      <c r="N332" s="11">
        <f>M332-SUM(I332:L332)</f>
        <v/>
      </c>
      <c r="O332" s="25">
        <f>SUMIFS(df_ajustes_conciliaco!D:D,df_ajustes_conciliaco!C:C,Conciliacao!A332)</f>
        <v/>
      </c>
      <c r="P332" s="22">
        <f>N332+H332-O332</f>
        <v/>
      </c>
      <c r="BD332" s="20" t="n">
        <v>45988.5</v>
      </c>
      <c r="BE332" s="20" t="n">
        <v>45988.125</v>
      </c>
      <c r="BF332" s="20" t="n">
        <v>45988.54166666666</v>
      </c>
      <c r="BG332" s="20" t="n">
        <v>45988.625</v>
      </c>
    </row>
    <row r="333">
      <c r="A333" s="5">
        <f>A332+1</f>
        <v/>
      </c>
      <c r="B333" s="3">
        <f>-SUMIFS(df_extrato_zig!G:G,df_extrato_zig!E:E,Conciliacao!A333,df_extrato_zig!D:D,"Saque")-SUMIFS(df_extrato_zig!G:G,df_extrato_zig!E:E,Conciliacao!A333,df_extrato_zig!D:D,"Antecipação")</f>
        <v/>
      </c>
      <c r="C333" s="3">
        <f>SUMIFS(df_extrato_zig!E:E,df_extrato_zig!L:L,Conciliacao!A333,df_extrato_zig!F:F,"DINHEIRO")</f>
        <v/>
      </c>
      <c r="D333" s="3">
        <f>SUMIFS(view_parc_agrup!H:H,view_parc_agrup!G:G,Conciliacao!A333)</f>
        <v/>
      </c>
      <c r="E333" s="3">
        <f>SUMIFS(df_mutuos!I:I,df_mutuos!B:B,Conciliacao!A333)</f>
        <v/>
      </c>
      <c r="F333" s="6">
        <f>SUMIFS(df_bloqueios_judiciais!E:E,df_bloqueios_judiciais!D:D,Conciliacao!A333,df_bloqueios_judiciais!E:E,"&gt;0")</f>
        <v/>
      </c>
      <c r="G333" s="7">
        <f>SUMIFS(df_extratos!I:I,df_extratos!F:F,Conciliacao!BD333,df_extratos!G:G,"CREDITO")+SUMIFS(df_extratos!I:I,df_extratos!F:F,Conciliacao!A333,df_extratos!G:G,"CREDITO")+SUMIFS(df_extratos!I:I,df_extratos!F:F,Conciliacao!BE333,df_extratos!G:G,"CREDITO")+SUMIFS(df_extratos!I:I,df_extratos!F:F,Conciliacao!BF333,df_extratos!G:G,"CREDITO")+SUMIFS(df_extratos!I:I,df_extratos!F:F,Conciliacao!BG333,df_extratos!G:G,"CREDITO")</f>
        <v/>
      </c>
      <c r="H333" s="9">
        <f>G333-SUM(B333:F333)</f>
        <v/>
      </c>
      <c r="I333" s="4">
        <f>SUMIFS(df_blueme_sem_parcelamento!E:E,df_blueme_sem_parcelamento!H:H,Conciliacao!A333)*(-1)</f>
        <v/>
      </c>
      <c r="J333" s="4">
        <f>SUMIFS(df_blueme_com_parcelamento!J:J,df_blueme_com_parcelamento!M:M,Conciliacao!A333)*(-1)</f>
        <v/>
      </c>
      <c r="K333" s="4">
        <f>SUMIFS(df_mutuos!J:J,df_mutuos!B:B,Conciliacao!A333)*(-1)</f>
        <v/>
      </c>
      <c r="L333" s="8">
        <f>SUMIFS(df_bloqueios_judiciais!E:E,df_bloqueios_judiciais!D:D,Conciliacao!A333,df_bloqueios_judiciais!E:E,"&lt;0")</f>
        <v/>
      </c>
      <c r="M333" s="10">
        <f>SUMIFS(df_extratos!I:I,df_extratos!F:F,Conciliacao!BD333,df_extratos!G:G,"DEBITO")+SUMIFS(df_extratos!I:I,df_extratos!F:F,Conciliacao!A333,df_extratos!G:G,"DEBITO")+SUMIFS(df_extratos!I:I,df_extratos!F:F,Conciliacao!BE333,df_extratos!G:G,"DEBITO")+SUMIFS(df_extratos!I:I,df_extratos!F:F,Conciliacao!BF333,df_extratos!G:G,"DEBITO")+SUMIFS(df_extratos!I:I,df_extratos!F:F,Conciliacao!BG333,df_extratos!G:G,"DEBITO")</f>
        <v/>
      </c>
      <c r="N333" s="11">
        <f>M333-SUM(I333:L333)</f>
        <v/>
      </c>
      <c r="O333" s="25">
        <f>SUMIFS(df_ajustes_conciliaco!D:D,df_ajustes_conciliaco!C:C,Conciliacao!A333)</f>
        <v/>
      </c>
      <c r="P333" s="22">
        <f>N333+H333-O333</f>
        <v/>
      </c>
      <c r="BD333" s="20" t="n">
        <v>45989.5</v>
      </c>
      <c r="BE333" s="20" t="n">
        <v>45989.125</v>
      </c>
      <c r="BF333" s="20" t="n">
        <v>45989.54166666666</v>
      </c>
      <c r="BG333" s="20" t="n">
        <v>45989.625</v>
      </c>
    </row>
    <row r="334">
      <c r="A334" s="5">
        <f>A333+1</f>
        <v/>
      </c>
      <c r="B334" s="3">
        <f>-SUMIFS(df_extrato_zig!G:G,df_extrato_zig!E:E,Conciliacao!A334,df_extrato_zig!D:D,"Saque")-SUMIFS(df_extrato_zig!G:G,df_extrato_zig!E:E,Conciliacao!A334,df_extrato_zig!D:D,"Antecipação")</f>
        <v/>
      </c>
      <c r="C334" s="3">
        <f>SUMIFS(df_extrato_zig!E:E,df_extrato_zig!L:L,Conciliacao!A334,df_extrato_zig!F:F,"DINHEIRO")</f>
        <v/>
      </c>
      <c r="D334" s="3">
        <f>SUMIFS(view_parc_agrup!H:H,view_parc_agrup!G:G,Conciliacao!A334)</f>
        <v/>
      </c>
      <c r="E334" s="3">
        <f>SUMIFS(df_mutuos!I:I,df_mutuos!B:B,Conciliacao!A334)</f>
        <v/>
      </c>
      <c r="F334" s="6">
        <f>SUMIFS(df_bloqueios_judiciais!E:E,df_bloqueios_judiciais!D:D,Conciliacao!A334,df_bloqueios_judiciais!E:E,"&gt;0")</f>
        <v/>
      </c>
      <c r="G334" s="7">
        <f>SUMIFS(df_extratos!I:I,df_extratos!F:F,Conciliacao!BD334,df_extratos!G:G,"CREDITO")+SUMIFS(df_extratos!I:I,df_extratos!F:F,Conciliacao!A334,df_extratos!G:G,"CREDITO")+SUMIFS(df_extratos!I:I,df_extratos!F:F,Conciliacao!BE334,df_extratos!G:G,"CREDITO")+SUMIFS(df_extratos!I:I,df_extratos!F:F,Conciliacao!BF334,df_extratos!G:G,"CREDITO")+SUMIFS(df_extratos!I:I,df_extratos!F:F,Conciliacao!BG334,df_extratos!G:G,"CREDITO")</f>
        <v/>
      </c>
      <c r="H334" s="9">
        <f>G334-SUM(B334:F334)</f>
        <v/>
      </c>
      <c r="I334" s="4">
        <f>SUMIFS(df_blueme_sem_parcelamento!E:E,df_blueme_sem_parcelamento!H:H,Conciliacao!A334)*(-1)</f>
        <v/>
      </c>
      <c r="J334" s="4">
        <f>SUMIFS(df_blueme_com_parcelamento!J:J,df_blueme_com_parcelamento!M:M,Conciliacao!A334)*(-1)</f>
        <v/>
      </c>
      <c r="K334" s="4">
        <f>SUMIFS(df_mutuos!J:J,df_mutuos!B:B,Conciliacao!A334)*(-1)</f>
        <v/>
      </c>
      <c r="L334" s="8">
        <f>SUMIFS(df_bloqueios_judiciais!E:E,df_bloqueios_judiciais!D:D,Conciliacao!A334,df_bloqueios_judiciais!E:E,"&lt;0")</f>
        <v/>
      </c>
      <c r="M334" s="10">
        <f>SUMIFS(df_extratos!I:I,df_extratos!F:F,Conciliacao!BD334,df_extratos!G:G,"DEBITO")+SUMIFS(df_extratos!I:I,df_extratos!F:F,Conciliacao!A334,df_extratos!G:G,"DEBITO")+SUMIFS(df_extratos!I:I,df_extratos!F:F,Conciliacao!BE334,df_extratos!G:G,"DEBITO")+SUMIFS(df_extratos!I:I,df_extratos!F:F,Conciliacao!BF334,df_extratos!G:G,"DEBITO")+SUMIFS(df_extratos!I:I,df_extratos!F:F,Conciliacao!BG334,df_extratos!G:G,"DEBITO")</f>
        <v/>
      </c>
      <c r="N334" s="11">
        <f>M334-SUM(I334:L334)</f>
        <v/>
      </c>
      <c r="O334" s="25">
        <f>SUMIFS(df_ajustes_conciliaco!D:D,df_ajustes_conciliaco!C:C,Conciliacao!A334)</f>
        <v/>
      </c>
      <c r="P334" s="22">
        <f>N334+H334-O334</f>
        <v/>
      </c>
      <c r="BD334" s="20" t="n">
        <v>45990.5</v>
      </c>
      <c r="BE334" s="20" t="n">
        <v>45990.125</v>
      </c>
      <c r="BF334" s="20" t="n">
        <v>45990.54166666666</v>
      </c>
      <c r="BG334" s="20" t="n">
        <v>45990.625</v>
      </c>
    </row>
    <row r="335">
      <c r="A335" s="5">
        <f>A334+1</f>
        <v/>
      </c>
      <c r="B335" s="3">
        <f>-SUMIFS(df_extrato_zig!G:G,df_extrato_zig!E:E,Conciliacao!A335,df_extrato_zig!D:D,"Saque")-SUMIFS(df_extrato_zig!G:G,df_extrato_zig!E:E,Conciliacao!A335,df_extrato_zig!D:D,"Antecipação")</f>
        <v/>
      </c>
      <c r="C335" s="3">
        <f>SUMIFS(df_extrato_zig!E:E,df_extrato_zig!L:L,Conciliacao!A335,df_extrato_zig!F:F,"DINHEIRO")</f>
        <v/>
      </c>
      <c r="D335" s="3">
        <f>SUMIFS(view_parc_agrup!H:H,view_parc_agrup!G:G,Conciliacao!A335)</f>
        <v/>
      </c>
      <c r="E335" s="3">
        <f>SUMIFS(df_mutuos!I:I,df_mutuos!B:B,Conciliacao!A335)</f>
        <v/>
      </c>
      <c r="F335" s="6">
        <f>SUMIFS(df_bloqueios_judiciais!E:E,df_bloqueios_judiciais!D:D,Conciliacao!A335,df_bloqueios_judiciais!E:E,"&gt;0")</f>
        <v/>
      </c>
      <c r="G335" s="7">
        <f>SUMIFS(df_extratos!I:I,df_extratos!F:F,Conciliacao!BD335,df_extratos!G:G,"CREDITO")+SUMIFS(df_extratos!I:I,df_extratos!F:F,Conciliacao!A335,df_extratos!G:G,"CREDITO")+SUMIFS(df_extratos!I:I,df_extratos!F:F,Conciliacao!BE335,df_extratos!G:G,"CREDITO")+SUMIFS(df_extratos!I:I,df_extratos!F:F,Conciliacao!BF335,df_extratos!G:G,"CREDITO")+SUMIFS(df_extratos!I:I,df_extratos!F:F,Conciliacao!BG335,df_extratos!G:G,"CREDITO")</f>
        <v/>
      </c>
      <c r="H335" s="9">
        <f>G335-SUM(B335:F335)</f>
        <v/>
      </c>
      <c r="I335" s="4">
        <f>SUMIFS(df_blueme_sem_parcelamento!E:E,df_blueme_sem_parcelamento!H:H,Conciliacao!A335)*(-1)</f>
        <v/>
      </c>
      <c r="J335" s="4">
        <f>SUMIFS(df_blueme_com_parcelamento!J:J,df_blueme_com_parcelamento!M:M,Conciliacao!A335)*(-1)</f>
        <v/>
      </c>
      <c r="K335" s="4">
        <f>SUMIFS(df_mutuos!J:J,df_mutuos!B:B,Conciliacao!A335)*(-1)</f>
        <v/>
      </c>
      <c r="L335" s="8">
        <f>SUMIFS(df_bloqueios_judiciais!E:E,df_bloqueios_judiciais!D:D,Conciliacao!A335,df_bloqueios_judiciais!E:E,"&lt;0")</f>
        <v/>
      </c>
      <c r="M335" s="10">
        <f>SUMIFS(df_extratos!I:I,df_extratos!F:F,Conciliacao!BD335,df_extratos!G:G,"DEBITO")+SUMIFS(df_extratos!I:I,df_extratos!F:F,Conciliacao!A335,df_extratos!G:G,"DEBITO")+SUMIFS(df_extratos!I:I,df_extratos!F:F,Conciliacao!BE335,df_extratos!G:G,"DEBITO")+SUMIFS(df_extratos!I:I,df_extratos!F:F,Conciliacao!BF335,df_extratos!G:G,"DEBITO")+SUMIFS(df_extratos!I:I,df_extratos!F:F,Conciliacao!BG335,df_extratos!G:G,"DEBITO")</f>
        <v/>
      </c>
      <c r="N335" s="11">
        <f>M335-SUM(I335:L335)</f>
        <v/>
      </c>
      <c r="O335" s="25">
        <f>SUMIFS(df_ajustes_conciliaco!D:D,df_ajustes_conciliaco!C:C,Conciliacao!A335)</f>
        <v/>
      </c>
      <c r="P335" s="22">
        <f>N335+H335-O335</f>
        <v/>
      </c>
      <c r="BD335" s="20" t="n">
        <v>45991.5</v>
      </c>
      <c r="BE335" s="20" t="n">
        <v>45991.125</v>
      </c>
      <c r="BF335" s="20" t="n">
        <v>45991.54166666666</v>
      </c>
      <c r="BG335" s="20" t="n">
        <v>45991.625</v>
      </c>
    </row>
    <row r="336">
      <c r="A336" s="5">
        <f>A335+1</f>
        <v/>
      </c>
      <c r="B336" s="3">
        <f>-SUMIFS(df_extrato_zig!G:G,df_extrato_zig!E:E,Conciliacao!A336,df_extrato_zig!D:D,"Saque")-SUMIFS(df_extrato_zig!G:G,df_extrato_zig!E:E,Conciliacao!A336,df_extrato_zig!D:D,"Antecipação")</f>
        <v/>
      </c>
      <c r="C336" s="3">
        <f>SUMIFS(df_extrato_zig!E:E,df_extrato_zig!L:L,Conciliacao!A336,df_extrato_zig!F:F,"DINHEIRO")</f>
        <v/>
      </c>
      <c r="D336" s="3">
        <f>SUMIFS(view_parc_agrup!H:H,view_parc_agrup!G:G,Conciliacao!A336)</f>
        <v/>
      </c>
      <c r="E336" s="3">
        <f>SUMIFS(df_mutuos!I:I,df_mutuos!B:B,Conciliacao!A336)</f>
        <v/>
      </c>
      <c r="F336" s="6">
        <f>SUMIFS(df_bloqueios_judiciais!E:E,df_bloqueios_judiciais!D:D,Conciliacao!A336,df_bloqueios_judiciais!E:E,"&gt;0")</f>
        <v/>
      </c>
      <c r="G336" s="7">
        <f>SUMIFS(df_extratos!I:I,df_extratos!F:F,Conciliacao!BD336,df_extratos!G:G,"CREDITO")+SUMIFS(df_extratos!I:I,df_extratos!F:F,Conciliacao!A336,df_extratos!G:G,"CREDITO")+SUMIFS(df_extratos!I:I,df_extratos!F:F,Conciliacao!BE336,df_extratos!G:G,"CREDITO")+SUMIFS(df_extratos!I:I,df_extratos!F:F,Conciliacao!BF336,df_extratos!G:G,"CREDITO")+SUMIFS(df_extratos!I:I,df_extratos!F:F,Conciliacao!BG336,df_extratos!G:G,"CREDITO")</f>
        <v/>
      </c>
      <c r="H336" s="9">
        <f>G336-SUM(B336:F336)</f>
        <v/>
      </c>
      <c r="I336" s="4">
        <f>SUMIFS(df_blueme_sem_parcelamento!E:E,df_blueme_sem_parcelamento!H:H,Conciliacao!A336)*(-1)</f>
        <v/>
      </c>
      <c r="J336" s="4">
        <f>SUMIFS(df_blueme_com_parcelamento!J:J,df_blueme_com_parcelamento!M:M,Conciliacao!A336)*(-1)</f>
        <v/>
      </c>
      <c r="K336" s="4">
        <f>SUMIFS(df_mutuos!J:J,df_mutuos!B:B,Conciliacao!A336)*(-1)</f>
        <v/>
      </c>
      <c r="L336" s="8">
        <f>SUMIFS(df_bloqueios_judiciais!E:E,df_bloqueios_judiciais!D:D,Conciliacao!A336,df_bloqueios_judiciais!E:E,"&lt;0")</f>
        <v/>
      </c>
      <c r="M336" s="10">
        <f>SUMIFS(df_extratos!I:I,df_extratos!F:F,Conciliacao!BD336,df_extratos!G:G,"DEBITO")+SUMIFS(df_extratos!I:I,df_extratos!F:F,Conciliacao!A336,df_extratos!G:G,"DEBITO")+SUMIFS(df_extratos!I:I,df_extratos!F:F,Conciliacao!BE336,df_extratos!G:G,"DEBITO")+SUMIFS(df_extratos!I:I,df_extratos!F:F,Conciliacao!BF336,df_extratos!G:G,"DEBITO")+SUMIFS(df_extratos!I:I,df_extratos!F:F,Conciliacao!BG336,df_extratos!G:G,"DEBITO")</f>
        <v/>
      </c>
      <c r="N336" s="11">
        <f>M336-SUM(I336:L336)</f>
        <v/>
      </c>
      <c r="O336" s="25">
        <f>SUMIFS(df_ajustes_conciliaco!D:D,df_ajustes_conciliaco!C:C,Conciliacao!A336)</f>
        <v/>
      </c>
      <c r="P336" s="22">
        <f>N336+H336-O336</f>
        <v/>
      </c>
      <c r="BD336" s="20" t="n">
        <v>45992.5</v>
      </c>
      <c r="BE336" s="20" t="n">
        <v>45992.125</v>
      </c>
      <c r="BF336" s="20" t="n">
        <v>45992.54166666666</v>
      </c>
      <c r="BG336" s="20" t="n">
        <v>45992.625</v>
      </c>
    </row>
    <row r="337">
      <c r="A337" s="5">
        <f>A336+1</f>
        <v/>
      </c>
      <c r="B337" s="3">
        <f>-SUMIFS(df_extrato_zig!G:G,df_extrato_zig!E:E,Conciliacao!A337,df_extrato_zig!D:D,"Saque")-SUMIFS(df_extrato_zig!G:G,df_extrato_zig!E:E,Conciliacao!A337,df_extrato_zig!D:D,"Antecipação")</f>
        <v/>
      </c>
      <c r="C337" s="3">
        <f>SUMIFS(df_extrato_zig!E:E,df_extrato_zig!L:L,Conciliacao!A337,df_extrato_zig!F:F,"DINHEIRO")</f>
        <v/>
      </c>
      <c r="D337" s="3">
        <f>SUMIFS(view_parc_agrup!H:H,view_parc_agrup!G:G,Conciliacao!A337)</f>
        <v/>
      </c>
      <c r="E337" s="3">
        <f>SUMIFS(df_mutuos!I:I,df_mutuos!B:B,Conciliacao!A337)</f>
        <v/>
      </c>
      <c r="F337" s="6">
        <f>SUMIFS(df_bloqueios_judiciais!E:E,df_bloqueios_judiciais!D:D,Conciliacao!A337,df_bloqueios_judiciais!E:E,"&gt;0")</f>
        <v/>
      </c>
      <c r="G337" s="7">
        <f>SUMIFS(df_extratos!I:I,df_extratos!F:F,Conciliacao!BD337,df_extratos!G:G,"CREDITO")+SUMIFS(df_extratos!I:I,df_extratos!F:F,Conciliacao!A337,df_extratos!G:G,"CREDITO")+SUMIFS(df_extratos!I:I,df_extratos!F:F,Conciliacao!BE337,df_extratos!G:G,"CREDITO")+SUMIFS(df_extratos!I:I,df_extratos!F:F,Conciliacao!BF337,df_extratos!G:G,"CREDITO")+SUMIFS(df_extratos!I:I,df_extratos!F:F,Conciliacao!BG337,df_extratos!G:G,"CREDITO")</f>
        <v/>
      </c>
      <c r="H337" s="9">
        <f>G337-SUM(B337:F337)</f>
        <v/>
      </c>
      <c r="I337" s="4">
        <f>SUMIFS(df_blueme_sem_parcelamento!E:E,df_blueme_sem_parcelamento!H:H,Conciliacao!A337)*(-1)</f>
        <v/>
      </c>
      <c r="J337" s="4">
        <f>SUMIFS(df_blueme_com_parcelamento!J:J,df_blueme_com_parcelamento!M:M,Conciliacao!A337)*(-1)</f>
        <v/>
      </c>
      <c r="K337" s="4">
        <f>SUMIFS(df_mutuos!J:J,df_mutuos!B:B,Conciliacao!A337)*(-1)</f>
        <v/>
      </c>
      <c r="L337" s="8">
        <f>SUMIFS(df_bloqueios_judiciais!E:E,df_bloqueios_judiciais!D:D,Conciliacao!A337,df_bloqueios_judiciais!E:E,"&lt;0")</f>
        <v/>
      </c>
      <c r="M337" s="10">
        <f>SUMIFS(df_extratos!I:I,df_extratos!F:F,Conciliacao!BD337,df_extratos!G:G,"DEBITO")+SUMIFS(df_extratos!I:I,df_extratos!F:F,Conciliacao!A337,df_extratos!G:G,"DEBITO")+SUMIFS(df_extratos!I:I,df_extratos!F:F,Conciliacao!BE337,df_extratos!G:G,"DEBITO")+SUMIFS(df_extratos!I:I,df_extratos!F:F,Conciliacao!BF337,df_extratos!G:G,"DEBITO")+SUMIFS(df_extratos!I:I,df_extratos!F:F,Conciliacao!BG337,df_extratos!G:G,"DEBITO")</f>
        <v/>
      </c>
      <c r="N337" s="11">
        <f>M337-SUM(I337:L337)</f>
        <v/>
      </c>
      <c r="O337" s="25">
        <f>SUMIFS(df_ajustes_conciliaco!D:D,df_ajustes_conciliaco!C:C,Conciliacao!A337)</f>
        <v/>
      </c>
      <c r="P337" s="22">
        <f>N337+H337-O337</f>
        <v/>
      </c>
      <c r="BD337" s="20" t="n">
        <v>45993.5</v>
      </c>
      <c r="BE337" s="20" t="n">
        <v>45993.125</v>
      </c>
      <c r="BF337" s="20" t="n">
        <v>45993.54166666666</v>
      </c>
      <c r="BG337" s="20" t="n">
        <v>45993.625</v>
      </c>
    </row>
    <row r="338">
      <c r="A338" s="5">
        <f>A337+1</f>
        <v/>
      </c>
      <c r="B338" s="3">
        <f>-SUMIFS(df_extrato_zig!G:G,df_extrato_zig!E:E,Conciliacao!A338,df_extrato_zig!D:D,"Saque")-SUMIFS(df_extrato_zig!G:G,df_extrato_zig!E:E,Conciliacao!A338,df_extrato_zig!D:D,"Antecipação")</f>
        <v/>
      </c>
      <c r="C338" s="3">
        <f>SUMIFS(df_extrato_zig!E:E,df_extrato_zig!L:L,Conciliacao!A338,df_extrato_zig!F:F,"DINHEIRO")</f>
        <v/>
      </c>
      <c r="D338" s="3">
        <f>SUMIFS(view_parc_agrup!H:H,view_parc_agrup!G:G,Conciliacao!A338)</f>
        <v/>
      </c>
      <c r="E338" s="3">
        <f>SUMIFS(df_mutuos!I:I,df_mutuos!B:B,Conciliacao!A338)</f>
        <v/>
      </c>
      <c r="F338" s="6">
        <f>SUMIFS(df_bloqueios_judiciais!E:E,df_bloqueios_judiciais!D:D,Conciliacao!A338,df_bloqueios_judiciais!E:E,"&gt;0")</f>
        <v/>
      </c>
      <c r="G338" s="7">
        <f>SUMIFS(df_extratos!I:I,df_extratos!F:F,Conciliacao!BD338,df_extratos!G:G,"CREDITO")+SUMIFS(df_extratos!I:I,df_extratos!F:F,Conciliacao!A338,df_extratos!G:G,"CREDITO")+SUMIFS(df_extratos!I:I,df_extratos!F:F,Conciliacao!BE338,df_extratos!G:G,"CREDITO")+SUMIFS(df_extratos!I:I,df_extratos!F:F,Conciliacao!BF338,df_extratos!G:G,"CREDITO")+SUMIFS(df_extratos!I:I,df_extratos!F:F,Conciliacao!BG338,df_extratos!G:G,"CREDITO")</f>
        <v/>
      </c>
      <c r="H338" s="9">
        <f>G338-SUM(B338:F338)</f>
        <v/>
      </c>
      <c r="I338" s="4">
        <f>SUMIFS(df_blueme_sem_parcelamento!E:E,df_blueme_sem_parcelamento!H:H,Conciliacao!A338)*(-1)</f>
        <v/>
      </c>
      <c r="J338" s="4">
        <f>SUMIFS(df_blueme_com_parcelamento!J:J,df_blueme_com_parcelamento!M:M,Conciliacao!A338)*(-1)</f>
        <v/>
      </c>
      <c r="K338" s="4">
        <f>SUMIFS(df_mutuos!J:J,df_mutuos!B:B,Conciliacao!A338)*(-1)</f>
        <v/>
      </c>
      <c r="L338" s="8">
        <f>SUMIFS(df_bloqueios_judiciais!E:E,df_bloqueios_judiciais!D:D,Conciliacao!A338,df_bloqueios_judiciais!E:E,"&lt;0")</f>
        <v/>
      </c>
      <c r="M338" s="10">
        <f>SUMIFS(df_extratos!I:I,df_extratos!F:F,Conciliacao!BD338,df_extratos!G:G,"DEBITO")+SUMIFS(df_extratos!I:I,df_extratos!F:F,Conciliacao!A338,df_extratos!G:G,"DEBITO")+SUMIFS(df_extratos!I:I,df_extratos!F:F,Conciliacao!BE338,df_extratos!G:G,"DEBITO")+SUMIFS(df_extratos!I:I,df_extratos!F:F,Conciliacao!BF338,df_extratos!G:G,"DEBITO")+SUMIFS(df_extratos!I:I,df_extratos!F:F,Conciliacao!BG338,df_extratos!G:G,"DEBITO")</f>
        <v/>
      </c>
      <c r="N338" s="11">
        <f>M338-SUM(I338:L338)</f>
        <v/>
      </c>
      <c r="O338" s="25">
        <f>SUMIFS(df_ajustes_conciliaco!D:D,df_ajustes_conciliaco!C:C,Conciliacao!A338)</f>
        <v/>
      </c>
      <c r="P338" s="22">
        <f>N338+H338-O338</f>
        <v/>
      </c>
      <c r="BD338" s="20" t="n">
        <v>45994.5</v>
      </c>
      <c r="BE338" s="20" t="n">
        <v>45994.125</v>
      </c>
      <c r="BF338" s="20" t="n">
        <v>45994.54166666666</v>
      </c>
      <c r="BG338" s="20" t="n">
        <v>45994.625</v>
      </c>
    </row>
    <row r="339">
      <c r="A339" s="5">
        <f>A338+1</f>
        <v/>
      </c>
      <c r="B339" s="3">
        <f>-SUMIFS(df_extrato_zig!G:G,df_extrato_zig!E:E,Conciliacao!A339,df_extrato_zig!D:D,"Saque")-SUMIFS(df_extrato_zig!G:G,df_extrato_zig!E:E,Conciliacao!A339,df_extrato_zig!D:D,"Antecipação")</f>
        <v/>
      </c>
      <c r="C339" s="3">
        <f>SUMIFS(df_extrato_zig!E:E,df_extrato_zig!L:L,Conciliacao!A339,df_extrato_zig!F:F,"DINHEIRO")</f>
        <v/>
      </c>
      <c r="D339" s="3">
        <f>SUMIFS(view_parc_agrup!H:H,view_parc_agrup!G:G,Conciliacao!A339)</f>
        <v/>
      </c>
      <c r="E339" s="3">
        <f>SUMIFS(df_mutuos!I:I,df_mutuos!B:B,Conciliacao!A339)</f>
        <v/>
      </c>
      <c r="F339" s="6">
        <f>SUMIFS(df_bloqueios_judiciais!E:E,df_bloqueios_judiciais!D:D,Conciliacao!A339,df_bloqueios_judiciais!E:E,"&gt;0")</f>
        <v/>
      </c>
      <c r="G339" s="7">
        <f>SUMIFS(df_extratos!I:I,df_extratos!F:F,Conciliacao!BD339,df_extratos!G:G,"CREDITO")+SUMIFS(df_extratos!I:I,df_extratos!F:F,Conciliacao!A339,df_extratos!G:G,"CREDITO")+SUMIFS(df_extratos!I:I,df_extratos!F:F,Conciliacao!BE339,df_extratos!G:G,"CREDITO")+SUMIFS(df_extratos!I:I,df_extratos!F:F,Conciliacao!BF339,df_extratos!G:G,"CREDITO")+SUMIFS(df_extratos!I:I,df_extratos!F:F,Conciliacao!BG339,df_extratos!G:G,"CREDITO")</f>
        <v/>
      </c>
      <c r="H339" s="9">
        <f>G339-SUM(B339:F339)</f>
        <v/>
      </c>
      <c r="I339" s="4">
        <f>SUMIFS(df_blueme_sem_parcelamento!E:E,df_blueme_sem_parcelamento!H:H,Conciliacao!A339)*(-1)</f>
        <v/>
      </c>
      <c r="J339" s="4">
        <f>SUMIFS(df_blueme_com_parcelamento!J:J,df_blueme_com_parcelamento!M:M,Conciliacao!A339)*(-1)</f>
        <v/>
      </c>
      <c r="K339" s="4">
        <f>SUMIFS(df_mutuos!J:J,df_mutuos!B:B,Conciliacao!A339)*(-1)</f>
        <v/>
      </c>
      <c r="L339" s="8">
        <f>SUMIFS(df_bloqueios_judiciais!E:E,df_bloqueios_judiciais!D:D,Conciliacao!A339,df_bloqueios_judiciais!E:E,"&lt;0")</f>
        <v/>
      </c>
      <c r="M339" s="10">
        <f>SUMIFS(df_extratos!I:I,df_extratos!F:F,Conciliacao!BD339,df_extratos!G:G,"DEBITO")+SUMIFS(df_extratos!I:I,df_extratos!F:F,Conciliacao!A339,df_extratos!G:G,"DEBITO")+SUMIFS(df_extratos!I:I,df_extratos!F:F,Conciliacao!BE339,df_extratos!G:G,"DEBITO")+SUMIFS(df_extratos!I:I,df_extratos!F:F,Conciliacao!BF339,df_extratos!G:G,"DEBITO")+SUMIFS(df_extratos!I:I,df_extratos!F:F,Conciliacao!BG339,df_extratos!G:G,"DEBITO")</f>
        <v/>
      </c>
      <c r="N339" s="11">
        <f>M339-SUM(I339:L339)</f>
        <v/>
      </c>
      <c r="O339" s="25">
        <f>SUMIFS(df_ajustes_conciliaco!D:D,df_ajustes_conciliaco!C:C,Conciliacao!A339)</f>
        <v/>
      </c>
      <c r="P339" s="22">
        <f>N339+H339-O339</f>
        <v/>
      </c>
      <c r="BD339" s="20" t="n">
        <v>45995.5</v>
      </c>
      <c r="BE339" s="20" t="n">
        <v>45995.125</v>
      </c>
      <c r="BF339" s="20" t="n">
        <v>45995.54166666666</v>
      </c>
      <c r="BG339" s="20" t="n">
        <v>45995.625</v>
      </c>
    </row>
    <row r="340">
      <c r="A340" s="5">
        <f>A339+1</f>
        <v/>
      </c>
      <c r="B340" s="3">
        <f>-SUMIFS(df_extrato_zig!G:G,df_extrato_zig!E:E,Conciliacao!A340,df_extrato_zig!D:D,"Saque")-SUMIFS(df_extrato_zig!G:G,df_extrato_zig!E:E,Conciliacao!A340,df_extrato_zig!D:D,"Antecipação")</f>
        <v/>
      </c>
      <c r="C340" s="3">
        <f>SUMIFS(df_extrato_zig!E:E,df_extrato_zig!L:L,Conciliacao!A340,df_extrato_zig!F:F,"DINHEIRO")</f>
        <v/>
      </c>
      <c r="D340" s="3">
        <f>SUMIFS(view_parc_agrup!H:H,view_parc_agrup!G:G,Conciliacao!A340)</f>
        <v/>
      </c>
      <c r="E340" s="3">
        <f>SUMIFS(df_mutuos!I:I,df_mutuos!B:B,Conciliacao!A340)</f>
        <v/>
      </c>
      <c r="F340" s="6">
        <f>SUMIFS(df_bloqueios_judiciais!E:E,df_bloqueios_judiciais!D:D,Conciliacao!A340,df_bloqueios_judiciais!E:E,"&gt;0")</f>
        <v/>
      </c>
      <c r="G340" s="7">
        <f>SUMIFS(df_extratos!I:I,df_extratos!F:F,Conciliacao!BD340,df_extratos!G:G,"CREDITO")+SUMIFS(df_extratos!I:I,df_extratos!F:F,Conciliacao!A340,df_extratos!G:G,"CREDITO")+SUMIFS(df_extratos!I:I,df_extratos!F:F,Conciliacao!BE340,df_extratos!G:G,"CREDITO")+SUMIFS(df_extratos!I:I,df_extratos!F:F,Conciliacao!BF340,df_extratos!G:G,"CREDITO")+SUMIFS(df_extratos!I:I,df_extratos!F:F,Conciliacao!BG340,df_extratos!G:G,"CREDITO")</f>
        <v/>
      </c>
      <c r="H340" s="9">
        <f>G340-SUM(B340:F340)</f>
        <v/>
      </c>
      <c r="I340" s="4">
        <f>SUMIFS(df_blueme_sem_parcelamento!E:E,df_blueme_sem_parcelamento!H:H,Conciliacao!A340)*(-1)</f>
        <v/>
      </c>
      <c r="J340" s="4">
        <f>SUMIFS(df_blueme_com_parcelamento!J:J,df_blueme_com_parcelamento!M:M,Conciliacao!A340)*(-1)</f>
        <v/>
      </c>
      <c r="K340" s="4">
        <f>SUMIFS(df_mutuos!J:J,df_mutuos!B:B,Conciliacao!A340)*(-1)</f>
        <v/>
      </c>
      <c r="L340" s="8">
        <f>SUMIFS(df_bloqueios_judiciais!E:E,df_bloqueios_judiciais!D:D,Conciliacao!A340,df_bloqueios_judiciais!E:E,"&lt;0")</f>
        <v/>
      </c>
      <c r="M340" s="10">
        <f>SUMIFS(df_extratos!I:I,df_extratos!F:F,Conciliacao!BD340,df_extratos!G:G,"DEBITO")+SUMIFS(df_extratos!I:I,df_extratos!F:F,Conciliacao!A340,df_extratos!G:G,"DEBITO")+SUMIFS(df_extratos!I:I,df_extratos!F:F,Conciliacao!BE340,df_extratos!G:G,"DEBITO")+SUMIFS(df_extratos!I:I,df_extratos!F:F,Conciliacao!BF340,df_extratos!G:G,"DEBITO")+SUMIFS(df_extratos!I:I,df_extratos!F:F,Conciliacao!BG340,df_extratos!G:G,"DEBITO")</f>
        <v/>
      </c>
      <c r="N340" s="11">
        <f>M340-SUM(I340:L340)</f>
        <v/>
      </c>
      <c r="O340" s="25">
        <f>SUMIFS(df_ajustes_conciliaco!D:D,df_ajustes_conciliaco!C:C,Conciliacao!A340)</f>
        <v/>
      </c>
      <c r="P340" s="22">
        <f>N340+H340-O340</f>
        <v/>
      </c>
      <c r="BD340" s="20" t="n">
        <v>45996.5</v>
      </c>
      <c r="BE340" s="20" t="n">
        <v>45996.125</v>
      </c>
      <c r="BF340" s="20" t="n">
        <v>45996.54166666666</v>
      </c>
      <c r="BG340" s="20" t="n">
        <v>45996.625</v>
      </c>
    </row>
    <row r="341">
      <c r="A341" s="5">
        <f>A340+1</f>
        <v/>
      </c>
      <c r="B341" s="3">
        <f>-SUMIFS(df_extrato_zig!G:G,df_extrato_zig!E:E,Conciliacao!A341,df_extrato_zig!D:D,"Saque")-SUMIFS(df_extrato_zig!G:G,df_extrato_zig!E:E,Conciliacao!A341,df_extrato_zig!D:D,"Antecipação")</f>
        <v/>
      </c>
      <c r="C341" s="3">
        <f>SUMIFS(df_extrato_zig!E:E,df_extrato_zig!L:L,Conciliacao!A341,df_extrato_zig!F:F,"DINHEIRO")</f>
        <v/>
      </c>
      <c r="D341" s="3">
        <f>SUMIFS(view_parc_agrup!H:H,view_parc_agrup!G:G,Conciliacao!A341)</f>
        <v/>
      </c>
      <c r="E341" s="3">
        <f>SUMIFS(df_mutuos!I:I,df_mutuos!B:B,Conciliacao!A341)</f>
        <v/>
      </c>
      <c r="F341" s="6">
        <f>SUMIFS(df_bloqueios_judiciais!E:E,df_bloqueios_judiciais!D:D,Conciliacao!A341,df_bloqueios_judiciais!E:E,"&gt;0")</f>
        <v/>
      </c>
      <c r="G341" s="7">
        <f>SUMIFS(df_extratos!I:I,df_extratos!F:F,Conciliacao!BD341,df_extratos!G:G,"CREDITO")+SUMIFS(df_extratos!I:I,df_extratos!F:F,Conciliacao!A341,df_extratos!G:G,"CREDITO")+SUMIFS(df_extratos!I:I,df_extratos!F:F,Conciliacao!BE341,df_extratos!G:G,"CREDITO")+SUMIFS(df_extratos!I:I,df_extratos!F:F,Conciliacao!BF341,df_extratos!G:G,"CREDITO")+SUMIFS(df_extratos!I:I,df_extratos!F:F,Conciliacao!BG341,df_extratos!G:G,"CREDITO")</f>
        <v/>
      </c>
      <c r="H341" s="9">
        <f>G341-SUM(B341:F341)</f>
        <v/>
      </c>
      <c r="I341" s="4">
        <f>SUMIFS(df_blueme_sem_parcelamento!E:E,df_blueme_sem_parcelamento!H:H,Conciliacao!A341)*(-1)</f>
        <v/>
      </c>
      <c r="J341" s="4">
        <f>SUMIFS(df_blueme_com_parcelamento!J:J,df_blueme_com_parcelamento!M:M,Conciliacao!A341)*(-1)</f>
        <v/>
      </c>
      <c r="K341" s="4">
        <f>SUMIFS(df_mutuos!J:J,df_mutuos!B:B,Conciliacao!A341)*(-1)</f>
        <v/>
      </c>
      <c r="L341" s="8">
        <f>SUMIFS(df_bloqueios_judiciais!E:E,df_bloqueios_judiciais!D:D,Conciliacao!A341,df_bloqueios_judiciais!E:E,"&lt;0")</f>
        <v/>
      </c>
      <c r="M341" s="10">
        <f>SUMIFS(df_extratos!I:I,df_extratos!F:F,Conciliacao!BD341,df_extratos!G:G,"DEBITO")+SUMIFS(df_extratos!I:I,df_extratos!F:F,Conciliacao!A341,df_extratos!G:G,"DEBITO")+SUMIFS(df_extratos!I:I,df_extratos!F:F,Conciliacao!BE341,df_extratos!G:G,"DEBITO")+SUMIFS(df_extratos!I:I,df_extratos!F:F,Conciliacao!BF341,df_extratos!G:G,"DEBITO")+SUMIFS(df_extratos!I:I,df_extratos!F:F,Conciliacao!BG341,df_extratos!G:G,"DEBITO")</f>
        <v/>
      </c>
      <c r="N341" s="11">
        <f>M341-SUM(I341:L341)</f>
        <v/>
      </c>
      <c r="O341" s="25">
        <f>SUMIFS(df_ajustes_conciliaco!D:D,df_ajustes_conciliaco!C:C,Conciliacao!A341)</f>
        <v/>
      </c>
      <c r="P341" s="22">
        <f>N341+H341-O341</f>
        <v/>
      </c>
      <c r="BD341" s="20" t="n">
        <v>45997.5</v>
      </c>
      <c r="BE341" s="20" t="n">
        <v>45997.125</v>
      </c>
      <c r="BF341" s="20" t="n">
        <v>45997.54166666666</v>
      </c>
      <c r="BG341" s="20" t="n">
        <v>45997.625</v>
      </c>
    </row>
    <row r="342">
      <c r="A342" s="5">
        <f>A341+1</f>
        <v/>
      </c>
      <c r="B342" s="3">
        <f>-SUMIFS(df_extrato_zig!G:G,df_extrato_zig!E:E,Conciliacao!A342,df_extrato_zig!D:D,"Saque")-SUMIFS(df_extrato_zig!G:G,df_extrato_zig!E:E,Conciliacao!A342,df_extrato_zig!D:D,"Antecipação")</f>
        <v/>
      </c>
      <c r="C342" s="3">
        <f>SUMIFS(df_extrato_zig!E:E,df_extrato_zig!L:L,Conciliacao!A342,df_extrato_zig!F:F,"DINHEIRO")</f>
        <v/>
      </c>
      <c r="D342" s="3">
        <f>SUMIFS(view_parc_agrup!H:H,view_parc_agrup!G:G,Conciliacao!A342)</f>
        <v/>
      </c>
      <c r="E342" s="3">
        <f>SUMIFS(df_mutuos!I:I,df_mutuos!B:B,Conciliacao!A342)</f>
        <v/>
      </c>
      <c r="F342" s="6">
        <f>SUMIFS(df_bloqueios_judiciais!E:E,df_bloqueios_judiciais!D:D,Conciliacao!A342,df_bloqueios_judiciais!E:E,"&gt;0")</f>
        <v/>
      </c>
      <c r="G342" s="7">
        <f>SUMIFS(df_extratos!I:I,df_extratos!F:F,Conciliacao!BD342,df_extratos!G:G,"CREDITO")+SUMIFS(df_extratos!I:I,df_extratos!F:F,Conciliacao!A342,df_extratos!G:G,"CREDITO")+SUMIFS(df_extratos!I:I,df_extratos!F:F,Conciliacao!BE342,df_extratos!G:G,"CREDITO")+SUMIFS(df_extratos!I:I,df_extratos!F:F,Conciliacao!BF342,df_extratos!G:G,"CREDITO")+SUMIFS(df_extratos!I:I,df_extratos!F:F,Conciliacao!BG342,df_extratos!G:G,"CREDITO")</f>
        <v/>
      </c>
      <c r="H342" s="9">
        <f>G342-SUM(B342:F342)</f>
        <v/>
      </c>
      <c r="I342" s="4">
        <f>SUMIFS(df_blueme_sem_parcelamento!E:E,df_blueme_sem_parcelamento!H:H,Conciliacao!A342)*(-1)</f>
        <v/>
      </c>
      <c r="J342" s="4">
        <f>SUMIFS(df_blueme_com_parcelamento!J:J,df_blueme_com_parcelamento!M:M,Conciliacao!A342)*(-1)</f>
        <v/>
      </c>
      <c r="K342" s="4">
        <f>SUMIFS(df_mutuos!J:J,df_mutuos!B:B,Conciliacao!A342)*(-1)</f>
        <v/>
      </c>
      <c r="L342" s="8">
        <f>SUMIFS(df_bloqueios_judiciais!E:E,df_bloqueios_judiciais!D:D,Conciliacao!A342,df_bloqueios_judiciais!E:E,"&lt;0")</f>
        <v/>
      </c>
      <c r="M342" s="10">
        <f>SUMIFS(df_extratos!I:I,df_extratos!F:F,Conciliacao!BD342,df_extratos!G:G,"DEBITO")+SUMIFS(df_extratos!I:I,df_extratos!F:F,Conciliacao!A342,df_extratos!G:G,"DEBITO")+SUMIFS(df_extratos!I:I,df_extratos!F:F,Conciliacao!BE342,df_extratos!G:G,"DEBITO")+SUMIFS(df_extratos!I:I,df_extratos!F:F,Conciliacao!BF342,df_extratos!G:G,"DEBITO")+SUMIFS(df_extratos!I:I,df_extratos!F:F,Conciliacao!BG342,df_extratos!G:G,"DEBITO")</f>
        <v/>
      </c>
      <c r="N342" s="11">
        <f>M342-SUM(I342:L342)</f>
        <v/>
      </c>
      <c r="O342" s="25">
        <f>SUMIFS(df_ajustes_conciliaco!D:D,df_ajustes_conciliaco!C:C,Conciliacao!A342)</f>
        <v/>
      </c>
      <c r="P342" s="22">
        <f>N342+H342-O342</f>
        <v/>
      </c>
      <c r="BD342" s="20" t="n">
        <v>45998.5</v>
      </c>
      <c r="BE342" s="20" t="n">
        <v>45998.125</v>
      </c>
      <c r="BF342" s="20" t="n">
        <v>45998.54166666666</v>
      </c>
      <c r="BG342" s="20" t="n">
        <v>45998.625</v>
      </c>
    </row>
    <row r="343">
      <c r="A343" s="5">
        <f>A342+1</f>
        <v/>
      </c>
      <c r="B343" s="3">
        <f>-SUMIFS(df_extrato_zig!G:G,df_extrato_zig!E:E,Conciliacao!A343,df_extrato_zig!D:D,"Saque")-SUMIFS(df_extrato_zig!G:G,df_extrato_zig!E:E,Conciliacao!A343,df_extrato_zig!D:D,"Antecipação")</f>
        <v/>
      </c>
      <c r="C343" s="3">
        <f>SUMIFS(df_extrato_zig!E:E,df_extrato_zig!L:L,Conciliacao!A343,df_extrato_zig!F:F,"DINHEIRO")</f>
        <v/>
      </c>
      <c r="D343" s="3">
        <f>SUMIFS(view_parc_agrup!H:H,view_parc_agrup!G:G,Conciliacao!A343)</f>
        <v/>
      </c>
      <c r="E343" s="3">
        <f>SUMIFS(df_mutuos!I:I,df_mutuos!B:B,Conciliacao!A343)</f>
        <v/>
      </c>
      <c r="F343" s="6">
        <f>SUMIFS(df_bloqueios_judiciais!E:E,df_bloqueios_judiciais!D:D,Conciliacao!A343,df_bloqueios_judiciais!E:E,"&gt;0")</f>
        <v/>
      </c>
      <c r="G343" s="7">
        <f>SUMIFS(df_extratos!I:I,df_extratos!F:F,Conciliacao!BD343,df_extratos!G:G,"CREDITO")+SUMIFS(df_extratos!I:I,df_extratos!F:F,Conciliacao!A343,df_extratos!G:G,"CREDITO")+SUMIFS(df_extratos!I:I,df_extratos!F:F,Conciliacao!BE343,df_extratos!G:G,"CREDITO")+SUMIFS(df_extratos!I:I,df_extratos!F:F,Conciliacao!BF343,df_extratos!G:G,"CREDITO")+SUMIFS(df_extratos!I:I,df_extratos!F:F,Conciliacao!BG343,df_extratos!G:G,"CREDITO")</f>
        <v/>
      </c>
      <c r="H343" s="9">
        <f>G343-SUM(B343:F343)</f>
        <v/>
      </c>
      <c r="I343" s="4">
        <f>SUMIFS(df_blueme_sem_parcelamento!E:E,df_blueme_sem_parcelamento!H:H,Conciliacao!A343)*(-1)</f>
        <v/>
      </c>
      <c r="J343" s="4">
        <f>SUMIFS(df_blueme_com_parcelamento!J:J,df_blueme_com_parcelamento!M:M,Conciliacao!A343)*(-1)</f>
        <v/>
      </c>
      <c r="K343" s="4">
        <f>SUMIFS(df_mutuos!J:J,df_mutuos!B:B,Conciliacao!A343)*(-1)</f>
        <v/>
      </c>
      <c r="L343" s="8">
        <f>SUMIFS(df_bloqueios_judiciais!E:E,df_bloqueios_judiciais!D:D,Conciliacao!A343,df_bloqueios_judiciais!E:E,"&lt;0")</f>
        <v/>
      </c>
      <c r="M343" s="10">
        <f>SUMIFS(df_extratos!I:I,df_extratos!F:F,Conciliacao!BD343,df_extratos!G:G,"DEBITO")+SUMIFS(df_extratos!I:I,df_extratos!F:F,Conciliacao!A343,df_extratos!G:G,"DEBITO")+SUMIFS(df_extratos!I:I,df_extratos!F:F,Conciliacao!BE343,df_extratos!G:G,"DEBITO")+SUMIFS(df_extratos!I:I,df_extratos!F:F,Conciliacao!BF343,df_extratos!G:G,"DEBITO")+SUMIFS(df_extratos!I:I,df_extratos!F:F,Conciliacao!BG343,df_extratos!G:G,"DEBITO")</f>
        <v/>
      </c>
      <c r="N343" s="11">
        <f>M343-SUM(I343:L343)</f>
        <v/>
      </c>
      <c r="O343" s="25">
        <f>SUMIFS(df_ajustes_conciliaco!D:D,df_ajustes_conciliaco!C:C,Conciliacao!A343)</f>
        <v/>
      </c>
      <c r="P343" s="22">
        <f>N343+H343-O343</f>
        <v/>
      </c>
      <c r="BD343" s="20" t="n">
        <v>45999.5</v>
      </c>
      <c r="BE343" s="20" t="n">
        <v>45999.125</v>
      </c>
      <c r="BF343" s="20" t="n">
        <v>45999.54166666666</v>
      </c>
      <c r="BG343" s="20" t="n">
        <v>45999.625</v>
      </c>
    </row>
    <row r="344">
      <c r="A344" s="5">
        <f>A343+1</f>
        <v/>
      </c>
      <c r="B344" s="3">
        <f>-SUMIFS(df_extrato_zig!G:G,df_extrato_zig!E:E,Conciliacao!A344,df_extrato_zig!D:D,"Saque")-SUMIFS(df_extrato_zig!G:G,df_extrato_zig!E:E,Conciliacao!A344,df_extrato_zig!D:D,"Antecipação")</f>
        <v/>
      </c>
      <c r="C344" s="3">
        <f>SUMIFS(df_extrato_zig!E:E,df_extrato_zig!L:L,Conciliacao!A344,df_extrato_zig!F:F,"DINHEIRO")</f>
        <v/>
      </c>
      <c r="D344" s="3">
        <f>SUMIFS(view_parc_agrup!H:H,view_parc_agrup!G:G,Conciliacao!A344)</f>
        <v/>
      </c>
      <c r="E344" s="3">
        <f>SUMIFS(df_mutuos!I:I,df_mutuos!B:B,Conciliacao!A344)</f>
        <v/>
      </c>
      <c r="F344" s="6">
        <f>SUMIFS(df_bloqueios_judiciais!E:E,df_bloqueios_judiciais!D:D,Conciliacao!A344,df_bloqueios_judiciais!E:E,"&gt;0")</f>
        <v/>
      </c>
      <c r="G344" s="7">
        <f>SUMIFS(df_extratos!I:I,df_extratos!F:F,Conciliacao!BD344,df_extratos!G:G,"CREDITO")+SUMIFS(df_extratos!I:I,df_extratos!F:F,Conciliacao!A344,df_extratos!G:G,"CREDITO")+SUMIFS(df_extratos!I:I,df_extratos!F:F,Conciliacao!BE344,df_extratos!G:G,"CREDITO")+SUMIFS(df_extratos!I:I,df_extratos!F:F,Conciliacao!BF344,df_extratos!G:G,"CREDITO")+SUMIFS(df_extratos!I:I,df_extratos!F:F,Conciliacao!BG344,df_extratos!G:G,"CREDITO")</f>
        <v/>
      </c>
      <c r="H344" s="9">
        <f>G344-SUM(B344:F344)</f>
        <v/>
      </c>
      <c r="I344" s="4">
        <f>SUMIFS(df_blueme_sem_parcelamento!E:E,df_blueme_sem_parcelamento!H:H,Conciliacao!A344)*(-1)</f>
        <v/>
      </c>
      <c r="J344" s="4">
        <f>SUMIFS(df_blueme_com_parcelamento!J:J,df_blueme_com_parcelamento!M:M,Conciliacao!A344)*(-1)</f>
        <v/>
      </c>
      <c r="K344" s="4">
        <f>SUMIFS(df_mutuos!J:J,df_mutuos!B:B,Conciliacao!A344)*(-1)</f>
        <v/>
      </c>
      <c r="L344" s="8">
        <f>SUMIFS(df_bloqueios_judiciais!E:E,df_bloqueios_judiciais!D:D,Conciliacao!A344,df_bloqueios_judiciais!E:E,"&lt;0")</f>
        <v/>
      </c>
      <c r="M344" s="10">
        <f>SUMIFS(df_extratos!I:I,df_extratos!F:F,Conciliacao!BD344,df_extratos!G:G,"DEBITO")+SUMIFS(df_extratos!I:I,df_extratos!F:F,Conciliacao!A344,df_extratos!G:G,"DEBITO")+SUMIFS(df_extratos!I:I,df_extratos!F:F,Conciliacao!BE344,df_extratos!G:G,"DEBITO")+SUMIFS(df_extratos!I:I,df_extratos!F:F,Conciliacao!BF344,df_extratos!G:G,"DEBITO")+SUMIFS(df_extratos!I:I,df_extratos!F:F,Conciliacao!BG344,df_extratos!G:G,"DEBITO")</f>
        <v/>
      </c>
      <c r="N344" s="11">
        <f>M344-SUM(I344:L344)</f>
        <v/>
      </c>
      <c r="O344" s="25">
        <f>SUMIFS(df_ajustes_conciliaco!D:D,df_ajustes_conciliaco!C:C,Conciliacao!A344)</f>
        <v/>
      </c>
      <c r="P344" s="22">
        <f>N344+H344-O344</f>
        <v/>
      </c>
      <c r="BD344" s="20" t="n">
        <v>46000.5</v>
      </c>
      <c r="BE344" s="20" t="n">
        <v>46000.125</v>
      </c>
      <c r="BF344" s="20" t="n">
        <v>46000.54166666666</v>
      </c>
      <c r="BG344" s="20" t="n">
        <v>46000.625</v>
      </c>
    </row>
    <row r="345">
      <c r="A345" s="5">
        <f>A344+1</f>
        <v/>
      </c>
      <c r="B345" s="3">
        <f>-SUMIFS(df_extrato_zig!G:G,df_extrato_zig!E:E,Conciliacao!A345,df_extrato_zig!D:D,"Saque")-SUMIFS(df_extrato_zig!G:G,df_extrato_zig!E:E,Conciliacao!A345,df_extrato_zig!D:D,"Antecipação")</f>
        <v/>
      </c>
      <c r="C345" s="3">
        <f>SUMIFS(df_extrato_zig!E:E,df_extrato_zig!L:L,Conciliacao!A345,df_extrato_zig!F:F,"DINHEIRO")</f>
        <v/>
      </c>
      <c r="D345" s="3">
        <f>SUMIFS(view_parc_agrup!H:H,view_parc_agrup!G:G,Conciliacao!A345)</f>
        <v/>
      </c>
      <c r="E345" s="3">
        <f>SUMIFS(df_mutuos!I:I,df_mutuos!B:B,Conciliacao!A345)</f>
        <v/>
      </c>
      <c r="F345" s="6">
        <f>SUMIFS(df_bloqueios_judiciais!E:E,df_bloqueios_judiciais!D:D,Conciliacao!A345,df_bloqueios_judiciais!E:E,"&gt;0")</f>
        <v/>
      </c>
      <c r="G345" s="7">
        <f>SUMIFS(df_extratos!I:I,df_extratos!F:F,Conciliacao!BD345,df_extratos!G:G,"CREDITO")+SUMIFS(df_extratos!I:I,df_extratos!F:F,Conciliacao!A345,df_extratos!G:G,"CREDITO")+SUMIFS(df_extratos!I:I,df_extratos!F:F,Conciliacao!BE345,df_extratos!G:G,"CREDITO")+SUMIFS(df_extratos!I:I,df_extratos!F:F,Conciliacao!BF345,df_extratos!G:G,"CREDITO")+SUMIFS(df_extratos!I:I,df_extratos!F:F,Conciliacao!BG345,df_extratos!G:G,"CREDITO")</f>
        <v/>
      </c>
      <c r="H345" s="9">
        <f>G345-SUM(B345:F345)</f>
        <v/>
      </c>
      <c r="I345" s="4">
        <f>SUMIFS(df_blueme_sem_parcelamento!E:E,df_blueme_sem_parcelamento!H:H,Conciliacao!A345)*(-1)</f>
        <v/>
      </c>
      <c r="J345" s="4">
        <f>SUMIFS(df_blueme_com_parcelamento!J:J,df_blueme_com_parcelamento!M:M,Conciliacao!A345)*(-1)</f>
        <v/>
      </c>
      <c r="K345" s="4">
        <f>SUMIFS(df_mutuos!J:J,df_mutuos!B:B,Conciliacao!A345)*(-1)</f>
        <v/>
      </c>
      <c r="L345" s="8">
        <f>SUMIFS(df_bloqueios_judiciais!E:E,df_bloqueios_judiciais!D:D,Conciliacao!A345,df_bloqueios_judiciais!E:E,"&lt;0")</f>
        <v/>
      </c>
      <c r="M345" s="10">
        <f>SUMIFS(df_extratos!I:I,df_extratos!F:F,Conciliacao!BD345,df_extratos!G:G,"DEBITO")+SUMIFS(df_extratos!I:I,df_extratos!F:F,Conciliacao!A345,df_extratos!G:G,"DEBITO")+SUMIFS(df_extratos!I:I,df_extratos!F:F,Conciliacao!BE345,df_extratos!G:G,"DEBITO")+SUMIFS(df_extratos!I:I,df_extratos!F:F,Conciliacao!BF345,df_extratos!G:G,"DEBITO")+SUMIFS(df_extratos!I:I,df_extratos!F:F,Conciliacao!BG345,df_extratos!G:G,"DEBITO")</f>
        <v/>
      </c>
      <c r="N345" s="11">
        <f>M345-SUM(I345:L345)</f>
        <v/>
      </c>
      <c r="O345" s="25">
        <f>SUMIFS(df_ajustes_conciliaco!D:D,df_ajustes_conciliaco!C:C,Conciliacao!A345)</f>
        <v/>
      </c>
      <c r="P345" s="22">
        <f>N345+H345-O345</f>
        <v/>
      </c>
      <c r="BD345" s="20" t="n">
        <v>46001.5</v>
      </c>
      <c r="BE345" s="20" t="n">
        <v>46001.125</v>
      </c>
      <c r="BF345" s="20" t="n">
        <v>46001.54166666666</v>
      </c>
      <c r="BG345" s="20" t="n">
        <v>46001.625</v>
      </c>
    </row>
    <row r="346">
      <c r="A346" s="5">
        <f>A345+1</f>
        <v/>
      </c>
      <c r="B346" s="3">
        <f>-SUMIFS(df_extrato_zig!G:G,df_extrato_zig!E:E,Conciliacao!A346,df_extrato_zig!D:D,"Saque")-SUMIFS(df_extrato_zig!G:G,df_extrato_zig!E:E,Conciliacao!A346,df_extrato_zig!D:D,"Antecipação")</f>
        <v/>
      </c>
      <c r="C346" s="3">
        <f>SUMIFS(df_extrato_zig!E:E,df_extrato_zig!L:L,Conciliacao!A346,df_extrato_zig!F:F,"DINHEIRO")</f>
        <v/>
      </c>
      <c r="D346" s="3">
        <f>SUMIFS(view_parc_agrup!H:H,view_parc_agrup!G:G,Conciliacao!A346)</f>
        <v/>
      </c>
      <c r="E346" s="3">
        <f>SUMIFS(df_mutuos!I:I,df_mutuos!B:B,Conciliacao!A346)</f>
        <v/>
      </c>
      <c r="F346" s="6">
        <f>SUMIFS(df_bloqueios_judiciais!E:E,df_bloqueios_judiciais!D:D,Conciliacao!A346,df_bloqueios_judiciais!E:E,"&gt;0")</f>
        <v/>
      </c>
      <c r="G346" s="7">
        <f>SUMIFS(df_extratos!I:I,df_extratos!F:F,Conciliacao!BD346,df_extratos!G:G,"CREDITO")+SUMIFS(df_extratos!I:I,df_extratos!F:F,Conciliacao!A346,df_extratos!G:G,"CREDITO")+SUMIFS(df_extratos!I:I,df_extratos!F:F,Conciliacao!BE346,df_extratos!G:G,"CREDITO")+SUMIFS(df_extratos!I:I,df_extratos!F:F,Conciliacao!BF346,df_extratos!G:G,"CREDITO")+SUMIFS(df_extratos!I:I,df_extratos!F:F,Conciliacao!BG346,df_extratos!G:G,"CREDITO")</f>
        <v/>
      </c>
      <c r="H346" s="9">
        <f>G346-SUM(B346:F346)</f>
        <v/>
      </c>
      <c r="I346" s="4">
        <f>SUMIFS(df_blueme_sem_parcelamento!E:E,df_blueme_sem_parcelamento!H:H,Conciliacao!A346)*(-1)</f>
        <v/>
      </c>
      <c r="J346" s="4">
        <f>SUMIFS(df_blueme_com_parcelamento!J:J,df_blueme_com_parcelamento!M:M,Conciliacao!A346)*(-1)</f>
        <v/>
      </c>
      <c r="K346" s="4">
        <f>SUMIFS(df_mutuos!J:J,df_mutuos!B:B,Conciliacao!A346)*(-1)</f>
        <v/>
      </c>
      <c r="L346" s="8">
        <f>SUMIFS(df_bloqueios_judiciais!E:E,df_bloqueios_judiciais!D:D,Conciliacao!A346,df_bloqueios_judiciais!E:E,"&lt;0")</f>
        <v/>
      </c>
      <c r="M346" s="10">
        <f>SUMIFS(df_extratos!I:I,df_extratos!F:F,Conciliacao!BD346,df_extratos!G:G,"DEBITO")+SUMIFS(df_extratos!I:I,df_extratos!F:F,Conciliacao!A346,df_extratos!G:G,"DEBITO")+SUMIFS(df_extratos!I:I,df_extratos!F:F,Conciliacao!BE346,df_extratos!G:G,"DEBITO")+SUMIFS(df_extratos!I:I,df_extratos!F:F,Conciliacao!BF346,df_extratos!G:G,"DEBITO")+SUMIFS(df_extratos!I:I,df_extratos!F:F,Conciliacao!BG346,df_extratos!G:G,"DEBITO")</f>
        <v/>
      </c>
      <c r="N346" s="11">
        <f>M346-SUM(I346:L346)</f>
        <v/>
      </c>
      <c r="O346" s="25">
        <f>SUMIFS(df_ajustes_conciliaco!D:D,df_ajustes_conciliaco!C:C,Conciliacao!A346)</f>
        <v/>
      </c>
      <c r="P346" s="22">
        <f>N346+H346-O346</f>
        <v/>
      </c>
      <c r="BD346" s="20" t="n">
        <v>46002.5</v>
      </c>
      <c r="BE346" s="20" t="n">
        <v>46002.125</v>
      </c>
      <c r="BF346" s="20" t="n">
        <v>46002.54166666666</v>
      </c>
      <c r="BG346" s="20" t="n">
        <v>46002.625</v>
      </c>
    </row>
    <row r="347">
      <c r="A347" s="5">
        <f>A346+1</f>
        <v/>
      </c>
      <c r="B347" s="3">
        <f>-SUMIFS(df_extrato_zig!G:G,df_extrato_zig!E:E,Conciliacao!A347,df_extrato_zig!D:D,"Saque")-SUMIFS(df_extrato_zig!G:G,df_extrato_zig!E:E,Conciliacao!A347,df_extrato_zig!D:D,"Antecipação")</f>
        <v/>
      </c>
      <c r="C347" s="3">
        <f>SUMIFS(df_extrato_zig!E:E,df_extrato_zig!L:L,Conciliacao!A347,df_extrato_zig!F:F,"DINHEIRO")</f>
        <v/>
      </c>
      <c r="D347" s="3">
        <f>SUMIFS(view_parc_agrup!H:H,view_parc_agrup!G:G,Conciliacao!A347)</f>
        <v/>
      </c>
      <c r="E347" s="3">
        <f>SUMIFS(df_mutuos!I:I,df_mutuos!B:B,Conciliacao!A347)</f>
        <v/>
      </c>
      <c r="F347" s="6">
        <f>SUMIFS(df_bloqueios_judiciais!E:E,df_bloqueios_judiciais!D:D,Conciliacao!A347,df_bloqueios_judiciais!E:E,"&gt;0")</f>
        <v/>
      </c>
      <c r="G347" s="7">
        <f>SUMIFS(df_extratos!I:I,df_extratos!F:F,Conciliacao!BD347,df_extratos!G:G,"CREDITO")+SUMIFS(df_extratos!I:I,df_extratos!F:F,Conciliacao!A347,df_extratos!G:G,"CREDITO")+SUMIFS(df_extratos!I:I,df_extratos!F:F,Conciliacao!BE347,df_extratos!G:G,"CREDITO")+SUMIFS(df_extratos!I:I,df_extratos!F:F,Conciliacao!BF347,df_extratos!G:G,"CREDITO")+SUMIFS(df_extratos!I:I,df_extratos!F:F,Conciliacao!BG347,df_extratos!G:G,"CREDITO")</f>
        <v/>
      </c>
      <c r="H347" s="9">
        <f>G347-SUM(B347:F347)</f>
        <v/>
      </c>
      <c r="I347" s="4">
        <f>SUMIFS(df_blueme_sem_parcelamento!E:E,df_blueme_sem_parcelamento!H:H,Conciliacao!A347)*(-1)</f>
        <v/>
      </c>
      <c r="J347" s="4">
        <f>SUMIFS(df_blueme_com_parcelamento!J:J,df_blueme_com_parcelamento!M:M,Conciliacao!A347)*(-1)</f>
        <v/>
      </c>
      <c r="K347" s="4">
        <f>SUMIFS(df_mutuos!J:J,df_mutuos!B:B,Conciliacao!A347)*(-1)</f>
        <v/>
      </c>
      <c r="L347" s="8">
        <f>SUMIFS(df_bloqueios_judiciais!E:E,df_bloqueios_judiciais!D:D,Conciliacao!A347,df_bloqueios_judiciais!E:E,"&lt;0")</f>
        <v/>
      </c>
      <c r="M347" s="10">
        <f>SUMIFS(df_extratos!I:I,df_extratos!F:F,Conciliacao!BD347,df_extratos!G:G,"DEBITO")+SUMIFS(df_extratos!I:I,df_extratos!F:F,Conciliacao!A347,df_extratos!G:G,"DEBITO")+SUMIFS(df_extratos!I:I,df_extratos!F:F,Conciliacao!BE347,df_extratos!G:G,"DEBITO")+SUMIFS(df_extratos!I:I,df_extratos!F:F,Conciliacao!BF347,df_extratos!G:G,"DEBITO")+SUMIFS(df_extratos!I:I,df_extratos!F:F,Conciliacao!BG347,df_extratos!G:G,"DEBITO")</f>
        <v/>
      </c>
      <c r="N347" s="11">
        <f>M347-SUM(I347:L347)</f>
        <v/>
      </c>
      <c r="O347" s="25">
        <f>SUMIFS(df_ajustes_conciliaco!D:D,df_ajustes_conciliaco!C:C,Conciliacao!A347)</f>
        <v/>
      </c>
      <c r="P347" s="22">
        <f>N347+H347-O347</f>
        <v/>
      </c>
      <c r="BD347" s="20" t="n">
        <v>46003.5</v>
      </c>
      <c r="BE347" s="20" t="n">
        <v>46003.125</v>
      </c>
      <c r="BF347" s="20" t="n">
        <v>46003.54166666666</v>
      </c>
      <c r="BG347" s="20" t="n">
        <v>46003.625</v>
      </c>
    </row>
    <row r="348">
      <c r="A348" s="5">
        <f>A347+1</f>
        <v/>
      </c>
      <c r="B348" s="3">
        <f>-SUMIFS(df_extrato_zig!G:G,df_extrato_zig!E:E,Conciliacao!A348,df_extrato_zig!D:D,"Saque")-SUMIFS(df_extrato_zig!G:G,df_extrato_zig!E:E,Conciliacao!A348,df_extrato_zig!D:D,"Antecipação")</f>
        <v/>
      </c>
      <c r="C348" s="3">
        <f>SUMIFS(df_extrato_zig!E:E,df_extrato_zig!L:L,Conciliacao!A348,df_extrato_zig!F:F,"DINHEIRO")</f>
        <v/>
      </c>
      <c r="D348" s="3">
        <f>SUMIFS(view_parc_agrup!H:H,view_parc_agrup!G:G,Conciliacao!A348)</f>
        <v/>
      </c>
      <c r="E348" s="3">
        <f>SUMIFS(df_mutuos!I:I,df_mutuos!B:B,Conciliacao!A348)</f>
        <v/>
      </c>
      <c r="F348" s="6">
        <f>SUMIFS(df_bloqueios_judiciais!E:E,df_bloqueios_judiciais!D:D,Conciliacao!A348,df_bloqueios_judiciais!E:E,"&gt;0")</f>
        <v/>
      </c>
      <c r="G348" s="7">
        <f>SUMIFS(df_extratos!I:I,df_extratos!F:F,Conciliacao!BD348,df_extratos!G:G,"CREDITO")+SUMIFS(df_extratos!I:I,df_extratos!F:F,Conciliacao!A348,df_extratos!G:G,"CREDITO")+SUMIFS(df_extratos!I:I,df_extratos!F:F,Conciliacao!BE348,df_extratos!G:G,"CREDITO")+SUMIFS(df_extratos!I:I,df_extratos!F:F,Conciliacao!BF348,df_extratos!G:G,"CREDITO")+SUMIFS(df_extratos!I:I,df_extratos!F:F,Conciliacao!BG348,df_extratos!G:G,"CREDITO")</f>
        <v/>
      </c>
      <c r="H348" s="9">
        <f>G348-SUM(B348:F348)</f>
        <v/>
      </c>
      <c r="I348" s="4">
        <f>SUMIFS(df_blueme_sem_parcelamento!E:E,df_blueme_sem_parcelamento!H:H,Conciliacao!A348)*(-1)</f>
        <v/>
      </c>
      <c r="J348" s="4">
        <f>SUMIFS(df_blueme_com_parcelamento!J:J,df_blueme_com_parcelamento!M:M,Conciliacao!A348)*(-1)</f>
        <v/>
      </c>
      <c r="K348" s="4">
        <f>SUMIFS(df_mutuos!J:J,df_mutuos!B:B,Conciliacao!A348)*(-1)</f>
        <v/>
      </c>
      <c r="L348" s="8">
        <f>SUMIFS(df_bloqueios_judiciais!E:E,df_bloqueios_judiciais!D:D,Conciliacao!A348,df_bloqueios_judiciais!E:E,"&lt;0")</f>
        <v/>
      </c>
      <c r="M348" s="10">
        <f>SUMIFS(df_extratos!I:I,df_extratos!F:F,Conciliacao!BD348,df_extratos!G:G,"DEBITO")+SUMIFS(df_extratos!I:I,df_extratos!F:F,Conciliacao!A348,df_extratos!G:G,"DEBITO")+SUMIFS(df_extratos!I:I,df_extratos!F:F,Conciliacao!BE348,df_extratos!G:G,"DEBITO")+SUMIFS(df_extratos!I:I,df_extratos!F:F,Conciliacao!BF348,df_extratos!G:G,"DEBITO")+SUMIFS(df_extratos!I:I,df_extratos!F:F,Conciliacao!BG348,df_extratos!G:G,"DEBITO")</f>
        <v/>
      </c>
      <c r="N348" s="11">
        <f>M348-SUM(I348:L348)</f>
        <v/>
      </c>
      <c r="O348" s="25">
        <f>SUMIFS(df_ajustes_conciliaco!D:D,df_ajustes_conciliaco!C:C,Conciliacao!A348)</f>
        <v/>
      </c>
      <c r="P348" s="22">
        <f>N348+H348-O348</f>
        <v/>
      </c>
      <c r="BD348" s="20" t="n">
        <v>46004.5</v>
      </c>
      <c r="BE348" s="20" t="n">
        <v>46004.125</v>
      </c>
      <c r="BF348" s="20" t="n">
        <v>46004.54166666666</v>
      </c>
      <c r="BG348" s="20" t="n">
        <v>46004.625</v>
      </c>
    </row>
    <row r="349">
      <c r="A349" s="5">
        <f>A348+1</f>
        <v/>
      </c>
      <c r="B349" s="3">
        <f>-SUMIFS(df_extrato_zig!G:G,df_extrato_zig!E:E,Conciliacao!A349,df_extrato_zig!D:D,"Saque")-SUMIFS(df_extrato_zig!G:G,df_extrato_zig!E:E,Conciliacao!A349,df_extrato_zig!D:D,"Antecipação")</f>
        <v/>
      </c>
      <c r="C349" s="3">
        <f>SUMIFS(df_extrato_zig!E:E,df_extrato_zig!L:L,Conciliacao!A349,df_extrato_zig!F:F,"DINHEIRO")</f>
        <v/>
      </c>
      <c r="D349" s="3">
        <f>SUMIFS(view_parc_agrup!H:H,view_parc_agrup!G:G,Conciliacao!A349)</f>
        <v/>
      </c>
      <c r="E349" s="3">
        <f>SUMIFS(df_mutuos!I:I,df_mutuos!B:B,Conciliacao!A349)</f>
        <v/>
      </c>
      <c r="F349" s="6">
        <f>SUMIFS(df_bloqueios_judiciais!E:E,df_bloqueios_judiciais!D:D,Conciliacao!A349,df_bloqueios_judiciais!E:E,"&gt;0")</f>
        <v/>
      </c>
      <c r="G349" s="7">
        <f>SUMIFS(df_extratos!I:I,df_extratos!F:F,Conciliacao!BD349,df_extratos!G:G,"CREDITO")+SUMIFS(df_extratos!I:I,df_extratos!F:F,Conciliacao!A349,df_extratos!G:G,"CREDITO")+SUMIFS(df_extratos!I:I,df_extratos!F:F,Conciliacao!BE349,df_extratos!G:G,"CREDITO")+SUMIFS(df_extratos!I:I,df_extratos!F:F,Conciliacao!BF349,df_extratos!G:G,"CREDITO")+SUMIFS(df_extratos!I:I,df_extratos!F:F,Conciliacao!BG349,df_extratos!G:G,"CREDITO")</f>
        <v/>
      </c>
      <c r="H349" s="9">
        <f>G349-SUM(B349:F349)</f>
        <v/>
      </c>
      <c r="I349" s="4">
        <f>SUMIFS(df_blueme_sem_parcelamento!E:E,df_blueme_sem_parcelamento!H:H,Conciliacao!A349)*(-1)</f>
        <v/>
      </c>
      <c r="J349" s="4">
        <f>SUMIFS(df_blueme_com_parcelamento!J:J,df_blueme_com_parcelamento!M:M,Conciliacao!A349)*(-1)</f>
        <v/>
      </c>
      <c r="K349" s="4">
        <f>SUMIFS(df_mutuos!J:J,df_mutuos!B:B,Conciliacao!A349)*(-1)</f>
        <v/>
      </c>
      <c r="L349" s="8">
        <f>SUMIFS(df_bloqueios_judiciais!E:E,df_bloqueios_judiciais!D:D,Conciliacao!A349,df_bloqueios_judiciais!E:E,"&lt;0")</f>
        <v/>
      </c>
      <c r="M349" s="10">
        <f>SUMIFS(df_extratos!I:I,df_extratos!F:F,Conciliacao!BD349,df_extratos!G:G,"DEBITO")+SUMIFS(df_extratos!I:I,df_extratos!F:F,Conciliacao!A349,df_extratos!G:G,"DEBITO")+SUMIFS(df_extratos!I:I,df_extratos!F:F,Conciliacao!BE349,df_extratos!G:G,"DEBITO")+SUMIFS(df_extratos!I:I,df_extratos!F:F,Conciliacao!BF349,df_extratos!G:G,"DEBITO")+SUMIFS(df_extratos!I:I,df_extratos!F:F,Conciliacao!BG349,df_extratos!G:G,"DEBITO")</f>
        <v/>
      </c>
      <c r="N349" s="11">
        <f>M349-SUM(I349:L349)</f>
        <v/>
      </c>
      <c r="O349" s="25">
        <f>SUMIFS(df_ajustes_conciliaco!D:D,df_ajustes_conciliaco!C:C,Conciliacao!A349)</f>
        <v/>
      </c>
      <c r="P349" s="22">
        <f>N349+H349-O349</f>
        <v/>
      </c>
      <c r="BD349" s="20" t="n">
        <v>46005.5</v>
      </c>
      <c r="BE349" s="20" t="n">
        <v>46005.125</v>
      </c>
      <c r="BF349" s="20" t="n">
        <v>46005.54166666666</v>
      </c>
      <c r="BG349" s="20" t="n">
        <v>46005.625</v>
      </c>
    </row>
    <row r="350">
      <c r="A350" s="5">
        <f>A349+1</f>
        <v/>
      </c>
      <c r="B350" s="3">
        <f>-SUMIFS(df_extrato_zig!G:G,df_extrato_zig!E:E,Conciliacao!A350,df_extrato_zig!D:D,"Saque")-SUMIFS(df_extrato_zig!G:G,df_extrato_zig!E:E,Conciliacao!A350,df_extrato_zig!D:D,"Antecipação")</f>
        <v/>
      </c>
      <c r="C350" s="3">
        <f>SUMIFS(df_extrato_zig!E:E,df_extrato_zig!L:L,Conciliacao!A350,df_extrato_zig!F:F,"DINHEIRO")</f>
        <v/>
      </c>
      <c r="D350" s="3">
        <f>SUMIFS(view_parc_agrup!H:H,view_parc_agrup!G:G,Conciliacao!A350)</f>
        <v/>
      </c>
      <c r="E350" s="3">
        <f>SUMIFS(df_mutuos!I:I,df_mutuos!B:B,Conciliacao!A350)</f>
        <v/>
      </c>
      <c r="F350" s="6">
        <f>SUMIFS(df_bloqueios_judiciais!E:E,df_bloqueios_judiciais!D:D,Conciliacao!A350,df_bloqueios_judiciais!E:E,"&gt;0")</f>
        <v/>
      </c>
      <c r="G350" s="7">
        <f>SUMIFS(df_extratos!I:I,df_extratos!F:F,Conciliacao!BD350,df_extratos!G:G,"CREDITO")+SUMIFS(df_extratos!I:I,df_extratos!F:F,Conciliacao!A350,df_extratos!G:G,"CREDITO")+SUMIFS(df_extratos!I:I,df_extratos!F:F,Conciliacao!BE350,df_extratos!G:G,"CREDITO")+SUMIFS(df_extratos!I:I,df_extratos!F:F,Conciliacao!BF350,df_extratos!G:G,"CREDITO")+SUMIFS(df_extratos!I:I,df_extratos!F:F,Conciliacao!BG350,df_extratos!G:G,"CREDITO")</f>
        <v/>
      </c>
      <c r="H350" s="9">
        <f>G350-SUM(B350:F350)</f>
        <v/>
      </c>
      <c r="I350" s="4">
        <f>SUMIFS(df_blueme_sem_parcelamento!E:E,df_blueme_sem_parcelamento!H:H,Conciliacao!A350)*(-1)</f>
        <v/>
      </c>
      <c r="J350" s="4">
        <f>SUMIFS(df_blueme_com_parcelamento!J:J,df_blueme_com_parcelamento!M:M,Conciliacao!A350)*(-1)</f>
        <v/>
      </c>
      <c r="K350" s="4">
        <f>SUMIFS(df_mutuos!J:J,df_mutuos!B:B,Conciliacao!A350)*(-1)</f>
        <v/>
      </c>
      <c r="L350" s="8">
        <f>SUMIFS(df_bloqueios_judiciais!E:E,df_bloqueios_judiciais!D:D,Conciliacao!A350,df_bloqueios_judiciais!E:E,"&lt;0")</f>
        <v/>
      </c>
      <c r="M350" s="10">
        <f>SUMIFS(df_extratos!I:I,df_extratos!F:F,Conciliacao!BD350,df_extratos!G:G,"DEBITO")+SUMIFS(df_extratos!I:I,df_extratos!F:F,Conciliacao!A350,df_extratos!G:G,"DEBITO")+SUMIFS(df_extratos!I:I,df_extratos!F:F,Conciliacao!BE350,df_extratos!G:G,"DEBITO")+SUMIFS(df_extratos!I:I,df_extratos!F:F,Conciliacao!BF350,df_extratos!G:G,"DEBITO")+SUMIFS(df_extratos!I:I,df_extratos!F:F,Conciliacao!BG350,df_extratos!G:G,"DEBITO")</f>
        <v/>
      </c>
      <c r="N350" s="11">
        <f>M350-SUM(I350:L350)</f>
        <v/>
      </c>
      <c r="O350" s="25">
        <f>SUMIFS(df_ajustes_conciliaco!D:D,df_ajustes_conciliaco!C:C,Conciliacao!A350)</f>
        <v/>
      </c>
      <c r="P350" s="22">
        <f>N350+H350-O350</f>
        <v/>
      </c>
      <c r="BD350" s="20" t="n">
        <v>46006.5</v>
      </c>
      <c r="BE350" s="20" t="n">
        <v>46006.125</v>
      </c>
      <c r="BF350" s="20" t="n">
        <v>46006.54166666666</v>
      </c>
      <c r="BG350" s="20" t="n">
        <v>46006.625</v>
      </c>
    </row>
    <row r="351">
      <c r="A351" s="5">
        <f>A350+1</f>
        <v/>
      </c>
      <c r="B351" s="3">
        <f>-SUMIFS(df_extrato_zig!G:G,df_extrato_zig!E:E,Conciliacao!A351,df_extrato_zig!D:D,"Saque")-SUMIFS(df_extrato_zig!G:G,df_extrato_zig!E:E,Conciliacao!A351,df_extrato_zig!D:D,"Antecipação")</f>
        <v/>
      </c>
      <c r="C351" s="3">
        <f>SUMIFS(df_extrato_zig!E:E,df_extrato_zig!L:L,Conciliacao!A351,df_extrato_zig!F:F,"DINHEIRO")</f>
        <v/>
      </c>
      <c r="D351" s="3">
        <f>SUMIFS(view_parc_agrup!H:H,view_parc_agrup!G:G,Conciliacao!A351)</f>
        <v/>
      </c>
      <c r="E351" s="3">
        <f>SUMIFS(df_mutuos!I:I,df_mutuos!B:B,Conciliacao!A351)</f>
        <v/>
      </c>
      <c r="F351" s="6">
        <f>SUMIFS(df_bloqueios_judiciais!E:E,df_bloqueios_judiciais!D:D,Conciliacao!A351,df_bloqueios_judiciais!E:E,"&gt;0")</f>
        <v/>
      </c>
      <c r="G351" s="7">
        <f>SUMIFS(df_extratos!I:I,df_extratos!F:F,Conciliacao!BD351,df_extratos!G:G,"CREDITO")+SUMIFS(df_extratos!I:I,df_extratos!F:F,Conciliacao!A351,df_extratos!G:G,"CREDITO")+SUMIFS(df_extratos!I:I,df_extratos!F:F,Conciliacao!BE351,df_extratos!G:G,"CREDITO")+SUMIFS(df_extratos!I:I,df_extratos!F:F,Conciliacao!BF351,df_extratos!G:G,"CREDITO")+SUMIFS(df_extratos!I:I,df_extratos!F:F,Conciliacao!BG351,df_extratos!G:G,"CREDITO")</f>
        <v/>
      </c>
      <c r="H351" s="9">
        <f>G351-SUM(B351:F351)</f>
        <v/>
      </c>
      <c r="I351" s="4">
        <f>SUMIFS(df_blueme_sem_parcelamento!E:E,df_blueme_sem_parcelamento!H:H,Conciliacao!A351)*(-1)</f>
        <v/>
      </c>
      <c r="J351" s="4">
        <f>SUMIFS(df_blueme_com_parcelamento!J:J,df_blueme_com_parcelamento!M:M,Conciliacao!A351)*(-1)</f>
        <v/>
      </c>
      <c r="K351" s="4">
        <f>SUMIFS(df_mutuos!J:J,df_mutuos!B:B,Conciliacao!A351)*(-1)</f>
        <v/>
      </c>
      <c r="L351" s="8">
        <f>SUMIFS(df_bloqueios_judiciais!E:E,df_bloqueios_judiciais!D:D,Conciliacao!A351,df_bloqueios_judiciais!E:E,"&lt;0")</f>
        <v/>
      </c>
      <c r="M351" s="10">
        <f>SUMIFS(df_extratos!I:I,df_extratos!F:F,Conciliacao!BD351,df_extratos!G:G,"DEBITO")+SUMIFS(df_extratos!I:I,df_extratos!F:F,Conciliacao!A351,df_extratos!G:G,"DEBITO")+SUMIFS(df_extratos!I:I,df_extratos!F:F,Conciliacao!BE351,df_extratos!G:G,"DEBITO")+SUMIFS(df_extratos!I:I,df_extratos!F:F,Conciliacao!BF351,df_extratos!G:G,"DEBITO")+SUMIFS(df_extratos!I:I,df_extratos!F:F,Conciliacao!BG351,df_extratos!G:G,"DEBITO")</f>
        <v/>
      </c>
      <c r="N351" s="11">
        <f>M351-SUM(I351:L351)</f>
        <v/>
      </c>
      <c r="O351" s="25">
        <f>SUMIFS(df_ajustes_conciliaco!D:D,df_ajustes_conciliaco!C:C,Conciliacao!A351)</f>
        <v/>
      </c>
      <c r="P351" s="22">
        <f>N351+H351-O351</f>
        <v/>
      </c>
      <c r="BD351" s="20" t="n">
        <v>46007.5</v>
      </c>
      <c r="BE351" s="20" t="n">
        <v>46007.125</v>
      </c>
      <c r="BF351" s="20" t="n">
        <v>46007.54166666666</v>
      </c>
      <c r="BG351" s="20" t="n">
        <v>46007.625</v>
      </c>
    </row>
    <row r="352">
      <c r="A352" s="5">
        <f>A351+1</f>
        <v/>
      </c>
      <c r="B352" s="3">
        <f>-SUMIFS(df_extrato_zig!G:G,df_extrato_zig!E:E,Conciliacao!A352,df_extrato_zig!D:D,"Saque")-SUMIFS(df_extrato_zig!G:G,df_extrato_zig!E:E,Conciliacao!A352,df_extrato_zig!D:D,"Antecipação")</f>
        <v/>
      </c>
      <c r="C352" s="3">
        <f>SUMIFS(df_extrato_zig!E:E,df_extrato_zig!L:L,Conciliacao!A352,df_extrato_zig!F:F,"DINHEIRO")</f>
        <v/>
      </c>
      <c r="D352" s="3">
        <f>SUMIFS(view_parc_agrup!H:H,view_parc_agrup!G:G,Conciliacao!A352)</f>
        <v/>
      </c>
      <c r="E352" s="3">
        <f>SUMIFS(df_mutuos!I:I,df_mutuos!B:B,Conciliacao!A352)</f>
        <v/>
      </c>
      <c r="F352" s="6">
        <f>SUMIFS(df_bloqueios_judiciais!E:E,df_bloqueios_judiciais!D:D,Conciliacao!A352,df_bloqueios_judiciais!E:E,"&gt;0")</f>
        <v/>
      </c>
      <c r="G352" s="7">
        <f>SUMIFS(df_extratos!I:I,df_extratos!F:F,Conciliacao!BD352,df_extratos!G:G,"CREDITO")+SUMIFS(df_extratos!I:I,df_extratos!F:F,Conciliacao!A352,df_extratos!G:G,"CREDITO")+SUMIFS(df_extratos!I:I,df_extratos!F:F,Conciliacao!BE352,df_extratos!G:G,"CREDITO")+SUMIFS(df_extratos!I:I,df_extratos!F:F,Conciliacao!BF352,df_extratos!G:G,"CREDITO")+SUMIFS(df_extratos!I:I,df_extratos!F:F,Conciliacao!BG352,df_extratos!G:G,"CREDITO")</f>
        <v/>
      </c>
      <c r="H352" s="9">
        <f>G352-SUM(B352:F352)</f>
        <v/>
      </c>
      <c r="I352" s="4">
        <f>SUMIFS(df_blueme_sem_parcelamento!E:E,df_blueme_sem_parcelamento!H:H,Conciliacao!A352)*(-1)</f>
        <v/>
      </c>
      <c r="J352" s="4">
        <f>SUMIFS(df_blueme_com_parcelamento!J:J,df_blueme_com_parcelamento!M:M,Conciliacao!A352)*(-1)</f>
        <v/>
      </c>
      <c r="K352" s="4">
        <f>SUMIFS(df_mutuos!J:J,df_mutuos!B:B,Conciliacao!A352)*(-1)</f>
        <v/>
      </c>
      <c r="L352" s="8">
        <f>SUMIFS(df_bloqueios_judiciais!E:E,df_bloqueios_judiciais!D:D,Conciliacao!A352,df_bloqueios_judiciais!E:E,"&lt;0")</f>
        <v/>
      </c>
      <c r="M352" s="10">
        <f>SUMIFS(df_extratos!I:I,df_extratos!F:F,Conciliacao!BD352,df_extratos!G:G,"DEBITO")+SUMIFS(df_extratos!I:I,df_extratos!F:F,Conciliacao!A352,df_extratos!G:G,"DEBITO")+SUMIFS(df_extratos!I:I,df_extratos!F:F,Conciliacao!BE352,df_extratos!G:G,"DEBITO")+SUMIFS(df_extratos!I:I,df_extratos!F:F,Conciliacao!BF352,df_extratos!G:G,"DEBITO")+SUMIFS(df_extratos!I:I,df_extratos!F:F,Conciliacao!BG352,df_extratos!G:G,"DEBITO")</f>
        <v/>
      </c>
      <c r="N352" s="11">
        <f>M352-SUM(I352:L352)</f>
        <v/>
      </c>
      <c r="O352" s="25">
        <f>SUMIFS(df_ajustes_conciliaco!D:D,df_ajustes_conciliaco!C:C,Conciliacao!A352)</f>
        <v/>
      </c>
      <c r="P352" s="22">
        <f>N352+H352-O352</f>
        <v/>
      </c>
      <c r="BD352" s="20" t="n">
        <v>46008.5</v>
      </c>
      <c r="BE352" s="20" t="n">
        <v>46008.125</v>
      </c>
      <c r="BF352" s="20" t="n">
        <v>46008.54166666666</v>
      </c>
      <c r="BG352" s="20" t="n">
        <v>46008.625</v>
      </c>
    </row>
    <row r="353">
      <c r="A353" s="5">
        <f>A352+1</f>
        <v/>
      </c>
      <c r="B353" s="3">
        <f>-SUMIFS(df_extrato_zig!G:G,df_extrato_zig!E:E,Conciliacao!A353,df_extrato_zig!D:D,"Saque")-SUMIFS(df_extrato_zig!G:G,df_extrato_zig!E:E,Conciliacao!A353,df_extrato_zig!D:D,"Antecipação")</f>
        <v/>
      </c>
      <c r="C353" s="3">
        <f>SUMIFS(df_extrato_zig!E:E,df_extrato_zig!L:L,Conciliacao!A353,df_extrato_zig!F:F,"DINHEIRO")</f>
        <v/>
      </c>
      <c r="D353" s="3">
        <f>SUMIFS(view_parc_agrup!H:H,view_parc_agrup!G:G,Conciliacao!A353)</f>
        <v/>
      </c>
      <c r="E353" s="3">
        <f>SUMIFS(df_mutuos!I:I,df_mutuos!B:B,Conciliacao!A353)</f>
        <v/>
      </c>
      <c r="F353" s="6">
        <f>SUMIFS(df_bloqueios_judiciais!E:E,df_bloqueios_judiciais!D:D,Conciliacao!A353,df_bloqueios_judiciais!E:E,"&gt;0")</f>
        <v/>
      </c>
      <c r="G353" s="7">
        <f>SUMIFS(df_extratos!I:I,df_extratos!F:F,Conciliacao!BD353,df_extratos!G:G,"CREDITO")+SUMIFS(df_extratos!I:I,df_extratos!F:F,Conciliacao!A353,df_extratos!G:G,"CREDITO")+SUMIFS(df_extratos!I:I,df_extratos!F:F,Conciliacao!BE353,df_extratos!G:G,"CREDITO")+SUMIFS(df_extratos!I:I,df_extratos!F:F,Conciliacao!BF353,df_extratos!G:G,"CREDITO")+SUMIFS(df_extratos!I:I,df_extratos!F:F,Conciliacao!BG353,df_extratos!G:G,"CREDITO")</f>
        <v/>
      </c>
      <c r="H353" s="9">
        <f>G353-SUM(B353:F353)</f>
        <v/>
      </c>
      <c r="I353" s="4">
        <f>SUMIFS(df_blueme_sem_parcelamento!E:E,df_blueme_sem_parcelamento!H:H,Conciliacao!A353)*(-1)</f>
        <v/>
      </c>
      <c r="J353" s="4">
        <f>SUMIFS(df_blueme_com_parcelamento!J:J,df_blueme_com_parcelamento!M:M,Conciliacao!A353)*(-1)</f>
        <v/>
      </c>
      <c r="K353" s="4">
        <f>SUMIFS(df_mutuos!J:J,df_mutuos!B:B,Conciliacao!A353)*(-1)</f>
        <v/>
      </c>
      <c r="L353" s="8">
        <f>SUMIFS(df_bloqueios_judiciais!E:E,df_bloqueios_judiciais!D:D,Conciliacao!A353,df_bloqueios_judiciais!E:E,"&lt;0")</f>
        <v/>
      </c>
      <c r="M353" s="10">
        <f>SUMIFS(df_extratos!I:I,df_extratos!F:F,Conciliacao!BD353,df_extratos!G:G,"DEBITO")+SUMIFS(df_extratos!I:I,df_extratos!F:F,Conciliacao!A353,df_extratos!G:G,"DEBITO")+SUMIFS(df_extratos!I:I,df_extratos!F:F,Conciliacao!BE353,df_extratos!G:G,"DEBITO")+SUMIFS(df_extratos!I:I,df_extratos!F:F,Conciliacao!BF353,df_extratos!G:G,"DEBITO")+SUMIFS(df_extratos!I:I,df_extratos!F:F,Conciliacao!BG353,df_extratos!G:G,"DEBITO")</f>
        <v/>
      </c>
      <c r="N353" s="11">
        <f>M353-SUM(I353:L353)</f>
        <v/>
      </c>
      <c r="O353" s="25">
        <f>SUMIFS(df_ajustes_conciliaco!D:D,df_ajustes_conciliaco!C:C,Conciliacao!A353)</f>
        <v/>
      </c>
      <c r="P353" s="22">
        <f>N353+H353-O353</f>
        <v/>
      </c>
      <c r="BD353" s="20" t="n">
        <v>46009.5</v>
      </c>
      <c r="BE353" s="20" t="n">
        <v>46009.125</v>
      </c>
      <c r="BF353" s="20" t="n">
        <v>46009.54166666666</v>
      </c>
      <c r="BG353" s="20" t="n">
        <v>46009.625</v>
      </c>
    </row>
    <row r="354">
      <c r="A354" s="5">
        <f>A353+1</f>
        <v/>
      </c>
      <c r="B354" s="3">
        <f>-SUMIFS(df_extrato_zig!G:G,df_extrato_zig!E:E,Conciliacao!A354,df_extrato_zig!D:D,"Saque")-SUMIFS(df_extrato_zig!G:G,df_extrato_zig!E:E,Conciliacao!A354,df_extrato_zig!D:D,"Antecipação")</f>
        <v/>
      </c>
      <c r="C354" s="3">
        <f>SUMIFS(df_extrato_zig!E:E,df_extrato_zig!L:L,Conciliacao!A354,df_extrato_zig!F:F,"DINHEIRO")</f>
        <v/>
      </c>
      <c r="D354" s="3">
        <f>SUMIFS(view_parc_agrup!H:H,view_parc_agrup!G:G,Conciliacao!A354)</f>
        <v/>
      </c>
      <c r="E354" s="3">
        <f>SUMIFS(df_mutuos!I:I,df_mutuos!B:B,Conciliacao!A354)</f>
        <v/>
      </c>
      <c r="F354" s="6">
        <f>SUMIFS(df_bloqueios_judiciais!E:E,df_bloqueios_judiciais!D:D,Conciliacao!A354,df_bloqueios_judiciais!E:E,"&gt;0")</f>
        <v/>
      </c>
      <c r="G354" s="7">
        <f>SUMIFS(df_extratos!I:I,df_extratos!F:F,Conciliacao!BD354,df_extratos!G:G,"CREDITO")+SUMIFS(df_extratos!I:I,df_extratos!F:F,Conciliacao!A354,df_extratos!G:G,"CREDITO")+SUMIFS(df_extratos!I:I,df_extratos!F:F,Conciliacao!BE354,df_extratos!G:G,"CREDITO")+SUMIFS(df_extratos!I:I,df_extratos!F:F,Conciliacao!BF354,df_extratos!G:G,"CREDITO")+SUMIFS(df_extratos!I:I,df_extratos!F:F,Conciliacao!BG354,df_extratos!G:G,"CREDITO")</f>
        <v/>
      </c>
      <c r="H354" s="9">
        <f>G354-SUM(B354:F354)</f>
        <v/>
      </c>
      <c r="I354" s="4">
        <f>SUMIFS(df_blueme_sem_parcelamento!E:E,df_blueme_sem_parcelamento!H:H,Conciliacao!A354)*(-1)</f>
        <v/>
      </c>
      <c r="J354" s="4">
        <f>SUMIFS(df_blueme_com_parcelamento!J:J,df_blueme_com_parcelamento!M:M,Conciliacao!A354)*(-1)</f>
        <v/>
      </c>
      <c r="K354" s="4">
        <f>SUMIFS(df_mutuos!J:J,df_mutuos!B:B,Conciliacao!A354)*(-1)</f>
        <v/>
      </c>
      <c r="L354" s="8">
        <f>SUMIFS(df_bloqueios_judiciais!E:E,df_bloqueios_judiciais!D:D,Conciliacao!A354,df_bloqueios_judiciais!E:E,"&lt;0")</f>
        <v/>
      </c>
      <c r="M354" s="10">
        <f>SUMIFS(df_extratos!I:I,df_extratos!F:F,Conciliacao!BD354,df_extratos!G:G,"DEBITO")+SUMIFS(df_extratos!I:I,df_extratos!F:F,Conciliacao!A354,df_extratos!G:G,"DEBITO")+SUMIFS(df_extratos!I:I,df_extratos!F:F,Conciliacao!BE354,df_extratos!G:G,"DEBITO")+SUMIFS(df_extratos!I:I,df_extratos!F:F,Conciliacao!BF354,df_extratos!G:G,"DEBITO")+SUMIFS(df_extratos!I:I,df_extratos!F:F,Conciliacao!BG354,df_extratos!G:G,"DEBITO")</f>
        <v/>
      </c>
      <c r="N354" s="11">
        <f>M354-SUM(I354:L354)</f>
        <v/>
      </c>
      <c r="O354" s="25">
        <f>SUMIFS(df_ajustes_conciliaco!D:D,df_ajustes_conciliaco!C:C,Conciliacao!A354)</f>
        <v/>
      </c>
      <c r="P354" s="22">
        <f>N354+H354-O354</f>
        <v/>
      </c>
      <c r="BD354" s="20" t="n">
        <v>46010.5</v>
      </c>
      <c r="BE354" s="20" t="n">
        <v>46010.125</v>
      </c>
      <c r="BF354" s="20" t="n">
        <v>46010.54166666666</v>
      </c>
      <c r="BG354" s="20" t="n">
        <v>46010.625</v>
      </c>
    </row>
    <row r="355">
      <c r="A355" s="5">
        <f>A354+1</f>
        <v/>
      </c>
      <c r="B355" s="3">
        <f>-SUMIFS(df_extrato_zig!G:G,df_extrato_zig!E:E,Conciliacao!A355,df_extrato_zig!D:D,"Saque")-SUMIFS(df_extrato_zig!G:G,df_extrato_zig!E:E,Conciliacao!A355,df_extrato_zig!D:D,"Antecipação")</f>
        <v/>
      </c>
      <c r="C355" s="3">
        <f>SUMIFS(df_extrato_zig!E:E,df_extrato_zig!L:L,Conciliacao!A355,df_extrato_zig!F:F,"DINHEIRO")</f>
        <v/>
      </c>
      <c r="D355" s="3">
        <f>SUMIFS(view_parc_agrup!H:H,view_parc_agrup!G:G,Conciliacao!A355)</f>
        <v/>
      </c>
      <c r="E355" s="3">
        <f>SUMIFS(df_mutuos!I:I,df_mutuos!B:B,Conciliacao!A355)</f>
        <v/>
      </c>
      <c r="F355" s="6">
        <f>SUMIFS(df_bloqueios_judiciais!E:E,df_bloqueios_judiciais!D:D,Conciliacao!A355,df_bloqueios_judiciais!E:E,"&gt;0")</f>
        <v/>
      </c>
      <c r="G355" s="7">
        <f>SUMIFS(df_extratos!I:I,df_extratos!F:F,Conciliacao!BD355,df_extratos!G:G,"CREDITO")+SUMIFS(df_extratos!I:I,df_extratos!F:F,Conciliacao!A355,df_extratos!G:G,"CREDITO")+SUMIFS(df_extratos!I:I,df_extratos!F:F,Conciliacao!BE355,df_extratos!G:G,"CREDITO")+SUMIFS(df_extratos!I:I,df_extratos!F:F,Conciliacao!BF355,df_extratos!G:G,"CREDITO")+SUMIFS(df_extratos!I:I,df_extratos!F:F,Conciliacao!BG355,df_extratos!G:G,"CREDITO")</f>
        <v/>
      </c>
      <c r="H355" s="9">
        <f>G355-SUM(B355:F355)</f>
        <v/>
      </c>
      <c r="I355" s="4">
        <f>SUMIFS(df_blueme_sem_parcelamento!E:E,df_blueme_sem_parcelamento!H:H,Conciliacao!A355)*(-1)</f>
        <v/>
      </c>
      <c r="J355" s="4">
        <f>SUMIFS(df_blueme_com_parcelamento!J:J,df_blueme_com_parcelamento!M:M,Conciliacao!A355)*(-1)</f>
        <v/>
      </c>
      <c r="K355" s="4">
        <f>SUMIFS(df_mutuos!J:J,df_mutuos!B:B,Conciliacao!A355)*(-1)</f>
        <v/>
      </c>
      <c r="L355" s="8">
        <f>SUMIFS(df_bloqueios_judiciais!E:E,df_bloqueios_judiciais!D:D,Conciliacao!A355,df_bloqueios_judiciais!E:E,"&lt;0")</f>
        <v/>
      </c>
      <c r="M355" s="10">
        <f>SUMIFS(df_extratos!I:I,df_extratos!F:F,Conciliacao!BD355,df_extratos!G:G,"DEBITO")+SUMIFS(df_extratos!I:I,df_extratos!F:F,Conciliacao!A355,df_extratos!G:G,"DEBITO")+SUMIFS(df_extratos!I:I,df_extratos!F:F,Conciliacao!BE355,df_extratos!G:G,"DEBITO")+SUMIFS(df_extratos!I:I,df_extratos!F:F,Conciliacao!BF355,df_extratos!G:G,"DEBITO")+SUMIFS(df_extratos!I:I,df_extratos!F:F,Conciliacao!BG355,df_extratos!G:G,"DEBITO")</f>
        <v/>
      </c>
      <c r="N355" s="11">
        <f>M355-SUM(I355:L355)</f>
        <v/>
      </c>
      <c r="O355" s="25">
        <f>SUMIFS(df_ajustes_conciliaco!D:D,df_ajustes_conciliaco!C:C,Conciliacao!A355)</f>
        <v/>
      </c>
      <c r="P355" s="22">
        <f>N355+H355-O355</f>
        <v/>
      </c>
      <c r="BD355" s="20" t="n">
        <v>46011.5</v>
      </c>
      <c r="BE355" s="20" t="n">
        <v>46011.125</v>
      </c>
      <c r="BF355" s="20" t="n">
        <v>46011.54166666666</v>
      </c>
      <c r="BG355" s="20" t="n">
        <v>46011.625</v>
      </c>
    </row>
    <row r="356">
      <c r="A356" s="5">
        <f>A355+1</f>
        <v/>
      </c>
      <c r="B356" s="3">
        <f>-SUMIFS(df_extrato_zig!G:G,df_extrato_zig!E:E,Conciliacao!A356,df_extrato_zig!D:D,"Saque")-SUMIFS(df_extrato_zig!G:G,df_extrato_zig!E:E,Conciliacao!A356,df_extrato_zig!D:D,"Antecipação")</f>
        <v/>
      </c>
      <c r="C356" s="3">
        <f>SUMIFS(df_extrato_zig!E:E,df_extrato_zig!L:L,Conciliacao!A356,df_extrato_zig!F:F,"DINHEIRO")</f>
        <v/>
      </c>
      <c r="D356" s="3">
        <f>SUMIFS(view_parc_agrup!H:H,view_parc_agrup!G:G,Conciliacao!A356)</f>
        <v/>
      </c>
      <c r="E356" s="3">
        <f>SUMIFS(df_mutuos!I:I,df_mutuos!B:B,Conciliacao!A356)</f>
        <v/>
      </c>
      <c r="F356" s="6">
        <f>SUMIFS(df_bloqueios_judiciais!E:E,df_bloqueios_judiciais!D:D,Conciliacao!A356,df_bloqueios_judiciais!E:E,"&gt;0")</f>
        <v/>
      </c>
      <c r="G356" s="7">
        <f>SUMIFS(df_extratos!I:I,df_extratos!F:F,Conciliacao!BD356,df_extratos!G:G,"CREDITO")+SUMIFS(df_extratos!I:I,df_extratos!F:F,Conciliacao!A356,df_extratos!G:G,"CREDITO")+SUMIFS(df_extratos!I:I,df_extratos!F:F,Conciliacao!BE356,df_extratos!G:G,"CREDITO")+SUMIFS(df_extratos!I:I,df_extratos!F:F,Conciliacao!BF356,df_extratos!G:G,"CREDITO")+SUMIFS(df_extratos!I:I,df_extratos!F:F,Conciliacao!BG356,df_extratos!G:G,"CREDITO")</f>
        <v/>
      </c>
      <c r="H356" s="9">
        <f>G356-SUM(B356:F356)</f>
        <v/>
      </c>
      <c r="I356" s="4">
        <f>SUMIFS(df_blueme_sem_parcelamento!E:E,df_blueme_sem_parcelamento!H:H,Conciliacao!A356)*(-1)</f>
        <v/>
      </c>
      <c r="J356" s="4">
        <f>SUMIFS(df_blueme_com_parcelamento!J:J,df_blueme_com_parcelamento!M:M,Conciliacao!A356)*(-1)</f>
        <v/>
      </c>
      <c r="K356" s="4">
        <f>SUMIFS(df_mutuos!J:J,df_mutuos!B:B,Conciliacao!A356)*(-1)</f>
        <v/>
      </c>
      <c r="L356" s="8">
        <f>SUMIFS(df_bloqueios_judiciais!E:E,df_bloqueios_judiciais!D:D,Conciliacao!A356,df_bloqueios_judiciais!E:E,"&lt;0")</f>
        <v/>
      </c>
      <c r="M356" s="10">
        <f>SUMIFS(df_extratos!I:I,df_extratos!F:F,Conciliacao!BD356,df_extratos!G:G,"DEBITO")+SUMIFS(df_extratos!I:I,df_extratos!F:F,Conciliacao!A356,df_extratos!G:G,"DEBITO")+SUMIFS(df_extratos!I:I,df_extratos!F:F,Conciliacao!BE356,df_extratos!G:G,"DEBITO")+SUMIFS(df_extratos!I:I,df_extratos!F:F,Conciliacao!BF356,df_extratos!G:G,"DEBITO")+SUMIFS(df_extratos!I:I,df_extratos!F:F,Conciliacao!BG356,df_extratos!G:G,"DEBITO")</f>
        <v/>
      </c>
      <c r="N356" s="11">
        <f>M356-SUM(I356:L356)</f>
        <v/>
      </c>
      <c r="O356" s="25">
        <f>SUMIFS(df_ajustes_conciliaco!D:D,df_ajustes_conciliaco!C:C,Conciliacao!A356)</f>
        <v/>
      </c>
      <c r="P356" s="22">
        <f>N356+H356-O356</f>
        <v/>
      </c>
      <c r="BD356" s="20" t="n">
        <v>46012.5</v>
      </c>
      <c r="BE356" s="20" t="n">
        <v>46012.125</v>
      </c>
      <c r="BF356" s="20" t="n">
        <v>46012.54166666666</v>
      </c>
      <c r="BG356" s="20" t="n">
        <v>46012.625</v>
      </c>
    </row>
    <row r="357">
      <c r="A357" s="5">
        <f>A356+1</f>
        <v/>
      </c>
      <c r="B357" s="3">
        <f>-SUMIFS(df_extrato_zig!G:G,df_extrato_zig!E:E,Conciliacao!A357,df_extrato_zig!D:D,"Saque")-SUMIFS(df_extrato_zig!G:G,df_extrato_zig!E:E,Conciliacao!A357,df_extrato_zig!D:D,"Antecipação")</f>
        <v/>
      </c>
      <c r="C357" s="3">
        <f>SUMIFS(df_extrato_zig!E:E,df_extrato_zig!L:L,Conciliacao!A357,df_extrato_zig!F:F,"DINHEIRO")</f>
        <v/>
      </c>
      <c r="D357" s="3">
        <f>SUMIFS(view_parc_agrup!H:H,view_parc_agrup!G:G,Conciliacao!A357)</f>
        <v/>
      </c>
      <c r="E357" s="3">
        <f>SUMIFS(df_mutuos!I:I,df_mutuos!B:B,Conciliacao!A357)</f>
        <v/>
      </c>
      <c r="F357" s="6">
        <f>SUMIFS(df_bloqueios_judiciais!E:E,df_bloqueios_judiciais!D:D,Conciliacao!A357,df_bloqueios_judiciais!E:E,"&gt;0")</f>
        <v/>
      </c>
      <c r="G357" s="7">
        <f>SUMIFS(df_extratos!I:I,df_extratos!F:F,Conciliacao!BD357,df_extratos!G:G,"CREDITO")+SUMIFS(df_extratos!I:I,df_extratos!F:F,Conciliacao!A357,df_extratos!G:G,"CREDITO")+SUMIFS(df_extratos!I:I,df_extratos!F:F,Conciliacao!BE357,df_extratos!G:G,"CREDITO")+SUMIFS(df_extratos!I:I,df_extratos!F:F,Conciliacao!BF357,df_extratos!G:G,"CREDITO")+SUMIFS(df_extratos!I:I,df_extratos!F:F,Conciliacao!BG357,df_extratos!G:G,"CREDITO")</f>
        <v/>
      </c>
      <c r="H357" s="9">
        <f>G357-SUM(B357:F357)</f>
        <v/>
      </c>
      <c r="I357" s="4">
        <f>SUMIFS(df_blueme_sem_parcelamento!E:E,df_blueme_sem_parcelamento!H:H,Conciliacao!A357)*(-1)</f>
        <v/>
      </c>
      <c r="J357" s="4">
        <f>SUMIFS(df_blueme_com_parcelamento!J:J,df_blueme_com_parcelamento!M:M,Conciliacao!A357)*(-1)</f>
        <v/>
      </c>
      <c r="K357" s="4">
        <f>SUMIFS(df_mutuos!J:J,df_mutuos!B:B,Conciliacao!A357)*(-1)</f>
        <v/>
      </c>
      <c r="L357" s="8">
        <f>SUMIFS(df_bloqueios_judiciais!E:E,df_bloqueios_judiciais!D:D,Conciliacao!A357,df_bloqueios_judiciais!E:E,"&lt;0")</f>
        <v/>
      </c>
      <c r="M357" s="10">
        <f>SUMIFS(df_extratos!I:I,df_extratos!F:F,Conciliacao!BD357,df_extratos!G:G,"DEBITO")+SUMIFS(df_extratos!I:I,df_extratos!F:F,Conciliacao!A357,df_extratos!G:G,"DEBITO")+SUMIFS(df_extratos!I:I,df_extratos!F:F,Conciliacao!BE357,df_extratos!G:G,"DEBITO")+SUMIFS(df_extratos!I:I,df_extratos!F:F,Conciliacao!BF357,df_extratos!G:G,"DEBITO")+SUMIFS(df_extratos!I:I,df_extratos!F:F,Conciliacao!BG357,df_extratos!G:G,"DEBITO")</f>
        <v/>
      </c>
      <c r="N357" s="11">
        <f>M357-SUM(I357:L357)</f>
        <v/>
      </c>
      <c r="O357" s="25">
        <f>SUMIFS(df_ajustes_conciliaco!D:D,df_ajustes_conciliaco!C:C,Conciliacao!A357)</f>
        <v/>
      </c>
      <c r="P357" s="22">
        <f>N357+H357-O357</f>
        <v/>
      </c>
      <c r="BD357" s="20" t="n">
        <v>46013.5</v>
      </c>
      <c r="BE357" s="20" t="n">
        <v>46013.125</v>
      </c>
      <c r="BF357" s="20" t="n">
        <v>46013.54166666666</v>
      </c>
      <c r="BG357" s="20" t="n">
        <v>46013.625</v>
      </c>
    </row>
    <row r="358">
      <c r="A358" s="5">
        <f>A357+1</f>
        <v/>
      </c>
      <c r="B358" s="3">
        <f>-SUMIFS(df_extrato_zig!G:G,df_extrato_zig!E:E,Conciliacao!A358,df_extrato_zig!D:D,"Saque")-SUMIFS(df_extrato_zig!G:G,df_extrato_zig!E:E,Conciliacao!A358,df_extrato_zig!D:D,"Antecipação")</f>
        <v/>
      </c>
      <c r="C358" s="3">
        <f>SUMIFS(df_extrato_zig!E:E,df_extrato_zig!L:L,Conciliacao!A358,df_extrato_zig!F:F,"DINHEIRO")</f>
        <v/>
      </c>
      <c r="D358" s="3">
        <f>SUMIFS(view_parc_agrup!H:H,view_parc_agrup!G:G,Conciliacao!A358)</f>
        <v/>
      </c>
      <c r="E358" s="3">
        <f>SUMIFS(df_mutuos!I:I,df_mutuos!B:B,Conciliacao!A358)</f>
        <v/>
      </c>
      <c r="F358" s="6">
        <f>SUMIFS(df_bloqueios_judiciais!E:E,df_bloqueios_judiciais!D:D,Conciliacao!A358,df_bloqueios_judiciais!E:E,"&gt;0")</f>
        <v/>
      </c>
      <c r="G358" s="7">
        <f>SUMIFS(df_extratos!I:I,df_extratos!F:F,Conciliacao!BD358,df_extratos!G:G,"CREDITO")+SUMIFS(df_extratos!I:I,df_extratos!F:F,Conciliacao!A358,df_extratos!G:G,"CREDITO")+SUMIFS(df_extratos!I:I,df_extratos!F:F,Conciliacao!BE358,df_extratos!G:G,"CREDITO")+SUMIFS(df_extratos!I:I,df_extratos!F:F,Conciliacao!BF358,df_extratos!G:G,"CREDITO")+SUMIFS(df_extratos!I:I,df_extratos!F:F,Conciliacao!BG358,df_extratos!G:G,"CREDITO")</f>
        <v/>
      </c>
      <c r="H358" s="9">
        <f>G358-SUM(B358:F358)</f>
        <v/>
      </c>
      <c r="I358" s="4">
        <f>SUMIFS(df_blueme_sem_parcelamento!E:E,df_blueme_sem_parcelamento!H:H,Conciliacao!A358)*(-1)</f>
        <v/>
      </c>
      <c r="J358" s="4">
        <f>SUMIFS(df_blueme_com_parcelamento!J:J,df_blueme_com_parcelamento!M:M,Conciliacao!A358)*(-1)</f>
        <v/>
      </c>
      <c r="K358" s="4">
        <f>SUMIFS(df_mutuos!J:J,df_mutuos!B:B,Conciliacao!A358)*(-1)</f>
        <v/>
      </c>
      <c r="L358" s="8">
        <f>SUMIFS(df_bloqueios_judiciais!E:E,df_bloqueios_judiciais!D:D,Conciliacao!A358,df_bloqueios_judiciais!E:E,"&lt;0")</f>
        <v/>
      </c>
      <c r="M358" s="10">
        <f>SUMIFS(df_extratos!I:I,df_extratos!F:F,Conciliacao!BD358,df_extratos!G:G,"DEBITO")+SUMIFS(df_extratos!I:I,df_extratos!F:F,Conciliacao!A358,df_extratos!G:G,"DEBITO")+SUMIFS(df_extratos!I:I,df_extratos!F:F,Conciliacao!BE358,df_extratos!G:G,"DEBITO")+SUMIFS(df_extratos!I:I,df_extratos!F:F,Conciliacao!BF358,df_extratos!G:G,"DEBITO")+SUMIFS(df_extratos!I:I,df_extratos!F:F,Conciliacao!BG358,df_extratos!G:G,"DEBITO")</f>
        <v/>
      </c>
      <c r="N358" s="11">
        <f>M358-SUM(I358:L358)</f>
        <v/>
      </c>
      <c r="O358" s="25">
        <f>SUMIFS(df_ajustes_conciliaco!D:D,df_ajustes_conciliaco!C:C,Conciliacao!A358)</f>
        <v/>
      </c>
      <c r="P358" s="22">
        <f>N358+H358-O358</f>
        <v/>
      </c>
      <c r="BD358" s="20" t="n">
        <v>46014.5</v>
      </c>
      <c r="BE358" s="20" t="n">
        <v>46014.125</v>
      </c>
      <c r="BF358" s="20" t="n">
        <v>46014.54166666666</v>
      </c>
      <c r="BG358" s="20" t="n">
        <v>46014.625</v>
      </c>
    </row>
    <row r="359">
      <c r="A359" s="5">
        <f>A358+1</f>
        <v/>
      </c>
      <c r="B359" s="3">
        <f>-SUMIFS(df_extrato_zig!G:G,df_extrato_zig!E:E,Conciliacao!A359,df_extrato_zig!D:D,"Saque")-SUMIFS(df_extrato_zig!G:G,df_extrato_zig!E:E,Conciliacao!A359,df_extrato_zig!D:D,"Antecipação")</f>
        <v/>
      </c>
      <c r="C359" s="3">
        <f>SUMIFS(df_extrato_zig!E:E,df_extrato_zig!L:L,Conciliacao!A359,df_extrato_zig!F:F,"DINHEIRO")</f>
        <v/>
      </c>
      <c r="D359" s="3">
        <f>SUMIFS(view_parc_agrup!H:H,view_parc_agrup!G:G,Conciliacao!A359)</f>
        <v/>
      </c>
      <c r="E359" s="3">
        <f>SUMIFS(df_mutuos!I:I,df_mutuos!B:B,Conciliacao!A359)</f>
        <v/>
      </c>
      <c r="F359" s="6">
        <f>SUMIFS(df_bloqueios_judiciais!E:E,df_bloqueios_judiciais!D:D,Conciliacao!A359,df_bloqueios_judiciais!E:E,"&gt;0")</f>
        <v/>
      </c>
      <c r="G359" s="7">
        <f>SUMIFS(df_extratos!I:I,df_extratos!F:F,Conciliacao!BD359,df_extratos!G:G,"CREDITO")+SUMIFS(df_extratos!I:I,df_extratos!F:F,Conciliacao!A359,df_extratos!G:G,"CREDITO")+SUMIFS(df_extratos!I:I,df_extratos!F:F,Conciliacao!BE359,df_extratos!G:G,"CREDITO")+SUMIFS(df_extratos!I:I,df_extratos!F:F,Conciliacao!BF359,df_extratos!G:G,"CREDITO")+SUMIFS(df_extratos!I:I,df_extratos!F:F,Conciliacao!BG359,df_extratos!G:G,"CREDITO")</f>
        <v/>
      </c>
      <c r="H359" s="9">
        <f>G359-SUM(B359:F359)</f>
        <v/>
      </c>
      <c r="I359" s="4">
        <f>SUMIFS(df_blueme_sem_parcelamento!E:E,df_blueme_sem_parcelamento!H:H,Conciliacao!A359)*(-1)</f>
        <v/>
      </c>
      <c r="J359" s="4">
        <f>SUMIFS(df_blueme_com_parcelamento!J:J,df_blueme_com_parcelamento!M:M,Conciliacao!A359)*(-1)</f>
        <v/>
      </c>
      <c r="K359" s="4">
        <f>SUMIFS(df_mutuos!J:J,df_mutuos!B:B,Conciliacao!A359)*(-1)</f>
        <v/>
      </c>
      <c r="L359" s="8">
        <f>SUMIFS(df_bloqueios_judiciais!E:E,df_bloqueios_judiciais!D:D,Conciliacao!A359,df_bloqueios_judiciais!E:E,"&lt;0")</f>
        <v/>
      </c>
      <c r="M359" s="10">
        <f>SUMIFS(df_extratos!I:I,df_extratos!F:F,Conciliacao!BD359,df_extratos!G:G,"DEBITO")+SUMIFS(df_extratos!I:I,df_extratos!F:F,Conciliacao!A359,df_extratos!G:G,"DEBITO")+SUMIFS(df_extratos!I:I,df_extratos!F:F,Conciliacao!BE359,df_extratos!G:G,"DEBITO")+SUMIFS(df_extratos!I:I,df_extratos!F:F,Conciliacao!BF359,df_extratos!G:G,"DEBITO")+SUMIFS(df_extratos!I:I,df_extratos!F:F,Conciliacao!BG359,df_extratos!G:G,"DEBITO")</f>
        <v/>
      </c>
      <c r="N359" s="11">
        <f>M359-SUM(I359:L359)</f>
        <v/>
      </c>
      <c r="O359" s="25">
        <f>SUMIFS(df_ajustes_conciliaco!D:D,df_ajustes_conciliaco!C:C,Conciliacao!A359)</f>
        <v/>
      </c>
      <c r="P359" s="22">
        <f>N359+H359-O359</f>
        <v/>
      </c>
      <c r="BD359" s="20" t="n">
        <v>46015.5</v>
      </c>
      <c r="BE359" s="20" t="n">
        <v>46015.125</v>
      </c>
      <c r="BF359" s="20" t="n">
        <v>46015.54166666666</v>
      </c>
      <c r="BG359" s="20" t="n">
        <v>46015.625</v>
      </c>
    </row>
    <row r="360">
      <c r="A360" s="5">
        <f>A359+1</f>
        <v/>
      </c>
      <c r="B360" s="3">
        <f>-SUMIFS(df_extrato_zig!G:G,df_extrato_zig!E:E,Conciliacao!A360,df_extrato_zig!D:D,"Saque")-SUMIFS(df_extrato_zig!G:G,df_extrato_zig!E:E,Conciliacao!A360,df_extrato_zig!D:D,"Antecipação")</f>
        <v/>
      </c>
      <c r="C360" s="3">
        <f>SUMIFS(df_extrato_zig!E:E,df_extrato_zig!L:L,Conciliacao!A360,df_extrato_zig!F:F,"DINHEIRO")</f>
        <v/>
      </c>
      <c r="D360" s="3">
        <f>SUMIFS(view_parc_agrup!H:H,view_parc_agrup!G:G,Conciliacao!A360)</f>
        <v/>
      </c>
      <c r="E360" s="3">
        <f>SUMIFS(df_mutuos!I:I,df_mutuos!B:B,Conciliacao!A360)</f>
        <v/>
      </c>
      <c r="F360" s="6">
        <f>SUMIFS(df_bloqueios_judiciais!E:E,df_bloqueios_judiciais!D:D,Conciliacao!A360,df_bloqueios_judiciais!E:E,"&gt;0")</f>
        <v/>
      </c>
      <c r="G360" s="7">
        <f>SUMIFS(df_extratos!I:I,df_extratos!F:F,Conciliacao!BD360,df_extratos!G:G,"CREDITO")+SUMIFS(df_extratos!I:I,df_extratos!F:F,Conciliacao!A360,df_extratos!G:G,"CREDITO")+SUMIFS(df_extratos!I:I,df_extratos!F:F,Conciliacao!BE360,df_extratos!G:G,"CREDITO")+SUMIFS(df_extratos!I:I,df_extratos!F:F,Conciliacao!BF360,df_extratos!G:G,"CREDITO")+SUMIFS(df_extratos!I:I,df_extratos!F:F,Conciliacao!BG360,df_extratos!G:G,"CREDITO")</f>
        <v/>
      </c>
      <c r="H360" s="9">
        <f>G360-SUM(B360:F360)</f>
        <v/>
      </c>
      <c r="I360" s="4">
        <f>SUMIFS(df_blueme_sem_parcelamento!E:E,df_blueme_sem_parcelamento!H:H,Conciliacao!A360)*(-1)</f>
        <v/>
      </c>
      <c r="J360" s="4">
        <f>SUMIFS(df_blueme_com_parcelamento!J:J,df_blueme_com_parcelamento!M:M,Conciliacao!A360)*(-1)</f>
        <v/>
      </c>
      <c r="K360" s="4">
        <f>SUMIFS(df_mutuos!J:J,df_mutuos!B:B,Conciliacao!A360)*(-1)</f>
        <v/>
      </c>
      <c r="L360" s="8">
        <f>SUMIFS(df_bloqueios_judiciais!E:E,df_bloqueios_judiciais!D:D,Conciliacao!A360,df_bloqueios_judiciais!E:E,"&lt;0")</f>
        <v/>
      </c>
      <c r="M360" s="10">
        <f>SUMIFS(df_extratos!I:I,df_extratos!F:F,Conciliacao!BD360,df_extratos!G:G,"DEBITO")+SUMIFS(df_extratos!I:I,df_extratos!F:F,Conciliacao!A360,df_extratos!G:G,"DEBITO")+SUMIFS(df_extratos!I:I,df_extratos!F:F,Conciliacao!BE360,df_extratos!G:G,"DEBITO")+SUMIFS(df_extratos!I:I,df_extratos!F:F,Conciliacao!BF360,df_extratos!G:G,"DEBITO")+SUMIFS(df_extratos!I:I,df_extratos!F:F,Conciliacao!BG360,df_extratos!G:G,"DEBITO")</f>
        <v/>
      </c>
      <c r="N360" s="11">
        <f>M360-SUM(I360:L360)</f>
        <v/>
      </c>
      <c r="O360" s="25">
        <f>SUMIFS(df_ajustes_conciliaco!D:D,df_ajustes_conciliaco!C:C,Conciliacao!A360)</f>
        <v/>
      </c>
      <c r="P360" s="22">
        <f>N360+H360-O360</f>
        <v/>
      </c>
      <c r="BD360" s="20" t="n">
        <v>46016.5</v>
      </c>
      <c r="BE360" s="20" t="n">
        <v>46016.125</v>
      </c>
      <c r="BF360" s="20" t="n">
        <v>46016.54166666666</v>
      </c>
      <c r="BG360" s="20" t="n">
        <v>46016.625</v>
      </c>
    </row>
    <row r="361">
      <c r="A361" s="5">
        <f>A360+1</f>
        <v/>
      </c>
      <c r="B361" s="3">
        <f>-SUMIFS(df_extrato_zig!G:G,df_extrato_zig!E:E,Conciliacao!A361,df_extrato_zig!D:D,"Saque")-SUMIFS(df_extrato_zig!G:G,df_extrato_zig!E:E,Conciliacao!A361,df_extrato_zig!D:D,"Antecipação")</f>
        <v/>
      </c>
      <c r="C361" s="3">
        <f>SUMIFS(df_extrato_zig!E:E,df_extrato_zig!L:L,Conciliacao!A361,df_extrato_zig!F:F,"DINHEIRO")</f>
        <v/>
      </c>
      <c r="D361" s="3">
        <f>SUMIFS(view_parc_agrup!H:H,view_parc_agrup!G:G,Conciliacao!A361)</f>
        <v/>
      </c>
      <c r="E361" s="3">
        <f>SUMIFS(df_mutuos!I:I,df_mutuos!B:B,Conciliacao!A361)</f>
        <v/>
      </c>
      <c r="F361" s="6">
        <f>SUMIFS(df_bloqueios_judiciais!E:E,df_bloqueios_judiciais!D:D,Conciliacao!A361,df_bloqueios_judiciais!E:E,"&gt;0")</f>
        <v/>
      </c>
      <c r="G361" s="7">
        <f>SUMIFS(df_extratos!I:I,df_extratos!F:F,Conciliacao!BD361,df_extratos!G:G,"CREDITO")+SUMIFS(df_extratos!I:I,df_extratos!F:F,Conciliacao!A361,df_extratos!G:G,"CREDITO")+SUMIFS(df_extratos!I:I,df_extratos!F:F,Conciliacao!BE361,df_extratos!G:G,"CREDITO")+SUMIFS(df_extratos!I:I,df_extratos!F:F,Conciliacao!BF361,df_extratos!G:G,"CREDITO")+SUMIFS(df_extratos!I:I,df_extratos!F:F,Conciliacao!BG361,df_extratos!G:G,"CREDITO")</f>
        <v/>
      </c>
      <c r="H361" s="9">
        <f>G361-SUM(B361:F361)</f>
        <v/>
      </c>
      <c r="I361" s="4">
        <f>SUMIFS(df_blueme_sem_parcelamento!E:E,df_blueme_sem_parcelamento!H:H,Conciliacao!A361)*(-1)</f>
        <v/>
      </c>
      <c r="J361" s="4">
        <f>SUMIFS(df_blueme_com_parcelamento!J:J,df_blueme_com_parcelamento!M:M,Conciliacao!A361)*(-1)</f>
        <v/>
      </c>
      <c r="K361" s="4">
        <f>SUMIFS(df_mutuos!J:J,df_mutuos!B:B,Conciliacao!A361)*(-1)</f>
        <v/>
      </c>
      <c r="L361" s="8">
        <f>SUMIFS(df_bloqueios_judiciais!E:E,df_bloqueios_judiciais!D:D,Conciliacao!A361,df_bloqueios_judiciais!E:E,"&lt;0")</f>
        <v/>
      </c>
      <c r="M361" s="10">
        <f>SUMIFS(df_extratos!I:I,df_extratos!F:F,Conciliacao!BD361,df_extratos!G:G,"DEBITO")+SUMIFS(df_extratos!I:I,df_extratos!F:F,Conciliacao!A361,df_extratos!G:G,"DEBITO")+SUMIFS(df_extratos!I:I,df_extratos!F:F,Conciliacao!BE361,df_extratos!G:G,"DEBITO")+SUMIFS(df_extratos!I:I,df_extratos!F:F,Conciliacao!BF361,df_extratos!G:G,"DEBITO")+SUMIFS(df_extratos!I:I,df_extratos!F:F,Conciliacao!BG361,df_extratos!G:G,"DEBITO")</f>
        <v/>
      </c>
      <c r="N361" s="11">
        <f>M361-SUM(I361:L361)</f>
        <v/>
      </c>
      <c r="O361" s="25">
        <f>SUMIFS(df_ajustes_conciliaco!D:D,df_ajustes_conciliaco!C:C,Conciliacao!A361)</f>
        <v/>
      </c>
      <c r="P361" s="22">
        <f>N361+H361-O361</f>
        <v/>
      </c>
      <c r="BD361" s="20" t="n">
        <v>46017.5</v>
      </c>
      <c r="BE361" s="20" t="n">
        <v>46017.125</v>
      </c>
      <c r="BF361" s="20" t="n">
        <v>46017.54166666666</v>
      </c>
      <c r="BG361" s="20" t="n">
        <v>46017.625</v>
      </c>
    </row>
    <row r="362">
      <c r="A362" s="5">
        <f>A361+1</f>
        <v/>
      </c>
      <c r="B362" s="3">
        <f>-SUMIFS(df_extrato_zig!G:G,df_extrato_zig!E:E,Conciliacao!A362,df_extrato_zig!D:D,"Saque")-SUMIFS(df_extrato_zig!G:G,df_extrato_zig!E:E,Conciliacao!A362,df_extrato_zig!D:D,"Antecipação")</f>
        <v/>
      </c>
      <c r="C362" s="3">
        <f>SUMIFS(df_extrato_zig!E:E,df_extrato_zig!L:L,Conciliacao!A362,df_extrato_zig!F:F,"DINHEIRO")</f>
        <v/>
      </c>
      <c r="D362" s="3">
        <f>SUMIFS(view_parc_agrup!H:H,view_parc_agrup!G:G,Conciliacao!A362)</f>
        <v/>
      </c>
      <c r="E362" s="3">
        <f>SUMIFS(df_mutuos!I:I,df_mutuos!B:B,Conciliacao!A362)</f>
        <v/>
      </c>
      <c r="F362" s="6">
        <f>SUMIFS(df_bloqueios_judiciais!E:E,df_bloqueios_judiciais!D:D,Conciliacao!A362,df_bloqueios_judiciais!E:E,"&gt;0")</f>
        <v/>
      </c>
      <c r="G362" s="7">
        <f>SUMIFS(df_extratos!I:I,df_extratos!F:F,Conciliacao!BD362,df_extratos!G:G,"CREDITO")+SUMIFS(df_extratos!I:I,df_extratos!F:F,Conciliacao!A362,df_extratos!G:G,"CREDITO")+SUMIFS(df_extratos!I:I,df_extratos!F:F,Conciliacao!BE362,df_extratos!G:G,"CREDITO")+SUMIFS(df_extratos!I:I,df_extratos!F:F,Conciliacao!BF362,df_extratos!G:G,"CREDITO")+SUMIFS(df_extratos!I:I,df_extratos!F:F,Conciliacao!BG362,df_extratos!G:G,"CREDITO")</f>
        <v/>
      </c>
      <c r="H362" s="9">
        <f>G362-SUM(B362:F362)</f>
        <v/>
      </c>
      <c r="I362" s="4">
        <f>SUMIFS(df_blueme_sem_parcelamento!E:E,df_blueme_sem_parcelamento!H:H,Conciliacao!A362)*(-1)</f>
        <v/>
      </c>
      <c r="J362" s="4">
        <f>SUMIFS(df_blueme_com_parcelamento!J:J,df_blueme_com_parcelamento!M:M,Conciliacao!A362)*(-1)</f>
        <v/>
      </c>
      <c r="K362" s="4">
        <f>SUMIFS(df_mutuos!J:J,df_mutuos!B:B,Conciliacao!A362)*(-1)</f>
        <v/>
      </c>
      <c r="L362" s="8">
        <f>SUMIFS(df_bloqueios_judiciais!E:E,df_bloqueios_judiciais!D:D,Conciliacao!A362,df_bloqueios_judiciais!E:E,"&lt;0")</f>
        <v/>
      </c>
      <c r="M362" s="10">
        <f>SUMIFS(df_extratos!I:I,df_extratos!F:F,Conciliacao!BD362,df_extratos!G:G,"DEBITO")+SUMIFS(df_extratos!I:I,df_extratos!F:F,Conciliacao!A362,df_extratos!G:G,"DEBITO")+SUMIFS(df_extratos!I:I,df_extratos!F:F,Conciliacao!BE362,df_extratos!G:G,"DEBITO")+SUMIFS(df_extratos!I:I,df_extratos!F:F,Conciliacao!BF362,df_extratos!G:G,"DEBITO")+SUMIFS(df_extratos!I:I,df_extratos!F:F,Conciliacao!BG362,df_extratos!G:G,"DEBITO")</f>
        <v/>
      </c>
      <c r="N362" s="11">
        <f>M362-SUM(I362:L362)</f>
        <v/>
      </c>
      <c r="O362" s="25">
        <f>SUMIFS(df_ajustes_conciliaco!D:D,df_ajustes_conciliaco!C:C,Conciliacao!A362)</f>
        <v/>
      </c>
      <c r="P362" s="22">
        <f>N362+H362-O362</f>
        <v/>
      </c>
      <c r="BD362" s="20" t="n">
        <v>46018.5</v>
      </c>
      <c r="BE362" s="20" t="n">
        <v>46018.125</v>
      </c>
      <c r="BF362" s="20" t="n">
        <v>46018.54166666666</v>
      </c>
      <c r="BG362" s="20" t="n">
        <v>46018.625</v>
      </c>
    </row>
    <row r="363">
      <c r="A363" s="5">
        <f>A362+1</f>
        <v/>
      </c>
      <c r="B363" s="3">
        <f>-SUMIFS(df_extrato_zig!G:G,df_extrato_zig!E:E,Conciliacao!A363,df_extrato_zig!D:D,"Saque")-SUMIFS(df_extrato_zig!G:G,df_extrato_zig!E:E,Conciliacao!A363,df_extrato_zig!D:D,"Antecipação")</f>
        <v/>
      </c>
      <c r="C363" s="3">
        <f>SUMIFS(df_extrato_zig!E:E,df_extrato_zig!L:L,Conciliacao!A363,df_extrato_zig!F:F,"DINHEIRO")</f>
        <v/>
      </c>
      <c r="D363" s="3">
        <f>SUMIFS(view_parc_agrup!H:H,view_parc_agrup!G:G,Conciliacao!A363)</f>
        <v/>
      </c>
      <c r="E363" s="3">
        <f>SUMIFS(df_mutuos!I:I,df_mutuos!B:B,Conciliacao!A363)</f>
        <v/>
      </c>
      <c r="F363" s="6">
        <f>SUMIFS(df_bloqueios_judiciais!E:E,df_bloqueios_judiciais!D:D,Conciliacao!A363,df_bloqueios_judiciais!E:E,"&gt;0")</f>
        <v/>
      </c>
      <c r="G363" s="7">
        <f>SUMIFS(df_extratos!I:I,df_extratos!F:F,Conciliacao!BD363,df_extratos!G:G,"CREDITO")+SUMIFS(df_extratos!I:I,df_extratos!F:F,Conciliacao!A363,df_extratos!G:G,"CREDITO")+SUMIFS(df_extratos!I:I,df_extratos!F:F,Conciliacao!BE363,df_extratos!G:G,"CREDITO")+SUMIFS(df_extratos!I:I,df_extratos!F:F,Conciliacao!BF363,df_extratos!G:G,"CREDITO")+SUMIFS(df_extratos!I:I,df_extratos!F:F,Conciliacao!BG363,df_extratos!G:G,"CREDITO")</f>
        <v/>
      </c>
      <c r="H363" s="9">
        <f>G363-SUM(B363:F363)</f>
        <v/>
      </c>
      <c r="I363" s="4">
        <f>SUMIFS(df_blueme_sem_parcelamento!E:E,df_blueme_sem_parcelamento!H:H,Conciliacao!A363)*(-1)</f>
        <v/>
      </c>
      <c r="J363" s="4">
        <f>SUMIFS(df_blueme_com_parcelamento!J:J,df_blueme_com_parcelamento!M:M,Conciliacao!A363)*(-1)</f>
        <v/>
      </c>
      <c r="K363" s="4">
        <f>SUMIFS(df_mutuos!J:J,df_mutuos!B:B,Conciliacao!A363)*(-1)</f>
        <v/>
      </c>
      <c r="L363" s="8">
        <f>SUMIFS(df_bloqueios_judiciais!E:E,df_bloqueios_judiciais!D:D,Conciliacao!A363,df_bloqueios_judiciais!E:E,"&lt;0")</f>
        <v/>
      </c>
      <c r="M363" s="10">
        <f>SUMIFS(df_extratos!I:I,df_extratos!F:F,Conciliacao!BD363,df_extratos!G:G,"DEBITO")+SUMIFS(df_extratos!I:I,df_extratos!F:F,Conciliacao!A363,df_extratos!G:G,"DEBITO")+SUMIFS(df_extratos!I:I,df_extratos!F:F,Conciliacao!BE363,df_extratos!G:G,"DEBITO")+SUMIFS(df_extratos!I:I,df_extratos!F:F,Conciliacao!BF363,df_extratos!G:G,"DEBITO")+SUMIFS(df_extratos!I:I,df_extratos!F:F,Conciliacao!BG363,df_extratos!G:G,"DEBITO")</f>
        <v/>
      </c>
      <c r="N363" s="11">
        <f>M363-SUM(I363:L363)</f>
        <v/>
      </c>
      <c r="O363" s="25">
        <f>SUMIFS(df_ajustes_conciliaco!D:D,df_ajustes_conciliaco!C:C,Conciliacao!A363)</f>
        <v/>
      </c>
      <c r="P363" s="22">
        <f>N363+H363-O363</f>
        <v/>
      </c>
      <c r="BD363" s="20" t="n">
        <v>46019.5</v>
      </c>
      <c r="BE363" s="20" t="n">
        <v>46019.125</v>
      </c>
      <c r="BF363" s="20" t="n">
        <v>46019.54166666666</v>
      </c>
      <c r="BG363" s="20" t="n">
        <v>46019.625</v>
      </c>
    </row>
    <row r="364">
      <c r="A364" s="5">
        <f>A363+1</f>
        <v/>
      </c>
      <c r="B364" s="3">
        <f>-SUMIFS(df_extrato_zig!G:G,df_extrato_zig!E:E,Conciliacao!A364,df_extrato_zig!D:D,"Saque")-SUMIFS(df_extrato_zig!G:G,df_extrato_zig!E:E,Conciliacao!A364,df_extrato_zig!D:D,"Antecipação")</f>
        <v/>
      </c>
      <c r="C364" s="3">
        <f>SUMIFS(df_extrato_zig!E:E,df_extrato_zig!L:L,Conciliacao!A364,df_extrato_zig!F:F,"DINHEIRO")</f>
        <v/>
      </c>
      <c r="D364" s="3">
        <f>SUMIFS(view_parc_agrup!H:H,view_parc_agrup!G:G,Conciliacao!A364)</f>
        <v/>
      </c>
      <c r="E364" s="3">
        <f>SUMIFS(df_mutuos!I:I,df_mutuos!B:B,Conciliacao!A364)</f>
        <v/>
      </c>
      <c r="F364" s="6">
        <f>SUMIFS(df_bloqueios_judiciais!E:E,df_bloqueios_judiciais!D:D,Conciliacao!A364,df_bloqueios_judiciais!E:E,"&gt;0")</f>
        <v/>
      </c>
      <c r="G364" s="7">
        <f>SUMIFS(df_extratos!I:I,df_extratos!F:F,Conciliacao!BD364,df_extratos!G:G,"CREDITO")+SUMIFS(df_extratos!I:I,df_extratos!F:F,Conciliacao!A364,df_extratos!G:G,"CREDITO")+SUMIFS(df_extratos!I:I,df_extratos!F:F,Conciliacao!BE364,df_extratos!G:G,"CREDITO")+SUMIFS(df_extratos!I:I,df_extratos!F:F,Conciliacao!BF364,df_extratos!G:G,"CREDITO")+SUMIFS(df_extratos!I:I,df_extratos!F:F,Conciliacao!BG364,df_extratos!G:G,"CREDITO")</f>
        <v/>
      </c>
      <c r="H364" s="9">
        <f>G364-SUM(B364:F364)</f>
        <v/>
      </c>
      <c r="I364" s="4">
        <f>SUMIFS(df_blueme_sem_parcelamento!E:E,df_blueme_sem_parcelamento!H:H,Conciliacao!A364)*(-1)</f>
        <v/>
      </c>
      <c r="J364" s="4">
        <f>SUMIFS(df_blueme_com_parcelamento!J:J,df_blueme_com_parcelamento!M:M,Conciliacao!A364)*(-1)</f>
        <v/>
      </c>
      <c r="K364" s="4">
        <f>SUMIFS(df_mutuos!J:J,df_mutuos!B:B,Conciliacao!A364)*(-1)</f>
        <v/>
      </c>
      <c r="L364" s="8">
        <f>SUMIFS(df_bloqueios_judiciais!E:E,df_bloqueios_judiciais!D:D,Conciliacao!A364,df_bloqueios_judiciais!E:E,"&lt;0")</f>
        <v/>
      </c>
      <c r="M364" s="10">
        <f>SUMIFS(df_extratos!I:I,df_extratos!F:F,Conciliacao!BD364,df_extratos!G:G,"DEBITO")+SUMIFS(df_extratos!I:I,df_extratos!F:F,Conciliacao!A364,df_extratos!G:G,"DEBITO")+SUMIFS(df_extratos!I:I,df_extratos!F:F,Conciliacao!BE364,df_extratos!G:G,"DEBITO")+SUMIFS(df_extratos!I:I,df_extratos!F:F,Conciliacao!BF364,df_extratos!G:G,"DEBITO")+SUMIFS(df_extratos!I:I,df_extratos!F:F,Conciliacao!BG364,df_extratos!G:G,"DEBITO")</f>
        <v/>
      </c>
      <c r="N364" s="11">
        <f>M364-SUM(I364:L364)</f>
        <v/>
      </c>
      <c r="O364" s="25">
        <f>SUMIFS(df_ajustes_conciliaco!D:D,df_ajustes_conciliaco!C:C,Conciliacao!A364)</f>
        <v/>
      </c>
      <c r="P364" s="22">
        <f>N364+H364-O364</f>
        <v/>
      </c>
      <c r="BD364" s="20" t="n">
        <v>46020.5</v>
      </c>
      <c r="BE364" s="20" t="n">
        <v>46020.125</v>
      </c>
      <c r="BF364" s="20" t="n">
        <v>46020.54166666666</v>
      </c>
      <c r="BG364" s="20" t="n">
        <v>46020.625</v>
      </c>
    </row>
    <row r="365">
      <c r="A365" s="5">
        <f>A364+1</f>
        <v/>
      </c>
      <c r="B365" s="3">
        <f>-SUMIFS(df_extrato_zig!G:G,df_extrato_zig!E:E,Conciliacao!A365,df_extrato_zig!D:D,"Saque")-SUMIFS(df_extrato_zig!G:G,df_extrato_zig!E:E,Conciliacao!A365,df_extrato_zig!D:D,"Antecipação")</f>
        <v/>
      </c>
      <c r="C365" s="3">
        <f>SUMIFS(df_extrato_zig!E:E,df_extrato_zig!L:L,Conciliacao!A365,df_extrato_zig!F:F,"DINHEIRO")</f>
        <v/>
      </c>
      <c r="D365" s="3">
        <f>SUMIFS(view_parc_agrup!H:H,view_parc_agrup!G:G,Conciliacao!A365)</f>
        <v/>
      </c>
      <c r="E365" s="3">
        <f>SUMIFS(df_mutuos!I:I,df_mutuos!B:B,Conciliacao!A365)</f>
        <v/>
      </c>
      <c r="F365" s="6">
        <f>SUMIFS(df_bloqueios_judiciais!E:E,df_bloqueios_judiciais!D:D,Conciliacao!A365,df_bloqueios_judiciais!E:E,"&gt;0")</f>
        <v/>
      </c>
      <c r="G365" s="7">
        <f>SUMIFS(df_extratos!I:I,df_extratos!F:F,Conciliacao!BD365,df_extratos!G:G,"CREDITO")+SUMIFS(df_extratos!I:I,df_extratos!F:F,Conciliacao!A365,df_extratos!G:G,"CREDITO")+SUMIFS(df_extratos!I:I,df_extratos!F:F,Conciliacao!BE365,df_extratos!G:G,"CREDITO")+SUMIFS(df_extratos!I:I,df_extratos!F:F,Conciliacao!BF365,df_extratos!G:G,"CREDITO")+SUMIFS(df_extratos!I:I,df_extratos!F:F,Conciliacao!BG365,df_extratos!G:G,"CREDITO")</f>
        <v/>
      </c>
      <c r="H365" s="9">
        <f>G365-SUM(B365:F365)</f>
        <v/>
      </c>
      <c r="I365" s="4">
        <f>SUMIFS(df_blueme_sem_parcelamento!E:E,df_blueme_sem_parcelamento!H:H,Conciliacao!A365)*(-1)</f>
        <v/>
      </c>
      <c r="J365" s="4">
        <f>SUMIFS(df_blueme_com_parcelamento!J:J,df_blueme_com_parcelamento!M:M,Conciliacao!A365)*(-1)</f>
        <v/>
      </c>
      <c r="K365" s="4">
        <f>SUMIFS(df_mutuos!J:J,df_mutuos!B:B,Conciliacao!A365)*(-1)</f>
        <v/>
      </c>
      <c r="L365" s="8">
        <f>SUMIFS(df_bloqueios_judiciais!E:E,df_bloqueios_judiciais!D:D,Conciliacao!A365,df_bloqueios_judiciais!E:E,"&lt;0")</f>
        <v/>
      </c>
      <c r="M365" s="10">
        <f>SUMIFS(df_extratos!I:I,df_extratos!F:F,Conciliacao!BD365,df_extratos!G:G,"DEBITO")+SUMIFS(df_extratos!I:I,df_extratos!F:F,Conciliacao!A365,df_extratos!G:G,"DEBITO")+SUMIFS(df_extratos!I:I,df_extratos!F:F,Conciliacao!BE365,df_extratos!G:G,"DEBITO")+SUMIFS(df_extratos!I:I,df_extratos!F:F,Conciliacao!BF365,df_extratos!G:G,"DEBITO")+SUMIFS(df_extratos!I:I,df_extratos!F:F,Conciliacao!BG365,df_extratos!G:G,"DEBITO")</f>
        <v/>
      </c>
      <c r="N365" s="11">
        <f>M365-SUM(I365:L365)</f>
        <v/>
      </c>
      <c r="O365" s="25">
        <f>SUMIFS(df_ajustes_conciliaco!D:D,df_ajustes_conciliaco!C:C,Conciliacao!A365)</f>
        <v/>
      </c>
      <c r="P365" s="22">
        <f>N365+H365-O365</f>
        <v/>
      </c>
      <c r="BD365" s="20" t="n">
        <v>46021.5</v>
      </c>
      <c r="BE365" s="20" t="n">
        <v>46021.125</v>
      </c>
      <c r="BF365" s="20" t="n">
        <v>46021.54166666666</v>
      </c>
      <c r="BG365" s="20" t="n">
        <v>46021.625</v>
      </c>
    </row>
    <row r="366">
      <c r="A366" s="5">
        <f>A365+1</f>
        <v/>
      </c>
      <c r="B366" s="3">
        <f>-SUMIFS(df_extrato_zig!G:G,df_extrato_zig!E:E,Conciliacao!A366,df_extrato_zig!D:D,"Saque")-SUMIFS(df_extrato_zig!G:G,df_extrato_zig!E:E,Conciliacao!A366,df_extrato_zig!D:D,"Antecipação")</f>
        <v/>
      </c>
      <c r="C366" s="3">
        <f>SUMIFS(df_extrato_zig!E:E,df_extrato_zig!L:L,Conciliacao!A366,df_extrato_zig!F:F,"DINHEIRO")</f>
        <v/>
      </c>
      <c r="D366" s="3">
        <f>SUMIFS(view_parc_agrup!H:H,view_parc_agrup!G:G,Conciliacao!A366)</f>
        <v/>
      </c>
      <c r="E366" s="3">
        <f>SUMIFS(df_mutuos!I:I,df_mutuos!B:B,Conciliacao!A366)</f>
        <v/>
      </c>
      <c r="F366" s="6">
        <f>SUMIFS(df_bloqueios_judiciais!E:E,df_bloqueios_judiciais!D:D,Conciliacao!A366,df_bloqueios_judiciais!E:E,"&gt;0")</f>
        <v/>
      </c>
      <c r="G366" s="7">
        <f>SUMIFS(df_extratos!I:I,df_extratos!F:F,Conciliacao!BD366,df_extratos!G:G,"CREDITO")+SUMIFS(df_extratos!I:I,df_extratos!F:F,Conciliacao!A366,df_extratos!G:G,"CREDITO")+SUMIFS(df_extratos!I:I,df_extratos!F:F,Conciliacao!BE366,df_extratos!G:G,"CREDITO")+SUMIFS(df_extratos!I:I,df_extratos!F:F,Conciliacao!BF366,df_extratos!G:G,"CREDITO")+SUMIFS(df_extratos!I:I,df_extratos!F:F,Conciliacao!BG366,df_extratos!G:G,"CREDITO")</f>
        <v/>
      </c>
      <c r="H366" s="9">
        <f>G366-SUM(B366:F366)</f>
        <v/>
      </c>
      <c r="I366" s="4">
        <f>SUMIFS(df_blueme_sem_parcelamento!E:E,df_blueme_sem_parcelamento!H:H,Conciliacao!A366)*(-1)</f>
        <v/>
      </c>
      <c r="J366" s="4">
        <f>SUMIFS(df_blueme_com_parcelamento!J:J,df_blueme_com_parcelamento!M:M,Conciliacao!A366)*(-1)</f>
        <v/>
      </c>
      <c r="K366" s="4">
        <f>SUMIFS(df_mutuos!J:J,df_mutuos!B:B,Conciliacao!A366)*(-1)</f>
        <v/>
      </c>
      <c r="L366" s="8">
        <f>SUMIFS(df_bloqueios_judiciais!E:E,df_bloqueios_judiciais!D:D,Conciliacao!A366,df_bloqueios_judiciais!E:E,"&lt;0")</f>
        <v/>
      </c>
      <c r="M366" s="10">
        <f>SUMIFS(df_extratos!I:I,df_extratos!F:F,Conciliacao!BD366,df_extratos!G:G,"DEBITO")+SUMIFS(df_extratos!I:I,df_extratos!F:F,Conciliacao!A366,df_extratos!G:G,"DEBITO")+SUMIFS(df_extratos!I:I,df_extratos!F:F,Conciliacao!BE366,df_extratos!G:G,"DEBITO")+SUMIFS(df_extratos!I:I,df_extratos!F:F,Conciliacao!BF366,df_extratos!G:G,"DEBITO")+SUMIFS(df_extratos!I:I,df_extratos!F:F,Conciliacao!BG366,df_extratos!G:G,"DEBITO")</f>
        <v/>
      </c>
      <c r="N366" s="11">
        <f>M366-SUM(I366:L366)</f>
        <v/>
      </c>
      <c r="O366" s="25">
        <f>SUMIFS(df_ajustes_conciliaco!D:D,df_ajustes_conciliaco!C:C,Conciliacao!A366)</f>
        <v/>
      </c>
      <c r="P366" s="22">
        <f>N366+H366-O366</f>
        <v/>
      </c>
      <c r="BD366" s="20" t="n">
        <v>46022.5</v>
      </c>
      <c r="BE366" s="20" t="n">
        <v>46022.125</v>
      </c>
      <c r="BF366" s="20" t="n">
        <v>46022.54166666666</v>
      </c>
      <c r="BG366" s="20" t="n">
        <v>46022.625</v>
      </c>
    </row>
  </sheetData>
  <autoFilter ref="A1:P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Data_Ajuste</t>
        </is>
      </c>
      <c r="D1" t="inlineStr">
        <is>
          <t>Valor</t>
        </is>
      </c>
      <c r="E1" t="inlineStr">
        <is>
          <t>Categoria</t>
        </is>
      </c>
      <c r="F1" t="inlineStr">
        <is>
          <t>Descrição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ID_Bloqueio</t>
        </is>
      </c>
      <c r="B1" t="inlineStr">
        <is>
          <t>ID_Casa</t>
        </is>
      </c>
      <c r="C1" t="inlineStr">
        <is>
          <t>Casa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Observacao</t>
        </is>
      </c>
    </row>
    <row r="2">
      <c r="A2" t="n">
        <v>233</v>
      </c>
      <c r="B2" t="n">
        <v>115</v>
      </c>
      <c r="C2" t="inlineStr">
        <is>
          <t>Riviera Bar</t>
        </is>
      </c>
      <c r="D2" s="27" t="n">
        <v>45834</v>
      </c>
      <c r="E2" t="n">
        <v>-140.67</v>
      </c>
      <c r="F2" t="inlineStr">
        <is>
          <t xml:space="preserve">BLOQUEIO-ORDEM JUDICIAL OFICIO 20250038929846-00004
</t>
        </is>
      </c>
    </row>
    <row r="3">
      <c r="A3" t="n">
        <v>234</v>
      </c>
      <c r="B3" t="n">
        <v>115</v>
      </c>
      <c r="C3" t="inlineStr">
        <is>
          <t>Riviera Bar</t>
        </is>
      </c>
      <c r="D3" s="27" t="n">
        <v>45834</v>
      </c>
      <c r="E3" t="n">
        <v>504.67</v>
      </c>
      <c r="F3" t="inlineStr">
        <is>
          <t xml:space="preserve"> VALOR TRANSF.JUDICIAL OFICIO 20250038645035-00001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</t>
        </is>
      </c>
      <c r="B1" t="inlineStr">
        <is>
          <t>ID_Casa</t>
        </is>
      </c>
      <c r="C1" t="inlineStr">
        <is>
          <t>Casa</t>
        </is>
      </c>
      <c r="D1" t="inlineStr">
        <is>
          <t>Descricao</t>
        </is>
      </c>
      <c r="E1" t="inlineStr">
        <is>
          <t>Data_Liquidacao</t>
        </is>
      </c>
      <c r="F1" t="inlineStr">
        <is>
          <t>Data_Transacao</t>
        </is>
      </c>
      <c r="G1" t="inlineStr">
        <is>
          <t>Valor</t>
        </is>
      </c>
    </row>
    <row r="2">
      <c r="A2" t="n">
        <v>35806</v>
      </c>
      <c r="B2" t="n">
        <v>115</v>
      </c>
      <c r="C2" t="inlineStr">
        <is>
          <t>Riviera Bar</t>
        </is>
      </c>
      <c r="D2" t="inlineStr">
        <is>
          <t>Ajuste - Cobrança de Taxa de Saque para Terceiros</t>
        </is>
      </c>
      <c r="E2" s="27" t="n">
        <v>45834</v>
      </c>
      <c r="F2" s="27" t="n">
        <v>45834</v>
      </c>
      <c r="G2" t="n">
        <v>-10</v>
      </c>
    </row>
    <row r="3">
      <c r="A3" t="n">
        <v>35801</v>
      </c>
      <c r="B3" t="n">
        <v>115</v>
      </c>
      <c r="C3" t="inlineStr">
        <is>
          <t>Riviera Bar</t>
        </is>
      </c>
      <c r="D3" t="inlineStr">
        <is>
          <t>Taxa de sistema sobre receita de Bar</t>
        </is>
      </c>
      <c r="E3" s="27" t="n">
        <v>45834</v>
      </c>
      <c r="F3" s="27" t="n">
        <v>45833</v>
      </c>
      <c r="G3" t="n">
        <v>-450.06</v>
      </c>
    </row>
    <row r="4">
      <c r="A4" t="n">
        <v>35807</v>
      </c>
      <c r="B4" t="n">
        <v>115</v>
      </c>
      <c r="C4" t="inlineStr">
        <is>
          <t>Riviera Bar</t>
        </is>
      </c>
      <c r="D4" t="inlineStr">
        <is>
          <t>Saque</t>
        </is>
      </c>
      <c r="E4" s="27" t="n">
        <v>45834</v>
      </c>
      <c r="F4" s="27" t="n">
        <v>45834</v>
      </c>
      <c r="G4" t="n">
        <v>-52896.33</v>
      </c>
    </row>
    <row r="5">
      <c r="A5" t="n">
        <v>35802</v>
      </c>
      <c r="B5" t="n">
        <v>115</v>
      </c>
      <c r="C5" t="inlineStr">
        <is>
          <t>Riviera Bar</t>
        </is>
      </c>
      <c r="D5" t="inlineStr">
        <is>
          <t>Cartão de Débito integrado Zig</t>
        </is>
      </c>
      <c r="E5" s="27" t="n">
        <v>45834</v>
      </c>
      <c r="F5" s="27" t="n">
        <v>45833</v>
      </c>
      <c r="G5" t="n">
        <v>13545.44</v>
      </c>
    </row>
    <row r="6">
      <c r="A6" t="n">
        <v>35803</v>
      </c>
      <c r="B6" t="n">
        <v>115</v>
      </c>
      <c r="C6" t="inlineStr">
        <is>
          <t>Riviera Bar</t>
        </is>
      </c>
      <c r="D6" t="inlineStr">
        <is>
          <t>Cartão de Crédito integrado Zig</t>
        </is>
      </c>
      <c r="E6" s="27" t="n">
        <v>45834</v>
      </c>
      <c r="F6" s="27" t="n">
        <v>45833</v>
      </c>
      <c r="G6" t="n">
        <v>36083</v>
      </c>
    </row>
    <row r="7">
      <c r="A7" t="n">
        <v>35804</v>
      </c>
      <c r="B7" t="n">
        <v>115</v>
      </c>
      <c r="C7" t="inlineStr">
        <is>
          <t>Riviera Bar</t>
        </is>
      </c>
      <c r="D7" t="inlineStr">
        <is>
          <t>Transações via Pix</t>
        </is>
      </c>
      <c r="E7" s="27" t="n">
        <v>45834</v>
      </c>
      <c r="F7" s="27" t="n">
        <v>45834</v>
      </c>
      <c r="G7" t="n">
        <v>3103.27</v>
      </c>
    </row>
    <row r="8">
      <c r="A8" t="n">
        <v>35805</v>
      </c>
      <c r="B8" t="n">
        <v>115</v>
      </c>
      <c r="C8" t="inlineStr">
        <is>
          <t>Riviera Bar</t>
        </is>
      </c>
      <c r="D8" t="inlineStr">
        <is>
          <t>Rebate</t>
        </is>
      </c>
      <c r="E8" s="27" t="n">
        <v>45834</v>
      </c>
      <c r="F8" s="27" t="n">
        <v>45834</v>
      </c>
      <c r="G8" t="n">
        <v>480.95</v>
      </c>
    </row>
    <row r="9">
      <c r="A9" t="n">
        <v>35808</v>
      </c>
      <c r="B9" t="n">
        <v>115</v>
      </c>
      <c r="C9" t="inlineStr">
        <is>
          <t>Riviera Bar</t>
        </is>
      </c>
      <c r="D9" t="inlineStr">
        <is>
          <t>Ajuste - Z0401 - Ajuste Apartada Taxa Zig - Lote 345</t>
        </is>
      </c>
      <c r="E9" s="27" t="n">
        <v>45834</v>
      </c>
      <c r="F9" s="27" t="n">
        <v>45833</v>
      </c>
      <c r="G9" t="n">
        <v>-0.27</v>
      </c>
    </row>
    <row r="10">
      <c r="A10" t="n">
        <v>35809</v>
      </c>
      <c r="B10" t="n">
        <v>115</v>
      </c>
      <c r="C10" t="inlineStr">
        <is>
          <t>Riviera Bar</t>
        </is>
      </c>
      <c r="D10" t="inlineStr">
        <is>
          <t>Ajuste - Z0401 - Ajuste Apartada Taxa de adquirência sobre Crédito Apartado - Lote 345</t>
        </is>
      </c>
      <c r="E10" s="27" t="n">
        <v>45834</v>
      </c>
      <c r="F10" s="27" t="n">
        <v>45833</v>
      </c>
      <c r="G10" t="n">
        <v>-0.89</v>
      </c>
    </row>
    <row r="11">
      <c r="A11" t="n">
        <v>35810</v>
      </c>
      <c r="B11" t="n">
        <v>115</v>
      </c>
      <c r="C11" t="inlineStr">
        <is>
          <t>Riviera Bar</t>
        </is>
      </c>
      <c r="D11" t="inlineStr">
        <is>
          <t>Ajuste - Z0401 - Ajuste Apartada Faturamento Crédito Apartado - Lote 345</t>
        </is>
      </c>
      <c r="E11" s="27" t="n">
        <v>45834</v>
      </c>
      <c r="F11" s="27" t="n">
        <v>45833</v>
      </c>
      <c r="G11" t="n">
        <v>33.65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Data_Venda</t>
        </is>
      </c>
      <c r="D1" t="inlineStr">
        <is>
          <t>Valor</t>
        </is>
      </c>
      <c r="E1" t="inlineStr">
        <is>
          <t>Tipo_Pagamento</t>
        </is>
      </c>
    </row>
    <row r="2">
      <c r="A2" t="n">
        <v>115</v>
      </c>
      <c r="B2" t="inlineStr">
        <is>
          <t>Riviera Bar</t>
        </is>
      </c>
      <c r="C2" s="27" t="n">
        <v>45834</v>
      </c>
      <c r="D2" t="n">
        <v>0</v>
      </c>
      <c r="E2" t="inlineStr">
        <is>
          <t>ANTECIPADO</t>
        </is>
      </c>
    </row>
    <row r="3">
      <c r="A3" t="n">
        <v>115</v>
      </c>
      <c r="B3" t="inlineStr">
        <is>
          <t>Riviera Bar</t>
        </is>
      </c>
      <c r="C3" s="27" t="n">
        <v>45834</v>
      </c>
      <c r="D3" t="n">
        <v>32388.58</v>
      </c>
      <c r="E3" t="inlineStr">
        <is>
          <t>CRÉDITO</t>
        </is>
      </c>
    </row>
    <row r="4">
      <c r="A4" t="n">
        <v>115</v>
      </c>
      <c r="B4" t="inlineStr">
        <is>
          <t>Riviera Bar</t>
        </is>
      </c>
      <c r="C4" s="27" t="n">
        <v>45834</v>
      </c>
      <c r="D4" t="n">
        <v>12.5</v>
      </c>
      <c r="E4" t="inlineStr">
        <is>
          <t>APP</t>
        </is>
      </c>
    </row>
    <row r="5">
      <c r="A5" t="n">
        <v>115</v>
      </c>
      <c r="B5" t="inlineStr">
        <is>
          <t>Riviera Bar</t>
        </is>
      </c>
      <c r="C5" s="27" t="n">
        <v>45834</v>
      </c>
      <c r="D5" t="n">
        <v>0</v>
      </c>
      <c r="E5" t="inlineStr">
        <is>
          <t>OUTROS</t>
        </is>
      </c>
    </row>
    <row r="6">
      <c r="A6" t="n">
        <v>115</v>
      </c>
      <c r="B6" t="inlineStr">
        <is>
          <t>Riviera Bar</t>
        </is>
      </c>
      <c r="C6" s="27" t="n">
        <v>45834</v>
      </c>
      <c r="D6" t="n">
        <v>0</v>
      </c>
      <c r="E6" t="inlineStr">
        <is>
          <t>AME</t>
        </is>
      </c>
    </row>
    <row r="7">
      <c r="A7" t="n">
        <v>115</v>
      </c>
      <c r="B7" t="inlineStr">
        <is>
          <t>Riviera Bar</t>
        </is>
      </c>
      <c r="C7" s="27" t="n">
        <v>45834</v>
      </c>
      <c r="D7" t="n">
        <v>0</v>
      </c>
      <c r="E7" t="inlineStr">
        <is>
          <t>NOTAS MANUAIS + SERVIÇO</t>
        </is>
      </c>
    </row>
    <row r="8">
      <c r="A8" t="n">
        <v>115</v>
      </c>
      <c r="B8" t="inlineStr">
        <is>
          <t>Riviera Bar</t>
        </is>
      </c>
      <c r="C8" s="27" t="n">
        <v>45834</v>
      </c>
      <c r="D8" t="n">
        <v>0</v>
      </c>
      <c r="E8" t="inlineStr">
        <is>
          <t>RECARGAS DEVOLVIDAS</t>
        </is>
      </c>
    </row>
    <row r="9">
      <c r="A9" t="n">
        <v>115</v>
      </c>
      <c r="B9" t="inlineStr">
        <is>
          <t>Riviera Bar</t>
        </is>
      </c>
      <c r="C9" s="27" t="n">
        <v>45834</v>
      </c>
      <c r="D9" t="n">
        <v>0</v>
      </c>
      <c r="E9" t="inlineStr">
        <is>
          <t>VOUCHER INTEGRADO</t>
        </is>
      </c>
    </row>
    <row r="10">
      <c r="A10" t="n">
        <v>115</v>
      </c>
      <c r="B10" t="inlineStr">
        <is>
          <t>Riviera Bar</t>
        </is>
      </c>
      <c r="C10" s="27" t="n">
        <v>45834</v>
      </c>
      <c r="D10" t="n">
        <v>0</v>
      </c>
      <c r="E10" t="inlineStr">
        <is>
          <t>MBWAY</t>
        </is>
      </c>
    </row>
    <row r="11">
      <c r="A11" t="n">
        <v>115</v>
      </c>
      <c r="B11" t="inlineStr">
        <is>
          <t>Riviera Bar</t>
        </is>
      </c>
      <c r="C11" s="27" t="n">
        <v>45834</v>
      </c>
      <c r="D11" t="n">
        <v>10666.04</v>
      </c>
      <c r="E11" t="inlineStr">
        <is>
          <t>DÉBITO</t>
        </is>
      </c>
    </row>
    <row r="12">
      <c r="A12" t="n">
        <v>115</v>
      </c>
      <c r="B12" t="inlineStr">
        <is>
          <t>Riviera Bar</t>
        </is>
      </c>
      <c r="C12" s="27" t="n">
        <v>45834</v>
      </c>
      <c r="D12" t="n">
        <v>1616.87</v>
      </c>
      <c r="E12" t="inlineStr">
        <is>
          <t>VOUCHER</t>
        </is>
      </c>
    </row>
    <row r="13">
      <c r="A13" t="n">
        <v>115</v>
      </c>
      <c r="B13" t="inlineStr">
        <is>
          <t>Riviera Bar</t>
        </is>
      </c>
      <c r="C13" s="27" t="n">
        <v>45834</v>
      </c>
      <c r="D13" t="n">
        <v>0</v>
      </c>
      <c r="E13" t="inlineStr">
        <is>
          <t>ANTECIPADO</t>
        </is>
      </c>
    </row>
    <row r="14">
      <c r="A14" t="n">
        <v>115</v>
      </c>
      <c r="B14" t="inlineStr">
        <is>
          <t>Riviera Bar</t>
        </is>
      </c>
      <c r="C14" s="27" t="n">
        <v>45834</v>
      </c>
      <c r="D14" t="n">
        <v>0</v>
      </c>
      <c r="E14" t="inlineStr">
        <is>
          <t>UBER</t>
        </is>
      </c>
    </row>
    <row r="15">
      <c r="A15" t="n">
        <v>115</v>
      </c>
      <c r="B15" t="inlineStr">
        <is>
          <t>Riviera Bar</t>
        </is>
      </c>
      <c r="C15" s="27" t="n">
        <v>45834</v>
      </c>
      <c r="D15" t="n">
        <v>0</v>
      </c>
      <c r="E15" t="inlineStr">
        <is>
          <t>RAPPI</t>
        </is>
      </c>
    </row>
    <row r="16">
      <c r="A16" t="n">
        <v>115</v>
      </c>
      <c r="B16" t="inlineStr">
        <is>
          <t>Riviera Bar</t>
        </is>
      </c>
      <c r="C16" s="27" t="n">
        <v>45834</v>
      </c>
      <c r="D16" t="n">
        <v>1812.52</v>
      </c>
      <c r="E16" t="inlineStr">
        <is>
          <t>PIX</t>
        </is>
      </c>
    </row>
    <row r="17">
      <c r="A17" t="n">
        <v>115</v>
      </c>
      <c r="B17" t="inlineStr">
        <is>
          <t>Riviera Bar</t>
        </is>
      </c>
      <c r="C17" s="27" t="n">
        <v>45834</v>
      </c>
      <c r="D17" t="n">
        <v>0</v>
      </c>
      <c r="E17" t="inlineStr">
        <is>
          <t>IFOOD</t>
        </is>
      </c>
    </row>
    <row r="18">
      <c r="A18" t="n">
        <v>115</v>
      </c>
      <c r="B18" t="inlineStr">
        <is>
          <t>Riviera Bar</t>
        </is>
      </c>
      <c r="C18" s="27" t="n">
        <v>45834</v>
      </c>
      <c r="D18" t="n">
        <v>0</v>
      </c>
      <c r="E18" t="inlineStr">
        <is>
          <t>BÔNUS</t>
        </is>
      </c>
    </row>
    <row r="19">
      <c r="A19" t="n">
        <v>115</v>
      </c>
      <c r="B19" t="inlineStr">
        <is>
          <t>Riviera Bar</t>
        </is>
      </c>
      <c r="C19" s="27" t="n">
        <v>45834</v>
      </c>
      <c r="D19" t="n">
        <v>0</v>
      </c>
      <c r="E19" t="inlineStr">
        <is>
          <t>DELIVERY ONLINE</t>
        </is>
      </c>
    </row>
    <row r="20">
      <c r="A20" t="n">
        <v>115</v>
      </c>
      <c r="B20" t="inlineStr">
        <is>
          <t>Riviera Bar</t>
        </is>
      </c>
      <c r="C20" s="27" t="n">
        <v>45834</v>
      </c>
      <c r="D20" t="n">
        <v>382.26</v>
      </c>
      <c r="E20" t="inlineStr">
        <is>
          <t>DINHEIRO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ID_Casa</t>
        </is>
      </c>
      <c r="C1" t="inlineStr">
        <is>
          <t>Casa</t>
        </is>
      </c>
      <c r="D1" t="inlineStr">
        <is>
          <t>Cliente</t>
        </is>
      </c>
      <c r="E1" t="inlineStr">
        <is>
          <t>Data_Ocorrencia</t>
        </is>
      </c>
      <c r="F1" t="inlineStr">
        <is>
          <t>Vencimento_Parcela</t>
        </is>
      </c>
      <c r="G1" t="inlineStr">
        <is>
          <t>Recebimento_Parcela</t>
        </is>
      </c>
      <c r="H1" t="inlineStr">
        <is>
          <t>Valor_Parcela</t>
        </is>
      </c>
      <c r="I1" t="inlineStr">
        <is>
          <t>Doc_NF</t>
        </is>
      </c>
      <c r="J1" t="inlineStr">
        <is>
          <t>Classif_Receita</t>
        </is>
      </c>
      <c r="K1" t="inlineStr">
        <is>
          <t>Forma_Pagamento</t>
        </is>
      </c>
      <c r="L1" t="inlineStr">
        <is>
          <t>Status_Pgto</t>
        </is>
      </c>
      <c r="M1" t="inlineStr">
        <is>
          <t>Conta_Bancaria</t>
        </is>
      </c>
      <c r="N1" t="inlineStr">
        <is>
          <t>Observacoes</t>
        </is>
      </c>
    </row>
    <row r="2">
      <c r="A2" t="n">
        <v>7226</v>
      </c>
      <c r="B2" t="n">
        <v>115</v>
      </c>
      <c r="C2" t="inlineStr">
        <is>
          <t>Riviera Bar</t>
        </is>
      </c>
      <c r="D2" t="inlineStr">
        <is>
          <t>ALELO</t>
        </is>
      </c>
      <c r="E2" s="27" t="n">
        <v>45834</v>
      </c>
      <c r="F2" s="27" t="n">
        <v>45834</v>
      </c>
      <c r="G2" s="27" t="n">
        <v>45834</v>
      </c>
      <c r="H2" t="n">
        <v>140.67</v>
      </c>
      <c r="J2" t="inlineStr">
        <is>
          <t>Voucher</t>
        </is>
      </c>
      <c r="K2" t="inlineStr">
        <is>
          <t>Transferência Bancária ou Pix</t>
        </is>
      </c>
      <c r="L2" t="inlineStr">
        <is>
          <t>Pago</t>
        </is>
      </c>
      <c r="M2" t="inlineStr">
        <is>
          <t>Riviera - FDB Bar (Locus Lucis) - Bradesco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ID_Casa</t>
        </is>
      </c>
      <c r="C1" t="inlineStr">
        <is>
          <t>Casa</t>
        </is>
      </c>
      <c r="D1" t="inlineStr">
        <is>
          <t>Fornecedor</t>
        </is>
      </c>
      <c r="E1" t="inlineStr">
        <is>
          <t>Valor</t>
        </is>
      </c>
      <c r="F1" t="inlineStr">
        <is>
          <t>Data_Vencimento</t>
        </is>
      </c>
      <c r="G1" t="inlineStr">
        <is>
          <t>Previsao_Pgto</t>
        </is>
      </c>
      <c r="H1" t="inlineStr">
        <is>
          <t>Realizacao_Pgto</t>
        </is>
      </c>
      <c r="I1" t="inlineStr">
        <is>
          <t>Data_Competencia</t>
        </is>
      </c>
      <c r="J1" t="inlineStr">
        <is>
          <t>Data_Lancamento</t>
        </is>
      </c>
      <c r="K1" t="inlineStr">
        <is>
          <t>Forma_Pagamento</t>
        </is>
      </c>
      <c r="L1" t="inlineStr">
        <is>
          <t>Class_Cont_1</t>
        </is>
      </c>
      <c r="M1" t="inlineStr">
        <is>
          <t>Class_Cont_2</t>
        </is>
      </c>
      <c r="N1" t="inlineStr">
        <is>
          <t>Doc_NF</t>
        </is>
      </c>
      <c r="O1" t="inlineStr">
        <is>
          <t>Status_Conf_Document</t>
        </is>
      </c>
      <c r="P1" t="inlineStr">
        <is>
          <t>Status_Aprov_Diret</t>
        </is>
      </c>
      <c r="Q1" t="inlineStr">
        <is>
          <t>Status_Aprov_Caixa</t>
        </is>
      </c>
      <c r="R1" t="inlineStr">
        <is>
          <t>Status_Pgto</t>
        </is>
      </c>
      <c r="S1" t="inlineStr">
        <is>
          <t>Conta_Bancaria</t>
        </is>
      </c>
      <c r="T1" t="inlineStr">
        <is>
          <t>CNPJ_Loja</t>
        </is>
      </c>
    </row>
    <row r="2">
      <c r="A2" t="n">
        <v>135537</v>
      </c>
      <c r="B2" t="n">
        <v>115</v>
      </c>
      <c r="C2" t="inlineStr">
        <is>
          <t>Riviera Bar</t>
        </is>
      </c>
      <c r="D2" t="inlineStr">
        <is>
          <t>JND SOLUCOES TECNICAS EIRELI</t>
        </is>
      </c>
      <c r="E2" t="n">
        <v>317.92</v>
      </c>
      <c r="F2" s="27" t="n">
        <v>45835</v>
      </c>
      <c r="G2" s="27" t="n">
        <v>45834</v>
      </c>
      <c r="H2" s="27" t="n">
        <v>45834</v>
      </c>
      <c r="I2" s="27" t="n">
        <v>45807</v>
      </c>
      <c r="J2" s="27" t="n">
        <v>45807</v>
      </c>
      <c r="K2" t="inlineStr">
        <is>
          <t>Boleto Bancário</t>
        </is>
      </c>
      <c r="L2" t="inlineStr">
        <is>
          <t>Utilidades</t>
        </is>
      </c>
      <c r="M2" t="inlineStr">
        <is>
          <t>Serviços de Limpeza</t>
        </is>
      </c>
      <c r="N2" t="inlineStr">
        <is>
          <t>5766</t>
        </is>
      </c>
      <c r="O2" t="inlineStr">
        <is>
          <t>Documentação Aprovada</t>
        </is>
      </c>
      <c r="P2" t="inlineStr">
        <is>
          <t>Aprovado Diretoria</t>
        </is>
      </c>
      <c r="Q2" t="inlineStr">
        <is>
          <t>Aprovado Caixa</t>
        </is>
      </c>
      <c r="R2" t="inlineStr">
        <is>
          <t>Pago</t>
        </is>
      </c>
      <c r="S2" t="inlineStr">
        <is>
          <t>Riviera - Duroc Filial - Kamino</t>
        </is>
      </c>
    </row>
    <row r="3">
      <c r="A3" t="n">
        <v>134715</v>
      </c>
      <c r="B3" t="n">
        <v>115</v>
      </c>
      <c r="C3" t="inlineStr">
        <is>
          <t>Riviera Bar</t>
        </is>
      </c>
      <c r="D3" t="inlineStr">
        <is>
          <t>AMBEV S.A.</t>
        </is>
      </c>
      <c r="E3" t="n">
        <v>7361.97</v>
      </c>
      <c r="F3" s="27" t="n">
        <v>45834</v>
      </c>
      <c r="G3" s="27" t="n">
        <v>45834</v>
      </c>
      <c r="H3" s="27" t="n">
        <v>45834</v>
      </c>
      <c r="I3" s="27" t="n">
        <v>45804</v>
      </c>
      <c r="J3" s="27" t="n">
        <v>45804</v>
      </c>
      <c r="K3" t="inlineStr">
        <is>
          <t>Boleto Bancário</t>
        </is>
      </c>
      <c r="L3" t="inlineStr">
        <is>
          <t>Custo Mercadoria Vendida</t>
        </is>
      </c>
      <c r="M3" t="inlineStr">
        <is>
          <t>Insumos - Bebidas</t>
        </is>
      </c>
      <c r="N3" t="inlineStr">
        <is>
          <t>530596</t>
        </is>
      </c>
      <c r="O3" t="inlineStr">
        <is>
          <t>Documentação Aprovada</t>
        </is>
      </c>
      <c r="P3" t="inlineStr">
        <is>
          <t>Aprovado Diretoria</t>
        </is>
      </c>
      <c r="Q3" t="inlineStr">
        <is>
          <t>Aprovado Caixa</t>
        </is>
      </c>
      <c r="R3" t="inlineStr">
        <is>
          <t>Pago</t>
        </is>
      </c>
      <c r="S3" t="inlineStr">
        <is>
          <t>Riviera - Duroc Filial - Kamino</t>
        </is>
      </c>
    </row>
    <row r="4">
      <c r="A4" t="n">
        <v>134714</v>
      </c>
      <c r="B4" t="n">
        <v>115</v>
      </c>
      <c r="C4" t="inlineStr">
        <is>
          <t>Riviera Bar</t>
        </is>
      </c>
      <c r="D4" t="inlineStr">
        <is>
          <t>AMBEV S. A. - CDD SAO PAULO</t>
        </is>
      </c>
      <c r="E4" t="n">
        <v>3124.67</v>
      </c>
      <c r="F4" s="27" t="n">
        <v>45834</v>
      </c>
      <c r="G4" s="27" t="n">
        <v>45834</v>
      </c>
      <c r="H4" s="27" t="n">
        <v>45834</v>
      </c>
      <c r="I4" s="27" t="n">
        <v>45804</v>
      </c>
      <c r="J4" s="27" t="n">
        <v>45804</v>
      </c>
      <c r="K4" t="inlineStr">
        <is>
          <t>Boleto Bancário</t>
        </is>
      </c>
      <c r="L4" t="inlineStr">
        <is>
          <t>Custo Mercadoria Vendida</t>
        </is>
      </c>
      <c r="M4" t="inlineStr">
        <is>
          <t>Insumos - Bebidas</t>
        </is>
      </c>
      <c r="N4" t="inlineStr">
        <is>
          <t>530595</t>
        </is>
      </c>
      <c r="O4" t="inlineStr">
        <is>
          <t>Documentação Aprovada</t>
        </is>
      </c>
      <c r="P4" t="inlineStr">
        <is>
          <t>Aprovado Diretoria</t>
        </is>
      </c>
      <c r="Q4" t="inlineStr">
        <is>
          <t>Aprovado Caixa</t>
        </is>
      </c>
      <c r="R4" t="inlineStr">
        <is>
          <t>Pago</t>
        </is>
      </c>
      <c r="S4" t="inlineStr">
        <is>
          <t>Riviera - Duroc Filial - Kamino</t>
        </is>
      </c>
    </row>
    <row r="5">
      <c r="A5" t="n">
        <v>134737</v>
      </c>
      <c r="B5" t="n">
        <v>115</v>
      </c>
      <c r="C5" t="inlineStr">
        <is>
          <t>Riviera Bar</t>
        </is>
      </c>
      <c r="D5" t="inlineStr">
        <is>
          <t>ESTAFF SOLUCOES TECNOLOGICAS DE AGENCIAMENTO LTDA</t>
        </is>
      </c>
      <c r="E5" t="n">
        <v>21256.88</v>
      </c>
      <c r="F5" s="27" t="n">
        <v>45834</v>
      </c>
      <c r="G5" s="27" t="n">
        <v>45834</v>
      </c>
      <c r="H5" s="27" t="n">
        <v>45834</v>
      </c>
      <c r="I5" s="27" t="n">
        <v>45809</v>
      </c>
      <c r="J5" s="27" t="n">
        <v>45805</v>
      </c>
      <c r="K5" t="inlineStr">
        <is>
          <t>Boleto Bancário</t>
        </is>
      </c>
      <c r="L5" t="inlineStr">
        <is>
          <t>Mão de Obra - Extra</t>
        </is>
      </c>
      <c r="M5" t="inlineStr">
        <is>
          <t>Mão de Obra Extra</t>
        </is>
      </c>
      <c r="N5" t="inlineStr">
        <is>
          <t>17411</t>
        </is>
      </c>
      <c r="O5" t="inlineStr">
        <is>
          <t>Documentação Aprovada</t>
        </is>
      </c>
      <c r="P5" t="inlineStr">
        <is>
          <t>Aprovado Diretoria</t>
        </is>
      </c>
      <c r="Q5" t="inlineStr">
        <is>
          <t>Aprovado Caixa</t>
        </is>
      </c>
      <c r="R5" t="inlineStr">
        <is>
          <t>Pago</t>
        </is>
      </c>
      <c r="S5" t="inlineStr">
        <is>
          <t>Riviera - Duroc Filial - Kamino</t>
        </is>
      </c>
    </row>
    <row r="6">
      <c r="A6" t="n">
        <v>138135</v>
      </c>
      <c r="B6" t="n">
        <v>115</v>
      </c>
      <c r="C6" t="inlineStr">
        <is>
          <t>Riviera Bar</t>
        </is>
      </c>
      <c r="D6" t="inlineStr">
        <is>
          <t xml:space="preserve">EMPORIO MEL </t>
        </is>
      </c>
      <c r="E6" t="n">
        <v>121.7</v>
      </c>
      <c r="F6" s="27" t="n">
        <v>45835</v>
      </c>
      <c r="G6" s="27" t="n">
        <v>45834</v>
      </c>
      <c r="H6" s="27" t="n">
        <v>45834</v>
      </c>
      <c r="I6" s="27" t="n">
        <v>45813</v>
      </c>
      <c r="J6" s="27" t="n">
        <v>45813</v>
      </c>
      <c r="K6" t="inlineStr">
        <is>
          <t>Boleto Bancário</t>
        </is>
      </c>
      <c r="L6" t="inlineStr">
        <is>
          <t>Custo Mercadoria Vendida</t>
        </is>
      </c>
      <c r="M6" t="inlineStr">
        <is>
          <t>Insumos - Bebidas</t>
        </is>
      </c>
      <c r="N6" t="inlineStr">
        <is>
          <t>454994</t>
        </is>
      </c>
      <c r="O6" t="inlineStr">
        <is>
          <t>Documentação Aprovada</t>
        </is>
      </c>
      <c r="P6" t="inlineStr">
        <is>
          <t>Aprovado Diretoria</t>
        </is>
      </c>
      <c r="Q6" t="inlineStr">
        <is>
          <t>Aprovado Caixa</t>
        </is>
      </c>
      <c r="R6" t="inlineStr">
        <is>
          <t>Pago</t>
        </is>
      </c>
      <c r="S6" t="inlineStr">
        <is>
          <t>Riviera - Duroc Filial - Kamino</t>
        </is>
      </c>
    </row>
    <row r="7">
      <c r="A7" t="n">
        <v>138134</v>
      </c>
      <c r="B7" t="n">
        <v>115</v>
      </c>
      <c r="C7" t="inlineStr">
        <is>
          <t>Riviera Bar</t>
        </is>
      </c>
      <c r="D7" t="inlineStr">
        <is>
          <t>EMPORIO MEL COMERCIO DE ALIMENTOS E BEBI</t>
        </is>
      </c>
      <c r="E7" t="n">
        <v>958.8</v>
      </c>
      <c r="F7" s="27" t="n">
        <v>45835</v>
      </c>
      <c r="G7" s="27" t="n">
        <v>45834</v>
      </c>
      <c r="H7" s="27" t="n">
        <v>45834</v>
      </c>
      <c r="I7" s="27" t="n">
        <v>45813</v>
      </c>
      <c r="J7" s="27" t="n">
        <v>45813</v>
      </c>
      <c r="K7" t="inlineStr">
        <is>
          <t>Boleto Bancário</t>
        </is>
      </c>
      <c r="L7" t="inlineStr">
        <is>
          <t>Custo Mercadoria Vendida</t>
        </is>
      </c>
      <c r="M7" t="inlineStr">
        <is>
          <t>Insumos - Bebidas</t>
        </is>
      </c>
      <c r="N7" t="inlineStr">
        <is>
          <t>455074</t>
        </is>
      </c>
      <c r="O7" t="inlineStr">
        <is>
          <t>Documentação Aprovada</t>
        </is>
      </c>
      <c r="P7" t="inlineStr">
        <is>
          <t>Aprovado Diretoria</t>
        </is>
      </c>
      <c r="Q7" t="inlineStr">
        <is>
          <t>Aprovado Caixa</t>
        </is>
      </c>
      <c r="R7" t="inlineStr">
        <is>
          <t>Pago</t>
        </is>
      </c>
      <c r="S7" t="inlineStr">
        <is>
          <t>Riviera - Duroc Filial - Kamino</t>
        </is>
      </c>
    </row>
    <row r="8">
      <c r="A8" t="n">
        <v>138447</v>
      </c>
      <c r="B8" t="n">
        <v>115</v>
      </c>
      <c r="C8" t="inlineStr">
        <is>
          <t>Riviera Bar</t>
        </is>
      </c>
      <c r="D8" t="inlineStr">
        <is>
          <t>EMPORIO MEL COMERCIO DE ALIMENTOS E BEBI</t>
        </is>
      </c>
      <c r="E8" t="n">
        <v>1147.95</v>
      </c>
      <c r="F8" s="27" t="n">
        <v>45835</v>
      </c>
      <c r="G8" s="27" t="n">
        <v>45834</v>
      </c>
      <c r="H8" s="27" t="n">
        <v>45834</v>
      </c>
      <c r="I8" s="27" t="n">
        <v>45814</v>
      </c>
      <c r="J8" s="27" t="n">
        <v>45814</v>
      </c>
      <c r="K8" t="inlineStr">
        <is>
          <t>Boleto Bancário</t>
        </is>
      </c>
      <c r="L8" t="inlineStr">
        <is>
          <t>Custo Mercadoria Vendida</t>
        </is>
      </c>
      <c r="M8" t="inlineStr">
        <is>
          <t>Insumos - Alimentos</t>
        </is>
      </c>
      <c r="N8" t="inlineStr">
        <is>
          <t>455211</t>
        </is>
      </c>
      <c r="O8" t="inlineStr">
        <is>
          <t>Documentação Aprovada</t>
        </is>
      </c>
      <c r="P8" t="inlineStr">
        <is>
          <t>Aprovado Diretoria</t>
        </is>
      </c>
      <c r="Q8" t="inlineStr">
        <is>
          <t>Aprovado Caixa</t>
        </is>
      </c>
      <c r="R8" t="inlineStr">
        <is>
          <t>Pago</t>
        </is>
      </c>
      <c r="S8" t="inlineStr">
        <is>
          <t>Riviera - Duroc Filial - Kamino</t>
        </is>
      </c>
    </row>
    <row r="9">
      <c r="A9" t="n">
        <v>138446</v>
      </c>
      <c r="B9" t="n">
        <v>115</v>
      </c>
      <c r="C9" t="inlineStr">
        <is>
          <t>Riviera Bar</t>
        </is>
      </c>
      <c r="D9" t="inlineStr">
        <is>
          <t xml:space="preserve">BGC COMERCIO DE UTENSILIOS </t>
        </is>
      </c>
      <c r="E9" t="n">
        <v>239.04</v>
      </c>
      <c r="F9" s="27" t="n">
        <v>45835</v>
      </c>
      <c r="G9" s="27" t="n">
        <v>45834</v>
      </c>
      <c r="H9" s="27" t="n">
        <v>45834</v>
      </c>
      <c r="I9" s="27" t="n">
        <v>45814</v>
      </c>
      <c r="J9" s="27" t="n">
        <v>45814</v>
      </c>
      <c r="K9" t="inlineStr">
        <is>
          <t>Boleto Bancário</t>
        </is>
      </c>
      <c r="L9" t="inlineStr">
        <is>
          <t>Utilidades</t>
        </is>
      </c>
      <c r="M9" t="inlineStr">
        <is>
          <t>Utensilios</t>
        </is>
      </c>
      <c r="N9" t="inlineStr">
        <is>
          <t>1370</t>
        </is>
      </c>
      <c r="O9" t="inlineStr">
        <is>
          <t>Documentação Aprovada</t>
        </is>
      </c>
      <c r="P9" t="inlineStr">
        <is>
          <t>Aprovado Diretoria</t>
        </is>
      </c>
      <c r="Q9" t="inlineStr">
        <is>
          <t>Aprovado Caixa</t>
        </is>
      </c>
      <c r="R9" t="inlineStr">
        <is>
          <t>Pago</t>
        </is>
      </c>
      <c r="S9" t="inlineStr">
        <is>
          <t>Riviera - Duroc Filial - Kamino</t>
        </is>
      </c>
    </row>
    <row r="10">
      <c r="A10" t="n">
        <v>141852</v>
      </c>
      <c r="B10" t="n">
        <v>115</v>
      </c>
      <c r="C10" t="inlineStr">
        <is>
          <t>Riviera Bar</t>
        </is>
      </c>
      <c r="D10" t="inlineStr">
        <is>
          <t>TRANSPORTE TAXI OU APLICATIVO - UBER/LALAMOVE/99 E DEMAIS</t>
        </is>
      </c>
      <c r="E10" t="n">
        <v>5.2</v>
      </c>
      <c r="F10" s="27" t="n">
        <v>45826</v>
      </c>
      <c r="G10" s="27" t="n">
        <v>45835</v>
      </c>
      <c r="H10" s="27" t="n">
        <v>45834</v>
      </c>
      <c r="I10" s="27" t="n">
        <v>45826</v>
      </c>
      <c r="J10" s="27" t="n">
        <v>45834</v>
      </c>
      <c r="K10" t="inlineStr">
        <is>
          <t>Dinheiro em Espécie</t>
        </is>
      </c>
      <c r="L10" t="inlineStr">
        <is>
          <t>Despesas com Transporte / Hospedagem</t>
        </is>
      </c>
      <c r="M10" t="inlineStr">
        <is>
          <t>Conduções/Taxi/Uber</t>
        </is>
      </c>
      <c r="N10" t="inlineStr">
        <is>
          <t>18062025</t>
        </is>
      </c>
      <c r="O10" t="inlineStr">
        <is>
          <t>Documentação Aprovada</t>
        </is>
      </c>
      <c r="P10" t="inlineStr">
        <is>
          <t>Aprovado Diretoria</t>
        </is>
      </c>
      <c r="Q10" t="inlineStr">
        <is>
          <t>Aprovado Caixa</t>
        </is>
      </c>
      <c r="R10" t="inlineStr">
        <is>
          <t>Pago</t>
        </is>
      </c>
      <c r="S10" t="inlineStr">
        <is>
          <t>Tesouraria</t>
        </is>
      </c>
    </row>
    <row r="11">
      <c r="A11" t="n">
        <v>141401</v>
      </c>
      <c r="B11" t="n">
        <v>115</v>
      </c>
      <c r="C11" t="inlineStr">
        <is>
          <t>Riviera Bar</t>
        </is>
      </c>
      <c r="D11" t="inlineStr">
        <is>
          <t>EAU DISTRIB. DE AGUA MINERAL EIRELI - EP</t>
        </is>
      </c>
      <c r="E11" t="n">
        <v>0</v>
      </c>
      <c r="F11" s="27" t="n">
        <v>45831</v>
      </c>
      <c r="G11" s="27" t="n">
        <v>45835</v>
      </c>
      <c r="H11" s="27" t="n">
        <v>45834</v>
      </c>
      <c r="I11" s="27" t="n">
        <v>45831</v>
      </c>
      <c r="J11" s="27" t="n">
        <v>45832</v>
      </c>
      <c r="K11" t="inlineStr">
        <is>
          <t xml:space="preserve">Nota Bonificada </t>
        </is>
      </c>
      <c r="L11" t="inlineStr">
        <is>
          <t>Custo Mercadoria Vendida</t>
        </is>
      </c>
      <c r="M11" t="inlineStr">
        <is>
          <t>Insumos - Bebidas</t>
        </is>
      </c>
      <c r="N11" t="inlineStr">
        <is>
          <t>254798</t>
        </is>
      </c>
      <c r="O11" t="inlineStr">
        <is>
          <t>Documentação Aprovada</t>
        </is>
      </c>
      <c r="P11" t="inlineStr">
        <is>
          <t>Aprovado Diretoria</t>
        </is>
      </c>
      <c r="Q11" t="inlineStr">
        <is>
          <t>Aprovado Caixa</t>
        </is>
      </c>
      <c r="R11" t="inlineStr">
        <is>
          <t>Pago</t>
        </is>
      </c>
      <c r="S11" t="inlineStr">
        <is>
          <t>Riviera - FDB Bar (Locus Lucis) - Bradesco</t>
        </is>
      </c>
    </row>
    <row r="12">
      <c r="A12" t="n">
        <v>140973</v>
      </c>
      <c r="B12" t="n">
        <v>115</v>
      </c>
      <c r="C12" t="inlineStr">
        <is>
          <t>Riviera Bar</t>
        </is>
      </c>
      <c r="D12" t="inlineStr">
        <is>
          <t>VALE TRANSPORTE</t>
        </is>
      </c>
      <c r="E12" t="n">
        <v>178</v>
      </c>
      <c r="F12" s="27" t="n">
        <v>45834</v>
      </c>
      <c r="G12" s="27" t="n">
        <v>45834</v>
      </c>
      <c r="H12" s="27" t="n">
        <v>45834</v>
      </c>
      <c r="I12" s="27" t="n">
        <v>45809</v>
      </c>
      <c r="J12" s="27" t="n">
        <v>45831</v>
      </c>
      <c r="K12" t="inlineStr">
        <is>
          <t>Transferência Bancária ou Pix</t>
        </is>
      </c>
      <c r="L12" t="inlineStr">
        <is>
          <t>Mão de Obra - Benefícios</t>
        </is>
      </c>
      <c r="M12" t="inlineStr">
        <is>
          <t xml:space="preserve">  -  Vale-transporte</t>
        </is>
      </c>
      <c r="N12" t="inlineStr">
        <is>
          <t>17800062025</t>
        </is>
      </c>
      <c r="O12" t="inlineStr">
        <is>
          <t>Documentação Aprovada</t>
        </is>
      </c>
      <c r="P12" t="inlineStr">
        <is>
          <t>Aprovado Diretoria</t>
        </is>
      </c>
      <c r="Q12" t="inlineStr">
        <is>
          <t>Aprovado Caixa</t>
        </is>
      </c>
      <c r="R12" t="inlineStr">
        <is>
          <t>Pago</t>
        </is>
      </c>
      <c r="S12" t="inlineStr">
        <is>
          <t>Riviera - Duroc Filial - Kamino</t>
        </is>
      </c>
    </row>
    <row r="13">
      <c r="A13" t="n">
        <v>140078</v>
      </c>
      <c r="B13" t="n">
        <v>115</v>
      </c>
      <c r="C13" t="inlineStr">
        <is>
          <t>Riviera Bar</t>
        </is>
      </c>
      <c r="D13" t="inlineStr">
        <is>
          <t>NOVA COMERCIAL DO PEIXE EIRELI</t>
        </is>
      </c>
      <c r="E13" t="n">
        <v>234.85</v>
      </c>
      <c r="F13" s="27" t="n">
        <v>45835</v>
      </c>
      <c r="G13" s="27" t="n">
        <v>45834</v>
      </c>
      <c r="H13" s="27" t="n">
        <v>45834</v>
      </c>
      <c r="I13" s="27" t="n">
        <v>45824</v>
      </c>
      <c r="J13" s="27" t="n">
        <v>45825</v>
      </c>
      <c r="K13" t="inlineStr">
        <is>
          <t>Boleto Bancário</t>
        </is>
      </c>
      <c r="L13" t="inlineStr">
        <is>
          <t>Custo Mercadoria Vendida</t>
        </is>
      </c>
      <c r="M13" t="inlineStr">
        <is>
          <t>Insumos - Alimentos</t>
        </is>
      </c>
      <c r="N13" t="inlineStr">
        <is>
          <t>25586</t>
        </is>
      </c>
      <c r="O13" t="inlineStr">
        <is>
          <t>Documentação Aprovada</t>
        </is>
      </c>
      <c r="P13" t="inlineStr">
        <is>
          <t>Aprovado Diretoria</t>
        </is>
      </c>
      <c r="Q13" t="inlineStr">
        <is>
          <t>Aprovado Caixa</t>
        </is>
      </c>
      <c r="R13" t="inlineStr">
        <is>
          <t>Pago</t>
        </is>
      </c>
      <c r="S13" t="inlineStr">
        <is>
          <t>Riviera - Duroc Filial - Kamino</t>
        </is>
      </c>
    </row>
    <row r="14">
      <c r="A14" t="n">
        <v>140077</v>
      </c>
      <c r="B14" t="n">
        <v>115</v>
      </c>
      <c r="C14" t="inlineStr">
        <is>
          <t>Riviera Bar</t>
        </is>
      </c>
      <c r="D14" t="inlineStr">
        <is>
          <t>NOVA COMERCIAL PESCADOS LTDA</t>
        </is>
      </c>
      <c r="E14" t="n">
        <v>2524</v>
      </c>
      <c r="F14" s="27" t="n">
        <v>45835</v>
      </c>
      <c r="G14" s="27" t="n">
        <v>45834</v>
      </c>
      <c r="H14" s="27" t="n">
        <v>45834</v>
      </c>
      <c r="I14" s="27" t="n">
        <v>45824</v>
      </c>
      <c r="J14" s="27" t="n">
        <v>45825</v>
      </c>
      <c r="K14" t="inlineStr">
        <is>
          <t>Boleto Bancário</t>
        </is>
      </c>
      <c r="L14" t="inlineStr">
        <is>
          <t>Custo Mercadoria Vendida</t>
        </is>
      </c>
      <c r="M14" t="inlineStr">
        <is>
          <t>Insumos - Alimentos</t>
        </is>
      </c>
      <c r="N14" t="inlineStr">
        <is>
          <t>25585</t>
        </is>
      </c>
      <c r="O14" t="inlineStr">
        <is>
          <t>Documentação Aprovada</t>
        </is>
      </c>
      <c r="P14" t="inlineStr">
        <is>
          <t>Aprovado Diretoria</t>
        </is>
      </c>
      <c r="Q14" t="inlineStr">
        <is>
          <t>Aprovado Caixa</t>
        </is>
      </c>
      <c r="R14" t="inlineStr">
        <is>
          <t>Pago</t>
        </is>
      </c>
      <c r="S14" t="inlineStr">
        <is>
          <t>Riviera - Duroc Filial - Kamino</t>
        </is>
      </c>
    </row>
    <row r="15">
      <c r="A15" t="n">
        <v>140291</v>
      </c>
      <c r="B15" t="n">
        <v>115</v>
      </c>
      <c r="C15" t="inlineStr">
        <is>
          <t>Riviera Bar</t>
        </is>
      </c>
      <c r="D15" t="inlineStr">
        <is>
          <t>PDO ALIMENTOS E COMERCIO LTDA</t>
        </is>
      </c>
      <c r="E15" t="n">
        <v>212.25</v>
      </c>
      <c r="F15" s="27" t="n">
        <v>45835</v>
      </c>
      <c r="G15" s="27" t="n">
        <v>45834</v>
      </c>
      <c r="H15" s="27" t="n">
        <v>45834</v>
      </c>
      <c r="I15" s="27" t="n">
        <v>45825</v>
      </c>
      <c r="J15" s="27" t="n">
        <v>45825</v>
      </c>
      <c r="K15" t="inlineStr">
        <is>
          <t>Boleto Bancário</t>
        </is>
      </c>
      <c r="L15" t="inlineStr">
        <is>
          <t>Custo Mercadoria Vendida</t>
        </is>
      </c>
      <c r="M15" t="inlineStr">
        <is>
          <t>Insumos - Alimentos</t>
        </is>
      </c>
      <c r="N15" t="inlineStr">
        <is>
          <t>39413</t>
        </is>
      </c>
      <c r="O15" t="inlineStr">
        <is>
          <t>Documentação Aprovada</t>
        </is>
      </c>
      <c r="P15" t="inlineStr">
        <is>
          <t>Aprovado Diretoria</t>
        </is>
      </c>
      <c r="Q15" t="inlineStr">
        <is>
          <t>Aprovado Caixa</t>
        </is>
      </c>
      <c r="R15" t="inlineStr">
        <is>
          <t>Pago</t>
        </is>
      </c>
      <c r="S15" t="inlineStr">
        <is>
          <t>Riviera - Duroc Filial - Kamino</t>
        </is>
      </c>
    </row>
    <row r="16">
      <c r="A16" t="n">
        <v>139926</v>
      </c>
      <c r="B16" t="n">
        <v>115</v>
      </c>
      <c r="C16" t="inlineStr">
        <is>
          <t>Riviera Bar</t>
        </is>
      </c>
      <c r="D16" t="inlineStr">
        <is>
          <t>VALE TRANSPORTE</t>
        </is>
      </c>
      <c r="E16" t="n">
        <v>6871.73</v>
      </c>
      <c r="F16" s="27" t="n">
        <v>45832</v>
      </c>
      <c r="G16" s="27" t="n">
        <v>45832</v>
      </c>
      <c r="H16" s="27" t="n">
        <v>45834</v>
      </c>
      <c r="I16" s="27" t="n">
        <v>45839</v>
      </c>
      <c r="J16" s="27" t="n">
        <v>45824</v>
      </c>
      <c r="K16" t="inlineStr">
        <is>
          <t>Boleto Bancário</t>
        </is>
      </c>
      <c r="L16" t="inlineStr">
        <is>
          <t>Mão de Obra - Benefícios</t>
        </is>
      </c>
      <c r="M16" t="inlineStr">
        <is>
          <t xml:space="preserve">  -  Vale-transporte</t>
        </is>
      </c>
      <c r="N16" t="inlineStr">
        <is>
          <t>12409489</t>
        </is>
      </c>
      <c r="O16" t="inlineStr">
        <is>
          <t>Documentação Aprovada</t>
        </is>
      </c>
      <c r="P16" t="inlineStr">
        <is>
          <t>Aprovado Diretoria</t>
        </is>
      </c>
      <c r="Q16" t="inlineStr">
        <is>
          <t>Aprovado Caixa</t>
        </is>
      </c>
      <c r="R16" t="inlineStr">
        <is>
          <t>Pago</t>
        </is>
      </c>
      <c r="S16" t="inlineStr">
        <is>
          <t>Riviera - Duroc Filial - Kamino</t>
        </is>
      </c>
    </row>
    <row r="17">
      <c r="A17" t="n">
        <v>140043</v>
      </c>
      <c r="B17" t="n">
        <v>115</v>
      </c>
      <c r="C17" t="inlineStr">
        <is>
          <t>Riviera Bar</t>
        </is>
      </c>
      <c r="D17" t="inlineStr">
        <is>
          <t>EMERSON ALVES DA SILVA</t>
        </is>
      </c>
      <c r="E17" t="n">
        <v>13025</v>
      </c>
      <c r="F17" s="27" t="n">
        <v>45834</v>
      </c>
      <c r="G17" s="27" t="n">
        <v>45834</v>
      </c>
      <c r="H17" s="27" t="n">
        <v>45834</v>
      </c>
      <c r="I17" s="27" t="n">
        <v>45809</v>
      </c>
      <c r="J17" s="27" t="n">
        <v>45825</v>
      </c>
      <c r="K17" t="inlineStr">
        <is>
          <t>Transferência Bancária ou Pix</t>
        </is>
      </c>
      <c r="L17" t="inlineStr">
        <is>
          <t>Mão de Obra - Encargos e Provisões</t>
        </is>
      </c>
      <c r="M17" t="inlineStr">
        <is>
          <t xml:space="preserve">  -  Rescisão</t>
        </is>
      </c>
      <c r="N17" t="inlineStr">
        <is>
          <t>1302495062025</t>
        </is>
      </c>
      <c r="O17" t="inlineStr">
        <is>
          <t>Documentação Aprovada</t>
        </is>
      </c>
      <c r="P17" t="inlineStr">
        <is>
          <t>Aprovado Diretoria</t>
        </is>
      </c>
      <c r="Q17" t="inlineStr">
        <is>
          <t>Aprovado Caixa</t>
        </is>
      </c>
      <c r="R17" t="inlineStr">
        <is>
          <t>Pago</t>
        </is>
      </c>
      <c r="S17" t="inlineStr">
        <is>
          <t>Riviera - Duroc Filial - Kamino</t>
        </is>
      </c>
    </row>
    <row r="18">
      <c r="A18" t="n">
        <v>140065</v>
      </c>
      <c r="B18" t="n">
        <v>115</v>
      </c>
      <c r="C18" t="inlineStr">
        <is>
          <t>Riviera Bar</t>
        </is>
      </c>
      <c r="D18" t="inlineStr">
        <is>
          <t>CECILIA TSUYACO ARAKI SILVA LTDA</t>
        </is>
      </c>
      <c r="E18" t="n">
        <v>1049.5</v>
      </c>
      <c r="F18" s="27" t="n">
        <v>45835</v>
      </c>
      <c r="G18" s="27" t="n">
        <v>45834</v>
      </c>
      <c r="H18" s="27" t="n">
        <v>45834</v>
      </c>
      <c r="I18" s="27" t="n">
        <v>45824</v>
      </c>
      <c r="J18" s="27" t="n">
        <v>45825</v>
      </c>
      <c r="K18" t="inlineStr">
        <is>
          <t>Boleto Bancário</t>
        </is>
      </c>
      <c r="L18" t="inlineStr">
        <is>
          <t>Custo Mercadoria Vendida</t>
        </is>
      </c>
      <c r="M18" t="inlineStr">
        <is>
          <t>Insumos - Alimentos</t>
        </is>
      </c>
      <c r="N18" t="inlineStr">
        <is>
          <t>372887</t>
        </is>
      </c>
      <c r="O18" t="inlineStr">
        <is>
          <t>Documentação Aprovada</t>
        </is>
      </c>
      <c r="P18" t="inlineStr">
        <is>
          <t>Aprovado Diretoria</t>
        </is>
      </c>
      <c r="Q18" t="inlineStr">
        <is>
          <t>Aprovado Caixa</t>
        </is>
      </c>
      <c r="R18" t="inlineStr">
        <is>
          <t>Pago</t>
        </is>
      </c>
      <c r="S18" t="inlineStr">
        <is>
          <t>Riviera - Duroc Filial - Kamino</t>
        </is>
      </c>
    </row>
    <row r="19">
      <c r="A19" t="n">
        <v>139722</v>
      </c>
      <c r="B19" t="n">
        <v>115</v>
      </c>
      <c r="C19" t="inlineStr">
        <is>
          <t>Riviera Bar</t>
        </is>
      </c>
      <c r="D19" t="inlineStr">
        <is>
          <t>CECILIA TSUYACO ARAKI SILVA LTDA</t>
        </is>
      </c>
      <c r="E19" t="n">
        <v>589.5</v>
      </c>
      <c r="F19" s="27" t="n">
        <v>45834</v>
      </c>
      <c r="G19" s="27" t="n">
        <v>45834</v>
      </c>
      <c r="H19" s="27" t="n">
        <v>45834</v>
      </c>
      <c r="I19" s="27" t="n">
        <v>45821</v>
      </c>
      <c r="J19" s="27" t="n">
        <v>45821</v>
      </c>
      <c r="K19" t="inlineStr">
        <is>
          <t>Boleto Bancário</t>
        </is>
      </c>
      <c r="L19" t="inlineStr">
        <is>
          <t>Custo Mercadoria Vendida</t>
        </is>
      </c>
      <c r="M19" t="inlineStr">
        <is>
          <t>Insumos - Alimentos</t>
        </is>
      </c>
      <c r="N19" t="inlineStr">
        <is>
          <t>372787</t>
        </is>
      </c>
      <c r="O19" t="inlineStr">
        <is>
          <t>Documentação Aprovada</t>
        </is>
      </c>
      <c r="P19" t="inlineStr">
        <is>
          <t>Aprovado Diretoria</t>
        </is>
      </c>
      <c r="Q19" t="inlineStr">
        <is>
          <t>Aprovado Caixa</t>
        </is>
      </c>
      <c r="R19" t="inlineStr">
        <is>
          <t>Pago</t>
        </is>
      </c>
      <c r="S19" t="inlineStr">
        <is>
          <t>Riviera - Duroc Filial - Kamino</t>
        </is>
      </c>
    </row>
    <row r="20">
      <c r="A20" t="n">
        <v>140044</v>
      </c>
      <c r="B20" t="n">
        <v>115</v>
      </c>
      <c r="C20" t="inlineStr">
        <is>
          <t>Riviera Bar</t>
        </is>
      </c>
      <c r="D20" t="inlineStr">
        <is>
          <t>EMERSON ALVES DA SILVA</t>
        </is>
      </c>
      <c r="E20" t="n">
        <v>6118.66</v>
      </c>
      <c r="F20" s="27" t="n">
        <v>45834</v>
      </c>
      <c r="G20" s="27" t="n">
        <v>45834</v>
      </c>
      <c r="H20" s="27" t="n">
        <v>45834</v>
      </c>
      <c r="I20" s="27" t="n">
        <v>45809</v>
      </c>
      <c r="J20" s="27" t="n">
        <v>45825</v>
      </c>
      <c r="K20" t="inlineStr">
        <is>
          <t>Transferência Bancária ou Pix</t>
        </is>
      </c>
      <c r="L20" t="inlineStr">
        <is>
          <t>Mão de Obra - Encargos e Provisões</t>
        </is>
      </c>
      <c r="M20" t="inlineStr">
        <is>
          <t xml:space="preserve">  -  Multa Rescisória</t>
        </is>
      </c>
      <c r="N20" t="inlineStr">
        <is>
          <t>611866062025</t>
        </is>
      </c>
      <c r="O20" t="inlineStr">
        <is>
          <t>Documentação Aprovada</t>
        </is>
      </c>
      <c r="P20" t="inlineStr">
        <is>
          <t>Aprovado Diretoria</t>
        </is>
      </c>
      <c r="Q20" t="inlineStr">
        <is>
          <t>Aprovado Caixa</t>
        </is>
      </c>
      <c r="R20" t="inlineStr">
        <is>
          <t>Pago</t>
        </is>
      </c>
      <c r="S20" t="inlineStr">
        <is>
          <t>Riviera - Duroc Filial - Kamino</t>
        </is>
      </c>
    </row>
    <row r="21">
      <c r="A21" t="n">
        <v>140045</v>
      </c>
      <c r="B21" t="n">
        <v>115</v>
      </c>
      <c r="C21" t="inlineStr">
        <is>
          <t>Riviera Bar</t>
        </is>
      </c>
      <c r="D21" t="inlineStr">
        <is>
          <t>MAIKI SOUZA CHAVES</t>
        </is>
      </c>
      <c r="E21" t="n">
        <v>9594.48</v>
      </c>
      <c r="F21" s="27" t="n">
        <v>45835</v>
      </c>
      <c r="G21" s="27" t="n">
        <v>45834</v>
      </c>
      <c r="H21" s="27" t="n">
        <v>45834</v>
      </c>
      <c r="I21" s="27" t="n">
        <v>45809</v>
      </c>
      <c r="J21" s="27" t="n">
        <v>45825</v>
      </c>
      <c r="K21" t="inlineStr">
        <is>
          <t>Transferência Bancária ou Pix</t>
        </is>
      </c>
      <c r="L21" t="inlineStr">
        <is>
          <t>Mão de Obra - Encargos e Provisões</t>
        </is>
      </c>
      <c r="M21" t="inlineStr">
        <is>
          <t xml:space="preserve">  -  Rescisão</t>
        </is>
      </c>
      <c r="N21" t="inlineStr">
        <is>
          <t>959448062025</t>
        </is>
      </c>
      <c r="O21" t="inlineStr">
        <is>
          <t>Documentação Aprovada</t>
        </is>
      </c>
      <c r="P21" t="inlineStr">
        <is>
          <t>Aprovado Diretoria</t>
        </is>
      </c>
      <c r="Q21" t="inlineStr">
        <is>
          <t>Aprovado Caixa</t>
        </is>
      </c>
      <c r="R21" t="inlineStr">
        <is>
          <t>Pago</t>
        </is>
      </c>
      <c r="S21" t="inlineStr">
        <is>
          <t>Riviera - Duroc Filial - Kamino</t>
        </is>
      </c>
    </row>
    <row r="22">
      <c r="A22" t="n">
        <v>140063</v>
      </c>
      <c r="B22" t="n">
        <v>115</v>
      </c>
      <c r="C22" t="inlineStr">
        <is>
          <t>Riviera Bar</t>
        </is>
      </c>
      <c r="D22" t="inlineStr">
        <is>
          <t>CECILIA TSUYACO ARAKI SILVA LTDA</t>
        </is>
      </c>
      <c r="E22" t="n">
        <v>98.5</v>
      </c>
      <c r="F22" s="27" t="n">
        <v>45835</v>
      </c>
      <c r="G22" s="27" t="n">
        <v>45834</v>
      </c>
      <c r="H22" s="27" t="n">
        <v>45834</v>
      </c>
      <c r="I22" s="27" t="n">
        <v>45824</v>
      </c>
      <c r="J22" s="27" t="n">
        <v>45825</v>
      </c>
      <c r="K22" t="inlineStr">
        <is>
          <t>Boleto Bancário</t>
        </is>
      </c>
      <c r="L22" t="inlineStr">
        <is>
          <t>Custo Mercadoria Vendida</t>
        </is>
      </c>
      <c r="M22" t="inlineStr">
        <is>
          <t>Insumos - Alimentos</t>
        </is>
      </c>
      <c r="N22" t="inlineStr">
        <is>
          <t>372881</t>
        </is>
      </c>
      <c r="O22" t="inlineStr">
        <is>
          <t>Documentação Aprovada</t>
        </is>
      </c>
      <c r="P22" t="inlineStr">
        <is>
          <t>Aprovado Diretoria</t>
        </is>
      </c>
      <c r="Q22" t="inlineStr">
        <is>
          <t>Aprovado Caixa</t>
        </is>
      </c>
      <c r="R22" t="inlineStr">
        <is>
          <t>Pago</t>
        </is>
      </c>
      <c r="S22" t="inlineStr">
        <is>
          <t>Riviera - Duroc Filial - Kamino</t>
        </is>
      </c>
    </row>
    <row r="23">
      <c r="A23" t="n">
        <v>140046</v>
      </c>
      <c r="B23" t="n">
        <v>115</v>
      </c>
      <c r="C23" t="inlineStr">
        <is>
          <t>Riviera Bar</t>
        </is>
      </c>
      <c r="D23" t="inlineStr">
        <is>
          <t>MAIKI SOUZA CHAVES</t>
        </is>
      </c>
      <c r="E23" t="n">
        <v>1745.02</v>
      </c>
      <c r="F23" s="27" t="n">
        <v>45835</v>
      </c>
      <c r="G23" s="27" t="n">
        <v>45834</v>
      </c>
      <c r="H23" s="27" t="n">
        <v>45834</v>
      </c>
      <c r="I23" s="27" t="n">
        <v>45809</v>
      </c>
      <c r="J23" s="27" t="n">
        <v>45825</v>
      </c>
      <c r="K23" t="inlineStr">
        <is>
          <t>Transferência Bancária ou Pix</t>
        </is>
      </c>
      <c r="L23" t="inlineStr">
        <is>
          <t>Mão de Obra - Encargos e Provisões</t>
        </is>
      </c>
      <c r="M23" t="inlineStr">
        <is>
          <t xml:space="preserve">  -  Multa Rescisória</t>
        </is>
      </c>
      <c r="N23" t="inlineStr">
        <is>
          <t>174502062025</t>
        </is>
      </c>
      <c r="O23" t="inlineStr">
        <is>
          <t>Documentação Aprovada</t>
        </is>
      </c>
      <c r="P23" t="inlineStr">
        <is>
          <t>Aprovado Diretoria</t>
        </is>
      </c>
      <c r="Q23" t="inlineStr">
        <is>
          <t>Aprovado Caixa</t>
        </is>
      </c>
      <c r="R23" t="inlineStr">
        <is>
          <t>Pago</t>
        </is>
      </c>
      <c r="S23" t="inlineStr">
        <is>
          <t>Riviera - Duroc Filial - Kamino</t>
        </is>
      </c>
    </row>
    <row r="24">
      <c r="A24" t="n">
        <v>140060</v>
      </c>
      <c r="B24" t="n">
        <v>115</v>
      </c>
      <c r="C24" t="inlineStr">
        <is>
          <t>Riviera Bar</t>
        </is>
      </c>
      <c r="D24" t="inlineStr">
        <is>
          <t>BB DISTRIBUIDORA DE CARNES LTDA</t>
        </is>
      </c>
      <c r="E24" t="n">
        <v>421.2</v>
      </c>
      <c r="F24" s="27" t="n">
        <v>45835</v>
      </c>
      <c r="G24" s="27" t="n">
        <v>45834</v>
      </c>
      <c r="H24" s="27" t="n">
        <v>45834</v>
      </c>
      <c r="I24" s="27" t="n">
        <v>45824</v>
      </c>
      <c r="J24" s="27" t="n">
        <v>45825</v>
      </c>
      <c r="K24" t="inlineStr">
        <is>
          <t>Boleto Bancário</t>
        </is>
      </c>
      <c r="L24" t="inlineStr">
        <is>
          <t>Custo Mercadoria Vendida</t>
        </is>
      </c>
      <c r="M24" t="inlineStr">
        <is>
          <t>Insumos - Alimentos</t>
        </is>
      </c>
      <c r="N24" t="inlineStr">
        <is>
          <t>395477</t>
        </is>
      </c>
      <c r="O24" t="inlineStr">
        <is>
          <t>Documentação Aprovada</t>
        </is>
      </c>
      <c r="P24" t="inlineStr">
        <is>
          <t>Aprovado Diretoria</t>
        </is>
      </c>
      <c r="Q24" t="inlineStr">
        <is>
          <t>Aprovado Caixa</t>
        </is>
      </c>
      <c r="R24" t="inlineStr">
        <is>
          <t>Pago</t>
        </is>
      </c>
      <c r="S24" t="inlineStr">
        <is>
          <t>Riviera - Duroc Filial - Kamino</t>
        </is>
      </c>
    </row>
    <row r="25">
      <c r="A25" t="n">
        <v>139730</v>
      </c>
      <c r="B25" t="n">
        <v>115</v>
      </c>
      <c r="C25" t="inlineStr">
        <is>
          <t>Riviera Bar</t>
        </is>
      </c>
      <c r="D25" t="inlineStr">
        <is>
          <t xml:space="preserve">HORTIFRUTI DO CHEF LTDA </t>
        </is>
      </c>
      <c r="E25" t="n">
        <v>2358.54</v>
      </c>
      <c r="F25" s="27" t="n">
        <v>45835</v>
      </c>
      <c r="G25" s="27" t="n">
        <v>45834</v>
      </c>
      <c r="H25" s="27" t="n">
        <v>45834</v>
      </c>
      <c r="I25" s="27" t="n">
        <v>45821</v>
      </c>
      <c r="J25" s="27" t="n">
        <v>45821</v>
      </c>
      <c r="K25" t="inlineStr">
        <is>
          <t>Boleto Bancário</t>
        </is>
      </c>
      <c r="L25" t="inlineStr">
        <is>
          <t>Custo Mercadoria Vendida</t>
        </is>
      </c>
      <c r="M25" t="inlineStr">
        <is>
          <t>Insumos - Alimentos</t>
        </is>
      </c>
      <c r="N25" t="inlineStr">
        <is>
          <t>26996</t>
        </is>
      </c>
      <c r="O25" t="inlineStr">
        <is>
          <t>Documentação Aprovada</t>
        </is>
      </c>
      <c r="P25" t="inlineStr">
        <is>
          <t>Aprovado Diretoria</t>
        </is>
      </c>
      <c r="Q25" t="inlineStr">
        <is>
          <t>Aprovado Caixa</t>
        </is>
      </c>
      <c r="R25" t="inlineStr">
        <is>
          <t>Pago</t>
        </is>
      </c>
      <c r="S25" t="inlineStr">
        <is>
          <t>Riviera - Duroc Filial - Kamino</t>
        </is>
      </c>
    </row>
    <row r="26">
      <c r="A26" t="n">
        <v>140059</v>
      </c>
      <c r="B26" t="n">
        <v>115</v>
      </c>
      <c r="C26" t="inlineStr">
        <is>
          <t>Riviera Bar</t>
        </is>
      </c>
      <c r="D26" t="inlineStr">
        <is>
          <t>BB DISTRIBUIDORA DE CARNES LTDA</t>
        </is>
      </c>
      <c r="E26" t="n">
        <v>2880</v>
      </c>
      <c r="F26" s="27" t="n">
        <v>45835</v>
      </c>
      <c r="G26" s="27" t="n">
        <v>45834</v>
      </c>
      <c r="H26" s="27" t="n">
        <v>45834</v>
      </c>
      <c r="I26" s="27" t="n">
        <v>45824</v>
      </c>
      <c r="J26" s="27" t="n">
        <v>45825</v>
      </c>
      <c r="K26" t="inlineStr">
        <is>
          <t>Boleto Bancário</t>
        </is>
      </c>
      <c r="L26" t="inlineStr">
        <is>
          <t>Custo Mercadoria Vendida</t>
        </is>
      </c>
      <c r="M26" t="inlineStr">
        <is>
          <t>Insumos - Alimentos</t>
        </is>
      </c>
      <c r="N26" t="inlineStr">
        <is>
          <t>395437</t>
        </is>
      </c>
      <c r="O26" t="inlineStr">
        <is>
          <t>Documentação Aprovada</t>
        </is>
      </c>
      <c r="P26" t="inlineStr">
        <is>
          <t>Aprovado Diretoria</t>
        </is>
      </c>
      <c r="Q26" t="inlineStr">
        <is>
          <t>Aprovado Caixa</t>
        </is>
      </c>
      <c r="R26" t="inlineStr">
        <is>
          <t>Pago</t>
        </is>
      </c>
      <c r="S26" t="inlineStr">
        <is>
          <t>Riviera - Duroc Filial - Kamino</t>
        </is>
      </c>
    </row>
    <row r="27">
      <c r="A27" t="n">
        <v>139020</v>
      </c>
      <c r="B27" t="n">
        <v>115</v>
      </c>
      <c r="C27" t="inlineStr">
        <is>
          <t>Riviera Bar</t>
        </is>
      </c>
      <c r="D27" t="inlineStr">
        <is>
          <t>ZIGPAY LTDAS -ME</t>
        </is>
      </c>
      <c r="E27" t="n">
        <v>200</v>
      </c>
      <c r="F27" s="27" t="n">
        <v>45835</v>
      </c>
      <c r="G27" s="27" t="n">
        <v>45834</v>
      </c>
      <c r="H27" s="27" t="n">
        <v>45834</v>
      </c>
      <c r="I27" s="27" t="n">
        <v>45819</v>
      </c>
      <c r="J27" s="27" t="n">
        <v>45819</v>
      </c>
      <c r="K27" t="inlineStr">
        <is>
          <t>Boleto Bancário</t>
        </is>
      </c>
      <c r="L27" t="inlineStr">
        <is>
          <t>Manutenção</t>
        </is>
      </c>
      <c r="M27" t="inlineStr">
        <is>
          <t>Manutenção de Equipamentos</t>
        </is>
      </c>
      <c r="N27" t="inlineStr">
        <is>
          <t>99799-1</t>
        </is>
      </c>
      <c r="O27" t="inlineStr">
        <is>
          <t>Documentação Aprovada</t>
        </is>
      </c>
      <c r="P27" t="inlineStr">
        <is>
          <t>Aprovado Diretoria</t>
        </is>
      </c>
      <c r="Q27" t="inlineStr">
        <is>
          <t>Aprovado Caixa</t>
        </is>
      </c>
      <c r="R27" t="inlineStr">
        <is>
          <t>Pago</t>
        </is>
      </c>
      <c r="S27" t="inlineStr">
        <is>
          <t>Riviera - Duroc Filial - Kamino</t>
        </is>
      </c>
    </row>
    <row r="28">
      <c r="A28" t="n">
        <v>139227</v>
      </c>
      <c r="B28" t="n">
        <v>115</v>
      </c>
      <c r="C28" t="inlineStr">
        <is>
          <t>Riviera Bar</t>
        </is>
      </c>
      <c r="D28" t="inlineStr">
        <is>
          <t>RMG HORTIFRUTI LTDA</t>
        </is>
      </c>
      <c r="E28" t="n">
        <v>127.7</v>
      </c>
      <c r="F28" s="27" t="n">
        <v>45834</v>
      </c>
      <c r="G28" s="27" t="n">
        <v>45834</v>
      </c>
      <c r="H28" s="27" t="n">
        <v>45834</v>
      </c>
      <c r="I28" s="27" t="n">
        <v>45820</v>
      </c>
      <c r="J28" s="27" t="n">
        <v>45820</v>
      </c>
      <c r="K28" t="inlineStr">
        <is>
          <t>Boleto Bancário</t>
        </is>
      </c>
      <c r="L28" t="inlineStr">
        <is>
          <t>Custo Mercadoria Vendida</t>
        </is>
      </c>
      <c r="M28" t="inlineStr">
        <is>
          <t>Insumos - Alimentos</t>
        </is>
      </c>
      <c r="N28" t="inlineStr">
        <is>
          <t>1539</t>
        </is>
      </c>
      <c r="O28" t="inlineStr">
        <is>
          <t>Documentação Aprovada</t>
        </is>
      </c>
      <c r="P28" t="inlineStr">
        <is>
          <t>Aprovado Diretoria</t>
        </is>
      </c>
      <c r="Q28" t="inlineStr">
        <is>
          <t>Aprovado Caixa</t>
        </is>
      </c>
      <c r="R28" t="inlineStr">
        <is>
          <t>Pago</t>
        </is>
      </c>
      <c r="S28" t="inlineStr">
        <is>
          <t>Riviera - Duroc Filial - Kamino</t>
        </is>
      </c>
    </row>
    <row r="29">
      <c r="A29" t="n">
        <v>142159</v>
      </c>
      <c r="B29" t="n">
        <v>115</v>
      </c>
      <c r="C29" t="inlineStr">
        <is>
          <t>Riviera Bar</t>
        </is>
      </c>
      <c r="D29" t="inlineStr">
        <is>
          <t xml:space="preserve">KAMINO INSTITUICAO DE PAGAMENTO LTDA </t>
        </is>
      </c>
      <c r="E29" t="n">
        <v>2.5</v>
      </c>
      <c r="F29" s="27" t="n">
        <v>45834</v>
      </c>
      <c r="G29" s="27" t="n"/>
      <c r="H29" s="27" t="n">
        <v>45834</v>
      </c>
      <c r="I29" s="27" t="n">
        <v>45834</v>
      </c>
      <c r="J29" s="27" t="n">
        <v>45835</v>
      </c>
      <c r="K29" t="inlineStr">
        <is>
          <t>Transferência Bancária ou Pix</t>
        </is>
      </c>
      <c r="L29" t="inlineStr">
        <is>
          <t>Despesas Financeiras</t>
        </is>
      </c>
      <c r="M29" t="inlineStr">
        <is>
          <t>Tarifas Bancárias</t>
        </is>
      </c>
      <c r="N29" t="inlineStr">
        <is>
          <t>00250</t>
        </is>
      </c>
      <c r="P29" t="inlineStr">
        <is>
          <t>Aprovado Diretoria</t>
        </is>
      </c>
      <c r="R29" t="inlineStr">
        <is>
          <t>Pago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Casa</t>
        </is>
      </c>
      <c r="D1" t="inlineStr">
        <is>
          <t>ID_Casa</t>
        </is>
      </c>
      <c r="E1" t="inlineStr">
        <is>
          <t>CNPJ_Loja</t>
        </is>
      </c>
      <c r="F1" t="inlineStr">
        <is>
          <t>Fornecedor</t>
        </is>
      </c>
      <c r="G1" t="inlineStr">
        <is>
          <t>Parcelamento</t>
        </is>
      </c>
      <c r="H1" t="inlineStr">
        <is>
          <t>Qtd_Parcelas</t>
        </is>
      </c>
      <c r="I1" t="inlineStr">
        <is>
          <t>Num_Parcela</t>
        </is>
      </c>
      <c r="J1" t="inlineStr">
        <is>
          <t>Valor_Parcela</t>
        </is>
      </c>
      <c r="K1" t="inlineStr">
        <is>
          <t>Vencimento_Parcela</t>
        </is>
      </c>
      <c r="L1" t="inlineStr">
        <is>
          <t>Previsao_Parcela</t>
        </is>
      </c>
      <c r="M1" t="inlineStr">
        <is>
          <t>Realiz_Parcela</t>
        </is>
      </c>
      <c r="N1" t="inlineStr">
        <is>
          <t>Valor_Original</t>
        </is>
      </c>
      <c r="O1" t="inlineStr">
        <is>
          <t>Valor_Liquido</t>
        </is>
      </c>
      <c r="P1" t="inlineStr">
        <is>
          <t>Data_Lancamento</t>
        </is>
      </c>
      <c r="Q1" t="inlineStr">
        <is>
          <t>Forma_Pagamento</t>
        </is>
      </c>
      <c r="R1" t="inlineStr">
        <is>
          <t>Doc_NF</t>
        </is>
      </c>
      <c r="S1" t="inlineStr">
        <is>
          <t>Class_Cont_1</t>
        </is>
      </c>
      <c r="T1" t="inlineStr">
        <is>
          <t>Class_Cont_2</t>
        </is>
      </c>
      <c r="U1" t="inlineStr">
        <is>
          <t>Status_Conf_Document</t>
        </is>
      </c>
      <c r="V1" t="inlineStr">
        <is>
          <t>Status_Aprov_Diret</t>
        </is>
      </c>
      <c r="W1" t="inlineStr">
        <is>
          <t>Status_Aprov_Caixa</t>
        </is>
      </c>
      <c r="X1" t="inlineStr">
        <is>
          <t>Status_Pgto</t>
        </is>
      </c>
      <c r="Y1" t="inlineStr">
        <is>
          <t>Conta_Bancaria</t>
        </is>
      </c>
    </row>
    <row r="2">
      <c r="A2" t="n">
        <v>9664</v>
      </c>
      <c r="B2" t="n">
        <v>138444</v>
      </c>
      <c r="C2" t="inlineStr">
        <is>
          <t>Riviera Bar</t>
        </is>
      </c>
      <c r="D2" t="n">
        <v>115</v>
      </c>
      <c r="F2" t="inlineStr">
        <is>
          <t>KING COMERCIO E IMPORTACAO DE BEBIDAS LT</t>
        </is>
      </c>
      <c r="G2" t="inlineStr">
        <is>
          <t>True</t>
        </is>
      </c>
      <c r="H2" t="n">
        <v>3</v>
      </c>
      <c r="I2" t="n">
        <v>2</v>
      </c>
      <c r="J2" t="n">
        <v>3063.6</v>
      </c>
      <c r="K2" s="27" t="n">
        <v>45834</v>
      </c>
      <c r="L2" s="27" t="n">
        <v>45834</v>
      </c>
      <c r="M2" s="27" t="n">
        <v>45834</v>
      </c>
      <c r="N2" t="n">
        <v>9190.799999999999</v>
      </c>
      <c r="O2" t="n">
        <v>9190.799999999999</v>
      </c>
      <c r="P2" s="27" t="n">
        <v>45814</v>
      </c>
      <c r="Q2" t="inlineStr">
        <is>
          <t>Boleto Bancário</t>
        </is>
      </c>
      <c r="R2" t="inlineStr">
        <is>
          <t>118334</t>
        </is>
      </c>
      <c r="S2" t="inlineStr">
        <is>
          <t>Custo Mercadoria Vendida</t>
        </is>
      </c>
      <c r="T2" t="inlineStr">
        <is>
          <t>Insumos - Bebidas</t>
        </is>
      </c>
      <c r="U2" t="inlineStr">
        <is>
          <t>Documentação Aprovada</t>
        </is>
      </c>
      <c r="V2" t="inlineStr">
        <is>
          <t>Aprovado Diretoria</t>
        </is>
      </c>
      <c r="W2" t="inlineStr">
        <is>
          <t>Aprovado Caixa</t>
        </is>
      </c>
      <c r="X2" t="inlineStr">
        <is>
          <t>Parcela_Paga</t>
        </is>
      </c>
      <c r="Y2" t="inlineStr">
        <is>
          <t>Riviera - Duroc Filial - Kamino</t>
        </is>
      </c>
    </row>
    <row r="3">
      <c r="A3" t="n">
        <v>9427</v>
      </c>
      <c r="B3" t="n">
        <v>135280</v>
      </c>
      <c r="C3" t="inlineStr">
        <is>
          <t>Riviera Bar</t>
        </is>
      </c>
      <c r="D3" t="n">
        <v>115</v>
      </c>
      <c r="F3" t="inlineStr">
        <is>
          <t>FG7 COMERCIO E DISTRIBUICAO DE BEBIDAS -</t>
        </is>
      </c>
      <c r="G3" t="inlineStr">
        <is>
          <t>True</t>
        </is>
      </c>
      <c r="H3" t="n">
        <v>3</v>
      </c>
      <c r="I3" t="n">
        <v>3</v>
      </c>
      <c r="J3" t="n">
        <v>2270.46</v>
      </c>
      <c r="K3" s="27" t="n">
        <v>45834</v>
      </c>
      <c r="L3" s="27" t="n">
        <v>45834</v>
      </c>
      <c r="M3" s="27" t="n">
        <v>45834</v>
      </c>
      <c r="N3" t="n">
        <v>6811.39</v>
      </c>
      <c r="O3" t="n">
        <v>6811.39</v>
      </c>
      <c r="P3" s="27" t="n">
        <v>45806</v>
      </c>
      <c r="Q3" t="inlineStr">
        <is>
          <t>Boleto Bancário</t>
        </is>
      </c>
      <c r="R3" t="inlineStr">
        <is>
          <t>618936</t>
        </is>
      </c>
      <c r="S3" t="inlineStr">
        <is>
          <t>Custo Mercadoria Vendida</t>
        </is>
      </c>
      <c r="T3" t="inlineStr">
        <is>
          <t>Insumos - Bebidas</t>
        </is>
      </c>
      <c r="U3" t="inlineStr">
        <is>
          <t>Documentação Aprovada</t>
        </is>
      </c>
      <c r="V3" t="inlineStr">
        <is>
          <t>Aprovado Diretoria</t>
        </is>
      </c>
      <c r="W3" t="inlineStr">
        <is>
          <t>Aprovado Caixa</t>
        </is>
      </c>
      <c r="X3" t="inlineStr">
        <is>
          <t>Parcela_Paga</t>
        </is>
      </c>
      <c r="Y3" t="inlineStr">
        <is>
          <t>Riviera - Duroc Filial - Kamino</t>
        </is>
      </c>
    </row>
    <row r="4">
      <c r="A4" t="n">
        <v>8975</v>
      </c>
      <c r="B4" t="n">
        <v>128180</v>
      </c>
      <c r="C4" t="inlineStr">
        <is>
          <t>Riviera Bar</t>
        </is>
      </c>
      <c r="D4" t="n">
        <v>115</v>
      </c>
      <c r="F4" t="inlineStr">
        <is>
          <t>ZAHIL IMPORTADORA LTDA</t>
        </is>
      </c>
      <c r="G4" t="inlineStr">
        <is>
          <t>True</t>
        </is>
      </c>
      <c r="H4" t="n">
        <v>4</v>
      </c>
      <c r="I4" t="n">
        <v>4</v>
      </c>
      <c r="J4" t="n">
        <v>999.77</v>
      </c>
      <c r="K4" s="27" t="n">
        <v>45835</v>
      </c>
      <c r="L4" s="27" t="n">
        <v>45834</v>
      </c>
      <c r="M4" s="27" t="n">
        <v>45834</v>
      </c>
      <c r="N4" t="n">
        <v>3999.14</v>
      </c>
      <c r="O4" t="n">
        <v>3999.14</v>
      </c>
      <c r="P4" s="27" t="n">
        <v>45777</v>
      </c>
      <c r="Q4" t="inlineStr">
        <is>
          <t>Boleto Bancário</t>
        </is>
      </c>
      <c r="R4" t="inlineStr">
        <is>
          <t>243396</t>
        </is>
      </c>
      <c r="S4" t="inlineStr">
        <is>
          <t>Custo Mercadoria Vendida</t>
        </is>
      </c>
      <c r="T4" t="inlineStr">
        <is>
          <t>Insumos - Bebidas</t>
        </is>
      </c>
      <c r="U4" t="inlineStr">
        <is>
          <t>Documentação Aprovada</t>
        </is>
      </c>
      <c r="V4" t="inlineStr">
        <is>
          <t>Aprovado Diretoria</t>
        </is>
      </c>
      <c r="W4" t="inlineStr">
        <is>
          <t>Aprovado Caixa</t>
        </is>
      </c>
      <c r="X4" t="inlineStr">
        <is>
          <t>Parcela_Paga</t>
        </is>
      </c>
      <c r="Y4" t="inlineStr">
        <is>
          <t>Riviera - Duroc Filial - Kamino</t>
        </is>
      </c>
    </row>
    <row r="5">
      <c r="A5" t="n">
        <v>9261</v>
      </c>
      <c r="B5" t="n">
        <v>132644</v>
      </c>
      <c r="C5" t="inlineStr">
        <is>
          <t>Riviera Bar</t>
        </is>
      </c>
      <c r="D5" t="n">
        <v>115</v>
      </c>
      <c r="F5" t="inlineStr">
        <is>
          <t>ZAHIL IMPORTADORA LTDA</t>
        </is>
      </c>
      <c r="G5" t="inlineStr">
        <is>
          <t>True</t>
        </is>
      </c>
      <c r="H5" t="n">
        <v>4</v>
      </c>
      <c r="I5" t="n">
        <v>2</v>
      </c>
      <c r="J5" t="n">
        <v>1189.34</v>
      </c>
      <c r="K5" s="27" t="n">
        <v>45834</v>
      </c>
      <c r="L5" s="27" t="n">
        <v>45834</v>
      </c>
      <c r="M5" s="27" t="n">
        <v>45834</v>
      </c>
      <c r="N5" t="n">
        <v>4757.36</v>
      </c>
      <c r="O5" t="n">
        <v>4757.36</v>
      </c>
      <c r="P5" s="27" t="n">
        <v>45793</v>
      </c>
      <c r="Q5" t="inlineStr">
        <is>
          <t>Boleto Bancário</t>
        </is>
      </c>
      <c r="R5" t="inlineStr">
        <is>
          <t>247368</t>
        </is>
      </c>
      <c r="S5" t="inlineStr">
        <is>
          <t>Custo Mercadoria Vendida</t>
        </is>
      </c>
      <c r="T5" t="inlineStr">
        <is>
          <t>Insumos - Bebidas</t>
        </is>
      </c>
      <c r="U5" t="inlineStr">
        <is>
          <t>Documentação Aprovada</t>
        </is>
      </c>
      <c r="V5" t="inlineStr">
        <is>
          <t>Aprovado Diretoria</t>
        </is>
      </c>
      <c r="W5" t="inlineStr">
        <is>
          <t>Aprovado Caixa</t>
        </is>
      </c>
      <c r="X5" t="inlineStr">
        <is>
          <t>Parcela_Paga</t>
        </is>
      </c>
      <c r="Y5" t="inlineStr">
        <is>
          <t>Riviera - Duroc Filial - Kamino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ID_Casa</t>
        </is>
      </c>
      <c r="E1" t="inlineStr">
        <is>
          <t>Casa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140945</v>
      </c>
      <c r="B2" t="n">
        <v>139</v>
      </c>
      <c r="C2" t="inlineStr">
        <is>
          <t>Riviera - Duroc Filial - Kamino</t>
        </is>
      </c>
      <c r="D2" t="n">
        <v>115</v>
      </c>
      <c r="E2" t="inlineStr">
        <is>
          <t>Riviera Bar</t>
        </is>
      </c>
      <c r="F2" s="27" t="n">
        <v>45834</v>
      </c>
      <c r="G2" t="inlineStr">
        <is>
          <t>DEBITO</t>
        </is>
      </c>
      <c r="H2" t="inlineStr">
        <is>
          <t>Nova Comercial do Peixe Eireli</t>
        </is>
      </c>
      <c r="I2" t="n">
        <v>-2524</v>
      </c>
    </row>
    <row r="3">
      <c r="A3" t="n">
        <v>140944</v>
      </c>
      <c r="B3" t="n">
        <v>139</v>
      </c>
      <c r="C3" t="inlineStr">
        <is>
          <t>Riviera - Duroc Filial - Kamino</t>
        </is>
      </c>
      <c r="D3" t="n">
        <v>115</v>
      </c>
      <c r="E3" t="inlineStr">
        <is>
          <t>Riviera Bar</t>
        </is>
      </c>
      <c r="F3" s="27" t="n">
        <v>45834</v>
      </c>
      <c r="G3" t="inlineStr">
        <is>
          <t>DEBITO</t>
        </is>
      </c>
      <c r="H3" t="inlineStr">
        <is>
          <t>Bb Distribuidora</t>
        </is>
      </c>
      <c r="I3" t="n">
        <v>-2880</v>
      </c>
    </row>
    <row r="4">
      <c r="A4" t="n">
        <v>140943</v>
      </c>
      <c r="B4" t="n">
        <v>139</v>
      </c>
      <c r="C4" t="inlineStr">
        <is>
          <t>Riviera - Duroc Filial - Kamino</t>
        </is>
      </c>
      <c r="D4" t="n">
        <v>115</v>
      </c>
      <c r="E4" t="inlineStr">
        <is>
          <t>Riviera Bar</t>
        </is>
      </c>
      <c r="F4" s="27" t="n">
        <v>45834</v>
      </c>
      <c r="G4" t="inlineStr">
        <is>
          <t>DEBITO</t>
        </is>
      </c>
      <c r="H4" t="inlineStr">
        <is>
          <t>Cia do Whisky</t>
        </is>
      </c>
      <c r="I4" t="n">
        <v>-1147.95</v>
      </c>
    </row>
    <row r="5">
      <c r="A5" t="n">
        <v>140942</v>
      </c>
      <c r="B5" t="n">
        <v>139</v>
      </c>
      <c r="C5" t="inlineStr">
        <is>
          <t>Riviera - Duroc Filial - Kamino</t>
        </is>
      </c>
      <c r="D5" t="n">
        <v>115</v>
      </c>
      <c r="E5" t="inlineStr">
        <is>
          <t>Riviera Bar</t>
        </is>
      </c>
      <c r="F5" s="27" t="n">
        <v>45834</v>
      </c>
      <c r="G5" t="inlineStr">
        <is>
          <t>DEBITO</t>
        </is>
      </c>
      <c r="H5" t="inlineStr">
        <is>
          <t>Cia do Whisky</t>
        </is>
      </c>
      <c r="I5" t="n">
        <v>-958.8</v>
      </c>
    </row>
    <row r="6">
      <c r="A6" t="n">
        <v>140941</v>
      </c>
      <c r="B6" t="n">
        <v>139</v>
      </c>
      <c r="C6" t="inlineStr">
        <is>
          <t>Riviera - Duroc Filial - Kamino</t>
        </is>
      </c>
      <c r="D6" t="n">
        <v>115</v>
      </c>
      <c r="E6" t="inlineStr">
        <is>
          <t>Riviera Bar</t>
        </is>
      </c>
      <c r="F6" s="27" t="n">
        <v>45834</v>
      </c>
      <c r="G6" t="inlineStr">
        <is>
          <t>DEBITO</t>
        </is>
      </c>
      <c r="H6" t="inlineStr">
        <is>
          <t>Cecilia Tsuyaco Araki Silva Ltda</t>
        </is>
      </c>
      <c r="I6" t="n">
        <v>-589.5</v>
      </c>
    </row>
    <row r="7">
      <c r="A7" t="n">
        <v>140940</v>
      </c>
      <c r="B7" t="n">
        <v>139</v>
      </c>
      <c r="C7" t="inlineStr">
        <is>
          <t>Riviera - Duroc Filial - Kamino</t>
        </is>
      </c>
      <c r="D7" t="n">
        <v>115</v>
      </c>
      <c r="E7" t="inlineStr">
        <is>
          <t>Riviera Bar</t>
        </is>
      </c>
      <c r="F7" s="27" t="n">
        <v>45834</v>
      </c>
      <c r="G7" t="inlineStr">
        <is>
          <t>DEBITO</t>
        </is>
      </c>
      <c r="H7" t="inlineStr">
        <is>
          <t>Cecilia Tsuyaco Araki Silva Ltda</t>
        </is>
      </c>
      <c r="I7" t="n">
        <v>-1049.5</v>
      </c>
    </row>
    <row r="8">
      <c r="A8" t="n">
        <v>140939</v>
      </c>
      <c r="B8" t="n">
        <v>139</v>
      </c>
      <c r="C8" t="inlineStr">
        <is>
          <t>Riviera - Duroc Filial - Kamino</t>
        </is>
      </c>
      <c r="D8" t="n">
        <v>115</v>
      </c>
      <c r="E8" t="inlineStr">
        <is>
          <t>Riviera Bar</t>
        </is>
      </c>
      <c r="F8" s="27" t="n">
        <v>45834</v>
      </c>
      <c r="G8" t="inlineStr">
        <is>
          <t>DEBITO</t>
        </is>
      </c>
      <c r="H8" t="inlineStr">
        <is>
          <t>Emerson Alves da Silva</t>
        </is>
      </c>
      <c r="I8" t="n">
        <v>-13024.95</v>
      </c>
    </row>
    <row r="9">
      <c r="A9" t="n">
        <v>140938</v>
      </c>
      <c r="B9" t="n">
        <v>139</v>
      </c>
      <c r="C9" t="inlineStr">
        <is>
          <t>Riviera - Duroc Filial - Kamino</t>
        </is>
      </c>
      <c r="D9" t="n">
        <v>115</v>
      </c>
      <c r="E9" t="inlineStr">
        <is>
          <t>Riviera Bar</t>
        </is>
      </c>
      <c r="F9" s="27" t="n">
        <v>45834</v>
      </c>
      <c r="G9" t="inlineStr">
        <is>
          <t>DEBITO</t>
        </is>
      </c>
      <c r="H9" t="inlineStr">
        <is>
          <t>Tarifa Pix Enviado-PJ</t>
        </is>
      </c>
      <c r="I9" t="n">
        <v>-0.5</v>
      </c>
    </row>
    <row r="10">
      <c r="A10" t="n">
        <v>140937</v>
      </c>
      <c r="B10" t="n">
        <v>139</v>
      </c>
      <c r="C10" t="inlineStr">
        <is>
          <t>Riviera - Duroc Filial - Kamino</t>
        </is>
      </c>
      <c r="D10" t="n">
        <v>115</v>
      </c>
      <c r="E10" t="inlineStr">
        <is>
          <t>Riviera Bar</t>
        </is>
      </c>
      <c r="F10" s="27" t="n">
        <v>45834</v>
      </c>
      <c r="G10" t="inlineStr">
        <is>
          <t>DEBITO</t>
        </is>
      </c>
      <c r="H10" t="inlineStr">
        <is>
          <t>Tarifa Pix Enviado-PJ</t>
        </is>
      </c>
      <c r="I10" t="n">
        <v>-0.5</v>
      </c>
    </row>
    <row r="11">
      <c r="A11" t="n">
        <v>140936</v>
      </c>
      <c r="B11" t="n">
        <v>139</v>
      </c>
      <c r="C11" t="inlineStr">
        <is>
          <t>Riviera - Duroc Filial - Kamino</t>
        </is>
      </c>
      <c r="D11" t="n">
        <v>115</v>
      </c>
      <c r="E11" t="inlineStr">
        <is>
          <t>Riviera Bar</t>
        </is>
      </c>
      <c r="F11" s="27" t="n">
        <v>45834</v>
      </c>
      <c r="G11" t="inlineStr">
        <is>
          <t>DEBITO</t>
        </is>
      </c>
      <c r="H11" t="inlineStr">
        <is>
          <t>Natascha da Silva Santos</t>
        </is>
      </c>
      <c r="I11" t="n">
        <v>-178</v>
      </c>
    </row>
    <row r="12">
      <c r="A12" t="n">
        <v>140935</v>
      </c>
      <c r="B12" t="n">
        <v>139</v>
      </c>
      <c r="C12" t="inlineStr">
        <is>
          <t>Riviera - Duroc Filial - Kamino</t>
        </is>
      </c>
      <c r="D12" t="n">
        <v>115</v>
      </c>
      <c r="E12" t="inlineStr">
        <is>
          <t>Riviera Bar</t>
        </is>
      </c>
      <c r="F12" s="27" t="n">
        <v>45834</v>
      </c>
      <c r="G12" t="inlineStr">
        <is>
          <t>DEBITO</t>
        </is>
      </c>
      <c r="H12" t="inlineStr">
        <is>
          <t>Tarifa Pix Enviado-PJ</t>
        </is>
      </c>
      <c r="I12" t="n">
        <v>-0.5</v>
      </c>
    </row>
    <row r="13">
      <c r="A13" t="n">
        <v>140934</v>
      </c>
      <c r="B13" t="n">
        <v>139</v>
      </c>
      <c r="C13" t="inlineStr">
        <is>
          <t>Riviera - Duroc Filial - Kamino</t>
        </is>
      </c>
      <c r="D13" t="n">
        <v>115</v>
      </c>
      <c r="E13" t="inlineStr">
        <is>
          <t>Riviera Bar</t>
        </is>
      </c>
      <c r="F13" s="27" t="n">
        <v>45834</v>
      </c>
      <c r="G13" t="inlineStr">
        <is>
          <t>DEBITO</t>
        </is>
      </c>
      <c r="H13" t="inlineStr">
        <is>
          <t>Maiki Souza Chaves</t>
        </is>
      </c>
      <c r="I13" t="n">
        <v>-9594.48</v>
      </c>
    </row>
    <row r="14">
      <c r="A14" t="n">
        <v>140933</v>
      </c>
      <c r="B14" t="n">
        <v>139</v>
      </c>
      <c r="C14" t="inlineStr">
        <is>
          <t>Riviera - Duroc Filial - Kamino</t>
        </is>
      </c>
      <c r="D14" t="n">
        <v>115</v>
      </c>
      <c r="E14" t="inlineStr">
        <is>
          <t>Riviera Bar</t>
        </is>
      </c>
      <c r="F14" s="27" t="n">
        <v>45834</v>
      </c>
      <c r="G14" t="inlineStr">
        <is>
          <t>DEBITO</t>
        </is>
      </c>
      <c r="H14" t="inlineStr">
        <is>
          <t>Estaff Solucoes Tecnologicas de Agenciam</t>
        </is>
      </c>
      <c r="I14" t="n">
        <v>-21256.88</v>
      </c>
    </row>
    <row r="15">
      <c r="A15" t="n">
        <v>140932</v>
      </c>
      <c r="B15" t="n">
        <v>139</v>
      </c>
      <c r="C15" t="inlineStr">
        <is>
          <t>Riviera - Duroc Filial - Kamino</t>
        </is>
      </c>
      <c r="D15" t="n">
        <v>115</v>
      </c>
      <c r="E15" t="inlineStr">
        <is>
          <t>Riviera Bar</t>
        </is>
      </c>
      <c r="F15" s="27" t="n">
        <v>45834</v>
      </c>
      <c r="G15" t="inlineStr">
        <is>
          <t>DEBITO</t>
        </is>
      </c>
      <c r="H15" t="inlineStr">
        <is>
          <t>Tarifa Pix Enviado-PJ</t>
        </is>
      </c>
      <c r="I15" t="n">
        <v>-0.5</v>
      </c>
    </row>
    <row r="16">
      <c r="A16" t="n">
        <v>140931</v>
      </c>
      <c r="B16" t="n">
        <v>139</v>
      </c>
      <c r="C16" t="inlineStr">
        <is>
          <t>Riviera - Duroc Filial - Kamino</t>
        </is>
      </c>
      <c r="D16" t="n">
        <v>115</v>
      </c>
      <c r="E16" t="inlineStr">
        <is>
          <t>Riviera Bar</t>
        </is>
      </c>
      <c r="F16" s="27" t="n">
        <v>45834</v>
      </c>
      <c r="G16" t="inlineStr">
        <is>
          <t>DEBITO</t>
        </is>
      </c>
      <c r="H16" t="inlineStr">
        <is>
          <t>Tarifa Pix Enviado-PJ</t>
        </is>
      </c>
      <c r="I16" t="n">
        <v>-0.5</v>
      </c>
    </row>
    <row r="17">
      <c r="A17" t="n">
        <v>140930</v>
      </c>
      <c r="B17" t="n">
        <v>139</v>
      </c>
      <c r="C17" t="inlineStr">
        <is>
          <t>Riviera - Duroc Filial - Kamino</t>
        </is>
      </c>
      <c r="D17" t="n">
        <v>115</v>
      </c>
      <c r="E17" t="inlineStr">
        <is>
          <t>Riviera Bar</t>
        </is>
      </c>
      <c r="F17" s="27" t="n">
        <v>45834</v>
      </c>
      <c r="G17" t="inlineStr">
        <is>
          <t>DEBITO</t>
        </is>
      </c>
      <c r="H17" t="inlineStr">
        <is>
          <t>CAIXA ECONOMICA FEDERAL</t>
        </is>
      </c>
      <c r="I17" t="n">
        <v>-1745.02</v>
      </c>
    </row>
    <row r="18">
      <c r="A18" t="n">
        <v>140929</v>
      </c>
      <c r="B18" t="n">
        <v>139</v>
      </c>
      <c r="C18" t="inlineStr">
        <is>
          <t>Riviera - Duroc Filial - Kamino</t>
        </is>
      </c>
      <c r="D18" t="n">
        <v>115</v>
      </c>
      <c r="E18" t="inlineStr">
        <is>
          <t>Riviera Bar</t>
        </is>
      </c>
      <c r="F18" s="27" t="n">
        <v>45834</v>
      </c>
      <c r="G18" t="inlineStr">
        <is>
          <t>DEBITO</t>
        </is>
      </c>
      <c r="H18" t="inlineStr">
        <is>
          <t>CAIXA ECONOMICA FEDERAL</t>
        </is>
      </c>
      <c r="I18" t="n">
        <v>-6118.66</v>
      </c>
    </row>
    <row r="19">
      <c r="A19" t="n">
        <v>140928</v>
      </c>
      <c r="B19" t="n">
        <v>139</v>
      </c>
      <c r="C19" t="inlineStr">
        <is>
          <t>Riviera - Duroc Filial - Kamino</t>
        </is>
      </c>
      <c r="D19" t="n">
        <v>115</v>
      </c>
      <c r="E19" t="inlineStr">
        <is>
          <t>Riviera Bar</t>
        </is>
      </c>
      <c r="F19" s="27" t="n">
        <v>45834</v>
      </c>
      <c r="G19" t="inlineStr">
        <is>
          <t>CREDITO</t>
        </is>
      </c>
      <c r="H19" t="inlineStr">
        <is>
          <t>TEMPUS FUGIT PARTICIPACOES E EMPREENDIMENTOS LTDA</t>
        </is>
      </c>
      <c r="I19" t="n">
        <v>90270</v>
      </c>
    </row>
    <row r="20">
      <c r="A20" t="n">
        <v>140947</v>
      </c>
      <c r="B20" t="n">
        <v>139</v>
      </c>
      <c r="C20" t="inlineStr">
        <is>
          <t>Riviera - Duroc Filial - Kamino</t>
        </is>
      </c>
      <c r="D20" t="n">
        <v>115</v>
      </c>
      <c r="E20" t="inlineStr">
        <is>
          <t>Riviera Bar</t>
        </is>
      </c>
      <c r="F20" s="27" t="n">
        <v>45834</v>
      </c>
      <c r="G20" t="inlineStr">
        <is>
          <t>DEBITO</t>
        </is>
      </c>
      <c r="H20" t="inlineStr">
        <is>
          <t>Ng27 Consultoria e Gestao Empr</t>
        </is>
      </c>
      <c r="I20" t="n">
        <v>-2358.54</v>
      </c>
    </row>
    <row r="21">
      <c r="A21" t="n">
        <v>140946</v>
      </c>
      <c r="B21" t="n">
        <v>139</v>
      </c>
      <c r="C21" t="inlineStr">
        <is>
          <t>Riviera - Duroc Filial - Kamino</t>
        </is>
      </c>
      <c r="D21" t="n">
        <v>115</v>
      </c>
      <c r="E21" t="inlineStr">
        <is>
          <t>Riviera Bar</t>
        </is>
      </c>
      <c r="F21" s="27" t="n">
        <v>45834</v>
      </c>
      <c r="G21" t="inlineStr">
        <is>
          <t>DEBITO</t>
        </is>
      </c>
      <c r="H21" t="inlineStr">
        <is>
          <t>Bb Distribuidora</t>
        </is>
      </c>
      <c r="I21" t="n">
        <v>-421.2</v>
      </c>
    </row>
    <row r="22">
      <c r="A22" t="n">
        <v>140962</v>
      </c>
      <c r="B22" t="n">
        <v>139</v>
      </c>
      <c r="C22" t="inlineStr">
        <is>
          <t>Riviera - Duroc Filial - Kamino</t>
        </is>
      </c>
      <c r="D22" t="n">
        <v>115</v>
      </c>
      <c r="E22" t="inlineStr">
        <is>
          <t>Riviera Bar</t>
        </is>
      </c>
      <c r="F22" s="27" t="n">
        <v>45834</v>
      </c>
      <c r="G22" t="inlineStr">
        <is>
          <t>DEBITO</t>
        </is>
      </c>
      <c r="H22" t="inlineStr">
        <is>
          <t>Fg7 Comercio D B Eireli Epp</t>
        </is>
      </c>
      <c r="I22" t="n">
        <v>-2270.46</v>
      </c>
    </row>
    <row r="23">
      <c r="A23" t="n">
        <v>140961</v>
      </c>
      <c r="B23" t="n">
        <v>139</v>
      </c>
      <c r="C23" t="inlineStr">
        <is>
          <t>Riviera - Duroc Filial - Kamino</t>
        </is>
      </c>
      <c r="D23" t="n">
        <v>115</v>
      </c>
      <c r="E23" t="inlineStr">
        <is>
          <t>Riviera Bar</t>
        </is>
      </c>
      <c r="F23" s="27" t="n">
        <v>45834</v>
      </c>
      <c r="G23" t="inlineStr">
        <is>
          <t>DEBITO</t>
        </is>
      </c>
      <c r="H23" t="inlineStr">
        <is>
          <t>Bgc Comercio de Utensilios Par</t>
        </is>
      </c>
      <c r="I23" t="n">
        <v>-239.04</v>
      </c>
    </row>
    <row r="24">
      <c r="A24" t="n">
        <v>140960</v>
      </c>
      <c r="B24" t="n">
        <v>139</v>
      </c>
      <c r="C24" t="inlineStr">
        <is>
          <t>Riviera - Duroc Filial - Kamino</t>
        </is>
      </c>
      <c r="D24" t="n">
        <v>115</v>
      </c>
      <c r="E24" t="inlineStr">
        <is>
          <t>Riviera Bar</t>
        </is>
      </c>
      <c r="F24" s="27" t="n">
        <v>45834</v>
      </c>
      <c r="G24" t="inlineStr">
        <is>
          <t>DEBITO</t>
        </is>
      </c>
      <c r="H24" t="inlineStr">
        <is>
          <t>Zigpay Meios de Pagamentos Sa</t>
        </is>
      </c>
      <c r="I24" t="n">
        <v>-200</v>
      </c>
    </row>
    <row r="25">
      <c r="A25" t="n">
        <v>140959</v>
      </c>
      <c r="B25" t="n">
        <v>139</v>
      </c>
      <c r="C25" t="inlineStr">
        <is>
          <t>Riviera - Duroc Filial - Kamino</t>
        </is>
      </c>
      <c r="D25" t="n">
        <v>115</v>
      </c>
      <c r="E25" t="inlineStr">
        <is>
          <t>Riviera Bar</t>
        </is>
      </c>
      <c r="F25" s="27" t="n">
        <v>45834</v>
      </c>
      <c r="G25" t="inlineStr">
        <is>
          <t>DEBITO</t>
        </is>
      </c>
      <c r="H25" t="inlineStr">
        <is>
          <t>Zahil Importadora Ltda</t>
        </is>
      </c>
      <c r="I25" t="n">
        <v>-1189.34</v>
      </c>
    </row>
    <row r="26">
      <c r="A26" t="n">
        <v>140958</v>
      </c>
      <c r="B26" t="n">
        <v>139</v>
      </c>
      <c r="C26" t="inlineStr">
        <is>
          <t>Riviera - Duroc Filial - Kamino</t>
        </is>
      </c>
      <c r="D26" t="n">
        <v>115</v>
      </c>
      <c r="E26" t="inlineStr">
        <is>
          <t>Riviera Bar</t>
        </is>
      </c>
      <c r="F26" s="27" t="n">
        <v>45834</v>
      </c>
      <c r="G26" t="inlineStr">
        <is>
          <t>DEBITO</t>
        </is>
      </c>
      <c r="H26" t="inlineStr">
        <is>
          <t>Tuiuti P Coml Cobranca Lt Me</t>
        </is>
      </c>
      <c r="I26" t="n">
        <v>-127.7</v>
      </c>
    </row>
    <row r="27">
      <c r="A27" t="n">
        <v>140957</v>
      </c>
      <c r="B27" t="n">
        <v>139</v>
      </c>
      <c r="C27" t="inlineStr">
        <is>
          <t>Riviera - Duroc Filial - Kamino</t>
        </is>
      </c>
      <c r="D27" t="n">
        <v>115</v>
      </c>
      <c r="E27" t="inlineStr">
        <is>
          <t>Riviera Bar</t>
        </is>
      </c>
      <c r="F27" s="27" t="n">
        <v>45834</v>
      </c>
      <c r="G27" t="inlineStr">
        <is>
          <t>DEBITO</t>
        </is>
      </c>
      <c r="H27" t="inlineStr">
        <is>
          <t>Nova Comercial do Peixe Eireli</t>
        </is>
      </c>
      <c r="I27" t="n">
        <v>-234.85</v>
      </c>
    </row>
    <row r="28">
      <c r="A28" t="n">
        <v>140956</v>
      </c>
      <c r="B28" t="n">
        <v>139</v>
      </c>
      <c r="C28" t="inlineStr">
        <is>
          <t>Riviera - Duroc Filial - Kamino</t>
        </is>
      </c>
      <c r="D28" t="n">
        <v>115</v>
      </c>
      <c r="E28" t="inlineStr">
        <is>
          <t>Riviera Bar</t>
        </is>
      </c>
      <c r="F28" s="27" t="n">
        <v>45834</v>
      </c>
      <c r="G28" t="inlineStr">
        <is>
          <t>DEBITO</t>
        </is>
      </c>
      <c r="H28" t="inlineStr">
        <is>
          <t>Jnd Solucoes Tecnicas Ltda</t>
        </is>
      </c>
      <c r="I28" t="n">
        <v>-317.92</v>
      </c>
    </row>
    <row r="29">
      <c r="A29" t="n">
        <v>140954</v>
      </c>
      <c r="B29" t="n">
        <v>139</v>
      </c>
      <c r="C29" t="inlineStr">
        <is>
          <t>Riviera - Duroc Filial - Kamino</t>
        </is>
      </c>
      <c r="D29" t="n">
        <v>115</v>
      </c>
      <c r="E29" t="inlineStr">
        <is>
          <t>Riviera Bar</t>
        </is>
      </c>
      <c r="F29" s="27" t="n">
        <v>45834</v>
      </c>
      <c r="G29" t="inlineStr">
        <is>
          <t>DEBITO</t>
        </is>
      </c>
      <c r="H29" t="inlineStr">
        <is>
          <t>Pdo Alimentos e Comercio Ltda</t>
        </is>
      </c>
      <c r="I29" t="n">
        <v>-212.25</v>
      </c>
    </row>
    <row r="30">
      <c r="A30" t="n">
        <v>140953</v>
      </c>
      <c r="B30" t="n">
        <v>139</v>
      </c>
      <c r="C30" t="inlineStr">
        <is>
          <t>Riviera - Duroc Filial - Kamino</t>
        </is>
      </c>
      <c r="D30" t="n">
        <v>115</v>
      </c>
      <c r="E30" t="inlineStr">
        <is>
          <t>Riviera Bar</t>
        </is>
      </c>
      <c r="F30" s="27" t="n">
        <v>45834</v>
      </c>
      <c r="G30" t="inlineStr">
        <is>
          <t>DEBITO</t>
        </is>
      </c>
      <c r="H30" t="inlineStr">
        <is>
          <t>King Comercio de Bebidas Ltda</t>
        </is>
      </c>
      <c r="I30" t="n">
        <v>-3063.6</v>
      </c>
    </row>
    <row r="31">
      <c r="A31" t="n">
        <v>140952</v>
      </c>
      <c r="B31" t="n">
        <v>139</v>
      </c>
      <c r="C31" t="inlineStr">
        <is>
          <t>Riviera - Duroc Filial - Kamino</t>
        </is>
      </c>
      <c r="D31" t="n">
        <v>115</v>
      </c>
      <c r="E31" t="inlineStr">
        <is>
          <t>Riviera Bar</t>
        </is>
      </c>
      <c r="F31" s="27" t="n">
        <v>45834</v>
      </c>
      <c r="G31" t="inlineStr">
        <is>
          <t>DEBITO</t>
        </is>
      </c>
      <c r="H31" t="inlineStr">
        <is>
          <t>Beneficio Facil Servicos Ltda</t>
        </is>
      </c>
      <c r="I31" t="n">
        <v>-6871.73</v>
      </c>
    </row>
    <row r="32">
      <c r="A32" t="n">
        <v>140951</v>
      </c>
      <c r="B32" t="n">
        <v>139</v>
      </c>
      <c r="C32" t="inlineStr">
        <is>
          <t>Riviera - Duroc Filial - Kamino</t>
        </is>
      </c>
      <c r="D32" t="n">
        <v>115</v>
      </c>
      <c r="E32" t="inlineStr">
        <is>
          <t>Riviera Bar</t>
        </is>
      </c>
      <c r="F32" s="27" t="n">
        <v>45834</v>
      </c>
      <c r="G32" t="inlineStr">
        <is>
          <t>DEBITO</t>
        </is>
      </c>
      <c r="H32" t="inlineStr">
        <is>
          <t>Ambev Sa</t>
        </is>
      </c>
      <c r="I32" t="n">
        <v>-7361.97</v>
      </c>
    </row>
    <row r="33">
      <c r="A33" t="n">
        <v>140950</v>
      </c>
      <c r="B33" t="n">
        <v>139</v>
      </c>
      <c r="C33" t="inlineStr">
        <is>
          <t>Riviera - Duroc Filial - Kamino</t>
        </is>
      </c>
      <c r="D33" t="n">
        <v>115</v>
      </c>
      <c r="E33" t="inlineStr">
        <is>
          <t>Riviera Bar</t>
        </is>
      </c>
      <c r="F33" s="27" t="n">
        <v>45834</v>
      </c>
      <c r="G33" t="inlineStr">
        <is>
          <t>DEBITO</t>
        </is>
      </c>
      <c r="H33" t="inlineStr">
        <is>
          <t>Cecilia Tsuyaco Araki Silva Ltda</t>
        </is>
      </c>
      <c r="I33" t="n">
        <v>-98.5</v>
      </c>
    </row>
    <row r="34">
      <c r="A34" t="n">
        <v>140949</v>
      </c>
      <c r="B34" t="n">
        <v>139</v>
      </c>
      <c r="C34" t="inlineStr">
        <is>
          <t>Riviera - Duroc Filial - Kamino</t>
        </is>
      </c>
      <c r="D34" t="n">
        <v>115</v>
      </c>
      <c r="E34" t="inlineStr">
        <is>
          <t>Riviera Bar</t>
        </is>
      </c>
      <c r="F34" s="27" t="n">
        <v>45834</v>
      </c>
      <c r="G34" t="inlineStr">
        <is>
          <t>DEBITO</t>
        </is>
      </c>
      <c r="H34" t="inlineStr">
        <is>
          <t>Ambev Sa</t>
        </is>
      </c>
      <c r="I34" t="n">
        <v>-3124.67</v>
      </c>
    </row>
    <row r="35">
      <c r="A35" t="n">
        <v>140948</v>
      </c>
      <c r="B35" t="n">
        <v>139</v>
      </c>
      <c r="C35" t="inlineStr">
        <is>
          <t>Riviera - Duroc Filial - Kamino</t>
        </is>
      </c>
      <c r="D35" t="n">
        <v>115</v>
      </c>
      <c r="E35" t="inlineStr">
        <is>
          <t>Riviera Bar</t>
        </is>
      </c>
      <c r="F35" s="27" t="n">
        <v>45834</v>
      </c>
      <c r="G35" t="inlineStr">
        <is>
          <t>DEBITO</t>
        </is>
      </c>
      <c r="H35" t="inlineStr">
        <is>
          <t>Zahil Importadora Ltda</t>
        </is>
      </c>
      <c r="I35" t="n">
        <v>-999.77</v>
      </c>
    </row>
    <row r="36">
      <c r="A36" t="n">
        <v>140955</v>
      </c>
      <c r="B36" t="n">
        <v>139</v>
      </c>
      <c r="C36" t="inlineStr">
        <is>
          <t>Riviera - Duroc Filial - Kamino</t>
        </is>
      </c>
      <c r="D36" t="n">
        <v>115</v>
      </c>
      <c r="E36" t="inlineStr">
        <is>
          <t>Riviera Bar</t>
        </is>
      </c>
      <c r="F36" s="27" t="n">
        <v>45834</v>
      </c>
      <c r="G36" t="inlineStr">
        <is>
          <t>DEBITO</t>
        </is>
      </c>
      <c r="H36" t="inlineStr">
        <is>
          <t>Cia do Whisky</t>
        </is>
      </c>
      <c r="I36" t="n">
        <v>-121.7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ID_Casa_Saida</t>
        </is>
      </c>
      <c r="D1" t="inlineStr">
        <is>
          <t>Casa_Saida</t>
        </is>
      </c>
      <c r="E1" t="inlineStr">
        <is>
          <t>ID_Casa_Entrada</t>
        </is>
      </c>
      <c r="F1" t="inlineStr">
        <is>
          <t>Casa_Entrada</t>
        </is>
      </c>
      <c r="G1" t="inlineStr">
        <is>
          <t>Tag_Faturam_Zig</t>
        </is>
      </c>
      <c r="H1" t="inlineStr">
        <is>
          <t>Observacoes</t>
        </is>
      </c>
      <c r="I1" t="inlineStr">
        <is>
          <t>Valor_Entrada</t>
        </is>
      </c>
      <c r="J1" t="inlineStr">
        <is>
          <t>Valor_Saida</t>
        </is>
      </c>
    </row>
    <row r="2">
      <c r="A2" t="n">
        <v>6189</v>
      </c>
      <c r="B2" s="27" t="n">
        <v>45834</v>
      </c>
      <c r="C2" t="n">
        <v>115</v>
      </c>
      <c r="D2" t="inlineStr">
        <is>
          <t>Riviera Bar</t>
        </is>
      </c>
      <c r="E2" t="n">
        <v>143</v>
      </c>
      <c r="F2" t="inlineStr">
        <is>
          <t xml:space="preserve">Tempus Fugit  Ltda </t>
        </is>
      </c>
      <c r="G2" t="n">
        <v>1</v>
      </c>
      <c r="H2" t="inlineStr">
        <is>
          <t xml:space="preserve">MUTUO ELAINE </t>
        </is>
      </c>
      <c r="I2" t="n">
        <v>0</v>
      </c>
      <c r="J2" t="n">
        <v>52896.33</v>
      </c>
    </row>
    <row r="3">
      <c r="A3" t="n">
        <v>6194</v>
      </c>
      <c r="B3" s="27" t="n">
        <v>45834</v>
      </c>
      <c r="C3" t="n">
        <v>143</v>
      </c>
      <c r="D3" t="inlineStr">
        <is>
          <t xml:space="preserve">Tempus Fugit  Ltda </t>
        </is>
      </c>
      <c r="E3" t="n">
        <v>115</v>
      </c>
      <c r="F3" t="inlineStr">
        <is>
          <t>Riviera Bar</t>
        </is>
      </c>
      <c r="G3" t="n">
        <v>0</v>
      </c>
      <c r="H3" t="inlineStr">
        <is>
          <t xml:space="preserve">MUTUO ELAINE </t>
        </is>
      </c>
      <c r="I3" t="n">
        <v>90270</v>
      </c>
      <c r="J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ID_Transacao_Tesouraria</t>
        </is>
      </c>
      <c r="B1" t="inlineStr">
        <is>
          <t>ID_Casa</t>
        </is>
      </c>
      <c r="C1" t="inlineStr">
        <is>
          <t>Casa</t>
        </is>
      </c>
      <c r="D1" t="inlineStr">
        <is>
          <t>ID_Empresa_Tesouraria</t>
        </is>
      </c>
      <c r="E1" t="inlineStr">
        <is>
          <t>Empresa_Tesouraria</t>
        </is>
      </c>
      <c r="F1" t="inlineStr">
        <is>
          <t>Data_Transacao</t>
        </is>
      </c>
      <c r="G1" t="inlineStr">
        <is>
          <t>Valor</t>
        </is>
      </c>
      <c r="H1" t="inlineStr">
        <is>
          <t>Descricao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2025-08-19T17:50:50Z</dcterms:modified>
  <cp:lastModifiedBy>Gabriel Cunha</cp:lastModifiedBy>
</cp:coreProperties>
</file>