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25" yWindow="735" windowWidth="20040" windowHeight="6030" activeTab="2"/>
  </bookViews>
  <sheets>
    <sheet name="Overall" sheetId="23" r:id="rId1"/>
    <sheet name="APL" sheetId="25" r:id="rId2"/>
    <sheet name="CMA" sheetId="30" r:id="rId3"/>
    <sheet name="COSCO" sheetId="26" r:id="rId4"/>
    <sheet name="EMC" sheetId="31" r:id="rId5"/>
    <sheet name="KLINE" sheetId="27" r:id="rId6"/>
    <sheet name="MOL" sheetId="28" r:id="rId7"/>
    <sheet name="NYK" sheetId="29" r:id="rId8"/>
    <sheet name="HPL" sheetId="33" r:id="rId9"/>
    <sheet name="YML" sheetId="32" r:id="rId10"/>
  </sheets>
  <definedNames>
    <definedName name="_xlnm._FilterDatabase" localSheetId="0" hidden="1">Overall!$A$3:$U$30</definedName>
    <definedName name="_xlnm.Print_Area" localSheetId="0">Overall!$A$1:$U$34</definedName>
  </definedNames>
  <calcPr calcId="145621"/>
</workbook>
</file>

<file path=xl/calcChain.xml><?xml version="1.0" encoding="utf-8"?>
<calcChain xmlns="http://schemas.openxmlformats.org/spreadsheetml/2006/main">
  <c r="D6" i="27" l="1"/>
  <c r="G6" i="27"/>
  <c r="H6" i="27"/>
  <c r="I6" i="27"/>
  <c r="J6" i="27"/>
  <c r="K6" i="27"/>
  <c r="L6" i="27"/>
  <c r="M6" i="27"/>
  <c r="N6" i="27"/>
  <c r="O6" i="27"/>
  <c r="P6" i="27"/>
  <c r="R6" i="27"/>
  <c r="S6" i="27"/>
  <c r="T6" i="27"/>
  <c r="U6" i="27"/>
  <c r="V6" i="27"/>
  <c r="W5" i="33" l="1"/>
  <c r="V4" i="33"/>
  <c r="U4" i="33"/>
  <c r="T4" i="33"/>
  <c r="T6" i="33" s="1"/>
  <c r="S4" i="33"/>
  <c r="S6" i="33" s="1"/>
  <c r="R4" i="33"/>
  <c r="R6" i="33" s="1"/>
  <c r="Q4" i="33"/>
  <c r="Q6" i="33" s="1"/>
  <c r="P4" i="33"/>
  <c r="O4" i="33"/>
  <c r="N4" i="33"/>
  <c r="N6" i="33" s="1"/>
  <c r="M4" i="33"/>
  <c r="L4" i="33"/>
  <c r="K4" i="33"/>
  <c r="K6" i="33" s="1"/>
  <c r="J4" i="33"/>
  <c r="J6" i="33" s="1"/>
  <c r="I4" i="33"/>
  <c r="I6" i="33" s="1"/>
  <c r="H4" i="33"/>
  <c r="H6" i="33" s="1"/>
  <c r="G4" i="33"/>
  <c r="G6" i="33" s="1"/>
  <c r="F4" i="33"/>
  <c r="E4" i="33"/>
  <c r="D4" i="33"/>
  <c r="C4" i="33"/>
  <c r="C6" i="33" s="1"/>
  <c r="B4" i="33"/>
  <c r="B6" i="33" s="1"/>
  <c r="W3" i="33"/>
  <c r="W4" i="33" l="1"/>
  <c r="W6" i="33" s="1"/>
  <c r="W5" i="32"/>
  <c r="V4" i="32"/>
  <c r="V6" i="32" s="1"/>
  <c r="U4" i="32"/>
  <c r="U6" i="32" s="1"/>
  <c r="T4" i="32"/>
  <c r="T6" i="32" s="1"/>
  <c r="S4" i="32"/>
  <c r="S6" i="32" s="1"/>
  <c r="R4" i="32"/>
  <c r="R6" i="32" s="1"/>
  <c r="Q4" i="32"/>
  <c r="Q6" i="32" s="1"/>
  <c r="P4" i="32"/>
  <c r="P6" i="32" s="1"/>
  <c r="O4" i="32"/>
  <c r="O6" i="32" s="1"/>
  <c r="N4" i="32"/>
  <c r="N6" i="32" s="1"/>
  <c r="M4" i="32"/>
  <c r="L4" i="32"/>
  <c r="K4" i="32"/>
  <c r="K6" i="32" s="1"/>
  <c r="J4" i="32"/>
  <c r="J6" i="32" s="1"/>
  <c r="I4" i="32"/>
  <c r="I6" i="32" s="1"/>
  <c r="H4" i="32"/>
  <c r="G4" i="32"/>
  <c r="G6" i="32" s="1"/>
  <c r="F4" i="32"/>
  <c r="F6" i="32" s="1"/>
  <c r="E4" i="32"/>
  <c r="E6" i="32" s="1"/>
  <c r="D4" i="32"/>
  <c r="D6" i="32" s="1"/>
  <c r="C4" i="32"/>
  <c r="C6" i="32" s="1"/>
  <c r="B4" i="32"/>
  <c r="B6" i="32" s="1"/>
  <c r="W3" i="32"/>
  <c r="W5" i="31"/>
  <c r="V4" i="31"/>
  <c r="V6" i="31" s="1"/>
  <c r="U4" i="31"/>
  <c r="T4" i="31"/>
  <c r="T6" i="31" s="1"/>
  <c r="S4" i="31"/>
  <c r="S6" i="31" s="1"/>
  <c r="R4" i="31"/>
  <c r="R6" i="31" s="1"/>
  <c r="Q4" i="31"/>
  <c r="Q6" i="31" s="1"/>
  <c r="P4" i="31"/>
  <c r="P6" i="31" s="1"/>
  <c r="O4" i="31"/>
  <c r="O6" i="31" s="1"/>
  <c r="N4" i="31"/>
  <c r="M4" i="31"/>
  <c r="M6" i="31" s="1"/>
  <c r="L4" i="31"/>
  <c r="K4" i="31"/>
  <c r="J4" i="31"/>
  <c r="I4" i="31"/>
  <c r="H4" i="31"/>
  <c r="G4" i="31"/>
  <c r="G6" i="31" s="1"/>
  <c r="F4" i="31"/>
  <c r="E4" i="31"/>
  <c r="D4" i="31"/>
  <c r="D6" i="31" s="1"/>
  <c r="C4" i="31"/>
  <c r="C6" i="31" s="1"/>
  <c r="B4" i="31"/>
  <c r="B6" i="31" s="1"/>
  <c r="W3" i="31"/>
  <c r="W4" i="32" l="1"/>
  <c r="W6" i="32" s="1"/>
  <c r="W4" i="31"/>
  <c r="W6" i="31" s="1"/>
  <c r="W5" i="30"/>
  <c r="V4" i="30"/>
  <c r="U4" i="30"/>
  <c r="T4" i="30"/>
  <c r="S4" i="30"/>
  <c r="S6" i="30" s="1"/>
  <c r="R4" i="30"/>
  <c r="R6" i="30" s="1"/>
  <c r="Q4" i="30"/>
  <c r="P4" i="30"/>
  <c r="O4" i="30"/>
  <c r="N4" i="30"/>
  <c r="M4" i="30"/>
  <c r="L4" i="30"/>
  <c r="K4" i="30"/>
  <c r="J4" i="30"/>
  <c r="J6" i="30" s="1"/>
  <c r="I4" i="30"/>
  <c r="I6" i="30" s="1"/>
  <c r="H4" i="30"/>
  <c r="H6" i="30" s="1"/>
  <c r="G4" i="30"/>
  <c r="G6" i="30" s="1"/>
  <c r="F4" i="30"/>
  <c r="E4" i="30"/>
  <c r="D4" i="30"/>
  <c r="D6" i="30" s="1"/>
  <c r="C4" i="30"/>
  <c r="C6" i="30" s="1"/>
  <c r="B4" i="30"/>
  <c r="B6" i="30" s="1"/>
  <c r="W3" i="30"/>
  <c r="L4" i="28"/>
  <c r="L6" i="28" s="1"/>
  <c r="F4" i="28"/>
  <c r="L4" i="27"/>
  <c r="F4" i="27"/>
  <c r="L4" i="26"/>
  <c r="F4" i="26"/>
  <c r="F6" i="26" s="1"/>
  <c r="L4" i="25"/>
  <c r="F4" i="25"/>
  <c r="F6" i="25" s="1"/>
  <c r="W4" i="30" l="1"/>
  <c r="W6" i="30" s="1"/>
  <c r="W5" i="29" l="1"/>
  <c r="G4" i="29"/>
  <c r="G6" i="29" s="1"/>
  <c r="W5" i="28"/>
  <c r="W5" i="27"/>
  <c r="W5" i="26"/>
  <c r="W5" i="25"/>
  <c r="W3" i="29"/>
  <c r="W3" i="28"/>
  <c r="V4" i="29"/>
  <c r="U4" i="29"/>
  <c r="U6" i="29" s="1"/>
  <c r="T4" i="29"/>
  <c r="T6" i="29" s="1"/>
  <c r="S4" i="29"/>
  <c r="S6" i="29" s="1"/>
  <c r="R4" i="29"/>
  <c r="R6" i="29" s="1"/>
  <c r="Q4" i="29"/>
  <c r="P4" i="29"/>
  <c r="P6" i="29" s="1"/>
  <c r="O4" i="29"/>
  <c r="O6" i="29" s="1"/>
  <c r="N4" i="29"/>
  <c r="N6" i="29" s="1"/>
  <c r="M4" i="29"/>
  <c r="M6" i="29" s="1"/>
  <c r="K4" i="29"/>
  <c r="K6" i="29" s="1"/>
  <c r="J4" i="29"/>
  <c r="J6" i="29" s="1"/>
  <c r="I4" i="29"/>
  <c r="I6" i="29" s="1"/>
  <c r="H4" i="29"/>
  <c r="H6" i="29" s="1"/>
  <c r="E4" i="29"/>
  <c r="D4" i="29"/>
  <c r="C4" i="29"/>
  <c r="C6" i="29" s="1"/>
  <c r="B4" i="29"/>
  <c r="B6" i="29" s="1"/>
  <c r="V4" i="28"/>
  <c r="U4" i="28"/>
  <c r="U6" i="28" s="1"/>
  <c r="T4" i="28"/>
  <c r="S4" i="28"/>
  <c r="S6" i="28" s="1"/>
  <c r="R4" i="28"/>
  <c r="R6" i="28" s="1"/>
  <c r="Q4" i="28"/>
  <c r="P4" i="28"/>
  <c r="P6" i="28" s="1"/>
  <c r="O4" i="28"/>
  <c r="O6" i="28" s="1"/>
  <c r="N4" i="28"/>
  <c r="N6" i="28" s="1"/>
  <c r="M4" i="28"/>
  <c r="K4" i="28"/>
  <c r="K6" i="28" s="1"/>
  <c r="J4" i="28"/>
  <c r="J6" i="28" s="1"/>
  <c r="I4" i="28"/>
  <c r="I6" i="28" s="1"/>
  <c r="H4" i="28"/>
  <c r="H6" i="28" s="1"/>
  <c r="G4" i="28"/>
  <c r="G6" i="28" s="1"/>
  <c r="E4" i="28"/>
  <c r="D4" i="28"/>
  <c r="D6" i="28" s="1"/>
  <c r="C4" i="28"/>
  <c r="C6" i="28" s="1"/>
  <c r="B4" i="28"/>
  <c r="W3" i="27"/>
  <c r="V4" i="27"/>
  <c r="U4" i="27"/>
  <c r="T4" i="27"/>
  <c r="S4" i="27"/>
  <c r="R4" i="27"/>
  <c r="Q4" i="27"/>
  <c r="P4" i="27"/>
  <c r="O4" i="27"/>
  <c r="N4" i="27"/>
  <c r="M4" i="27"/>
  <c r="K4" i="27"/>
  <c r="J4" i="27"/>
  <c r="I4" i="27"/>
  <c r="H4" i="27"/>
  <c r="G4" i="27"/>
  <c r="E4" i="27"/>
  <c r="D4" i="27"/>
  <c r="C4" i="27"/>
  <c r="C6" i="27" s="1"/>
  <c r="B4" i="27"/>
  <c r="W3" i="26"/>
  <c r="V4" i="26"/>
  <c r="V6" i="26" s="1"/>
  <c r="U4" i="26"/>
  <c r="U6" i="26" s="1"/>
  <c r="T4" i="26"/>
  <c r="T6" i="26" s="1"/>
  <c r="S4" i="26"/>
  <c r="S6" i="26" s="1"/>
  <c r="R4" i="26"/>
  <c r="R6" i="26" s="1"/>
  <c r="Q4" i="26"/>
  <c r="P4" i="26"/>
  <c r="P6" i="26" s="1"/>
  <c r="O4" i="26"/>
  <c r="N4" i="26"/>
  <c r="N6" i="26" s="1"/>
  <c r="M4" i="26"/>
  <c r="M6" i="26" s="1"/>
  <c r="K4" i="26"/>
  <c r="K6" i="26" s="1"/>
  <c r="J4" i="26"/>
  <c r="I4" i="26"/>
  <c r="I6" i="26" s="1"/>
  <c r="H4" i="26"/>
  <c r="H6" i="26" s="1"/>
  <c r="G4" i="26"/>
  <c r="G6" i="26" s="1"/>
  <c r="E4" i="26"/>
  <c r="E6" i="26" s="1"/>
  <c r="D4" i="26"/>
  <c r="D6" i="26" s="1"/>
  <c r="C4" i="26"/>
  <c r="C6" i="26" s="1"/>
  <c r="B4" i="26"/>
  <c r="W3" i="25"/>
  <c r="V4" i="25"/>
  <c r="V6" i="25" s="1"/>
  <c r="U4" i="25"/>
  <c r="U6" i="25" s="1"/>
  <c r="T4" i="25"/>
  <c r="T6" i="25" s="1"/>
  <c r="S4" i="25"/>
  <c r="S6" i="25" s="1"/>
  <c r="R4" i="25"/>
  <c r="R6" i="25" s="1"/>
  <c r="Q4" i="25"/>
  <c r="Q6" i="25" s="1"/>
  <c r="P4" i="25"/>
  <c r="P6" i="25" s="1"/>
  <c r="O4" i="25"/>
  <c r="O6" i="25" s="1"/>
  <c r="N4" i="25"/>
  <c r="N6" i="25" s="1"/>
  <c r="M4" i="25"/>
  <c r="M6" i="25" s="1"/>
  <c r="K4" i="25"/>
  <c r="K6" i="25" s="1"/>
  <c r="J4" i="25"/>
  <c r="J6" i="25" s="1"/>
  <c r="I4" i="25"/>
  <c r="I6" i="25" s="1"/>
  <c r="H4" i="25"/>
  <c r="H6" i="25" s="1"/>
  <c r="G4" i="25"/>
  <c r="G6" i="25" s="1"/>
  <c r="E4" i="25"/>
  <c r="E6" i="25" s="1"/>
  <c r="D4" i="25"/>
  <c r="D6" i="25" s="1"/>
  <c r="C4" i="25"/>
  <c r="C6" i="25" s="1"/>
  <c r="B4" i="25"/>
  <c r="W4" i="29" l="1"/>
  <c r="W6" i="29" s="1"/>
  <c r="W4" i="28"/>
  <c r="W6" i="28" s="1"/>
  <c r="W4" i="27"/>
  <c r="W6" i="27" s="1"/>
  <c r="W4" i="26"/>
  <c r="W6" i="26" s="1"/>
  <c r="W4" i="25"/>
  <c r="W6" i="25" s="1"/>
  <c r="B6" i="26"/>
  <c r="B6" i="25"/>
  <c r="B6" i="27"/>
  <c r="B6" i="28"/>
  <c r="T25" i="23"/>
  <c r="U31" i="23" l="1"/>
  <c r="U32" i="23" s="1"/>
  <c r="T31" i="23"/>
  <c r="T32" i="23" s="1"/>
  <c r="T33" i="23" s="1"/>
  <c r="S31" i="23"/>
  <c r="S32" i="23" s="1"/>
  <c r="R31" i="23"/>
  <c r="R32" i="23" s="1"/>
  <c r="Q31" i="23"/>
  <c r="Q32" i="23" s="1"/>
  <c r="P31" i="23"/>
  <c r="P32" i="23" s="1"/>
  <c r="O31" i="23"/>
  <c r="O32" i="23" s="1"/>
  <c r="N31" i="23"/>
  <c r="N32" i="23" s="1"/>
  <c r="M31" i="23"/>
  <c r="M32" i="23" s="1"/>
  <c r="L31" i="23"/>
  <c r="L32" i="23" s="1"/>
  <c r="K31" i="23"/>
  <c r="K32" i="23" s="1"/>
  <c r="J31" i="23"/>
  <c r="J32" i="23" s="1"/>
  <c r="I31" i="23"/>
  <c r="I32" i="23" s="1"/>
  <c r="H31" i="23"/>
  <c r="H32" i="23" s="1"/>
  <c r="G31" i="23"/>
  <c r="G32" i="23" s="1"/>
  <c r="F31" i="23"/>
  <c r="F32" i="23" s="1"/>
  <c r="E31" i="23"/>
  <c r="E32" i="23" s="1"/>
  <c r="D31" i="23"/>
  <c r="D32" i="23" s="1"/>
  <c r="C31" i="23"/>
  <c r="C32" i="23" s="1"/>
  <c r="B31" i="23"/>
  <c r="B32" i="23" s="1"/>
  <c r="W25" i="23" l="1"/>
  <c r="U24" i="23" l="1"/>
  <c r="V24" i="23" s="1"/>
  <c r="U9" i="23"/>
  <c r="V9" i="23" s="1"/>
  <c r="X9" i="23" s="1"/>
  <c r="U10" i="23"/>
  <c r="V10" i="23" s="1"/>
  <c r="X10" i="23" s="1"/>
  <c r="U11" i="23"/>
  <c r="V11" i="23" s="1"/>
  <c r="X11" i="23" s="1"/>
  <c r="U12" i="23"/>
  <c r="V12" i="23" s="1"/>
  <c r="X12" i="23" s="1"/>
  <c r="U13" i="23"/>
  <c r="V13" i="23" s="1"/>
  <c r="X13" i="23" s="1"/>
  <c r="U14" i="23"/>
  <c r="V14" i="23" s="1"/>
  <c r="X14" i="23" s="1"/>
  <c r="U15" i="23"/>
  <c r="V15" i="23" s="1"/>
  <c r="X15" i="23" s="1"/>
  <c r="U16" i="23"/>
  <c r="V16" i="23" s="1"/>
  <c r="X16" i="23" s="1"/>
  <c r="U17" i="23"/>
  <c r="V17" i="23" s="1"/>
  <c r="X17" i="23" s="1"/>
  <c r="U18" i="23"/>
  <c r="V18" i="23" s="1"/>
  <c r="X18" i="23" s="1"/>
  <c r="U19" i="23"/>
  <c r="V19" i="23" s="1"/>
  <c r="X19" i="23" s="1"/>
  <c r="U20" i="23"/>
  <c r="V20" i="23" s="1"/>
  <c r="X20" i="23" s="1"/>
  <c r="U21" i="23"/>
  <c r="V21" i="23" s="1"/>
  <c r="X21" i="23" s="1"/>
  <c r="U22" i="23"/>
  <c r="V22" i="23" s="1"/>
  <c r="X22" i="23" s="1"/>
  <c r="U23" i="23"/>
  <c r="V23" i="23" s="1"/>
  <c r="X23" i="23" s="1"/>
  <c r="U5" i="23"/>
  <c r="V5" i="23" s="1"/>
  <c r="X5" i="23" s="1"/>
  <c r="U6" i="23"/>
  <c r="V6" i="23" s="1"/>
  <c r="X6" i="23" s="1"/>
  <c r="U7" i="23"/>
  <c r="V7" i="23" s="1"/>
  <c r="X7" i="23" s="1"/>
  <c r="U8" i="23"/>
  <c r="V8" i="23" s="1"/>
  <c r="X8" i="23" s="1"/>
  <c r="U4" i="23"/>
  <c r="V4" i="23" s="1"/>
  <c r="X4" i="23" s="1"/>
  <c r="X24" i="23" l="1"/>
  <c r="X25" i="23" s="1"/>
  <c r="V25" i="23"/>
  <c r="B25" i="23"/>
  <c r="C25" i="23"/>
  <c r="D25" i="23"/>
  <c r="E25" i="23"/>
  <c r="E26" i="23" l="1"/>
  <c r="E33" i="23"/>
  <c r="D26" i="23"/>
  <c r="D33" i="23"/>
  <c r="C26" i="23"/>
  <c r="C33" i="23"/>
  <c r="B26" i="23"/>
  <c r="B33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6" i="23"/>
  <c r="S26" i="23" l="1"/>
  <c r="S33" i="23"/>
  <c r="N26" i="23"/>
  <c r="N33" i="23"/>
  <c r="M26" i="23"/>
  <c r="M33" i="23"/>
  <c r="L26" i="23"/>
  <c r="L33" i="23"/>
  <c r="K26" i="23"/>
  <c r="K33" i="23"/>
  <c r="J26" i="23"/>
  <c r="J33" i="23"/>
  <c r="H26" i="23"/>
  <c r="H33" i="23"/>
  <c r="G26" i="23"/>
  <c r="G33" i="23"/>
  <c r="Q26" i="23"/>
  <c r="Q33" i="23"/>
  <c r="P26" i="23"/>
  <c r="P33" i="23"/>
  <c r="R26" i="23"/>
  <c r="R33" i="23"/>
  <c r="F26" i="23"/>
  <c r="F33" i="23"/>
  <c r="I26" i="23"/>
  <c r="I33" i="23"/>
  <c r="O26" i="23"/>
  <c r="O33" i="23"/>
  <c r="U25" i="23"/>
  <c r="U33" i="23" s="1"/>
</calcChain>
</file>

<file path=xl/sharedStrings.xml><?xml version="1.0" encoding="utf-8"?>
<sst xmlns="http://schemas.openxmlformats.org/spreadsheetml/2006/main" count="388" uniqueCount="76">
  <si>
    <t>Principle</t>
  </si>
  <si>
    <t>XM</t>
  </si>
  <si>
    <t>COSCO</t>
  </si>
  <si>
    <t>SH</t>
  </si>
  <si>
    <t>TH</t>
  </si>
  <si>
    <t>MOL</t>
  </si>
  <si>
    <t>MAERSK</t>
  </si>
  <si>
    <t>HK</t>
  </si>
  <si>
    <t>TJ</t>
  </si>
  <si>
    <t>PIL</t>
  </si>
  <si>
    <t>APL</t>
  </si>
  <si>
    <t>QD</t>
  </si>
  <si>
    <t>KLINE</t>
  </si>
  <si>
    <t>SZ</t>
  </si>
  <si>
    <t>EVERGREEN</t>
  </si>
  <si>
    <t>HYUNDAI</t>
  </si>
  <si>
    <t>NB</t>
  </si>
  <si>
    <t>CMACGM</t>
  </si>
  <si>
    <t>HANJIN</t>
  </si>
  <si>
    <t>WANHAI</t>
  </si>
  <si>
    <t>KR</t>
  </si>
  <si>
    <t>TP</t>
  </si>
  <si>
    <t>VN</t>
  </si>
  <si>
    <t>DL</t>
  </si>
  <si>
    <t>FZ</t>
  </si>
  <si>
    <t>HAPAGLLOYD</t>
  </si>
  <si>
    <t>CQ</t>
  </si>
  <si>
    <t>ZIM</t>
  </si>
  <si>
    <t>NYK</t>
  </si>
  <si>
    <t>MY</t>
  </si>
  <si>
    <t>NJ</t>
  </si>
  <si>
    <t>HAMBURGSUD</t>
  </si>
  <si>
    <t>ZS</t>
  </si>
  <si>
    <t>FEU</t>
    <phoneticPr fontId="2" type="noConversion"/>
  </si>
  <si>
    <t>CPRC</t>
    <phoneticPr fontId="2" type="noConversion"/>
  </si>
  <si>
    <t>NPRC</t>
    <phoneticPr fontId="2" type="noConversion"/>
  </si>
  <si>
    <t>SEASIA</t>
    <phoneticPr fontId="2" type="noConversion"/>
  </si>
  <si>
    <t>SPRC</t>
    <phoneticPr fontId="2" type="noConversion"/>
  </si>
  <si>
    <t>Fujian</t>
    <phoneticPr fontId="2" type="noConversion"/>
  </si>
  <si>
    <t>ID</t>
    <phoneticPr fontId="2" type="noConversion"/>
  </si>
  <si>
    <t>ID</t>
    <phoneticPr fontId="2" type="noConversion"/>
  </si>
  <si>
    <t>TTL</t>
    <phoneticPr fontId="2" type="noConversion"/>
  </si>
  <si>
    <t>Annual Report (Target)</t>
    <phoneticPr fontId="2" type="noConversion"/>
  </si>
  <si>
    <t>ANL</t>
    <phoneticPr fontId="2" type="noConversion"/>
  </si>
  <si>
    <t>MATSON</t>
    <phoneticPr fontId="2" type="noConversion"/>
  </si>
  <si>
    <t>IN</t>
    <phoneticPr fontId="2" type="noConversion"/>
  </si>
  <si>
    <t>2016 Target(week)HLS SC</t>
    <phoneticPr fontId="2" type="noConversion"/>
  </si>
  <si>
    <t>2016 Target(Year)all SC</t>
    <phoneticPr fontId="2" type="noConversion"/>
  </si>
  <si>
    <t>MSC</t>
    <phoneticPr fontId="2" type="noConversion"/>
  </si>
  <si>
    <t>OOCL</t>
    <phoneticPr fontId="2" type="noConversion"/>
  </si>
  <si>
    <t>YANGMING</t>
    <phoneticPr fontId="2" type="noConversion"/>
  </si>
  <si>
    <t>UASC</t>
    <phoneticPr fontId="2" type="noConversion"/>
  </si>
  <si>
    <t>Year</t>
    <phoneticPr fontId="2" type="noConversion"/>
  </si>
  <si>
    <t>MQC</t>
    <phoneticPr fontId="2" type="noConversion"/>
  </si>
  <si>
    <t>Balance</t>
    <phoneticPr fontId="2" type="noConversion"/>
  </si>
  <si>
    <t>TTL(Week)</t>
    <phoneticPr fontId="2" type="noConversion"/>
  </si>
  <si>
    <t>TTL(Year)</t>
    <phoneticPr fontId="2" type="noConversion"/>
  </si>
  <si>
    <t>IN</t>
    <phoneticPr fontId="2" type="noConversion"/>
  </si>
  <si>
    <t>2016 Target Autual HLS SC (Less BCO/Agent S/C 5%)</t>
    <phoneticPr fontId="2" type="noConversion"/>
  </si>
  <si>
    <t>Allocation vs Target difference by week</t>
    <phoneticPr fontId="2" type="noConversion"/>
  </si>
  <si>
    <t>2016-2017 MQC Allocation - Per week</t>
    <phoneticPr fontId="2" type="noConversion"/>
  </si>
  <si>
    <t>APL(Week)</t>
    <phoneticPr fontId="2" type="noConversion"/>
  </si>
  <si>
    <t>Loading</t>
    <phoneticPr fontId="2" type="noConversion"/>
  </si>
  <si>
    <t>Fulfil%</t>
    <phoneticPr fontId="2" type="noConversion"/>
  </si>
  <si>
    <t>COSCO(Week)</t>
    <phoneticPr fontId="2" type="noConversion"/>
  </si>
  <si>
    <t>HPL(Week)</t>
    <phoneticPr fontId="2" type="noConversion"/>
  </si>
  <si>
    <t>MOL(Week)</t>
    <phoneticPr fontId="2" type="noConversion"/>
  </si>
  <si>
    <t>NYK(Week)</t>
    <phoneticPr fontId="2" type="noConversion"/>
  </si>
  <si>
    <t>WH</t>
    <phoneticPr fontId="2" type="noConversion"/>
  </si>
  <si>
    <t>CB</t>
    <phoneticPr fontId="2" type="noConversion"/>
  </si>
  <si>
    <t>CB</t>
    <phoneticPr fontId="2" type="noConversion"/>
  </si>
  <si>
    <t>WH</t>
    <phoneticPr fontId="2" type="noConversion"/>
  </si>
  <si>
    <t>YML(Week)</t>
    <phoneticPr fontId="2" type="noConversion"/>
  </si>
  <si>
    <t>EMC(Week)</t>
    <phoneticPr fontId="2" type="noConversion"/>
  </si>
  <si>
    <t>CMA(Week)</t>
    <phoneticPr fontId="2" type="noConversion"/>
  </si>
  <si>
    <t>TTL(Year)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</si>
</sst>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 ;[Red]\-0\ "/>
    <numFmt numFmtId="178" formatCode="0.0_);[Red]\(0.0\)"/>
  </numFmts>
  <fonts count="14" x14ac:knownFonts="1">
    <font>
      <sz val="10"/>
      <color indexed="8"/>
      <name val="Arial"/>
      <family val="2"/>
    </font>
    <font>
      <sz val="10"/>
      <color indexed="8"/>
      <name val="Calibri"/>
      <family val="2"/>
    </font>
    <font>
      <sz val="9"/>
      <name val="宋体"/>
      <family val="3"/>
      <charset val="134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2"/>
      <color indexed="9"/>
      <name val="Calibri"/>
      <family val="2"/>
    </font>
    <font>
      <sz val="10"/>
      <color theme="2" tint="-0.89999084444715716"/>
      <name val="Calibri"/>
      <family val="2"/>
    </font>
    <font>
      <b/>
      <sz val="10.5"/>
      <color theme="0"/>
      <name val="Calibri"/>
      <family val="2"/>
    </font>
    <font>
      <b/>
      <sz val="10.5"/>
      <color indexed="8"/>
      <name val="Calibri"/>
      <family val="2"/>
    </font>
    <font>
      <b/>
      <sz val="10"/>
      <color theme="5" tint="-0.249977111117893"/>
      <name val="Calibri"/>
      <family val="2"/>
    </font>
    <font>
      <b/>
      <sz val="12"/>
      <color theme="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2" tint="-9.9978637043366805E-2"/>
      </top>
      <bottom style="thin">
        <color theme="3" tint="0.79998168889431442"/>
      </bottom>
      <diagonal/>
    </border>
    <border>
      <left style="thin">
        <color theme="2" tint="-9.9978637043366805E-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3">
    <xf numFmtId="0" fontId="0" fillId="0" borderId="0">
      <alignment vertical="top"/>
    </xf>
    <xf numFmtId="0" fontId="13" fillId="0" borderId="0">
      <alignment vertical="top"/>
    </xf>
    <xf numFmtId="0" fontId="13" fillId="0" borderId="0">
      <alignment vertical="top"/>
    </xf>
  </cellStyleXfs>
  <cellXfs count="80">
    <xf numFmtId="0" fontId="0" fillId="0" borderId="0" xfId="0">
      <alignment vertical="top"/>
    </xf>
    <xf numFmtId="0" fontId="1" fillId="0" borderId="0" xfId="0" applyFont="1" applyFill="1">
      <alignment vertical="top"/>
    </xf>
    <xf numFmtId="0" fontId="3" fillId="0" borderId="0" xfId="0" applyFont="1" applyFill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>
      <alignment vertical="top"/>
    </xf>
    <xf numFmtId="0" fontId="3" fillId="0" borderId="0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5" borderId="3" xfId="0" applyFont="1" applyFill="1" applyBorder="1" applyAlignment="1">
      <alignment horizontal="center" vertical="top"/>
    </xf>
    <xf numFmtId="0" fontId="1" fillId="0" borderId="0" xfId="0" applyFont="1" applyFill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top"/>
    </xf>
    <xf numFmtId="0" fontId="3" fillId="6" borderId="4" xfId="0" applyFont="1" applyFill="1" applyBorder="1" applyAlignment="1">
      <alignment horizontal="center" vertical="top"/>
    </xf>
    <xf numFmtId="0" fontId="1" fillId="0" borderId="5" xfId="0" applyFont="1" applyFill="1" applyBorder="1">
      <alignment vertical="top"/>
    </xf>
    <xf numFmtId="0" fontId="3" fillId="7" borderId="0" xfId="0" applyFont="1" applyFill="1" applyBorder="1" applyAlignment="1">
      <alignment vertical="top"/>
    </xf>
    <xf numFmtId="0" fontId="3" fillId="7" borderId="0" xfId="0" applyFont="1" applyFill="1" applyBorder="1" applyAlignment="1">
      <alignment horizontal="center" vertical="top"/>
    </xf>
    <xf numFmtId="176" fontId="1" fillId="3" borderId="3" xfId="0" applyNumberFormat="1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9" fillId="0" borderId="0" xfId="0" applyFont="1" applyFill="1">
      <alignment vertical="top"/>
    </xf>
    <xf numFmtId="0" fontId="1" fillId="3" borderId="3" xfId="0" applyFont="1" applyFill="1" applyBorder="1" applyAlignment="1">
      <alignment horizontal="left" vertical="top"/>
    </xf>
    <xf numFmtId="0" fontId="8" fillId="5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8" fillId="5" borderId="3" xfId="0" applyFont="1" applyFill="1" applyBorder="1" applyAlignment="1">
      <alignment horizontal="center" vertical="top"/>
    </xf>
    <xf numFmtId="0" fontId="10" fillId="9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177" fontId="10" fillId="9" borderId="0" xfId="0" applyNumberFormat="1" applyFont="1" applyFill="1" applyAlignment="1">
      <alignment horizontal="center" vertical="top"/>
    </xf>
    <xf numFmtId="177" fontId="8" fillId="5" borderId="3" xfId="0" applyNumberFormat="1" applyFont="1" applyFill="1" applyBorder="1" applyAlignment="1">
      <alignment horizontal="center" vertical="top"/>
    </xf>
    <xf numFmtId="177" fontId="7" fillId="6" borderId="3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top"/>
    </xf>
    <xf numFmtId="177" fontId="3" fillId="0" borderId="0" xfId="0" applyNumberFormat="1" applyFont="1" applyFill="1" applyAlignment="1">
      <alignment horizontal="center" vertical="top"/>
    </xf>
    <xf numFmtId="177" fontId="1" fillId="0" borderId="0" xfId="0" applyNumberFormat="1" applyFont="1" applyFill="1" applyAlignment="1">
      <alignment horizontal="center" vertical="center"/>
    </xf>
    <xf numFmtId="177" fontId="3" fillId="10" borderId="0" xfId="0" applyNumberFormat="1" applyFont="1" applyFill="1" applyAlignment="1">
      <alignment horizontal="center" vertical="top"/>
    </xf>
    <xf numFmtId="0" fontId="3" fillId="10" borderId="4" xfId="0" applyFont="1" applyFill="1" applyBorder="1" applyAlignment="1">
      <alignment horizontal="center" vertical="top"/>
    </xf>
    <xf numFmtId="177" fontId="1" fillId="8" borderId="0" xfId="0" applyNumberFormat="1" applyFont="1" applyFill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8" borderId="3" xfId="0" applyFont="1" applyFill="1" applyBorder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78" fontId="1" fillId="3" borderId="3" xfId="0" applyNumberFormat="1" applyFont="1" applyFill="1" applyBorder="1" applyAlignment="1">
      <alignment horizontal="center" vertical="top"/>
    </xf>
    <xf numFmtId="177" fontId="1" fillId="3" borderId="3" xfId="0" applyNumberFormat="1" applyFont="1" applyFill="1" applyBorder="1" applyAlignment="1">
      <alignment horizontal="center" vertical="top"/>
    </xf>
    <xf numFmtId="0" fontId="11" fillId="8" borderId="3" xfId="0" applyFont="1" applyFill="1" applyBorder="1" applyAlignment="1">
      <alignment horizontal="center" vertical="top"/>
    </xf>
    <xf numFmtId="0" fontId="12" fillId="8" borderId="3" xfId="0" applyFont="1" applyFill="1" applyBorder="1" applyAlignment="1">
      <alignment horizontal="center" vertical="top"/>
    </xf>
    <xf numFmtId="0" fontId="11" fillId="0" borderId="0" xfId="0" applyFont="1" applyFill="1">
      <alignment vertical="top"/>
    </xf>
    <xf numFmtId="0" fontId="4" fillId="11" borderId="3" xfId="0" applyFont="1" applyFill="1" applyBorder="1" applyAlignment="1">
      <alignment horizontal="center" vertical="top"/>
    </xf>
    <xf numFmtId="0" fontId="11" fillId="11" borderId="3" xfId="0" applyFont="1" applyFill="1" applyBorder="1" applyAlignment="1">
      <alignment horizontal="center" vertical="top"/>
    </xf>
    <xf numFmtId="0" fontId="1" fillId="11" borderId="3" xfId="0" applyFont="1" applyFill="1" applyBorder="1" applyAlignment="1">
      <alignment horizontal="center" vertical="top"/>
    </xf>
    <xf numFmtId="178" fontId="1" fillId="11" borderId="3" xfId="0" applyNumberFormat="1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/>
    </xf>
    <xf numFmtId="10" fontId="4" fillId="3" borderId="3" xfId="0" applyNumberFormat="1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/>
    </xf>
    <xf numFmtId="0" fontId="7" fillId="6" borderId="12" xfId="0" applyFont="1" applyFill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15" xfId="0" applyBorder="1">
      <alignment vertical="top"/>
    </xf>
    <xf numFmtId="0" fontId="8" fillId="5" borderId="3" xfId="0" applyFont="1" applyFill="1" applyBorder="1" applyAlignment="1">
      <alignment horizontal="center" vertical="top"/>
    </xf>
    <xf numFmtId="0" fontId="4" fillId="3" borderId="3" xfId="0" applyNumberFormat="1" applyFont="1" applyFill="1" applyBorder="1" applyAlignment="1">
      <alignment horizontal="center" vertical="top"/>
    </xf>
    <xf numFmtId="0" fontId="8" fillId="5" borderId="6" xfId="0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top"/>
    </xf>
    <xf numFmtId="0" fontId="8" fillId="5" borderId="9" xfId="0" applyFont="1" applyFill="1" applyBorder="1" applyAlignment="1">
      <alignment horizontal="center" vertical="top"/>
    </xf>
    <xf numFmtId="0" fontId="8" fillId="5" borderId="10" xfId="0" applyFont="1" applyFill="1" applyBorder="1" applyAlignment="1">
      <alignment horizontal="center" vertical="top"/>
    </xf>
    <xf numFmtId="0" fontId="8" fillId="5" borderId="14" xfId="0" applyFont="1" applyFill="1" applyBorder="1" applyAlignment="1">
      <alignment horizontal="center" vertical="top"/>
    </xf>
    <xf numFmtId="0" fontId="8" fillId="5" borderId="15" xfId="0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center" vertical="top"/>
    </xf>
    <xf numFmtId="0" fontId="8" fillId="5" borderId="13" xfId="0" applyFont="1" applyFill="1" applyBorder="1" applyAlignment="1">
      <alignment horizontal="center" vertical="top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4"/>
  <sheetViews>
    <sheetView zoomScale="90" zoomScaleNormal="9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25" sqref="A25"/>
    </sheetView>
  </sheetViews>
  <sheetFormatPr defaultRowHeight="12.75" x14ac:dyDescent="0.2"/>
  <cols>
    <col min="1" max="1" width="25.42578125" style="1" customWidth="1"/>
    <col min="2" max="2" width="8.7109375" style="3" bestFit="1" customWidth="1"/>
    <col min="3" max="3" width="8.85546875" style="3" bestFit="1" customWidth="1"/>
    <col min="4" max="14" width="7.7109375" style="3" bestFit="1" customWidth="1"/>
    <col min="15" max="15" width="6.85546875" style="3" customWidth="1"/>
    <col min="16" max="16" width="8.7109375" style="3" bestFit="1" customWidth="1"/>
    <col min="17" max="18" width="7.7109375" style="3" bestFit="1" customWidth="1"/>
    <col min="19" max="19" width="8.85546875" style="3" bestFit="1" customWidth="1"/>
    <col min="20" max="20" width="7.7109375" style="3" bestFit="1" customWidth="1"/>
    <col min="21" max="21" width="9.85546875" style="3" bestFit="1" customWidth="1"/>
    <col min="22" max="23" width="9.140625" style="3"/>
    <col min="24" max="24" width="9.140625" style="39"/>
    <col min="25" max="16384" width="9.140625" style="1"/>
  </cols>
  <sheetData>
    <row r="1" spans="1:25" ht="15.75" customHeight="1" x14ac:dyDescent="0.2">
      <c r="A1" s="5"/>
      <c r="B1" s="71" t="s">
        <v>60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33" t="s">
        <v>52</v>
      </c>
      <c r="W1" s="33" t="s">
        <v>53</v>
      </c>
      <c r="X1" s="36" t="s">
        <v>54</v>
      </c>
    </row>
    <row r="2" spans="1:25" ht="14.25" x14ac:dyDescent="0.2">
      <c r="A2" s="4"/>
      <c r="B2" s="70" t="s">
        <v>34</v>
      </c>
      <c r="C2" s="70"/>
      <c r="D2" s="70"/>
      <c r="E2" s="70"/>
      <c r="F2" s="70" t="s">
        <v>35</v>
      </c>
      <c r="G2" s="70"/>
      <c r="H2" s="70"/>
      <c r="I2" s="67" t="s">
        <v>36</v>
      </c>
      <c r="J2" s="69"/>
      <c r="K2" s="69"/>
      <c r="L2" s="69"/>
      <c r="M2" s="69"/>
      <c r="N2" s="69"/>
      <c r="O2" s="68"/>
      <c r="P2" s="70" t="s">
        <v>37</v>
      </c>
      <c r="Q2" s="70"/>
      <c r="R2" s="70"/>
      <c r="S2" s="70" t="s">
        <v>38</v>
      </c>
      <c r="T2" s="70"/>
      <c r="U2" s="13" t="s">
        <v>33</v>
      </c>
      <c r="V2" s="32" t="s">
        <v>33</v>
      </c>
      <c r="W2" s="32" t="s">
        <v>33</v>
      </c>
      <c r="X2" s="37" t="s">
        <v>33</v>
      </c>
    </row>
    <row r="3" spans="1:25" s="12" customFormat="1" ht="15.95" customHeight="1" x14ac:dyDescent="0.2">
      <c r="A3" s="9" t="s">
        <v>0</v>
      </c>
      <c r="B3" s="10" t="s">
        <v>3</v>
      </c>
      <c r="C3" s="10" t="s">
        <v>16</v>
      </c>
      <c r="D3" s="10" t="s">
        <v>30</v>
      </c>
      <c r="E3" s="10" t="s">
        <v>26</v>
      </c>
      <c r="F3" s="10" t="s">
        <v>11</v>
      </c>
      <c r="G3" s="10" t="s">
        <v>8</v>
      </c>
      <c r="H3" s="10" t="s">
        <v>23</v>
      </c>
      <c r="I3" s="10" t="s">
        <v>20</v>
      </c>
      <c r="J3" s="10" t="s">
        <v>22</v>
      </c>
      <c r="K3" s="10" t="s">
        <v>29</v>
      </c>
      <c r="L3" s="10" t="s">
        <v>4</v>
      </c>
      <c r="M3" s="10" t="s">
        <v>40</v>
      </c>
      <c r="N3" s="10" t="s">
        <v>21</v>
      </c>
      <c r="O3" s="10" t="s">
        <v>45</v>
      </c>
      <c r="P3" s="10" t="s">
        <v>13</v>
      </c>
      <c r="Q3" s="10" t="s">
        <v>7</v>
      </c>
      <c r="R3" s="10" t="s">
        <v>32</v>
      </c>
      <c r="S3" s="10" t="s">
        <v>1</v>
      </c>
      <c r="T3" s="10" t="s">
        <v>24</v>
      </c>
      <c r="U3" s="11" t="s">
        <v>41</v>
      </c>
      <c r="V3" s="11" t="s">
        <v>41</v>
      </c>
      <c r="W3" s="11" t="s">
        <v>41</v>
      </c>
      <c r="X3" s="38" t="s">
        <v>41</v>
      </c>
    </row>
    <row r="4" spans="1:25" ht="15" customHeight="1" x14ac:dyDescent="0.2">
      <c r="A4" s="30" t="s">
        <v>43</v>
      </c>
      <c r="B4" s="6">
        <v>9</v>
      </c>
      <c r="C4" s="6">
        <v>5</v>
      </c>
      <c r="D4" s="6">
        <v>0</v>
      </c>
      <c r="E4" s="6">
        <v>0</v>
      </c>
      <c r="F4" s="6">
        <v>4</v>
      </c>
      <c r="G4" s="6">
        <v>4</v>
      </c>
      <c r="H4" s="6">
        <v>3</v>
      </c>
      <c r="I4" s="54">
        <v>1</v>
      </c>
      <c r="J4" s="6">
        <v>2</v>
      </c>
      <c r="K4" s="54">
        <v>1</v>
      </c>
      <c r="L4" s="6">
        <v>0</v>
      </c>
      <c r="M4" s="6">
        <v>0</v>
      </c>
      <c r="N4" s="6">
        <v>0</v>
      </c>
      <c r="O4" s="6">
        <v>0</v>
      </c>
      <c r="P4" s="54">
        <v>7</v>
      </c>
      <c r="Q4" s="54">
        <v>4</v>
      </c>
      <c r="R4" s="6">
        <v>0</v>
      </c>
      <c r="S4" s="6">
        <v>1</v>
      </c>
      <c r="T4" s="6">
        <v>0</v>
      </c>
      <c r="U4" s="6">
        <f>SUM(B4:T4)</f>
        <v>41</v>
      </c>
      <c r="V4" s="3">
        <f>SUM(U4*50)</f>
        <v>2050</v>
      </c>
      <c r="W4" s="3">
        <v>1750</v>
      </c>
      <c r="X4" s="39">
        <f>SUM(W4-V4)</f>
        <v>-300</v>
      </c>
    </row>
    <row r="5" spans="1:25" ht="15" customHeight="1" x14ac:dyDescent="0.2">
      <c r="A5" s="31" t="s">
        <v>10</v>
      </c>
      <c r="B5" s="54">
        <v>35</v>
      </c>
      <c r="C5" s="54">
        <v>30</v>
      </c>
      <c r="D5" s="7">
        <v>3</v>
      </c>
      <c r="E5" s="7">
        <v>0</v>
      </c>
      <c r="F5" s="54">
        <v>14</v>
      </c>
      <c r="G5" s="54">
        <v>22</v>
      </c>
      <c r="H5" s="54">
        <v>4</v>
      </c>
      <c r="I5" s="7">
        <v>3</v>
      </c>
      <c r="J5" s="7">
        <v>10</v>
      </c>
      <c r="K5" s="7">
        <v>15</v>
      </c>
      <c r="L5" s="54">
        <v>9</v>
      </c>
      <c r="M5" s="7">
        <v>6</v>
      </c>
      <c r="N5" s="54">
        <v>12</v>
      </c>
      <c r="O5" s="54">
        <v>1</v>
      </c>
      <c r="P5" s="54">
        <v>90</v>
      </c>
      <c r="Q5" s="54">
        <v>25</v>
      </c>
      <c r="R5" s="54">
        <v>8</v>
      </c>
      <c r="S5" s="7">
        <v>40</v>
      </c>
      <c r="T5" s="7">
        <v>0</v>
      </c>
      <c r="U5" s="6">
        <f t="shared" ref="U5:U24" si="0">SUM(B5:T5)</f>
        <v>327</v>
      </c>
      <c r="V5" s="3">
        <f t="shared" ref="V5:V24" si="1">SUM(U5*50)</f>
        <v>16350</v>
      </c>
      <c r="W5" s="3">
        <v>16000</v>
      </c>
      <c r="X5" s="39">
        <f t="shared" ref="X5:X24" si="2">SUM(W5-V5)</f>
        <v>-350</v>
      </c>
    </row>
    <row r="6" spans="1:25" ht="15" customHeight="1" x14ac:dyDescent="0.2">
      <c r="A6" s="30" t="s">
        <v>17</v>
      </c>
      <c r="B6" s="54">
        <v>16</v>
      </c>
      <c r="C6" s="54">
        <v>25</v>
      </c>
      <c r="D6" s="6">
        <v>3</v>
      </c>
      <c r="E6" s="6">
        <v>0</v>
      </c>
      <c r="F6" s="6">
        <v>7</v>
      </c>
      <c r="G6" s="6">
        <v>7</v>
      </c>
      <c r="H6" s="6">
        <v>0</v>
      </c>
      <c r="I6" s="6">
        <v>1</v>
      </c>
      <c r="J6" s="6">
        <v>2</v>
      </c>
      <c r="K6" s="6">
        <v>4</v>
      </c>
      <c r="L6" s="6">
        <v>0</v>
      </c>
      <c r="M6" s="6">
        <v>0</v>
      </c>
      <c r="N6" s="6">
        <v>0</v>
      </c>
      <c r="O6" s="6">
        <v>0</v>
      </c>
      <c r="P6" s="6">
        <v>12</v>
      </c>
      <c r="Q6" s="6">
        <v>3</v>
      </c>
      <c r="R6" s="6">
        <v>0</v>
      </c>
      <c r="S6" s="6">
        <v>0</v>
      </c>
      <c r="T6" s="6">
        <v>1</v>
      </c>
      <c r="U6" s="6">
        <f t="shared" si="0"/>
        <v>81</v>
      </c>
      <c r="V6" s="3">
        <f t="shared" si="1"/>
        <v>4050</v>
      </c>
      <c r="W6" s="3">
        <v>3500</v>
      </c>
      <c r="X6" s="39">
        <f t="shared" si="2"/>
        <v>-550</v>
      </c>
      <c r="Y6" s="53"/>
    </row>
    <row r="7" spans="1:25" ht="15" customHeight="1" x14ac:dyDescent="0.2">
      <c r="A7" s="31" t="s">
        <v>2</v>
      </c>
      <c r="B7" s="7">
        <v>105</v>
      </c>
      <c r="C7" s="54">
        <v>70</v>
      </c>
      <c r="D7" s="54">
        <v>28</v>
      </c>
      <c r="E7" s="54">
        <v>6</v>
      </c>
      <c r="F7" s="7">
        <v>26</v>
      </c>
      <c r="G7" s="7">
        <v>18</v>
      </c>
      <c r="H7" s="7">
        <v>6</v>
      </c>
      <c r="I7" s="7">
        <v>5</v>
      </c>
      <c r="J7" s="7">
        <v>13</v>
      </c>
      <c r="K7" s="7">
        <v>12</v>
      </c>
      <c r="L7" s="54">
        <v>5</v>
      </c>
      <c r="M7" s="54">
        <v>3</v>
      </c>
      <c r="N7" s="54">
        <v>28</v>
      </c>
      <c r="O7" s="47">
        <v>1</v>
      </c>
      <c r="P7" s="7">
        <v>185</v>
      </c>
      <c r="Q7" s="7">
        <v>55</v>
      </c>
      <c r="R7" s="54">
        <v>20</v>
      </c>
      <c r="S7" s="7">
        <v>70</v>
      </c>
      <c r="T7" s="54">
        <v>21.5</v>
      </c>
      <c r="U7" s="6">
        <f t="shared" si="0"/>
        <v>677.5</v>
      </c>
      <c r="V7" s="3">
        <f t="shared" si="1"/>
        <v>33875</v>
      </c>
      <c r="W7" s="3">
        <v>32500</v>
      </c>
      <c r="X7" s="39">
        <f t="shared" si="2"/>
        <v>-1375</v>
      </c>
      <c r="Y7" s="53"/>
    </row>
    <row r="8" spans="1:25" ht="15" customHeight="1" x14ac:dyDescent="0.2">
      <c r="A8" s="30" t="s">
        <v>14</v>
      </c>
      <c r="B8" s="6">
        <v>9</v>
      </c>
      <c r="C8" s="54">
        <v>15</v>
      </c>
      <c r="D8" s="6">
        <v>3</v>
      </c>
      <c r="E8" s="6">
        <v>0</v>
      </c>
      <c r="F8" s="6">
        <v>8</v>
      </c>
      <c r="G8" s="6">
        <v>1.5</v>
      </c>
      <c r="H8" s="6">
        <v>0</v>
      </c>
      <c r="I8" s="6">
        <v>0</v>
      </c>
      <c r="J8" s="6">
        <v>2</v>
      </c>
      <c r="K8" s="6">
        <v>0</v>
      </c>
      <c r="L8" s="6">
        <v>2</v>
      </c>
      <c r="M8" s="6">
        <v>2</v>
      </c>
      <c r="N8" s="6">
        <v>5</v>
      </c>
      <c r="O8" s="6">
        <v>1</v>
      </c>
      <c r="P8" s="6">
        <v>10</v>
      </c>
      <c r="Q8" s="6">
        <v>1</v>
      </c>
      <c r="R8" s="6">
        <v>0</v>
      </c>
      <c r="S8" s="6">
        <v>2</v>
      </c>
      <c r="T8" s="6">
        <v>4</v>
      </c>
      <c r="U8" s="6">
        <f t="shared" si="0"/>
        <v>65.5</v>
      </c>
      <c r="V8" s="3">
        <f t="shared" si="1"/>
        <v>3275</v>
      </c>
      <c r="W8" s="3">
        <v>2500</v>
      </c>
      <c r="X8" s="39">
        <f t="shared" si="2"/>
        <v>-775</v>
      </c>
      <c r="Y8" s="53"/>
    </row>
    <row r="9" spans="1:25" ht="14.25" customHeight="1" x14ac:dyDescent="0.2">
      <c r="A9" s="30" t="s">
        <v>31</v>
      </c>
      <c r="B9" s="6">
        <v>10</v>
      </c>
      <c r="C9" s="6">
        <v>3</v>
      </c>
      <c r="D9" s="6">
        <v>1</v>
      </c>
      <c r="E9" s="6">
        <v>0</v>
      </c>
      <c r="F9" s="6">
        <v>3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10</v>
      </c>
      <c r="Q9" s="6"/>
      <c r="R9" s="6">
        <v>0</v>
      </c>
      <c r="S9" s="6">
        <v>2</v>
      </c>
      <c r="T9" s="6">
        <v>0</v>
      </c>
      <c r="U9" s="6">
        <f t="shared" si="0"/>
        <v>29</v>
      </c>
      <c r="V9" s="3">
        <f t="shared" si="1"/>
        <v>1450</v>
      </c>
      <c r="W9" s="3">
        <v>250</v>
      </c>
      <c r="X9" s="39">
        <f t="shared" si="2"/>
        <v>-1200</v>
      </c>
      <c r="Y9" s="53"/>
    </row>
    <row r="10" spans="1:25" ht="15" customHeight="1" x14ac:dyDescent="0.2">
      <c r="A10" s="30" t="s">
        <v>18</v>
      </c>
      <c r="B10" s="6">
        <v>5</v>
      </c>
      <c r="C10" s="6">
        <v>5</v>
      </c>
      <c r="D10" s="6">
        <v>1</v>
      </c>
      <c r="E10" s="6">
        <v>0</v>
      </c>
      <c r="F10" s="6">
        <v>0</v>
      </c>
      <c r="G10" s="6">
        <v>1</v>
      </c>
      <c r="H10" s="6">
        <v>1</v>
      </c>
      <c r="I10" s="54">
        <v>2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9</v>
      </c>
      <c r="Q10" s="6">
        <v>2</v>
      </c>
      <c r="R10" s="6">
        <v>0</v>
      </c>
      <c r="S10" s="6">
        <v>2</v>
      </c>
      <c r="T10" s="6">
        <v>0</v>
      </c>
      <c r="U10" s="6">
        <f t="shared" si="0"/>
        <v>29</v>
      </c>
      <c r="V10" s="3">
        <f t="shared" si="1"/>
        <v>1450</v>
      </c>
      <c r="W10" s="3">
        <v>1500</v>
      </c>
      <c r="X10" s="39">
        <f t="shared" si="2"/>
        <v>50</v>
      </c>
    </row>
    <row r="11" spans="1:25" ht="15" customHeight="1" x14ac:dyDescent="0.2">
      <c r="A11" s="31" t="s">
        <v>25</v>
      </c>
      <c r="B11" s="54">
        <v>4</v>
      </c>
      <c r="C11" s="52">
        <v>2</v>
      </c>
      <c r="D11" s="7">
        <v>0</v>
      </c>
      <c r="E11" s="7">
        <v>0</v>
      </c>
      <c r="F11" s="7">
        <v>1</v>
      </c>
      <c r="G11" s="7">
        <v>1</v>
      </c>
      <c r="H11" s="7">
        <v>0</v>
      </c>
      <c r="I11" s="7">
        <v>0</v>
      </c>
      <c r="J11" s="7">
        <v>1</v>
      </c>
      <c r="K11" s="7">
        <v>2</v>
      </c>
      <c r="L11" s="7">
        <v>0</v>
      </c>
      <c r="M11" s="7">
        <v>0</v>
      </c>
      <c r="N11" s="7">
        <v>0</v>
      </c>
      <c r="O11" s="54">
        <v>2</v>
      </c>
      <c r="P11" s="51">
        <v>6</v>
      </c>
      <c r="Q11" s="51">
        <v>2</v>
      </c>
      <c r="R11" s="7">
        <v>1</v>
      </c>
      <c r="S11" s="7">
        <v>1</v>
      </c>
      <c r="T11" s="7">
        <v>0</v>
      </c>
      <c r="U11" s="6">
        <f t="shared" si="0"/>
        <v>23</v>
      </c>
      <c r="V11" s="3">
        <f t="shared" si="1"/>
        <v>1150</v>
      </c>
      <c r="W11" s="3">
        <v>1750</v>
      </c>
      <c r="X11" s="39">
        <f t="shared" si="2"/>
        <v>600</v>
      </c>
    </row>
    <row r="12" spans="1:25" ht="15" customHeight="1" x14ac:dyDescent="0.2">
      <c r="A12" s="30" t="s">
        <v>15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1">
        <v>1</v>
      </c>
      <c r="J12" s="6">
        <v>8</v>
      </c>
      <c r="K12" s="6">
        <v>0</v>
      </c>
      <c r="L12" s="6">
        <v>1</v>
      </c>
      <c r="M12" s="6">
        <v>0</v>
      </c>
      <c r="N12" s="54">
        <v>7</v>
      </c>
      <c r="O12" s="6">
        <v>0</v>
      </c>
      <c r="P12" s="6">
        <v>8</v>
      </c>
      <c r="Q12" s="6">
        <v>2</v>
      </c>
      <c r="R12" s="6">
        <v>1</v>
      </c>
      <c r="S12" s="6">
        <v>0</v>
      </c>
      <c r="T12" s="6">
        <v>0</v>
      </c>
      <c r="U12" s="6">
        <f t="shared" si="0"/>
        <v>28</v>
      </c>
      <c r="V12" s="3">
        <f t="shared" si="1"/>
        <v>1400</v>
      </c>
      <c r="W12" s="3">
        <v>1000</v>
      </c>
      <c r="X12" s="39">
        <f t="shared" si="2"/>
        <v>-400</v>
      </c>
      <c r="Y12" s="53"/>
    </row>
    <row r="13" spans="1:25" ht="15" customHeight="1" x14ac:dyDescent="0.2">
      <c r="A13" s="31" t="s">
        <v>12</v>
      </c>
      <c r="B13" s="7">
        <v>54</v>
      </c>
      <c r="C13" s="7">
        <v>50</v>
      </c>
      <c r="D13" s="7">
        <v>5</v>
      </c>
      <c r="E13" s="7">
        <v>2</v>
      </c>
      <c r="F13" s="7">
        <v>32</v>
      </c>
      <c r="G13" s="7">
        <v>4</v>
      </c>
      <c r="H13" s="7">
        <v>4</v>
      </c>
      <c r="I13" s="7">
        <v>3</v>
      </c>
      <c r="J13" s="7">
        <v>7</v>
      </c>
      <c r="K13" s="7">
        <v>2</v>
      </c>
      <c r="L13" s="7">
        <v>7.5</v>
      </c>
      <c r="M13" s="7">
        <v>2</v>
      </c>
      <c r="N13" s="7">
        <v>9</v>
      </c>
      <c r="O13" s="7">
        <v>0</v>
      </c>
      <c r="P13" s="54">
        <v>41.5</v>
      </c>
      <c r="Q13" s="7">
        <v>11</v>
      </c>
      <c r="R13" s="54">
        <v>3</v>
      </c>
      <c r="S13" s="7">
        <v>11</v>
      </c>
      <c r="T13" s="7">
        <v>2</v>
      </c>
      <c r="U13" s="6">
        <f t="shared" si="0"/>
        <v>250</v>
      </c>
      <c r="V13" s="3">
        <f t="shared" si="1"/>
        <v>12500</v>
      </c>
      <c r="W13" s="3">
        <v>12500</v>
      </c>
      <c r="X13" s="39">
        <f t="shared" si="2"/>
        <v>0</v>
      </c>
    </row>
    <row r="14" spans="1:25" ht="15" customHeight="1" x14ac:dyDescent="0.2">
      <c r="A14" s="30" t="s">
        <v>6</v>
      </c>
      <c r="B14" s="6">
        <v>46</v>
      </c>
      <c r="C14" s="6">
        <v>30</v>
      </c>
      <c r="D14" s="6">
        <v>2</v>
      </c>
      <c r="E14" s="6">
        <v>0</v>
      </c>
      <c r="F14" s="6">
        <v>18</v>
      </c>
      <c r="G14" s="6">
        <v>10</v>
      </c>
      <c r="H14" s="6">
        <v>3</v>
      </c>
      <c r="I14" s="6">
        <v>1</v>
      </c>
      <c r="J14" s="6">
        <v>8</v>
      </c>
      <c r="K14" s="6">
        <v>8</v>
      </c>
      <c r="L14" s="6">
        <v>2</v>
      </c>
      <c r="M14" s="6">
        <v>2</v>
      </c>
      <c r="N14" s="6">
        <v>3</v>
      </c>
      <c r="O14" s="47">
        <v>5</v>
      </c>
      <c r="P14" s="6">
        <v>44</v>
      </c>
      <c r="Q14" s="6">
        <v>11</v>
      </c>
      <c r="R14" s="6">
        <v>5</v>
      </c>
      <c r="S14" s="6">
        <v>16</v>
      </c>
      <c r="T14" s="6">
        <v>0</v>
      </c>
      <c r="U14" s="6">
        <f t="shared" si="0"/>
        <v>214</v>
      </c>
      <c r="V14" s="3">
        <f t="shared" si="1"/>
        <v>10700</v>
      </c>
      <c r="W14" s="3">
        <v>12000</v>
      </c>
      <c r="X14" s="39">
        <f t="shared" si="2"/>
        <v>1300</v>
      </c>
    </row>
    <row r="15" spans="1:25" ht="15" customHeight="1" x14ac:dyDescent="0.2">
      <c r="A15" s="31" t="s">
        <v>44</v>
      </c>
      <c r="B15" s="7">
        <v>2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/>
      <c r="R15" s="7">
        <v>0</v>
      </c>
      <c r="S15" s="7">
        <v>1</v>
      </c>
      <c r="T15" s="7">
        <v>0</v>
      </c>
      <c r="U15" s="6">
        <f t="shared" si="0"/>
        <v>4</v>
      </c>
      <c r="V15" s="3">
        <f t="shared" si="1"/>
        <v>200</v>
      </c>
      <c r="W15" s="3">
        <v>100</v>
      </c>
      <c r="X15" s="39">
        <f t="shared" si="2"/>
        <v>-100</v>
      </c>
    </row>
    <row r="16" spans="1:25" ht="15" customHeight="1" x14ac:dyDescent="0.2">
      <c r="A16" s="30" t="s">
        <v>5</v>
      </c>
      <c r="B16" s="6">
        <v>8</v>
      </c>
      <c r="C16" s="6">
        <v>2</v>
      </c>
      <c r="D16" s="6">
        <v>2</v>
      </c>
      <c r="E16" s="6">
        <v>0</v>
      </c>
      <c r="F16" s="6">
        <v>0</v>
      </c>
      <c r="G16" s="6">
        <v>8</v>
      </c>
      <c r="H16" s="6">
        <v>0.5</v>
      </c>
      <c r="I16" s="54">
        <v>2</v>
      </c>
      <c r="J16" s="54">
        <v>15</v>
      </c>
      <c r="K16" s="6">
        <v>0</v>
      </c>
      <c r="L16" s="6">
        <v>1</v>
      </c>
      <c r="M16" s="6">
        <v>0</v>
      </c>
      <c r="N16" s="6">
        <v>1</v>
      </c>
      <c r="O16" s="6">
        <v>0</v>
      </c>
      <c r="P16" s="6">
        <v>2</v>
      </c>
      <c r="Q16" s="6">
        <v>2</v>
      </c>
      <c r="R16" s="6">
        <v>0</v>
      </c>
      <c r="S16" s="6">
        <v>2</v>
      </c>
      <c r="T16" s="6">
        <v>0</v>
      </c>
      <c r="U16" s="6">
        <f t="shared" si="0"/>
        <v>45.5</v>
      </c>
      <c r="V16" s="3">
        <f t="shared" si="1"/>
        <v>2275</v>
      </c>
      <c r="W16" s="3">
        <v>1875</v>
      </c>
      <c r="X16" s="39">
        <f t="shared" si="2"/>
        <v>-400</v>
      </c>
    </row>
    <row r="17" spans="1:25" ht="15" customHeight="1" x14ac:dyDescent="0.2">
      <c r="A17" s="31" t="s">
        <v>48</v>
      </c>
      <c r="B17" s="7">
        <v>20</v>
      </c>
      <c r="C17" s="54">
        <v>45</v>
      </c>
      <c r="D17" s="7">
        <v>5</v>
      </c>
      <c r="E17" s="7">
        <v>4</v>
      </c>
      <c r="F17" s="7">
        <v>30</v>
      </c>
      <c r="G17" s="7">
        <v>10</v>
      </c>
      <c r="H17" s="54">
        <v>4</v>
      </c>
      <c r="I17" s="7">
        <v>0</v>
      </c>
      <c r="J17" s="7">
        <v>15</v>
      </c>
      <c r="K17" s="7">
        <v>30</v>
      </c>
      <c r="L17" s="7">
        <v>9</v>
      </c>
      <c r="M17" s="54">
        <v>6</v>
      </c>
      <c r="N17" s="7">
        <v>3</v>
      </c>
      <c r="O17" s="7">
        <v>0</v>
      </c>
      <c r="P17" s="7">
        <v>55</v>
      </c>
      <c r="Q17" s="54">
        <v>16</v>
      </c>
      <c r="R17" s="54">
        <v>7</v>
      </c>
      <c r="S17" s="7">
        <v>10</v>
      </c>
      <c r="T17" s="54">
        <v>15</v>
      </c>
      <c r="U17" s="6">
        <f t="shared" si="0"/>
        <v>284</v>
      </c>
      <c r="V17" s="3">
        <f t="shared" si="1"/>
        <v>14200</v>
      </c>
      <c r="W17" s="3">
        <v>10000</v>
      </c>
      <c r="X17" s="39">
        <f t="shared" si="2"/>
        <v>-4200</v>
      </c>
      <c r="Y17" s="53"/>
    </row>
    <row r="18" spans="1:25" ht="15" customHeight="1" x14ac:dyDescent="0.2">
      <c r="A18" s="30" t="s">
        <v>28</v>
      </c>
      <c r="B18" s="51">
        <v>0</v>
      </c>
      <c r="C18" s="6">
        <v>20</v>
      </c>
      <c r="D18" s="6">
        <v>0</v>
      </c>
      <c r="E18" s="6">
        <v>0</v>
      </c>
      <c r="F18" s="6">
        <v>3</v>
      </c>
      <c r="G18" s="6">
        <v>1</v>
      </c>
      <c r="H18" s="6">
        <v>0</v>
      </c>
      <c r="I18" s="6">
        <v>0</v>
      </c>
      <c r="J18" s="6">
        <v>15</v>
      </c>
      <c r="K18" s="54">
        <v>12</v>
      </c>
      <c r="L18" s="6">
        <v>3</v>
      </c>
      <c r="M18" s="6">
        <v>0</v>
      </c>
      <c r="N18" s="6">
        <v>0</v>
      </c>
      <c r="O18" s="6">
        <v>5</v>
      </c>
      <c r="P18" s="6">
        <v>19</v>
      </c>
      <c r="Q18" s="6">
        <v>4</v>
      </c>
      <c r="R18" s="6">
        <v>2</v>
      </c>
      <c r="S18" s="6">
        <v>0</v>
      </c>
      <c r="T18" s="6">
        <v>0</v>
      </c>
      <c r="U18" s="6">
        <f t="shared" si="0"/>
        <v>84</v>
      </c>
      <c r="V18" s="3">
        <f t="shared" si="1"/>
        <v>4200</v>
      </c>
      <c r="W18" s="3">
        <v>2750</v>
      </c>
      <c r="X18" s="39">
        <f t="shared" si="2"/>
        <v>-1450</v>
      </c>
      <c r="Y18" s="53"/>
    </row>
    <row r="19" spans="1:25" ht="15" customHeight="1" x14ac:dyDescent="0.2">
      <c r="A19" s="31" t="s">
        <v>49</v>
      </c>
      <c r="B19" s="7">
        <v>15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54">
        <v>1</v>
      </c>
      <c r="I19" s="7">
        <v>0</v>
      </c>
      <c r="J19" s="7">
        <v>0</v>
      </c>
      <c r="K19" s="7">
        <v>2</v>
      </c>
      <c r="L19" s="7">
        <v>0</v>
      </c>
      <c r="M19" s="7">
        <v>0</v>
      </c>
      <c r="N19" s="7">
        <v>0</v>
      </c>
      <c r="O19" s="54">
        <v>1</v>
      </c>
      <c r="P19" s="7">
        <v>2</v>
      </c>
      <c r="Q19" s="7">
        <v>2</v>
      </c>
      <c r="R19" s="7">
        <v>0</v>
      </c>
      <c r="S19" s="7">
        <v>2</v>
      </c>
      <c r="T19" s="7">
        <v>0</v>
      </c>
      <c r="U19" s="6">
        <f t="shared" si="0"/>
        <v>25</v>
      </c>
      <c r="V19" s="3">
        <f t="shared" si="1"/>
        <v>1250</v>
      </c>
      <c r="W19" s="3">
        <v>1500</v>
      </c>
      <c r="X19" s="39">
        <f t="shared" si="2"/>
        <v>250</v>
      </c>
    </row>
    <row r="20" spans="1:25" ht="15" customHeight="1" x14ac:dyDescent="0.2">
      <c r="A20" s="30" t="s">
        <v>9</v>
      </c>
      <c r="B20" s="6">
        <v>50</v>
      </c>
      <c r="C20" s="6">
        <v>35</v>
      </c>
      <c r="D20" s="6">
        <v>2</v>
      </c>
      <c r="E20" s="54">
        <v>2</v>
      </c>
      <c r="F20" s="6">
        <v>10</v>
      </c>
      <c r="G20" s="6">
        <v>10</v>
      </c>
      <c r="H20" s="6">
        <v>0</v>
      </c>
      <c r="I20" s="54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4">
        <v>38</v>
      </c>
      <c r="Q20" s="54">
        <v>5</v>
      </c>
      <c r="R20" s="51">
        <v>5</v>
      </c>
      <c r="S20" s="6">
        <v>25</v>
      </c>
      <c r="T20" s="54">
        <v>4</v>
      </c>
      <c r="U20" s="6">
        <f t="shared" si="0"/>
        <v>187</v>
      </c>
      <c r="V20" s="3">
        <f t="shared" si="1"/>
        <v>9350</v>
      </c>
      <c r="W20" s="3">
        <v>5500</v>
      </c>
      <c r="X20" s="39">
        <f t="shared" si="2"/>
        <v>-3850</v>
      </c>
      <c r="Y20" s="53"/>
    </row>
    <row r="21" spans="1:25" ht="15" customHeight="1" x14ac:dyDescent="0.2">
      <c r="A21" s="31" t="s">
        <v>51</v>
      </c>
      <c r="B21" s="7">
        <v>32</v>
      </c>
      <c r="C21" s="7">
        <v>6</v>
      </c>
      <c r="D21" s="7">
        <v>0</v>
      </c>
      <c r="E21" s="7">
        <v>0</v>
      </c>
      <c r="F21" s="7">
        <v>8</v>
      </c>
      <c r="G21" s="7">
        <v>3</v>
      </c>
      <c r="H21" s="7">
        <v>2</v>
      </c>
      <c r="I21" s="54">
        <v>1</v>
      </c>
      <c r="J21" s="7">
        <v>8</v>
      </c>
      <c r="K21" s="54">
        <v>1</v>
      </c>
      <c r="L21" s="7">
        <v>0</v>
      </c>
      <c r="M21" s="7">
        <v>0</v>
      </c>
      <c r="N21" s="7">
        <v>0</v>
      </c>
      <c r="O21" s="55">
        <v>3</v>
      </c>
      <c r="P21" s="7">
        <v>25</v>
      </c>
      <c r="Q21" s="7">
        <v>2</v>
      </c>
      <c r="R21" s="7">
        <v>0</v>
      </c>
      <c r="S21" s="7">
        <v>2</v>
      </c>
      <c r="T21" s="7">
        <v>2</v>
      </c>
      <c r="U21" s="6">
        <f t="shared" si="0"/>
        <v>95</v>
      </c>
      <c r="V21" s="3">
        <f t="shared" si="1"/>
        <v>4750</v>
      </c>
      <c r="W21" s="3">
        <v>4500</v>
      </c>
      <c r="X21" s="39">
        <f t="shared" si="2"/>
        <v>-250</v>
      </c>
    </row>
    <row r="22" spans="1:25" ht="15" customHeight="1" x14ac:dyDescent="0.2">
      <c r="A22" s="25" t="s">
        <v>19</v>
      </c>
      <c r="B22" s="6">
        <v>1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8</v>
      </c>
      <c r="Q22" s="6">
        <v>1</v>
      </c>
      <c r="R22" s="6">
        <v>2</v>
      </c>
      <c r="S22" s="6">
        <v>6</v>
      </c>
      <c r="T22" s="6">
        <v>0</v>
      </c>
      <c r="U22" s="6">
        <f t="shared" si="0"/>
        <v>19</v>
      </c>
      <c r="V22" s="3">
        <f t="shared" si="1"/>
        <v>950</v>
      </c>
      <c r="W22" s="3">
        <v>1000</v>
      </c>
      <c r="X22" s="39">
        <f t="shared" si="2"/>
        <v>50</v>
      </c>
    </row>
    <row r="23" spans="1:25" ht="15" customHeight="1" x14ac:dyDescent="0.2">
      <c r="A23" s="26" t="s">
        <v>50</v>
      </c>
      <c r="B23" s="7">
        <v>25</v>
      </c>
      <c r="C23" s="7">
        <v>3</v>
      </c>
      <c r="D23" s="7">
        <v>1</v>
      </c>
      <c r="E23" s="7">
        <v>0</v>
      </c>
      <c r="F23" s="7">
        <v>1</v>
      </c>
      <c r="G23" s="7">
        <v>1</v>
      </c>
      <c r="H23" s="54">
        <v>3</v>
      </c>
      <c r="I23" s="7">
        <v>0</v>
      </c>
      <c r="J23" s="7">
        <v>6</v>
      </c>
      <c r="K23" s="7">
        <v>0</v>
      </c>
      <c r="L23" s="54">
        <v>2</v>
      </c>
      <c r="M23" s="7">
        <v>0</v>
      </c>
      <c r="N23" s="54">
        <v>12</v>
      </c>
      <c r="O23" s="7">
        <v>0</v>
      </c>
      <c r="P23" s="54">
        <v>13</v>
      </c>
      <c r="Q23" s="54">
        <v>8</v>
      </c>
      <c r="R23" s="54">
        <v>3</v>
      </c>
      <c r="S23" s="7">
        <v>3</v>
      </c>
      <c r="T23" s="7">
        <v>1</v>
      </c>
      <c r="U23" s="6">
        <f t="shared" si="0"/>
        <v>82</v>
      </c>
      <c r="V23" s="3">
        <f t="shared" si="1"/>
        <v>4100</v>
      </c>
      <c r="W23" s="3">
        <v>3000</v>
      </c>
      <c r="X23" s="39">
        <f t="shared" si="2"/>
        <v>-1100</v>
      </c>
      <c r="Y23" s="53"/>
    </row>
    <row r="24" spans="1:25" ht="15" customHeight="1" x14ac:dyDescent="0.2">
      <c r="A24" s="25" t="s">
        <v>27</v>
      </c>
      <c r="B24" s="47">
        <v>3</v>
      </c>
      <c r="C24" s="47">
        <v>3</v>
      </c>
      <c r="D24" s="47">
        <v>1</v>
      </c>
      <c r="E24" s="54">
        <v>0</v>
      </c>
      <c r="F24" s="54">
        <v>3</v>
      </c>
      <c r="G24" s="47">
        <v>2</v>
      </c>
      <c r="H24" s="47">
        <v>0</v>
      </c>
      <c r="I24" s="47">
        <v>0</v>
      </c>
      <c r="J24" s="47">
        <v>11</v>
      </c>
      <c r="K24" s="54">
        <v>5</v>
      </c>
      <c r="L24" s="54">
        <v>2</v>
      </c>
      <c r="M24" s="54">
        <v>3</v>
      </c>
      <c r="N24" s="47">
        <v>2</v>
      </c>
      <c r="O24" s="47">
        <v>1</v>
      </c>
      <c r="P24" s="47">
        <v>25</v>
      </c>
      <c r="Q24" s="47">
        <v>3</v>
      </c>
      <c r="R24" s="47">
        <v>1</v>
      </c>
      <c r="S24" s="47">
        <v>2</v>
      </c>
      <c r="T24" s="47">
        <v>0</v>
      </c>
      <c r="U24" s="47">
        <f t="shared" si="0"/>
        <v>67</v>
      </c>
      <c r="V24" s="48">
        <f t="shared" si="1"/>
        <v>3350</v>
      </c>
      <c r="W24" s="48">
        <v>3650</v>
      </c>
      <c r="X24" s="44">
        <f t="shared" si="2"/>
        <v>300</v>
      </c>
    </row>
    <row r="25" spans="1:25" s="2" customFormat="1" ht="15" customHeight="1" x14ac:dyDescent="0.2">
      <c r="A25" s="18" t="s">
        <v>55</v>
      </c>
      <c r="B25" s="19">
        <f>SUM(B4:B24)</f>
        <v>449</v>
      </c>
      <c r="C25" s="19">
        <f t="shared" ref="C25:S25" si="3">SUM(C4:C24)</f>
        <v>350</v>
      </c>
      <c r="D25" s="19">
        <f t="shared" si="3"/>
        <v>57</v>
      </c>
      <c r="E25" s="19">
        <f t="shared" si="3"/>
        <v>14</v>
      </c>
      <c r="F25" s="19">
        <f t="shared" si="3"/>
        <v>169</v>
      </c>
      <c r="G25" s="19">
        <f t="shared" si="3"/>
        <v>103.5</v>
      </c>
      <c r="H25" s="19">
        <f t="shared" si="3"/>
        <v>31.5</v>
      </c>
      <c r="I25" s="19">
        <f t="shared" si="3"/>
        <v>21</v>
      </c>
      <c r="J25" s="19">
        <f t="shared" si="3"/>
        <v>124</v>
      </c>
      <c r="K25" s="19">
        <f t="shared" si="3"/>
        <v>94</v>
      </c>
      <c r="L25" s="19">
        <f t="shared" si="3"/>
        <v>43.5</v>
      </c>
      <c r="M25" s="19">
        <f t="shared" si="3"/>
        <v>24</v>
      </c>
      <c r="N25" s="19">
        <f t="shared" si="3"/>
        <v>82</v>
      </c>
      <c r="O25" s="19">
        <f t="shared" si="3"/>
        <v>20</v>
      </c>
      <c r="P25" s="19">
        <f t="shared" si="3"/>
        <v>609.5</v>
      </c>
      <c r="Q25" s="19">
        <f t="shared" si="3"/>
        <v>159</v>
      </c>
      <c r="R25" s="19">
        <f t="shared" si="3"/>
        <v>58</v>
      </c>
      <c r="S25" s="19">
        <f t="shared" si="3"/>
        <v>198</v>
      </c>
      <c r="T25" s="19">
        <f>SUM(T4:T24)</f>
        <v>50.5</v>
      </c>
      <c r="U25" s="19">
        <f>SUM(U4:U24)</f>
        <v>2657.5</v>
      </c>
      <c r="V25" s="43">
        <f>SUM(V4:V24)</f>
        <v>132875</v>
      </c>
      <c r="W25" s="19">
        <f>SUM(W4:W24)</f>
        <v>119125</v>
      </c>
      <c r="X25" s="42">
        <f>SUM(X4:X24)</f>
        <v>-13750</v>
      </c>
    </row>
    <row r="26" spans="1:25" s="2" customFormat="1" ht="15" customHeight="1" x14ac:dyDescent="0.2">
      <c r="A26" s="18" t="s">
        <v>75</v>
      </c>
      <c r="B26" s="45">
        <f>SUM(B25*50)</f>
        <v>22450</v>
      </c>
      <c r="C26" s="45">
        <f t="shared" ref="C26:T26" si="4">SUM(C25*50)</f>
        <v>17500</v>
      </c>
      <c r="D26" s="45">
        <f t="shared" si="4"/>
        <v>2850</v>
      </c>
      <c r="E26" s="45">
        <f t="shared" si="4"/>
        <v>700</v>
      </c>
      <c r="F26" s="45">
        <f t="shared" si="4"/>
        <v>8450</v>
      </c>
      <c r="G26" s="45">
        <f t="shared" si="4"/>
        <v>5175</v>
      </c>
      <c r="H26" s="45">
        <f t="shared" si="4"/>
        <v>1575</v>
      </c>
      <c r="I26" s="45">
        <f t="shared" si="4"/>
        <v>1050</v>
      </c>
      <c r="J26" s="45">
        <f t="shared" si="4"/>
        <v>6200</v>
      </c>
      <c r="K26" s="45">
        <f t="shared" si="4"/>
        <v>4700</v>
      </c>
      <c r="L26" s="45">
        <f t="shared" si="4"/>
        <v>2175</v>
      </c>
      <c r="M26" s="45">
        <f t="shared" si="4"/>
        <v>1200</v>
      </c>
      <c r="N26" s="45">
        <f t="shared" si="4"/>
        <v>4100</v>
      </c>
      <c r="O26" s="45">
        <f t="shared" si="4"/>
        <v>1000</v>
      </c>
      <c r="P26" s="45">
        <f t="shared" si="4"/>
        <v>30475</v>
      </c>
      <c r="Q26" s="45">
        <f t="shared" si="4"/>
        <v>7950</v>
      </c>
      <c r="R26" s="45">
        <f t="shared" si="4"/>
        <v>2900</v>
      </c>
      <c r="S26" s="45">
        <f t="shared" si="4"/>
        <v>9900</v>
      </c>
      <c r="T26" s="45">
        <f t="shared" si="4"/>
        <v>2525</v>
      </c>
      <c r="U26" s="46"/>
      <c r="V26" s="46"/>
      <c r="W26" s="46"/>
      <c r="X26" s="40"/>
    </row>
    <row r="27" spans="1:25" s="2" customFormat="1" ht="13.5" customHeight="1" x14ac:dyDescent="0.2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34"/>
      <c r="W27" s="34"/>
      <c r="X27" s="40"/>
    </row>
    <row r="28" spans="1:25" ht="14.25" x14ac:dyDescent="0.2">
      <c r="A28" s="20"/>
      <c r="B28" s="67" t="s">
        <v>34</v>
      </c>
      <c r="C28" s="69"/>
      <c r="D28" s="69"/>
      <c r="E28" s="68"/>
      <c r="F28" s="67" t="s">
        <v>35</v>
      </c>
      <c r="G28" s="69"/>
      <c r="H28" s="68"/>
      <c r="I28" s="67" t="s">
        <v>36</v>
      </c>
      <c r="J28" s="69"/>
      <c r="K28" s="69"/>
      <c r="L28" s="69"/>
      <c r="M28" s="69"/>
      <c r="N28" s="68"/>
      <c r="O28" s="29"/>
      <c r="P28" s="67" t="s">
        <v>37</v>
      </c>
      <c r="Q28" s="69"/>
      <c r="R28" s="68"/>
      <c r="S28" s="67" t="s">
        <v>38</v>
      </c>
      <c r="T28" s="68"/>
      <c r="U28" s="29" t="s">
        <v>33</v>
      </c>
    </row>
    <row r="29" spans="1:25" s="14" customFormat="1" ht="15.95" customHeight="1" x14ac:dyDescent="0.2">
      <c r="A29" s="15" t="s">
        <v>42</v>
      </c>
      <c r="B29" s="16" t="s">
        <v>3</v>
      </c>
      <c r="C29" s="16" t="s">
        <v>16</v>
      </c>
      <c r="D29" s="16" t="s">
        <v>30</v>
      </c>
      <c r="E29" s="16" t="s">
        <v>26</v>
      </c>
      <c r="F29" s="16" t="s">
        <v>11</v>
      </c>
      <c r="G29" s="16" t="s">
        <v>8</v>
      </c>
      <c r="H29" s="16" t="s">
        <v>23</v>
      </c>
      <c r="I29" s="16" t="s">
        <v>20</v>
      </c>
      <c r="J29" s="16" t="s">
        <v>22</v>
      </c>
      <c r="K29" s="16" t="s">
        <v>29</v>
      </c>
      <c r="L29" s="16" t="s">
        <v>4</v>
      </c>
      <c r="M29" s="16" t="s">
        <v>39</v>
      </c>
      <c r="N29" s="16" t="s">
        <v>21</v>
      </c>
      <c r="O29" s="16" t="s">
        <v>57</v>
      </c>
      <c r="P29" s="16" t="s">
        <v>13</v>
      </c>
      <c r="Q29" s="16" t="s">
        <v>7</v>
      </c>
      <c r="R29" s="16" t="s">
        <v>32</v>
      </c>
      <c r="S29" s="16" t="s">
        <v>1</v>
      </c>
      <c r="T29" s="16" t="s">
        <v>24</v>
      </c>
      <c r="U29" s="17" t="s">
        <v>41</v>
      </c>
      <c r="V29" s="35"/>
      <c r="W29" s="35"/>
      <c r="X29" s="41"/>
    </row>
    <row r="30" spans="1:25" ht="15" customHeight="1" x14ac:dyDescent="0.2">
      <c r="A30" s="28" t="s">
        <v>47</v>
      </c>
      <c r="B30" s="8">
        <v>21483</v>
      </c>
      <c r="C30" s="8">
        <v>16855.5</v>
      </c>
      <c r="D30" s="8">
        <v>2720</v>
      </c>
      <c r="E30" s="8">
        <v>470.5</v>
      </c>
      <c r="F30" s="8">
        <v>8000</v>
      </c>
      <c r="G30" s="8">
        <v>5445</v>
      </c>
      <c r="H30" s="8">
        <v>1620</v>
      </c>
      <c r="I30" s="8">
        <v>1470</v>
      </c>
      <c r="J30" s="8">
        <v>5895</v>
      </c>
      <c r="K30" s="8">
        <v>4800</v>
      </c>
      <c r="L30" s="8">
        <v>2150</v>
      </c>
      <c r="M30" s="8">
        <v>1565</v>
      </c>
      <c r="N30" s="8">
        <v>4090</v>
      </c>
      <c r="O30" s="56">
        <v>750</v>
      </c>
      <c r="P30" s="8">
        <v>29106</v>
      </c>
      <c r="Q30" s="8">
        <v>9595</v>
      </c>
      <c r="R30" s="8">
        <v>3030</v>
      </c>
      <c r="S30" s="8">
        <v>10176.5</v>
      </c>
      <c r="T30" s="8">
        <v>2650</v>
      </c>
      <c r="U30" s="24">
        <v>131121.5</v>
      </c>
    </row>
    <row r="31" spans="1:25" ht="15" customHeight="1" x14ac:dyDescent="0.2">
      <c r="A31" s="28" t="s">
        <v>58</v>
      </c>
      <c r="B31" s="49">
        <f>SUM(B30*95%)</f>
        <v>20408.849999999999</v>
      </c>
      <c r="C31" s="49">
        <f t="shared" ref="C31:U31" si="5">SUM(C30*95%)</f>
        <v>16012.724999999999</v>
      </c>
      <c r="D31" s="49">
        <f t="shared" si="5"/>
        <v>2584</v>
      </c>
      <c r="E31" s="49">
        <f t="shared" si="5"/>
        <v>446.97499999999997</v>
      </c>
      <c r="F31" s="49">
        <f t="shared" si="5"/>
        <v>7600</v>
      </c>
      <c r="G31" s="49">
        <f t="shared" si="5"/>
        <v>5172.75</v>
      </c>
      <c r="H31" s="49">
        <f t="shared" si="5"/>
        <v>1539</v>
      </c>
      <c r="I31" s="49">
        <f t="shared" si="5"/>
        <v>1396.5</v>
      </c>
      <c r="J31" s="49">
        <f t="shared" si="5"/>
        <v>5600.25</v>
      </c>
      <c r="K31" s="49">
        <f t="shared" si="5"/>
        <v>4560</v>
      </c>
      <c r="L31" s="49">
        <f t="shared" si="5"/>
        <v>2042.5</v>
      </c>
      <c r="M31" s="49">
        <f t="shared" si="5"/>
        <v>1486.75</v>
      </c>
      <c r="N31" s="49">
        <f t="shared" si="5"/>
        <v>3885.5</v>
      </c>
      <c r="O31" s="57">
        <f t="shared" si="5"/>
        <v>712.5</v>
      </c>
      <c r="P31" s="49">
        <f t="shared" si="5"/>
        <v>27650.699999999997</v>
      </c>
      <c r="Q31" s="49">
        <f t="shared" si="5"/>
        <v>9115.25</v>
      </c>
      <c r="R31" s="49">
        <f t="shared" si="5"/>
        <v>2878.5</v>
      </c>
      <c r="S31" s="49">
        <f t="shared" si="5"/>
        <v>9667.6749999999993</v>
      </c>
      <c r="T31" s="49">
        <f t="shared" si="5"/>
        <v>2517.5</v>
      </c>
      <c r="U31" s="49">
        <f t="shared" si="5"/>
        <v>124565.42499999999</v>
      </c>
    </row>
    <row r="32" spans="1:25" ht="15" customHeight="1" x14ac:dyDescent="0.2">
      <c r="A32" s="28" t="s">
        <v>46</v>
      </c>
      <c r="B32" s="23">
        <f>SUM(B31/50)</f>
        <v>408.17699999999996</v>
      </c>
      <c r="C32" s="23">
        <f t="shared" ref="C32:U32" si="6">SUM(C31/50)</f>
        <v>320.25449999999995</v>
      </c>
      <c r="D32" s="23">
        <f t="shared" si="6"/>
        <v>51.68</v>
      </c>
      <c r="E32" s="23">
        <f t="shared" si="6"/>
        <v>8.9394999999999989</v>
      </c>
      <c r="F32" s="23">
        <f t="shared" si="6"/>
        <v>152</v>
      </c>
      <c r="G32" s="23">
        <f t="shared" si="6"/>
        <v>103.455</v>
      </c>
      <c r="H32" s="23">
        <f t="shared" si="6"/>
        <v>30.78</v>
      </c>
      <c r="I32" s="23">
        <f t="shared" si="6"/>
        <v>27.93</v>
      </c>
      <c r="J32" s="23">
        <f t="shared" si="6"/>
        <v>112.005</v>
      </c>
      <c r="K32" s="23">
        <f t="shared" si="6"/>
        <v>91.2</v>
      </c>
      <c r="L32" s="23">
        <f t="shared" si="6"/>
        <v>40.85</v>
      </c>
      <c r="M32" s="23">
        <f t="shared" si="6"/>
        <v>29.734999999999999</v>
      </c>
      <c r="N32" s="23">
        <f t="shared" si="6"/>
        <v>77.709999999999994</v>
      </c>
      <c r="O32" s="23">
        <f t="shared" si="6"/>
        <v>14.25</v>
      </c>
      <c r="P32" s="23">
        <f t="shared" si="6"/>
        <v>553.0139999999999</v>
      </c>
      <c r="Q32" s="23">
        <f t="shared" si="6"/>
        <v>182.30500000000001</v>
      </c>
      <c r="R32" s="23">
        <f t="shared" si="6"/>
        <v>57.57</v>
      </c>
      <c r="S32" s="23">
        <f t="shared" si="6"/>
        <v>193.3535</v>
      </c>
      <c r="T32" s="23">
        <f t="shared" si="6"/>
        <v>50.35</v>
      </c>
      <c r="U32" s="23">
        <f t="shared" si="6"/>
        <v>2491.3084999999996</v>
      </c>
    </row>
    <row r="33" spans="1:21" ht="15" customHeight="1" x14ac:dyDescent="0.2">
      <c r="A33" s="28" t="s">
        <v>59</v>
      </c>
      <c r="B33" s="50">
        <f>SUM(B25-B32)</f>
        <v>40.823000000000036</v>
      </c>
      <c r="C33" s="50">
        <f t="shared" ref="C33:U33" si="7">SUM(C25-C32)</f>
        <v>29.74550000000005</v>
      </c>
      <c r="D33" s="50">
        <f t="shared" si="7"/>
        <v>5.32</v>
      </c>
      <c r="E33" s="50">
        <f t="shared" si="7"/>
        <v>5.0605000000000011</v>
      </c>
      <c r="F33" s="50">
        <f t="shared" si="7"/>
        <v>17</v>
      </c>
      <c r="G33" s="50">
        <f t="shared" si="7"/>
        <v>4.5000000000001705E-2</v>
      </c>
      <c r="H33" s="50">
        <f t="shared" si="7"/>
        <v>0.71999999999999886</v>
      </c>
      <c r="I33" s="50">
        <f t="shared" si="7"/>
        <v>-6.93</v>
      </c>
      <c r="J33" s="50">
        <f t="shared" si="7"/>
        <v>11.995000000000005</v>
      </c>
      <c r="K33" s="50">
        <f t="shared" si="7"/>
        <v>2.7999999999999972</v>
      </c>
      <c r="L33" s="50">
        <f t="shared" si="7"/>
        <v>2.6499999999999986</v>
      </c>
      <c r="M33" s="50">
        <f t="shared" si="7"/>
        <v>-5.7349999999999994</v>
      </c>
      <c r="N33" s="50">
        <f t="shared" si="7"/>
        <v>4.2900000000000063</v>
      </c>
      <c r="O33" s="50">
        <f t="shared" si="7"/>
        <v>5.75</v>
      </c>
      <c r="P33" s="50">
        <f t="shared" si="7"/>
        <v>56.486000000000104</v>
      </c>
      <c r="Q33" s="50">
        <f t="shared" si="7"/>
        <v>-23.305000000000007</v>
      </c>
      <c r="R33" s="50">
        <f t="shared" si="7"/>
        <v>0.42999999999999972</v>
      </c>
      <c r="S33" s="50">
        <f t="shared" si="7"/>
        <v>4.6465000000000032</v>
      </c>
      <c r="T33" s="50">
        <f t="shared" si="7"/>
        <v>0.14999999999999858</v>
      </c>
      <c r="U33" s="50">
        <f t="shared" si="7"/>
        <v>166.19150000000036</v>
      </c>
    </row>
    <row r="34" spans="1:21" ht="15" customHeight="1" x14ac:dyDescent="0.2">
      <c r="A34" s="27"/>
    </row>
  </sheetData>
  <mergeCells count="11">
    <mergeCell ref="B2:E2"/>
    <mergeCell ref="F2:H2"/>
    <mergeCell ref="P2:R2"/>
    <mergeCell ref="B1:U1"/>
    <mergeCell ref="S2:T2"/>
    <mergeCell ref="I2:O2"/>
    <mergeCell ref="S28:T28"/>
    <mergeCell ref="B28:E28"/>
    <mergeCell ref="F28:H28"/>
    <mergeCell ref="I28:N28"/>
    <mergeCell ref="P28:R28"/>
  </mergeCells>
  <phoneticPr fontId="2" type="noConversion"/>
  <printOptions horizontalCentered="1"/>
  <pageMargins left="3.937007874015748E-2" right="3.937007874015748E-2" top="0.74803149606299213" bottom="0.74803149606299213" header="0.31496062992125984" footer="0.31496062992125984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I25" sqref="I25"/>
    </sheetView>
  </sheetViews>
  <sheetFormatPr defaultRowHeight="12.75" x14ac:dyDescent="0.2"/>
  <cols>
    <col min="1" max="1" width="10.28515625" bestFit="1" customWidth="1"/>
    <col min="2" max="4" width="7.42578125" bestFit="1" customWidth="1"/>
    <col min="5" max="6" width="6.42578125" bestFit="1" customWidth="1"/>
    <col min="7" max="7" width="7.42578125" bestFit="1" customWidth="1"/>
    <col min="8" max="8" width="4.7109375" bestFit="1" customWidth="1"/>
    <col min="9" max="10" width="7.42578125" bestFit="1" customWidth="1"/>
    <col min="11" max="11" width="6.42578125" bestFit="1" customWidth="1"/>
    <col min="12" max="12" width="3.85546875" bestFit="1" customWidth="1"/>
    <col min="13" max="13" width="4.42578125" bestFit="1" customWidth="1"/>
    <col min="14" max="14" width="7.42578125" bestFit="1" customWidth="1"/>
    <col min="15" max="15" width="6.42578125" bestFit="1" customWidth="1"/>
    <col min="16" max="16" width="7.42578125" bestFit="1" customWidth="1"/>
    <col min="17" max="18" width="6.42578125" bestFit="1" customWidth="1"/>
    <col min="19" max="20" width="7.42578125" bestFit="1" customWidth="1"/>
    <col min="21" max="21" width="6.42578125" bestFit="1" customWidth="1"/>
    <col min="22" max="23" width="7.42578125" bestFit="1" customWidth="1"/>
  </cols>
  <sheetData>
    <row r="1" spans="1:23" ht="14.25" x14ac:dyDescent="0.2">
      <c r="A1" s="4"/>
      <c r="B1" s="67" t="s">
        <v>34</v>
      </c>
      <c r="C1" s="69"/>
      <c r="D1" s="69"/>
      <c r="E1" s="69"/>
      <c r="F1" s="68"/>
      <c r="G1" s="67" t="s">
        <v>35</v>
      </c>
      <c r="H1" s="69"/>
      <c r="I1" s="69"/>
      <c r="J1" s="69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61" t="s">
        <v>33</v>
      </c>
    </row>
    <row r="2" spans="1:23" ht="14.25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70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x14ac:dyDescent="0.2">
      <c r="A3" s="31" t="s">
        <v>72</v>
      </c>
      <c r="B3" s="7">
        <v>10</v>
      </c>
      <c r="C3" s="7">
        <v>2</v>
      </c>
      <c r="D3" s="7">
        <v>1</v>
      </c>
      <c r="E3" s="7">
        <v>3</v>
      </c>
      <c r="F3" s="7">
        <v>1</v>
      </c>
      <c r="G3" s="7">
        <v>3</v>
      </c>
      <c r="H3" s="7">
        <v>0</v>
      </c>
      <c r="I3" s="7">
        <v>1</v>
      </c>
      <c r="J3" s="7">
        <v>2</v>
      </c>
      <c r="K3" s="7">
        <v>2</v>
      </c>
      <c r="L3" s="7">
        <v>0</v>
      </c>
      <c r="M3" s="7">
        <v>0</v>
      </c>
      <c r="N3" s="7">
        <v>1</v>
      </c>
      <c r="O3" s="7">
        <v>1</v>
      </c>
      <c r="P3" s="7">
        <v>6</v>
      </c>
      <c r="Q3" s="7">
        <v>1</v>
      </c>
      <c r="R3" s="7">
        <v>2</v>
      </c>
      <c r="S3" s="7">
        <v>4</v>
      </c>
      <c r="T3" s="7">
        <v>1</v>
      </c>
      <c r="U3" s="7">
        <v>5</v>
      </c>
      <c r="V3" s="7">
        <v>1</v>
      </c>
      <c r="W3" s="7">
        <f t="shared" ref="W3" si="0">SUM(B3:V3)</f>
        <v>47</v>
      </c>
    </row>
    <row r="4" spans="1:23" x14ac:dyDescent="0.2">
      <c r="A4" s="31" t="s">
        <v>56</v>
      </c>
      <c r="B4" s="7">
        <f>SUM(B3*50)</f>
        <v>500</v>
      </c>
      <c r="C4" s="7">
        <f t="shared" ref="C4:V4" si="1">SUM(C3*50)</f>
        <v>100</v>
      </c>
      <c r="D4" s="7">
        <f t="shared" si="1"/>
        <v>50</v>
      </c>
      <c r="E4" s="7">
        <f t="shared" si="1"/>
        <v>150</v>
      </c>
      <c r="F4" s="7">
        <f t="shared" si="1"/>
        <v>50</v>
      </c>
      <c r="G4" s="7">
        <f t="shared" si="1"/>
        <v>150</v>
      </c>
      <c r="H4" s="7">
        <f t="shared" si="1"/>
        <v>0</v>
      </c>
      <c r="I4" s="7">
        <f t="shared" si="1"/>
        <v>50</v>
      </c>
      <c r="J4" s="7">
        <f t="shared" si="1"/>
        <v>100</v>
      </c>
      <c r="K4" s="7">
        <f t="shared" si="1"/>
        <v>100</v>
      </c>
      <c r="L4" s="7">
        <f t="shared" si="1"/>
        <v>0</v>
      </c>
      <c r="M4" s="7">
        <f t="shared" si="1"/>
        <v>0</v>
      </c>
      <c r="N4" s="7">
        <f t="shared" si="1"/>
        <v>50</v>
      </c>
      <c r="O4" s="7">
        <f t="shared" si="1"/>
        <v>50</v>
      </c>
      <c r="P4" s="7">
        <f t="shared" si="1"/>
        <v>300</v>
      </c>
      <c r="Q4" s="7">
        <f t="shared" si="1"/>
        <v>50</v>
      </c>
      <c r="R4" s="7">
        <f t="shared" si="1"/>
        <v>100</v>
      </c>
      <c r="S4" s="7">
        <f t="shared" si="1"/>
        <v>200</v>
      </c>
      <c r="T4" s="7">
        <f t="shared" si="1"/>
        <v>50</v>
      </c>
      <c r="U4" s="7">
        <f t="shared" si="1"/>
        <v>250</v>
      </c>
      <c r="V4" s="7">
        <f t="shared" si="1"/>
        <v>50</v>
      </c>
      <c r="W4" s="7">
        <f>SUM(B4:V4)</f>
        <v>2350</v>
      </c>
    </row>
    <row r="5" spans="1:23" x14ac:dyDescent="0.2">
      <c r="A5" s="59" t="s">
        <v>62</v>
      </c>
      <c r="B5" s="7">
        <v>133.5</v>
      </c>
      <c r="C5" s="7">
        <v>11</v>
      </c>
      <c r="D5" s="7">
        <v>17</v>
      </c>
      <c r="E5" s="7">
        <v>13</v>
      </c>
      <c r="F5" s="7">
        <v>0</v>
      </c>
      <c r="G5" s="7">
        <v>67.5</v>
      </c>
      <c r="H5" s="7">
        <v>10</v>
      </c>
      <c r="I5" s="7">
        <v>12</v>
      </c>
      <c r="J5" s="7">
        <v>43</v>
      </c>
      <c r="K5" s="7">
        <v>18</v>
      </c>
      <c r="L5" s="7">
        <v>0</v>
      </c>
      <c r="M5" s="7">
        <v>0</v>
      </c>
      <c r="N5" s="7">
        <v>5</v>
      </c>
      <c r="O5" s="7">
        <v>0</v>
      </c>
      <c r="P5" s="7">
        <v>258</v>
      </c>
      <c r="Q5" s="7">
        <v>3</v>
      </c>
      <c r="R5" s="7">
        <v>9.5</v>
      </c>
      <c r="S5" s="7">
        <v>45.5</v>
      </c>
      <c r="T5" s="7">
        <v>6</v>
      </c>
      <c r="U5" s="7">
        <v>17.5</v>
      </c>
      <c r="V5" s="7">
        <v>14</v>
      </c>
      <c r="W5" s="7">
        <f>SUM(B5:V5)</f>
        <v>683.5</v>
      </c>
    </row>
    <row r="6" spans="1:23" x14ac:dyDescent="0.2">
      <c r="A6" s="59" t="s">
        <v>63</v>
      </c>
      <c r="B6" s="60">
        <f>B5/B4</f>
        <v>0.26700000000000002</v>
      </c>
      <c r="C6" s="60">
        <f t="shared" ref="C6:V6" si="2">C5/C4</f>
        <v>0.11</v>
      </c>
      <c r="D6" s="60">
        <f t="shared" si="2"/>
        <v>0.34</v>
      </c>
      <c r="E6" s="60">
        <f t="shared" si="2"/>
        <v>8.666666666666667E-2</v>
      </c>
      <c r="F6" s="60">
        <f t="shared" si="2"/>
        <v>0</v>
      </c>
      <c r="G6" s="60">
        <f t="shared" si="2"/>
        <v>0.45</v>
      </c>
      <c r="H6" s="60"/>
      <c r="I6" s="60">
        <f t="shared" si="2"/>
        <v>0.24</v>
      </c>
      <c r="J6" s="60">
        <f t="shared" si="2"/>
        <v>0.43</v>
      </c>
      <c r="K6" s="60">
        <f t="shared" si="2"/>
        <v>0.18</v>
      </c>
      <c r="L6" s="60"/>
      <c r="M6" s="60"/>
      <c r="N6" s="60">
        <f t="shared" si="2"/>
        <v>0.1</v>
      </c>
      <c r="O6" s="60">
        <f t="shared" si="2"/>
        <v>0</v>
      </c>
      <c r="P6" s="60">
        <f t="shared" si="2"/>
        <v>0.86</v>
      </c>
      <c r="Q6" s="60">
        <f t="shared" si="2"/>
        <v>0.06</v>
      </c>
      <c r="R6" s="60">
        <f t="shared" si="2"/>
        <v>9.5000000000000001E-2</v>
      </c>
      <c r="S6" s="60">
        <f t="shared" si="2"/>
        <v>0.22750000000000001</v>
      </c>
      <c r="T6" s="60">
        <f t="shared" si="2"/>
        <v>0.12</v>
      </c>
      <c r="U6" s="60">
        <f t="shared" si="2"/>
        <v>7.0000000000000007E-2</v>
      </c>
      <c r="V6" s="60">
        <f t="shared" si="2"/>
        <v>0.28000000000000003</v>
      </c>
      <c r="W6" s="60">
        <f t="shared" ref="W6" si="3">W5/W4</f>
        <v>0.29085106382978726</v>
      </c>
    </row>
  </sheetData>
  <mergeCells count="5">
    <mergeCell ref="B1:F1"/>
    <mergeCell ref="G1:J1"/>
    <mergeCell ref="K1:Q1"/>
    <mergeCell ref="R1:T1"/>
    <mergeCell ref="U1:V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K18" sqref="K18"/>
    </sheetView>
  </sheetViews>
  <sheetFormatPr defaultRowHeight="12.75" x14ac:dyDescent="0.2"/>
  <cols>
    <col min="1" max="1" width="9.85546875" bestFit="1" customWidth="1"/>
    <col min="2" max="2" width="7.42578125" bestFit="1" customWidth="1"/>
    <col min="3" max="3" width="7.7109375" bestFit="1" customWidth="1"/>
    <col min="4" max="5" width="7.42578125" bestFit="1" customWidth="1"/>
    <col min="6" max="6" width="6.42578125" bestFit="1" customWidth="1"/>
    <col min="7" max="11" width="7.42578125" bestFit="1" customWidth="1"/>
    <col min="12" max="12" width="3.85546875" bestFit="1" customWidth="1"/>
    <col min="13" max="22" width="7.42578125" bestFit="1" customWidth="1"/>
    <col min="23" max="23" width="8.7109375" bestFit="1" customWidth="1"/>
  </cols>
  <sheetData>
    <row r="1" spans="1:23" ht="14.25" x14ac:dyDescent="0.2">
      <c r="A1" s="4"/>
      <c r="B1" s="67" t="s">
        <v>34</v>
      </c>
      <c r="C1" s="69"/>
      <c r="D1" s="69"/>
      <c r="E1" s="69"/>
      <c r="F1" s="68"/>
      <c r="G1" s="73" t="s">
        <v>35</v>
      </c>
      <c r="H1" s="74"/>
      <c r="I1" s="74"/>
      <c r="J1" s="75"/>
      <c r="K1" s="67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58" t="s">
        <v>33</v>
      </c>
    </row>
    <row r="2" spans="1:23" ht="14.25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x14ac:dyDescent="0.2">
      <c r="A3" s="59" t="s">
        <v>61</v>
      </c>
      <c r="B3" s="7">
        <v>65</v>
      </c>
      <c r="C3" s="7">
        <v>40</v>
      </c>
      <c r="D3" s="7">
        <v>18</v>
      </c>
      <c r="E3" s="7">
        <v>0.5</v>
      </c>
      <c r="F3" s="7">
        <v>1</v>
      </c>
      <c r="G3" s="7">
        <v>40</v>
      </c>
      <c r="H3" s="7">
        <v>17</v>
      </c>
      <c r="I3" s="7">
        <v>5</v>
      </c>
      <c r="J3" s="7">
        <v>3</v>
      </c>
      <c r="K3" s="7">
        <v>30</v>
      </c>
      <c r="L3" s="7">
        <v>0</v>
      </c>
      <c r="M3" s="7">
        <v>25</v>
      </c>
      <c r="N3" s="7">
        <v>5</v>
      </c>
      <c r="O3" s="7">
        <v>3</v>
      </c>
      <c r="P3" s="7">
        <v>8</v>
      </c>
      <c r="Q3" s="7">
        <v>3</v>
      </c>
      <c r="R3" s="7">
        <v>100</v>
      </c>
      <c r="S3" s="7">
        <v>20</v>
      </c>
      <c r="T3" s="7">
        <v>15</v>
      </c>
      <c r="U3" s="7">
        <v>30</v>
      </c>
      <c r="V3" s="7">
        <v>7</v>
      </c>
      <c r="W3" s="7">
        <f t="shared" ref="W3" si="0">SUM(B3:V3)</f>
        <v>435.5</v>
      </c>
    </row>
    <row r="4" spans="1:23" x14ac:dyDescent="0.2">
      <c r="A4" s="59" t="s">
        <v>56</v>
      </c>
      <c r="B4" s="7">
        <f t="shared" ref="B4:V4" si="1">SUM(B3*50)</f>
        <v>3250</v>
      </c>
      <c r="C4" s="7">
        <f t="shared" si="1"/>
        <v>2000</v>
      </c>
      <c r="D4" s="7">
        <f t="shared" si="1"/>
        <v>900</v>
      </c>
      <c r="E4" s="7">
        <f t="shared" si="1"/>
        <v>25</v>
      </c>
      <c r="F4" s="7">
        <f t="shared" si="1"/>
        <v>50</v>
      </c>
      <c r="G4" s="7">
        <f t="shared" si="1"/>
        <v>2000</v>
      </c>
      <c r="H4" s="7">
        <f t="shared" si="1"/>
        <v>850</v>
      </c>
      <c r="I4" s="7">
        <f t="shared" si="1"/>
        <v>250</v>
      </c>
      <c r="J4" s="7">
        <f t="shared" si="1"/>
        <v>150</v>
      </c>
      <c r="K4" s="7">
        <f t="shared" si="1"/>
        <v>1500</v>
      </c>
      <c r="L4" s="7">
        <f t="shared" si="1"/>
        <v>0</v>
      </c>
      <c r="M4" s="7">
        <f t="shared" si="1"/>
        <v>1250</v>
      </c>
      <c r="N4" s="7">
        <f t="shared" si="1"/>
        <v>250</v>
      </c>
      <c r="O4" s="7">
        <f t="shared" si="1"/>
        <v>150</v>
      </c>
      <c r="P4" s="7">
        <f t="shared" si="1"/>
        <v>400</v>
      </c>
      <c r="Q4" s="7">
        <f t="shared" si="1"/>
        <v>150</v>
      </c>
      <c r="R4" s="7">
        <f t="shared" si="1"/>
        <v>5000</v>
      </c>
      <c r="S4" s="7">
        <f t="shared" si="1"/>
        <v>1000</v>
      </c>
      <c r="T4" s="7">
        <f t="shared" si="1"/>
        <v>750</v>
      </c>
      <c r="U4" s="7">
        <f t="shared" si="1"/>
        <v>1500</v>
      </c>
      <c r="V4" s="7">
        <f t="shared" si="1"/>
        <v>350</v>
      </c>
      <c r="W4" s="7">
        <f>SUM(B4:V4)</f>
        <v>21775</v>
      </c>
    </row>
    <row r="5" spans="1:23" x14ac:dyDescent="0.2">
      <c r="A5" s="59" t="s">
        <v>62</v>
      </c>
      <c r="B5" s="7">
        <v>2856</v>
      </c>
      <c r="C5" s="7">
        <v>2628</v>
      </c>
      <c r="D5" s="7">
        <v>1293</v>
      </c>
      <c r="E5" s="7">
        <v>14.5</v>
      </c>
      <c r="F5" s="7">
        <v>4.5</v>
      </c>
      <c r="G5" s="7">
        <v>1784</v>
      </c>
      <c r="H5" s="7">
        <v>644.5</v>
      </c>
      <c r="I5" s="7">
        <v>255</v>
      </c>
      <c r="J5" s="7">
        <v>209</v>
      </c>
      <c r="K5" s="7">
        <v>1760</v>
      </c>
      <c r="L5" s="7">
        <v>10</v>
      </c>
      <c r="M5" s="7">
        <v>1035.5</v>
      </c>
      <c r="N5" s="7">
        <v>191</v>
      </c>
      <c r="O5" s="7">
        <v>117</v>
      </c>
      <c r="P5" s="7">
        <v>416.5</v>
      </c>
      <c r="Q5" s="7">
        <v>79.5</v>
      </c>
      <c r="R5" s="7">
        <v>4520.5</v>
      </c>
      <c r="S5" s="7">
        <v>936.5</v>
      </c>
      <c r="T5" s="7">
        <v>698</v>
      </c>
      <c r="U5" s="7">
        <v>1827.5</v>
      </c>
      <c r="V5" s="7">
        <v>501.5</v>
      </c>
      <c r="W5" s="7">
        <f>SUM(B5:V5)</f>
        <v>21782</v>
      </c>
    </row>
    <row r="6" spans="1:23" x14ac:dyDescent="0.2">
      <c r="A6" s="59" t="s">
        <v>63</v>
      </c>
      <c r="B6" s="60">
        <f>B5/B4</f>
        <v>0.87876923076923075</v>
      </c>
      <c r="C6" s="60">
        <f t="shared" ref="C6:V6" si="2">C5/C4</f>
        <v>1.3140000000000001</v>
      </c>
      <c r="D6" s="60">
        <f t="shared" si="2"/>
        <v>1.4366666666666668</v>
      </c>
      <c r="E6" s="60">
        <f t="shared" si="2"/>
        <v>0.57999999999999996</v>
      </c>
      <c r="F6" s="60">
        <f t="shared" si="2"/>
        <v>0.09</v>
      </c>
      <c r="G6" s="60">
        <f t="shared" si="2"/>
        <v>0.89200000000000002</v>
      </c>
      <c r="H6" s="60">
        <f t="shared" si="2"/>
        <v>0.75823529411764701</v>
      </c>
      <c r="I6" s="60">
        <f t="shared" si="2"/>
        <v>1.02</v>
      </c>
      <c r="J6" s="60">
        <f t="shared" si="2"/>
        <v>1.3933333333333333</v>
      </c>
      <c r="K6" s="60">
        <f t="shared" si="2"/>
        <v>1.1733333333333333</v>
      </c>
      <c r="L6" s="60"/>
      <c r="M6" s="60">
        <f t="shared" si="2"/>
        <v>0.82840000000000003</v>
      </c>
      <c r="N6" s="60">
        <f t="shared" si="2"/>
        <v>0.76400000000000001</v>
      </c>
      <c r="O6" s="60">
        <f t="shared" si="2"/>
        <v>0.78</v>
      </c>
      <c r="P6" s="60">
        <f t="shared" si="2"/>
        <v>1.04125</v>
      </c>
      <c r="Q6" s="60">
        <f t="shared" si="2"/>
        <v>0.53</v>
      </c>
      <c r="R6" s="60">
        <f t="shared" si="2"/>
        <v>0.90410000000000001</v>
      </c>
      <c r="S6" s="60">
        <f t="shared" si="2"/>
        <v>0.9365</v>
      </c>
      <c r="T6" s="60">
        <f t="shared" si="2"/>
        <v>0.93066666666666664</v>
      </c>
      <c r="U6" s="60">
        <f t="shared" si="2"/>
        <v>1.2183333333333333</v>
      </c>
      <c r="V6" s="60">
        <f t="shared" si="2"/>
        <v>1.4328571428571428</v>
      </c>
      <c r="W6" s="60">
        <f t="shared" ref="W6" si="3">W5/W4</f>
        <v>1.000321469575201</v>
      </c>
    </row>
    <row r="10" spans="1:23" x14ac:dyDescent="0.2">
      <c r="M10" s="63"/>
    </row>
  </sheetData>
  <mergeCells count="5">
    <mergeCell ref="R1:T1"/>
    <mergeCell ref="U1:V1"/>
    <mergeCell ref="B1:F1"/>
    <mergeCell ref="G1:J1"/>
    <mergeCell ref="K1:Q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U5" sqref="A1:W6"/>
    </sheetView>
  </sheetViews>
  <sheetFormatPr defaultRowHeight="12.75" x14ac:dyDescent="0.2"/>
  <cols>
    <col min="1" max="1" width="10.7109375" bestFit="1" customWidth="1"/>
    <col min="2" max="2" width="8.42578125" bestFit="1" customWidth="1"/>
    <col min="3" max="4" width="7.42578125" bestFit="1" customWidth="1"/>
    <col min="5" max="5" width="4.140625" bestFit="1" customWidth="1"/>
    <col min="6" max="6" width="4.85546875" bestFit="1" customWidth="1"/>
    <col min="7" max="7" width="8.42578125" bestFit="1" customWidth="1"/>
    <col min="8" max="10" width="7.42578125" bestFit="1" customWidth="1"/>
    <col min="11" max="11" width="4.7109375" bestFit="1" customWidth="1"/>
    <col min="12" max="12" width="3.85546875" bestFit="1" customWidth="1"/>
    <col min="13" max="13" width="4.42578125" bestFit="1" customWidth="1"/>
    <col min="14" max="14" width="5.7109375" bestFit="1" customWidth="1"/>
    <col min="15" max="15" width="3.5703125" bestFit="1" customWidth="1"/>
    <col min="16" max="16" width="4.7109375" bestFit="1" customWidth="1"/>
    <col min="17" max="17" width="3.7109375" bestFit="1" customWidth="1"/>
    <col min="18" max="18" width="7.42578125" bestFit="1" customWidth="1"/>
    <col min="19" max="19" width="8.42578125" bestFit="1" customWidth="1"/>
    <col min="20" max="20" width="3.7109375" bestFit="1" customWidth="1"/>
    <col min="21" max="21" width="5.7109375" bestFit="1" customWidth="1"/>
    <col min="22" max="22" width="6" customWidth="1"/>
    <col min="23" max="23" width="7.42578125" bestFit="1" customWidth="1"/>
  </cols>
  <sheetData>
    <row r="1" spans="1:23" ht="14.25" x14ac:dyDescent="0.2">
      <c r="A1" s="4"/>
      <c r="B1" s="67" t="s">
        <v>34</v>
      </c>
      <c r="C1" s="69"/>
      <c r="D1" s="69"/>
      <c r="E1" s="69"/>
      <c r="F1" s="68"/>
      <c r="G1" s="73" t="s">
        <v>35</v>
      </c>
      <c r="H1" s="74"/>
      <c r="I1" s="74"/>
      <c r="J1" s="75"/>
      <c r="K1" s="67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61" t="s">
        <v>33</v>
      </c>
    </row>
    <row r="2" spans="1:23" ht="14.25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x14ac:dyDescent="0.2">
      <c r="A3" s="59" t="s">
        <v>74</v>
      </c>
      <c r="B3" s="7">
        <v>6</v>
      </c>
      <c r="C3" s="7">
        <v>15</v>
      </c>
      <c r="D3" s="7">
        <v>2</v>
      </c>
      <c r="E3" s="7">
        <v>0</v>
      </c>
      <c r="F3" s="7">
        <v>0</v>
      </c>
      <c r="G3" s="7">
        <v>10</v>
      </c>
      <c r="H3" s="7">
        <v>5</v>
      </c>
      <c r="I3" s="7">
        <v>1</v>
      </c>
      <c r="J3" s="7">
        <v>2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10</v>
      </c>
      <c r="S3" s="7">
        <v>1</v>
      </c>
      <c r="T3" s="7">
        <v>0</v>
      </c>
      <c r="U3" s="7">
        <v>0</v>
      </c>
      <c r="V3" s="7">
        <v>0</v>
      </c>
      <c r="W3" s="7">
        <f t="shared" ref="W3" si="0">SUM(B3:V3)</f>
        <v>52</v>
      </c>
    </row>
    <row r="4" spans="1:23" x14ac:dyDescent="0.2">
      <c r="A4" s="59" t="s">
        <v>56</v>
      </c>
      <c r="B4" s="7">
        <f t="shared" ref="B4:V4" si="1">SUM(B3*50)</f>
        <v>300</v>
      </c>
      <c r="C4" s="7">
        <f t="shared" si="1"/>
        <v>750</v>
      </c>
      <c r="D4" s="7">
        <f t="shared" si="1"/>
        <v>100</v>
      </c>
      <c r="E4" s="7">
        <f t="shared" si="1"/>
        <v>0</v>
      </c>
      <c r="F4" s="7">
        <f t="shared" si="1"/>
        <v>0</v>
      </c>
      <c r="G4" s="7">
        <f t="shared" si="1"/>
        <v>500</v>
      </c>
      <c r="H4" s="7">
        <f t="shared" si="1"/>
        <v>250</v>
      </c>
      <c r="I4" s="7">
        <f t="shared" si="1"/>
        <v>50</v>
      </c>
      <c r="J4" s="7">
        <f t="shared" si="1"/>
        <v>100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500</v>
      </c>
      <c r="S4" s="7">
        <f t="shared" si="1"/>
        <v>50</v>
      </c>
      <c r="T4" s="7">
        <f t="shared" si="1"/>
        <v>0</v>
      </c>
      <c r="U4" s="7">
        <f t="shared" si="1"/>
        <v>0</v>
      </c>
      <c r="V4" s="7">
        <f t="shared" si="1"/>
        <v>0</v>
      </c>
      <c r="W4" s="7">
        <f>SUM(B4:V4)</f>
        <v>2600</v>
      </c>
    </row>
    <row r="5" spans="1:23" x14ac:dyDescent="0.2">
      <c r="A5" s="59" t="s">
        <v>62</v>
      </c>
      <c r="B5" s="7">
        <v>133.5</v>
      </c>
      <c r="C5" s="7">
        <v>156</v>
      </c>
      <c r="D5" s="7">
        <v>5.5</v>
      </c>
      <c r="E5" s="7"/>
      <c r="F5" s="7">
        <v>2</v>
      </c>
      <c r="G5" s="7">
        <v>113.5</v>
      </c>
      <c r="H5" s="7">
        <v>28</v>
      </c>
      <c r="I5" s="7">
        <v>4</v>
      </c>
      <c r="J5" s="7">
        <v>13.5</v>
      </c>
      <c r="K5" s="7">
        <v>17.5</v>
      </c>
      <c r="L5" s="7"/>
      <c r="M5" s="7">
        <v>62</v>
      </c>
      <c r="N5" s="7"/>
      <c r="O5" s="7"/>
      <c r="P5" s="7"/>
      <c r="Q5" s="7"/>
      <c r="R5" s="7">
        <v>127</v>
      </c>
      <c r="S5" s="7">
        <v>36</v>
      </c>
      <c r="T5" s="7">
        <v>9.5</v>
      </c>
      <c r="U5" s="7">
        <v>46</v>
      </c>
      <c r="V5" s="7">
        <v>26</v>
      </c>
      <c r="W5" s="7">
        <f>SUM(B5:V5)</f>
        <v>780</v>
      </c>
    </row>
    <row r="6" spans="1:23" x14ac:dyDescent="0.2">
      <c r="A6" s="59" t="s">
        <v>63</v>
      </c>
      <c r="B6" s="60">
        <f>B5/B4</f>
        <v>0.44500000000000001</v>
      </c>
      <c r="C6" s="60">
        <f t="shared" ref="C6:S6" si="2">C5/C4</f>
        <v>0.20799999999999999</v>
      </c>
      <c r="D6" s="60">
        <f t="shared" si="2"/>
        <v>5.5E-2</v>
      </c>
      <c r="E6" s="60"/>
      <c r="F6" s="60"/>
      <c r="G6" s="60">
        <f t="shared" si="2"/>
        <v>0.22700000000000001</v>
      </c>
      <c r="H6" s="60">
        <f t="shared" si="2"/>
        <v>0.112</v>
      </c>
      <c r="I6" s="60">
        <f t="shared" si="2"/>
        <v>0.08</v>
      </c>
      <c r="J6" s="60">
        <f t="shared" si="2"/>
        <v>0.13500000000000001</v>
      </c>
      <c r="K6" s="60"/>
      <c r="L6" s="60"/>
      <c r="M6" s="60"/>
      <c r="N6" s="60"/>
      <c r="O6" s="60"/>
      <c r="P6" s="60"/>
      <c r="Q6" s="60"/>
      <c r="R6" s="60">
        <f t="shared" si="2"/>
        <v>0.254</v>
      </c>
      <c r="S6" s="60">
        <f t="shared" si="2"/>
        <v>0.72</v>
      </c>
      <c r="T6" s="60"/>
      <c r="U6" s="60"/>
      <c r="V6" s="60"/>
      <c r="W6" s="60">
        <f t="shared" ref="W6" si="3">W5/W4</f>
        <v>0.3</v>
      </c>
    </row>
  </sheetData>
  <mergeCells count="5">
    <mergeCell ref="B1:F1"/>
    <mergeCell ref="G1:J1"/>
    <mergeCell ref="K1:Q1"/>
    <mergeCell ref="R1:T1"/>
    <mergeCell ref="U1:V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I9" sqref="I9"/>
    </sheetView>
  </sheetViews>
  <sheetFormatPr defaultRowHeight="12.75" x14ac:dyDescent="0.2"/>
  <cols>
    <col min="1" max="1" width="12.85546875" bestFit="1" customWidth="1"/>
    <col min="2" max="2" width="7.7109375" bestFit="1" customWidth="1"/>
    <col min="3" max="5" width="7.42578125" bestFit="1" customWidth="1"/>
    <col min="6" max="6" width="7.85546875" customWidth="1"/>
    <col min="7" max="7" width="7.7109375" bestFit="1" customWidth="1"/>
    <col min="8" max="9" width="7.42578125" bestFit="1" customWidth="1"/>
    <col min="10" max="10" width="9.42578125" customWidth="1"/>
    <col min="11" max="11" width="7.42578125" bestFit="1" customWidth="1"/>
    <col min="12" max="12" width="7.140625" customWidth="1"/>
    <col min="13" max="20" width="7.42578125" bestFit="1" customWidth="1"/>
    <col min="21" max="21" width="7.7109375" bestFit="1" customWidth="1"/>
    <col min="22" max="22" width="7.42578125" bestFit="1" customWidth="1"/>
    <col min="23" max="23" width="8.7109375" bestFit="1" customWidth="1"/>
  </cols>
  <sheetData>
    <row r="1" spans="1:24" s="1" customFormat="1" ht="14.25" x14ac:dyDescent="0.2">
      <c r="A1" s="4"/>
      <c r="B1" s="67" t="s">
        <v>34</v>
      </c>
      <c r="C1" s="69"/>
      <c r="D1" s="69"/>
      <c r="E1" s="69"/>
      <c r="F1" s="69"/>
      <c r="G1" s="76" t="s">
        <v>35</v>
      </c>
      <c r="H1" s="77"/>
      <c r="I1" s="77"/>
      <c r="J1" s="78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58" t="s">
        <v>33</v>
      </c>
    </row>
    <row r="2" spans="1:24" s="12" customFormat="1" ht="15.95" customHeight="1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62" t="s">
        <v>11</v>
      </c>
      <c r="H2" s="62" t="s">
        <v>8</v>
      </c>
      <c r="I2" s="62" t="s">
        <v>23</v>
      </c>
      <c r="J2" s="62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4" s="1" customFormat="1" ht="15" customHeight="1" x14ac:dyDescent="0.2">
      <c r="A3" s="31" t="s">
        <v>64</v>
      </c>
      <c r="B3" s="7">
        <v>75</v>
      </c>
      <c r="C3" s="7">
        <v>70</v>
      </c>
      <c r="D3" s="7">
        <v>15</v>
      </c>
      <c r="E3" s="7">
        <v>8</v>
      </c>
      <c r="F3" s="7">
        <v>5</v>
      </c>
      <c r="G3" s="7">
        <v>40</v>
      </c>
      <c r="H3" s="7">
        <v>20</v>
      </c>
      <c r="I3" s="7">
        <v>10</v>
      </c>
      <c r="J3" s="7">
        <v>2</v>
      </c>
      <c r="K3" s="7">
        <v>30</v>
      </c>
      <c r="L3" s="7">
        <v>3</v>
      </c>
      <c r="M3" s="7">
        <v>15</v>
      </c>
      <c r="N3" s="7">
        <v>5</v>
      </c>
      <c r="O3" s="7">
        <v>3</v>
      </c>
      <c r="P3" s="7">
        <v>17</v>
      </c>
      <c r="Q3" s="7">
        <v>1</v>
      </c>
      <c r="R3" s="7">
        <v>130</v>
      </c>
      <c r="S3" s="7">
        <v>65</v>
      </c>
      <c r="T3" s="7">
        <v>20</v>
      </c>
      <c r="U3" s="7">
        <v>54</v>
      </c>
      <c r="V3" s="7">
        <v>17.5</v>
      </c>
      <c r="W3" s="7">
        <f t="shared" ref="W3" si="0">SUM(B3:V3)</f>
        <v>605.5</v>
      </c>
      <c r="X3" s="53"/>
    </row>
    <row r="4" spans="1:24" s="1" customFormat="1" ht="15" customHeight="1" x14ac:dyDescent="0.2">
      <c r="A4" s="31" t="s">
        <v>56</v>
      </c>
      <c r="B4" s="7">
        <f>SUM(B3*50)</f>
        <v>3750</v>
      </c>
      <c r="C4" s="7">
        <f t="shared" ref="C4:V4" si="1">SUM(C3*50)</f>
        <v>3500</v>
      </c>
      <c r="D4" s="7">
        <f t="shared" si="1"/>
        <v>750</v>
      </c>
      <c r="E4" s="7">
        <f t="shared" si="1"/>
        <v>400</v>
      </c>
      <c r="F4" s="7">
        <f t="shared" si="1"/>
        <v>250</v>
      </c>
      <c r="G4" s="7">
        <f t="shared" si="1"/>
        <v>2000</v>
      </c>
      <c r="H4" s="7">
        <f t="shared" si="1"/>
        <v>1000</v>
      </c>
      <c r="I4" s="7">
        <f t="shared" si="1"/>
        <v>500</v>
      </c>
      <c r="J4" s="7">
        <f t="shared" si="1"/>
        <v>100</v>
      </c>
      <c r="K4" s="7">
        <f t="shared" si="1"/>
        <v>1500</v>
      </c>
      <c r="L4" s="7">
        <f t="shared" si="1"/>
        <v>150</v>
      </c>
      <c r="M4" s="7">
        <f t="shared" si="1"/>
        <v>750</v>
      </c>
      <c r="N4" s="7">
        <f t="shared" si="1"/>
        <v>250</v>
      </c>
      <c r="O4" s="7">
        <f t="shared" si="1"/>
        <v>150</v>
      </c>
      <c r="P4" s="7">
        <f t="shared" si="1"/>
        <v>850</v>
      </c>
      <c r="Q4" s="7">
        <f t="shared" si="1"/>
        <v>50</v>
      </c>
      <c r="R4" s="7">
        <f t="shared" si="1"/>
        <v>6500</v>
      </c>
      <c r="S4" s="7">
        <f t="shared" si="1"/>
        <v>3250</v>
      </c>
      <c r="T4" s="7">
        <f t="shared" si="1"/>
        <v>1000</v>
      </c>
      <c r="U4" s="7">
        <f t="shared" si="1"/>
        <v>2700</v>
      </c>
      <c r="V4" s="7">
        <f t="shared" si="1"/>
        <v>875</v>
      </c>
      <c r="W4" s="7">
        <f>SUM(B4:V4)</f>
        <v>30275</v>
      </c>
      <c r="X4" s="53"/>
    </row>
    <row r="5" spans="1:24" s="1" customFormat="1" ht="15" customHeight="1" x14ac:dyDescent="0.2">
      <c r="A5" s="59" t="s">
        <v>62</v>
      </c>
      <c r="B5" s="7">
        <v>683.5</v>
      </c>
      <c r="C5" s="7">
        <v>652</v>
      </c>
      <c r="D5" s="7">
        <v>131</v>
      </c>
      <c r="E5" s="7">
        <v>26.5</v>
      </c>
      <c r="F5" s="7">
        <v>31</v>
      </c>
      <c r="G5" s="7">
        <v>292.5</v>
      </c>
      <c r="H5" s="7">
        <v>42.5</v>
      </c>
      <c r="I5" s="7">
        <v>75</v>
      </c>
      <c r="J5" s="7">
        <v>12</v>
      </c>
      <c r="K5" s="7">
        <v>209.5</v>
      </c>
      <c r="L5" s="7"/>
      <c r="M5" s="7">
        <v>119</v>
      </c>
      <c r="N5" s="7">
        <v>16</v>
      </c>
      <c r="O5" s="7">
        <v>24</v>
      </c>
      <c r="P5" s="7">
        <v>58</v>
      </c>
      <c r="Q5" s="7">
        <v>0.5</v>
      </c>
      <c r="R5" s="7">
        <v>884.5</v>
      </c>
      <c r="S5" s="7">
        <v>314</v>
      </c>
      <c r="T5" s="7">
        <v>119.5</v>
      </c>
      <c r="U5" s="7">
        <v>366.5</v>
      </c>
      <c r="V5" s="7">
        <v>211</v>
      </c>
      <c r="W5" s="7">
        <f>SUM(B5:V5)</f>
        <v>4268.5</v>
      </c>
      <c r="X5" s="53"/>
    </row>
    <row r="6" spans="1:24" s="1" customFormat="1" ht="15" customHeight="1" x14ac:dyDescent="0.2">
      <c r="A6" s="59" t="s">
        <v>63</v>
      </c>
      <c r="B6" s="60">
        <f>B5/B4</f>
        <v>0.18226666666666666</v>
      </c>
      <c r="C6" s="60">
        <f t="shared" ref="C6:W6" si="2">C5/C4</f>
        <v>0.18628571428571428</v>
      </c>
      <c r="D6" s="60">
        <f t="shared" si="2"/>
        <v>0.17466666666666666</v>
      </c>
      <c r="E6" s="60">
        <f t="shared" si="2"/>
        <v>6.6250000000000003E-2</v>
      </c>
      <c r="F6" s="60">
        <f t="shared" si="2"/>
        <v>0.124</v>
      </c>
      <c r="G6" s="60">
        <f t="shared" si="2"/>
        <v>0.14624999999999999</v>
      </c>
      <c r="H6" s="60">
        <f t="shared" si="2"/>
        <v>4.2500000000000003E-2</v>
      </c>
      <c r="I6" s="60">
        <f t="shared" si="2"/>
        <v>0.15</v>
      </c>
      <c r="J6" s="66">
        <v>0</v>
      </c>
      <c r="K6" s="60">
        <f t="shared" si="2"/>
        <v>0.13966666666666666</v>
      </c>
      <c r="L6" s="66">
        <v>0</v>
      </c>
      <c r="M6" s="60">
        <f t="shared" si="2"/>
        <v>0.15866666666666668</v>
      </c>
      <c r="N6" s="60">
        <f t="shared" si="2"/>
        <v>6.4000000000000001E-2</v>
      </c>
      <c r="O6" s="66">
        <v>0</v>
      </c>
      <c r="P6" s="60">
        <f t="shared" si="2"/>
        <v>6.8235294117647061E-2</v>
      </c>
      <c r="Q6" s="66">
        <v>0</v>
      </c>
      <c r="R6" s="60">
        <f t="shared" si="2"/>
        <v>0.13607692307692307</v>
      </c>
      <c r="S6" s="60">
        <f t="shared" si="2"/>
        <v>9.6615384615384617E-2</v>
      </c>
      <c r="T6" s="60">
        <f t="shared" si="2"/>
        <v>0.1195</v>
      </c>
      <c r="U6" s="60">
        <f t="shared" si="2"/>
        <v>0.13574074074074075</v>
      </c>
      <c r="V6" s="60">
        <f t="shared" si="2"/>
        <v>0.24114285714285713</v>
      </c>
      <c r="W6" s="60">
        <f t="shared" si="2"/>
        <v>0.14099091659785301</v>
      </c>
      <c r="X6" s="53"/>
    </row>
  </sheetData>
  <mergeCells count="5">
    <mergeCell ref="R1:T1"/>
    <mergeCell ref="U1:V1"/>
    <mergeCell ref="B1:F1"/>
    <mergeCell ref="G1:J1"/>
    <mergeCell ref="K1:Q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V5" sqref="V5"/>
    </sheetView>
  </sheetViews>
  <sheetFormatPr defaultRowHeight="12.75" x14ac:dyDescent="0.2"/>
  <cols>
    <col min="1" max="1" width="10.5703125" bestFit="1" customWidth="1"/>
    <col min="2" max="3" width="7.42578125" bestFit="1" customWidth="1"/>
    <col min="4" max="4" width="6.42578125" bestFit="1" customWidth="1"/>
    <col min="5" max="5" width="4.140625" bestFit="1" customWidth="1"/>
    <col min="6" max="6" width="4.85546875" bestFit="1" customWidth="1"/>
    <col min="7" max="7" width="7.42578125" bestFit="1" customWidth="1"/>
    <col min="8" max="8" width="3.42578125" bestFit="1" customWidth="1"/>
    <col min="9" max="9" width="3.85546875" bestFit="1" customWidth="1"/>
    <col min="10" max="10" width="4" bestFit="1" customWidth="1"/>
    <col min="11" max="11" width="4.7109375" bestFit="1" customWidth="1"/>
    <col min="12" max="12" width="3.85546875" bestFit="1" customWidth="1"/>
    <col min="13" max="13" width="6.42578125" bestFit="1" customWidth="1"/>
    <col min="14" max="14" width="4" bestFit="1" customWidth="1"/>
    <col min="15" max="15" width="6.42578125" bestFit="1" customWidth="1"/>
    <col min="16" max="16" width="7.42578125" bestFit="1" customWidth="1"/>
    <col min="17" max="17" width="6.42578125" bestFit="1" customWidth="1"/>
    <col min="18" max="20" width="7.42578125" bestFit="1" customWidth="1"/>
    <col min="21" max="21" width="4.7109375" bestFit="1" customWidth="1"/>
    <col min="22" max="22" width="7.42578125" bestFit="1" customWidth="1"/>
    <col min="23" max="23" width="7.7109375" bestFit="1" customWidth="1"/>
  </cols>
  <sheetData>
    <row r="1" spans="1:23" ht="14.25" x14ac:dyDescent="0.2">
      <c r="A1" s="4"/>
      <c r="B1" s="67" t="s">
        <v>34</v>
      </c>
      <c r="C1" s="69"/>
      <c r="D1" s="69"/>
      <c r="E1" s="69"/>
      <c r="F1" s="68"/>
      <c r="G1" s="67" t="s">
        <v>35</v>
      </c>
      <c r="H1" s="69"/>
      <c r="I1" s="69"/>
      <c r="J1" s="69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61" t="s">
        <v>33</v>
      </c>
    </row>
    <row r="2" spans="1:23" ht="14.25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70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x14ac:dyDescent="0.2">
      <c r="A3" s="31" t="s">
        <v>73</v>
      </c>
      <c r="B3" s="7">
        <v>15</v>
      </c>
      <c r="C3" s="7">
        <v>17</v>
      </c>
      <c r="D3" s="7">
        <v>2</v>
      </c>
      <c r="E3" s="7">
        <v>0</v>
      </c>
      <c r="F3" s="7">
        <v>0</v>
      </c>
      <c r="G3" s="7">
        <v>21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2</v>
      </c>
      <c r="P3" s="7">
        <v>6</v>
      </c>
      <c r="Q3" s="7">
        <v>3</v>
      </c>
      <c r="R3" s="7">
        <v>15</v>
      </c>
      <c r="S3" s="7">
        <v>2</v>
      </c>
      <c r="T3" s="7">
        <v>1</v>
      </c>
      <c r="U3" s="7">
        <v>0</v>
      </c>
      <c r="V3" s="7">
        <v>1</v>
      </c>
      <c r="W3" s="7">
        <f t="shared" ref="W3" si="0">SUM(B3:V3)</f>
        <v>86</v>
      </c>
    </row>
    <row r="4" spans="1:23" x14ac:dyDescent="0.2">
      <c r="A4" s="31" t="s">
        <v>56</v>
      </c>
      <c r="B4" s="7">
        <f>SUM(B3*50)</f>
        <v>750</v>
      </c>
      <c r="C4" s="7">
        <f t="shared" ref="C4:V4" si="1">SUM(C3*50)</f>
        <v>850</v>
      </c>
      <c r="D4" s="7">
        <f t="shared" si="1"/>
        <v>100</v>
      </c>
      <c r="E4" s="7">
        <f t="shared" si="1"/>
        <v>0</v>
      </c>
      <c r="F4" s="7">
        <f t="shared" si="1"/>
        <v>0</v>
      </c>
      <c r="G4" s="7">
        <f t="shared" si="1"/>
        <v>1050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50</v>
      </c>
      <c r="N4" s="7">
        <f t="shared" si="1"/>
        <v>0</v>
      </c>
      <c r="O4" s="7">
        <f t="shared" si="1"/>
        <v>100</v>
      </c>
      <c r="P4" s="7">
        <f t="shared" si="1"/>
        <v>300</v>
      </c>
      <c r="Q4" s="7">
        <f t="shared" si="1"/>
        <v>150</v>
      </c>
      <c r="R4" s="7">
        <f t="shared" si="1"/>
        <v>750</v>
      </c>
      <c r="S4" s="7">
        <f t="shared" si="1"/>
        <v>100</v>
      </c>
      <c r="T4" s="7">
        <f t="shared" si="1"/>
        <v>50</v>
      </c>
      <c r="U4" s="7">
        <f t="shared" si="1"/>
        <v>0</v>
      </c>
      <c r="V4" s="7">
        <f t="shared" si="1"/>
        <v>50</v>
      </c>
      <c r="W4" s="7">
        <f>SUM(B4:V4)</f>
        <v>4300</v>
      </c>
    </row>
    <row r="5" spans="1:23" x14ac:dyDescent="0.2">
      <c r="A5" s="59" t="s">
        <v>62</v>
      </c>
      <c r="B5" s="7">
        <v>225</v>
      </c>
      <c r="C5" s="7">
        <v>461.5</v>
      </c>
      <c r="D5" s="7">
        <v>5.5</v>
      </c>
      <c r="E5" s="7">
        <v>1</v>
      </c>
      <c r="F5" s="7">
        <v>2</v>
      </c>
      <c r="G5" s="7">
        <v>750</v>
      </c>
      <c r="H5" s="7">
        <v>4</v>
      </c>
      <c r="I5" s="7">
        <v>7</v>
      </c>
      <c r="J5" s="7">
        <v>1</v>
      </c>
      <c r="K5" s="7">
        <v>35</v>
      </c>
      <c r="L5" s="7">
        <v>0</v>
      </c>
      <c r="M5" s="7">
        <v>2</v>
      </c>
      <c r="N5" s="7">
        <v>0</v>
      </c>
      <c r="O5" s="7">
        <v>35</v>
      </c>
      <c r="P5" s="7">
        <v>235</v>
      </c>
      <c r="Q5" s="7">
        <v>19</v>
      </c>
      <c r="R5" s="7">
        <v>347.5</v>
      </c>
      <c r="S5" s="7">
        <v>90</v>
      </c>
      <c r="T5" s="7">
        <v>25.5</v>
      </c>
      <c r="U5" s="7">
        <v>14.5</v>
      </c>
      <c r="V5" s="7">
        <v>22.5</v>
      </c>
      <c r="W5" s="7">
        <f>SUM(B5:V5)</f>
        <v>2283</v>
      </c>
    </row>
    <row r="6" spans="1:23" x14ac:dyDescent="0.2">
      <c r="A6" s="59" t="s">
        <v>63</v>
      </c>
      <c r="B6" s="60">
        <f>B5/B4</f>
        <v>0.3</v>
      </c>
      <c r="C6" s="60">
        <f t="shared" ref="C6:V6" si="2">C5/C4</f>
        <v>0.54294117647058826</v>
      </c>
      <c r="D6" s="60">
        <f t="shared" si="2"/>
        <v>5.5E-2</v>
      </c>
      <c r="E6" s="60"/>
      <c r="F6" s="60"/>
      <c r="G6" s="60">
        <f t="shared" si="2"/>
        <v>0.7142857142857143</v>
      </c>
      <c r="H6" s="60"/>
      <c r="I6" s="60"/>
      <c r="J6" s="60"/>
      <c r="K6" s="60"/>
      <c r="L6" s="60"/>
      <c r="M6" s="60">
        <f t="shared" si="2"/>
        <v>0.04</v>
      </c>
      <c r="N6" s="60"/>
      <c r="O6" s="60">
        <f t="shared" si="2"/>
        <v>0.35</v>
      </c>
      <c r="P6" s="60">
        <f t="shared" si="2"/>
        <v>0.78333333333333333</v>
      </c>
      <c r="Q6" s="60">
        <f t="shared" si="2"/>
        <v>0.12666666666666668</v>
      </c>
      <c r="R6" s="60">
        <f t="shared" si="2"/>
        <v>0.46333333333333332</v>
      </c>
      <c r="S6" s="60">
        <f t="shared" si="2"/>
        <v>0.9</v>
      </c>
      <c r="T6" s="60">
        <f t="shared" si="2"/>
        <v>0.51</v>
      </c>
      <c r="U6" s="60"/>
      <c r="V6" s="60">
        <f t="shared" si="2"/>
        <v>0.45</v>
      </c>
      <c r="W6" s="60">
        <f t="shared" ref="W6" si="3">W5/W4</f>
        <v>0.53093023255813954</v>
      </c>
    </row>
  </sheetData>
  <mergeCells count="5">
    <mergeCell ref="B1:F1"/>
    <mergeCell ref="G1:J1"/>
    <mergeCell ref="K1:Q1"/>
    <mergeCell ref="R1:T1"/>
    <mergeCell ref="U1:V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J9" sqref="J9"/>
    </sheetView>
  </sheetViews>
  <sheetFormatPr defaultRowHeight="12.75" x14ac:dyDescent="0.2"/>
  <cols>
    <col min="1" max="1" width="10" bestFit="1" customWidth="1"/>
    <col min="2" max="2" width="7.42578125" bestFit="1" customWidth="1"/>
    <col min="3" max="3" width="7.7109375" bestFit="1" customWidth="1"/>
    <col min="4" max="4" width="7.42578125" bestFit="1" customWidth="1"/>
    <col min="5" max="5" width="4.140625" bestFit="1" customWidth="1"/>
    <col min="6" max="6" width="4.85546875" bestFit="1" customWidth="1"/>
    <col min="7" max="7" width="7.7109375" bestFit="1" customWidth="1"/>
    <col min="8" max="8" width="7.42578125" bestFit="1" customWidth="1"/>
    <col min="9" max="9" width="8.42578125" bestFit="1" customWidth="1"/>
    <col min="10" max="10" width="7.42578125" bestFit="1" customWidth="1"/>
    <col min="11" max="11" width="8.42578125" bestFit="1" customWidth="1"/>
    <col min="12" max="16" width="7.42578125" bestFit="1" customWidth="1"/>
    <col min="17" max="17" width="3.5703125" bestFit="1" customWidth="1"/>
    <col min="18" max="23" width="7.42578125" bestFit="1" customWidth="1"/>
  </cols>
  <sheetData>
    <row r="1" spans="1:23" s="1" customFormat="1" ht="14.25" x14ac:dyDescent="0.2">
      <c r="A1" s="4"/>
      <c r="B1" s="67" t="s">
        <v>34</v>
      </c>
      <c r="C1" s="69"/>
      <c r="D1" s="69"/>
      <c r="E1" s="69"/>
      <c r="F1" s="68"/>
      <c r="G1" s="67" t="s">
        <v>35</v>
      </c>
      <c r="H1" s="69"/>
      <c r="I1" s="69"/>
      <c r="J1" s="69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58" t="s">
        <v>33</v>
      </c>
    </row>
    <row r="2" spans="1:23" s="12" customFormat="1" ht="15.95" customHeight="1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70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s="1" customFormat="1" ht="15" customHeight="1" x14ac:dyDescent="0.2">
      <c r="A3" s="31" t="s">
        <v>65</v>
      </c>
      <c r="B3" s="7">
        <v>26.5</v>
      </c>
      <c r="C3" s="7">
        <v>50</v>
      </c>
      <c r="D3" s="7">
        <v>2</v>
      </c>
      <c r="E3" s="7">
        <v>0</v>
      </c>
      <c r="F3" s="7">
        <v>0</v>
      </c>
      <c r="G3" s="7">
        <v>32</v>
      </c>
      <c r="H3" s="7">
        <v>2</v>
      </c>
      <c r="I3" s="7">
        <v>4</v>
      </c>
      <c r="J3" s="7">
        <v>2</v>
      </c>
      <c r="K3" s="7">
        <v>6</v>
      </c>
      <c r="L3" s="7">
        <v>3</v>
      </c>
      <c r="M3" s="7">
        <v>2</v>
      </c>
      <c r="N3" s="7">
        <v>5</v>
      </c>
      <c r="O3" s="7">
        <v>3</v>
      </c>
      <c r="P3" s="7">
        <v>10.5</v>
      </c>
      <c r="Q3" s="7">
        <v>0</v>
      </c>
      <c r="R3" s="7">
        <v>25</v>
      </c>
      <c r="S3" s="7">
        <v>16</v>
      </c>
      <c r="T3" s="7">
        <v>5</v>
      </c>
      <c r="U3" s="7">
        <v>12</v>
      </c>
      <c r="V3" s="7">
        <v>1</v>
      </c>
      <c r="W3" s="7">
        <f t="shared" ref="W3" si="0">SUM(B3:V3)</f>
        <v>207</v>
      </c>
    </row>
    <row r="4" spans="1:23" s="1" customFormat="1" ht="15" customHeight="1" x14ac:dyDescent="0.2">
      <c r="A4" s="31" t="s">
        <v>56</v>
      </c>
      <c r="B4" s="7">
        <f>SUM(B3*50)</f>
        <v>1325</v>
      </c>
      <c r="C4" s="7">
        <f t="shared" ref="C4:V4" si="1">SUM(C3*50)</f>
        <v>2500</v>
      </c>
      <c r="D4" s="7">
        <f t="shared" si="1"/>
        <v>100</v>
      </c>
      <c r="E4" s="7">
        <f t="shared" si="1"/>
        <v>0</v>
      </c>
      <c r="F4" s="7">
        <f t="shared" si="1"/>
        <v>0</v>
      </c>
      <c r="G4" s="7">
        <f t="shared" si="1"/>
        <v>1600</v>
      </c>
      <c r="H4" s="7">
        <f t="shared" si="1"/>
        <v>100</v>
      </c>
      <c r="I4" s="7">
        <f t="shared" si="1"/>
        <v>200</v>
      </c>
      <c r="J4" s="7">
        <f t="shared" si="1"/>
        <v>100</v>
      </c>
      <c r="K4" s="7">
        <f t="shared" si="1"/>
        <v>300</v>
      </c>
      <c r="L4" s="7">
        <f t="shared" si="1"/>
        <v>150</v>
      </c>
      <c r="M4" s="7">
        <f t="shared" si="1"/>
        <v>100</v>
      </c>
      <c r="N4" s="7">
        <f t="shared" si="1"/>
        <v>250</v>
      </c>
      <c r="O4" s="7">
        <f t="shared" si="1"/>
        <v>150</v>
      </c>
      <c r="P4" s="7">
        <f t="shared" si="1"/>
        <v>525</v>
      </c>
      <c r="Q4" s="7">
        <f t="shared" si="1"/>
        <v>0</v>
      </c>
      <c r="R4" s="7">
        <f t="shared" si="1"/>
        <v>1250</v>
      </c>
      <c r="S4" s="7">
        <f t="shared" si="1"/>
        <v>800</v>
      </c>
      <c r="T4" s="7">
        <f t="shared" si="1"/>
        <v>250</v>
      </c>
      <c r="U4" s="7">
        <f t="shared" si="1"/>
        <v>600</v>
      </c>
      <c r="V4" s="7">
        <f t="shared" si="1"/>
        <v>50</v>
      </c>
      <c r="W4" s="7">
        <f>SUM(B4:V4)</f>
        <v>10350</v>
      </c>
    </row>
    <row r="5" spans="1:23" s="1" customFormat="1" ht="15" customHeight="1" x14ac:dyDescent="0.2">
      <c r="A5" s="59" t="s">
        <v>62</v>
      </c>
      <c r="B5" s="7">
        <v>1044</v>
      </c>
      <c r="C5" s="7">
        <v>2173.5</v>
      </c>
      <c r="D5" s="7">
        <v>59.5</v>
      </c>
      <c r="E5" s="7">
        <v>0</v>
      </c>
      <c r="F5" s="7">
        <v>0</v>
      </c>
      <c r="G5" s="7">
        <v>1563.5</v>
      </c>
      <c r="H5" s="7">
        <v>37.5</v>
      </c>
      <c r="I5" s="7">
        <v>252.5</v>
      </c>
      <c r="J5" s="7">
        <v>49</v>
      </c>
      <c r="K5" s="7">
        <v>553</v>
      </c>
      <c r="L5" s="7">
        <v>33.5</v>
      </c>
      <c r="M5" s="7">
        <v>61.5</v>
      </c>
      <c r="N5" s="7">
        <v>193</v>
      </c>
      <c r="O5" s="7">
        <v>82</v>
      </c>
      <c r="P5" s="7">
        <v>425</v>
      </c>
      <c r="Q5" s="7">
        <v>0</v>
      </c>
      <c r="R5" s="7">
        <v>948.5</v>
      </c>
      <c r="S5" s="7">
        <v>715.5</v>
      </c>
      <c r="T5" s="7">
        <v>71.5</v>
      </c>
      <c r="U5" s="7">
        <v>385</v>
      </c>
      <c r="V5" s="7">
        <v>16</v>
      </c>
      <c r="W5" s="7">
        <f>SUM(B5:V5)</f>
        <v>8664</v>
      </c>
    </row>
    <row r="6" spans="1:23" s="1" customFormat="1" ht="15" customHeight="1" x14ac:dyDescent="0.2">
      <c r="A6" s="59" t="s">
        <v>63</v>
      </c>
      <c r="B6" s="60">
        <f>B5/B4</f>
        <v>0.78792452830188675</v>
      </c>
      <c r="C6" s="60">
        <f t="shared" ref="C6:V6" si="2">C5/C4</f>
        <v>0.86939999999999995</v>
      </c>
      <c r="D6" s="60">
        <f t="shared" si="2"/>
        <v>0.59499999999999997</v>
      </c>
      <c r="E6" s="60"/>
      <c r="F6" s="60"/>
      <c r="G6" s="60">
        <f t="shared" si="2"/>
        <v>0.97718749999999999</v>
      </c>
      <c r="H6" s="60">
        <f t="shared" si="2"/>
        <v>0.375</v>
      </c>
      <c r="I6" s="60">
        <f t="shared" si="2"/>
        <v>1.2625</v>
      </c>
      <c r="J6" s="60">
        <f t="shared" si="2"/>
        <v>0.49</v>
      </c>
      <c r="K6" s="60">
        <f t="shared" si="2"/>
        <v>1.8433333333333333</v>
      </c>
      <c r="L6" s="60">
        <f t="shared" si="2"/>
        <v>0.22333333333333333</v>
      </c>
      <c r="M6" s="60">
        <f t="shared" si="2"/>
        <v>0.61499999999999999</v>
      </c>
      <c r="N6" s="60">
        <f t="shared" si="2"/>
        <v>0.77200000000000002</v>
      </c>
      <c r="O6" s="60">
        <f t="shared" si="2"/>
        <v>0.54666666666666663</v>
      </c>
      <c r="P6" s="60">
        <f t="shared" si="2"/>
        <v>0.80952380952380953</v>
      </c>
      <c r="Q6" s="60"/>
      <c r="R6" s="60">
        <f t="shared" si="2"/>
        <v>0.75880000000000003</v>
      </c>
      <c r="S6" s="60">
        <f t="shared" si="2"/>
        <v>0.89437500000000003</v>
      </c>
      <c r="T6" s="60">
        <f t="shared" si="2"/>
        <v>0.28599999999999998</v>
      </c>
      <c r="U6" s="60">
        <f t="shared" si="2"/>
        <v>0.64166666666666672</v>
      </c>
      <c r="V6" s="60">
        <f t="shared" si="2"/>
        <v>0.32</v>
      </c>
      <c r="W6" s="60">
        <f t="shared" ref="W6" si="3">W5/W4</f>
        <v>0.83710144927536234</v>
      </c>
    </row>
    <row r="23" spans="11:11" x14ac:dyDescent="0.2">
      <c r="K23" s="64"/>
    </row>
  </sheetData>
  <mergeCells count="5">
    <mergeCell ref="R1:T1"/>
    <mergeCell ref="U1:V1"/>
    <mergeCell ref="B1:F1"/>
    <mergeCell ref="G1:J1"/>
    <mergeCell ref="K1:Q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I6" sqref="I6"/>
    </sheetView>
  </sheetViews>
  <sheetFormatPr defaultRowHeight="12.75" x14ac:dyDescent="0.2"/>
  <cols>
    <col min="1" max="1" width="10.7109375" bestFit="1" customWidth="1"/>
    <col min="2" max="3" width="7.42578125" bestFit="1" customWidth="1"/>
    <col min="4" max="4" width="8.42578125" bestFit="1" customWidth="1"/>
    <col min="5" max="5" width="4.140625" bestFit="1" customWidth="1"/>
    <col min="6" max="6" width="4.85546875" bestFit="1" customWidth="1"/>
    <col min="7" max="7" width="7.42578125" bestFit="1" customWidth="1"/>
    <col min="8" max="8" width="8.42578125" bestFit="1" customWidth="1"/>
    <col min="9" max="10" width="7.42578125" bestFit="1" customWidth="1"/>
    <col min="11" max="11" width="8.42578125" bestFit="1" customWidth="1"/>
    <col min="12" max="12" width="7.42578125" bestFit="1" customWidth="1"/>
    <col min="13" max="13" width="4.42578125" bestFit="1" customWidth="1"/>
    <col min="14" max="16" width="7.42578125" bestFit="1" customWidth="1"/>
    <col min="17" max="17" width="5.7109375" bestFit="1" customWidth="1"/>
    <col min="18" max="18" width="8.42578125" bestFit="1" customWidth="1"/>
    <col min="19" max="19" width="7.42578125" bestFit="1" customWidth="1"/>
    <col min="20" max="20" width="3.7109375" bestFit="1" customWidth="1"/>
    <col min="21" max="21" width="7.42578125" bestFit="1" customWidth="1"/>
    <col min="22" max="22" width="3.5703125" bestFit="1" customWidth="1"/>
    <col min="23" max="23" width="7.42578125" bestFit="1" customWidth="1"/>
  </cols>
  <sheetData>
    <row r="1" spans="1:23" s="1" customFormat="1" ht="14.25" x14ac:dyDescent="0.2">
      <c r="A1" s="4"/>
      <c r="B1" s="67" t="s">
        <v>34</v>
      </c>
      <c r="C1" s="69"/>
      <c r="D1" s="69"/>
      <c r="E1" s="69"/>
      <c r="F1" s="68"/>
      <c r="G1" s="67" t="s">
        <v>35</v>
      </c>
      <c r="H1" s="69"/>
      <c r="I1" s="69"/>
      <c r="J1" s="69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58" t="s">
        <v>33</v>
      </c>
    </row>
    <row r="2" spans="1:23" s="12" customFormat="1" ht="15.95" customHeight="1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71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s="2" customFormat="1" ht="15" customHeight="1" x14ac:dyDescent="0.2">
      <c r="A3" s="31" t="s">
        <v>66</v>
      </c>
      <c r="B3" s="7">
        <v>25</v>
      </c>
      <c r="C3" s="7">
        <v>10</v>
      </c>
      <c r="D3" s="7">
        <v>1</v>
      </c>
      <c r="E3" s="7">
        <v>0</v>
      </c>
      <c r="F3" s="7">
        <v>0</v>
      </c>
      <c r="G3" s="7">
        <v>4</v>
      </c>
      <c r="H3" s="7">
        <v>17</v>
      </c>
      <c r="I3" s="7">
        <v>3</v>
      </c>
      <c r="J3" s="7">
        <v>3</v>
      </c>
      <c r="K3" s="7">
        <v>17</v>
      </c>
      <c r="L3" s="7">
        <v>3</v>
      </c>
      <c r="M3" s="7">
        <v>0</v>
      </c>
      <c r="N3" s="7">
        <v>5</v>
      </c>
      <c r="O3" s="7">
        <v>2</v>
      </c>
      <c r="P3" s="7">
        <v>5</v>
      </c>
      <c r="Q3" s="7">
        <v>0</v>
      </c>
      <c r="R3" s="7">
        <v>15</v>
      </c>
      <c r="S3" s="7">
        <v>4</v>
      </c>
      <c r="T3" s="7">
        <v>0</v>
      </c>
      <c r="U3" s="7">
        <v>5</v>
      </c>
      <c r="V3" s="7">
        <v>0</v>
      </c>
      <c r="W3" s="7">
        <f t="shared" ref="W3" si="0">SUM(B3:V3)</f>
        <v>119</v>
      </c>
    </row>
    <row r="4" spans="1:23" s="2" customFormat="1" ht="15" customHeight="1" x14ac:dyDescent="0.2">
      <c r="A4" s="31" t="s">
        <v>56</v>
      </c>
      <c r="B4" s="7">
        <f>SUM(B3*50)</f>
        <v>1250</v>
      </c>
      <c r="C4" s="7">
        <f t="shared" ref="C4:V4" si="1">SUM(C3*50)</f>
        <v>500</v>
      </c>
      <c r="D4" s="7">
        <f t="shared" si="1"/>
        <v>50</v>
      </c>
      <c r="E4" s="7">
        <f t="shared" si="1"/>
        <v>0</v>
      </c>
      <c r="F4" s="7">
        <f t="shared" si="1"/>
        <v>0</v>
      </c>
      <c r="G4" s="7">
        <f t="shared" si="1"/>
        <v>200</v>
      </c>
      <c r="H4" s="7">
        <f t="shared" si="1"/>
        <v>850</v>
      </c>
      <c r="I4" s="7">
        <f t="shared" si="1"/>
        <v>150</v>
      </c>
      <c r="J4" s="7">
        <f t="shared" si="1"/>
        <v>150</v>
      </c>
      <c r="K4" s="7">
        <f t="shared" si="1"/>
        <v>850</v>
      </c>
      <c r="L4" s="7">
        <f t="shared" si="1"/>
        <v>150</v>
      </c>
      <c r="M4" s="7">
        <f t="shared" si="1"/>
        <v>0</v>
      </c>
      <c r="N4" s="7">
        <f t="shared" si="1"/>
        <v>250</v>
      </c>
      <c r="O4" s="7">
        <f t="shared" si="1"/>
        <v>100</v>
      </c>
      <c r="P4" s="7">
        <f t="shared" si="1"/>
        <v>250</v>
      </c>
      <c r="Q4" s="7">
        <f t="shared" si="1"/>
        <v>0</v>
      </c>
      <c r="R4" s="7">
        <f t="shared" si="1"/>
        <v>750</v>
      </c>
      <c r="S4" s="7">
        <f t="shared" si="1"/>
        <v>200</v>
      </c>
      <c r="T4" s="7">
        <f t="shared" si="1"/>
        <v>0</v>
      </c>
      <c r="U4" s="7">
        <f t="shared" si="1"/>
        <v>250</v>
      </c>
      <c r="V4" s="7">
        <f t="shared" si="1"/>
        <v>0</v>
      </c>
      <c r="W4" s="7">
        <f>SUM(B4:V4)</f>
        <v>5950</v>
      </c>
    </row>
    <row r="5" spans="1:23" s="2" customFormat="1" ht="15" customHeight="1" x14ac:dyDescent="0.2">
      <c r="A5" s="59" t="s">
        <v>62</v>
      </c>
      <c r="B5" s="7">
        <v>1009</v>
      </c>
      <c r="C5" s="7">
        <v>308.5</v>
      </c>
      <c r="D5" s="7">
        <v>93.5</v>
      </c>
      <c r="E5" s="7">
        <v>0</v>
      </c>
      <c r="F5" s="7">
        <v>0</v>
      </c>
      <c r="G5" s="7">
        <v>131.5</v>
      </c>
      <c r="H5" s="7">
        <v>859.5</v>
      </c>
      <c r="I5" s="7">
        <v>61.5</v>
      </c>
      <c r="J5" s="7">
        <v>117</v>
      </c>
      <c r="K5" s="7">
        <v>940</v>
      </c>
      <c r="L5" s="7">
        <v>24</v>
      </c>
      <c r="M5" s="7">
        <v>0</v>
      </c>
      <c r="N5" s="7">
        <v>103.5</v>
      </c>
      <c r="O5" s="7">
        <v>73.5</v>
      </c>
      <c r="P5" s="7">
        <v>134</v>
      </c>
      <c r="Q5" s="7">
        <v>55</v>
      </c>
      <c r="R5" s="7">
        <v>812</v>
      </c>
      <c r="S5" s="7">
        <v>179.5</v>
      </c>
      <c r="T5" s="7">
        <v>0</v>
      </c>
      <c r="U5" s="7">
        <v>244.5</v>
      </c>
      <c r="V5" s="7">
        <v>0</v>
      </c>
      <c r="W5" s="7">
        <f>SUM(B5:V5)</f>
        <v>5146.5</v>
      </c>
    </row>
    <row r="6" spans="1:23" s="2" customFormat="1" ht="15" customHeight="1" x14ac:dyDescent="0.2">
      <c r="A6" s="59" t="s">
        <v>63</v>
      </c>
      <c r="B6" s="60">
        <f>B5/B4</f>
        <v>0.80720000000000003</v>
      </c>
      <c r="C6" s="60">
        <f t="shared" ref="C6:U6" si="2">C5/C4</f>
        <v>0.61699999999999999</v>
      </c>
      <c r="D6" s="60">
        <f t="shared" si="2"/>
        <v>1.87</v>
      </c>
      <c r="E6" s="60"/>
      <c r="F6" s="60"/>
      <c r="G6" s="60">
        <f t="shared" si="2"/>
        <v>0.65749999999999997</v>
      </c>
      <c r="H6" s="60">
        <f t="shared" si="2"/>
        <v>1.0111764705882353</v>
      </c>
      <c r="I6" s="60">
        <f t="shared" si="2"/>
        <v>0.41</v>
      </c>
      <c r="J6" s="60">
        <f t="shared" si="2"/>
        <v>0.78</v>
      </c>
      <c r="K6" s="60">
        <f t="shared" si="2"/>
        <v>1.1058823529411765</v>
      </c>
      <c r="L6" s="60">
        <f t="shared" si="2"/>
        <v>0.16</v>
      </c>
      <c r="M6" s="60"/>
      <c r="N6" s="60">
        <f t="shared" si="2"/>
        <v>0.41399999999999998</v>
      </c>
      <c r="O6" s="60">
        <f t="shared" si="2"/>
        <v>0.73499999999999999</v>
      </c>
      <c r="P6" s="60">
        <f t="shared" si="2"/>
        <v>0.53600000000000003</v>
      </c>
      <c r="Q6" s="60"/>
      <c r="R6" s="60">
        <f t="shared" si="2"/>
        <v>1.0826666666666667</v>
      </c>
      <c r="S6" s="60">
        <f t="shared" si="2"/>
        <v>0.89749999999999996</v>
      </c>
      <c r="T6" s="60"/>
      <c r="U6" s="60">
        <f t="shared" si="2"/>
        <v>0.97799999999999998</v>
      </c>
      <c r="V6" s="60"/>
      <c r="W6" s="60">
        <f t="shared" ref="W6" si="3">W5/W4</f>
        <v>0.86495798319327732</v>
      </c>
    </row>
  </sheetData>
  <mergeCells count="5">
    <mergeCell ref="R1:T1"/>
    <mergeCell ref="U1:V1"/>
    <mergeCell ref="B1:F1"/>
    <mergeCell ref="G1:J1"/>
    <mergeCell ref="K1:Q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K17" sqref="K17"/>
    </sheetView>
  </sheetViews>
  <sheetFormatPr defaultRowHeight="12.75" x14ac:dyDescent="0.2"/>
  <cols>
    <col min="1" max="1" width="10.140625" bestFit="1" customWidth="1"/>
    <col min="2" max="3" width="7.42578125" bestFit="1" customWidth="1"/>
    <col min="4" max="4" width="3.7109375" bestFit="1" customWidth="1"/>
    <col min="5" max="5" width="4.7109375" bestFit="1" customWidth="1"/>
    <col min="6" max="6" width="4.85546875" bestFit="1" customWidth="1"/>
    <col min="7" max="7" width="8.42578125" bestFit="1" customWidth="1"/>
    <col min="8" max="8" width="6.42578125" bestFit="1" customWidth="1"/>
    <col min="9" max="11" width="7.42578125" bestFit="1" customWidth="1"/>
    <col min="12" max="12" width="3.85546875" bestFit="1" customWidth="1"/>
    <col min="13" max="14" width="7.42578125" bestFit="1" customWidth="1"/>
    <col min="15" max="15" width="6.42578125" bestFit="1" customWidth="1"/>
    <col min="16" max="16" width="7.42578125" bestFit="1" customWidth="1"/>
    <col min="17" max="17" width="4.7109375" bestFit="1" customWidth="1"/>
    <col min="18" max="18" width="7.7109375" bestFit="1" customWidth="1"/>
    <col min="19" max="21" width="7.42578125" bestFit="1" customWidth="1"/>
    <col min="22" max="22" width="3.5703125" bestFit="1" customWidth="1"/>
    <col min="23" max="23" width="7.7109375" bestFit="1" customWidth="1"/>
  </cols>
  <sheetData>
    <row r="1" spans="1:24" s="1" customFormat="1" ht="14.25" x14ac:dyDescent="0.2">
      <c r="A1" s="4"/>
      <c r="B1" s="67" t="s">
        <v>34</v>
      </c>
      <c r="C1" s="69"/>
      <c r="D1" s="69"/>
      <c r="E1" s="69"/>
      <c r="F1" s="68"/>
      <c r="G1" s="73" t="s">
        <v>35</v>
      </c>
      <c r="H1" s="74"/>
      <c r="I1" s="74"/>
      <c r="J1" s="74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58" t="s">
        <v>33</v>
      </c>
    </row>
    <row r="2" spans="1:24" s="12" customFormat="1" ht="15.95" customHeight="1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71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4" s="1" customFormat="1" ht="15" customHeight="1" x14ac:dyDescent="0.2">
      <c r="A3" s="31" t="s">
        <v>67</v>
      </c>
      <c r="B3" s="7">
        <v>25</v>
      </c>
      <c r="C3" s="7">
        <v>15</v>
      </c>
      <c r="D3" s="7">
        <v>0</v>
      </c>
      <c r="E3" s="7">
        <v>0</v>
      </c>
      <c r="F3" s="7">
        <v>0</v>
      </c>
      <c r="G3" s="7">
        <v>3</v>
      </c>
      <c r="H3" s="7">
        <v>2</v>
      </c>
      <c r="I3" s="7">
        <v>4</v>
      </c>
      <c r="J3" s="7">
        <v>2</v>
      </c>
      <c r="K3" s="7">
        <v>20</v>
      </c>
      <c r="L3" s="7">
        <v>0</v>
      </c>
      <c r="M3" s="7">
        <v>10</v>
      </c>
      <c r="N3" s="7">
        <v>6</v>
      </c>
      <c r="O3" s="7">
        <v>1</v>
      </c>
      <c r="P3" s="7">
        <v>10</v>
      </c>
      <c r="Q3" s="7">
        <v>0</v>
      </c>
      <c r="R3" s="7">
        <v>55</v>
      </c>
      <c r="S3" s="7">
        <v>4</v>
      </c>
      <c r="T3" s="7">
        <v>2</v>
      </c>
      <c r="U3" s="7">
        <v>8</v>
      </c>
      <c r="V3" s="7">
        <v>0</v>
      </c>
      <c r="W3" s="7">
        <f t="shared" ref="W3" si="0">SUM(B3:V3)</f>
        <v>167</v>
      </c>
      <c r="X3" s="53"/>
    </row>
    <row r="4" spans="1:24" s="1" customFormat="1" ht="15" customHeight="1" x14ac:dyDescent="0.2">
      <c r="A4" s="31" t="s">
        <v>56</v>
      </c>
      <c r="B4" s="7">
        <f>SUM(B3*50)</f>
        <v>1250</v>
      </c>
      <c r="C4" s="7">
        <f t="shared" ref="C4:V4" si="1">SUM(C3*50)</f>
        <v>750</v>
      </c>
      <c r="D4" s="7">
        <f t="shared" si="1"/>
        <v>0</v>
      </c>
      <c r="E4" s="7">
        <f t="shared" si="1"/>
        <v>0</v>
      </c>
      <c r="F4" s="7">
        <v>0</v>
      </c>
      <c r="G4" s="7">
        <f>SUM(G3*50)</f>
        <v>150</v>
      </c>
      <c r="H4" s="7">
        <f t="shared" si="1"/>
        <v>100</v>
      </c>
      <c r="I4" s="7">
        <f t="shared" si="1"/>
        <v>200</v>
      </c>
      <c r="J4" s="7">
        <f t="shared" si="1"/>
        <v>100</v>
      </c>
      <c r="K4" s="7">
        <f t="shared" si="1"/>
        <v>1000</v>
      </c>
      <c r="L4" s="7">
        <v>0</v>
      </c>
      <c r="M4" s="7">
        <f t="shared" si="1"/>
        <v>500</v>
      </c>
      <c r="N4" s="7">
        <f t="shared" si="1"/>
        <v>300</v>
      </c>
      <c r="O4" s="7">
        <f t="shared" si="1"/>
        <v>50</v>
      </c>
      <c r="P4" s="7">
        <f t="shared" si="1"/>
        <v>500</v>
      </c>
      <c r="Q4" s="7">
        <f t="shared" si="1"/>
        <v>0</v>
      </c>
      <c r="R4" s="7">
        <f t="shared" si="1"/>
        <v>2750</v>
      </c>
      <c r="S4" s="7">
        <f t="shared" si="1"/>
        <v>200</v>
      </c>
      <c r="T4" s="7">
        <f t="shared" si="1"/>
        <v>100</v>
      </c>
      <c r="U4" s="7">
        <f t="shared" si="1"/>
        <v>400</v>
      </c>
      <c r="V4" s="7">
        <f t="shared" si="1"/>
        <v>0</v>
      </c>
      <c r="W4" s="7">
        <f>SUM(B4:V4)</f>
        <v>8350</v>
      </c>
      <c r="X4" s="53"/>
    </row>
    <row r="5" spans="1:24" s="2" customFormat="1" ht="15" customHeight="1" x14ac:dyDescent="0.2">
      <c r="A5" s="59" t="s">
        <v>62</v>
      </c>
      <c r="B5" s="7">
        <v>561</v>
      </c>
      <c r="C5" s="7">
        <v>703.5</v>
      </c>
      <c r="D5" s="7">
        <v>3.5</v>
      </c>
      <c r="E5" s="7">
        <v>0.5</v>
      </c>
      <c r="F5" s="7">
        <v>0</v>
      </c>
      <c r="G5" s="7">
        <v>300.5</v>
      </c>
      <c r="H5" s="7">
        <v>49</v>
      </c>
      <c r="I5" s="7">
        <v>98</v>
      </c>
      <c r="J5" s="7">
        <v>54</v>
      </c>
      <c r="K5" s="7">
        <v>978.5</v>
      </c>
      <c r="L5" s="7">
        <v>3</v>
      </c>
      <c r="M5" s="7">
        <v>121.5</v>
      </c>
      <c r="N5" s="7">
        <v>180</v>
      </c>
      <c r="O5" s="7">
        <v>17</v>
      </c>
      <c r="P5" s="7">
        <v>380</v>
      </c>
      <c r="Q5" s="7">
        <v>9.5</v>
      </c>
      <c r="R5" s="7">
        <v>2211</v>
      </c>
      <c r="S5" s="7">
        <v>214.5</v>
      </c>
      <c r="T5" s="7">
        <v>92</v>
      </c>
      <c r="U5" s="7">
        <v>140</v>
      </c>
      <c r="V5" s="7">
        <v>0</v>
      </c>
      <c r="W5" s="7">
        <f>SUM(B5:V5)</f>
        <v>6117</v>
      </c>
    </row>
    <row r="6" spans="1:24" s="2" customFormat="1" ht="15" customHeight="1" x14ac:dyDescent="0.2">
      <c r="A6" s="59" t="s">
        <v>63</v>
      </c>
      <c r="B6" s="60">
        <f t="shared" ref="B6:W6" si="2">B5/B4</f>
        <v>0.44879999999999998</v>
      </c>
      <c r="C6" s="60">
        <f t="shared" si="2"/>
        <v>0.93799999999999994</v>
      </c>
      <c r="D6" s="60"/>
      <c r="E6" s="60"/>
      <c r="F6" s="60"/>
      <c r="G6" s="60">
        <f t="shared" si="2"/>
        <v>2.0033333333333334</v>
      </c>
      <c r="H6" s="60">
        <f t="shared" si="2"/>
        <v>0.49</v>
      </c>
      <c r="I6" s="60">
        <f t="shared" si="2"/>
        <v>0.49</v>
      </c>
      <c r="J6" s="60">
        <f t="shared" si="2"/>
        <v>0.54</v>
      </c>
      <c r="K6" s="60">
        <f t="shared" si="2"/>
        <v>0.97850000000000004</v>
      </c>
      <c r="L6" s="60"/>
      <c r="M6" s="60">
        <f t="shared" si="2"/>
        <v>0.24299999999999999</v>
      </c>
      <c r="N6" s="60">
        <f t="shared" si="2"/>
        <v>0.6</v>
      </c>
      <c r="O6" s="60">
        <f t="shared" si="2"/>
        <v>0.34</v>
      </c>
      <c r="P6" s="60">
        <f t="shared" si="2"/>
        <v>0.76</v>
      </c>
      <c r="Q6" s="60"/>
      <c r="R6" s="60">
        <f t="shared" si="2"/>
        <v>0.80400000000000005</v>
      </c>
      <c r="S6" s="60">
        <f t="shared" si="2"/>
        <v>1.0725</v>
      </c>
      <c r="T6" s="60">
        <f t="shared" si="2"/>
        <v>0.92</v>
      </c>
      <c r="U6" s="60">
        <f t="shared" si="2"/>
        <v>0.35</v>
      </c>
      <c r="V6" s="60"/>
      <c r="W6" s="60">
        <f t="shared" si="2"/>
        <v>0.73257485029940117</v>
      </c>
    </row>
  </sheetData>
  <mergeCells count="5">
    <mergeCell ref="R1:T1"/>
    <mergeCell ref="U1:V1"/>
    <mergeCell ref="B1:F1"/>
    <mergeCell ref="G1:J1"/>
    <mergeCell ref="K1:Q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J24" sqref="J24"/>
    </sheetView>
  </sheetViews>
  <sheetFormatPr defaultRowHeight="12.75" x14ac:dyDescent="0.2"/>
  <cols>
    <col min="1" max="1" width="10" bestFit="1" customWidth="1"/>
    <col min="2" max="3" width="6.42578125" bestFit="1" customWidth="1"/>
    <col min="4" max="4" width="3.7109375" bestFit="1" customWidth="1"/>
    <col min="5" max="5" width="4.140625" bestFit="1" customWidth="1"/>
    <col min="6" max="6" width="4.85546875" bestFit="1" customWidth="1"/>
    <col min="7" max="8" width="7.42578125" bestFit="1" customWidth="1"/>
    <col min="9" max="9" width="6.42578125" bestFit="1" customWidth="1"/>
    <col min="10" max="11" width="7.42578125" bestFit="1" customWidth="1"/>
    <col min="12" max="12" width="3.85546875" bestFit="1" customWidth="1"/>
    <col min="13" max="13" width="4.7109375" bestFit="1" customWidth="1"/>
    <col min="14" max="14" width="6.42578125" bestFit="1" customWidth="1"/>
    <col min="15" max="16" width="4.7109375" bestFit="1" customWidth="1"/>
    <col min="17" max="18" width="6.42578125" bestFit="1" customWidth="1"/>
    <col min="19" max="19" width="7.42578125" bestFit="1" customWidth="1"/>
    <col min="20" max="20" width="6.42578125" bestFit="1" customWidth="1"/>
    <col min="21" max="21" width="5.7109375" bestFit="1" customWidth="1"/>
    <col min="22" max="22" width="3.5703125" bestFit="1" customWidth="1"/>
    <col min="23" max="23" width="7.42578125" bestFit="1" customWidth="1"/>
  </cols>
  <sheetData>
    <row r="1" spans="1:23" s="1" customFormat="1" ht="14.25" x14ac:dyDescent="0.2">
      <c r="A1" s="4"/>
      <c r="B1" s="67" t="s">
        <v>34</v>
      </c>
      <c r="C1" s="69"/>
      <c r="D1" s="69"/>
      <c r="E1" s="69"/>
      <c r="F1" s="68"/>
      <c r="G1" s="67" t="s">
        <v>35</v>
      </c>
      <c r="H1" s="69"/>
      <c r="I1" s="69"/>
      <c r="J1" s="69"/>
      <c r="K1" s="79" t="s">
        <v>36</v>
      </c>
      <c r="L1" s="69"/>
      <c r="M1" s="69"/>
      <c r="N1" s="69"/>
      <c r="O1" s="69"/>
      <c r="P1" s="69"/>
      <c r="Q1" s="68"/>
      <c r="R1" s="70" t="s">
        <v>37</v>
      </c>
      <c r="S1" s="70"/>
      <c r="T1" s="70"/>
      <c r="U1" s="70" t="s">
        <v>38</v>
      </c>
      <c r="V1" s="70"/>
      <c r="W1" s="65" t="s">
        <v>33</v>
      </c>
    </row>
    <row r="2" spans="1:23" s="12" customFormat="1" ht="15.95" customHeight="1" x14ac:dyDescent="0.2">
      <c r="A2" s="9" t="s">
        <v>0</v>
      </c>
      <c r="B2" s="10" t="s">
        <v>3</v>
      </c>
      <c r="C2" s="10" t="s">
        <v>16</v>
      </c>
      <c r="D2" s="10" t="s">
        <v>30</v>
      </c>
      <c r="E2" s="10" t="s">
        <v>26</v>
      </c>
      <c r="F2" s="10" t="s">
        <v>68</v>
      </c>
      <c r="G2" s="10" t="s">
        <v>11</v>
      </c>
      <c r="H2" s="10" t="s">
        <v>8</v>
      </c>
      <c r="I2" s="10" t="s">
        <v>23</v>
      </c>
      <c r="J2" s="10" t="s">
        <v>20</v>
      </c>
      <c r="K2" s="10" t="s">
        <v>22</v>
      </c>
      <c r="L2" s="10" t="s">
        <v>69</v>
      </c>
      <c r="M2" s="10" t="s">
        <v>29</v>
      </c>
      <c r="N2" s="10" t="s">
        <v>4</v>
      </c>
      <c r="O2" s="10" t="s">
        <v>39</v>
      </c>
      <c r="P2" s="10" t="s">
        <v>21</v>
      </c>
      <c r="Q2" s="10" t="s">
        <v>45</v>
      </c>
      <c r="R2" s="10" t="s">
        <v>13</v>
      </c>
      <c r="S2" s="10" t="s">
        <v>7</v>
      </c>
      <c r="T2" s="10" t="s">
        <v>32</v>
      </c>
      <c r="U2" s="10" t="s">
        <v>1</v>
      </c>
      <c r="V2" s="10" t="s">
        <v>24</v>
      </c>
      <c r="W2" s="11" t="s">
        <v>41</v>
      </c>
    </row>
    <row r="3" spans="1:23" s="1" customFormat="1" ht="15" customHeight="1" x14ac:dyDescent="0.2">
      <c r="A3" s="31" t="s">
        <v>65</v>
      </c>
      <c r="B3" s="7">
        <v>6</v>
      </c>
      <c r="C3" s="7">
        <v>10</v>
      </c>
      <c r="D3" s="7">
        <v>0</v>
      </c>
      <c r="E3" s="7">
        <v>0</v>
      </c>
      <c r="F3" s="7">
        <v>0</v>
      </c>
      <c r="G3" s="7">
        <v>3</v>
      </c>
      <c r="H3" s="7">
        <v>2</v>
      </c>
      <c r="I3" s="7">
        <v>2</v>
      </c>
      <c r="J3" s="7">
        <v>3</v>
      </c>
      <c r="K3" s="7">
        <v>1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7">
        <v>1</v>
      </c>
      <c r="R3" s="7">
        <v>10</v>
      </c>
      <c r="S3" s="7">
        <v>2</v>
      </c>
      <c r="T3" s="7">
        <v>4</v>
      </c>
      <c r="U3" s="7">
        <v>0</v>
      </c>
      <c r="V3" s="7">
        <v>0</v>
      </c>
      <c r="W3" s="7">
        <f t="shared" ref="W3" si="0">SUM(B3:V3)</f>
        <v>45</v>
      </c>
    </row>
    <row r="4" spans="1:23" s="1" customFormat="1" ht="15" customHeight="1" x14ac:dyDescent="0.2">
      <c r="A4" s="31" t="s">
        <v>56</v>
      </c>
      <c r="B4" s="7">
        <f>SUM(B3*50)</f>
        <v>300</v>
      </c>
      <c r="C4" s="7">
        <f t="shared" ref="C4:V4" si="1">SUM(C3*50)</f>
        <v>500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150</v>
      </c>
      <c r="H4" s="7">
        <f t="shared" si="1"/>
        <v>100</v>
      </c>
      <c r="I4" s="7">
        <f t="shared" si="1"/>
        <v>100</v>
      </c>
      <c r="J4" s="7">
        <f t="shared" si="1"/>
        <v>150</v>
      </c>
      <c r="K4" s="7">
        <f t="shared" si="1"/>
        <v>50</v>
      </c>
      <c r="L4" s="7">
        <f t="shared" si="1"/>
        <v>0</v>
      </c>
      <c r="M4" s="7">
        <f t="shared" si="1"/>
        <v>0</v>
      </c>
      <c r="N4" s="7">
        <f t="shared" si="1"/>
        <v>50</v>
      </c>
      <c r="O4" s="7">
        <f t="shared" si="1"/>
        <v>0</v>
      </c>
      <c r="P4" s="7">
        <f t="shared" si="1"/>
        <v>0</v>
      </c>
      <c r="Q4" s="7">
        <f t="shared" si="1"/>
        <v>50</v>
      </c>
      <c r="R4" s="7">
        <f t="shared" si="1"/>
        <v>500</v>
      </c>
      <c r="S4" s="7">
        <f t="shared" si="1"/>
        <v>100</v>
      </c>
      <c r="T4" s="7">
        <f t="shared" si="1"/>
        <v>200</v>
      </c>
      <c r="U4" s="7">
        <f t="shared" si="1"/>
        <v>0</v>
      </c>
      <c r="V4" s="7">
        <f t="shared" si="1"/>
        <v>0</v>
      </c>
      <c r="W4" s="7">
        <f>SUM(B4:V4)</f>
        <v>2250</v>
      </c>
    </row>
    <row r="5" spans="1:23" s="1" customFormat="1" ht="15" customHeight="1" x14ac:dyDescent="0.2">
      <c r="A5" s="59" t="s">
        <v>62</v>
      </c>
      <c r="B5" s="7">
        <v>37.5</v>
      </c>
      <c r="C5" s="7">
        <v>61</v>
      </c>
      <c r="D5" s="7">
        <v>0</v>
      </c>
      <c r="E5" s="7">
        <v>0</v>
      </c>
      <c r="F5" s="7">
        <v>0</v>
      </c>
      <c r="G5" s="7">
        <v>31</v>
      </c>
      <c r="H5" s="7">
        <v>29</v>
      </c>
      <c r="I5" s="7">
        <v>10.5</v>
      </c>
      <c r="J5" s="7">
        <v>74.5</v>
      </c>
      <c r="K5" s="7">
        <v>51</v>
      </c>
      <c r="L5" s="7">
        <v>0</v>
      </c>
      <c r="M5" s="7">
        <v>2</v>
      </c>
      <c r="N5" s="7">
        <v>6</v>
      </c>
      <c r="O5" s="7">
        <v>0.5</v>
      </c>
      <c r="P5" s="7">
        <v>2</v>
      </c>
      <c r="Q5" s="7">
        <v>4.5</v>
      </c>
      <c r="R5" s="7">
        <v>41.5</v>
      </c>
      <c r="S5" s="7">
        <v>14</v>
      </c>
      <c r="T5" s="7">
        <v>16</v>
      </c>
      <c r="U5" s="7">
        <v>14.5</v>
      </c>
      <c r="V5" s="7">
        <v>0</v>
      </c>
      <c r="W5" s="7">
        <f>SUM(B5:V5)</f>
        <v>395.5</v>
      </c>
    </row>
    <row r="6" spans="1:23" s="1" customFormat="1" ht="15" customHeight="1" x14ac:dyDescent="0.2">
      <c r="A6" s="59" t="s">
        <v>63</v>
      </c>
      <c r="B6" s="60">
        <f>B5/B4</f>
        <v>0.125</v>
      </c>
      <c r="C6" s="60">
        <f t="shared" ref="C6:T6" si="2">C5/C4</f>
        <v>0.122</v>
      </c>
      <c r="D6" s="60"/>
      <c r="E6" s="60"/>
      <c r="F6" s="60"/>
      <c r="G6" s="60">
        <f t="shared" si="2"/>
        <v>0.20666666666666667</v>
      </c>
      <c r="H6" s="60">
        <f t="shared" si="2"/>
        <v>0.28999999999999998</v>
      </c>
      <c r="I6" s="60">
        <f t="shared" si="2"/>
        <v>0.105</v>
      </c>
      <c r="J6" s="60">
        <f t="shared" si="2"/>
        <v>0.49666666666666665</v>
      </c>
      <c r="K6" s="60">
        <f t="shared" si="2"/>
        <v>1.02</v>
      </c>
      <c r="L6" s="60"/>
      <c r="M6" s="60"/>
      <c r="N6" s="60">
        <f t="shared" si="2"/>
        <v>0.12</v>
      </c>
      <c r="O6" s="60"/>
      <c r="P6" s="60"/>
      <c r="Q6" s="60">
        <f t="shared" si="2"/>
        <v>0.09</v>
      </c>
      <c r="R6" s="60">
        <f t="shared" si="2"/>
        <v>8.3000000000000004E-2</v>
      </c>
      <c r="S6" s="60">
        <f t="shared" si="2"/>
        <v>0.14000000000000001</v>
      </c>
      <c r="T6" s="60">
        <f t="shared" si="2"/>
        <v>0.08</v>
      </c>
      <c r="U6" s="60"/>
      <c r="V6" s="60"/>
      <c r="W6" s="60">
        <f t="shared" ref="W6" si="3">W5/W4</f>
        <v>0.17577777777777778</v>
      </c>
    </row>
    <row r="23" spans="11:11" x14ac:dyDescent="0.2">
      <c r="K23" s="64"/>
    </row>
  </sheetData>
  <mergeCells count="5">
    <mergeCell ref="B1:F1"/>
    <mergeCell ref="G1:J1"/>
    <mergeCell ref="K1:Q1"/>
    <mergeCell ref="R1:T1"/>
    <mergeCell ref="U1:V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Overall</vt:lpstr>
      <vt:lpstr>APL</vt:lpstr>
      <vt:lpstr>CMA</vt:lpstr>
      <vt:lpstr>COSCO</vt:lpstr>
      <vt:lpstr>EMC</vt:lpstr>
      <vt:lpstr>KLINE</vt:lpstr>
      <vt:lpstr>MOL</vt:lpstr>
      <vt:lpstr>NYK</vt:lpstr>
      <vt:lpstr>HPL</vt:lpstr>
      <vt:lpstr>YML</vt:lpstr>
      <vt:lpstr>Overall!Print_Area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sz0108</cp:lastModifiedBy>
  <cp:lastPrinted>2016-06-12T06:35:45Z</cp:lastPrinted>
  <dcterms:created xsi:type="dcterms:W3CDTF">2014-05-24T07:27:03Z</dcterms:created>
  <dcterms:modified xsi:type="dcterms:W3CDTF">2018-07-19T09:37:36Z</dcterms:modified>
</cp:coreProperties>
</file>