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Agenția Națională pentru Locuințe" sheetId="1" state="visible" r:id="rId2"/>
    <sheet name="Agenția Națională a Funcționarilor Public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<sst xmlns="http://schemas.openxmlformats.org/spreadsheetml/2006/main" count="187" uniqueCount="166">
  <si>
    <t xml:space="preserve">01</t>
  </si>
  <si>
    <t xml:space="preserve">Denumirea  indicatorilor</t>
  </si>
  <si>
    <t xml:space="preserve">Plati ianuarie</t>
  </si>
  <si>
    <t xml:space="preserve">Plati februarie</t>
  </si>
  <si>
    <t xml:space="preserve">Total plati ian+febr</t>
  </si>
  <si>
    <t xml:space="preserve">Plati martie</t>
  </si>
  <si>
    <t xml:space="preserve">Plati aprilie</t>
  </si>
  <si>
    <t xml:space="preserve">Plati mai</t>
  </si>
  <si>
    <t xml:space="preserve">Plati iunie</t>
  </si>
  <si>
    <t xml:space="preserve">Plati iulie</t>
  </si>
  <si>
    <t xml:space="preserve">Plati august</t>
  </si>
  <si>
    <t xml:space="preserve">Plati septembrie</t>
  </si>
  <si>
    <t xml:space="preserve">Plati octombrie</t>
  </si>
  <si>
    <t xml:space="preserve">TOTAL</t>
  </si>
  <si>
    <t xml:space="preserve">TITLUL I CHELTUIELI DE PERSONAL  </t>
  </si>
  <si>
    <t xml:space="preserve">10.01</t>
  </si>
  <si>
    <t xml:space="preserve">Cheltuieli salariale în bani</t>
  </si>
  <si>
    <t xml:space="preserve">10.01.01</t>
  </si>
  <si>
    <t xml:space="preserve">Salarii de bază</t>
  </si>
  <si>
    <t xml:space="preserve">10.01.12</t>
  </si>
  <si>
    <t xml:space="preserve">Indemnizaţii plătite unor persoane din afara unităţii</t>
  </si>
  <si>
    <t xml:space="preserve">10.01.13</t>
  </si>
  <si>
    <t xml:space="preserve">Indemnizaţii de delegare</t>
  </si>
  <si>
    <t xml:space="preserve">10.02</t>
  </si>
  <si>
    <t xml:space="preserve">Cheltuieli salariale în natură</t>
  </si>
  <si>
    <t xml:space="preserve">10.02.01</t>
  </si>
  <si>
    <t xml:space="preserve">Tichete de masă</t>
  </si>
  <si>
    <t xml:space="preserve">10.03</t>
  </si>
  <si>
    <t xml:space="preserve">Contribuţii</t>
  </si>
  <si>
    <t xml:space="preserve">10.03.01</t>
  </si>
  <si>
    <t xml:space="preserve">Contribuţii de asigurări sociale de stat</t>
  </si>
  <si>
    <t xml:space="preserve">10.03.02</t>
  </si>
  <si>
    <t xml:space="preserve">Contribuţii de asigurări de şomaj</t>
  </si>
  <si>
    <t xml:space="preserve">10.03.03</t>
  </si>
  <si>
    <t xml:space="preserve">Contribuţii de asigurări sociale de sănătate</t>
  </si>
  <si>
    <t xml:space="preserve">10.03.04</t>
  </si>
  <si>
    <t xml:space="preserve">Contribuţii de asigurări pentru accidente de muncă şi boli profesionale</t>
  </si>
  <si>
    <t xml:space="preserve">10.03.06</t>
  </si>
  <si>
    <t xml:space="preserve">Contribuţii pentru concedii şi indemnizaţii</t>
  </si>
  <si>
    <t xml:space="preserve"> </t>
  </si>
  <si>
    <t xml:space="preserve">TITLUL II BUNURI ŞI SERVICII </t>
  </si>
  <si>
    <t xml:space="preserve">20.01</t>
  </si>
  <si>
    <t xml:space="preserve">Bunuri şi servicii</t>
  </si>
  <si>
    <t xml:space="preserve">20.01.01</t>
  </si>
  <si>
    <t xml:space="preserve">Furnituri birou</t>
  </si>
  <si>
    <t xml:space="preserve">20.01.02</t>
  </si>
  <si>
    <t xml:space="preserve">Materiale pentru curăţenie</t>
  </si>
  <si>
    <t xml:space="preserve">20.01.03</t>
  </si>
  <si>
    <t xml:space="preserve">Încălzit, iluminat şi forţă motrică</t>
  </si>
  <si>
    <t xml:space="preserve">20.01.04</t>
  </si>
  <si>
    <t xml:space="preserve">Apă, canal şi salubritate</t>
  </si>
  <si>
    <t xml:space="preserve">20.01.05</t>
  </si>
  <si>
    <t xml:space="preserve">Carburanţi şi lubrifianţi</t>
  </si>
  <si>
    <t xml:space="preserve">20.01.06</t>
  </si>
  <si>
    <t xml:space="preserve">Piese de schimb</t>
  </si>
  <si>
    <t xml:space="preserve">20.01.07</t>
  </si>
  <si>
    <t xml:space="preserve">Transport</t>
  </si>
  <si>
    <t xml:space="preserve">20.01.08</t>
  </si>
  <si>
    <t xml:space="preserve">Poştă, telecomunicaţii, radio, tv, internet</t>
  </si>
  <si>
    <t xml:space="preserve">20.01.09</t>
  </si>
  <si>
    <t xml:space="preserve">Materiale şi prestări de servicii cu caracter funcţional</t>
  </si>
  <si>
    <t xml:space="preserve">20.01.30</t>
  </si>
  <si>
    <t xml:space="preserve">Alte bunuri şi servicii pentru întreţinere şi funcţionare</t>
  </si>
  <si>
    <t xml:space="preserve">20.02</t>
  </si>
  <si>
    <t xml:space="preserve">Reparaţii curente</t>
  </si>
  <si>
    <t xml:space="preserve">20.04</t>
  </si>
  <si>
    <t xml:space="preserve">Medicamente si materiale sanitare</t>
  </si>
  <si>
    <t xml:space="preserve">20.04.01</t>
  </si>
  <si>
    <t xml:space="preserve">Medicamente</t>
  </si>
  <si>
    <t xml:space="preserve">20.04.02</t>
  </si>
  <si>
    <t xml:space="preserve">Materiale sanitare</t>
  </si>
  <si>
    <t xml:space="preserve">20.05</t>
  </si>
  <si>
    <t xml:space="preserve">Bunuri de natura obiectelor de inventar</t>
  </si>
  <si>
    <t xml:space="preserve">20.05.01</t>
  </si>
  <si>
    <t xml:space="preserve">Uniforme şi echipament</t>
  </si>
  <si>
    <t xml:space="preserve">20.05.03</t>
  </si>
  <si>
    <t xml:space="preserve">Lenjerie şi accesorii de pat</t>
  </si>
  <si>
    <t xml:space="preserve">20.05.30</t>
  </si>
  <si>
    <t xml:space="preserve">Alte obiecte de inventar</t>
  </si>
  <si>
    <t xml:space="preserve">20.06</t>
  </si>
  <si>
    <t xml:space="preserve">Deplasări, detaşări, transferări</t>
  </si>
  <si>
    <t xml:space="preserve">20.06.01</t>
  </si>
  <si>
    <t xml:space="preserve">Deplasări interne, detaşări, transferări</t>
  </si>
  <si>
    <t xml:space="preserve">20.06.02</t>
  </si>
  <si>
    <t xml:space="preserve">Deplasări în străinătate</t>
  </si>
  <si>
    <t xml:space="preserve">20.12</t>
  </si>
  <si>
    <t xml:space="preserve">Consultanţă şi expertiză</t>
  </si>
  <si>
    <t xml:space="preserve">20.13</t>
  </si>
  <si>
    <t xml:space="preserve">Pregătire profesională</t>
  </si>
  <si>
    <t xml:space="preserve">20.14</t>
  </si>
  <si>
    <t xml:space="preserve">Protecţia muncii</t>
  </si>
  <si>
    <t xml:space="preserve">20.24</t>
  </si>
  <si>
    <t xml:space="preserve">Comisioane şi alte costuri aferente împrumuturilor</t>
  </si>
  <si>
    <t xml:space="preserve">20.24.02</t>
  </si>
  <si>
    <t xml:space="preserve">Comisioane şi alte costuri aferente împrumuturilor interne</t>
  </si>
  <si>
    <t xml:space="preserve">20.30</t>
  </si>
  <si>
    <t xml:space="preserve">Alte cheltuieli</t>
  </si>
  <si>
    <t xml:space="preserve">20.30.01</t>
  </si>
  <si>
    <t xml:space="preserve">Reclama si publicitate</t>
  </si>
  <si>
    <t xml:space="preserve">20.30.02</t>
  </si>
  <si>
    <t xml:space="preserve">Protocol şi reprezentare</t>
  </si>
  <si>
    <t xml:space="preserve">20.30.04</t>
  </si>
  <si>
    <t xml:space="preserve">Chirii</t>
  </si>
  <si>
    <t xml:space="preserve">20.30.30</t>
  </si>
  <si>
    <t xml:space="preserve">Alte cheltuieli cu bunuri şi servicii</t>
  </si>
  <si>
    <t xml:space="preserve">71.01</t>
  </si>
  <si>
    <t xml:space="preserve">Active fixe</t>
  </si>
  <si>
    <t xml:space="preserve">71.01.02</t>
  </si>
  <si>
    <t xml:space="preserve">Masini, echipamente si mijloace de transport</t>
  </si>
  <si>
    <t xml:space="preserve">71.01.30</t>
  </si>
  <si>
    <t xml:space="preserve">Alte active fixe</t>
  </si>
  <si>
    <t xml:space="preserve">Nr. crt.</t>
  </si>
  <si>
    <t xml:space="preserve">Obiectul contractului sau  acordului-cadru</t>
  </si>
  <si>
    <t xml:space="preserve">Cod CPV</t>
  </si>
  <si>
    <t xml:space="preserve">Tipul contractului /acord cadru</t>
  </si>
  <si>
    <t xml:space="preserve">Procedura aplicată</t>
  </si>
  <si>
    <t xml:space="preserve">Valoarea contractului/acordului cadru fara TVA</t>
  </si>
  <si>
    <t xml:space="preserve">Nr. contract/ data</t>
  </si>
  <si>
    <t xml:space="preserve">Stadiul contractului (finalizat/în derulare)</t>
  </si>
  <si>
    <t xml:space="preserve">Operator economic</t>
  </si>
  <si>
    <t xml:space="preserve">Durata</t>
  </si>
  <si>
    <t xml:space="preserve">Lei</t>
  </si>
  <si>
    <t xml:space="preserve">Euro*</t>
  </si>
  <si>
    <t xml:space="preserve">Servicii de telefonie mobilă</t>
  </si>
  <si>
    <t xml:space="preserve">64212000-5</t>
  </si>
  <si>
    <t xml:space="preserve">Contract de servicii</t>
  </si>
  <si>
    <t xml:space="preserve">Achiziție directă</t>
  </si>
  <si>
    <t xml:space="preserve">13.01.2016-13.01.2017</t>
  </si>
  <si>
    <t xml:space="preserve">Contract nr. 1632/12.01.2016</t>
  </si>
  <si>
    <t xml:space="preserve">în derulare</t>
  </si>
  <si>
    <t xml:space="preserve">SC VODAFONE ROMANIA SRL</t>
  </si>
  <si>
    <t xml:space="preserve">Servicii de curățenie</t>
  </si>
  <si>
    <t xml:space="preserve">90910000-9</t>
  </si>
  <si>
    <t xml:space="preserve">01.02.2016-31.12.2016</t>
  </si>
  <si>
    <t xml:space="preserve">Contract  nr. 4574/28.01.2016</t>
  </si>
  <si>
    <t xml:space="preserve">SC VFV SRL</t>
  </si>
  <si>
    <t xml:space="preserve">Servicii informatice - mentenanță și suport tehnic SIMEC  -</t>
  </si>
  <si>
    <t xml:space="preserve">72267000-4</t>
  </si>
  <si>
    <t xml:space="preserve">Contract nr. 4127/26.01.2016</t>
  </si>
  <si>
    <t xml:space="preserve">SC CTCE SA</t>
  </si>
  <si>
    <t xml:space="preserve">Servicii de întreținere  și operare tehnică (mentenanță) clădire </t>
  </si>
  <si>
    <t xml:space="preserve">98341130-5  79993000-1</t>
  </si>
  <si>
    <t xml:space="preserve">Licitație deschisa -Acord cadru</t>
  </si>
  <si>
    <t xml:space="preserve">23.07.2015-22.07.2017</t>
  </si>
  <si>
    <t xml:space="preserve">Acord cadru nr. 599211/23.07.2015 Contract subsecvent nr. 3067/20.01.2016</t>
  </si>
  <si>
    <t xml:space="preserve">S.C. CLEAN PREST ACTIV S.R.L.</t>
  </si>
  <si>
    <t xml:space="preserve">Servicii de pază - str. Eforie nr.5</t>
  </si>
  <si>
    <t xml:space="preserve">79713000-5</t>
  </si>
  <si>
    <t xml:space="preserve">Contract nr. 4424/27.01.2016</t>
  </si>
  <si>
    <t xml:space="preserve">SC CRIS GUARD SRL</t>
  </si>
  <si>
    <t xml:space="preserve">Furnizare bonuri valorice de carburant auto</t>
  </si>
  <si>
    <t xml:space="preserve">22458000-5</t>
  </si>
  <si>
    <t xml:space="preserve">Contract de furnizare</t>
  </si>
  <si>
    <t xml:space="preserve">01.04.2016-31.12.2016</t>
  </si>
  <si>
    <t xml:space="preserve">Contract nr. 19250/01.04.2016</t>
  </si>
  <si>
    <t xml:space="preserve">SC OMV PETROM MARKETING SRL</t>
  </si>
  <si>
    <t xml:space="preserve">Servicii de intretinere, reparare şi supraveghere RSVTI ascensoare</t>
  </si>
  <si>
    <t xml:space="preserve">50750000-7</t>
  </si>
  <si>
    <t xml:space="preserve">02.03.2016-31.12.2016</t>
  </si>
  <si>
    <t xml:space="preserve">Contract nr.12394/02.03.2016</t>
  </si>
  <si>
    <t xml:space="preserve">SC ASCENSORUL SA</t>
  </si>
  <si>
    <t xml:space="preserve">Servicii de evenimente conferinta si module IFP</t>
  </si>
  <si>
    <t xml:space="preserve">79952000-2</t>
  </si>
  <si>
    <t xml:space="preserve">15.06.2016-21.10.2016</t>
  </si>
  <si>
    <t xml:space="preserve">Contract nr. 32383/15.06.2016</t>
  </si>
  <si>
    <t xml:space="preserve">SC NEXT LEVEL LEARNING SRL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</si>
</sst>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@"/>
    <numFmt numFmtId="167" formatCode="0.00"/>
    <numFmt numFmtId="168" formatCode="#,##0.00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b val="true"/>
      <sz val="10"/>
      <name val="Times New Roman"/>
      <family val="1"/>
      <charset val="238"/>
    </font>
    <font>
      <sz val="1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>
        <color rgb="FF2E3436"/>
      </left>
      <right style="thin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2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2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  <cellStyle name="Normal 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5" activeCellId="0" sqref="M55"/>
    </sheetView>
  </sheetViews>
  <sheetFormatPr defaultRowHeight="14.4"/>
  <cols>
    <col collapsed="false" hidden="false" max="1" min="1" style="0" width="8"/>
    <col collapsed="false" hidden="false" max="2" min="2" style="1" width="45.4331983805668"/>
    <col collapsed="false" hidden="true" max="6" min="3" style="0" width="0"/>
    <col collapsed="false" hidden="false" max="7" min="7" style="2" width="10.1052631578947"/>
    <col collapsed="false" hidden="false" max="8" min="8" style="3" width="9.66396761133603"/>
    <col collapsed="false" hidden="true" max="9" min="9" style="0" width="0"/>
    <col collapsed="false" hidden="false" max="11" min="10" style="0" width="9.10526315789474"/>
    <col collapsed="false" hidden="false" max="12" min="12" style="4" width="9.88259109311741"/>
    <col collapsed="false" hidden="false" max="13" min="13" style="5" width="9.55465587044534"/>
    <col collapsed="false" hidden="false" max="15" min="14" style="5" width="9.88259109311741"/>
    <col collapsed="false" hidden="false" max="16" min="16" style="5" width="10.2186234817814"/>
    <col collapsed="false" hidden="false" max="17" min="17" style="6" width="11.6599190283401"/>
    <col collapsed="false" hidden="false" max="241" min="18" style="0" width="8.66396761133603"/>
    <col collapsed="false" hidden="false" max="242" min="242" style="0" width="10.3279352226721"/>
    <col collapsed="false" hidden="false" max="243" min="243" style="0" width="44.3198380566802"/>
    <col collapsed="false" hidden="true" max="247" min="244" style="0" width="0"/>
    <col collapsed="false" hidden="false" max="249" min="248" style="0" width="10.3279352226721"/>
  </cols>
  <sheetData>
    <row r="1" customFormat="false" ht="40.8" hidden="false" customHeight="true" outlineLevel="0" collapsed="false">
      <c r="A1" s="7" t="s">
        <v>0</v>
      </c>
      <c r="B1" s="8" t="s">
        <v>1</v>
      </c>
      <c r="C1" s="9"/>
      <c r="D1" s="9" t="e">
        <f aca="false">#REF!</f>
        <v>#REF!</v>
      </c>
      <c r="E1" s="10"/>
      <c r="F1" s="10" t="e">
        <f aca="false">#REF!-D1</f>
        <v>#REF!</v>
      </c>
      <c r="G1" s="11" t="s">
        <v>2</v>
      </c>
      <c r="H1" s="11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3" t="s">
        <v>8</v>
      </c>
      <c r="N1" s="13" t="s">
        <v>9</v>
      </c>
      <c r="O1" s="13" t="s">
        <v>10</v>
      </c>
      <c r="P1" s="13" t="s">
        <v>11</v>
      </c>
      <c r="Q1" s="14" t="s">
        <v>12</v>
      </c>
    </row>
    <row r="2" customFormat="false" ht="14.4" hidden="false" customHeight="false" outlineLevel="0" collapsed="false">
      <c r="A2" s="15"/>
      <c r="B2" s="16" t="s">
        <v>13</v>
      </c>
      <c r="C2" s="17"/>
      <c r="D2" s="17"/>
      <c r="E2" s="18"/>
      <c r="F2" s="18"/>
      <c r="G2" s="19" t="n">
        <f aca="false">G3+G16</f>
        <v>975930</v>
      </c>
      <c r="H2" s="19" t="n">
        <f aca="false">H3+H16</f>
        <v>1029731</v>
      </c>
      <c r="I2" s="20" t="n">
        <f aca="false">H2+G2</f>
        <v>2005661</v>
      </c>
      <c r="J2" s="20" t="n">
        <f aca="false">J3+J16</f>
        <v>959654</v>
      </c>
      <c r="K2" s="20" t="n">
        <f aca="false">K3+K16</f>
        <v>1000599</v>
      </c>
      <c r="L2" s="21" t="n">
        <f aca="false">L3+L16</f>
        <v>982030</v>
      </c>
      <c r="M2" s="21" t="n">
        <f aca="false">M3+M16</f>
        <v>1005053</v>
      </c>
      <c r="N2" s="22" t="n">
        <f aca="false">N3+N16</f>
        <v>1028636</v>
      </c>
      <c r="O2" s="22" t="n">
        <f aca="false">O3+O16</f>
        <v>1068047</v>
      </c>
      <c r="P2" s="22" t="n">
        <f aca="false">P3+P16</f>
        <v>973626</v>
      </c>
      <c r="Q2" s="23" t="n">
        <f aca="false">Q3+Q16</f>
        <v>1054681.45</v>
      </c>
    </row>
    <row r="3" customFormat="false" ht="14.4" hidden="false" customHeight="false" outlineLevel="0" collapsed="false">
      <c r="A3" s="15" t="n">
        <v>10</v>
      </c>
      <c r="B3" s="16" t="s">
        <v>14</v>
      </c>
      <c r="C3" s="17" t="n">
        <f aca="false">C4+C8+C10</f>
        <v>11451</v>
      </c>
      <c r="D3" s="17" t="n">
        <f aca="false">D4+D8+D10</f>
        <v>11766</v>
      </c>
      <c r="E3" s="24" t="n">
        <f aca="false">D3/C3*100</f>
        <v>102.750851454021</v>
      </c>
      <c r="F3" s="18"/>
      <c r="G3" s="20" t="n">
        <f aca="false">G4+G10</f>
        <v>849157</v>
      </c>
      <c r="H3" s="19" t="n">
        <f aca="false">H4+H8+H10</f>
        <v>886217</v>
      </c>
      <c r="I3" s="20" t="n">
        <f aca="false">I4+I8+I10</f>
        <v>1735374</v>
      </c>
      <c r="J3" s="20" t="n">
        <f aca="false">J4+J10</f>
        <v>847003</v>
      </c>
      <c r="K3" s="20" t="n">
        <f aca="false">K4+K8+K10</f>
        <v>873262</v>
      </c>
      <c r="L3" s="21" t="n">
        <f aca="false">L4+L8+L10</f>
        <v>874431</v>
      </c>
      <c r="M3" s="21" t="n">
        <f aca="false">M4+M8+M10</f>
        <v>896758</v>
      </c>
      <c r="N3" s="22" t="n">
        <f aca="false">N4+N10</f>
        <v>876785</v>
      </c>
      <c r="O3" s="22" t="n">
        <f aca="false">O4+O8+O10</f>
        <v>904482</v>
      </c>
      <c r="P3" s="22" t="n">
        <f aca="false">P4+P8+P10</f>
        <v>857012</v>
      </c>
      <c r="Q3" s="23" t="n">
        <f aca="false">Q4+Q8+Q10</f>
        <v>868363.66</v>
      </c>
    </row>
    <row r="4" customFormat="false" ht="14.4" hidden="false" customHeight="false" outlineLevel="0" collapsed="false">
      <c r="A4" s="25" t="s">
        <v>15</v>
      </c>
      <c r="B4" s="26" t="s">
        <v>16</v>
      </c>
      <c r="C4" s="27" t="n">
        <f aca="false">SUM(C5:C7)</f>
        <v>8624</v>
      </c>
      <c r="D4" s="27" t="n">
        <f aca="false">SUM(D5:D7)</f>
        <v>8848</v>
      </c>
      <c r="E4" s="28" t="n">
        <f aca="false">D4/C4*100</f>
        <v>102.597402597403</v>
      </c>
      <c r="F4" s="29"/>
      <c r="G4" s="30" t="n">
        <f aca="false">G5+G6+G7</f>
        <v>686372</v>
      </c>
      <c r="H4" s="31" t="n">
        <f aca="false">H5+H6+H7</f>
        <v>690126</v>
      </c>
      <c r="I4" s="30" t="n">
        <f aca="false">H4+G4</f>
        <v>1376498</v>
      </c>
      <c r="J4" s="30" t="n">
        <f aca="false">J5+J6+J7</f>
        <v>698979</v>
      </c>
      <c r="K4" s="30" t="n">
        <f aca="false">K5+K6+K7</f>
        <v>692968</v>
      </c>
      <c r="L4" s="32" t="n">
        <f aca="false">L5+L6+L7</f>
        <v>687952</v>
      </c>
      <c r="M4" s="21" t="n">
        <f aca="false">M5+M6+M7</f>
        <v>708561</v>
      </c>
      <c r="N4" s="22" t="n">
        <f aca="false">N5+N6+N7+N8+N9</f>
        <v>719193</v>
      </c>
      <c r="O4" s="22" t="n">
        <f aca="false">O5+O6+O7</f>
        <v>719482</v>
      </c>
      <c r="P4" s="22" t="n">
        <f aca="false">P5+P6+P7</f>
        <v>672788</v>
      </c>
      <c r="Q4" s="23" t="n">
        <f aca="false">Q5+Q6+Q7</f>
        <v>678580</v>
      </c>
    </row>
    <row r="5" customFormat="false" ht="14.4" hidden="false" customHeight="false" outlineLevel="0" collapsed="false">
      <c r="A5" s="33" t="s">
        <v>17</v>
      </c>
      <c r="B5" s="34" t="s">
        <v>18</v>
      </c>
      <c r="C5" s="35" t="n">
        <v>8550</v>
      </c>
      <c r="D5" s="35" t="n">
        <v>8700</v>
      </c>
      <c r="E5" s="36" t="n">
        <f aca="false">D5/C5*100</f>
        <v>101.754385964912</v>
      </c>
      <c r="F5" s="29"/>
      <c r="G5" s="37" t="n">
        <v>674412</v>
      </c>
      <c r="H5" s="38" t="n">
        <v>678069</v>
      </c>
      <c r="I5" s="37" t="n">
        <f aca="false">H5+G5</f>
        <v>1352481</v>
      </c>
      <c r="J5" s="37" t="n">
        <f aca="false">686884-J15</f>
        <v>686884</v>
      </c>
      <c r="K5" s="37" t="n">
        <v>680923</v>
      </c>
      <c r="L5" s="37" t="n">
        <f aca="false">681701-L15</f>
        <v>675754</v>
      </c>
      <c r="M5" s="39" t="n">
        <f aca="false">699534-2966</f>
        <v>696568</v>
      </c>
      <c r="N5" s="40" t="n">
        <v>676107</v>
      </c>
      <c r="O5" s="40" t="n">
        <v>707591</v>
      </c>
      <c r="P5" s="40" t="n">
        <f aca="false">670352-9693</f>
        <v>660659</v>
      </c>
      <c r="Q5" s="41" t="n">
        <v>666519</v>
      </c>
    </row>
    <row r="6" customFormat="false" ht="14.4" hidden="false" customHeight="false" outlineLevel="0" collapsed="false">
      <c r="A6" s="33" t="s">
        <v>19</v>
      </c>
      <c r="B6" s="42" t="s">
        <v>20</v>
      </c>
      <c r="C6" s="35" t="n">
        <v>71</v>
      </c>
      <c r="D6" s="35" t="n">
        <v>143</v>
      </c>
      <c r="E6" s="36" t="n">
        <f aca="false">D6/C6*100</f>
        <v>201.408450704225</v>
      </c>
      <c r="F6" s="29"/>
      <c r="G6" s="37" t="n">
        <v>11857</v>
      </c>
      <c r="H6" s="38" t="n">
        <v>11857</v>
      </c>
      <c r="I6" s="37" t="n">
        <f aca="false">H6+G6</f>
        <v>23714</v>
      </c>
      <c r="J6" s="37" t="n">
        <v>11857</v>
      </c>
      <c r="K6" s="37" t="n">
        <v>11858</v>
      </c>
      <c r="L6" s="37" t="n">
        <v>11858</v>
      </c>
      <c r="M6" s="39" t="n">
        <v>11857</v>
      </c>
      <c r="N6" s="40" t="n">
        <v>11857</v>
      </c>
      <c r="O6" s="40" t="n">
        <v>11857</v>
      </c>
      <c r="P6" s="40" t="n">
        <v>11857</v>
      </c>
      <c r="Q6" s="41" t="n">
        <v>11857</v>
      </c>
    </row>
    <row r="7" customFormat="false" ht="14.4" hidden="false" customHeight="false" outlineLevel="0" collapsed="false">
      <c r="A7" s="33" t="s">
        <v>21</v>
      </c>
      <c r="B7" s="42" t="s">
        <v>22</v>
      </c>
      <c r="C7" s="35" t="n">
        <v>3</v>
      </c>
      <c r="D7" s="35" t="n">
        <v>5</v>
      </c>
      <c r="E7" s="36" t="n">
        <f aca="false">D7/C7*100</f>
        <v>166.666666666667</v>
      </c>
      <c r="F7" s="29"/>
      <c r="G7" s="37" t="n">
        <v>103</v>
      </c>
      <c r="H7" s="38" t="n">
        <v>200</v>
      </c>
      <c r="I7" s="37" t="n">
        <f aca="false">H7+G7</f>
        <v>303</v>
      </c>
      <c r="J7" s="37" t="n">
        <v>238</v>
      </c>
      <c r="K7" s="37" t="n">
        <v>187</v>
      </c>
      <c r="L7" s="37" t="n">
        <v>340</v>
      </c>
      <c r="M7" s="39" t="n">
        <v>136</v>
      </c>
      <c r="N7" s="40" t="n">
        <v>204</v>
      </c>
      <c r="O7" s="40" t="n">
        <v>34</v>
      </c>
      <c r="P7" s="40" t="n">
        <v>272</v>
      </c>
      <c r="Q7" s="41" t="n">
        <v>204</v>
      </c>
    </row>
    <row r="8" customFormat="false" ht="14.4" hidden="false" customHeight="false" outlineLevel="0" collapsed="false">
      <c r="A8" s="25" t="s">
        <v>23</v>
      </c>
      <c r="B8" s="26" t="s">
        <v>24</v>
      </c>
      <c r="C8" s="17" t="n">
        <f aca="false">C9</f>
        <v>450</v>
      </c>
      <c r="D8" s="17" t="n">
        <f aca="false">D9</f>
        <v>485</v>
      </c>
      <c r="E8" s="28" t="n">
        <f aca="false">D8/C8*100</f>
        <v>107.777777777778</v>
      </c>
      <c r="F8" s="29"/>
      <c r="G8" s="37" t="n">
        <f aca="false">G9</f>
        <v>0</v>
      </c>
      <c r="H8" s="31" t="n">
        <f aca="false">H9</f>
        <v>37400</v>
      </c>
      <c r="I8" s="30" t="n">
        <f aca="false">H8+G8</f>
        <v>37400</v>
      </c>
      <c r="J8" s="30" t="n">
        <v>0</v>
      </c>
      <c r="K8" s="30" t="n">
        <f aca="false">K9</f>
        <v>13034</v>
      </c>
      <c r="L8" s="32" t="n">
        <f aca="false">L9</f>
        <v>31958</v>
      </c>
      <c r="M8" s="21" t="n">
        <f aca="false">M9</f>
        <v>31411</v>
      </c>
      <c r="N8" s="22" t="n">
        <v>0</v>
      </c>
      <c r="O8" s="22" t="n">
        <f aca="false">O9</f>
        <v>32493</v>
      </c>
      <c r="P8" s="22" t="n">
        <f aca="false">P9</f>
        <v>27280</v>
      </c>
      <c r="Q8" s="23" t="n">
        <f aca="false">Q9</f>
        <v>32238.66</v>
      </c>
    </row>
    <row r="9" customFormat="false" ht="14.4" hidden="false" customHeight="false" outlineLevel="0" collapsed="false">
      <c r="A9" s="33" t="s">
        <v>25</v>
      </c>
      <c r="B9" s="34" t="s">
        <v>26</v>
      </c>
      <c r="C9" s="35" t="n">
        <v>450</v>
      </c>
      <c r="D9" s="35" t="n">
        <v>485</v>
      </c>
      <c r="E9" s="36" t="n">
        <f aca="false">D9/C9*100</f>
        <v>107.777777777778</v>
      </c>
      <c r="F9" s="29"/>
      <c r="G9" s="37"/>
      <c r="H9" s="38" t="n">
        <v>37400</v>
      </c>
      <c r="I9" s="37" t="n">
        <f aca="false">H9+G9</f>
        <v>37400</v>
      </c>
      <c r="J9" s="37" t="n">
        <v>0</v>
      </c>
      <c r="K9" s="37" t="n">
        <v>13034</v>
      </c>
      <c r="L9" s="37" t="n">
        <v>31958</v>
      </c>
      <c r="M9" s="39" t="n">
        <v>31411</v>
      </c>
      <c r="N9" s="40" t="n">
        <v>31025</v>
      </c>
      <c r="O9" s="40" t="n">
        <v>32493</v>
      </c>
      <c r="P9" s="40" t="n">
        <v>27280</v>
      </c>
      <c r="Q9" s="41" t="n">
        <v>32238.66</v>
      </c>
    </row>
    <row r="10" customFormat="false" ht="14.4" hidden="false" customHeight="false" outlineLevel="0" collapsed="false">
      <c r="A10" s="25" t="s">
        <v>27</v>
      </c>
      <c r="B10" s="26" t="s">
        <v>28</v>
      </c>
      <c r="C10" s="27" t="n">
        <f aca="false">C11+C12+C13+C14+C15</f>
        <v>2377</v>
      </c>
      <c r="D10" s="27" t="n">
        <f aca="false">D11+D12+D13+D14+D15</f>
        <v>2433</v>
      </c>
      <c r="E10" s="28" t="n">
        <f aca="false">D10/C10*100</f>
        <v>102.355910811948</v>
      </c>
      <c r="F10" s="29"/>
      <c r="G10" s="30" t="n">
        <f aca="false">G11+G12+G13+G14+G15</f>
        <v>162785</v>
      </c>
      <c r="H10" s="31" t="n">
        <f aca="false">H11+H12+H13+H14+H15</f>
        <v>158691</v>
      </c>
      <c r="I10" s="30" t="n">
        <f aca="false">H10+G10</f>
        <v>321476</v>
      </c>
      <c r="J10" s="30" t="n">
        <f aca="false">J11+J12+J13+J14</f>
        <v>148024</v>
      </c>
      <c r="K10" s="30" t="n">
        <f aca="false">K11+K12+K13+K14+K15</f>
        <v>167260</v>
      </c>
      <c r="L10" s="32" t="n">
        <f aca="false">L11+L12+L13+L14+L15</f>
        <v>154521</v>
      </c>
      <c r="M10" s="21" t="n">
        <f aca="false">M11+M12+M13+M14+M15</f>
        <v>156786</v>
      </c>
      <c r="N10" s="22" t="n">
        <f aca="false">N11+N12+N13+N14+N15</f>
        <v>157592</v>
      </c>
      <c r="O10" s="22" t="n">
        <f aca="false">O11+O12+O13+O14+O15</f>
        <v>152507</v>
      </c>
      <c r="P10" s="22" t="n">
        <f aca="false">P11+P12+P13+P14+P15</f>
        <v>156944</v>
      </c>
      <c r="Q10" s="23" t="n">
        <f aca="false">Q11+Q12+Q13+Q14+Q15</f>
        <v>157545</v>
      </c>
    </row>
    <row r="11" customFormat="false" ht="14.4" hidden="false" customHeight="false" outlineLevel="0" collapsed="false">
      <c r="A11" s="33" t="s">
        <v>29</v>
      </c>
      <c r="B11" s="34" t="s">
        <v>30</v>
      </c>
      <c r="C11" s="35" t="n">
        <v>1797</v>
      </c>
      <c r="D11" s="35" t="n">
        <v>1839</v>
      </c>
      <c r="E11" s="36" t="n">
        <f aca="false">D11/C11*100</f>
        <v>102.337228714524</v>
      </c>
      <c r="F11" s="29"/>
      <c r="G11" s="37" t="n">
        <v>110616</v>
      </c>
      <c r="H11" s="38" t="n">
        <v>108533</v>
      </c>
      <c r="I11" s="37" t="n">
        <f aca="false">H11+G11</f>
        <v>219149</v>
      </c>
      <c r="J11" s="37" t="n">
        <v>107878</v>
      </c>
      <c r="K11" s="37" t="n">
        <v>108840</v>
      </c>
      <c r="L11" s="37" t="n">
        <v>108385</v>
      </c>
      <c r="M11" s="39" t="n">
        <v>110056</v>
      </c>
      <c r="N11" s="40" t="n">
        <v>110095</v>
      </c>
      <c r="O11" s="40" t="n">
        <v>110398</v>
      </c>
      <c r="P11" s="40" t="n">
        <v>107530</v>
      </c>
      <c r="Q11" s="41" t="n">
        <v>108750</v>
      </c>
    </row>
    <row r="12" customFormat="false" ht="14.4" hidden="false" customHeight="false" outlineLevel="0" collapsed="false">
      <c r="A12" s="33" t="s">
        <v>31</v>
      </c>
      <c r="B12" s="34" t="s">
        <v>32</v>
      </c>
      <c r="C12" s="35" t="n">
        <v>42</v>
      </c>
      <c r="D12" s="35" t="n">
        <v>44</v>
      </c>
      <c r="E12" s="36" t="n">
        <f aca="false">D12/C12*100</f>
        <v>104.761904761905</v>
      </c>
      <c r="F12" s="29"/>
      <c r="G12" s="37" t="n">
        <v>3405</v>
      </c>
      <c r="H12" s="38" t="n">
        <v>3347</v>
      </c>
      <c r="I12" s="37" t="n">
        <f aca="false">H12+G12</f>
        <v>6752</v>
      </c>
      <c r="J12" s="37" t="n">
        <v>3354</v>
      </c>
      <c r="K12" s="37" t="n">
        <v>3351</v>
      </c>
      <c r="L12" s="37" t="n">
        <v>3358</v>
      </c>
      <c r="M12" s="39" t="n">
        <v>3415</v>
      </c>
      <c r="N12" s="40" t="n">
        <v>3397</v>
      </c>
      <c r="O12" s="40" t="n">
        <v>3426</v>
      </c>
      <c r="P12" s="40" t="n">
        <v>3317</v>
      </c>
      <c r="Q12" s="41" t="n">
        <v>3350</v>
      </c>
    </row>
    <row r="13" customFormat="false" ht="14.4" hidden="false" customHeight="false" outlineLevel="0" collapsed="false">
      <c r="A13" s="33" t="s">
        <v>33</v>
      </c>
      <c r="B13" s="34" t="s">
        <v>34</v>
      </c>
      <c r="C13" s="35" t="n">
        <v>450</v>
      </c>
      <c r="D13" s="35" t="n">
        <v>460</v>
      </c>
      <c r="E13" s="36" t="n">
        <f aca="false">D13/C13*100</f>
        <v>102.222222222222</v>
      </c>
      <c r="F13" s="29"/>
      <c r="G13" s="37" t="n">
        <v>36249</v>
      </c>
      <c r="H13" s="38" t="n">
        <v>35641</v>
      </c>
      <c r="I13" s="37" t="n">
        <f aca="false">H13+G13</f>
        <v>71890</v>
      </c>
      <c r="J13" s="37" t="n">
        <v>35717</v>
      </c>
      <c r="K13" s="37" t="n">
        <v>35739</v>
      </c>
      <c r="L13" s="37" t="n">
        <v>35754</v>
      </c>
      <c r="M13" s="39" t="n">
        <v>36356</v>
      </c>
      <c r="N13" s="40" t="n">
        <v>36219</v>
      </c>
      <c r="O13" s="40" t="n">
        <v>36462</v>
      </c>
      <c r="P13" s="40" t="n">
        <v>35335</v>
      </c>
      <c r="Q13" s="41" t="n">
        <v>35718</v>
      </c>
    </row>
    <row r="14" customFormat="false" ht="27.6" hidden="false" customHeight="false" outlineLevel="0" collapsed="false">
      <c r="A14" s="33" t="s">
        <v>35</v>
      </c>
      <c r="B14" s="34" t="s">
        <v>36</v>
      </c>
      <c r="C14" s="35" t="n">
        <v>13</v>
      </c>
      <c r="D14" s="35" t="n">
        <v>15</v>
      </c>
      <c r="E14" s="36" t="n">
        <f aca="false">D14/C14*100</f>
        <v>115.384615384615</v>
      </c>
      <c r="F14" s="29"/>
      <c r="G14" s="37" t="n">
        <v>1099</v>
      </c>
      <c r="H14" s="38" t="n">
        <v>1080</v>
      </c>
      <c r="I14" s="37" t="n">
        <f aca="false">H14+G14</f>
        <v>2179</v>
      </c>
      <c r="J14" s="37" t="n">
        <v>1075</v>
      </c>
      <c r="K14" s="37" t="n">
        <v>1082</v>
      </c>
      <c r="L14" s="37" t="n">
        <v>1077</v>
      </c>
      <c r="M14" s="39" t="n">
        <v>1094</v>
      </c>
      <c r="N14" s="40" t="n">
        <v>1094</v>
      </c>
      <c r="O14" s="40" t="n">
        <v>1098</v>
      </c>
      <c r="P14" s="40" t="n">
        <v>1069</v>
      </c>
      <c r="Q14" s="41" t="n">
        <v>1077</v>
      </c>
    </row>
    <row r="15" customFormat="false" ht="14.4" hidden="false" customHeight="false" outlineLevel="0" collapsed="false">
      <c r="A15" s="33" t="s">
        <v>37</v>
      </c>
      <c r="B15" s="42" t="s">
        <v>38</v>
      </c>
      <c r="C15" s="35" t="n">
        <v>75</v>
      </c>
      <c r="D15" s="35" t="n">
        <v>75</v>
      </c>
      <c r="E15" s="36" t="n">
        <f aca="false">D15/C15*100</f>
        <v>100</v>
      </c>
      <c r="F15" s="29"/>
      <c r="G15" s="37" t="n">
        <v>11416</v>
      </c>
      <c r="H15" s="38" t="n">
        <v>10090</v>
      </c>
      <c r="I15" s="37" t="n">
        <f aca="false">H15+G15</f>
        <v>21506</v>
      </c>
      <c r="J15" s="37" t="n">
        <v>0</v>
      </c>
      <c r="K15" s="37" t="n">
        <v>18248</v>
      </c>
      <c r="L15" s="37" t="n">
        <v>5947</v>
      </c>
      <c r="M15" s="39" t="n">
        <f aca="false">2899+2966</f>
        <v>5865</v>
      </c>
      <c r="N15" s="40" t="n">
        <v>6787</v>
      </c>
      <c r="O15" s="40" t="n">
        <v>1123</v>
      </c>
      <c r="P15" s="40" t="n">
        <v>9693</v>
      </c>
      <c r="Q15" s="41" t="n">
        <v>8650</v>
      </c>
      <c r="U15" s="0" t="s">
        <v>39</v>
      </c>
    </row>
    <row r="16" customFormat="false" ht="14.4" hidden="false" customHeight="false" outlineLevel="0" collapsed="false">
      <c r="A16" s="15" t="n">
        <v>20</v>
      </c>
      <c r="B16" s="16" t="s">
        <v>40</v>
      </c>
      <c r="C16" s="17" t="n">
        <f aca="false">C17+C28+C32+C36+C39+C40+C41+C42+C44+C29</f>
        <v>2440</v>
      </c>
      <c r="D16" s="17" t="n">
        <f aca="false">D17+D28+D32+D36+D39+D40+D41+D42+D44+D29</f>
        <v>3101</v>
      </c>
      <c r="E16" s="24" t="n">
        <f aca="false">D16/C16*100</f>
        <v>127.090163934426</v>
      </c>
      <c r="F16" s="18"/>
      <c r="G16" s="20" t="n">
        <f aca="false">G17+G28+G32+G36+G39+G42+G44</f>
        <v>126773</v>
      </c>
      <c r="H16" s="19" t="n">
        <f aca="false">H17+H28+I32+H36+H39+H42+H44</f>
        <v>143514</v>
      </c>
      <c r="I16" s="20" t="n">
        <f aca="false">H16+G16</f>
        <v>270287</v>
      </c>
      <c r="J16" s="20" t="n">
        <f aca="false">J17+J36+J42+J44</f>
        <v>112651</v>
      </c>
      <c r="K16" s="20" t="n">
        <f aca="false">K17+K28+K36+K39+K44+K42</f>
        <v>127337</v>
      </c>
      <c r="L16" s="21" t="n">
        <f aca="false">L17+L28+L36+L39+L42+L44</f>
        <v>107599</v>
      </c>
      <c r="M16" s="21" t="n">
        <f aca="false">M17+M28+M29+M32+M36+M39+M40+M41+M42+M44</f>
        <v>108295</v>
      </c>
      <c r="N16" s="22" t="n">
        <f aca="false">N17+N28+N36+N40+N42+N44</f>
        <v>151851</v>
      </c>
      <c r="O16" s="22" t="n">
        <f aca="false">O17+O28+O36+O40+O41+O42+O44</f>
        <v>163565</v>
      </c>
      <c r="P16" s="22" t="n">
        <f aca="false">P17+P28+P36+P40+P42+P44</f>
        <v>116614</v>
      </c>
      <c r="Q16" s="23" t="n">
        <f aca="false">Q17+Q28+Q36+Q39+Q40+Q43+Q44+Q48+Q35</f>
        <v>186317.79</v>
      </c>
    </row>
    <row r="17" customFormat="false" ht="14.4" hidden="false" customHeight="false" outlineLevel="0" collapsed="false">
      <c r="A17" s="25" t="s">
        <v>41</v>
      </c>
      <c r="B17" s="26" t="s">
        <v>42</v>
      </c>
      <c r="C17" s="17" t="n">
        <f aca="false">C18+C19+C20+C21+C22+C23+C24+C25+C26+C27</f>
        <v>1724</v>
      </c>
      <c r="D17" s="17" t="n">
        <f aca="false">D18+D19+D20+D21+D22+D23+D24+D25+D26+D27</f>
        <v>1958</v>
      </c>
      <c r="E17" s="28" t="n">
        <f aca="false">D17/C17*100</f>
        <v>113.573085846868</v>
      </c>
      <c r="F17" s="27" t="e">
        <f aca="false">#REF!-D17</f>
        <v>#REF!</v>
      </c>
      <c r="G17" s="30" t="n">
        <f aca="false">G18+G19+G20+G21+G22+G23+G24+G25+G26+G27</f>
        <v>100510</v>
      </c>
      <c r="H17" s="31" t="n">
        <f aca="false">H18+H19+H20+H21+H22+H23+H24+H25+H26+H27</f>
        <v>110762</v>
      </c>
      <c r="I17" s="30" t="n">
        <f aca="false">H17+G17</f>
        <v>211272</v>
      </c>
      <c r="J17" s="30" t="n">
        <f aca="false">J18+J20+J21+J22+J25+J26+J27</f>
        <v>90735</v>
      </c>
      <c r="K17" s="30" t="n">
        <f aca="false">K18+K19+K20+K21+K22+K23+K24+K25+K26+K27</f>
        <v>109025</v>
      </c>
      <c r="L17" s="32" t="n">
        <f aca="false">L18+L19+L20+L21+L22+L23+L24+L25+L26+L27</f>
        <v>83753</v>
      </c>
      <c r="M17" s="21" t="n">
        <f aca="false">M18+M19+M20+M21+M22+M23+M24+M25+M26+M27</f>
        <v>87645</v>
      </c>
      <c r="N17" s="22" t="n">
        <f aca="false">N18+N19+N20+N21+N22+N23+N24+N25+N26+N27</f>
        <v>118745</v>
      </c>
      <c r="O17" s="22" t="n">
        <f aca="false">O18+O19+O20+O21+O22+O23+O24+O25+O26+O27</f>
        <v>125868</v>
      </c>
      <c r="P17" s="22" t="n">
        <f aca="false">P18+P19+P20+P21+P22+P23+P24+P25+P26+P27</f>
        <v>89836</v>
      </c>
      <c r="Q17" s="23" t="n">
        <f aca="false">Q18+Q19+Q20+Q21+Q22+Q23+Q24+Q25+Q26+Q27</f>
        <v>116097.7</v>
      </c>
    </row>
    <row r="18" customFormat="false" ht="14.4" hidden="false" customHeight="false" outlineLevel="0" collapsed="false">
      <c r="A18" s="33" t="s">
        <v>43</v>
      </c>
      <c r="B18" s="34" t="s">
        <v>44</v>
      </c>
      <c r="C18" s="35" t="n">
        <v>125</v>
      </c>
      <c r="D18" s="35" t="n">
        <v>125</v>
      </c>
      <c r="E18" s="36" t="n">
        <f aca="false">D18/C18*100</f>
        <v>100</v>
      </c>
      <c r="F18" s="29"/>
      <c r="G18" s="37"/>
      <c r="H18" s="38" t="n">
        <v>2235</v>
      </c>
      <c r="I18" s="37" t="n">
        <f aca="false">H18+G18</f>
        <v>2235</v>
      </c>
      <c r="J18" s="37" t="n">
        <v>18</v>
      </c>
      <c r="K18" s="37" t="n">
        <v>1682</v>
      </c>
      <c r="L18" s="37" t="n">
        <v>8292</v>
      </c>
      <c r="M18" s="39" t="n">
        <v>4288</v>
      </c>
      <c r="N18" s="40" t="n">
        <v>6418</v>
      </c>
      <c r="O18" s="40" t="n">
        <v>12650</v>
      </c>
      <c r="P18" s="40" t="n">
        <v>2134</v>
      </c>
      <c r="Q18" s="41" t="n">
        <v>4961.87</v>
      </c>
    </row>
    <row r="19" customFormat="false" ht="14.4" hidden="false" customHeight="false" outlineLevel="0" collapsed="false">
      <c r="A19" s="33" t="s">
        <v>45</v>
      </c>
      <c r="B19" s="34" t="s">
        <v>46</v>
      </c>
      <c r="C19" s="35" t="n">
        <v>5</v>
      </c>
      <c r="D19" s="35" t="n">
        <v>6</v>
      </c>
      <c r="E19" s="36" t="n">
        <f aca="false">D19/C19*100</f>
        <v>120</v>
      </c>
      <c r="F19" s="29"/>
      <c r="G19" s="37" t="n">
        <v>446</v>
      </c>
      <c r="H19" s="38" t="n">
        <v>443</v>
      </c>
      <c r="I19" s="37" t="n">
        <f aca="false">H19+G19</f>
        <v>889</v>
      </c>
      <c r="J19" s="37"/>
      <c r="K19" s="37" t="n">
        <v>4</v>
      </c>
      <c r="L19" s="37"/>
      <c r="M19" s="39" t="n">
        <v>96</v>
      </c>
      <c r="N19" s="40" t="n">
        <v>9</v>
      </c>
      <c r="O19" s="40" t="n">
        <v>9</v>
      </c>
      <c r="P19" s="40" t="n">
        <v>36</v>
      </c>
      <c r="Q19" s="41" t="n">
        <v>8.51</v>
      </c>
    </row>
    <row r="20" customFormat="false" ht="14.4" hidden="false" customHeight="false" outlineLevel="0" collapsed="false">
      <c r="A20" s="33" t="s">
        <v>47</v>
      </c>
      <c r="B20" s="34" t="s">
        <v>48</v>
      </c>
      <c r="C20" s="35" t="n">
        <v>300</v>
      </c>
      <c r="D20" s="35" t="n">
        <v>310</v>
      </c>
      <c r="E20" s="36" t="n">
        <f aca="false">D20/C20*100</f>
        <v>103.333333333333</v>
      </c>
      <c r="F20" s="29"/>
      <c r="G20" s="37" t="n">
        <v>25833</v>
      </c>
      <c r="H20" s="38" t="n">
        <v>25530</v>
      </c>
      <c r="I20" s="37" t="n">
        <f aca="false">H20+G20</f>
        <v>51363</v>
      </c>
      <c r="J20" s="37" t="n">
        <v>25479</v>
      </c>
      <c r="K20" s="37" t="n">
        <v>24573</v>
      </c>
      <c r="L20" s="37" t="n">
        <v>9915</v>
      </c>
      <c r="M20" s="39" t="n">
        <v>15563</v>
      </c>
      <c r="N20" s="40" t="n">
        <v>18051</v>
      </c>
      <c r="O20" s="40" t="n">
        <v>21727</v>
      </c>
      <c r="P20" s="40" t="n">
        <v>21133</v>
      </c>
      <c r="Q20" s="41" t="n">
        <v>16091.4</v>
      </c>
    </row>
    <row r="21" customFormat="false" ht="14.4" hidden="false" customHeight="false" outlineLevel="0" collapsed="false">
      <c r="A21" s="33" t="s">
        <v>49</v>
      </c>
      <c r="B21" s="34" t="s">
        <v>50</v>
      </c>
      <c r="C21" s="35" t="n">
        <v>30</v>
      </c>
      <c r="D21" s="35" t="n">
        <v>31</v>
      </c>
      <c r="E21" s="36" t="n">
        <f aca="false">D21/C21*100</f>
        <v>103.333333333333</v>
      </c>
      <c r="F21" s="29"/>
      <c r="G21" s="37" t="n">
        <v>1150</v>
      </c>
      <c r="H21" s="38" t="n">
        <v>3146</v>
      </c>
      <c r="I21" s="37" t="n">
        <f aca="false">H21+G21</f>
        <v>4296</v>
      </c>
      <c r="J21" s="37" t="n">
        <v>1754</v>
      </c>
      <c r="K21" s="37" t="n">
        <v>2084</v>
      </c>
      <c r="L21" s="37" t="n">
        <v>2221</v>
      </c>
      <c r="M21" s="39" t="n">
        <v>2087</v>
      </c>
      <c r="N21" s="40" t="n">
        <v>2179</v>
      </c>
      <c r="O21" s="40" t="n">
        <v>1772</v>
      </c>
      <c r="P21" s="40" t="n">
        <v>2376</v>
      </c>
      <c r="Q21" s="41" t="n">
        <v>1870.7</v>
      </c>
    </row>
    <row r="22" customFormat="false" ht="15" hidden="false" customHeight="true" outlineLevel="0" collapsed="false">
      <c r="A22" s="33" t="s">
        <v>51</v>
      </c>
      <c r="B22" s="34" t="s">
        <v>52</v>
      </c>
      <c r="C22" s="35" t="n">
        <v>292</v>
      </c>
      <c r="D22" s="35" t="n">
        <v>351</v>
      </c>
      <c r="E22" s="36" t="n">
        <f aca="false">D22/C22*100</f>
        <v>120.205479452055</v>
      </c>
      <c r="F22" s="29"/>
      <c r="G22" s="37" t="n">
        <v>9261</v>
      </c>
      <c r="H22" s="38" t="n">
        <v>7638</v>
      </c>
      <c r="I22" s="37" t="n">
        <f aca="false">H22+G22</f>
        <v>16899</v>
      </c>
      <c r="J22" s="37" t="n">
        <v>8220</v>
      </c>
      <c r="K22" s="37" t="n">
        <v>12929</v>
      </c>
      <c r="L22" s="37" t="n">
        <v>10387</v>
      </c>
      <c r="M22" s="39" t="n">
        <v>12440</v>
      </c>
      <c r="N22" s="40" t="n">
        <v>12005</v>
      </c>
      <c r="O22" s="40" t="n">
        <v>16547</v>
      </c>
      <c r="P22" s="40" t="n">
        <v>11402</v>
      </c>
      <c r="Q22" s="41" t="n">
        <v>13057</v>
      </c>
    </row>
    <row r="23" customFormat="false" ht="14.4" hidden="false" customHeight="false" outlineLevel="0" collapsed="false">
      <c r="A23" s="33" t="s">
        <v>53</v>
      </c>
      <c r="B23" s="34" t="s">
        <v>54</v>
      </c>
      <c r="C23" s="35" t="n">
        <v>22</v>
      </c>
      <c r="D23" s="35" t="n">
        <v>25</v>
      </c>
      <c r="E23" s="36" t="n">
        <f aca="false">D23/C23*100</f>
        <v>113.636363636364</v>
      </c>
      <c r="F23" s="29"/>
      <c r="G23" s="37" t="n">
        <v>425</v>
      </c>
      <c r="H23" s="38" t="n">
        <v>-226</v>
      </c>
      <c r="I23" s="37" t="n">
        <f aca="false">H23+G23</f>
        <v>199</v>
      </c>
      <c r="J23" s="37" t="n">
        <v>0</v>
      </c>
      <c r="K23" s="37" t="n">
        <v>2889</v>
      </c>
      <c r="L23" s="37" t="n">
        <v>90</v>
      </c>
      <c r="M23" s="39" t="n">
        <v>461</v>
      </c>
      <c r="N23" s="40" t="n">
        <v>1039</v>
      </c>
      <c r="O23" s="40" t="n">
        <v>75</v>
      </c>
      <c r="P23" s="40" t="n">
        <f aca="false">644+24</f>
        <v>668</v>
      </c>
      <c r="Q23" s="41" t="n">
        <v>0</v>
      </c>
    </row>
    <row r="24" customFormat="false" ht="14.4" hidden="false" customHeight="false" outlineLevel="0" collapsed="false">
      <c r="A24" s="33" t="s">
        <v>55</v>
      </c>
      <c r="B24" s="34" t="s">
        <v>56</v>
      </c>
      <c r="C24" s="35" t="n">
        <v>1</v>
      </c>
      <c r="D24" s="35" t="n">
        <v>2</v>
      </c>
      <c r="E24" s="36" t="n">
        <f aca="false">D24/C24*100</f>
        <v>200</v>
      </c>
      <c r="F24" s="29"/>
      <c r="G24" s="37" t="n">
        <v>0</v>
      </c>
      <c r="H24" s="38" t="n">
        <v>0</v>
      </c>
      <c r="I24" s="37" t="n">
        <f aca="false">H24+G24</f>
        <v>0</v>
      </c>
      <c r="J24" s="37" t="n">
        <v>0</v>
      </c>
      <c r="K24" s="37" t="n">
        <v>0</v>
      </c>
      <c r="L24" s="37" t="n">
        <v>0</v>
      </c>
      <c r="M24" s="39" t="n">
        <v>0</v>
      </c>
      <c r="N24" s="40" t="n">
        <v>0</v>
      </c>
      <c r="O24" s="40" t="n">
        <v>0</v>
      </c>
      <c r="P24" s="40" t="n">
        <v>0</v>
      </c>
      <c r="Q24" s="41" t="n">
        <v>0</v>
      </c>
    </row>
    <row r="25" customFormat="false" ht="14.4" hidden="false" customHeight="false" outlineLevel="0" collapsed="false">
      <c r="A25" s="33" t="s">
        <v>57</v>
      </c>
      <c r="B25" s="34" t="s">
        <v>58</v>
      </c>
      <c r="C25" s="35" t="n">
        <v>180</v>
      </c>
      <c r="D25" s="35" t="n">
        <v>200</v>
      </c>
      <c r="E25" s="36" t="n">
        <f aca="false">D25/C25*100</f>
        <v>111.111111111111</v>
      </c>
      <c r="F25" s="29" t="n">
        <v>35</v>
      </c>
      <c r="G25" s="37" t="n">
        <v>11078</v>
      </c>
      <c r="H25" s="38" t="n">
        <v>22307</v>
      </c>
      <c r="I25" s="37" t="n">
        <f aca="false">H25+G25</f>
        <v>33385</v>
      </c>
      <c r="J25" s="37" t="n">
        <v>18574</v>
      </c>
      <c r="K25" s="37" t="n">
        <v>13097</v>
      </c>
      <c r="L25" s="37" t="n">
        <v>23009</v>
      </c>
      <c r="M25" s="39" t="n">
        <v>16646</v>
      </c>
      <c r="N25" s="40" t="n">
        <v>17624</v>
      </c>
      <c r="O25" s="40" t="n">
        <f aca="false">11693-231</f>
        <v>11462</v>
      </c>
      <c r="P25" s="40" t="n">
        <v>16162</v>
      </c>
      <c r="Q25" s="41" t="n">
        <v>13280.34</v>
      </c>
    </row>
    <row r="26" customFormat="false" ht="14.4" hidden="false" customHeight="false" outlineLevel="0" collapsed="false">
      <c r="A26" s="43" t="s">
        <v>59</v>
      </c>
      <c r="B26" s="44" t="s">
        <v>60</v>
      </c>
      <c r="C26" s="29" t="n">
        <v>359</v>
      </c>
      <c r="D26" s="29" t="n">
        <v>364</v>
      </c>
      <c r="E26" s="36" t="n">
        <f aca="false">D26/C26*100</f>
        <v>101.392757660167</v>
      </c>
      <c r="F26" s="29"/>
      <c r="G26" s="37" t="n">
        <v>9242</v>
      </c>
      <c r="H26" s="38" t="n">
        <v>8702</v>
      </c>
      <c r="I26" s="37" t="n">
        <f aca="false">H26+G26</f>
        <v>17944</v>
      </c>
      <c r="J26" s="37" t="n">
        <v>5523</v>
      </c>
      <c r="K26" s="37" t="n">
        <v>9863</v>
      </c>
      <c r="L26" s="37" t="n">
        <v>7072</v>
      </c>
      <c r="M26" s="39" t="n">
        <v>9614</v>
      </c>
      <c r="N26" s="40" t="n">
        <v>29720</v>
      </c>
      <c r="O26" s="40" t="n">
        <v>13370</v>
      </c>
      <c r="P26" s="40" t="n">
        <v>13357</v>
      </c>
      <c r="Q26" s="41" t="n">
        <v>30765.04</v>
      </c>
    </row>
    <row r="27" customFormat="false" ht="14.4" hidden="false" customHeight="false" outlineLevel="0" collapsed="false">
      <c r="A27" s="33" t="s">
        <v>61</v>
      </c>
      <c r="B27" s="34" t="s">
        <v>62</v>
      </c>
      <c r="C27" s="35" t="n">
        <v>410</v>
      </c>
      <c r="D27" s="35" t="n">
        <v>544</v>
      </c>
      <c r="E27" s="36" t="n">
        <f aca="false">D27/C27*100</f>
        <v>132.682926829268</v>
      </c>
      <c r="F27" s="29"/>
      <c r="G27" s="37" t="n">
        <v>43075</v>
      </c>
      <c r="H27" s="38" t="n">
        <v>40987</v>
      </c>
      <c r="I27" s="37" t="n">
        <f aca="false">H27+G27</f>
        <v>84062</v>
      </c>
      <c r="J27" s="37" t="n">
        <v>31167</v>
      </c>
      <c r="K27" s="37" t="n">
        <v>41904</v>
      </c>
      <c r="L27" s="37" t="n">
        <v>22767</v>
      </c>
      <c r="M27" s="39" t="n">
        <v>26450</v>
      </c>
      <c r="N27" s="40" t="n">
        <v>31700</v>
      </c>
      <c r="O27" s="40" t="n">
        <v>48256</v>
      </c>
      <c r="P27" s="40" t="n">
        <v>22568</v>
      </c>
      <c r="Q27" s="41" t="n">
        <v>36062.84</v>
      </c>
    </row>
    <row r="28" customFormat="false" ht="14.4" hidden="false" customHeight="false" outlineLevel="0" collapsed="false">
      <c r="A28" s="25" t="s">
        <v>63</v>
      </c>
      <c r="B28" s="26" t="s">
        <v>64</v>
      </c>
      <c r="C28" s="17" t="n">
        <v>259</v>
      </c>
      <c r="D28" s="17" t="n">
        <v>275</v>
      </c>
      <c r="E28" s="28" t="n">
        <f aca="false">D28/C28*100</f>
        <v>106.177606177606</v>
      </c>
      <c r="F28" s="27" t="n">
        <v>-25</v>
      </c>
      <c r="G28" s="30" t="n">
        <v>9300</v>
      </c>
      <c r="H28" s="31" t="n">
        <v>0</v>
      </c>
      <c r="I28" s="30" t="n">
        <f aca="false">H28+G28</f>
        <v>9300</v>
      </c>
      <c r="J28" s="30" t="n">
        <v>0</v>
      </c>
      <c r="K28" s="30" t="n">
        <v>685</v>
      </c>
      <c r="L28" s="30" t="n">
        <v>2546</v>
      </c>
      <c r="M28" s="39" t="n">
        <v>0</v>
      </c>
      <c r="N28" s="22" t="n">
        <v>2801</v>
      </c>
      <c r="O28" s="22" t="n">
        <v>7843</v>
      </c>
      <c r="P28" s="22" t="n">
        <v>4729</v>
      </c>
      <c r="Q28" s="23" t="n">
        <v>41487.64</v>
      </c>
    </row>
    <row r="29" customFormat="false" ht="14.4" hidden="false" customHeight="false" outlineLevel="0" collapsed="false">
      <c r="A29" s="25" t="s">
        <v>65</v>
      </c>
      <c r="B29" s="26" t="s">
        <v>66</v>
      </c>
      <c r="C29" s="17" t="n">
        <f aca="false">C30+C31</f>
        <v>0</v>
      </c>
      <c r="D29" s="17" t="n">
        <f aca="false">D30+D31</f>
        <v>0</v>
      </c>
      <c r="E29" s="28" t="e">
        <f aca="false">D29/C29*100</f>
        <v>#DIV/0!</v>
      </c>
      <c r="F29" s="29"/>
      <c r="G29" s="37" t="n">
        <f aca="false">G30+G31</f>
        <v>0</v>
      </c>
      <c r="H29" s="38" t="n">
        <v>0</v>
      </c>
      <c r="I29" s="37" t="n">
        <f aca="false">H29+G29</f>
        <v>0</v>
      </c>
      <c r="J29" s="37" t="n">
        <v>0</v>
      </c>
      <c r="K29" s="37" t="n">
        <v>0</v>
      </c>
      <c r="L29" s="37" t="n">
        <v>0</v>
      </c>
      <c r="M29" s="39" t="n">
        <v>0</v>
      </c>
      <c r="N29" s="40"/>
      <c r="O29" s="22" t="n">
        <v>0</v>
      </c>
      <c r="P29" s="40" t="n">
        <v>0</v>
      </c>
      <c r="Q29" s="41" t="n">
        <v>0</v>
      </c>
    </row>
    <row r="30" customFormat="false" ht="14.4" hidden="false" customHeight="false" outlineLevel="0" collapsed="false">
      <c r="A30" s="33" t="s">
        <v>67</v>
      </c>
      <c r="B30" s="34" t="s">
        <v>68</v>
      </c>
      <c r="C30" s="35" t="n">
        <v>0</v>
      </c>
      <c r="D30" s="35" t="n">
        <v>0</v>
      </c>
      <c r="E30" s="36" t="e">
        <f aca="false">D30/C30*100</f>
        <v>#DIV/0!</v>
      </c>
      <c r="F30" s="29"/>
      <c r="G30" s="37" t="n">
        <v>0</v>
      </c>
      <c r="H30" s="38" t="n">
        <v>0</v>
      </c>
      <c r="I30" s="37" t="n">
        <f aca="false">H30+G30</f>
        <v>0</v>
      </c>
      <c r="J30" s="37" t="n">
        <v>0</v>
      </c>
      <c r="K30" s="37" t="n">
        <v>0</v>
      </c>
      <c r="L30" s="37" t="n">
        <v>0</v>
      </c>
      <c r="M30" s="39" t="n">
        <v>0</v>
      </c>
      <c r="N30" s="40"/>
      <c r="O30" s="40" t="n">
        <v>0</v>
      </c>
      <c r="P30" s="40" t="n">
        <v>0</v>
      </c>
      <c r="Q30" s="41" t="n">
        <v>0</v>
      </c>
    </row>
    <row r="31" customFormat="false" ht="14.4" hidden="false" customHeight="false" outlineLevel="0" collapsed="false">
      <c r="A31" s="33" t="s">
        <v>69</v>
      </c>
      <c r="B31" s="34" t="s">
        <v>70</v>
      </c>
      <c r="C31" s="35" t="n">
        <v>0</v>
      </c>
      <c r="D31" s="35" t="n">
        <v>0</v>
      </c>
      <c r="E31" s="36" t="e">
        <f aca="false">D31/C31*100</f>
        <v>#DIV/0!</v>
      </c>
      <c r="F31" s="29"/>
      <c r="G31" s="37" t="n">
        <v>0</v>
      </c>
      <c r="H31" s="38" t="n">
        <v>0</v>
      </c>
      <c r="I31" s="37" t="n">
        <f aca="false">H31+G31</f>
        <v>0</v>
      </c>
      <c r="J31" s="37" t="n">
        <v>0</v>
      </c>
      <c r="K31" s="37" t="n">
        <v>0</v>
      </c>
      <c r="L31" s="37" t="n">
        <v>0</v>
      </c>
      <c r="M31" s="39" t="n">
        <v>0</v>
      </c>
      <c r="N31" s="40"/>
      <c r="O31" s="40" t="n">
        <v>0</v>
      </c>
      <c r="P31" s="40" t="n">
        <v>0</v>
      </c>
      <c r="Q31" s="41" t="n">
        <v>0</v>
      </c>
    </row>
    <row r="32" customFormat="false" ht="14.4" hidden="false" customHeight="false" outlineLevel="0" collapsed="false">
      <c r="A32" s="25" t="s">
        <v>71</v>
      </c>
      <c r="B32" s="26" t="s">
        <v>72</v>
      </c>
      <c r="C32" s="17" t="n">
        <f aca="false">C33+C34+C35</f>
        <v>9</v>
      </c>
      <c r="D32" s="17" t="n">
        <f aca="false">D33+D34+D35</f>
        <v>24</v>
      </c>
      <c r="E32" s="28" t="n">
        <f aca="false">D32/C32*100</f>
        <v>266.666666666667</v>
      </c>
      <c r="F32" s="29"/>
      <c r="G32" s="30" t="n">
        <f aca="false">G33+G35</f>
        <v>79</v>
      </c>
      <c r="H32" s="31" t="n">
        <f aca="false">H33+H35</f>
        <v>79</v>
      </c>
      <c r="I32" s="30" t="n">
        <f aca="false">H32+G32</f>
        <v>158</v>
      </c>
      <c r="J32" s="30" t="n">
        <v>0</v>
      </c>
      <c r="K32" s="30" t="n">
        <v>0</v>
      </c>
      <c r="L32" s="30" t="n">
        <v>0</v>
      </c>
      <c r="M32" s="21" t="n">
        <f aca="false">M33+M35</f>
        <v>118</v>
      </c>
      <c r="N32" s="22"/>
      <c r="O32" s="22" t="n">
        <v>0</v>
      </c>
      <c r="P32" s="40" t="n">
        <v>0</v>
      </c>
      <c r="Q32" s="23" t="n">
        <f aca="false">Q35</f>
        <v>792</v>
      </c>
    </row>
    <row r="33" customFormat="false" ht="14.4" hidden="false" customHeight="false" outlineLevel="0" collapsed="false">
      <c r="A33" s="33" t="s">
        <v>73</v>
      </c>
      <c r="B33" s="34" t="s">
        <v>74</v>
      </c>
      <c r="C33" s="35" t="n">
        <v>1</v>
      </c>
      <c r="D33" s="35" t="n">
        <v>4</v>
      </c>
      <c r="E33" s="36" t="n">
        <f aca="false">D33/C33*100</f>
        <v>400</v>
      </c>
      <c r="F33" s="29"/>
      <c r="G33" s="37" t="n">
        <v>0</v>
      </c>
      <c r="H33" s="38" t="n">
        <v>0</v>
      </c>
      <c r="I33" s="37" t="n">
        <f aca="false">H33+G33</f>
        <v>0</v>
      </c>
      <c r="J33" s="37" t="n">
        <v>0</v>
      </c>
      <c r="K33" s="37" t="n">
        <v>0</v>
      </c>
      <c r="L33" s="37" t="n">
        <v>0</v>
      </c>
      <c r="M33" s="39" t="n">
        <v>0</v>
      </c>
      <c r="N33" s="40"/>
      <c r="O33" s="40" t="n">
        <v>0</v>
      </c>
      <c r="P33" s="40" t="n">
        <v>0</v>
      </c>
      <c r="Q33" s="41" t="n">
        <v>0</v>
      </c>
    </row>
    <row r="34" customFormat="false" ht="14.4" hidden="true" customHeight="false" outlineLevel="0" collapsed="false">
      <c r="A34" s="33" t="s">
        <v>75</v>
      </c>
      <c r="B34" s="34" t="s">
        <v>76</v>
      </c>
      <c r="C34" s="35" t="n">
        <v>0</v>
      </c>
      <c r="D34" s="35" t="n">
        <v>0</v>
      </c>
      <c r="E34" s="36" t="e">
        <f aca="false">D34/C34*100</f>
        <v>#DIV/0!</v>
      </c>
      <c r="F34" s="29"/>
      <c r="G34" s="37"/>
      <c r="H34" s="38"/>
      <c r="I34" s="37" t="n">
        <f aca="false">H34+G34</f>
        <v>0</v>
      </c>
      <c r="J34" s="37"/>
      <c r="K34" s="37"/>
      <c r="L34" s="37"/>
      <c r="M34" s="39"/>
      <c r="N34" s="40"/>
      <c r="O34" s="40"/>
      <c r="P34" s="40"/>
      <c r="Q34" s="41"/>
    </row>
    <row r="35" customFormat="false" ht="14.4" hidden="false" customHeight="false" outlineLevel="0" collapsed="false">
      <c r="A35" s="33" t="s">
        <v>77</v>
      </c>
      <c r="B35" s="34" t="s">
        <v>78</v>
      </c>
      <c r="C35" s="35" t="n">
        <v>8</v>
      </c>
      <c r="D35" s="35" t="n">
        <v>20</v>
      </c>
      <c r="E35" s="36" t="n">
        <f aca="false">D35/C35*100</f>
        <v>250</v>
      </c>
      <c r="F35" s="29"/>
      <c r="G35" s="37" t="n">
        <v>79</v>
      </c>
      <c r="H35" s="38" t="n">
        <v>79</v>
      </c>
      <c r="I35" s="37" t="n">
        <f aca="false">H35+G35</f>
        <v>158</v>
      </c>
      <c r="J35" s="37" t="n">
        <v>0</v>
      </c>
      <c r="K35" s="37" t="n">
        <v>0</v>
      </c>
      <c r="L35" s="37" t="n">
        <v>0</v>
      </c>
      <c r="M35" s="39" t="n">
        <v>118</v>
      </c>
      <c r="N35" s="40"/>
      <c r="O35" s="40" t="n">
        <v>0</v>
      </c>
      <c r="P35" s="40" t="n">
        <v>0</v>
      </c>
      <c r="Q35" s="41" t="n">
        <v>792</v>
      </c>
    </row>
    <row r="36" customFormat="false" ht="14.4" hidden="false" customHeight="false" outlineLevel="0" collapsed="false">
      <c r="A36" s="25" t="s">
        <v>79</v>
      </c>
      <c r="B36" s="26" t="s">
        <v>80</v>
      </c>
      <c r="C36" s="17" t="n">
        <f aca="false">C37+C38</f>
        <v>115</v>
      </c>
      <c r="D36" s="17" t="n">
        <f aca="false">D37+D38</f>
        <v>160</v>
      </c>
      <c r="E36" s="28" t="n">
        <f aca="false">D36/C36*100</f>
        <v>139.130434782609</v>
      </c>
      <c r="F36" s="29"/>
      <c r="G36" s="30" t="n">
        <f aca="false">G37+G38</f>
        <v>4586</v>
      </c>
      <c r="H36" s="31" t="n">
        <f aca="false">H37+H38</f>
        <v>8732</v>
      </c>
      <c r="I36" s="30" t="n">
        <f aca="false">H36+G36</f>
        <v>13318</v>
      </c>
      <c r="J36" s="30" t="n">
        <f aca="false">J37</f>
        <v>6070</v>
      </c>
      <c r="K36" s="30" t="n">
        <f aca="false">K37</f>
        <v>4898</v>
      </c>
      <c r="L36" s="30" t="n">
        <f aca="false">L37</f>
        <v>7760</v>
      </c>
      <c r="M36" s="21" t="n">
        <f aca="false">M37+M38</f>
        <v>8835</v>
      </c>
      <c r="N36" s="22" t="n">
        <f aca="false">N37</f>
        <v>17219</v>
      </c>
      <c r="O36" s="22" t="n">
        <f aca="false">O37+O38</f>
        <v>10498</v>
      </c>
      <c r="P36" s="22" t="n">
        <f aca="false">P37</f>
        <v>9650</v>
      </c>
      <c r="Q36" s="23" t="n">
        <f aca="false">Q37</f>
        <v>9520.56</v>
      </c>
    </row>
    <row r="37" customFormat="false" ht="14.4" hidden="false" customHeight="false" outlineLevel="0" collapsed="false">
      <c r="A37" s="33" t="s">
        <v>81</v>
      </c>
      <c r="B37" s="34" t="s">
        <v>82</v>
      </c>
      <c r="C37" s="45" t="n">
        <v>115</v>
      </c>
      <c r="D37" s="45" t="n">
        <v>150</v>
      </c>
      <c r="E37" s="36" t="n">
        <f aca="false">D37/C37*100</f>
        <v>130.434782608696</v>
      </c>
      <c r="F37" s="29"/>
      <c r="G37" s="37" t="n">
        <v>4586</v>
      </c>
      <c r="H37" s="38" t="n">
        <v>8732</v>
      </c>
      <c r="I37" s="37" t="n">
        <f aca="false">H37+G37</f>
        <v>13318</v>
      </c>
      <c r="J37" s="37" t="n">
        <v>6070</v>
      </c>
      <c r="K37" s="37" t="n">
        <v>4898</v>
      </c>
      <c r="L37" s="46" t="n">
        <v>7760</v>
      </c>
      <c r="M37" s="39" t="n">
        <v>8835</v>
      </c>
      <c r="N37" s="40" t="n">
        <v>17219</v>
      </c>
      <c r="O37" s="40" t="n">
        <v>10498</v>
      </c>
      <c r="P37" s="40" t="n">
        <f aca="false">9099+551</f>
        <v>9650</v>
      </c>
      <c r="Q37" s="41" t="n">
        <v>9520.56</v>
      </c>
    </row>
    <row r="38" customFormat="false" ht="14.4" hidden="false" customHeight="false" outlineLevel="0" collapsed="false">
      <c r="A38" s="33" t="s">
        <v>83</v>
      </c>
      <c r="B38" s="34" t="s">
        <v>84</v>
      </c>
      <c r="C38" s="45" t="n">
        <v>0</v>
      </c>
      <c r="D38" s="45" t="n">
        <v>10</v>
      </c>
      <c r="E38" s="36" t="e">
        <f aca="false">D38/C38*100</f>
        <v>#DIV/0!</v>
      </c>
      <c r="F38" s="29"/>
      <c r="G38" s="37" t="n">
        <v>0</v>
      </c>
      <c r="H38" s="38" t="n">
        <v>0</v>
      </c>
      <c r="I38" s="37" t="n">
        <f aca="false">H38+G38</f>
        <v>0</v>
      </c>
      <c r="J38" s="37" t="n">
        <v>0</v>
      </c>
      <c r="K38" s="37" t="n">
        <v>0</v>
      </c>
      <c r="L38" s="37" t="n">
        <v>0</v>
      </c>
      <c r="M38" s="39" t="n">
        <v>0</v>
      </c>
      <c r="N38" s="40"/>
      <c r="O38" s="22" t="n">
        <v>0</v>
      </c>
      <c r="P38" s="40" t="n">
        <v>0</v>
      </c>
      <c r="Q38" s="41" t="n">
        <v>0</v>
      </c>
    </row>
    <row r="39" customFormat="false" ht="14.4" hidden="false" customHeight="false" outlineLevel="0" collapsed="false">
      <c r="A39" s="25" t="s">
        <v>85</v>
      </c>
      <c r="B39" s="26" t="s">
        <v>86</v>
      </c>
      <c r="C39" s="17" t="n">
        <v>42</v>
      </c>
      <c r="D39" s="17" t="n">
        <v>175</v>
      </c>
      <c r="E39" s="28" t="n">
        <f aca="false">D39/C39*100</f>
        <v>416.666666666667</v>
      </c>
      <c r="F39" s="29"/>
      <c r="G39" s="30" t="n">
        <v>1800</v>
      </c>
      <c r="H39" s="31" t="n">
        <v>8</v>
      </c>
      <c r="I39" s="30" t="n">
        <f aca="false">H39+G39</f>
        <v>1808</v>
      </c>
      <c r="J39" s="30"/>
      <c r="K39" s="30" t="n">
        <v>1500</v>
      </c>
      <c r="L39" s="30" t="n">
        <v>2000</v>
      </c>
      <c r="M39" s="21" t="n">
        <v>1500</v>
      </c>
      <c r="N39" s="22"/>
      <c r="O39" s="22" t="n">
        <v>0</v>
      </c>
      <c r="P39" s="40" t="n">
        <v>0</v>
      </c>
      <c r="Q39" s="23" t="n">
        <v>1000</v>
      </c>
    </row>
    <row r="40" customFormat="false" ht="14.4" hidden="false" customHeight="false" outlineLevel="0" collapsed="false">
      <c r="A40" s="25" t="s">
        <v>87</v>
      </c>
      <c r="B40" s="26" t="s">
        <v>88</v>
      </c>
      <c r="C40" s="17" t="n">
        <v>5</v>
      </c>
      <c r="D40" s="17" t="n">
        <v>10</v>
      </c>
      <c r="E40" s="28" t="n">
        <f aca="false">D40/C40*100</f>
        <v>200</v>
      </c>
      <c r="F40" s="29"/>
      <c r="G40" s="37" t="n">
        <v>0</v>
      </c>
      <c r="H40" s="38" t="n">
        <v>0</v>
      </c>
      <c r="I40" s="37" t="n">
        <f aca="false">H40+G40</f>
        <v>0</v>
      </c>
      <c r="J40" s="37" t="n">
        <v>0</v>
      </c>
      <c r="K40" s="37" t="n">
        <v>0</v>
      </c>
      <c r="L40" s="37" t="n">
        <v>0</v>
      </c>
      <c r="M40" s="21" t="n">
        <v>1199</v>
      </c>
      <c r="N40" s="22" t="n">
        <v>4686</v>
      </c>
      <c r="O40" s="22" t="n">
        <v>840</v>
      </c>
      <c r="P40" s="22" t="n">
        <v>2344</v>
      </c>
      <c r="Q40" s="23" t="n">
        <v>1080</v>
      </c>
    </row>
    <row r="41" customFormat="false" ht="14.4" hidden="false" customHeight="false" outlineLevel="0" collapsed="false">
      <c r="A41" s="25" t="s">
        <v>89</v>
      </c>
      <c r="B41" s="26" t="s">
        <v>90</v>
      </c>
      <c r="C41" s="47" t="n">
        <v>0</v>
      </c>
      <c r="D41" s="47" t="n">
        <v>1</v>
      </c>
      <c r="E41" s="28" t="e">
        <f aca="false">D41/C41*100</f>
        <v>#DIV/0!</v>
      </c>
      <c r="F41" s="29"/>
      <c r="G41" s="37" t="n">
        <v>0</v>
      </c>
      <c r="H41" s="38" t="n">
        <v>0</v>
      </c>
      <c r="I41" s="37" t="n">
        <f aca="false">H41+G41</f>
        <v>0</v>
      </c>
      <c r="J41" s="37" t="n">
        <v>0</v>
      </c>
      <c r="K41" s="37" t="n">
        <v>0</v>
      </c>
      <c r="L41" s="37" t="n">
        <v>0</v>
      </c>
      <c r="M41" s="21" t="n">
        <v>0</v>
      </c>
      <c r="N41" s="22"/>
      <c r="O41" s="22" t="n">
        <v>283</v>
      </c>
      <c r="P41" s="40" t="n">
        <v>0</v>
      </c>
      <c r="Q41" s="23" t="n">
        <v>0</v>
      </c>
    </row>
    <row r="42" customFormat="false" ht="27.6" hidden="false" customHeight="false" outlineLevel="0" collapsed="false">
      <c r="A42" s="25" t="s">
        <v>91</v>
      </c>
      <c r="B42" s="26" t="s">
        <v>92</v>
      </c>
      <c r="C42" s="47" t="n">
        <f aca="false">C43</f>
        <v>4</v>
      </c>
      <c r="D42" s="47" t="n">
        <f aca="false">D43</f>
        <v>4</v>
      </c>
      <c r="E42" s="28" t="n">
        <f aca="false">D42/C42*100</f>
        <v>100</v>
      </c>
      <c r="F42" s="29"/>
      <c r="G42" s="30" t="n">
        <f aca="false">G43</f>
        <v>428</v>
      </c>
      <c r="H42" s="31" t="n">
        <f aca="false">H43</f>
        <v>310</v>
      </c>
      <c r="I42" s="30" t="n">
        <f aca="false">H42+G42</f>
        <v>738</v>
      </c>
      <c r="J42" s="30" t="n">
        <f aca="false">J43</f>
        <v>338</v>
      </c>
      <c r="K42" s="30" t="n">
        <f aca="false">K43</f>
        <v>350</v>
      </c>
      <c r="L42" s="30" t="n">
        <f aca="false">L43</f>
        <v>403</v>
      </c>
      <c r="M42" s="21" t="n">
        <f aca="false">M43</f>
        <v>273</v>
      </c>
      <c r="N42" s="22" t="n">
        <f aca="false">N43</f>
        <v>346</v>
      </c>
      <c r="O42" s="22" t="n">
        <f aca="false">O43</f>
        <v>310</v>
      </c>
      <c r="P42" s="22" t="n">
        <f aca="false">P43</f>
        <v>165</v>
      </c>
      <c r="Q42" s="23" t="n">
        <f aca="false">Q43</f>
        <v>180.59</v>
      </c>
    </row>
    <row r="43" customFormat="false" ht="27.6" hidden="false" customHeight="false" outlineLevel="0" collapsed="false">
      <c r="A43" s="33" t="s">
        <v>93</v>
      </c>
      <c r="B43" s="34" t="s">
        <v>94</v>
      </c>
      <c r="C43" s="45" t="n">
        <v>4</v>
      </c>
      <c r="D43" s="45" t="n">
        <v>4</v>
      </c>
      <c r="E43" s="36" t="n">
        <f aca="false">D43/C43*100</f>
        <v>100</v>
      </c>
      <c r="F43" s="29"/>
      <c r="G43" s="37" t="n">
        <v>428</v>
      </c>
      <c r="H43" s="38" t="n">
        <v>310</v>
      </c>
      <c r="I43" s="37" t="n">
        <f aca="false">H43+G43</f>
        <v>738</v>
      </c>
      <c r="J43" s="37" t="n">
        <v>338</v>
      </c>
      <c r="K43" s="37" t="n">
        <v>350</v>
      </c>
      <c r="L43" s="37" t="n">
        <v>403</v>
      </c>
      <c r="M43" s="39" t="n">
        <v>273</v>
      </c>
      <c r="N43" s="40" t="n">
        <v>346</v>
      </c>
      <c r="O43" s="40" t="n">
        <v>310</v>
      </c>
      <c r="P43" s="40" t="n">
        <v>165</v>
      </c>
      <c r="Q43" s="41" t="n">
        <v>180.59</v>
      </c>
    </row>
    <row r="44" customFormat="false" ht="14.4" hidden="false" customHeight="false" outlineLevel="0" collapsed="false">
      <c r="A44" s="25" t="s">
        <v>95</v>
      </c>
      <c r="B44" s="26" t="s">
        <v>96</v>
      </c>
      <c r="C44" s="17" t="n">
        <f aca="false">C46+C47+C48+C45</f>
        <v>282</v>
      </c>
      <c r="D44" s="17" t="n">
        <f aca="false">D46+D47+D48+D45</f>
        <v>494</v>
      </c>
      <c r="E44" s="28" t="n">
        <f aca="false">D44/C44*100</f>
        <v>175.177304964539</v>
      </c>
      <c r="F44" s="27" t="e">
        <f aca="false">#REF!-D44</f>
        <v>#REF!</v>
      </c>
      <c r="G44" s="30" t="n">
        <f aca="false">G45+G46+G47+G48</f>
        <v>10070</v>
      </c>
      <c r="H44" s="31" t="n">
        <f aca="false">H45+H46+H47+H48</f>
        <v>23544</v>
      </c>
      <c r="I44" s="30" t="n">
        <f aca="false">H44+G44</f>
        <v>33614</v>
      </c>
      <c r="J44" s="30" t="n">
        <f aca="false">J46+J47+J48</f>
        <v>15508</v>
      </c>
      <c r="K44" s="30" t="n">
        <f aca="false">K45+K46+K47+K48</f>
        <v>10879</v>
      </c>
      <c r="L44" s="30" t="n">
        <f aca="false">L45+L46+L47+L48</f>
        <v>11137</v>
      </c>
      <c r="M44" s="21" t="n">
        <f aca="false">M45+M46+M47+M48</f>
        <v>8725</v>
      </c>
      <c r="N44" s="22" t="n">
        <f aca="false">N47+N48</f>
        <v>8054</v>
      </c>
      <c r="O44" s="22" t="n">
        <f aca="false">O45+O46+O47+O48</f>
        <v>17923</v>
      </c>
      <c r="P44" s="22" t="n">
        <f aca="false">P45+P46+P47+P48</f>
        <v>9890</v>
      </c>
      <c r="Q44" s="23" t="n">
        <f aca="false">Q45+Q46+Q47</f>
        <v>350.9</v>
      </c>
    </row>
    <row r="45" customFormat="false" ht="14.4" hidden="false" customHeight="false" outlineLevel="0" collapsed="false">
      <c r="A45" s="33" t="s">
        <v>97</v>
      </c>
      <c r="B45" s="34" t="s">
        <v>98</v>
      </c>
      <c r="C45" s="35" t="n">
        <v>0</v>
      </c>
      <c r="D45" s="35" t="n">
        <v>100</v>
      </c>
      <c r="E45" s="36" t="e">
        <f aca="false">D45/C45*100</f>
        <v>#DIV/0!</v>
      </c>
      <c r="F45" s="29"/>
      <c r="G45" s="37" t="n">
        <v>229</v>
      </c>
      <c r="H45" s="38"/>
      <c r="I45" s="37" t="n">
        <f aca="false">H45+G45</f>
        <v>229</v>
      </c>
      <c r="J45" s="37"/>
      <c r="K45" s="37" t="n">
        <v>148</v>
      </c>
      <c r="L45" s="37"/>
      <c r="M45" s="39" t="n">
        <v>422</v>
      </c>
      <c r="N45" s="40"/>
      <c r="O45" s="40" t="n">
        <v>0</v>
      </c>
      <c r="P45" s="40" t="n">
        <v>0</v>
      </c>
      <c r="Q45" s="41" t="n">
        <v>0</v>
      </c>
    </row>
    <row r="46" customFormat="false" ht="14.4" hidden="false" customHeight="false" outlineLevel="0" collapsed="false">
      <c r="A46" s="33" t="s">
        <v>99</v>
      </c>
      <c r="B46" s="34" t="s">
        <v>100</v>
      </c>
      <c r="C46" s="35" t="n">
        <v>4</v>
      </c>
      <c r="D46" s="35" t="n">
        <v>4</v>
      </c>
      <c r="E46" s="36" t="n">
        <f aca="false">D46/C46*100</f>
        <v>100</v>
      </c>
      <c r="F46" s="29"/>
      <c r="G46" s="37" t="n">
        <v>303</v>
      </c>
      <c r="H46" s="38" t="n">
        <v>942</v>
      </c>
      <c r="I46" s="37" t="n">
        <f aca="false">H46+G46</f>
        <v>1245</v>
      </c>
      <c r="J46" s="37" t="n">
        <v>134</v>
      </c>
      <c r="K46" s="37" t="n">
        <v>818</v>
      </c>
      <c r="L46" s="37" t="n">
        <v>533</v>
      </c>
      <c r="M46" s="39" t="n">
        <v>257</v>
      </c>
      <c r="N46" s="40"/>
      <c r="O46" s="40" t="n">
        <f aca="false">264+327</f>
        <v>591</v>
      </c>
      <c r="P46" s="40" t="n">
        <v>0</v>
      </c>
      <c r="Q46" s="41" t="n">
        <v>252.57</v>
      </c>
    </row>
    <row r="47" customFormat="false" ht="14.4" hidden="false" customHeight="false" outlineLevel="0" collapsed="false">
      <c r="A47" s="33" t="s">
        <v>101</v>
      </c>
      <c r="B47" s="34" t="s">
        <v>102</v>
      </c>
      <c r="C47" s="35" t="n">
        <v>87</v>
      </c>
      <c r="D47" s="35" t="n">
        <v>90</v>
      </c>
      <c r="E47" s="36" t="n">
        <f aca="false">D47/C47*100</f>
        <v>103.448275862069</v>
      </c>
      <c r="F47" s="29"/>
      <c r="G47" s="37" t="n">
        <v>833</v>
      </c>
      <c r="H47" s="38" t="n">
        <v>1450</v>
      </c>
      <c r="I47" s="37" t="n">
        <f aca="false">H47+G47</f>
        <v>2283</v>
      </c>
      <c r="J47" s="37" t="n">
        <v>98</v>
      </c>
      <c r="K47" s="37" t="n">
        <v>98</v>
      </c>
      <c r="L47" s="37" t="n">
        <v>98</v>
      </c>
      <c r="M47" s="39" t="n">
        <v>98</v>
      </c>
      <c r="N47" s="40" t="n">
        <v>98</v>
      </c>
      <c r="O47" s="40" t="n">
        <v>98</v>
      </c>
      <c r="P47" s="40" t="n">
        <v>98</v>
      </c>
      <c r="Q47" s="41" t="n">
        <v>98.33</v>
      </c>
    </row>
    <row r="48" customFormat="false" ht="14.4" hidden="false" customHeight="false" outlineLevel="0" collapsed="false">
      <c r="A48" s="33" t="s">
        <v>103</v>
      </c>
      <c r="B48" s="34" t="s">
        <v>104</v>
      </c>
      <c r="C48" s="35" t="n">
        <v>191</v>
      </c>
      <c r="D48" s="35" t="n">
        <v>300</v>
      </c>
      <c r="E48" s="36" t="n">
        <f aca="false">D48/C48*100</f>
        <v>157.068062827225</v>
      </c>
      <c r="F48" s="29" t="n">
        <v>-10</v>
      </c>
      <c r="G48" s="37" t="n">
        <v>8705</v>
      </c>
      <c r="H48" s="38" t="n">
        <v>21152</v>
      </c>
      <c r="I48" s="37" t="n">
        <f aca="false">H48+G48</f>
        <v>29857</v>
      </c>
      <c r="J48" s="37" t="n">
        <v>15276</v>
      </c>
      <c r="K48" s="37" t="n">
        <v>9815</v>
      </c>
      <c r="L48" s="37" t="n">
        <v>10506</v>
      </c>
      <c r="M48" s="39" t="n">
        <v>7948</v>
      </c>
      <c r="N48" s="40" t="n">
        <v>7956</v>
      </c>
      <c r="O48" s="40" t="n">
        <v>17234</v>
      </c>
      <c r="P48" s="40" t="n">
        <v>9792</v>
      </c>
      <c r="Q48" s="23" t="n">
        <v>15808.4</v>
      </c>
    </row>
    <row r="49" customFormat="false" ht="14.4" hidden="false" customHeight="false" outlineLevel="0" collapsed="false">
      <c r="A49" s="48" t="s">
        <v>105</v>
      </c>
      <c r="B49" s="49" t="s">
        <v>106</v>
      </c>
      <c r="C49" s="50"/>
      <c r="D49" s="51"/>
      <c r="E49" s="51"/>
      <c r="F49" s="51"/>
      <c r="G49" s="37" t="n">
        <v>0</v>
      </c>
      <c r="H49" s="38" t="n">
        <v>0</v>
      </c>
      <c r="I49" s="52" t="n">
        <f aca="false">H49+G49</f>
        <v>0</v>
      </c>
      <c r="J49" s="52" t="n">
        <v>0</v>
      </c>
      <c r="K49" s="52" t="n">
        <v>0</v>
      </c>
      <c r="L49" s="52" t="n">
        <v>0</v>
      </c>
      <c r="M49" s="21" t="n">
        <f aca="false">M50+M51</f>
        <v>0</v>
      </c>
      <c r="N49" s="22"/>
      <c r="O49" s="40" t="n">
        <v>0</v>
      </c>
      <c r="P49" s="40" t="n">
        <v>0</v>
      </c>
      <c r="Q49" s="23" t="n">
        <v>0</v>
      </c>
    </row>
    <row r="50" customFormat="false" ht="14.4" hidden="false" customHeight="false" outlineLevel="0" collapsed="false">
      <c r="A50" s="33" t="s">
        <v>107</v>
      </c>
      <c r="B50" s="53" t="s">
        <v>108</v>
      </c>
      <c r="C50" s="50"/>
      <c r="D50" s="51"/>
      <c r="E50" s="51"/>
      <c r="F50" s="51"/>
      <c r="G50" s="37" t="n">
        <v>0</v>
      </c>
      <c r="H50" s="38" t="n">
        <v>0</v>
      </c>
      <c r="I50" s="52" t="n">
        <f aca="false">H50+G50</f>
        <v>0</v>
      </c>
      <c r="J50" s="52" t="n">
        <v>0</v>
      </c>
      <c r="K50" s="52" t="n">
        <v>0</v>
      </c>
      <c r="L50" s="52" t="n">
        <v>0</v>
      </c>
      <c r="M50" s="39" t="n">
        <v>0</v>
      </c>
      <c r="N50" s="22"/>
      <c r="O50" s="22" t="n">
        <v>0</v>
      </c>
      <c r="P50" s="22" t="n">
        <v>0</v>
      </c>
      <c r="Q50" s="23" t="n">
        <v>0</v>
      </c>
    </row>
    <row r="51" customFormat="false" ht="15" hidden="false" customHeight="false" outlineLevel="0" collapsed="false">
      <c r="A51" s="54" t="s">
        <v>109</v>
      </c>
      <c r="B51" s="55" t="s">
        <v>110</v>
      </c>
      <c r="C51" s="56"/>
      <c r="D51" s="57"/>
      <c r="E51" s="57"/>
      <c r="F51" s="57"/>
      <c r="G51" s="58" t="n">
        <v>0</v>
      </c>
      <c r="H51" s="59" t="n">
        <v>0</v>
      </c>
      <c r="I51" s="60" t="n">
        <f aca="false">H51+G51</f>
        <v>0</v>
      </c>
      <c r="J51" s="60" t="n">
        <v>0</v>
      </c>
      <c r="K51" s="60" t="n">
        <v>0</v>
      </c>
      <c r="L51" s="60" t="n">
        <v>0</v>
      </c>
      <c r="M51" s="61" t="n">
        <v>0</v>
      </c>
      <c r="N51" s="62"/>
      <c r="O51" s="62" t="n">
        <v>0</v>
      </c>
      <c r="P51" s="62" t="n">
        <v>0</v>
      </c>
      <c r="Q51" s="63" t="n">
        <v>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1025" min="1" style="0" width="9.1417004048583"/>
  </cols>
  <sheetData>
    <row r="1" customFormat="false" ht="15.8" hidden="false" customHeight="true" outlineLevel="0" collapsed="false">
      <c r="A1" s="64" t="s">
        <v>111</v>
      </c>
      <c r="B1" s="64" t="s">
        <v>112</v>
      </c>
      <c r="C1" s="64" t="s">
        <v>113</v>
      </c>
      <c r="D1" s="64" t="s">
        <v>114</v>
      </c>
      <c r="E1" s="64" t="s">
        <v>115</v>
      </c>
      <c r="F1" s="65" t="s">
        <v>116</v>
      </c>
      <c r="G1" s="65"/>
      <c r="H1" s="66"/>
      <c r="I1" s="67" t="s">
        <v>117</v>
      </c>
      <c r="J1" s="64" t="s">
        <v>118</v>
      </c>
      <c r="K1" s="64" t="s">
        <v>119</v>
      </c>
    </row>
    <row r="2" customFormat="false" ht="15.8" hidden="false" customHeight="false" outlineLevel="0" collapsed="false">
      <c r="A2" s="64"/>
      <c r="B2" s="64"/>
      <c r="C2" s="64"/>
      <c r="D2" s="64"/>
      <c r="E2" s="64"/>
      <c r="F2" s="65"/>
      <c r="G2" s="65"/>
      <c r="H2" s="68"/>
      <c r="I2" s="67"/>
      <c r="J2" s="64"/>
      <c r="K2" s="64"/>
    </row>
    <row r="3" customFormat="false" ht="15.8" hidden="false" customHeight="false" outlineLevel="0" collapsed="false">
      <c r="A3" s="64"/>
      <c r="B3" s="64"/>
      <c r="C3" s="64"/>
      <c r="D3" s="64"/>
      <c r="E3" s="64"/>
      <c r="F3" s="65"/>
      <c r="G3" s="65"/>
      <c r="H3" s="68" t="s">
        <v>120</v>
      </c>
      <c r="I3" s="67"/>
      <c r="J3" s="64"/>
      <c r="K3" s="64"/>
    </row>
    <row r="4" customFormat="false" ht="15.8" hidden="false" customHeight="false" outlineLevel="0" collapsed="false">
      <c r="A4" s="64"/>
      <c r="B4" s="64"/>
      <c r="C4" s="64"/>
      <c r="D4" s="64"/>
      <c r="E4" s="64"/>
      <c r="F4" s="69" t="s">
        <v>121</v>
      </c>
      <c r="G4" s="70" t="s">
        <v>122</v>
      </c>
      <c r="H4" s="71"/>
      <c r="I4" s="67"/>
      <c r="J4" s="64"/>
      <c r="K4" s="64"/>
    </row>
    <row r="5" customFormat="false" ht="47.95" hidden="false" customHeight="false" outlineLevel="0" collapsed="false">
      <c r="A5" s="72" t="n">
        <v>1</v>
      </c>
      <c r="B5" s="73" t="s">
        <v>123</v>
      </c>
      <c r="C5" s="73" t="s">
        <v>124</v>
      </c>
      <c r="D5" s="74" t="s">
        <v>125</v>
      </c>
      <c r="E5" s="74" t="s">
        <v>126</v>
      </c>
      <c r="F5" s="75" t="n">
        <v>39980.98</v>
      </c>
      <c r="G5" s="75" t="n">
        <v>8884.66222222222</v>
      </c>
      <c r="H5" s="76" t="s">
        <v>127</v>
      </c>
      <c r="I5" s="77" t="s">
        <v>128</v>
      </c>
      <c r="J5" s="78" t="s">
        <v>129</v>
      </c>
      <c r="K5" s="79" t="s">
        <v>130</v>
      </c>
    </row>
    <row r="6" customFormat="false" ht="36.7" hidden="false" customHeight="false" outlineLevel="0" collapsed="false">
      <c r="A6" s="78" t="n">
        <v>2</v>
      </c>
      <c r="B6" s="77" t="s">
        <v>131</v>
      </c>
      <c r="C6" s="80" t="s">
        <v>132</v>
      </c>
      <c r="D6" s="78" t="s">
        <v>125</v>
      </c>
      <c r="E6" s="78" t="s">
        <v>126</v>
      </c>
      <c r="F6" s="81" t="n">
        <v>121000</v>
      </c>
      <c r="G6" s="81" t="n">
        <v>26888.8888888889</v>
      </c>
      <c r="H6" s="78" t="s">
        <v>133</v>
      </c>
      <c r="I6" s="77" t="s">
        <v>134</v>
      </c>
      <c r="J6" s="78" t="s">
        <v>129</v>
      </c>
      <c r="K6" s="77" t="s">
        <v>135</v>
      </c>
    </row>
    <row r="7" customFormat="false" ht="59.2" hidden="false" customHeight="false" outlineLevel="0" collapsed="false">
      <c r="A7" s="78" t="n">
        <v>3</v>
      </c>
      <c r="B7" s="77" t="s">
        <v>136</v>
      </c>
      <c r="C7" s="77" t="s">
        <v>137</v>
      </c>
      <c r="D7" s="78" t="s">
        <v>125</v>
      </c>
      <c r="E7" s="78" t="s">
        <v>126</v>
      </c>
      <c r="F7" s="81" t="n">
        <v>44000</v>
      </c>
      <c r="G7" s="81" t="n">
        <v>9777.77777777778</v>
      </c>
      <c r="H7" s="78" t="s">
        <v>133</v>
      </c>
      <c r="I7" s="78" t="s">
        <v>138</v>
      </c>
      <c r="J7" s="78" t="s">
        <v>129</v>
      </c>
      <c r="K7" s="78" t="s">
        <v>139</v>
      </c>
    </row>
    <row r="8" customFormat="false" ht="81.3" hidden="false" customHeight="false" outlineLevel="0" collapsed="false">
      <c r="A8" s="78" t="n">
        <v>4</v>
      </c>
      <c r="B8" s="80" t="s">
        <v>140</v>
      </c>
      <c r="C8" s="80" t="s">
        <v>141</v>
      </c>
      <c r="D8" s="78" t="s">
        <v>125</v>
      </c>
      <c r="E8" s="78" t="s">
        <v>142</v>
      </c>
      <c r="F8" s="81" t="n">
        <v>186197</v>
      </c>
      <c r="G8" s="81" t="n">
        <v>41377.1111111111</v>
      </c>
      <c r="H8" s="78" t="s">
        <v>143</v>
      </c>
      <c r="I8" s="78" t="s">
        <v>144</v>
      </c>
      <c r="J8" s="78" t="s">
        <v>129</v>
      </c>
      <c r="K8" s="78" t="s">
        <v>145</v>
      </c>
    </row>
    <row r="9" customFormat="false" ht="36.7" hidden="false" customHeight="false" outlineLevel="0" collapsed="false">
      <c r="A9" s="78" t="n">
        <v>5</v>
      </c>
      <c r="B9" s="82" t="s">
        <v>146</v>
      </c>
      <c r="C9" s="82" t="s">
        <v>147</v>
      </c>
      <c r="D9" s="78" t="s">
        <v>125</v>
      </c>
      <c r="E9" s="78" t="s">
        <v>126</v>
      </c>
      <c r="F9" s="81" t="n">
        <v>71500</v>
      </c>
      <c r="G9" s="81" t="n">
        <v>15888.8888888889</v>
      </c>
      <c r="H9" s="78" t="s">
        <v>133</v>
      </c>
      <c r="I9" s="78" t="s">
        <v>148</v>
      </c>
      <c r="J9" s="78" t="s">
        <v>129</v>
      </c>
      <c r="K9" s="78" t="s">
        <v>149</v>
      </c>
    </row>
    <row r="10" customFormat="false" ht="47.95" hidden="false" customHeight="false" outlineLevel="0" collapsed="false">
      <c r="A10" s="78" t="n">
        <v>6</v>
      </c>
      <c r="B10" s="83" t="s">
        <v>150</v>
      </c>
      <c r="C10" s="84" t="s">
        <v>151</v>
      </c>
      <c r="D10" s="78" t="s">
        <v>152</v>
      </c>
      <c r="E10" s="78" t="s">
        <v>126</v>
      </c>
      <c r="F10" s="85" t="n">
        <v>83061.6</v>
      </c>
      <c r="G10" s="81" t="n">
        <v>18458.1333333333</v>
      </c>
      <c r="H10" s="78" t="s">
        <v>153</v>
      </c>
      <c r="I10" s="86" t="s">
        <v>154</v>
      </c>
      <c r="J10" s="78" t="s">
        <v>129</v>
      </c>
      <c r="K10" s="87" t="s">
        <v>155</v>
      </c>
    </row>
    <row r="11" customFormat="false" ht="70.45" hidden="false" customHeight="false" outlineLevel="0" collapsed="false">
      <c r="A11" s="78" t="n">
        <v>7</v>
      </c>
      <c r="B11" s="83" t="s">
        <v>156</v>
      </c>
      <c r="C11" s="84" t="s">
        <v>157</v>
      </c>
      <c r="D11" s="78" t="s">
        <v>125</v>
      </c>
      <c r="E11" s="78" t="s">
        <v>126</v>
      </c>
      <c r="F11" s="81" t="n">
        <v>34000</v>
      </c>
      <c r="G11" s="82" t="n">
        <v>7555.55555555556</v>
      </c>
      <c r="H11" s="82" t="s">
        <v>158</v>
      </c>
      <c r="I11" s="82" t="s">
        <v>159</v>
      </c>
      <c r="J11" s="78" t="s">
        <v>129</v>
      </c>
      <c r="K11" s="82" t="s">
        <v>160</v>
      </c>
    </row>
    <row r="12" customFormat="false" ht="47.95" hidden="false" customHeight="false" outlineLevel="0" collapsed="false">
      <c r="A12" s="78" t="n">
        <v>8</v>
      </c>
      <c r="B12" s="88" t="s">
        <v>161</v>
      </c>
      <c r="C12" s="89" t="s">
        <v>162</v>
      </c>
      <c r="D12" s="78" t="s">
        <v>125</v>
      </c>
      <c r="E12" s="78" t="s">
        <v>126</v>
      </c>
      <c r="F12" s="85" t="n">
        <v>56330</v>
      </c>
      <c r="G12" s="82" t="n">
        <v>12517.7777777778</v>
      </c>
      <c r="H12" s="78" t="s">
        <v>163</v>
      </c>
      <c r="I12" s="90" t="s">
        <v>164</v>
      </c>
      <c r="J12" s="78" t="s">
        <v>129</v>
      </c>
      <c r="K12" s="88" t="s">
        <v>165</v>
      </c>
    </row>
  </sheetData>
  <mergeCells count="9">
    <mergeCell ref="A1:A4"/>
    <mergeCell ref="B1:B4"/>
    <mergeCell ref="C1:C4"/>
    <mergeCell ref="D1:D4"/>
    <mergeCell ref="E1:E4"/>
    <mergeCell ref="F1:G3"/>
    <mergeCell ref="I1:I4"/>
    <mergeCell ref="J1:J4"/>
    <mergeCell ref="K1:K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2015-11-11T15:39:53Z</dcterms:created>
  <dc:creator>user</dc:creator>
  <dc:description/>
  <dc:language>ro-RO</dc:language>
  <cp:lastModifiedBy/>
  <dcterms:modified xsi:type="dcterms:W3CDTF">2016-07-05T10:18:28Z</dcterms:modified>
  <cp:revision>1</cp:revision>
  <dc:subject/>
  <dc:title/>
</cp:coreProperties>
</file>