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 - Lucas Indian Service Limited\Python_file\Dashboard\"/>
    </mc:Choice>
  </mc:AlternateContent>
  <xr:revisionPtr revIDLastSave="117" documentId="11_F25DC773A252ABDACC10485E69DE53725BDE58E8" xr6:coauthVersionLast="36" xr6:coauthVersionMax="36" xr10:uidLastSave="{46CE8CD8-1A22-4844-994C-16FD8DDC6712}"/>
  <bookViews>
    <workbookView xWindow="0" yWindow="0" windowWidth="22260" windowHeight="12648" xr2:uid="{00000000-000D-0000-FFFF-FFFF00000000}"/>
  </bookViews>
  <sheets>
    <sheet name="Dashboard" sheetId="1" r:id="rId1"/>
    <sheet name="LOV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28" i="1" l="1"/>
  <c r="I29" i="1"/>
  <c r="I30" i="1"/>
  <c r="I25" i="1"/>
  <c r="I26" i="1"/>
  <c r="I27" i="1"/>
  <c r="E6" i="4"/>
  <c r="E5" i="4"/>
  <c r="E4" i="4"/>
  <c r="E3" i="4"/>
  <c r="E2" i="4"/>
  <c r="I24" i="1" l="1"/>
  <c r="I23" i="1"/>
  <c r="I22" i="1"/>
  <c r="O4" i="1" l="1"/>
  <c r="M4" i="1"/>
  <c r="K4" i="1"/>
  <c r="I4" i="1"/>
  <c r="G4" i="1"/>
  <c r="E4" i="1"/>
  <c r="B3" i="4" l="1"/>
  <c r="B2" i="4"/>
  <c r="B5" i="4"/>
  <c r="B4" i="4"/>
  <c r="C4" i="1"/>
</calcChain>
</file>

<file path=xl/sharedStrings.xml><?xml version="1.0" encoding="utf-8"?>
<sst xmlns="http://schemas.openxmlformats.org/spreadsheetml/2006/main" count="88" uniqueCount="57">
  <si>
    <t>S.No</t>
  </si>
  <si>
    <t>Task</t>
  </si>
  <si>
    <t>Category</t>
  </si>
  <si>
    <t>Priority</t>
  </si>
  <si>
    <t>Status</t>
  </si>
  <si>
    <t>Start Date</t>
  </si>
  <si>
    <t>End Date</t>
  </si>
  <si>
    <t>Days Left</t>
  </si>
  <si>
    <t>User</t>
  </si>
  <si>
    <t>Notes</t>
  </si>
  <si>
    <t>To Do List</t>
  </si>
  <si>
    <t xml:space="preserve">Date: </t>
  </si>
  <si>
    <t>Total Task</t>
  </si>
  <si>
    <t>Completed</t>
  </si>
  <si>
    <t>In-progress</t>
  </si>
  <si>
    <t>Yet to Start</t>
  </si>
  <si>
    <t xml:space="preserve"> </t>
  </si>
  <si>
    <t>Cancelled</t>
  </si>
  <si>
    <t>Update Website Banner</t>
  </si>
  <si>
    <t>Development</t>
  </si>
  <si>
    <t>Product Photoshoot</t>
  </si>
  <si>
    <t>Marketing</t>
  </si>
  <si>
    <t>Vendor Coordination</t>
  </si>
  <si>
    <t>Operations</t>
  </si>
  <si>
    <t>Catalog Content Update</t>
  </si>
  <si>
    <t>Content</t>
  </si>
  <si>
    <t>Warehouse Stock Check</t>
  </si>
  <si>
    <t>Inventory</t>
  </si>
  <si>
    <t>Email Campaign Launch</t>
  </si>
  <si>
    <t>Email Marketing</t>
  </si>
  <si>
    <t>SEO Keyword Analysis</t>
  </si>
  <si>
    <t>SEO</t>
  </si>
  <si>
    <t>Data Cleanup</t>
  </si>
  <si>
    <t>Data Management</t>
  </si>
  <si>
    <t>Supplier Follow-up</t>
  </si>
  <si>
    <t>Procurement</t>
  </si>
  <si>
    <t>Social Media Schedule</t>
  </si>
  <si>
    <t>Social Media</t>
  </si>
  <si>
    <t>High</t>
  </si>
  <si>
    <t>In-Progress</t>
  </si>
  <si>
    <t>Medium</t>
  </si>
  <si>
    <t>Low</t>
  </si>
  <si>
    <t>On Hold</t>
  </si>
  <si>
    <t>Final image pending</t>
  </si>
  <si>
    <t>Done</t>
  </si>
  <si>
    <t>Verified</t>
  </si>
  <si>
    <t>Approval needed</t>
  </si>
  <si>
    <t>Scheduled on buffer</t>
  </si>
  <si>
    <t>Urgent</t>
  </si>
  <si>
    <t>Priority Name</t>
  </si>
  <si>
    <t>Priority Count</t>
  </si>
  <si>
    <t>Status Name</t>
  </si>
  <si>
    <t>Status Count</t>
  </si>
  <si>
    <t>Ramesh</t>
  </si>
  <si>
    <t>Suresh</t>
  </si>
  <si>
    <t>Ravi</t>
  </si>
  <si>
    <t>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</si>
</sst>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yy"/>
    <numFmt numFmtId="165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/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FF00"/>
        </patternFill>
      </fill>
    </dxf>
    <dxf>
      <fill>
        <patternFill>
          <bgColor rgb="FFFFFF99"/>
        </patternFill>
      </fill>
    </dxf>
    <dxf>
      <fill>
        <patternFill>
          <bgColor rgb="FFCC66FF"/>
        </patternFill>
      </fill>
    </dxf>
    <dxf>
      <fill>
        <patternFill>
          <bgColor rgb="FF00FFFF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66"/>
        </patternFill>
      </fill>
    </dxf>
    <dxf>
      <fill>
        <patternFill>
          <bgColor rgb="FF00FFFF"/>
        </patternFill>
      </fill>
    </dxf>
    <dxf>
      <fill>
        <patternFill>
          <bgColor rgb="FFCC66FF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66"/>
        </patternFill>
      </fill>
    </dxf>
    <dxf>
      <fill>
        <patternFill>
          <bgColor rgb="FF00FFFF"/>
        </patternFill>
      </fill>
    </dxf>
    <dxf>
      <fill>
        <patternFill>
          <bgColor rgb="FFCC66FF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  <color rgb="FFFFFF99"/>
      <color rgb="FF00FFFF"/>
      <color rgb="FFCC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Priority</a:t>
            </a:r>
          </a:p>
        </c:rich>
      </c:tx>
      <c:overlay val="0"/>
      <c:spPr>
        <a:solidFill>
          <a:srgbClr val="FFFF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LOV!$B$1</c:f>
              <c:strCache>
                <c:ptCount val="1"/>
                <c:pt idx="0">
                  <c:v>Priority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6-40AC-9077-F84EA20B97E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6-40AC-9077-F84EA20B97E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6-40AC-9077-F84EA20B97E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6-40AC-9077-F84EA20B97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LOV!$A$2:$A$5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Urgent</c:v>
                </c:pt>
              </c:strCache>
            </c:strRef>
          </c:cat>
          <c:val>
            <c:numRef>
              <c:f>LOV!$B$2:$B$5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86-40AC-9077-F84EA20B9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065232"/>
        <c:axId val="417850208"/>
      </c:barChart>
      <c:catAx>
        <c:axId val="75706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50208"/>
        <c:crosses val="autoZero"/>
        <c:auto val="1"/>
        <c:lblAlgn val="ctr"/>
        <c:lblOffset val="100"/>
        <c:noMultiLvlLbl val="0"/>
      </c:catAx>
      <c:valAx>
        <c:axId val="417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652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Status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LOV!$E$1</c:f>
              <c:strCache>
                <c:ptCount val="1"/>
                <c:pt idx="0">
                  <c:v>Status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D-405D-B627-DBF69098C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D-405D-B627-DBF69098C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D-405D-B627-DBF69098C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D-405D-B627-DBF69098CE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7D-405D-B627-DBF69098CE69}"/>
              </c:ext>
            </c:extLst>
          </c:dPt>
          <c:dLbls>
            <c:dLbl>
              <c:idx val="0"/>
              <c:spPr>
                <a:solidFill>
                  <a:srgbClr val="5B9BD5"/>
                </a:solidFill>
                <a:ln w="12700" cap="flat" cmpd="sng" algn="ctr">
                  <a:solidFill>
                    <a:srgbClr val="5B9BD5">
                      <a:shade val="50000"/>
                    </a:srgb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B7D-405D-B627-DBF69098CE69}"/>
                </c:ext>
              </c:extLst>
            </c:dLbl>
            <c:dLbl>
              <c:idx val="1"/>
              <c:spPr>
                <a:solidFill>
                  <a:srgbClr val="ED7D31"/>
                </a:solidFill>
                <a:ln w="12700" cap="flat" cmpd="sng" algn="ctr">
                  <a:solidFill>
                    <a:srgbClr val="ED7D31">
                      <a:shade val="50000"/>
                    </a:srgb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B7D-405D-B627-DBF69098CE69}"/>
                </c:ext>
              </c:extLst>
            </c:dLbl>
            <c:dLbl>
              <c:idx val="2"/>
              <c:spPr>
                <a:solidFill>
                  <a:srgbClr val="A5A5A5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B7D-405D-B627-DBF69098CE69}"/>
                </c:ext>
              </c:extLst>
            </c:dLbl>
            <c:dLbl>
              <c:idx val="3"/>
              <c:spPr>
                <a:solidFill>
                  <a:srgbClr val="FFC000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B7D-405D-B627-DBF69098CE69}"/>
                </c:ext>
              </c:extLst>
            </c:dLbl>
            <c:dLbl>
              <c:idx val="4"/>
              <c:spPr>
                <a:solidFill>
                  <a:srgbClr val="4472C4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B7D-405D-B627-DBF69098CE6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LOV!$D$2:$D$6</c:f>
              <c:strCache>
                <c:ptCount val="5"/>
                <c:pt idx="0">
                  <c:v>Completed</c:v>
                </c:pt>
                <c:pt idx="1">
                  <c:v>In-Progress</c:v>
                </c:pt>
                <c:pt idx="2">
                  <c:v>Yet to Start</c:v>
                </c:pt>
                <c:pt idx="3">
                  <c:v>On Hold</c:v>
                </c:pt>
                <c:pt idx="4">
                  <c:v>Cancelled</c:v>
                </c:pt>
              </c:strCache>
            </c:strRef>
          </c:cat>
          <c:val>
            <c:numRef>
              <c:f>LOV!$E$2:$E$6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7D-405D-B627-DBF69098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Status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LOV!$E$1</c:f>
              <c:strCache>
                <c:ptCount val="1"/>
                <c:pt idx="0">
                  <c:v>Status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45-4A46-8035-0CBCDE8385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5-4A46-8035-0CBCDE8385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E45-4A46-8035-0CBCDE8385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5-4A46-8035-0CBCDE8385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5-4A46-8035-0CBCDE8385D6}"/>
              </c:ext>
            </c:extLst>
          </c:dPt>
          <c:dLbls>
            <c:dLbl>
              <c:idx val="0"/>
              <c:spPr>
                <a:solidFill>
                  <a:srgbClr val="5B9BD5"/>
                </a:solidFill>
                <a:ln w="12700" cap="flat" cmpd="sng" algn="ctr">
                  <a:solidFill>
                    <a:srgbClr val="5B9BD5">
                      <a:shade val="50000"/>
                    </a:srgb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E45-4A46-8035-0CBCDE8385D6}"/>
                </c:ext>
              </c:extLst>
            </c:dLbl>
            <c:dLbl>
              <c:idx val="1"/>
              <c:spPr>
                <a:solidFill>
                  <a:srgbClr val="ED7D31"/>
                </a:solidFill>
                <a:ln w="12700" cap="flat" cmpd="sng" algn="ctr">
                  <a:solidFill>
                    <a:srgbClr val="ED7D31">
                      <a:shade val="50000"/>
                    </a:srgb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E45-4A46-8035-0CBCDE8385D6}"/>
                </c:ext>
              </c:extLst>
            </c:dLbl>
            <c:dLbl>
              <c:idx val="2"/>
              <c:spPr>
                <a:solidFill>
                  <a:srgbClr val="A5A5A5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CE45-4A46-8035-0CBCDE8385D6}"/>
                </c:ext>
              </c:extLst>
            </c:dLbl>
            <c:dLbl>
              <c:idx val="3"/>
              <c:spPr>
                <a:solidFill>
                  <a:srgbClr val="FFC000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E45-4A46-8035-0CBCDE8385D6}"/>
                </c:ext>
              </c:extLst>
            </c:dLbl>
            <c:dLbl>
              <c:idx val="4"/>
              <c:spPr>
                <a:solidFill>
                  <a:srgbClr val="4472C4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E45-4A46-8035-0CBCDE8385D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LOV!$D$2:$D$6</c:f>
              <c:strCache>
                <c:ptCount val="5"/>
                <c:pt idx="0">
                  <c:v>Completed</c:v>
                </c:pt>
                <c:pt idx="1">
                  <c:v>In-Progress</c:v>
                </c:pt>
                <c:pt idx="2">
                  <c:v>Yet to Start</c:v>
                </c:pt>
                <c:pt idx="3">
                  <c:v>On Hold</c:v>
                </c:pt>
                <c:pt idx="4">
                  <c:v>Cancelled</c:v>
                </c:pt>
              </c:strCache>
            </c:strRef>
          </c:cat>
          <c:val>
            <c:numRef>
              <c:f>LOV!$E$2:$E$6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5-4A46-8035-0CBCDE83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5</xdr:row>
      <xdr:rowOff>76200</xdr:rowOff>
    </xdr:from>
    <xdr:to>
      <xdr:col>6</xdr:col>
      <xdr:colOff>632460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9110B-8486-4E45-9DBF-8BB5F99D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960120</xdr:colOff>
      <xdr:row>4</xdr:row>
      <xdr:rowOff>144780</xdr:rowOff>
    </xdr:from>
    <xdr:to>
      <xdr:col>16</xdr:col>
      <xdr:colOff>289560</xdr:colOff>
      <xdr:row>18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A4AF7-E96F-4BD5-8B23-9A44C16D7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167640</xdr:rowOff>
    </xdr:from>
    <xdr:to>
      <xdr:col>13</xdr:col>
      <xdr:colOff>548640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8D656-C08C-481A-8691-B48351B2C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B0606-A981-4DD3-8BB7-44E447350DFB}" name="Table1" displayName="Table1" ref="B21:K31" totalsRowShown="0" headerRowDxfId="0" headerRowBorderDxfId="35" tableBorderDxfId="34">
  <autoFilter ref="B21:K31" xr:uid="{D3B6927E-1A32-40FD-8955-D2CCA6D9802A}"/>
  <tableColumns count="10">
    <tableColumn id="1" xr3:uid="{DC792D39-2EF8-4B67-BD33-D9D08CBB205C}" name="S.No" dataDxfId="33"/>
    <tableColumn id="2" xr3:uid="{BC541779-FC09-42A4-A1EE-0ABABBCA3A5A}" name="Task" dataDxfId="32"/>
    <tableColumn id="3" xr3:uid="{843637FE-2D6D-46B0-B85F-A1A36A1B2A11}" name="Category" dataDxfId="31"/>
    <tableColumn id="4" xr3:uid="{1356B8F2-7B96-48FC-9595-0C6F8ADD05E5}" name="Priority" dataDxfId="30"/>
    <tableColumn id="5" xr3:uid="{8C00A944-E0B8-4811-B050-F8769B7DDFA1}" name="Status" dataDxfId="29"/>
    <tableColumn id="6" xr3:uid="{F2ED9ECA-EF7F-4E6D-8B0F-2D0202EBF0DB}" name="Start Date"/>
    <tableColumn id="7" xr3:uid="{4B88C4E2-E6CB-4FA5-A1F2-F184EB1EBBF4}" name="End Date"/>
    <tableColumn id="8" xr3:uid="{DA74B41C-BDE2-4A75-B791-D8C929FB1BCB}" name="Days Left"/>
    <tableColumn id="9" xr3:uid="{FBEEEB7B-B6C0-4655-8187-5F27BE33B91E}" name="User"/>
    <tableColumn id="10" xr3:uid="{A7B3B36C-D4CF-4212-99E9-86271DBA968F}" name="Notes" dataDxfId="2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showGridLines="0" tabSelected="1" workbookViewId="0">
      <selection activeCell="I13" sqref="I13"/>
    </sheetView>
  </sheetViews>
  <sheetFormatPr defaultRowHeight="14.4" x14ac:dyDescent="0.3"/>
  <cols>
    <col min="1" max="1" width="1.5546875" customWidth="1"/>
    <col min="2" max="2" width="6.88671875" customWidth="1"/>
    <col min="3" max="3" width="20.88671875" bestFit="1" customWidth="1"/>
    <col min="4" max="4" width="16.21875" bestFit="1" customWidth="1"/>
    <col min="5" max="5" width="9.44140625" bestFit="1" customWidth="1"/>
    <col min="6" max="6" width="10.44140625" bestFit="1" customWidth="1"/>
    <col min="7" max="7" width="11.21875" customWidth="1"/>
    <col min="8" max="8" width="10.5546875" bestFit="1" customWidth="1"/>
    <col min="9" max="9" width="16.33203125" bestFit="1" customWidth="1"/>
    <col min="10" max="10" width="7.44140625" bestFit="1" customWidth="1"/>
    <col min="11" max="11" width="17.44140625" bestFit="1" customWidth="1"/>
    <col min="12" max="12" width="6.6640625" customWidth="1"/>
    <col min="13" max="13" width="8.21875" customWidth="1"/>
    <col min="14" max="14" width="8.88671875" customWidth="1"/>
    <col min="15" max="15" width="9.109375" bestFit="1" customWidth="1"/>
    <col min="16" max="16" width="1.6640625" customWidth="1"/>
  </cols>
  <sheetData>
    <row r="2" spans="2:16" x14ac:dyDescent="0.3">
      <c r="B2" s="16" t="s">
        <v>10</v>
      </c>
      <c r="C2" s="16"/>
      <c r="E2" s="7" t="s">
        <v>12</v>
      </c>
      <c r="F2" s="1"/>
      <c r="G2" s="2" t="s">
        <v>13</v>
      </c>
      <c r="H2" s="1"/>
      <c r="I2" s="9" t="s">
        <v>14</v>
      </c>
      <c r="J2" s="1"/>
      <c r="K2" s="10" t="s">
        <v>15</v>
      </c>
      <c r="L2" t="s">
        <v>16</v>
      </c>
      <c r="M2" s="8" t="s">
        <v>42</v>
      </c>
      <c r="O2" s="11" t="s">
        <v>17</v>
      </c>
    </row>
    <row r="3" spans="2:16" s="4" customFormat="1" ht="6.6" customHeight="1" x14ac:dyDescent="0.3">
      <c r="B3" s="3"/>
      <c r="C3" s="3"/>
    </row>
    <row r="4" spans="2:16" x14ac:dyDescent="0.3">
      <c r="B4" s="6" t="s">
        <v>11</v>
      </c>
      <c r="C4" s="5">
        <f ca="1">TODAY()</f>
        <v>45841</v>
      </c>
      <c r="E4" s="7">
        <f>COUNTIF(C22:C1048576,"&lt;&gt;")</f>
        <v>10</v>
      </c>
      <c r="F4" s="1"/>
      <c r="G4" s="2">
        <f>COUNTIF(F22:F1048576,"Completed")</f>
        <v>3</v>
      </c>
      <c r="H4" s="1"/>
      <c r="I4" s="9">
        <f>COUNTIF(F22:F1048576,"In-Progress")</f>
        <v>2</v>
      </c>
      <c r="J4" s="1"/>
      <c r="K4" s="10">
        <f>COUNTIF(F22:F1048576,"Yet to Start")</f>
        <v>2</v>
      </c>
      <c r="L4" s="1"/>
      <c r="M4" s="8">
        <f>COUNTIF(F22:F1048576,"On Hold")</f>
        <v>1</v>
      </c>
      <c r="N4" s="1"/>
      <c r="O4" s="11">
        <f>COUNTIF(F22:F1048576,"Cancelled")</f>
        <v>2</v>
      </c>
      <c r="P4" s="1"/>
    </row>
    <row r="21" spans="2:11" ht="15" customHeight="1" x14ac:dyDescent="0.3">
      <c r="B21" s="17" t="s">
        <v>0</v>
      </c>
      <c r="C21" s="17" t="s">
        <v>1</v>
      </c>
      <c r="D21" s="17" t="s">
        <v>2</v>
      </c>
      <c r="E21" s="17" t="s">
        <v>3</v>
      </c>
      <c r="F21" s="17" t="s">
        <v>4</v>
      </c>
      <c r="G21" s="17" t="s">
        <v>5</v>
      </c>
      <c r="H21" s="17" t="s">
        <v>6</v>
      </c>
      <c r="I21" s="17" t="s">
        <v>7</v>
      </c>
      <c r="J21" s="17" t="s">
        <v>8</v>
      </c>
      <c r="K21" s="17" t="s">
        <v>9</v>
      </c>
    </row>
    <row r="22" spans="2:11" ht="15" customHeight="1" x14ac:dyDescent="0.3">
      <c r="B22" s="13">
        <v>1</v>
      </c>
      <c r="C22" s="13" t="s">
        <v>18</v>
      </c>
      <c r="D22" s="13" t="s">
        <v>19</v>
      </c>
      <c r="E22" s="13" t="s">
        <v>40</v>
      </c>
      <c r="F22" s="13" t="s">
        <v>39</v>
      </c>
      <c r="G22" s="12">
        <v>45826</v>
      </c>
      <c r="H22" s="12">
        <v>45838</v>
      </c>
      <c r="I22" t="str">
        <f ca="1">TEXT(MAX(0, H22 - TODAY()), "0") &amp; " Days Remaining"</f>
        <v>0 Days Remaining</v>
      </c>
      <c r="J22" t="s">
        <v>53</v>
      </c>
      <c r="K22" s="13" t="s">
        <v>43</v>
      </c>
    </row>
    <row r="23" spans="2:11" ht="15" customHeight="1" x14ac:dyDescent="0.3">
      <c r="B23" s="13">
        <v>2</v>
      </c>
      <c r="C23" s="13" t="s">
        <v>20</v>
      </c>
      <c r="D23" s="13" t="s">
        <v>21</v>
      </c>
      <c r="E23" s="13" t="s">
        <v>48</v>
      </c>
      <c r="F23" s="13" t="s">
        <v>13</v>
      </c>
      <c r="G23" s="12">
        <v>45841</v>
      </c>
      <c r="H23" s="12">
        <v>45843</v>
      </c>
      <c r="I23" t="str">
        <f ca="1">TEXT(MAX(0, H23 - TODAY()), "0") &amp; " Days Remaining"</f>
        <v>2 Days Remaining</v>
      </c>
      <c r="J23" t="s">
        <v>54</v>
      </c>
      <c r="K23" s="13" t="s">
        <v>44</v>
      </c>
    </row>
    <row r="24" spans="2:11" ht="15" customHeight="1" x14ac:dyDescent="0.3">
      <c r="B24" s="13">
        <v>3</v>
      </c>
      <c r="C24" s="13" t="s">
        <v>22</v>
      </c>
      <c r="D24" s="13" t="s">
        <v>23</v>
      </c>
      <c r="E24" s="13" t="s">
        <v>40</v>
      </c>
      <c r="F24" s="13" t="s">
        <v>39</v>
      </c>
      <c r="G24" s="12">
        <v>45841</v>
      </c>
      <c r="H24" s="12">
        <v>45848</v>
      </c>
      <c r="I24" t="str">
        <f ca="1">TEXT(MAX(0, H24 - TODAY()), "0") &amp; " Days Remaining"</f>
        <v>7 Days Remaining</v>
      </c>
      <c r="J24" t="s">
        <v>55</v>
      </c>
      <c r="K24" s="13"/>
    </row>
    <row r="25" spans="2:11" ht="15" customHeight="1" x14ac:dyDescent="0.3">
      <c r="B25" s="13">
        <v>4</v>
      </c>
      <c r="C25" s="13" t="s">
        <v>24</v>
      </c>
      <c r="D25" s="13" t="s">
        <v>25</v>
      </c>
      <c r="E25" s="13" t="s">
        <v>38</v>
      </c>
      <c r="F25" s="13" t="s">
        <v>15</v>
      </c>
      <c r="G25" s="12">
        <v>45841</v>
      </c>
      <c r="H25" s="12">
        <v>45853</v>
      </c>
      <c r="I25" t="str">
        <f t="shared" ref="I25:I31" ca="1" si="0">TEXT(MAX(0, H25 - TODAY()), "0") &amp; " Days Remaining"</f>
        <v>12 Days Remaining</v>
      </c>
      <c r="J25" t="s">
        <v>54</v>
      </c>
      <c r="K25" s="13"/>
    </row>
    <row r="26" spans="2:11" ht="15" customHeight="1" x14ac:dyDescent="0.3">
      <c r="B26" s="13">
        <v>5</v>
      </c>
      <c r="C26" s="13" t="s">
        <v>26</v>
      </c>
      <c r="D26" s="13" t="s">
        <v>27</v>
      </c>
      <c r="E26" s="13" t="s">
        <v>40</v>
      </c>
      <c r="F26" s="13" t="s">
        <v>42</v>
      </c>
      <c r="G26" s="12">
        <v>45841</v>
      </c>
      <c r="H26" s="12">
        <v>45856</v>
      </c>
      <c r="I26" t="str">
        <f t="shared" ca="1" si="0"/>
        <v>15 Days Remaining</v>
      </c>
      <c r="J26" t="s">
        <v>54</v>
      </c>
      <c r="K26" s="13" t="s">
        <v>45</v>
      </c>
    </row>
    <row r="27" spans="2:11" ht="15" customHeight="1" x14ac:dyDescent="0.3">
      <c r="B27" s="13">
        <v>6</v>
      </c>
      <c r="C27" s="13" t="s">
        <v>28</v>
      </c>
      <c r="D27" s="13" t="s">
        <v>29</v>
      </c>
      <c r="E27" s="13" t="s">
        <v>38</v>
      </c>
      <c r="F27" s="13" t="s">
        <v>13</v>
      </c>
      <c r="G27" s="12">
        <v>45843</v>
      </c>
      <c r="H27" s="12">
        <v>45879</v>
      </c>
      <c r="I27" t="str">
        <f t="shared" ca="1" si="0"/>
        <v>38 Days Remaining</v>
      </c>
      <c r="J27" t="s">
        <v>55</v>
      </c>
      <c r="K27" s="13" t="s">
        <v>46</v>
      </c>
    </row>
    <row r="28" spans="2:11" ht="15" customHeight="1" x14ac:dyDescent="0.3">
      <c r="B28" s="13">
        <v>7</v>
      </c>
      <c r="C28" s="13" t="s">
        <v>30</v>
      </c>
      <c r="D28" s="13" t="s">
        <v>31</v>
      </c>
      <c r="E28" s="13" t="s">
        <v>40</v>
      </c>
      <c r="F28" s="13" t="s">
        <v>17</v>
      </c>
      <c r="G28" s="12">
        <v>45847</v>
      </c>
      <c r="H28" s="12">
        <v>45848</v>
      </c>
      <c r="I28" t="str">
        <f t="shared" ca="1" si="0"/>
        <v>7 Days Remaining</v>
      </c>
      <c r="J28" t="s">
        <v>55</v>
      </c>
      <c r="K28" s="13"/>
    </row>
    <row r="29" spans="2:11" ht="15" customHeight="1" x14ac:dyDescent="0.3">
      <c r="B29" s="13">
        <v>8</v>
      </c>
      <c r="C29" s="13" t="s">
        <v>32</v>
      </c>
      <c r="D29" s="13" t="s">
        <v>33</v>
      </c>
      <c r="E29" s="13" t="s">
        <v>41</v>
      </c>
      <c r="F29" s="13" t="s">
        <v>15</v>
      </c>
      <c r="G29" s="12">
        <v>45841</v>
      </c>
      <c r="H29" s="12">
        <v>45851</v>
      </c>
      <c r="I29" t="str">
        <f t="shared" ca="1" si="0"/>
        <v>10 Days Remaining</v>
      </c>
      <c r="J29" t="s">
        <v>56</v>
      </c>
      <c r="K29" s="13"/>
    </row>
    <row r="30" spans="2:11" ht="15" customHeight="1" x14ac:dyDescent="0.3">
      <c r="B30" s="13">
        <v>9</v>
      </c>
      <c r="C30" s="13" t="s">
        <v>34</v>
      </c>
      <c r="D30" s="13" t="s">
        <v>35</v>
      </c>
      <c r="E30" s="13" t="s">
        <v>48</v>
      </c>
      <c r="F30" s="13" t="s">
        <v>13</v>
      </c>
      <c r="G30" s="12">
        <v>45841</v>
      </c>
      <c r="H30" s="12">
        <v>45855</v>
      </c>
      <c r="I30" t="str">
        <f t="shared" ca="1" si="0"/>
        <v>14 Days Remaining</v>
      </c>
      <c r="J30" t="s">
        <v>56</v>
      </c>
      <c r="K30" s="13"/>
    </row>
    <row r="31" spans="2:11" ht="15" customHeight="1" x14ac:dyDescent="0.3">
      <c r="B31" s="13">
        <v>10</v>
      </c>
      <c r="C31" s="13" t="s">
        <v>36</v>
      </c>
      <c r="D31" s="13" t="s">
        <v>37</v>
      </c>
      <c r="E31" s="13" t="s">
        <v>40</v>
      </c>
      <c r="F31" s="13" t="s">
        <v>17</v>
      </c>
      <c r="G31" s="12">
        <v>45841</v>
      </c>
      <c r="H31" s="12">
        <v>45860</v>
      </c>
      <c r="I31" t="str">
        <f t="shared" ca="1" si="0"/>
        <v>19 Days Remaining</v>
      </c>
      <c r="J31" t="s">
        <v>56</v>
      </c>
      <c r="K31" s="13" t="s">
        <v>47</v>
      </c>
    </row>
  </sheetData>
  <mergeCells count="1">
    <mergeCell ref="B2:C2"/>
  </mergeCells>
  <conditionalFormatting sqref="E22:E31">
    <cfRule type="cellIs" dxfId="9" priority="9" operator="equal">
      <formula>"Urgent"</formula>
    </cfRule>
    <cfRule type="cellIs" dxfId="8" priority="10" operator="equal">
      <formula>"Low"</formula>
    </cfRule>
    <cfRule type="cellIs" dxfId="7" priority="11" operator="equal">
      <formula>"Medium"</formula>
    </cfRule>
    <cfRule type="cellIs" dxfId="6" priority="12" operator="equal">
      <formula>"High"</formula>
    </cfRule>
  </conditionalFormatting>
  <conditionalFormatting sqref="F22:F31">
    <cfRule type="cellIs" dxfId="5" priority="1" operator="equal">
      <formula>"Cancelled"</formula>
    </cfRule>
    <cfRule type="cellIs" dxfId="4" priority="2" operator="equal">
      <formula>"On Hold"</formula>
    </cfRule>
    <cfRule type="cellIs" dxfId="3" priority="3" operator="equal">
      <formula>"Yet to Start"</formula>
    </cfRule>
    <cfRule type="cellIs" dxfId="2" priority="4" operator="equal">
      <formula>"In-Progress"</formula>
    </cfRule>
    <cfRule type="cellIs" dxfId="1" priority="5" operator="equal">
      <formula>"Completed"</formula>
    </cfRule>
  </conditionalFormatting>
  <dataValidations count="2">
    <dataValidation type="list" allowBlank="1" showInputMessage="1" showErrorMessage="1" sqref="E22:E31" xr:uid="{6D7025D0-E2C5-432F-BAEA-15BB399C6268}">
      <formula1>"High,Medium,Low,Urgent"</formula1>
    </dataValidation>
    <dataValidation type="list" allowBlank="1" showInputMessage="1" showErrorMessage="1" sqref="F22:F31" xr:uid="{7EE28055-431E-4E16-8A81-F7540D8FE13F}">
      <formula1>"Completed,In-Progress,Yet to Start,On Hold,Cancelled"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BDF0-E0D8-4925-8077-CFDA97F2F88F}">
  <dimension ref="A1:E6"/>
  <sheetViews>
    <sheetView showGridLines="0" workbookViewId="0">
      <selection activeCell="Q15" sqref="Q15"/>
    </sheetView>
  </sheetViews>
  <sheetFormatPr defaultRowHeight="14.4" x14ac:dyDescent="0.3"/>
  <cols>
    <col min="1" max="1" width="12.5546875" bestFit="1" customWidth="1"/>
    <col min="2" max="2" width="12.6640625" bestFit="1" customWidth="1"/>
    <col min="4" max="4" width="11.6640625" bestFit="1" customWidth="1"/>
    <col min="5" max="5" width="11.77734375" bestFit="1" customWidth="1"/>
  </cols>
  <sheetData>
    <row r="1" spans="1:5" x14ac:dyDescent="0.3">
      <c r="A1" s="7" t="s">
        <v>49</v>
      </c>
      <c r="B1" s="7" t="s">
        <v>50</v>
      </c>
      <c r="C1" t="s">
        <v>16</v>
      </c>
      <c r="D1" s="7" t="s">
        <v>51</v>
      </c>
      <c r="E1" s="7" t="s">
        <v>52</v>
      </c>
    </row>
    <row r="2" spans="1:5" x14ac:dyDescent="0.3">
      <c r="A2" s="14" t="s">
        <v>38</v>
      </c>
      <c r="B2" s="14">
        <f>COUNTIF(Dashboard!E:E,"Medium")</f>
        <v>5</v>
      </c>
      <c r="D2" s="15" t="s">
        <v>13</v>
      </c>
      <c r="E2" s="15">
        <f>COUNTIF(Dashboard!F:F,"Completed")</f>
        <v>3</v>
      </c>
    </row>
    <row r="3" spans="1:5" x14ac:dyDescent="0.3">
      <c r="A3" s="14" t="s">
        <v>40</v>
      </c>
      <c r="B3" s="14">
        <f>COUNTIF(Dashboard!E:E,"Urgent")</f>
        <v>2</v>
      </c>
      <c r="D3" s="15" t="s">
        <v>39</v>
      </c>
      <c r="E3" s="15">
        <f>COUNTIF(Dashboard!F:F,"In-Progress")</f>
        <v>2</v>
      </c>
    </row>
    <row r="4" spans="1:5" x14ac:dyDescent="0.3">
      <c r="A4" s="14" t="s">
        <v>41</v>
      </c>
      <c r="B4" s="14">
        <f>COUNTIF(Dashboard!E:E,"Low")</f>
        <v>1</v>
      </c>
      <c r="D4" s="15" t="s">
        <v>15</v>
      </c>
      <c r="E4" s="15">
        <f>COUNTIF(Dashboard!F:F,"Yet to Start")</f>
        <v>2</v>
      </c>
    </row>
    <row r="5" spans="1:5" x14ac:dyDescent="0.3">
      <c r="A5" s="14" t="s">
        <v>48</v>
      </c>
      <c r="B5" s="14">
        <f>COUNTIF(Dashboard!E:E,"High")</f>
        <v>2</v>
      </c>
      <c r="D5" s="15" t="s">
        <v>42</v>
      </c>
      <c r="E5" s="15">
        <f>COUNTIF(Dashboard!F:F,"On Hold")</f>
        <v>1</v>
      </c>
    </row>
    <row r="6" spans="1:5" x14ac:dyDescent="0.3">
      <c r="D6" s="15" t="s">
        <v>17</v>
      </c>
      <c r="E6" s="15">
        <f>COUNTIF(Dashboard!F:F,"Cancelled")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Sabeer</dc:creator>
  <cp:lastModifiedBy>SYED SABEER AHMED R </cp:lastModifiedBy>
  <dcterms:created xsi:type="dcterms:W3CDTF">2015-06-05T18:17:20Z</dcterms:created>
  <dcterms:modified xsi:type="dcterms:W3CDTF">2025-07-03T08:54:29Z</dcterms:modified>
</cp:coreProperties>
</file>