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C4E7B52C-7C10-4B76-A414-47EA649A838F}" xr6:coauthVersionLast="47" xr6:coauthVersionMax="47" xr10:uidLastSave="{00000000-0000-0000-0000-000000000000}"/>
  <bookViews>
    <workbookView xWindow="-120" yWindow="-16320" windowWidth="29040" windowHeight="15720" activeTab="6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Entity load_unload" sheetId="15" r:id="rId13"/>
    <sheet name="Outputs &gt;&gt;&gt;" sheetId="16" r:id="rId14"/>
    <sheet name="MOEs" sheetId="17" r:id="rId15"/>
    <sheet name="Data scope" sheetId="18" r:id="rId16"/>
    <sheet name="Data sourcing" sheetId="19" r:id="rId17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D6" i="7"/>
  <c r="H4" i="13"/>
  <c r="I4" i="13" s="1"/>
  <c r="H3" i="13" l="1"/>
  <c r="I3" i="13" s="1"/>
  <c r="H2" i="13"/>
  <c r="I2" i="13" s="1"/>
  <c r="C4" i="5" l="1"/>
  <c r="D4" i="5"/>
  <c r="C3" i="5"/>
  <c r="C2" i="5"/>
  <c r="D66" i="8"/>
  <c r="D62" i="8"/>
  <c r="D63" i="8"/>
  <c r="D65" i="8"/>
  <c r="D69" i="8"/>
  <c r="D71" i="8"/>
  <c r="D64" i="8"/>
  <c r="D68" i="8"/>
  <c r="D70" i="8"/>
  <c r="D67" i="8"/>
  <c r="E66" i="8"/>
  <c r="E62" i="8"/>
  <c r="E63" i="8"/>
  <c r="E65" i="8"/>
  <c r="E69" i="8"/>
  <c r="E71" i="8"/>
  <c r="E64" i="8"/>
  <c r="E68" i="8"/>
  <c r="E70" i="8"/>
  <c r="E67" i="8"/>
  <c r="D2" i="5"/>
  <c r="D3" i="5"/>
  <c r="M11" i="2" l="1"/>
  <c r="D36" i="8" l="1"/>
  <c r="D32" i="8"/>
  <c r="D33" i="8"/>
  <c r="D35" i="8"/>
  <c r="D39" i="8"/>
  <c r="D41" i="8"/>
  <c r="D34" i="8"/>
  <c r="D38" i="8"/>
  <c r="D40" i="8"/>
  <c r="D37" i="8"/>
  <c r="E36" i="8"/>
  <c r="E32" i="8"/>
  <c r="E33" i="8"/>
  <c r="E35" i="8"/>
  <c r="E39" i="8"/>
  <c r="E41" i="8"/>
  <c r="E34" i="8"/>
  <c r="E38" i="8"/>
  <c r="E40" i="8"/>
  <c r="E3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M10" i="2"/>
  <c r="D45" i="8" l="1"/>
  <c r="D55" i="8"/>
  <c r="D5" i="8"/>
  <c r="D25" i="8"/>
  <c r="D85" i="8"/>
  <c r="D75" i="8"/>
  <c r="D95" i="8"/>
  <c r="D15" i="8"/>
  <c r="D44" i="8"/>
  <c r="D54" i="8"/>
  <c r="D4" i="8"/>
  <c r="D24" i="8"/>
  <c r="D84" i="8"/>
  <c r="D74" i="8"/>
  <c r="D94" i="8"/>
  <c r="D14" i="8"/>
  <c r="E45" i="8"/>
  <c r="E55" i="8"/>
  <c r="E5" i="8"/>
  <c r="E25" i="8"/>
  <c r="E85" i="8"/>
  <c r="E75" i="8"/>
  <c r="E95" i="8"/>
  <c r="E15" i="8"/>
  <c r="E44" i="8"/>
  <c r="E54" i="8"/>
  <c r="E4" i="8"/>
  <c r="E24" i="8"/>
  <c r="E84" i="8"/>
  <c r="E74" i="8"/>
  <c r="E94" i="8"/>
  <c r="E14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8" i="8"/>
  <c r="D18" i="8"/>
  <c r="E16" i="8"/>
  <c r="D16" i="8"/>
  <c r="E17" i="8"/>
  <c r="D17" i="8"/>
  <c r="E13" i="8"/>
  <c r="D13" i="8"/>
  <c r="E20" i="8"/>
  <c r="D20" i="8"/>
  <c r="E21" i="8"/>
  <c r="D21" i="8"/>
  <c r="E19" i="8"/>
  <c r="D19" i="8"/>
  <c r="E12" i="8"/>
  <c r="D12" i="8"/>
  <c r="E98" i="8"/>
  <c r="D98" i="8"/>
  <c r="E96" i="8"/>
  <c r="D96" i="8"/>
  <c r="E97" i="8"/>
  <c r="D97" i="8"/>
  <c r="E93" i="8"/>
  <c r="D93" i="8"/>
  <c r="E100" i="8"/>
  <c r="D100" i="8"/>
  <c r="E101" i="8"/>
  <c r="D101" i="8"/>
  <c r="E99" i="8"/>
  <c r="D99" i="8"/>
  <c r="E92" i="8"/>
  <c r="D92" i="8"/>
  <c r="E78" i="8"/>
  <c r="D78" i="8"/>
  <c r="E76" i="8"/>
  <c r="D76" i="8"/>
  <c r="E77" i="8"/>
  <c r="D77" i="8"/>
  <c r="E73" i="8"/>
  <c r="D73" i="8"/>
  <c r="E80" i="8"/>
  <c r="D80" i="8"/>
  <c r="E81" i="8"/>
  <c r="D81" i="8"/>
  <c r="E79" i="8"/>
  <c r="D79" i="8"/>
  <c r="E72" i="8"/>
  <c r="D72" i="8"/>
  <c r="E88" i="8"/>
  <c r="D88" i="8"/>
  <c r="E86" i="8"/>
  <c r="D86" i="8"/>
  <c r="E87" i="8"/>
  <c r="D87" i="8"/>
  <c r="E83" i="8"/>
  <c r="D83" i="8"/>
  <c r="E90" i="8"/>
  <c r="D90" i="8"/>
  <c r="E91" i="8"/>
  <c r="D91" i="8"/>
  <c r="E89" i="8"/>
  <c r="D89" i="8"/>
  <c r="E82" i="8"/>
  <c r="D82" i="8"/>
  <c r="E28" i="8"/>
  <c r="D28" i="8"/>
  <c r="E26" i="8"/>
  <c r="D26" i="8"/>
  <c r="E27" i="8"/>
  <c r="D27" i="8"/>
  <c r="E23" i="8"/>
  <c r="D23" i="8"/>
  <c r="E30" i="8"/>
  <c r="D30" i="8"/>
  <c r="E31" i="8"/>
  <c r="D31" i="8"/>
  <c r="E29" i="8"/>
  <c r="D29" i="8"/>
  <c r="E22" i="8"/>
  <c r="D22" i="8"/>
  <c r="E8" i="8"/>
  <c r="D8" i="8"/>
  <c r="E6" i="8"/>
  <c r="D6" i="8"/>
  <c r="E7" i="8"/>
  <c r="D7" i="8"/>
  <c r="E3" i="8"/>
  <c r="D3" i="8"/>
  <c r="E10" i="8"/>
  <c r="D10" i="8"/>
  <c r="E11" i="8"/>
  <c r="D11" i="8"/>
  <c r="E9" i="8"/>
  <c r="D9" i="8"/>
  <c r="E2" i="8"/>
  <c r="D2" i="8"/>
  <c r="E58" i="8"/>
  <c r="D58" i="8"/>
  <c r="E56" i="8"/>
  <c r="D56" i="8"/>
  <c r="E57" i="8"/>
  <c r="D57" i="8"/>
  <c r="E53" i="8"/>
  <c r="D53" i="8"/>
  <c r="E60" i="8"/>
  <c r="D60" i="8"/>
  <c r="E61" i="8"/>
  <c r="D61" i="8"/>
  <c r="E59" i="8"/>
  <c r="D59" i="8"/>
  <c r="E52" i="8"/>
  <c r="D52" i="8"/>
  <c r="E48" i="8"/>
  <c r="D48" i="8"/>
  <c r="E46" i="8"/>
  <c r="D46" i="8"/>
  <c r="E47" i="8"/>
  <c r="D47" i="8"/>
  <c r="E43" i="8"/>
  <c r="D43" i="8"/>
  <c r="E50" i="8"/>
  <c r="D50" i="8"/>
  <c r="E51" i="8"/>
  <c r="D51" i="8"/>
  <c r="E49" i="8"/>
  <c r="D49" i="8"/>
  <c r="E42" i="8"/>
  <c r="D42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<sst xmlns="http://schemas.openxmlformats.org/spreadsheetml/2006/main" count="788" uniqueCount="197">
  <si>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</si>
  <si>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</si>
  <si>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</si>
  <si>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</si>
  <si>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</si>
  <si>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</si>
  <si>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</si>
  <si>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</si>
  <si>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</si>
  <si>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</si>
  <si>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</si>
  <si>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</si>
  <si>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</si>
  <si>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</si>
  <si>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</si>
  <si>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</si>
  <si>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</si>
  <si>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</si>
  <si>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</si>
  <si>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</si>
  <si>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</si>
  <si>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</si>
  <si>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</si>
  <si>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</si>
  <si>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</si>
  <si>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</si>
  <si>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</si>
  <si>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</si>
  <si>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</si>
  <si>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</si>
  <si>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</si>
  <si>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</si>
  <si>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</si>
  <si>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</si>
  <si>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</si>
  <si>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</si>
  <si>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</si>
  <si>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</si>
  <si>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</si>
  <si>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</si>
  <si>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</si>
  <si>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</si>
  <si>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</si>
  <si>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</si>
  <si>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</si>
  <si>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</si>
  <si>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</si>
  <si>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</si>
  <si>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</si>
  <si>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</si>
  <si>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</si>
  <si>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</si>
  <si>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</si>
  <si>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</si>
  <si>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</si>
  <si>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</si>
  <si>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</si>
  <si>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</si>
  <si>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</si>
  <si>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</si>
  <si>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</si>
  <si>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</si>
  <si>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</si>
  <si>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</si>
  <si>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</si>
  <si>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</si>
  <si>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</si>
  <si>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</si>
  <si>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</si>
  <si>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</si>
  <si>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</si>
  <si>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</si>
  <si>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</si>
  <si>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</si>
  <si>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</si>
  <si>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Loading ramp</t>
  </si>
  <si>
    <t>Well dock</t>
  </si>
  <si>
    <t>Cargo type</t>
  </si>
  <si>
    <t>Mass (kg)</t>
  </si>
  <si>
    <t>Loading time (Loading ramp) (s)</t>
  </si>
  <si>
    <t>Loading time (Well dock) (s)</t>
  </si>
  <si>
    <t>Unloading time (s)</t>
  </si>
  <si>
    <t>Pax</t>
  </si>
  <si>
    <t>Viking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</si>
  <si>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</si>
  <si>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</si>
  <si>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</si>
  <si>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</si>
  <si>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</si>
  <si>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</si>
  <si>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</si>
  <si>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</si>
  <si>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</si>
  <si>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</si>
  <si>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</si>
  <si>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</si>
  <si>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</si>
  <si>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</si>
  <si>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</si>
  <si>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</si>
  <si>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</si>
  <si>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</si>
  <si>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</si>
  <si>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Unload</t>
  </si>
  <si>
    <t>Scenario_Platform_UID_Task</t>
  </si>
  <si>
    <t>Quantity</t>
  </si>
  <si>
    <t>Equipment</t>
  </si>
  <si>
    <t>07 8xCIC, CR, FIAC_CIC_4_Load_1</t>
  </si>
  <si>
    <t>07 8xCIC, CR, FIAC_CIC_4_Unload_3</t>
  </si>
  <si>
    <t>None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</si>
  <si>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</si>
  <si>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</si>
  <si>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</si>
  <si>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</si>
  <si>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</si>
  <si>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</si>
  <si>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</si>
  <si>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</si>
  <si>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</si>
  <si>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</si>
  <si>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</si>
  <si>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</si>
  <si>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</si>
  <si>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</si>
  <si>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</si>
  <si>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</si>
  <si>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</si>
  <si>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</si>
  <si>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</si>
  <si>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</si>
  <si>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</si>
  <si>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</si>
  <si>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</si>
  <si>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</si>
  <si>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</si>
  <si>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</si>
  <si>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</si>
  <si>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</si>
  <si>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</si>
  <si>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</si>
  <si>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</si>
  <si>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</si>
  <si>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</si>
  <si>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</si>
  <si>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</si>
  <si>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</si>
  <si>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</si>
  <si>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</si>
  <si>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</si>
  <si>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</si>
  <si>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</si>
  <si>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</si>
  <si>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</si>
  <si>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</si>
  <si>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</si>
  <si>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</si>
  <si>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</si>
  <si>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</si>
  <si>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</si>
  <si>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</si>
  <si>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</si>
  <si>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</si>
  <si>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</si>
  <si>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</si>
  <si>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</si>
  <si>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</si>
  <si>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</si>
  <si>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</si>
  <si>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</si>
  <si>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</si>
  <si>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</si>
  <si>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</si>
  <si>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</si>
  <si>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</si>
  <si>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</si>
  <si>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</si>
  <si>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</si>
  <si>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</si>
  <si>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</si>
  <si>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</si>
  <si>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</si>
  <si>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</si>
  <si>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</si>
  <si>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</si>
  <si>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</si>
  <si>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Patrol</t>
  </si>
  <si>
    <t>FIACTestD1</t>
  </si>
  <si>
    <t>Radar station TestD</t>
  </si>
  <si>
    <t>Coastal radar TestD</t>
  </si>
  <si>
    <t>Sensor EOIR TestD</t>
  </si>
  <si>
    <t>Radar informs red chase immediate</t>
  </si>
  <si>
    <t>Radar informs red chase immediate_FIACTestD1_2</t>
  </si>
  <si>
    <t>Search</t>
  </si>
  <si>
    <t>Radar informs red chase immediate_Radar station TestD_3</t>
  </si>
  <si>
    <t>CICTestD</t>
  </si>
  <si>
    <t>Radar informs red chase immediate_CICTestD_1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</si>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</sst>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1" totalsRowShown="0">
  <autoFilter ref="A1:M11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4"/>
    <tableColumn id="8" xr3:uid="{00000000-0010-0000-0000-000008000000}" name="Width (m)" dataDxfId="33"/>
    <tableColumn id="9" xr3:uid="{00000000-0010-0000-0000-000009000000}" name="Height (m)" dataDxfId="32"/>
    <tableColumn id="10" xr3:uid="{00000000-0010-0000-0000-00000A000000}" name="Scramble time (m)" dataDxfId="31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30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7" totalsRowShown="0">
  <autoFilter ref="A1:G7" xr:uid="{00000000-0009-0000-0100-00000C000000}"/>
  <tableColumns count="7">
    <tableColumn id="1" xr3:uid="{00000000-0010-0000-0B00-000001000000}" name="Scenario_Platform_UID" dataDxfId="18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ntity_load_unload" displayName="t_entity_load_unload" ref="A1:D5" totalsRowShown="0">
  <autoFilter ref="A1:D5" xr:uid="{00000000-0009-0000-0100-00000D000000}"/>
  <tableColumns count="4">
    <tableColumn id="1" xr3:uid="{00000000-0010-0000-0C00-000001000000}" name="Scenario_Platform_UID_Task"/>
    <tableColumn id="2" xr3:uid="{00000000-0010-0000-0C00-000002000000}" name="Cargo type"/>
    <tableColumn id="3" xr3:uid="{00000000-0010-0000-0C00-000003000000}" name="Quantity"/>
    <tableColumn id="4" xr3:uid="{00000000-0010-0000-0C00-000004000000}" name="Equip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7"/>
    <tableColumn id="4" xr3:uid="{00000000-0010-0000-0D00-000004000000}" name="MOE 2" dataDxfId="16"/>
    <tableColumn id="5" xr3:uid="{00000000-0010-0000-0D00-000005000000}" name="MOE 3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01" totalsRowShown="0">
  <autoFilter ref="A1:K10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B5A16FB5-7913-4F2E-AC30-1B1153EB93CE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9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8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1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7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4" totalsRowShown="0">
  <autoFilter ref="A1:D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6"/>
    <tableColumn id="3" xr3:uid="{00000000-0010-0000-0300-000003000000}" name="Sensor in list?" dataDxfId="25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1" totalsRowShown="0">
  <autoFilter ref="A1:E11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4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3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2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1" totalsRowShown="0">
  <autoFilter ref="A1:E101" xr:uid="{00000000-0009-0000-0100-000007000000}"/>
  <sortState xmlns:xlrd2="http://schemas.microsoft.com/office/spreadsheetml/2017/richdata2" ref="A2:E101">
    <sortCondition descending="1" ref="B1:B10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21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20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9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84</v>
      </c>
      <c r="B1" t="s">
        <v>31</v>
      </c>
      <c r="C1" t="s">
        <v>85</v>
      </c>
      <c r="D1" t="s">
        <v>86</v>
      </c>
      <c r="E1" t="s">
        <v>87</v>
      </c>
    </row>
    <row r="2" spans="1:5" x14ac:dyDescent="0.25">
      <c r="A2" s="2" t="s">
        <v>190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workbookViewId="0">
      <selection activeCell="I4" sqref="I4"/>
    </sheetView>
  </sheetViews>
  <sheetFormatPr defaultRowHeight="15" x14ac:dyDescent="0.25"/>
  <cols>
    <col min="1" max="1" width="37.140625" bestFit="1" customWidth="1"/>
    <col min="2" max="2" width="18.140625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84</v>
      </c>
      <c r="B1" t="s">
        <v>0</v>
      </c>
      <c r="C1" t="s">
        <v>88</v>
      </c>
      <c r="D1" t="s">
        <v>89</v>
      </c>
      <c r="E1" t="s">
        <v>90</v>
      </c>
      <c r="F1" t="s">
        <v>11</v>
      </c>
      <c r="G1" t="s">
        <v>91</v>
      </c>
      <c r="H1" t="s">
        <v>92</v>
      </c>
      <c r="I1" t="s">
        <v>93</v>
      </c>
    </row>
    <row r="2" spans="1:9" x14ac:dyDescent="0.25">
      <c r="A2" s="2" t="s">
        <v>190</v>
      </c>
      <c r="B2" t="s">
        <v>194</v>
      </c>
      <c r="C2" t="s">
        <v>94</v>
      </c>
      <c r="D2" t="b">
        <v>0</v>
      </c>
      <c r="E2" t="s">
        <v>95</v>
      </c>
      <c r="F2" t="s">
        <v>14</v>
      </c>
      <c r="G2">
        <v>1</v>
      </c>
      <c r="H2" t="str">
        <f>t_scenario_entities[[#This Row],[Platform]]&amp;"_"&amp;t_scenario_entities[[#This Row],[UID]]</f>
        <v>CICTestD_1</v>
      </c>
      <c r="I2" s="2" t="str">
        <f>t_scenario_entities[[#This Row],[Scenario]]&amp;"_"&amp;t_scenario_entities[[#This Row],[Platform_UID]]</f>
        <v>Radar informs red chase immediate_CICTestD_1</v>
      </c>
    </row>
    <row r="3" spans="1:9" x14ac:dyDescent="0.25">
      <c r="A3" s="2" t="s">
        <v>190</v>
      </c>
      <c r="B3" t="s">
        <v>186</v>
      </c>
      <c r="C3" t="s">
        <v>96</v>
      </c>
      <c r="D3" t="b">
        <v>0</v>
      </c>
      <c r="E3" t="s">
        <v>185</v>
      </c>
      <c r="F3" t="s">
        <v>16</v>
      </c>
      <c r="G3">
        <v>2</v>
      </c>
      <c r="H3" t="str">
        <f>t_scenario_entities[[#This Row],[Platform]]&amp;"_"&amp;t_scenario_entities[[#This Row],[UID]]</f>
        <v>FIACTestD1_2</v>
      </c>
      <c r="I3" s="2" t="str">
        <f>t_scenario_entities[[#This Row],[Scenario]]&amp;"_"&amp;t_scenario_entities[[#This Row],[Platform_UID]]</f>
        <v>Radar informs red chase immediate_FIACTestD1_2</v>
      </c>
    </row>
    <row r="4" spans="1:9" x14ac:dyDescent="0.25">
      <c r="A4" s="2" t="s">
        <v>190</v>
      </c>
      <c r="B4" t="s">
        <v>187</v>
      </c>
      <c r="C4" t="s">
        <v>96</v>
      </c>
      <c r="D4" t="b">
        <v>0</v>
      </c>
      <c r="E4" t="s">
        <v>192</v>
      </c>
      <c r="F4" t="s">
        <v>24</v>
      </c>
      <c r="G4">
        <v>3</v>
      </c>
      <c r="H4" t="str">
        <f>t_scenario_entities[[#This Row],[Platform]]&amp;"_"&amp;t_scenario_entities[[#This Row],[UID]]</f>
        <v>Radar station TestD_3</v>
      </c>
      <c r="I4" s="2" t="str">
        <f>t_scenario_entities[[#This Row],[Scenario]]&amp;"_"&amp;t_scenario_entities[[#This Row],[Platform_UID]]</f>
        <v>Radar informs red chase immediate_Radar station TestD_3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7"/>
  <sheetViews>
    <sheetView workbookViewId="0">
      <selection activeCell="E7" sqref="E7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93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5">
      <c r="A2" s="2" t="s">
        <v>195</v>
      </c>
      <c r="B2">
        <v>1</v>
      </c>
      <c r="C2">
        <v>53.808658999999999</v>
      </c>
      <c r="D2">
        <v>1.8470759999999999</v>
      </c>
      <c r="E2">
        <v>0</v>
      </c>
    </row>
    <row r="3" spans="1:7" x14ac:dyDescent="0.25">
      <c r="A3" s="2" t="s">
        <v>195</v>
      </c>
      <c r="B3">
        <v>2</v>
      </c>
      <c r="C3">
        <v>53.158686000000003</v>
      </c>
      <c r="D3">
        <v>1.646919</v>
      </c>
      <c r="E3">
        <v>0</v>
      </c>
    </row>
    <row r="4" spans="1:7" x14ac:dyDescent="0.25">
      <c r="A4" s="2" t="s">
        <v>195</v>
      </c>
      <c r="B4">
        <v>3</v>
      </c>
      <c r="C4">
        <v>52.975496</v>
      </c>
      <c r="D4">
        <v>1.0152049999999999</v>
      </c>
      <c r="E4">
        <v>0</v>
      </c>
      <c r="F4" t="s">
        <v>103</v>
      </c>
    </row>
    <row r="5" spans="1:7" x14ac:dyDescent="0.25">
      <c r="A5" t="s">
        <v>191</v>
      </c>
      <c r="B5">
        <v>1</v>
      </c>
      <c r="C5">
        <v>52.889797000000002</v>
      </c>
      <c r="D5">
        <v>1.5222929999999999</v>
      </c>
      <c r="E5">
        <v>0</v>
      </c>
    </row>
    <row r="6" spans="1:7" x14ac:dyDescent="0.25">
      <c r="A6" t="s">
        <v>191</v>
      </c>
      <c r="B6">
        <v>2</v>
      </c>
      <c r="C6">
        <v>52.820141</v>
      </c>
      <c r="D6">
        <v>1.7145539999999999</v>
      </c>
      <c r="E6">
        <v>0</v>
      </c>
      <c r="F6" t="s">
        <v>185</v>
      </c>
    </row>
    <row r="7" spans="1:7" x14ac:dyDescent="0.25">
      <c r="A7" t="s">
        <v>193</v>
      </c>
      <c r="B7">
        <v>1</v>
      </c>
      <c r="C7">
        <v>52.932341000000001</v>
      </c>
      <c r="D7">
        <v>1.3008930000000001</v>
      </c>
      <c r="E7">
        <v>94.18</v>
      </c>
      <c r="F7" t="s">
        <v>192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D5"/>
  <sheetViews>
    <sheetView workbookViewId="0"/>
  </sheetViews>
  <sheetFormatPr defaultRowHeight="15" x14ac:dyDescent="0.25"/>
  <cols>
    <col min="1" max="1" width="27.140625" customWidth="1"/>
    <col min="2" max="2" width="11.85546875" customWidth="1"/>
    <col min="3" max="3" width="10.140625" customWidth="1"/>
    <col min="4" max="4" width="12" customWidth="1"/>
  </cols>
  <sheetData>
    <row r="1" spans="1:4" x14ac:dyDescent="0.25">
      <c r="A1" t="s">
        <v>104</v>
      </c>
      <c r="B1" t="s">
        <v>77</v>
      </c>
      <c r="C1" t="s">
        <v>105</v>
      </c>
      <c r="D1" t="s">
        <v>106</v>
      </c>
    </row>
    <row r="2" spans="1:4" x14ac:dyDescent="0.25">
      <c r="A2" t="s">
        <v>107</v>
      </c>
      <c r="B2" t="s">
        <v>82</v>
      </c>
      <c r="C2">
        <v>40</v>
      </c>
      <c r="D2" t="s">
        <v>75</v>
      </c>
    </row>
    <row r="3" spans="1:4" x14ac:dyDescent="0.25">
      <c r="A3" t="s">
        <v>107</v>
      </c>
      <c r="B3" t="s">
        <v>83</v>
      </c>
      <c r="C3">
        <v>1</v>
      </c>
      <c r="D3" t="s">
        <v>76</v>
      </c>
    </row>
    <row r="4" spans="1:4" x14ac:dyDescent="0.25">
      <c r="A4" t="s">
        <v>108</v>
      </c>
      <c r="B4" t="s">
        <v>82</v>
      </c>
      <c r="C4">
        <v>40</v>
      </c>
      <c r="D4" t="s">
        <v>109</v>
      </c>
    </row>
    <row r="5" spans="1:4" x14ac:dyDescent="0.25">
      <c r="A5" t="s">
        <v>108</v>
      </c>
      <c r="B5" t="s">
        <v>83</v>
      </c>
      <c r="C5">
        <v>1</v>
      </c>
      <c r="D5" t="s">
        <v>109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91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114</v>
      </c>
    </row>
    <row r="2" spans="1:6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</row>
    <row r="3" spans="1:6" x14ac:dyDescent="0.25">
      <c r="B3" t="s">
        <v>120</v>
      </c>
      <c r="C3" t="s">
        <v>21</v>
      </c>
      <c r="D3" t="s">
        <v>121</v>
      </c>
      <c r="E3" t="s">
        <v>53</v>
      </c>
      <c r="F3" t="s">
        <v>61</v>
      </c>
    </row>
    <row r="4" spans="1:6" x14ac:dyDescent="0.25">
      <c r="B4" t="s">
        <v>19</v>
      </c>
      <c r="C4" t="s">
        <v>17</v>
      </c>
      <c r="E4" t="s">
        <v>122</v>
      </c>
      <c r="F4" t="s">
        <v>62</v>
      </c>
    </row>
    <row r="5" spans="1:6" x14ac:dyDescent="0.25">
      <c r="B5" t="s">
        <v>123</v>
      </c>
      <c r="C5" t="s">
        <v>18</v>
      </c>
      <c r="E5" t="s">
        <v>45</v>
      </c>
      <c r="F5" t="s">
        <v>63</v>
      </c>
    </row>
    <row r="6" spans="1:6" x14ac:dyDescent="0.25">
      <c r="B6" t="s">
        <v>124</v>
      </c>
      <c r="C6" t="s">
        <v>125</v>
      </c>
      <c r="E6" t="s">
        <v>47</v>
      </c>
      <c r="F6" t="s">
        <v>64</v>
      </c>
    </row>
    <row r="7" spans="1:6" x14ac:dyDescent="0.25">
      <c r="B7" t="s">
        <v>126</v>
      </c>
      <c r="C7" t="s">
        <v>127</v>
      </c>
      <c r="E7" t="s">
        <v>48</v>
      </c>
      <c r="F7" t="s">
        <v>65</v>
      </c>
    </row>
    <row r="8" spans="1:6" x14ac:dyDescent="0.25">
      <c r="B8" t="s">
        <v>128</v>
      </c>
      <c r="C8" t="s">
        <v>126</v>
      </c>
      <c r="E8" t="s">
        <v>49</v>
      </c>
      <c r="F8" t="s">
        <v>66</v>
      </c>
    </row>
    <row r="9" spans="1:6" x14ac:dyDescent="0.25">
      <c r="B9" t="s">
        <v>129</v>
      </c>
      <c r="C9" t="s">
        <v>128</v>
      </c>
      <c r="E9" t="s">
        <v>50</v>
      </c>
      <c r="F9" t="s">
        <v>67</v>
      </c>
    </row>
    <row r="10" spans="1:6" x14ac:dyDescent="0.25">
      <c r="B10" t="s">
        <v>130</v>
      </c>
      <c r="C10" t="s">
        <v>129</v>
      </c>
      <c r="E10" t="s">
        <v>52</v>
      </c>
      <c r="F10" t="s">
        <v>68</v>
      </c>
    </row>
    <row r="11" spans="1:6" x14ac:dyDescent="0.25">
      <c r="B11" t="s">
        <v>131</v>
      </c>
      <c r="C11" t="s">
        <v>123</v>
      </c>
      <c r="F11" t="s">
        <v>69</v>
      </c>
    </row>
    <row r="12" spans="1:6" x14ac:dyDescent="0.25">
      <c r="C12" t="s">
        <v>124</v>
      </c>
      <c r="F12" t="s">
        <v>132</v>
      </c>
    </row>
    <row r="13" spans="1:6" x14ac:dyDescent="0.25">
      <c r="C13" t="s">
        <v>133</v>
      </c>
    </row>
    <row r="14" spans="1:6" x14ac:dyDescent="0.25">
      <c r="C14" t="s">
        <v>134</v>
      </c>
    </row>
    <row r="16" spans="1:6" x14ac:dyDescent="0.25">
      <c r="A16" t="s">
        <v>135</v>
      </c>
    </row>
    <row r="17" spans="2:6" x14ac:dyDescent="0.25">
      <c r="B17" t="s">
        <v>115</v>
      </c>
      <c r="C17" t="s">
        <v>116</v>
      </c>
      <c r="D17" t="s">
        <v>117</v>
      </c>
      <c r="E17" t="s">
        <v>118</v>
      </c>
      <c r="F17" t="s">
        <v>119</v>
      </c>
    </row>
    <row r="18" spans="2:6" x14ac:dyDescent="0.25">
      <c r="B18" t="s">
        <v>136</v>
      </c>
      <c r="C18" t="s">
        <v>136</v>
      </c>
      <c r="E18" t="s">
        <v>137</v>
      </c>
      <c r="F18" t="s">
        <v>138</v>
      </c>
    </row>
    <row r="19" spans="2:6" x14ac:dyDescent="0.25">
      <c r="B19" t="s">
        <v>139</v>
      </c>
      <c r="C19" t="s">
        <v>139</v>
      </c>
      <c r="E19" t="s">
        <v>140</v>
      </c>
      <c r="F19" t="s">
        <v>141</v>
      </c>
    </row>
    <row r="20" spans="2:6" x14ac:dyDescent="0.25">
      <c r="B20" t="s">
        <v>142</v>
      </c>
      <c r="C20" t="s">
        <v>142</v>
      </c>
      <c r="E20" t="s">
        <v>143</v>
      </c>
      <c r="F20" t="s">
        <v>144</v>
      </c>
    </row>
    <row r="21" spans="2:6" x14ac:dyDescent="0.25">
      <c r="B21" t="s">
        <v>145</v>
      </c>
      <c r="C21" t="s">
        <v>145</v>
      </c>
      <c r="E21" t="s">
        <v>146</v>
      </c>
      <c r="F21" t="s">
        <v>147</v>
      </c>
    </row>
    <row r="22" spans="2:6" x14ac:dyDescent="0.25">
      <c r="B22" t="s">
        <v>148</v>
      </c>
      <c r="C22" t="s">
        <v>149</v>
      </c>
      <c r="F22" t="s">
        <v>150</v>
      </c>
    </row>
    <row r="23" spans="2:6" x14ac:dyDescent="0.25">
      <c r="B23" t="s">
        <v>151</v>
      </c>
      <c r="C23" t="s">
        <v>152</v>
      </c>
    </row>
    <row r="24" spans="2:6" x14ac:dyDescent="0.25">
      <c r="B24" t="s">
        <v>153</v>
      </c>
    </row>
    <row r="25" spans="2:6" x14ac:dyDescent="0.25">
      <c r="B25" t="s"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118</v>
      </c>
      <c r="I1" t="s">
        <v>119</v>
      </c>
    </row>
    <row r="2" spans="1:9" x14ac:dyDescent="0.25">
      <c r="A2" t="s">
        <v>161</v>
      </c>
      <c r="B2" t="s">
        <v>160</v>
      </c>
      <c r="C2" t="s">
        <v>0</v>
      </c>
      <c r="D2" t="s">
        <v>162</v>
      </c>
      <c r="E2" t="s">
        <v>163</v>
      </c>
    </row>
    <row r="3" spans="1:9" x14ac:dyDescent="0.25">
      <c r="A3" t="s">
        <v>161</v>
      </c>
      <c r="B3" t="s">
        <v>160</v>
      </c>
      <c r="C3" t="s">
        <v>1</v>
      </c>
      <c r="D3" t="s">
        <v>162</v>
      </c>
      <c r="E3" t="s">
        <v>163</v>
      </c>
      <c r="G3" t="s">
        <v>164</v>
      </c>
    </row>
    <row r="4" spans="1:9" x14ac:dyDescent="0.25">
      <c r="A4" t="s">
        <v>161</v>
      </c>
      <c r="B4" t="s">
        <v>160</v>
      </c>
      <c r="C4" t="s">
        <v>2</v>
      </c>
      <c r="D4" t="s">
        <v>162</v>
      </c>
      <c r="E4" t="s">
        <v>163</v>
      </c>
      <c r="G4" t="s">
        <v>164</v>
      </c>
    </row>
    <row r="5" spans="1:9" x14ac:dyDescent="0.25">
      <c r="A5" t="s">
        <v>161</v>
      </c>
      <c r="B5" t="s">
        <v>165</v>
      </c>
      <c r="C5" t="s">
        <v>0</v>
      </c>
      <c r="D5" t="s">
        <v>162</v>
      </c>
      <c r="E5" t="s">
        <v>166</v>
      </c>
    </row>
    <row r="6" spans="1:9" x14ac:dyDescent="0.25">
      <c r="A6" t="s">
        <v>161</v>
      </c>
      <c r="B6" t="s">
        <v>165</v>
      </c>
      <c r="C6" t="s">
        <v>31</v>
      </c>
      <c r="D6" t="s">
        <v>162</v>
      </c>
      <c r="E6" t="s">
        <v>166</v>
      </c>
    </row>
    <row r="7" spans="1:9" x14ac:dyDescent="0.25">
      <c r="A7" t="s">
        <v>161</v>
      </c>
      <c r="B7" t="s">
        <v>165</v>
      </c>
      <c r="C7" t="s">
        <v>37</v>
      </c>
      <c r="D7" t="s">
        <v>162</v>
      </c>
      <c r="E7" t="s">
        <v>166</v>
      </c>
    </row>
    <row r="8" spans="1:9" x14ac:dyDescent="0.25">
      <c r="A8" t="s">
        <v>161</v>
      </c>
      <c r="B8" t="s">
        <v>165</v>
      </c>
      <c r="C8" t="s">
        <v>32</v>
      </c>
      <c r="D8" t="s">
        <v>162</v>
      </c>
      <c r="E8" t="s">
        <v>166</v>
      </c>
      <c r="G8" t="s">
        <v>164</v>
      </c>
    </row>
    <row r="9" spans="1:9" x14ac:dyDescent="0.25">
      <c r="A9" t="s">
        <v>161</v>
      </c>
      <c r="B9" t="s">
        <v>165</v>
      </c>
      <c r="C9" t="s">
        <v>33</v>
      </c>
      <c r="D9" t="s">
        <v>162</v>
      </c>
      <c r="E9" t="s">
        <v>166</v>
      </c>
      <c r="G9" t="s">
        <v>164</v>
      </c>
    </row>
    <row r="10" spans="1:9" x14ac:dyDescent="0.25">
      <c r="A10" t="s">
        <v>161</v>
      </c>
      <c r="B10" t="s">
        <v>165</v>
      </c>
      <c r="C10" t="s">
        <v>34</v>
      </c>
      <c r="D10" t="s">
        <v>162</v>
      </c>
      <c r="E10" t="s">
        <v>166</v>
      </c>
      <c r="G10" t="s">
        <v>164</v>
      </c>
    </row>
    <row r="11" spans="1:9" x14ac:dyDescent="0.25">
      <c r="A11" t="s">
        <v>161</v>
      </c>
      <c r="B11" t="s">
        <v>165</v>
      </c>
      <c r="C11" t="s">
        <v>35</v>
      </c>
      <c r="D11" t="s">
        <v>162</v>
      </c>
      <c r="E11" t="s">
        <v>166</v>
      </c>
      <c r="G11" t="s">
        <v>164</v>
      </c>
    </row>
    <row r="12" spans="1:9" x14ac:dyDescent="0.25">
      <c r="A12" t="s">
        <v>161</v>
      </c>
      <c r="B12" t="s">
        <v>165</v>
      </c>
      <c r="C12" t="s">
        <v>36</v>
      </c>
      <c r="D12" t="s">
        <v>162</v>
      </c>
      <c r="E12" t="s">
        <v>166</v>
      </c>
      <c r="G12" t="s">
        <v>164</v>
      </c>
    </row>
    <row r="13" spans="1:9" x14ac:dyDescent="0.25">
      <c r="A13" t="s">
        <v>161</v>
      </c>
      <c r="B13" t="s">
        <v>167</v>
      </c>
      <c r="C13" t="s">
        <v>0</v>
      </c>
    </row>
    <row r="14" spans="1:9" x14ac:dyDescent="0.25">
      <c r="A14" t="s">
        <v>161</v>
      </c>
      <c r="B14" t="s">
        <v>167</v>
      </c>
      <c r="C14" t="s">
        <v>39</v>
      </c>
    </row>
    <row r="15" spans="1:9" x14ac:dyDescent="0.25">
      <c r="A15" t="s">
        <v>161</v>
      </c>
      <c r="B15" t="s">
        <v>118</v>
      </c>
      <c r="C15" t="s">
        <v>39</v>
      </c>
    </row>
    <row r="16" spans="1:9" x14ac:dyDescent="0.25">
      <c r="A16" t="s">
        <v>161</v>
      </c>
      <c r="B16" t="s">
        <v>118</v>
      </c>
      <c r="C16" t="s">
        <v>168</v>
      </c>
      <c r="H16" t="s">
        <v>164</v>
      </c>
    </row>
    <row r="17" spans="1:9" x14ac:dyDescent="0.25">
      <c r="A17" t="s">
        <v>161</v>
      </c>
      <c r="B17" t="s">
        <v>118</v>
      </c>
      <c r="C17" t="s">
        <v>169</v>
      </c>
      <c r="H17" t="s">
        <v>164</v>
      </c>
    </row>
    <row r="18" spans="1:9" x14ac:dyDescent="0.25">
      <c r="A18" t="s">
        <v>161</v>
      </c>
      <c r="B18" t="s">
        <v>118</v>
      </c>
      <c r="C18" t="s">
        <v>170</v>
      </c>
      <c r="H18" t="s">
        <v>164</v>
      </c>
    </row>
    <row r="19" spans="1:9" x14ac:dyDescent="0.25">
      <c r="A19" t="s">
        <v>161</v>
      </c>
      <c r="B19" t="s">
        <v>171</v>
      </c>
      <c r="C19" t="s">
        <v>0</v>
      </c>
    </row>
    <row r="20" spans="1:9" x14ac:dyDescent="0.25">
      <c r="A20" t="s">
        <v>161</v>
      </c>
      <c r="B20" t="s">
        <v>171</v>
      </c>
      <c r="C20" t="s">
        <v>56</v>
      </c>
    </row>
    <row r="21" spans="1:9" x14ac:dyDescent="0.25">
      <c r="A21" t="s">
        <v>161</v>
      </c>
      <c r="B21" t="s">
        <v>171</v>
      </c>
      <c r="C21" t="s">
        <v>71</v>
      </c>
      <c r="I21" t="s">
        <v>164</v>
      </c>
    </row>
    <row r="22" spans="1:9" x14ac:dyDescent="0.25">
      <c r="A22" t="s">
        <v>161</v>
      </c>
      <c r="B22" t="s">
        <v>119</v>
      </c>
      <c r="C22" t="s">
        <v>56</v>
      </c>
    </row>
    <row r="23" spans="1:9" x14ac:dyDescent="0.25">
      <c r="A23" t="s">
        <v>161</v>
      </c>
      <c r="B23" t="s">
        <v>119</v>
      </c>
      <c r="C23" t="s">
        <v>57</v>
      </c>
      <c r="I23" t="s">
        <v>164</v>
      </c>
    </row>
    <row r="24" spans="1:9" x14ac:dyDescent="0.25">
      <c r="A24" t="s">
        <v>161</v>
      </c>
      <c r="B24" t="s">
        <v>119</v>
      </c>
      <c r="C24" t="s">
        <v>58</v>
      </c>
      <c r="I24" t="s">
        <v>164</v>
      </c>
    </row>
    <row r="25" spans="1:9" x14ac:dyDescent="0.25">
      <c r="A25" t="s">
        <v>161</v>
      </c>
      <c r="B25" t="s">
        <v>172</v>
      </c>
      <c r="C25" t="s">
        <v>56</v>
      </c>
    </row>
    <row r="26" spans="1:9" x14ac:dyDescent="0.25">
      <c r="A26" t="s">
        <v>161</v>
      </c>
      <c r="B26" t="s">
        <v>172</v>
      </c>
      <c r="C26" t="s">
        <v>0</v>
      </c>
    </row>
    <row r="27" spans="1:9" x14ac:dyDescent="0.25">
      <c r="A27" t="s">
        <v>161</v>
      </c>
      <c r="B27" t="s">
        <v>172</v>
      </c>
      <c r="C27" t="s">
        <v>73</v>
      </c>
      <c r="I27" t="s">
        <v>164</v>
      </c>
    </row>
    <row r="28" spans="1:9" x14ac:dyDescent="0.25">
      <c r="A28" t="s">
        <v>161</v>
      </c>
      <c r="B28" t="s">
        <v>173</v>
      </c>
      <c r="C28" t="s">
        <v>0</v>
      </c>
    </row>
    <row r="29" spans="1:9" x14ac:dyDescent="0.25">
      <c r="A29" t="s">
        <v>161</v>
      </c>
      <c r="B29" t="s">
        <v>173</v>
      </c>
      <c r="C29" t="s">
        <v>74</v>
      </c>
      <c r="G29" t="s">
        <v>164</v>
      </c>
    </row>
    <row r="30" spans="1:9" x14ac:dyDescent="0.25">
      <c r="A30" t="s">
        <v>161</v>
      </c>
      <c r="B30" t="s">
        <v>174</v>
      </c>
      <c r="C30" t="s">
        <v>77</v>
      </c>
      <c r="D30" t="s">
        <v>162</v>
      </c>
      <c r="E30" t="s">
        <v>175</v>
      </c>
    </row>
    <row r="31" spans="1:9" x14ac:dyDescent="0.25">
      <c r="A31" t="s">
        <v>161</v>
      </c>
      <c r="B31" t="s">
        <v>174</v>
      </c>
      <c r="C31" t="s">
        <v>78</v>
      </c>
      <c r="D31" t="s">
        <v>162</v>
      </c>
      <c r="E31" t="s">
        <v>175</v>
      </c>
    </row>
    <row r="32" spans="1:9" x14ac:dyDescent="0.25">
      <c r="A32" t="s">
        <v>161</v>
      </c>
      <c r="B32" t="s">
        <v>174</v>
      </c>
      <c r="C32" t="s">
        <v>79</v>
      </c>
      <c r="D32" t="s">
        <v>162</v>
      </c>
      <c r="E32" t="s">
        <v>175</v>
      </c>
    </row>
    <row r="33" spans="1:5" x14ac:dyDescent="0.25">
      <c r="A33" t="s">
        <v>161</v>
      </c>
      <c r="B33" t="s">
        <v>174</v>
      </c>
      <c r="C33" t="s">
        <v>80</v>
      </c>
      <c r="D33" t="s">
        <v>162</v>
      </c>
      <c r="E33" t="s">
        <v>175</v>
      </c>
    </row>
    <row r="34" spans="1:5" x14ac:dyDescent="0.25">
      <c r="A34" t="s">
        <v>161</v>
      </c>
      <c r="B34" t="s">
        <v>174</v>
      </c>
      <c r="C34" t="s">
        <v>81</v>
      </c>
      <c r="D34" t="s">
        <v>162</v>
      </c>
      <c r="E34" t="s">
        <v>175</v>
      </c>
    </row>
    <row r="35" spans="1:5" x14ac:dyDescent="0.25">
      <c r="A35" t="s">
        <v>176</v>
      </c>
      <c r="B35" t="s">
        <v>177</v>
      </c>
      <c r="C35" t="s">
        <v>84</v>
      </c>
    </row>
    <row r="36" spans="1:5" x14ac:dyDescent="0.25">
      <c r="A36" t="s">
        <v>176</v>
      </c>
      <c r="B36" t="s">
        <v>177</v>
      </c>
      <c r="C36" t="s">
        <v>31</v>
      </c>
    </row>
    <row r="37" spans="1:5" x14ac:dyDescent="0.25">
      <c r="A37" t="s">
        <v>176</v>
      </c>
      <c r="B37" t="s">
        <v>177</v>
      </c>
      <c r="C37" t="s">
        <v>85</v>
      </c>
    </row>
    <row r="38" spans="1:5" x14ac:dyDescent="0.25">
      <c r="A38" t="s">
        <v>176</v>
      </c>
      <c r="B38" t="s">
        <v>177</v>
      </c>
      <c r="C38" t="s">
        <v>86</v>
      </c>
    </row>
    <row r="39" spans="1:5" x14ac:dyDescent="0.25">
      <c r="A39" t="s">
        <v>176</v>
      </c>
      <c r="B39" t="s">
        <v>178</v>
      </c>
      <c r="C39" t="s">
        <v>84</v>
      </c>
    </row>
    <row r="40" spans="1:5" x14ac:dyDescent="0.25">
      <c r="A40" t="s">
        <v>176</v>
      </c>
      <c r="B40" t="s">
        <v>178</v>
      </c>
      <c r="C40" t="s">
        <v>0</v>
      </c>
    </row>
    <row r="41" spans="1:5" x14ac:dyDescent="0.25">
      <c r="A41" t="s">
        <v>176</v>
      </c>
      <c r="B41" t="s">
        <v>178</v>
      </c>
      <c r="C41" t="s">
        <v>88</v>
      </c>
    </row>
    <row r="42" spans="1:5" x14ac:dyDescent="0.25">
      <c r="A42" t="s">
        <v>176</v>
      </c>
      <c r="B42" t="s">
        <v>178</v>
      </c>
      <c r="C42" t="s">
        <v>89</v>
      </c>
    </row>
    <row r="43" spans="1:5" x14ac:dyDescent="0.25">
      <c r="A43" t="s">
        <v>176</v>
      </c>
      <c r="B43" t="s">
        <v>178</v>
      </c>
      <c r="C43" t="s">
        <v>179</v>
      </c>
    </row>
    <row r="44" spans="1:5" x14ac:dyDescent="0.25">
      <c r="A44" t="s">
        <v>176</v>
      </c>
      <c r="B44" t="s">
        <v>178</v>
      </c>
      <c r="C44" t="s">
        <v>93</v>
      </c>
    </row>
    <row r="45" spans="1:5" x14ac:dyDescent="0.25">
      <c r="A45" t="s">
        <v>176</v>
      </c>
      <c r="B45" t="s">
        <v>180</v>
      </c>
      <c r="C45" t="s">
        <v>93</v>
      </c>
    </row>
    <row r="46" spans="1:5" x14ac:dyDescent="0.25">
      <c r="A46" t="s">
        <v>176</v>
      </c>
      <c r="B46" t="s">
        <v>180</v>
      </c>
      <c r="C46" t="s">
        <v>181</v>
      </c>
    </row>
    <row r="47" spans="1:5" x14ac:dyDescent="0.25">
      <c r="A47" t="s">
        <v>176</v>
      </c>
      <c r="B47" t="s">
        <v>180</v>
      </c>
      <c r="C47" t="s">
        <v>182</v>
      </c>
    </row>
    <row r="48" spans="1:5" x14ac:dyDescent="0.25">
      <c r="A48" t="s">
        <v>176</v>
      </c>
      <c r="B48" t="s">
        <v>180</v>
      </c>
      <c r="C48" t="s">
        <v>104</v>
      </c>
    </row>
    <row r="49" spans="1:3" x14ac:dyDescent="0.25">
      <c r="A49" t="s">
        <v>176</v>
      </c>
      <c r="B49" t="s">
        <v>183</v>
      </c>
      <c r="C49" t="s">
        <v>104</v>
      </c>
    </row>
    <row r="50" spans="1:3" x14ac:dyDescent="0.25">
      <c r="A50" t="s">
        <v>176</v>
      </c>
      <c r="B50" t="s">
        <v>183</v>
      </c>
      <c r="C50" t="s">
        <v>97</v>
      </c>
    </row>
    <row r="51" spans="1:3" x14ac:dyDescent="0.25">
      <c r="A51" t="s">
        <v>176</v>
      </c>
      <c r="B51" t="s">
        <v>183</v>
      </c>
      <c r="C51" t="s">
        <v>98</v>
      </c>
    </row>
    <row r="52" spans="1:3" x14ac:dyDescent="0.25">
      <c r="A52" t="s">
        <v>176</v>
      </c>
      <c r="B52" t="s">
        <v>183</v>
      </c>
      <c r="C52" t="s">
        <v>99</v>
      </c>
    </row>
    <row r="53" spans="1:3" x14ac:dyDescent="0.25">
      <c r="A53" t="s">
        <v>176</v>
      </c>
      <c r="B53" t="s">
        <v>183</v>
      </c>
      <c r="C53" t="s">
        <v>100</v>
      </c>
    </row>
    <row r="54" spans="1:3" x14ac:dyDescent="0.25">
      <c r="A54" t="s">
        <v>176</v>
      </c>
      <c r="B54" t="s">
        <v>184</v>
      </c>
      <c r="C54" t="s">
        <v>104</v>
      </c>
    </row>
    <row r="55" spans="1:3" x14ac:dyDescent="0.25">
      <c r="A55" t="s">
        <v>176</v>
      </c>
      <c r="B55" t="s">
        <v>184</v>
      </c>
      <c r="C55" t="s">
        <v>77</v>
      </c>
    </row>
    <row r="56" spans="1:3" x14ac:dyDescent="0.25">
      <c r="A56" t="s">
        <v>176</v>
      </c>
      <c r="B56" t="s">
        <v>184</v>
      </c>
      <c r="C56" t="s">
        <v>105</v>
      </c>
    </row>
    <row r="57" spans="1:3" x14ac:dyDescent="0.25">
      <c r="A57" t="s">
        <v>176</v>
      </c>
      <c r="B57" t="s">
        <v>184</v>
      </c>
      <c r="C57" t="s">
        <v>106</v>
      </c>
    </row>
  </sheetData>
  <conditionalFormatting sqref="G1:I1048576">
    <cfRule type="cellIs" dxfId="2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1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56.7109375" bestFit="1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14</v>
      </c>
      <c r="L2" t="s">
        <v>15</v>
      </c>
      <c r="M2">
        <f>COUNTIF('Platform properties'!A:A,t_platforms_list[[#This Row],[Platform]])</f>
        <v>10</v>
      </c>
    </row>
    <row r="3" spans="1:13" x14ac:dyDescent="0.25">
      <c r="A3" t="s">
        <v>18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14</v>
      </c>
      <c r="L3" t="s">
        <v>15</v>
      </c>
      <c r="M3">
        <f>COUNTIF('Platform properties'!A:A,t_platforms_list[[#This Row],[Platform]])</f>
        <v>10</v>
      </c>
    </row>
    <row r="4" spans="1:13" x14ac:dyDescent="0.25">
      <c r="A4" t="s">
        <v>19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16</v>
      </c>
      <c r="L4" t="s">
        <v>20</v>
      </c>
      <c r="M4">
        <f>COUNTIF('Platform properties'!A:A,t_platforms_list[[#This Row],[Platform]])</f>
        <v>10</v>
      </c>
    </row>
    <row r="5" spans="1:13" x14ac:dyDescent="0.25">
      <c r="A5" t="s">
        <v>21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22</v>
      </c>
      <c r="L5" t="s">
        <v>20</v>
      </c>
      <c r="M5">
        <f>COUNTIF('Platform properties'!A:A,t_platforms_list[[#This Row],[Platform]])</f>
        <v>10</v>
      </c>
    </row>
    <row r="6" spans="1:13" x14ac:dyDescent="0.25">
      <c r="A6" t="s">
        <v>23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14</v>
      </c>
      <c r="L6" t="s">
        <v>20</v>
      </c>
      <c r="M6">
        <f>COUNTIF('Platform properties'!A:A,t_platforms_list[[#This Row],[Platform]])</f>
        <v>10</v>
      </c>
    </row>
    <row r="7" spans="1:13" x14ac:dyDescent="0.25">
      <c r="A7" t="s">
        <v>187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 t="s">
        <v>24</v>
      </c>
      <c r="L7" t="s">
        <v>25</v>
      </c>
      <c r="M7">
        <f>COUNTIF('Platform properties'!A:A,t_platforms_list[[#This Row],[Platform]])</f>
        <v>10</v>
      </c>
    </row>
    <row r="8" spans="1:13" x14ac:dyDescent="0.25">
      <c r="A8" t="s">
        <v>26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27</v>
      </c>
      <c r="L8" t="s">
        <v>25</v>
      </c>
      <c r="M8">
        <f>COUNTIF('Platform properties'!A:A,t_platforms_list[[#This Row],[Platform]])</f>
        <v>10</v>
      </c>
    </row>
    <row r="9" spans="1:13" x14ac:dyDescent="0.25">
      <c r="A9" t="s">
        <v>28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29</v>
      </c>
      <c r="L9" t="s">
        <v>30</v>
      </c>
      <c r="M9">
        <f>COUNTIF('Platform properties'!A:A,t_platforms_list[[#This Row],[Platform]])</f>
        <v>10</v>
      </c>
    </row>
    <row r="10" spans="1:13" x14ac:dyDescent="0.25">
      <c r="A10" t="s">
        <v>186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16</v>
      </c>
      <c r="L10" t="s">
        <v>20</v>
      </c>
      <c r="M10">
        <f>COUNTIF('Platform properties'!A:A,t_platforms_list[[#This Row],[Platform]])</f>
        <v>10</v>
      </c>
    </row>
    <row r="11" spans="1:13" x14ac:dyDescent="0.25">
      <c r="A11" t="s">
        <v>194</v>
      </c>
      <c r="B11">
        <v>35</v>
      </c>
      <c r="C11">
        <v>1</v>
      </c>
      <c r="D11">
        <v>1</v>
      </c>
      <c r="E11">
        <v>1</v>
      </c>
      <c r="F11">
        <v>2.5</v>
      </c>
      <c r="G11">
        <v>5</v>
      </c>
      <c r="H11">
        <v>30</v>
      </c>
      <c r="I11">
        <v>30</v>
      </c>
      <c r="J11">
        <v>30</v>
      </c>
      <c r="K11" t="s">
        <v>14</v>
      </c>
      <c r="L11" t="s">
        <v>15</v>
      </c>
      <c r="M11">
        <f>COUNTIF('Platform properties'!A:A,t_platforms_list[[#This Row],[Platform]])</f>
        <v>10</v>
      </c>
    </row>
  </sheetData>
  <conditionalFormatting sqref="M2:M11">
    <cfRule type="cellIs" dxfId="14" priority="1" operator="equal">
      <formula>10</formula>
    </cfRule>
    <cfRule type="expression" dxfId="13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1"/>
  <sheetViews>
    <sheetView topLeftCell="A55"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31</v>
      </c>
      <c r="C1" t="s">
        <v>32</v>
      </c>
      <c r="D1" t="s">
        <v>196</v>
      </c>
      <c r="E1" t="s">
        <v>33</v>
      </c>
      <c r="F1" t="s">
        <v>34</v>
      </c>
      <c r="G1" t="s">
        <v>35</v>
      </c>
      <c r="H1" t="s">
        <v>36</v>
      </c>
      <c r="I1" t="s">
        <v>3</v>
      </c>
      <c r="J1" t="s">
        <v>37</v>
      </c>
      <c r="K1" t="s">
        <v>38</v>
      </c>
    </row>
    <row r="2" spans="1:11" x14ac:dyDescent="0.25">
      <c r="A2" t="s">
        <v>17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18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18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18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18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18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18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18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18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18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18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21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21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21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21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21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21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21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21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21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21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19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19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19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19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19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19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19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19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19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19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23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23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23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23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23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23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23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23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23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23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187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 TestD_0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187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 TestD_1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187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 TestD_2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187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 TestD_3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187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 TestD_4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187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 TestD_5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187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 TestD_6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187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 TestD_7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187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 TestD_8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187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 TestD_9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26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26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26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26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26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26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26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26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26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26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28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28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28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28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28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28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28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28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28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28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186</v>
      </c>
      <c r="B82">
        <v>0</v>
      </c>
      <c r="C82">
        <v>27</v>
      </c>
      <c r="E82">
        <v>600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FIACTestD1_0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186</v>
      </c>
      <c r="B83">
        <v>1</v>
      </c>
      <c r="C83">
        <v>27</v>
      </c>
      <c r="E83">
        <v>600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FIACTestD1_1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186</v>
      </c>
      <c r="B84">
        <v>2</v>
      </c>
      <c r="C84">
        <v>27</v>
      </c>
      <c r="E84">
        <v>600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FIACTestD1_2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186</v>
      </c>
      <c r="B85">
        <v>3</v>
      </c>
      <c r="C85">
        <v>27</v>
      </c>
      <c r="E85">
        <v>600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FIACTestD1_3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186</v>
      </c>
      <c r="B86">
        <v>4</v>
      </c>
      <c r="C86">
        <v>27</v>
      </c>
      <c r="E86">
        <v>600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FIACTestD1_4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186</v>
      </c>
      <c r="B87">
        <v>5</v>
      </c>
      <c r="C87">
        <v>27</v>
      </c>
      <c r="E87">
        <v>600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FIACTestD1_5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186</v>
      </c>
      <c r="B88">
        <v>6</v>
      </c>
      <c r="C88">
        <v>27</v>
      </c>
      <c r="E88">
        <v>600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FIACTestD1_6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186</v>
      </c>
      <c r="B89">
        <v>7</v>
      </c>
      <c r="C89">
        <v>27</v>
      </c>
      <c r="E89">
        <v>600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FIACTestD1_7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186</v>
      </c>
      <c r="B90">
        <v>8</v>
      </c>
      <c r="C90">
        <v>27</v>
      </c>
      <c r="E90">
        <v>600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FIACTestD1_8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186</v>
      </c>
      <c r="B91">
        <v>9</v>
      </c>
      <c r="C91">
        <v>27</v>
      </c>
      <c r="E91">
        <v>600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FIACTestD1_9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194</v>
      </c>
      <c r="B92">
        <v>0</v>
      </c>
      <c r="C92">
        <v>25</v>
      </c>
      <c r="E92">
        <v>640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CICTestD_0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194</v>
      </c>
      <c r="B93">
        <v>1</v>
      </c>
      <c r="C93">
        <v>25</v>
      </c>
      <c r="E93">
        <v>640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CICTestD_1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194</v>
      </c>
      <c r="B94">
        <v>2</v>
      </c>
      <c r="C94">
        <v>25</v>
      </c>
      <c r="E94">
        <v>640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CICTestD_2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194</v>
      </c>
      <c r="B95">
        <v>3</v>
      </c>
      <c r="C95">
        <v>20</v>
      </c>
      <c r="E95">
        <v>560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CICTestD_3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194</v>
      </c>
      <c r="B96">
        <v>4</v>
      </c>
      <c r="C96">
        <v>20</v>
      </c>
      <c r="E96">
        <v>560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CICTestD_4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194</v>
      </c>
      <c r="B97">
        <v>5</v>
      </c>
      <c r="C97">
        <v>15</v>
      </c>
      <c r="E97">
        <v>480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CICTestD_5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194</v>
      </c>
      <c r="B98">
        <v>6</v>
      </c>
      <c r="C98">
        <v>15</v>
      </c>
      <c r="E98">
        <v>480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CICTestD_6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194</v>
      </c>
      <c r="B99">
        <v>7</v>
      </c>
      <c r="C99">
        <v>5</v>
      </c>
      <c r="E99">
        <v>320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CICTestD_7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194</v>
      </c>
      <c r="B100">
        <v>8</v>
      </c>
      <c r="C100">
        <v>0</v>
      </c>
      <c r="E100">
        <v>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CICTestD_8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194</v>
      </c>
      <c r="B101">
        <v>9</v>
      </c>
      <c r="C101">
        <v>0</v>
      </c>
      <c r="E101">
        <v>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CICTestD_9</v>
      </c>
      <c r="K101" t="b">
        <f>IF(ISERROR(MATCH(t_platform_properties[[#This Row],[Platform]],t_platforms_list[Platform],0)),FALSE, TRUE)</f>
        <v>1</v>
      </c>
    </row>
  </sheetData>
  <conditionalFormatting sqref="K2:K101">
    <cfRule type="cellIs" dxfId="12" priority="1" operator="equal">
      <formula>TRUE</formula>
    </cfRule>
    <cfRule type="cellIs" dxfId="1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1"/>
  <sheetViews>
    <sheetView workbookViewId="0">
      <selection activeCell="C11" sqref="C11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>
        <v>1</v>
      </c>
      <c r="C2">
        <v>1</v>
      </c>
      <c r="D2" t="s">
        <v>44</v>
      </c>
    </row>
    <row r="3" spans="1:4" x14ac:dyDescent="0.25">
      <c r="A3" t="s">
        <v>45</v>
      </c>
      <c r="B3">
        <v>20</v>
      </c>
      <c r="C3">
        <v>10</v>
      </c>
      <c r="D3" t="s">
        <v>46</v>
      </c>
    </row>
    <row r="4" spans="1:4" x14ac:dyDescent="0.25">
      <c r="A4" t="s">
        <v>47</v>
      </c>
      <c r="B4">
        <v>30</v>
      </c>
      <c r="C4">
        <v>15</v>
      </c>
      <c r="D4" t="s">
        <v>46</v>
      </c>
    </row>
    <row r="5" spans="1:4" x14ac:dyDescent="0.25">
      <c r="A5" t="s">
        <v>48</v>
      </c>
      <c r="B5">
        <v>10</v>
      </c>
      <c r="C5">
        <v>5</v>
      </c>
      <c r="D5" t="s">
        <v>46</v>
      </c>
    </row>
    <row r="6" spans="1:4" x14ac:dyDescent="0.25">
      <c r="A6" t="s">
        <v>49</v>
      </c>
      <c r="B6">
        <v>5</v>
      </c>
      <c r="C6">
        <v>2.5</v>
      </c>
      <c r="D6" t="s">
        <v>46</v>
      </c>
    </row>
    <row r="7" spans="1:4" x14ac:dyDescent="0.25">
      <c r="A7" t="s">
        <v>50</v>
      </c>
      <c r="B7">
        <v>2</v>
      </c>
      <c r="C7">
        <v>1</v>
      </c>
      <c r="D7" t="s">
        <v>51</v>
      </c>
    </row>
    <row r="8" spans="1:4" x14ac:dyDescent="0.25">
      <c r="A8" t="s">
        <v>52</v>
      </c>
      <c r="B8">
        <v>300</v>
      </c>
      <c r="C8">
        <v>150</v>
      </c>
      <c r="D8" t="s">
        <v>44</v>
      </c>
    </row>
    <row r="9" spans="1:4" x14ac:dyDescent="0.25">
      <c r="A9" t="s">
        <v>53</v>
      </c>
      <c r="B9">
        <v>177</v>
      </c>
      <c r="C9">
        <v>88.5</v>
      </c>
      <c r="D9" t="s">
        <v>44</v>
      </c>
    </row>
    <row r="10" spans="1:4" x14ac:dyDescent="0.25">
      <c r="A10" t="s">
        <v>188</v>
      </c>
      <c r="B10">
        <v>40</v>
      </c>
      <c r="C10">
        <v>40</v>
      </c>
      <c r="D10" t="s">
        <v>44</v>
      </c>
    </row>
    <row r="11" spans="1:4" x14ac:dyDescent="0.25">
      <c r="A11" t="s">
        <v>189</v>
      </c>
      <c r="B11">
        <v>20</v>
      </c>
      <c r="C11">
        <v>20</v>
      </c>
      <c r="D11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4"/>
  <sheetViews>
    <sheetView workbookViewId="0">
      <selection activeCell="A5" sqref="A5:XFD5"/>
    </sheetView>
  </sheetViews>
  <sheetFormatPr defaultRowHeight="15" x14ac:dyDescent="0.25"/>
  <cols>
    <col min="1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39</v>
      </c>
      <c r="C1" t="s">
        <v>54</v>
      </c>
      <c r="D1" t="s">
        <v>55</v>
      </c>
    </row>
    <row r="2" spans="1:4" x14ac:dyDescent="0.25">
      <c r="A2" t="s">
        <v>187</v>
      </c>
      <c r="B2" t="s">
        <v>188</v>
      </c>
      <c r="C2" t="str">
        <f>t_platform_sensors[[#This Row],[Platform]]&amp;"_"&amp;t_platform_sensors[[#This Row],[Sensor]]</f>
        <v>Radar station TestD_Coastal radar TestD</v>
      </c>
      <c r="D2" t="b">
        <f>IF(ISERROR(MATCH(t_platform_sensors[[#This Row],[Sensor]],t_sensors_list[Sensor],0)),FALSE, TRUE)</f>
        <v>1</v>
      </c>
    </row>
    <row r="3" spans="1:4" x14ac:dyDescent="0.25">
      <c r="A3" t="s">
        <v>186</v>
      </c>
      <c r="B3" t="s">
        <v>189</v>
      </c>
      <c r="C3" t="str">
        <f>t_platform_sensors[[#This Row],[Platform]]&amp;"_"&amp;t_platform_sensors[[#This Row],[Sensor]]</f>
        <v>FIACTestD1_Sensor EOIR TestD</v>
      </c>
      <c r="D3" t="b">
        <f>IF(ISERROR(MATCH(t_platform_sensors[[#This Row],[Sensor]],t_sensors_list[Sensor],0)),FALSE, TRUE)</f>
        <v>1</v>
      </c>
    </row>
    <row r="4" spans="1:4" x14ac:dyDescent="0.25">
      <c r="A4" t="s">
        <v>194</v>
      </c>
      <c r="B4" t="s">
        <v>43</v>
      </c>
      <c r="C4" t="str">
        <f>t_platform_sensors[[#This Row],[Platform]]&amp;"_"&amp;t_platform_sensors[[#This Row],[Sensor]]</f>
        <v>CICTestD_SensorTestA</v>
      </c>
      <c r="D4" t="b">
        <f>IF(ISERROR(MATCH(t_platform_sensors[[#This Row],[Sensor]],t_sensors_list[Sensor],0)),FALSE, TRUE)</f>
        <v>1</v>
      </c>
    </row>
  </sheetData>
  <conditionalFormatting sqref="D2:D4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1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5">
      <c r="A2" t="s">
        <v>61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62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63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64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65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66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67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68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69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70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</sheetData>
  <conditionalFormatting sqref="E2:E11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tabSelected="1" workbookViewId="0">
      <selection activeCell="B7" sqref="B7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56</v>
      </c>
      <c r="C1" t="s">
        <v>38</v>
      </c>
      <c r="D1" t="s">
        <v>72</v>
      </c>
    </row>
    <row r="2" spans="1:4" x14ac:dyDescent="0.25">
      <c r="A2" t="s">
        <v>19</v>
      </c>
      <c r="B2" t="s">
        <v>64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21</v>
      </c>
      <c r="B3" t="s">
        <v>65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28</v>
      </c>
      <c r="B4" t="s">
        <v>66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26</v>
      </c>
      <c r="B5" t="s">
        <v>65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186</v>
      </c>
      <c r="B6" t="s">
        <v>64</v>
      </c>
      <c r="C6" s="3" t="b">
        <f>IF(ISERROR(MATCH(t_platform_effectors[[#This Row],[Platform]],t_platforms_list[Platform],0)),FALSE, TRUE)</f>
        <v>1</v>
      </c>
      <c r="D6" s="3" t="b">
        <f>IF(ISERROR(MATCH(t_platform_effectors[[#This Row],[Effector]],t_effectors_list[Effector],0)),FALSE, TRUE)</f>
        <v>1</v>
      </c>
    </row>
  </sheetData>
  <conditionalFormatting sqref="C2:D6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1"/>
  <sheetViews>
    <sheetView workbookViewId="0">
      <selection activeCell="D108" sqref="D108"/>
    </sheetView>
  </sheetViews>
  <sheetFormatPr defaultRowHeight="15" x14ac:dyDescent="0.25"/>
  <cols>
    <col min="1" max="1" width="25.140625" bestFit="1" customWidth="1"/>
    <col min="2" max="2" width="18.28515625" bestFit="1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56</v>
      </c>
      <c r="B1" t="s">
        <v>0</v>
      </c>
      <c r="C1" t="s">
        <v>73</v>
      </c>
      <c r="D1" t="s">
        <v>72</v>
      </c>
      <c r="E1" t="s">
        <v>38</v>
      </c>
    </row>
    <row r="2" spans="1:5" x14ac:dyDescent="0.25">
      <c r="A2" t="s">
        <v>62</v>
      </c>
      <c r="B2" t="s">
        <v>187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63</v>
      </c>
      <c r="B3" t="s">
        <v>187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67</v>
      </c>
      <c r="B4" t="s">
        <v>187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64</v>
      </c>
      <c r="B5" t="s">
        <v>187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61</v>
      </c>
      <c r="B6" t="s">
        <v>187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187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68</v>
      </c>
      <c r="B8" t="s">
        <v>187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65</v>
      </c>
      <c r="B9" t="s">
        <v>187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69</v>
      </c>
      <c r="B10" t="s">
        <v>187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66</v>
      </c>
      <c r="B11" t="s">
        <v>187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62</v>
      </c>
      <c r="B12" t="s">
        <v>21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63</v>
      </c>
      <c r="B13" t="s">
        <v>21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67</v>
      </c>
      <c r="B14" t="s">
        <v>21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64</v>
      </c>
      <c r="B15" t="s">
        <v>21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61</v>
      </c>
      <c r="B16" t="s">
        <v>21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70</v>
      </c>
      <c r="B17" t="s">
        <v>21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68</v>
      </c>
      <c r="B18" t="s">
        <v>21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65</v>
      </c>
      <c r="B19" t="s">
        <v>21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69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66</v>
      </c>
      <c r="B21" t="s">
        <v>21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62</v>
      </c>
      <c r="B22" t="s">
        <v>28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63</v>
      </c>
      <c r="B23" t="s">
        <v>28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67</v>
      </c>
      <c r="B24" t="s">
        <v>28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64</v>
      </c>
      <c r="B25" t="s">
        <v>28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61</v>
      </c>
      <c r="B26" t="s">
        <v>28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70</v>
      </c>
      <c r="B27" t="s">
        <v>28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68</v>
      </c>
      <c r="B28" t="s">
        <v>28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65</v>
      </c>
      <c r="B29" t="s">
        <v>28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69</v>
      </c>
      <c r="B30" t="s">
        <v>28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66</v>
      </c>
      <c r="B31" t="s">
        <v>28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186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63</v>
      </c>
      <c r="B33" t="s">
        <v>186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67</v>
      </c>
      <c r="B34" t="s">
        <v>186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64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61</v>
      </c>
      <c r="B36" t="s">
        <v>186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70</v>
      </c>
      <c r="B37" t="s">
        <v>186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68</v>
      </c>
      <c r="B38" t="s">
        <v>186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65</v>
      </c>
      <c r="B39" t="s">
        <v>186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69</v>
      </c>
      <c r="B40" t="s">
        <v>186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66</v>
      </c>
      <c r="B41" t="s">
        <v>186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62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63</v>
      </c>
      <c r="B43" t="s">
        <v>19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67</v>
      </c>
      <c r="B44" t="s">
        <v>19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64</v>
      </c>
      <c r="B45" t="s">
        <v>19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61</v>
      </c>
      <c r="B46" t="s">
        <v>19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70</v>
      </c>
      <c r="B47" t="s">
        <v>19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68</v>
      </c>
      <c r="B48" t="s">
        <v>19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65</v>
      </c>
      <c r="B49" t="s">
        <v>19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69</v>
      </c>
      <c r="B50" t="s">
        <v>19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66</v>
      </c>
      <c r="B51" t="s">
        <v>19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62</v>
      </c>
      <c r="B52" t="s">
        <v>18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63</v>
      </c>
      <c r="B53" t="s">
        <v>18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67</v>
      </c>
      <c r="B54" t="s">
        <v>18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64</v>
      </c>
      <c r="B55" t="s">
        <v>18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61</v>
      </c>
      <c r="B56" t="s">
        <v>18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70</v>
      </c>
      <c r="B57" t="s">
        <v>18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68</v>
      </c>
      <c r="B58" t="s">
        <v>18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65</v>
      </c>
      <c r="B59" t="s">
        <v>18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69</v>
      </c>
      <c r="B60" t="s">
        <v>18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66</v>
      </c>
      <c r="B61" t="s">
        <v>18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62</v>
      </c>
      <c r="B62" t="s">
        <v>194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63</v>
      </c>
      <c r="B63" t="s">
        <v>194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67</v>
      </c>
      <c r="B64" t="s">
        <v>194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64</v>
      </c>
      <c r="B65" t="s">
        <v>194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61</v>
      </c>
      <c r="B66" t="s">
        <v>194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70</v>
      </c>
      <c r="B67" t="s">
        <v>194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68</v>
      </c>
      <c r="B68" t="s">
        <v>194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65</v>
      </c>
      <c r="B69" t="s">
        <v>194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69</v>
      </c>
      <c r="B70" t="s">
        <v>194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66</v>
      </c>
      <c r="B71" t="s">
        <v>194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62</v>
      </c>
      <c r="B72" t="s">
        <v>23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23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67</v>
      </c>
      <c r="B74" t="s">
        <v>23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64</v>
      </c>
      <c r="B75" t="s">
        <v>23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61</v>
      </c>
      <c r="B76" t="s">
        <v>23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70</v>
      </c>
      <c r="B77" t="s">
        <v>23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68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65</v>
      </c>
      <c r="B79" t="s">
        <v>23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69</v>
      </c>
      <c r="B80" t="s">
        <v>23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66</v>
      </c>
      <c r="B81" t="s">
        <v>23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62</v>
      </c>
      <c r="B82" t="s">
        <v>17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63</v>
      </c>
      <c r="B83" t="s">
        <v>17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67</v>
      </c>
      <c r="B84" t="s">
        <v>17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64</v>
      </c>
      <c r="B85" t="s">
        <v>17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61</v>
      </c>
      <c r="B86" t="s">
        <v>17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70</v>
      </c>
      <c r="B87" t="s">
        <v>17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68</v>
      </c>
      <c r="B88" t="s">
        <v>17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65</v>
      </c>
      <c r="B89" t="s">
        <v>17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69</v>
      </c>
      <c r="B90" t="s">
        <v>17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66</v>
      </c>
      <c r="B91" t="s">
        <v>17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62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63</v>
      </c>
      <c r="B93" t="s">
        <v>26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67</v>
      </c>
      <c r="B94" t="s">
        <v>26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64</v>
      </c>
      <c r="B95" t="s">
        <v>26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26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70</v>
      </c>
      <c r="B97" t="s">
        <v>26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68</v>
      </c>
      <c r="B98" t="s">
        <v>26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65</v>
      </c>
      <c r="B99" t="s">
        <v>26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69</v>
      </c>
      <c r="B100" t="s">
        <v>26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66</v>
      </c>
      <c r="B101" t="s">
        <v>26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</sheetData>
  <conditionalFormatting sqref="D2:E101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DBEEAA-E8DF-4A79-9182-9CA2B7136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7E90CF-06A5-4264-A411-EF8DAAEF4B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Entity load_unload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2024-03-05T17:44:53Z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