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50" windowWidth="19420" windowHeight="11020"/>
  </bookViews>
  <sheets>
    <sheet name="cu valori" sheetId="2" r:id="rId1"/>
  </sheets>
  <calcPr calcId="125725"/>
</workbook>
</file>

<file path=xl/calcChain.xml><?xml version="1.0" encoding="utf-8"?>
<calcChain xmlns="http://schemas.openxmlformats.org/spreadsheetml/2006/main">
  <c r="F31" i="2"/>
  <c r="G3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BP31" s="1"/>
  <c r="BQ31" s="1"/>
  <c r="BR31" s="1"/>
  <c r="BS31" s="1"/>
  <c r="BT31" s="1"/>
  <c r="BU31" s="1"/>
  <c r="BV31" s="1"/>
  <c r="BW31" s="1"/>
  <c r="BX31" s="1"/>
  <c r="BY31" s="1"/>
  <c r="BZ31" s="1"/>
  <c r="E31"/>
  <c r="E40"/>
  <c r="S46"/>
  <c r="S37"/>
  <c r="S19"/>
  <c r="S28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D43"/>
  <c r="E43"/>
  <c r="F43"/>
  <c r="G43"/>
  <c r="H43"/>
  <c r="I43"/>
  <c r="J43"/>
  <c r="K43"/>
  <c r="L43"/>
  <c r="M43"/>
  <c r="N43"/>
  <c r="O43"/>
  <c r="P43"/>
  <c r="Q43"/>
  <c r="R43"/>
  <c r="S43"/>
  <c r="D44"/>
  <c r="H44"/>
  <c r="P44"/>
  <c r="C43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BQ34"/>
  <c r="BR34"/>
  <c r="BS34"/>
  <c r="BT34"/>
  <c r="BU34"/>
  <c r="BV34"/>
  <c r="BW34"/>
  <c r="BX34"/>
  <c r="BY34"/>
  <c r="BZ34"/>
  <c r="C34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C25"/>
  <c r="E22"/>
  <c r="F22" s="1"/>
  <c r="G22" s="1"/>
  <c r="H22" s="1"/>
  <c r="I22" s="1"/>
  <c r="J22" s="1"/>
  <c r="K22" s="1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BP22" s="1"/>
  <c r="BQ22" s="1"/>
  <c r="BR22" s="1"/>
  <c r="BS22" s="1"/>
  <c r="BT22" s="1"/>
  <c r="BU22" s="1"/>
  <c r="BV22" s="1"/>
  <c r="BW22" s="1"/>
  <c r="BX22" s="1"/>
  <c r="BX26" s="1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AK19"/>
  <c r="F13"/>
  <c r="G13" s="1"/>
  <c r="E13"/>
  <c r="G16"/>
  <c r="D16"/>
  <c r="E16"/>
  <c r="F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C16"/>
  <c r="I39"/>
  <c r="F40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S44" s="1"/>
  <c r="I30"/>
  <c r="I12"/>
  <c r="E6"/>
  <c r="E7" s="1"/>
  <c r="I21"/>
  <c r="R44" l="1"/>
  <c r="L44"/>
  <c r="J44"/>
  <c r="N44"/>
  <c r="F44"/>
  <c r="Q44"/>
  <c r="M44"/>
  <c r="I44"/>
  <c r="E44"/>
  <c r="T40"/>
  <c r="O44"/>
  <c r="K44"/>
  <c r="G44"/>
  <c r="F17"/>
  <c r="C26"/>
  <c r="BP26"/>
  <c r="BH26"/>
  <c r="AZ26"/>
  <c r="AR26"/>
  <c r="AJ26"/>
  <c r="AB26"/>
  <c r="T26"/>
  <c r="C17"/>
  <c r="E17"/>
  <c r="BU26"/>
  <c r="BQ26"/>
  <c r="BM26"/>
  <c r="BI26"/>
  <c r="BE26"/>
  <c r="BA26"/>
  <c r="AW26"/>
  <c r="AS26"/>
  <c r="AO26"/>
  <c r="AK26"/>
  <c r="AG26"/>
  <c r="AC26"/>
  <c r="Y26"/>
  <c r="U26"/>
  <c r="Q26"/>
  <c r="M26"/>
  <c r="I26"/>
  <c r="E26"/>
  <c r="BV35"/>
  <c r="BR35"/>
  <c r="BF35"/>
  <c r="BB35"/>
  <c r="AP35"/>
  <c r="AL35"/>
  <c r="Z35"/>
  <c r="V35"/>
  <c r="J35"/>
  <c r="F35"/>
  <c r="BR26"/>
  <c r="BJ26"/>
  <c r="AX26"/>
  <c r="AP26"/>
  <c r="AH26"/>
  <c r="Z26"/>
  <c r="R26"/>
  <c r="N26"/>
  <c r="J26"/>
  <c r="BW35"/>
  <c r="BS35"/>
  <c r="BG35"/>
  <c r="BC35"/>
  <c r="AQ35"/>
  <c r="AM35"/>
  <c r="AA35"/>
  <c r="W35"/>
  <c r="K35"/>
  <c r="G35"/>
  <c r="BV26"/>
  <c r="BN26"/>
  <c r="BF26"/>
  <c r="BB26"/>
  <c r="AT26"/>
  <c r="AL26"/>
  <c r="AD26"/>
  <c r="V26"/>
  <c r="F26"/>
  <c r="D17"/>
  <c r="BU19"/>
  <c r="BW26"/>
  <c r="BS26"/>
  <c r="BO26"/>
  <c r="BK26"/>
  <c r="BG26"/>
  <c r="BC26"/>
  <c r="AY26"/>
  <c r="AU26"/>
  <c r="AQ26"/>
  <c r="AM26"/>
  <c r="AI26"/>
  <c r="AE26"/>
  <c r="AA26"/>
  <c r="W26"/>
  <c r="S26"/>
  <c r="O26"/>
  <c r="K26"/>
  <c r="G26"/>
  <c r="BX35"/>
  <c r="BT35"/>
  <c r="BH35"/>
  <c r="BD35"/>
  <c r="AR35"/>
  <c r="AN35"/>
  <c r="AB35"/>
  <c r="X35"/>
  <c r="L35"/>
  <c r="H35"/>
  <c r="BT26"/>
  <c r="BL26"/>
  <c r="BD26"/>
  <c r="AV26"/>
  <c r="AN26"/>
  <c r="AF26"/>
  <c r="X26"/>
  <c r="P26"/>
  <c r="L26"/>
  <c r="H26"/>
  <c r="D26"/>
  <c r="BU35"/>
  <c r="BQ35"/>
  <c r="BE35"/>
  <c r="BA35"/>
  <c r="AO35"/>
  <c r="AK35"/>
  <c r="Y35"/>
  <c r="U35"/>
  <c r="I35"/>
  <c r="H13"/>
  <c r="I13" s="1"/>
  <c r="J13" s="1"/>
  <c r="K13" s="1"/>
  <c r="L13" s="1"/>
  <c r="M13" s="1"/>
  <c r="N13" s="1"/>
  <c r="O13" s="1"/>
  <c r="G17"/>
  <c r="E8"/>
  <c r="E9" s="1"/>
  <c r="C44" s="1"/>
  <c r="U40" l="1"/>
  <c r="T44"/>
  <c r="Q35"/>
  <c r="AG35"/>
  <c r="AW35"/>
  <c r="BM35"/>
  <c r="C35"/>
  <c r="D35"/>
  <c r="T35"/>
  <c r="AJ35"/>
  <c r="AZ35"/>
  <c r="BP35"/>
  <c r="S35"/>
  <c r="AI35"/>
  <c r="AY35"/>
  <c r="BO35"/>
  <c r="R35"/>
  <c r="AH35"/>
  <c r="AX35"/>
  <c r="BN35"/>
  <c r="E35"/>
  <c r="M35"/>
  <c r="AC35"/>
  <c r="AS35"/>
  <c r="BI35"/>
  <c r="BY35"/>
  <c r="P35"/>
  <c r="AF35"/>
  <c r="AV35"/>
  <c r="BL35"/>
  <c r="O35"/>
  <c r="AE35"/>
  <c r="AU35"/>
  <c r="BK35"/>
  <c r="N35"/>
  <c r="AD35"/>
  <c r="AT35"/>
  <c r="BJ35"/>
  <c r="BZ35"/>
  <c r="P13"/>
  <c r="O17"/>
  <c r="H17"/>
  <c r="I17"/>
  <c r="V40" l="1"/>
  <c r="U44"/>
  <c r="P17"/>
  <c r="Q13"/>
  <c r="J17"/>
  <c r="W40" l="1"/>
  <c r="V44"/>
  <c r="Q17"/>
  <c r="R13"/>
  <c r="K17"/>
  <c r="W44" l="1"/>
  <c r="X40"/>
  <c r="S13"/>
  <c r="R17"/>
  <c r="L17"/>
  <c r="X44" l="1"/>
  <c r="Y40"/>
  <c r="T13"/>
  <c r="S17"/>
  <c r="N17"/>
  <c r="M17"/>
  <c r="Z40" l="1"/>
  <c r="Y44"/>
  <c r="U13"/>
  <c r="T17"/>
  <c r="Z44" l="1"/>
  <c r="AA40"/>
  <c r="V13"/>
  <c r="U17"/>
  <c r="AA44" l="1"/>
  <c r="AB40"/>
  <c r="W13"/>
  <c r="V17"/>
  <c r="AB44" l="1"/>
  <c r="AC40"/>
  <c r="X13"/>
  <c r="W17"/>
  <c r="AD40" l="1"/>
  <c r="AC44"/>
  <c r="X17"/>
  <c r="Y13"/>
  <c r="AD44" l="1"/>
  <c r="AE40"/>
  <c r="Y17"/>
  <c r="Z13"/>
  <c r="AF40" l="1"/>
  <c r="AE44"/>
  <c r="AA13"/>
  <c r="Z17"/>
  <c r="AG40" l="1"/>
  <c r="AF44"/>
  <c r="AB13"/>
  <c r="AA17"/>
  <c r="AH40" l="1"/>
  <c r="AG44"/>
  <c r="AB17"/>
  <c r="AC13"/>
  <c r="AH44" l="1"/>
  <c r="AI40"/>
  <c r="AD13"/>
  <c r="AC17"/>
  <c r="AJ40" l="1"/>
  <c r="AI44"/>
  <c r="AE13"/>
  <c r="AD17"/>
  <c r="AJ44" l="1"/>
  <c r="AK40"/>
  <c r="AF13"/>
  <c r="AE17"/>
  <c r="AK44" l="1"/>
  <c r="AL40"/>
  <c r="AG13"/>
  <c r="AF17"/>
  <c r="AM40" l="1"/>
  <c r="AL44"/>
  <c r="AG17"/>
  <c r="AH13"/>
  <c r="AM44" l="1"/>
  <c r="AN40"/>
  <c r="AI13"/>
  <c r="AH17"/>
  <c r="AO40" l="1"/>
  <c r="AN44"/>
  <c r="AJ13"/>
  <c r="AI17"/>
  <c r="AP40" l="1"/>
  <c r="AO44"/>
  <c r="AJ17"/>
  <c r="AK13"/>
  <c r="AQ40" l="1"/>
  <c r="AP44"/>
  <c r="AL13"/>
  <c r="AK17"/>
  <c r="AR40" l="1"/>
  <c r="AQ44"/>
  <c r="AM13"/>
  <c r="AL17"/>
  <c r="AR44" l="1"/>
  <c r="AS40"/>
  <c r="AN13"/>
  <c r="AM17"/>
  <c r="AS44" l="1"/>
  <c r="AT40"/>
  <c r="AT44" s="1"/>
  <c r="AO13"/>
  <c r="AN17"/>
  <c r="AP13" l="1"/>
  <c r="AO17"/>
  <c r="AQ13" l="1"/>
  <c r="AP17"/>
  <c r="AR13" l="1"/>
  <c r="AQ17"/>
  <c r="AS13" l="1"/>
  <c r="AR17"/>
  <c r="AT13" l="1"/>
  <c r="AS17"/>
  <c r="AU13" l="1"/>
  <c r="AT17"/>
  <c r="AV13" l="1"/>
  <c r="AU17"/>
  <c r="AW13" l="1"/>
  <c r="AV17"/>
  <c r="AX13" l="1"/>
  <c r="AW17"/>
  <c r="AY13" l="1"/>
  <c r="AX17"/>
  <c r="AZ13" l="1"/>
  <c r="AY17"/>
  <c r="BA13" l="1"/>
  <c r="AZ17"/>
  <c r="BB13" l="1"/>
  <c r="BA17"/>
  <c r="BC13" l="1"/>
  <c r="BB17"/>
  <c r="BD13" l="1"/>
  <c r="BC17"/>
  <c r="BE13" l="1"/>
  <c r="BD17"/>
  <c r="BF13" l="1"/>
  <c r="BE17"/>
  <c r="BG13" l="1"/>
  <c r="BF17"/>
  <c r="BH13" l="1"/>
  <c r="BG17"/>
  <c r="BI13" l="1"/>
  <c r="BH17"/>
  <c r="BJ13" l="1"/>
  <c r="BI17"/>
  <c r="BK13" l="1"/>
  <c r="BJ17"/>
  <c r="BL13" l="1"/>
  <c r="BK17"/>
  <c r="BM13" l="1"/>
  <c r="BL17"/>
  <c r="BN13" l="1"/>
  <c r="BM17"/>
  <c r="BO13" l="1"/>
  <c r="BN17"/>
  <c r="BP13" l="1"/>
  <c r="BO17"/>
  <c r="BQ13" l="1"/>
  <c r="BP17"/>
  <c r="BR13" l="1"/>
  <c r="BQ17"/>
  <c r="BS13" l="1"/>
  <c r="BR17"/>
  <c r="BT13" l="1"/>
  <c r="BS17"/>
  <c r="BU13" l="1"/>
  <c r="BU17" s="1"/>
  <c r="BT17"/>
</calcChain>
</file>

<file path=xl/sharedStrings.xml><?xml version="1.0" encoding="utf-8"?>
<sst xmlns="http://schemas.openxmlformats.org/spreadsheetml/2006/main" count="77" uniqueCount="28">
  <si>
    <t>Corp</t>
  </si>
  <si>
    <t>Sfera din otel inox</t>
  </si>
  <si>
    <t>Fo</t>
  </si>
  <si>
    <t>Bi</t>
  </si>
  <si>
    <t>α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</si>
  <si>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c</t>
    </r>
  </si>
  <si>
    <t>[m]</t>
  </si>
  <si>
    <t>[-]</t>
  </si>
  <si>
    <r>
      <t>[W/m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K]</t>
    </r>
  </si>
  <si>
    <t>r=2 cm</t>
  </si>
  <si>
    <t>r=1 cm</t>
  </si>
  <si>
    <t>Variatia temperaturii in timp</t>
  </si>
  <si>
    <t>λ=</t>
  </si>
  <si>
    <t>W/m K</t>
  </si>
  <si>
    <t>a=</t>
  </si>
  <si>
    <t>r=</t>
  </si>
  <si>
    <t>cm</t>
  </si>
  <si>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</rPr>
      <t>/</t>
    </r>
    <r>
      <rPr>
        <b/>
        <sz val="11"/>
        <color theme="1"/>
        <rFont val="Symbol"/>
        <family val="1"/>
        <charset val="2"/>
      </rPr>
      <t>q</t>
    </r>
    <r>
      <rPr>
        <b/>
        <vertAlign val="subscript"/>
        <sz val="11"/>
        <color theme="1"/>
        <rFont val="Calibri"/>
        <family val="2"/>
      </rPr>
      <t>0</t>
    </r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</si>
  <si>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/s</t>
    </r>
  </si>
  <si>
    <r>
      <t>t [</t>
    </r>
    <r>
      <rPr>
        <b/>
        <sz val="11"/>
        <color theme="1"/>
        <rFont val="Arial"/>
        <family val="2"/>
      </rPr>
      <t>s</t>
    </r>
    <r>
      <rPr>
        <b/>
        <sz val="11"/>
        <color theme="1"/>
        <rFont val="Symbol"/>
        <family val="1"/>
        <charset val="2"/>
      </rPr>
      <t>]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</si>
  <si>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[°C]</t>
    </r>
  </si>
  <si>
    <t xml:space="preserve">Sfera de alama    </t>
  </si>
  <si>
    <t>Cilindrul din alama</t>
  </si>
  <si>
    <t>Cilindrul din otel inox</t>
  </si>
  <si>
    <r>
      <t xml:space="preserve">Calcul coeficientului de convectie </t>
    </r>
    <r>
      <rPr>
        <b/>
        <sz val="11"/>
        <color theme="1"/>
        <rFont val="Calibri"/>
        <family val="2"/>
      </rPr>
      <t>α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</si>
  <si>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[°C]</t>
    </r>
  </si>
  <si>
    <t>1/Bi</t>
  </si>
  <si>
    <t>Sfera din alama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</si>
</sst>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0" xfId="0" applyFont="1"/>
    <xf numFmtId="0" fontId="7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7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9" fillId="0" borderId="1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/>
    <xf numFmtId="164" fontId="9" fillId="0" borderId="8" xfId="0" applyNumberFormat="1" applyFont="1" applyBorder="1" applyAlignment="1">
      <alignment horizontal="center" vertical="center"/>
    </xf>
    <xf numFmtId="164" fontId="9" fillId="0" borderId="1" xfId="0" applyNumberFormat="1" applyFont="1" applyBorder="1"/>
    <xf numFmtId="164" fontId="9" fillId="0" borderId="8" xfId="0" applyNumberFormat="1" applyFont="1" applyBorder="1"/>
    <xf numFmtId="165" fontId="0" fillId="0" borderId="1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M46"/>
  <sheetViews>
    <sheetView tabSelected="1" topLeftCell="A5" zoomScale="55" zoomScaleNormal="55" workbookViewId="0">
      <selection activeCell="E31" sqref="E31:BZ31"/>
    </sheetView>
  </sheetViews>
  <sheetFormatPr defaultRowHeight="14.5"/>
  <cols>
    <col min="3" max="3" width="21.26953125" customWidth="1"/>
    <col min="4" max="4" width="10.1796875" customWidth="1"/>
    <col min="5" max="5" width="10.54296875" bestFit="1" customWidth="1"/>
    <col min="6" max="8" width="10.7265625" bestFit="1" customWidth="1"/>
    <col min="9" max="9" width="11.54296875" bestFit="1" customWidth="1"/>
    <col min="10" max="111" width="10.54296875" bestFit="1" customWidth="1"/>
  </cols>
  <sheetData>
    <row r="3" spans="2:73" ht="15" thickBot="1">
      <c r="C3" s="22" t="s">
        <v>24</v>
      </c>
    </row>
    <row r="4" spans="2:73" ht="16.5">
      <c r="C4" s="3" t="s">
        <v>0</v>
      </c>
      <c r="D4" s="80" t="s">
        <v>5</v>
      </c>
      <c r="E4" s="81"/>
      <c r="F4" s="4" t="s">
        <v>17</v>
      </c>
      <c r="G4" s="4" t="s">
        <v>2</v>
      </c>
      <c r="H4" s="4" t="s">
        <v>3</v>
      </c>
      <c r="I4" s="5" t="s">
        <v>4</v>
      </c>
    </row>
    <row r="5" spans="2:73" ht="17" thickBot="1">
      <c r="C5" s="10"/>
      <c r="D5" s="11"/>
      <c r="E5" s="12" t="s">
        <v>6</v>
      </c>
      <c r="F5" s="13" t="s">
        <v>7</v>
      </c>
      <c r="G5" s="13" t="s">
        <v>7</v>
      </c>
      <c r="H5" s="13" t="s">
        <v>7</v>
      </c>
      <c r="I5" s="14" t="s">
        <v>8</v>
      </c>
    </row>
    <row r="6" spans="2:73">
      <c r="C6" s="3" t="s">
        <v>27</v>
      </c>
      <c r="D6" s="75" t="s">
        <v>9</v>
      </c>
      <c r="E6" s="15">
        <f>M12/100</f>
        <v>0.02</v>
      </c>
      <c r="F6" s="66"/>
      <c r="G6" s="66"/>
      <c r="H6" s="66"/>
      <c r="I6" s="69"/>
    </row>
    <row r="7" spans="2:73">
      <c r="C7" s="6" t="s">
        <v>1</v>
      </c>
      <c r="D7" s="9" t="s">
        <v>9</v>
      </c>
      <c r="E7" s="7">
        <f>E6</f>
        <v>0.02</v>
      </c>
      <c r="F7" s="67"/>
      <c r="G7" s="67"/>
      <c r="H7" s="67"/>
      <c r="I7" s="70"/>
    </row>
    <row r="8" spans="2:73">
      <c r="C8" s="6" t="s">
        <v>22</v>
      </c>
      <c r="D8" s="9" t="s">
        <v>10</v>
      </c>
      <c r="E8" s="7">
        <f>E7/2</f>
        <v>0.01</v>
      </c>
      <c r="F8" s="65"/>
      <c r="G8" s="7"/>
      <c r="H8" s="71"/>
      <c r="I8" s="68"/>
    </row>
    <row r="9" spans="2:73" ht="15" thickBot="1">
      <c r="C9" s="8" t="s">
        <v>23</v>
      </c>
      <c r="D9" s="78" t="s">
        <v>10</v>
      </c>
      <c r="E9" s="79">
        <f>E8</f>
        <v>0.01</v>
      </c>
      <c r="F9" s="76"/>
      <c r="G9" s="76"/>
      <c r="H9" s="76"/>
      <c r="I9" s="77"/>
    </row>
    <row r="10" spans="2:73">
      <c r="C10" s="2"/>
      <c r="D10" s="2"/>
      <c r="E10" s="2"/>
      <c r="F10" s="2"/>
      <c r="G10" s="2"/>
      <c r="H10" s="2"/>
      <c r="I10" s="2"/>
    </row>
    <row r="11" spans="2:73" ht="15" thickBot="1">
      <c r="C11" s="16" t="s">
        <v>11</v>
      </c>
    </row>
    <row r="12" spans="2:73" s="22" customFormat="1" ht="17" thickBot="1">
      <c r="B12" s="20" t="s">
        <v>21</v>
      </c>
      <c r="C12" s="21"/>
      <c r="D12" s="17" t="s">
        <v>12</v>
      </c>
      <c r="E12" s="21">
        <v>121</v>
      </c>
      <c r="F12" s="21" t="s">
        <v>13</v>
      </c>
      <c r="G12" s="21"/>
      <c r="H12" s="21" t="s">
        <v>14</v>
      </c>
      <c r="I12" s="21">
        <f>3.7*10^-5</f>
        <v>3.7000000000000005E-5</v>
      </c>
      <c r="J12" s="21" t="s">
        <v>18</v>
      </c>
      <c r="K12" s="21"/>
      <c r="L12" s="21" t="s">
        <v>15</v>
      </c>
      <c r="M12" s="21">
        <v>2</v>
      </c>
      <c r="N12" s="21" t="s">
        <v>16</v>
      </c>
      <c r="O12" s="21"/>
      <c r="P12" s="21"/>
      <c r="Q12" s="21"/>
      <c r="R12" s="21"/>
      <c r="S12" s="21"/>
      <c r="T12" s="21"/>
      <c r="U12" s="21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3"/>
    </row>
    <row r="13" spans="2:73" s="22" customFormat="1">
      <c r="B13" s="23" t="s">
        <v>19</v>
      </c>
      <c r="C13" s="25">
        <v>0</v>
      </c>
      <c r="D13" s="25">
        <v>4</v>
      </c>
      <c r="E13" s="25">
        <f>D13+4</f>
        <v>8</v>
      </c>
      <c r="F13" s="25">
        <f t="shared" ref="F13:BQ13" si="0">E13+4</f>
        <v>12</v>
      </c>
      <c r="G13" s="25">
        <f t="shared" si="0"/>
        <v>16</v>
      </c>
      <c r="H13" s="25">
        <f t="shared" si="0"/>
        <v>20</v>
      </c>
      <c r="I13" s="25">
        <f t="shared" si="0"/>
        <v>24</v>
      </c>
      <c r="J13" s="25">
        <f t="shared" si="0"/>
        <v>28</v>
      </c>
      <c r="K13" s="25">
        <f t="shared" si="0"/>
        <v>32</v>
      </c>
      <c r="L13" s="25">
        <f t="shared" si="0"/>
        <v>36</v>
      </c>
      <c r="M13" s="25">
        <f t="shared" si="0"/>
        <v>40</v>
      </c>
      <c r="N13" s="25">
        <f t="shared" si="0"/>
        <v>44</v>
      </c>
      <c r="O13" s="25">
        <f t="shared" si="0"/>
        <v>48</v>
      </c>
      <c r="P13" s="25">
        <f t="shared" si="0"/>
        <v>52</v>
      </c>
      <c r="Q13" s="25">
        <f t="shared" si="0"/>
        <v>56</v>
      </c>
      <c r="R13" s="25">
        <f t="shared" si="0"/>
        <v>60</v>
      </c>
      <c r="S13" s="25">
        <f t="shared" si="0"/>
        <v>64</v>
      </c>
      <c r="T13" s="25">
        <f t="shared" si="0"/>
        <v>68</v>
      </c>
      <c r="U13" s="25">
        <f t="shared" si="0"/>
        <v>72</v>
      </c>
      <c r="V13" s="25">
        <f t="shared" si="0"/>
        <v>76</v>
      </c>
      <c r="W13" s="25">
        <f t="shared" si="0"/>
        <v>80</v>
      </c>
      <c r="X13" s="25">
        <f t="shared" si="0"/>
        <v>84</v>
      </c>
      <c r="Y13" s="25">
        <f t="shared" si="0"/>
        <v>88</v>
      </c>
      <c r="Z13" s="25">
        <f t="shared" si="0"/>
        <v>92</v>
      </c>
      <c r="AA13" s="25">
        <f t="shared" si="0"/>
        <v>96</v>
      </c>
      <c r="AB13" s="25">
        <f t="shared" si="0"/>
        <v>100</v>
      </c>
      <c r="AC13" s="25">
        <f t="shared" si="0"/>
        <v>104</v>
      </c>
      <c r="AD13" s="25">
        <f t="shared" si="0"/>
        <v>108</v>
      </c>
      <c r="AE13" s="25">
        <f t="shared" si="0"/>
        <v>112</v>
      </c>
      <c r="AF13" s="25">
        <f t="shared" si="0"/>
        <v>116</v>
      </c>
      <c r="AG13" s="25">
        <f t="shared" si="0"/>
        <v>120</v>
      </c>
      <c r="AH13" s="25">
        <f t="shared" si="0"/>
        <v>124</v>
      </c>
      <c r="AI13" s="25">
        <f t="shared" si="0"/>
        <v>128</v>
      </c>
      <c r="AJ13" s="25">
        <f t="shared" si="0"/>
        <v>132</v>
      </c>
      <c r="AK13" s="25">
        <f t="shared" si="0"/>
        <v>136</v>
      </c>
      <c r="AL13" s="25">
        <f t="shared" si="0"/>
        <v>140</v>
      </c>
      <c r="AM13" s="25">
        <f t="shared" si="0"/>
        <v>144</v>
      </c>
      <c r="AN13" s="25">
        <f t="shared" si="0"/>
        <v>148</v>
      </c>
      <c r="AO13" s="25">
        <f t="shared" si="0"/>
        <v>152</v>
      </c>
      <c r="AP13" s="25">
        <f t="shared" si="0"/>
        <v>156</v>
      </c>
      <c r="AQ13" s="25">
        <f t="shared" si="0"/>
        <v>160</v>
      </c>
      <c r="AR13" s="25">
        <f t="shared" si="0"/>
        <v>164</v>
      </c>
      <c r="AS13" s="25">
        <f t="shared" si="0"/>
        <v>168</v>
      </c>
      <c r="AT13" s="25">
        <f t="shared" si="0"/>
        <v>172</v>
      </c>
      <c r="AU13" s="25">
        <f t="shared" si="0"/>
        <v>176</v>
      </c>
      <c r="AV13" s="25">
        <f t="shared" si="0"/>
        <v>180</v>
      </c>
      <c r="AW13" s="25">
        <f t="shared" si="0"/>
        <v>184</v>
      </c>
      <c r="AX13" s="25">
        <f t="shared" si="0"/>
        <v>188</v>
      </c>
      <c r="AY13" s="25">
        <f t="shared" si="0"/>
        <v>192</v>
      </c>
      <c r="AZ13" s="25">
        <f t="shared" si="0"/>
        <v>196</v>
      </c>
      <c r="BA13" s="25">
        <f t="shared" si="0"/>
        <v>200</v>
      </c>
      <c r="BB13" s="25">
        <f t="shared" si="0"/>
        <v>204</v>
      </c>
      <c r="BC13" s="25">
        <f t="shared" si="0"/>
        <v>208</v>
      </c>
      <c r="BD13" s="25">
        <f t="shared" si="0"/>
        <v>212</v>
      </c>
      <c r="BE13" s="25">
        <f t="shared" si="0"/>
        <v>216</v>
      </c>
      <c r="BF13" s="25">
        <f t="shared" si="0"/>
        <v>220</v>
      </c>
      <c r="BG13" s="25">
        <f t="shared" si="0"/>
        <v>224</v>
      </c>
      <c r="BH13" s="25">
        <f t="shared" si="0"/>
        <v>228</v>
      </c>
      <c r="BI13" s="25">
        <f t="shared" si="0"/>
        <v>232</v>
      </c>
      <c r="BJ13" s="25">
        <f t="shared" si="0"/>
        <v>236</v>
      </c>
      <c r="BK13" s="25">
        <f t="shared" si="0"/>
        <v>240</v>
      </c>
      <c r="BL13" s="25">
        <f t="shared" si="0"/>
        <v>244</v>
      </c>
      <c r="BM13" s="25">
        <f t="shared" si="0"/>
        <v>248</v>
      </c>
      <c r="BN13" s="25">
        <f t="shared" si="0"/>
        <v>252</v>
      </c>
      <c r="BO13" s="25">
        <f t="shared" si="0"/>
        <v>256</v>
      </c>
      <c r="BP13" s="25">
        <f t="shared" si="0"/>
        <v>260</v>
      </c>
      <c r="BQ13" s="25">
        <f t="shared" si="0"/>
        <v>264</v>
      </c>
      <c r="BR13" s="25">
        <f t="shared" ref="BR13:BU13" si="1">BQ13+4</f>
        <v>268</v>
      </c>
      <c r="BS13" s="25">
        <f t="shared" si="1"/>
        <v>272</v>
      </c>
      <c r="BT13" s="25">
        <f t="shared" si="1"/>
        <v>276</v>
      </c>
      <c r="BU13" s="25">
        <f t="shared" si="1"/>
        <v>280</v>
      </c>
    </row>
    <row r="14" spans="2:73" ht="17" thickBot="1">
      <c r="B14" s="26" t="s">
        <v>20</v>
      </c>
      <c r="C14" s="84">
        <v>22.567138671875</v>
      </c>
      <c r="D14" s="84">
        <v>22.7294921875</v>
      </c>
      <c r="E14" s="84">
        <v>25.91162109375</v>
      </c>
      <c r="F14" s="84">
        <v>32.92529296875</v>
      </c>
      <c r="G14" s="84">
        <v>41.530029296875</v>
      </c>
      <c r="H14" s="84">
        <v>48.218994140625</v>
      </c>
      <c r="I14" s="84">
        <v>53.3818359375</v>
      </c>
      <c r="J14" s="84">
        <v>57.47314453125</v>
      </c>
      <c r="K14" s="84">
        <v>60.817626953125</v>
      </c>
      <c r="L14" s="84">
        <v>63.545166015625</v>
      </c>
      <c r="M14" s="84">
        <v>65.753173828125</v>
      </c>
      <c r="N14" s="84">
        <v>67.636474609375</v>
      </c>
      <c r="O14" s="84">
        <v>69.16259765625</v>
      </c>
      <c r="P14" s="84">
        <v>70.46142578125</v>
      </c>
      <c r="Q14" s="84">
        <v>71.532958984375</v>
      </c>
      <c r="R14" s="84">
        <v>72.474609375</v>
      </c>
      <c r="S14" s="84">
        <v>73.05908203125</v>
      </c>
      <c r="T14" s="84">
        <v>73.805908203125</v>
      </c>
      <c r="U14" s="84">
        <v>74.4228515625</v>
      </c>
      <c r="V14" s="84">
        <v>75.00732421875</v>
      </c>
      <c r="W14" s="84">
        <v>75.494384765625</v>
      </c>
      <c r="X14" s="84">
        <v>75.91650390625</v>
      </c>
      <c r="Y14" s="84">
        <v>76.273681640625</v>
      </c>
      <c r="Z14" s="84">
        <v>76.56591796875</v>
      </c>
      <c r="AA14" s="84">
        <v>76.858154296875</v>
      </c>
      <c r="AB14" s="84">
        <v>77.117919921875</v>
      </c>
      <c r="AC14" s="84">
        <v>77.34521484375</v>
      </c>
      <c r="AD14" s="84">
        <v>77.5400390625</v>
      </c>
      <c r="AE14" s="84">
        <v>77.73486328125</v>
      </c>
      <c r="AF14" s="84">
        <v>77.86474609375</v>
      </c>
      <c r="AG14" s="84">
        <v>78.027099609375</v>
      </c>
      <c r="AH14" s="84">
        <v>78.189453125</v>
      </c>
      <c r="AI14" s="84">
        <v>78.3193359375</v>
      </c>
      <c r="AJ14" s="84">
        <v>78.44921875</v>
      </c>
      <c r="AK14" s="84">
        <v>78.51416015625</v>
      </c>
      <c r="AL14" s="84">
        <v>78.64404296875</v>
      </c>
      <c r="AM14" s="84">
        <v>78.741455078125</v>
      </c>
      <c r="AN14" s="84">
        <v>78.8388671875</v>
      </c>
      <c r="AO14" s="84">
        <v>78.90380859375</v>
      </c>
      <c r="AP14" s="84">
        <v>78.96875</v>
      </c>
      <c r="AQ14" s="84">
        <v>79.066162109375</v>
      </c>
      <c r="AR14" s="84">
        <v>79.131103515625</v>
      </c>
      <c r="AS14" s="84">
        <v>79.16357421875</v>
      </c>
      <c r="AT14" s="84">
        <v>79.228515625</v>
      </c>
      <c r="AU14" s="84">
        <v>79.29345703125</v>
      </c>
      <c r="AV14" s="84">
        <v>79.325927734375</v>
      </c>
      <c r="AW14" s="84">
        <v>79.390869140625</v>
      </c>
      <c r="AX14" s="84">
        <v>79.42333984375</v>
      </c>
      <c r="AY14" s="84">
        <v>79.48828125</v>
      </c>
      <c r="AZ14" s="84">
        <v>79.520751953125</v>
      </c>
      <c r="BA14" s="84">
        <v>79.520751953125</v>
      </c>
      <c r="BB14" s="84">
        <v>79.55322265625</v>
      </c>
      <c r="BC14" s="84">
        <v>79.585693359375</v>
      </c>
      <c r="BD14" s="84">
        <v>79.6181640625</v>
      </c>
      <c r="BE14" s="84">
        <v>79.6181640625</v>
      </c>
      <c r="BF14" s="84">
        <v>79.650634765625</v>
      </c>
      <c r="BG14" s="84">
        <v>79.650634765625</v>
      </c>
      <c r="BH14" s="84">
        <v>79.68310546875</v>
      </c>
      <c r="BI14" s="84">
        <v>79.68310546875</v>
      </c>
      <c r="BJ14" s="84">
        <v>79.68310546875</v>
      </c>
      <c r="BK14" s="84">
        <v>79.715576171875</v>
      </c>
      <c r="BL14" s="84">
        <v>79.715576171875</v>
      </c>
      <c r="BM14" s="84">
        <v>79.748046875</v>
      </c>
      <c r="BN14" s="84">
        <v>79.748046875</v>
      </c>
      <c r="BO14" s="84">
        <v>79.780517578125</v>
      </c>
      <c r="BP14" s="84">
        <v>79.780517578125</v>
      </c>
      <c r="BQ14" s="84">
        <v>79.780517578125</v>
      </c>
      <c r="BR14" s="84">
        <v>79.81298828125</v>
      </c>
      <c r="BS14" s="84">
        <v>79.81298828125</v>
      </c>
      <c r="BT14" s="84">
        <v>79.81298828125</v>
      </c>
      <c r="BU14" s="84">
        <v>79.81298828125</v>
      </c>
    </row>
    <row r="15" spans="2:73" ht="16.5">
      <c r="B15" s="27" t="s">
        <v>25</v>
      </c>
      <c r="C15" s="84">
        <v>80.300048828125</v>
      </c>
      <c r="D15" s="84">
        <v>80.33251953125</v>
      </c>
      <c r="E15" s="84">
        <v>80.170166015625</v>
      </c>
      <c r="F15" s="84">
        <v>79.68310546875</v>
      </c>
      <c r="G15" s="84">
        <v>79.29345703125</v>
      </c>
      <c r="H15" s="84">
        <v>79.066162109375</v>
      </c>
      <c r="I15" s="84">
        <v>78.806396484375</v>
      </c>
      <c r="J15" s="84">
        <v>78.611572265625</v>
      </c>
      <c r="K15" s="84">
        <v>78.481689453125</v>
      </c>
      <c r="L15" s="84">
        <v>78.5791015625</v>
      </c>
      <c r="M15" s="84">
        <v>78.611572265625</v>
      </c>
      <c r="N15" s="84">
        <v>78.5791015625</v>
      </c>
      <c r="O15" s="84">
        <v>78.51416015625</v>
      </c>
      <c r="P15" s="84">
        <v>78.51416015625</v>
      </c>
      <c r="Q15" s="84">
        <v>78.611572265625</v>
      </c>
      <c r="R15" s="84">
        <v>78.676513671875</v>
      </c>
      <c r="S15" s="84">
        <v>78.708984375</v>
      </c>
      <c r="T15" s="84">
        <v>78.741455078125</v>
      </c>
      <c r="U15" s="84">
        <v>78.871337890625</v>
      </c>
      <c r="V15" s="84">
        <v>79.066162109375</v>
      </c>
      <c r="W15" s="84">
        <v>79.0986328125</v>
      </c>
      <c r="X15" s="84">
        <v>79.066162109375</v>
      </c>
      <c r="Y15" s="84">
        <v>79.0986328125</v>
      </c>
      <c r="Z15" s="84">
        <v>79.260986328125</v>
      </c>
      <c r="AA15" s="84">
        <v>79.3583984375</v>
      </c>
      <c r="AB15" s="84">
        <v>79.455810546875</v>
      </c>
      <c r="AC15" s="84">
        <v>79.48828125</v>
      </c>
      <c r="AD15" s="84">
        <v>79.520751953125</v>
      </c>
      <c r="AE15" s="84">
        <v>79.55322265625</v>
      </c>
      <c r="AF15" s="84">
        <v>79.585693359375</v>
      </c>
      <c r="AG15" s="84">
        <v>79.6181640625</v>
      </c>
      <c r="AH15" s="84">
        <v>79.650634765625</v>
      </c>
      <c r="AI15" s="84">
        <v>79.68310546875</v>
      </c>
      <c r="AJ15" s="84">
        <v>79.68310546875</v>
      </c>
      <c r="AK15" s="84">
        <v>79.715576171875</v>
      </c>
      <c r="AL15" s="84">
        <v>79.748046875</v>
      </c>
      <c r="AM15" s="84">
        <v>79.748046875</v>
      </c>
      <c r="AN15" s="84">
        <v>79.780517578125</v>
      </c>
      <c r="AO15" s="84">
        <v>79.780517578125</v>
      </c>
      <c r="AP15" s="84">
        <v>79.81298828125</v>
      </c>
      <c r="AQ15" s="84">
        <v>79.845458984375</v>
      </c>
      <c r="AR15" s="84">
        <v>79.845458984375</v>
      </c>
      <c r="AS15" s="84">
        <v>79.845458984375</v>
      </c>
      <c r="AT15" s="84">
        <v>79.8779296875</v>
      </c>
      <c r="AU15" s="84">
        <v>79.8779296875</v>
      </c>
      <c r="AV15" s="84">
        <v>79.8779296875</v>
      </c>
      <c r="AW15" s="84">
        <v>79.8779296875</v>
      </c>
      <c r="AX15" s="84">
        <v>79.8779296875</v>
      </c>
      <c r="AY15" s="84">
        <v>79.8779296875</v>
      </c>
      <c r="AZ15" s="84">
        <v>79.910400390625</v>
      </c>
      <c r="BA15" s="84">
        <v>79.910400390625</v>
      </c>
      <c r="BB15" s="84">
        <v>79.910400390625</v>
      </c>
      <c r="BC15" s="84">
        <v>79.910400390625</v>
      </c>
      <c r="BD15" s="84">
        <v>79.910400390625</v>
      </c>
      <c r="BE15" s="84">
        <v>79.910400390625</v>
      </c>
      <c r="BF15" s="84">
        <v>79.910400390625</v>
      </c>
      <c r="BG15" s="84">
        <v>79.910400390625</v>
      </c>
      <c r="BH15" s="84">
        <v>79.910400390625</v>
      </c>
      <c r="BI15" s="84">
        <v>79.910400390625</v>
      </c>
      <c r="BJ15" s="84">
        <v>79.910400390625</v>
      </c>
      <c r="BK15" s="84">
        <v>79.910400390625</v>
      </c>
      <c r="BL15" s="84">
        <v>79.910400390625</v>
      </c>
      <c r="BM15" s="84">
        <v>79.910400390625</v>
      </c>
      <c r="BN15" s="84">
        <v>79.8779296875</v>
      </c>
      <c r="BO15" s="84">
        <v>79.8779296875</v>
      </c>
      <c r="BP15" s="84">
        <v>79.8779296875</v>
      </c>
      <c r="BQ15" s="84">
        <v>79.910400390625</v>
      </c>
      <c r="BR15" s="84">
        <v>79.910400390625</v>
      </c>
      <c r="BS15" s="84">
        <v>79.910400390625</v>
      </c>
      <c r="BT15" s="84">
        <v>79.910400390625</v>
      </c>
      <c r="BU15" s="84">
        <v>79.910400390625</v>
      </c>
    </row>
    <row r="16" spans="2:73" ht="16.5">
      <c r="B16" s="28" t="s">
        <v>17</v>
      </c>
      <c r="C16" s="35">
        <f>(C14-C15)/($C$14-C15)</f>
        <v>1</v>
      </c>
      <c r="D16" s="35">
        <f t="shared" ref="D16:AM16" si="2">(D14-D15)/($C$14-D15)</f>
        <v>0.99718943226531764</v>
      </c>
      <c r="E16" s="35">
        <f t="shared" si="2"/>
        <v>0.94193912063134155</v>
      </c>
      <c r="F16" s="35">
        <f t="shared" si="2"/>
        <v>0.81864695849914726</v>
      </c>
      <c r="G16" s="35">
        <f>(G14-G15)/($C$14-G15)</f>
        <v>0.66571265025758442</v>
      </c>
      <c r="H16" s="35">
        <f t="shared" si="2"/>
        <v>0.54597701149425293</v>
      </c>
      <c r="I16" s="35">
        <f t="shared" si="2"/>
        <v>0.45207852193995379</v>
      </c>
      <c r="J16" s="35">
        <f t="shared" si="2"/>
        <v>0.37717265353418306</v>
      </c>
      <c r="K16" s="35">
        <f t="shared" si="2"/>
        <v>0.3159117305458769</v>
      </c>
      <c r="L16" s="35">
        <f t="shared" si="2"/>
        <v>0.26840579710144929</v>
      </c>
      <c r="M16" s="35">
        <f t="shared" si="2"/>
        <v>0.22943221320973348</v>
      </c>
      <c r="N16" s="35">
        <f t="shared" si="2"/>
        <v>0.19536231884057972</v>
      </c>
      <c r="O16" s="35">
        <f t="shared" si="2"/>
        <v>0.16715031921067905</v>
      </c>
      <c r="P16" s="35">
        <f t="shared" si="2"/>
        <v>0.14393499709808474</v>
      </c>
      <c r="Q16" s="35">
        <f t="shared" si="2"/>
        <v>0.12630359212050984</v>
      </c>
      <c r="R16" s="35">
        <f t="shared" si="2"/>
        <v>0.11053240740740741</v>
      </c>
      <c r="S16" s="35">
        <f t="shared" si="2"/>
        <v>0.1006362058993638</v>
      </c>
      <c r="T16" s="35">
        <f t="shared" si="2"/>
        <v>8.7861271676300576E-2</v>
      </c>
      <c r="U16" s="35">
        <f t="shared" si="2"/>
        <v>7.9008073817762398E-2</v>
      </c>
      <c r="V16" s="35">
        <f t="shared" si="2"/>
        <v>7.183908045977011E-2</v>
      </c>
      <c r="W16" s="35">
        <f t="shared" si="2"/>
        <v>6.3756461803561176E-2</v>
      </c>
      <c r="X16" s="35">
        <f t="shared" si="2"/>
        <v>5.5747126436781612E-2</v>
      </c>
      <c r="Y16" s="35">
        <f t="shared" si="2"/>
        <v>4.9971280873061456E-2</v>
      </c>
      <c r="Z16" s="35">
        <f t="shared" si="2"/>
        <v>4.7537227949599081E-2</v>
      </c>
      <c r="AA16" s="35">
        <f t="shared" si="2"/>
        <v>4.40251572327044E-2</v>
      </c>
      <c r="AB16" s="35">
        <f t="shared" si="2"/>
        <v>4.1095890410958902E-2</v>
      </c>
      <c r="AC16" s="35">
        <f t="shared" si="2"/>
        <v>3.7649743297204795E-2</v>
      </c>
      <c r="AD16" s="35">
        <f t="shared" si="2"/>
        <v>3.4777651083238312E-2</v>
      </c>
      <c r="AE16" s="35">
        <f t="shared" si="2"/>
        <v>3.1908831908831911E-2</v>
      </c>
      <c r="AF16" s="35">
        <f t="shared" si="2"/>
        <v>3.0182232346241459E-2</v>
      </c>
      <c r="AG16" s="73">
        <f t="shared" si="2"/>
        <v>2.7888446215139442E-2</v>
      </c>
      <c r="AH16" s="73">
        <f t="shared" si="2"/>
        <v>2.5597269624573378E-2</v>
      </c>
      <c r="AI16" s="73">
        <f t="shared" si="2"/>
        <v>2.3877202956225127E-2</v>
      </c>
      <c r="AJ16" s="73">
        <f t="shared" si="2"/>
        <v>2.1603183627060828E-2</v>
      </c>
      <c r="AK16" s="73">
        <f t="shared" si="2"/>
        <v>2.1022727272727273E-2</v>
      </c>
      <c r="AL16" s="73">
        <f t="shared" si="2"/>
        <v>1.9307211811470756E-2</v>
      </c>
      <c r="AM16" s="73">
        <f t="shared" si="2"/>
        <v>1.7603634298693924E-2</v>
      </c>
      <c r="AN16" s="73">
        <f t="shared" ref="AN16:BU16" si="3">(AN14-AN15)/($C$14-AN15)</f>
        <v>1.6458569807037457E-2</v>
      </c>
      <c r="AO16" s="73">
        <f t="shared" si="3"/>
        <v>1.532349602724177E-2</v>
      </c>
      <c r="AP16" s="73">
        <f t="shared" si="3"/>
        <v>1.4747589336358479E-2</v>
      </c>
      <c r="AQ16" s="73">
        <f t="shared" si="3"/>
        <v>1.3605442176870748E-2</v>
      </c>
      <c r="AR16" s="73">
        <f t="shared" si="3"/>
        <v>1.2471655328798186E-2</v>
      </c>
      <c r="AS16" s="73">
        <f t="shared" si="3"/>
        <v>1.1904761904761904E-2</v>
      </c>
      <c r="AT16" s="73">
        <f t="shared" si="3"/>
        <v>1.1331444759206799E-2</v>
      </c>
      <c r="AU16" s="73">
        <f t="shared" si="3"/>
        <v>1.0198300283286119E-2</v>
      </c>
      <c r="AV16" s="73">
        <f t="shared" si="3"/>
        <v>9.6317280453257787E-3</v>
      </c>
      <c r="AW16" s="73">
        <f t="shared" si="3"/>
        <v>8.4985835694051E-3</v>
      </c>
      <c r="AX16" s="73">
        <f t="shared" si="3"/>
        <v>7.9320113314447598E-3</v>
      </c>
      <c r="AY16" s="73">
        <f t="shared" si="3"/>
        <v>6.7988668555240793E-3</v>
      </c>
      <c r="AZ16" s="73">
        <f t="shared" si="3"/>
        <v>6.7950169875424689E-3</v>
      </c>
      <c r="BA16" s="73">
        <f t="shared" si="3"/>
        <v>6.7950169875424689E-3</v>
      </c>
      <c r="BB16" s="73">
        <f t="shared" si="3"/>
        <v>6.2287655719139301E-3</v>
      </c>
      <c r="BC16" s="73">
        <f t="shared" si="3"/>
        <v>5.6625141562853904E-3</v>
      </c>
      <c r="BD16" s="73">
        <f t="shared" si="3"/>
        <v>5.0962627406568517E-3</v>
      </c>
      <c r="BE16" s="73">
        <f t="shared" si="3"/>
        <v>5.0962627406568517E-3</v>
      </c>
      <c r="BF16" s="73">
        <f t="shared" si="3"/>
        <v>4.5300113250283129E-3</v>
      </c>
      <c r="BG16" s="73">
        <f t="shared" si="3"/>
        <v>4.5300113250283129E-3</v>
      </c>
      <c r="BH16" s="73">
        <f t="shared" si="3"/>
        <v>3.9637599093997732E-3</v>
      </c>
      <c r="BI16" s="73">
        <f t="shared" si="3"/>
        <v>3.9637599093997732E-3</v>
      </c>
      <c r="BJ16" s="73">
        <f t="shared" si="3"/>
        <v>3.9637599093997732E-3</v>
      </c>
      <c r="BK16" s="73">
        <f t="shared" si="3"/>
        <v>3.3975084937712344E-3</v>
      </c>
      <c r="BL16" s="73">
        <f t="shared" si="3"/>
        <v>3.3975084937712344E-3</v>
      </c>
      <c r="BM16" s="73">
        <f t="shared" si="3"/>
        <v>2.8312570781426952E-3</v>
      </c>
      <c r="BN16" s="73">
        <f t="shared" si="3"/>
        <v>2.2662889518413596E-3</v>
      </c>
      <c r="BO16" s="73">
        <f t="shared" si="3"/>
        <v>1.6997167138810198E-3</v>
      </c>
      <c r="BP16" s="73">
        <f t="shared" si="3"/>
        <v>1.6997167138810198E-3</v>
      </c>
      <c r="BQ16" s="73">
        <f t="shared" si="3"/>
        <v>2.2650056625141564E-3</v>
      </c>
      <c r="BR16" s="73">
        <f t="shared" si="3"/>
        <v>1.6987542468856172E-3</v>
      </c>
      <c r="BS16" s="73">
        <f t="shared" si="3"/>
        <v>1.6987542468856172E-3</v>
      </c>
      <c r="BT16" s="73">
        <f t="shared" si="3"/>
        <v>1.6987542468856172E-3</v>
      </c>
      <c r="BU16" s="73">
        <f t="shared" si="3"/>
        <v>1.6987542468856172E-3</v>
      </c>
    </row>
    <row r="17" spans="2:117">
      <c r="B17" s="28" t="s">
        <v>2</v>
      </c>
      <c r="C17" s="35">
        <f>$I$12*C13/$E$6^2</f>
        <v>0</v>
      </c>
      <c r="D17" s="35">
        <f t="shared" ref="D17:AM17" si="4">$I$12*D13/$E$6^2</f>
        <v>0.37000000000000005</v>
      </c>
      <c r="E17" s="35">
        <f t="shared" si="4"/>
        <v>0.7400000000000001</v>
      </c>
      <c r="F17" s="35">
        <f t="shared" si="4"/>
        <v>1.1100000000000001</v>
      </c>
      <c r="G17" s="35">
        <f t="shared" si="4"/>
        <v>1.4800000000000002</v>
      </c>
      <c r="H17" s="35">
        <f t="shared" si="4"/>
        <v>1.85</v>
      </c>
      <c r="I17" s="35">
        <f t="shared" si="4"/>
        <v>2.2200000000000002</v>
      </c>
      <c r="J17" s="35">
        <f t="shared" si="4"/>
        <v>2.59</v>
      </c>
      <c r="K17" s="35">
        <f t="shared" si="4"/>
        <v>2.9600000000000004</v>
      </c>
      <c r="L17" s="35">
        <f t="shared" si="4"/>
        <v>3.3300000000000005</v>
      </c>
      <c r="M17" s="35">
        <f t="shared" si="4"/>
        <v>3.7</v>
      </c>
      <c r="N17" s="35">
        <f t="shared" si="4"/>
        <v>4.07</v>
      </c>
      <c r="O17" s="35">
        <f t="shared" si="4"/>
        <v>4.4400000000000004</v>
      </c>
      <c r="P17" s="35">
        <f t="shared" si="4"/>
        <v>4.8100000000000005</v>
      </c>
      <c r="Q17" s="35">
        <f t="shared" si="4"/>
        <v>5.18</v>
      </c>
      <c r="R17" s="35">
        <f t="shared" si="4"/>
        <v>5.55</v>
      </c>
      <c r="S17" s="35">
        <f t="shared" si="4"/>
        <v>5.9200000000000008</v>
      </c>
      <c r="T17" s="35">
        <f t="shared" si="4"/>
        <v>6.2900000000000009</v>
      </c>
      <c r="U17" s="35">
        <f t="shared" si="4"/>
        <v>6.660000000000001</v>
      </c>
      <c r="V17" s="35">
        <f t="shared" si="4"/>
        <v>7.03</v>
      </c>
      <c r="W17" s="35">
        <f t="shared" si="4"/>
        <v>7.4</v>
      </c>
      <c r="X17" s="35">
        <f t="shared" si="4"/>
        <v>7.7700000000000014</v>
      </c>
      <c r="Y17" s="35">
        <f t="shared" si="4"/>
        <v>8.14</v>
      </c>
      <c r="Z17" s="35">
        <f t="shared" si="4"/>
        <v>8.51</v>
      </c>
      <c r="AA17" s="35">
        <f t="shared" si="4"/>
        <v>8.8800000000000008</v>
      </c>
      <c r="AB17" s="35">
        <f t="shared" si="4"/>
        <v>9.2500000000000018</v>
      </c>
      <c r="AC17" s="35">
        <f t="shared" si="4"/>
        <v>9.620000000000001</v>
      </c>
      <c r="AD17" s="35">
        <f t="shared" si="4"/>
        <v>9.99</v>
      </c>
      <c r="AE17" s="35">
        <f t="shared" si="4"/>
        <v>10.36</v>
      </c>
      <c r="AF17" s="35">
        <f t="shared" si="4"/>
        <v>10.73</v>
      </c>
      <c r="AG17" s="35">
        <f t="shared" si="4"/>
        <v>11.1</v>
      </c>
      <c r="AH17" s="35">
        <f t="shared" si="4"/>
        <v>11.470000000000002</v>
      </c>
      <c r="AI17" s="35">
        <f t="shared" si="4"/>
        <v>11.840000000000002</v>
      </c>
      <c r="AJ17" s="35">
        <f t="shared" si="4"/>
        <v>12.21</v>
      </c>
      <c r="AK17" s="35">
        <f t="shared" si="4"/>
        <v>12.580000000000002</v>
      </c>
      <c r="AL17" s="35">
        <f t="shared" si="4"/>
        <v>12.950000000000001</v>
      </c>
      <c r="AM17" s="35">
        <f t="shared" si="4"/>
        <v>13.320000000000002</v>
      </c>
      <c r="AN17" s="35">
        <f t="shared" ref="AN17:BU17" si="5">$I$12*AN13/$E$6^2</f>
        <v>13.690000000000001</v>
      </c>
      <c r="AO17" s="35">
        <f t="shared" si="5"/>
        <v>14.06</v>
      </c>
      <c r="AP17" s="35">
        <f t="shared" si="5"/>
        <v>14.430000000000001</v>
      </c>
      <c r="AQ17" s="35">
        <f t="shared" si="5"/>
        <v>14.8</v>
      </c>
      <c r="AR17" s="35">
        <f t="shared" si="5"/>
        <v>15.17</v>
      </c>
      <c r="AS17" s="35">
        <f t="shared" si="5"/>
        <v>15.540000000000003</v>
      </c>
      <c r="AT17" s="35">
        <f t="shared" si="5"/>
        <v>15.910000000000002</v>
      </c>
      <c r="AU17" s="35">
        <f t="shared" si="5"/>
        <v>16.28</v>
      </c>
      <c r="AV17" s="35">
        <f t="shared" si="5"/>
        <v>16.650000000000002</v>
      </c>
      <c r="AW17" s="35">
        <f t="shared" si="5"/>
        <v>17.02</v>
      </c>
      <c r="AX17" s="35">
        <f t="shared" si="5"/>
        <v>17.39</v>
      </c>
      <c r="AY17" s="35">
        <f t="shared" si="5"/>
        <v>17.760000000000002</v>
      </c>
      <c r="AZ17" s="35">
        <f t="shared" si="5"/>
        <v>18.13</v>
      </c>
      <c r="BA17" s="35">
        <f t="shared" si="5"/>
        <v>18.500000000000004</v>
      </c>
      <c r="BB17" s="35">
        <f t="shared" si="5"/>
        <v>18.87</v>
      </c>
      <c r="BC17" s="35">
        <f t="shared" si="5"/>
        <v>19.240000000000002</v>
      </c>
      <c r="BD17" s="35">
        <f t="shared" si="5"/>
        <v>19.61</v>
      </c>
      <c r="BE17" s="35">
        <f t="shared" si="5"/>
        <v>19.98</v>
      </c>
      <c r="BF17" s="35">
        <f t="shared" si="5"/>
        <v>20.350000000000001</v>
      </c>
      <c r="BG17" s="35">
        <f t="shared" si="5"/>
        <v>20.72</v>
      </c>
      <c r="BH17" s="35">
        <f t="shared" si="5"/>
        <v>21.09</v>
      </c>
      <c r="BI17" s="35">
        <f t="shared" si="5"/>
        <v>21.46</v>
      </c>
      <c r="BJ17" s="35">
        <f t="shared" si="5"/>
        <v>21.830000000000005</v>
      </c>
      <c r="BK17" s="35">
        <f t="shared" si="5"/>
        <v>22.2</v>
      </c>
      <c r="BL17" s="35">
        <f t="shared" si="5"/>
        <v>22.570000000000004</v>
      </c>
      <c r="BM17" s="35">
        <f t="shared" si="5"/>
        <v>22.940000000000005</v>
      </c>
      <c r="BN17" s="35">
        <f t="shared" si="5"/>
        <v>23.310000000000002</v>
      </c>
      <c r="BO17" s="35">
        <f t="shared" si="5"/>
        <v>23.680000000000003</v>
      </c>
      <c r="BP17" s="35">
        <f t="shared" si="5"/>
        <v>24.050000000000004</v>
      </c>
      <c r="BQ17" s="35">
        <f t="shared" si="5"/>
        <v>24.42</v>
      </c>
      <c r="BR17" s="35">
        <f t="shared" si="5"/>
        <v>24.790000000000003</v>
      </c>
      <c r="BS17" s="35">
        <f t="shared" si="5"/>
        <v>25.160000000000004</v>
      </c>
      <c r="BT17" s="35">
        <f t="shared" si="5"/>
        <v>25.53</v>
      </c>
      <c r="BU17" s="35">
        <f t="shared" si="5"/>
        <v>25.900000000000002</v>
      </c>
    </row>
    <row r="18" spans="2:117">
      <c r="B18" s="28" t="s">
        <v>26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55"/>
      <c r="P18" s="35"/>
      <c r="Q18" s="55"/>
      <c r="R18" s="35"/>
      <c r="S18" s="35">
        <v>7.25</v>
      </c>
      <c r="T18" s="35"/>
      <c r="U18" s="36"/>
      <c r="V18" s="35"/>
      <c r="W18" s="35"/>
      <c r="X18" s="55"/>
      <c r="Y18" s="35"/>
      <c r="Z18" s="35"/>
      <c r="AA18" s="35"/>
      <c r="AB18" s="35"/>
      <c r="AC18" s="40"/>
      <c r="AD18" s="36"/>
      <c r="AE18" s="36"/>
      <c r="AF18" s="36"/>
      <c r="AG18" s="36"/>
      <c r="AH18" s="36"/>
      <c r="AI18" s="36"/>
      <c r="AJ18" s="36"/>
      <c r="AK18" s="36">
        <v>4</v>
      </c>
      <c r="AL18" s="36"/>
      <c r="AM18" s="57"/>
      <c r="AN18" s="41"/>
      <c r="AO18" s="41"/>
      <c r="AP18" s="41"/>
      <c r="AQ18" s="41"/>
      <c r="AR18" s="41"/>
      <c r="AS18" s="41"/>
      <c r="AT18" s="41"/>
      <c r="BU18">
        <v>11.5</v>
      </c>
    </row>
    <row r="19" spans="2:117" ht="15" thickBot="1">
      <c r="B19" s="8" t="s">
        <v>4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56"/>
      <c r="P19" s="56"/>
      <c r="Q19" s="56"/>
      <c r="R19" s="56"/>
      <c r="S19" s="56">
        <f>1/S18*$E12/$E6</f>
        <v>834.48275862068965</v>
      </c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>
        <f t="shared" ref="S19:BU19" si="6">1/AK18*$E12/$E6</f>
        <v>1512.5</v>
      </c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>
        <f t="shared" si="6"/>
        <v>526.08695652173913</v>
      </c>
    </row>
    <row r="20" spans="2:117" ht="15" thickBot="1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2:117" s="22" customFormat="1" ht="16.5">
      <c r="B21" s="44" t="s">
        <v>1</v>
      </c>
      <c r="C21" s="45"/>
      <c r="D21" s="46" t="s">
        <v>12</v>
      </c>
      <c r="E21" s="45">
        <v>25</v>
      </c>
      <c r="F21" s="45" t="s">
        <v>13</v>
      </c>
      <c r="G21" s="45"/>
      <c r="H21" s="45" t="s">
        <v>14</v>
      </c>
      <c r="I21" s="45">
        <f>0.6*10^-5</f>
        <v>6.0000000000000002E-6</v>
      </c>
      <c r="J21" s="45" t="s">
        <v>18</v>
      </c>
      <c r="K21" s="45"/>
      <c r="L21" s="45" t="s">
        <v>15</v>
      </c>
      <c r="M21" s="45">
        <v>2</v>
      </c>
      <c r="N21" s="45" t="s">
        <v>16</v>
      </c>
      <c r="O21" s="45"/>
      <c r="P21" s="45"/>
      <c r="Q21" s="45"/>
      <c r="R21" s="45"/>
      <c r="S21" s="45"/>
      <c r="T21" s="45"/>
      <c r="U21" s="45"/>
      <c r="V21" s="45"/>
      <c r="W21" s="45"/>
      <c r="X21" s="61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7"/>
    </row>
    <row r="22" spans="2:117" s="22" customFormat="1">
      <c r="B22" s="48" t="s">
        <v>19</v>
      </c>
      <c r="C22" s="42">
        <v>0</v>
      </c>
      <c r="D22" s="42">
        <v>6</v>
      </c>
      <c r="E22" s="42">
        <f>D22+4</f>
        <v>10</v>
      </c>
      <c r="F22" s="42">
        <f t="shared" ref="F22:BQ22" si="7">E22+4</f>
        <v>14</v>
      </c>
      <c r="G22" s="42">
        <f t="shared" si="7"/>
        <v>18</v>
      </c>
      <c r="H22" s="42">
        <f t="shared" si="7"/>
        <v>22</v>
      </c>
      <c r="I22" s="42">
        <f t="shared" si="7"/>
        <v>26</v>
      </c>
      <c r="J22" s="42">
        <f t="shared" si="7"/>
        <v>30</v>
      </c>
      <c r="K22" s="42">
        <f t="shared" si="7"/>
        <v>34</v>
      </c>
      <c r="L22" s="42">
        <f t="shared" si="7"/>
        <v>38</v>
      </c>
      <c r="M22" s="42">
        <f t="shared" si="7"/>
        <v>42</v>
      </c>
      <c r="N22" s="42">
        <f t="shared" si="7"/>
        <v>46</v>
      </c>
      <c r="O22" s="42">
        <f t="shared" si="7"/>
        <v>50</v>
      </c>
      <c r="P22" s="42">
        <f t="shared" si="7"/>
        <v>54</v>
      </c>
      <c r="Q22" s="42">
        <f t="shared" si="7"/>
        <v>58</v>
      </c>
      <c r="R22" s="42">
        <f t="shared" si="7"/>
        <v>62</v>
      </c>
      <c r="S22" s="42">
        <f t="shared" si="7"/>
        <v>66</v>
      </c>
      <c r="T22" s="42">
        <f t="shared" si="7"/>
        <v>70</v>
      </c>
      <c r="U22" s="42">
        <f t="shared" si="7"/>
        <v>74</v>
      </c>
      <c r="V22" s="42">
        <f t="shared" si="7"/>
        <v>78</v>
      </c>
      <c r="W22" s="42">
        <f t="shared" si="7"/>
        <v>82</v>
      </c>
      <c r="X22" s="42">
        <f t="shared" si="7"/>
        <v>86</v>
      </c>
      <c r="Y22" s="42">
        <f t="shared" si="7"/>
        <v>90</v>
      </c>
      <c r="Z22" s="42">
        <f t="shared" si="7"/>
        <v>94</v>
      </c>
      <c r="AA22" s="42">
        <f t="shared" si="7"/>
        <v>98</v>
      </c>
      <c r="AB22" s="42">
        <f t="shared" si="7"/>
        <v>102</v>
      </c>
      <c r="AC22" s="42">
        <f t="shared" si="7"/>
        <v>106</v>
      </c>
      <c r="AD22" s="42">
        <f t="shared" si="7"/>
        <v>110</v>
      </c>
      <c r="AE22" s="42">
        <f t="shared" si="7"/>
        <v>114</v>
      </c>
      <c r="AF22" s="42">
        <f t="shared" si="7"/>
        <v>118</v>
      </c>
      <c r="AG22" s="42">
        <f t="shared" si="7"/>
        <v>122</v>
      </c>
      <c r="AH22" s="42">
        <f t="shared" si="7"/>
        <v>126</v>
      </c>
      <c r="AI22" s="42">
        <f t="shared" si="7"/>
        <v>130</v>
      </c>
      <c r="AJ22" s="42">
        <f t="shared" si="7"/>
        <v>134</v>
      </c>
      <c r="AK22" s="42">
        <f t="shared" si="7"/>
        <v>138</v>
      </c>
      <c r="AL22" s="42">
        <f t="shared" si="7"/>
        <v>142</v>
      </c>
      <c r="AM22" s="42">
        <f t="shared" si="7"/>
        <v>146</v>
      </c>
      <c r="AN22" s="42">
        <f t="shared" si="7"/>
        <v>150</v>
      </c>
      <c r="AO22" s="42">
        <f t="shared" si="7"/>
        <v>154</v>
      </c>
      <c r="AP22" s="42">
        <f t="shared" si="7"/>
        <v>158</v>
      </c>
      <c r="AQ22" s="42">
        <f t="shared" si="7"/>
        <v>162</v>
      </c>
      <c r="AR22" s="42">
        <f t="shared" si="7"/>
        <v>166</v>
      </c>
      <c r="AS22" s="42">
        <f t="shared" si="7"/>
        <v>170</v>
      </c>
      <c r="AT22" s="42">
        <f t="shared" si="7"/>
        <v>174</v>
      </c>
      <c r="AU22" s="42">
        <f t="shared" si="7"/>
        <v>178</v>
      </c>
      <c r="AV22" s="42">
        <f t="shared" si="7"/>
        <v>182</v>
      </c>
      <c r="AW22" s="42">
        <f t="shared" si="7"/>
        <v>186</v>
      </c>
      <c r="AX22" s="42">
        <f t="shared" si="7"/>
        <v>190</v>
      </c>
      <c r="AY22" s="42">
        <f t="shared" si="7"/>
        <v>194</v>
      </c>
      <c r="AZ22" s="42">
        <f t="shared" si="7"/>
        <v>198</v>
      </c>
      <c r="BA22" s="42">
        <f t="shared" si="7"/>
        <v>202</v>
      </c>
      <c r="BB22" s="42">
        <f t="shared" si="7"/>
        <v>206</v>
      </c>
      <c r="BC22" s="42">
        <f t="shared" si="7"/>
        <v>210</v>
      </c>
      <c r="BD22" s="42">
        <f t="shared" si="7"/>
        <v>214</v>
      </c>
      <c r="BE22" s="42">
        <f t="shared" si="7"/>
        <v>218</v>
      </c>
      <c r="BF22" s="42">
        <f t="shared" si="7"/>
        <v>222</v>
      </c>
      <c r="BG22" s="42">
        <f t="shared" si="7"/>
        <v>226</v>
      </c>
      <c r="BH22" s="42">
        <f t="shared" si="7"/>
        <v>230</v>
      </c>
      <c r="BI22" s="42">
        <f t="shared" si="7"/>
        <v>234</v>
      </c>
      <c r="BJ22" s="42">
        <f t="shared" si="7"/>
        <v>238</v>
      </c>
      <c r="BK22" s="42">
        <f t="shared" si="7"/>
        <v>242</v>
      </c>
      <c r="BL22" s="42">
        <f t="shared" si="7"/>
        <v>246</v>
      </c>
      <c r="BM22" s="42">
        <f t="shared" si="7"/>
        <v>250</v>
      </c>
      <c r="BN22" s="42">
        <f t="shared" si="7"/>
        <v>254</v>
      </c>
      <c r="BO22" s="42">
        <f t="shared" si="7"/>
        <v>258</v>
      </c>
      <c r="BP22" s="42">
        <f t="shared" si="7"/>
        <v>262</v>
      </c>
      <c r="BQ22" s="42">
        <f t="shared" si="7"/>
        <v>266</v>
      </c>
      <c r="BR22" s="42">
        <f t="shared" ref="BR22:BX22" si="8">BQ22+4</f>
        <v>270</v>
      </c>
      <c r="BS22" s="42">
        <f t="shared" si="8"/>
        <v>274</v>
      </c>
      <c r="BT22" s="42">
        <f t="shared" si="8"/>
        <v>278</v>
      </c>
      <c r="BU22" s="42">
        <f t="shared" si="8"/>
        <v>282</v>
      </c>
      <c r="BV22" s="42">
        <f t="shared" si="8"/>
        <v>286</v>
      </c>
      <c r="BW22" s="42">
        <f t="shared" si="8"/>
        <v>290</v>
      </c>
      <c r="BX22" s="42">
        <f t="shared" si="8"/>
        <v>294</v>
      </c>
    </row>
    <row r="23" spans="2:117" ht="16.5">
      <c r="B23" s="24" t="s">
        <v>20</v>
      </c>
      <c r="C23" s="84">
        <v>23.05419921875</v>
      </c>
      <c r="D23" s="84">
        <v>23.151611328125</v>
      </c>
      <c r="E23" s="84">
        <v>23.865966796875</v>
      </c>
      <c r="F23" s="84">
        <v>27.632568359375</v>
      </c>
      <c r="G23" s="84">
        <v>34.191650390625</v>
      </c>
      <c r="H23" s="84">
        <v>40.750732421875</v>
      </c>
      <c r="I23" s="84">
        <v>46.465576171875</v>
      </c>
      <c r="J23" s="84">
        <v>51.3037109375</v>
      </c>
      <c r="K23" s="84">
        <v>55.330078125</v>
      </c>
      <c r="L23" s="84">
        <v>58.674560546875</v>
      </c>
      <c r="M23" s="84">
        <v>61.467041015625</v>
      </c>
      <c r="N23" s="84">
        <v>63.415283203125</v>
      </c>
      <c r="O23" s="84">
        <v>65.428466796875</v>
      </c>
      <c r="P23" s="84">
        <v>67.1494140625</v>
      </c>
      <c r="Q23" s="84">
        <v>68.610595703125</v>
      </c>
      <c r="R23" s="84">
        <v>69.876953125</v>
      </c>
      <c r="S23" s="84">
        <v>70.98095703125</v>
      </c>
      <c r="T23" s="84">
        <v>71.89013671875</v>
      </c>
      <c r="U23" s="84">
        <v>72.734375</v>
      </c>
      <c r="V23" s="84">
        <v>73.44873046875</v>
      </c>
      <c r="W23" s="84">
        <v>74.09814453125</v>
      </c>
      <c r="X23" s="84">
        <v>74.650146484375</v>
      </c>
      <c r="Y23" s="84">
        <v>75.104736328125</v>
      </c>
      <c r="Z23" s="84">
        <v>75.494384765625</v>
      </c>
      <c r="AA23" s="84">
        <v>75.884033203125</v>
      </c>
      <c r="AB23" s="84">
        <v>76.2412109375</v>
      </c>
      <c r="AC23" s="84">
        <v>76.533447265625</v>
      </c>
      <c r="AD23" s="84">
        <v>76.793212890625</v>
      </c>
      <c r="AE23" s="84">
        <v>77.0205078125</v>
      </c>
      <c r="AF23" s="84">
        <v>77.21533203125</v>
      </c>
      <c r="AG23" s="84">
        <v>77.41015625</v>
      </c>
      <c r="AH23" s="84">
        <v>77.60498046875</v>
      </c>
      <c r="AI23" s="84">
        <v>77.767333984375</v>
      </c>
      <c r="AJ23" s="84">
        <v>77.897216796875</v>
      </c>
      <c r="AK23" s="84">
        <v>78.027099609375</v>
      </c>
      <c r="AL23" s="84">
        <v>78.12451171875</v>
      </c>
      <c r="AM23" s="84">
        <v>78.221923828125</v>
      </c>
      <c r="AN23" s="84">
        <v>78.3193359375</v>
      </c>
      <c r="AO23" s="84">
        <v>78.38427734375</v>
      </c>
      <c r="AP23" s="84">
        <v>78.44921875</v>
      </c>
      <c r="AQ23" s="84">
        <v>78.51416015625</v>
      </c>
      <c r="AR23" s="84">
        <v>78.5791015625</v>
      </c>
      <c r="AS23" s="84">
        <v>78.64404296875</v>
      </c>
      <c r="AT23" s="84">
        <v>78.708984375</v>
      </c>
      <c r="AU23" s="84">
        <v>78.741455078125</v>
      </c>
      <c r="AV23" s="84">
        <v>78.806396484375</v>
      </c>
      <c r="AW23" s="84">
        <v>78.8388671875</v>
      </c>
      <c r="AX23" s="84">
        <v>78.8388671875</v>
      </c>
      <c r="AY23" s="84">
        <v>78.871337890625</v>
      </c>
      <c r="AZ23" s="84">
        <v>78.90380859375</v>
      </c>
      <c r="BA23" s="84">
        <v>78.936279296875</v>
      </c>
      <c r="BB23" s="84">
        <v>78.936279296875</v>
      </c>
      <c r="BC23" s="84">
        <v>78.96875</v>
      </c>
      <c r="BD23" s="84">
        <v>78.96875</v>
      </c>
      <c r="BE23" s="84">
        <v>78.96875</v>
      </c>
      <c r="BF23" s="84">
        <v>79.001220703125</v>
      </c>
      <c r="BG23" s="84">
        <v>79.001220703125</v>
      </c>
      <c r="BH23" s="84">
        <v>79.03369140625</v>
      </c>
      <c r="BI23" s="84">
        <v>79.03369140625</v>
      </c>
      <c r="BJ23" s="84">
        <v>79.03369140625</v>
      </c>
      <c r="BK23" s="84">
        <v>79.03369140625</v>
      </c>
      <c r="BL23" s="84">
        <v>79.03369140625</v>
      </c>
      <c r="BM23" s="84">
        <v>79.066162109375</v>
      </c>
      <c r="BN23" s="84">
        <v>79.066162109375</v>
      </c>
      <c r="BO23" s="84">
        <v>79.066162109375</v>
      </c>
      <c r="BP23" s="84">
        <v>79.03369140625</v>
      </c>
      <c r="BQ23" s="84">
        <v>79.03369140625</v>
      </c>
      <c r="BR23" s="84">
        <v>79.03369140625</v>
      </c>
      <c r="BS23" s="84">
        <v>79.03369140625</v>
      </c>
      <c r="BT23" s="84">
        <v>79.03369140625</v>
      </c>
      <c r="BU23" s="84">
        <v>79.03369140625</v>
      </c>
      <c r="BV23" s="84">
        <v>79.03369140625</v>
      </c>
      <c r="BW23" s="84">
        <v>79.03369140625</v>
      </c>
      <c r="BX23" s="84">
        <v>79.03369140625</v>
      </c>
    </row>
    <row r="24" spans="2:117" ht="16.5">
      <c r="B24" s="24" t="s">
        <v>25</v>
      </c>
      <c r="C24" s="84">
        <v>79.715576171875</v>
      </c>
      <c r="D24" s="84">
        <v>79.650634765625</v>
      </c>
      <c r="E24" s="84">
        <v>79.48828125</v>
      </c>
      <c r="F24" s="84">
        <v>79.001220703125</v>
      </c>
      <c r="G24" s="84">
        <v>78.5791015625</v>
      </c>
      <c r="H24" s="84">
        <v>78.286865234375</v>
      </c>
      <c r="I24" s="84">
        <v>78.189453125</v>
      </c>
      <c r="J24" s="84">
        <v>78.156982421875</v>
      </c>
      <c r="K24" s="84">
        <v>78.092041015625</v>
      </c>
      <c r="L24" s="84">
        <v>78.092041015625</v>
      </c>
      <c r="M24" s="84">
        <v>78.092041015625</v>
      </c>
      <c r="N24" s="84">
        <v>78.221923828125</v>
      </c>
      <c r="O24" s="84">
        <v>78.3193359375</v>
      </c>
      <c r="P24" s="84">
        <v>78.351806640625</v>
      </c>
      <c r="Q24" s="84">
        <v>78.44921875</v>
      </c>
      <c r="R24" s="84">
        <v>78.546630859375</v>
      </c>
      <c r="S24" s="84">
        <v>78.611572265625</v>
      </c>
      <c r="T24" s="84">
        <v>78.64404296875</v>
      </c>
      <c r="U24" s="84">
        <v>78.676513671875</v>
      </c>
      <c r="V24" s="84">
        <v>78.77392578125</v>
      </c>
      <c r="W24" s="84">
        <v>78.806396484375</v>
      </c>
      <c r="X24" s="84">
        <v>78.90380859375</v>
      </c>
      <c r="Y24" s="84">
        <v>78.936279296875</v>
      </c>
      <c r="Z24" s="84">
        <v>78.96875</v>
      </c>
      <c r="AA24" s="84">
        <v>79.001220703125</v>
      </c>
      <c r="AB24" s="84">
        <v>79.03369140625</v>
      </c>
      <c r="AC24" s="84">
        <v>79.066162109375</v>
      </c>
      <c r="AD24" s="84">
        <v>79.066162109375</v>
      </c>
      <c r="AE24" s="84">
        <v>79.0986328125</v>
      </c>
      <c r="AF24" s="84">
        <v>79.131103515625</v>
      </c>
      <c r="AG24" s="84">
        <v>79.131103515625</v>
      </c>
      <c r="AH24" s="84">
        <v>79.131103515625</v>
      </c>
      <c r="AI24" s="84">
        <v>79.16357421875</v>
      </c>
      <c r="AJ24" s="84">
        <v>79.16357421875</v>
      </c>
      <c r="AK24" s="84">
        <v>79.196044921875</v>
      </c>
      <c r="AL24" s="84">
        <v>79.196044921875</v>
      </c>
      <c r="AM24" s="84">
        <v>79.196044921875</v>
      </c>
      <c r="AN24" s="84">
        <v>79.196044921875</v>
      </c>
      <c r="AO24" s="84">
        <v>79.196044921875</v>
      </c>
      <c r="AP24" s="84">
        <v>79.16357421875</v>
      </c>
      <c r="AQ24" s="84">
        <v>79.16357421875</v>
      </c>
      <c r="AR24" s="84">
        <v>79.16357421875</v>
      </c>
      <c r="AS24" s="84">
        <v>79.16357421875</v>
      </c>
      <c r="AT24" s="84">
        <v>79.16357421875</v>
      </c>
      <c r="AU24" s="84">
        <v>79.16357421875</v>
      </c>
      <c r="AV24" s="84">
        <v>79.16357421875</v>
      </c>
      <c r="AW24" s="84">
        <v>79.16357421875</v>
      </c>
      <c r="AX24" s="84">
        <v>79.16357421875</v>
      </c>
      <c r="AY24" s="84">
        <v>79.131103515625</v>
      </c>
      <c r="AZ24" s="84">
        <v>79.131103515625</v>
      </c>
      <c r="BA24" s="84">
        <v>79.131103515625</v>
      </c>
      <c r="BB24" s="84">
        <v>79.131103515625</v>
      </c>
      <c r="BC24" s="84">
        <v>79.131103515625</v>
      </c>
      <c r="BD24" s="84">
        <v>79.0986328125</v>
      </c>
      <c r="BE24" s="84">
        <v>79.0986328125</v>
      </c>
      <c r="BF24" s="84">
        <v>79.0986328125</v>
      </c>
      <c r="BG24" s="84">
        <v>79.0986328125</v>
      </c>
      <c r="BH24" s="84">
        <v>79.0986328125</v>
      </c>
      <c r="BI24" s="84">
        <v>79.0986328125</v>
      </c>
      <c r="BJ24" s="84">
        <v>79.066162109375</v>
      </c>
      <c r="BK24" s="84">
        <v>79.066162109375</v>
      </c>
      <c r="BL24" s="84">
        <v>79.066162109375</v>
      </c>
      <c r="BM24" s="84">
        <v>79.066162109375</v>
      </c>
      <c r="BN24" s="84">
        <v>79.066162109375</v>
      </c>
      <c r="BO24" s="84">
        <v>79.066162109375</v>
      </c>
      <c r="BP24" s="84">
        <v>79.03369140625</v>
      </c>
      <c r="BQ24" s="84">
        <v>79.001220703125</v>
      </c>
      <c r="BR24" s="84">
        <v>79.03369140625</v>
      </c>
      <c r="BS24" s="84">
        <v>79.001220703125</v>
      </c>
      <c r="BT24" s="84">
        <v>79.001220703125</v>
      </c>
      <c r="BU24" s="84">
        <v>79.001220703125</v>
      </c>
      <c r="BV24" s="84">
        <v>79.001220703125</v>
      </c>
      <c r="BW24" s="84">
        <v>78.96875</v>
      </c>
      <c r="BX24" s="84">
        <v>78.96875</v>
      </c>
    </row>
    <row r="25" spans="2:117" ht="16.5">
      <c r="B25" s="28" t="s">
        <v>17</v>
      </c>
      <c r="C25" s="35">
        <f>(C23-C24)/($C$23-C24)</f>
        <v>1</v>
      </c>
      <c r="D25" s="35">
        <f t="shared" ref="D25:BO25" si="9">(D23-D24)/($C$23-D24)</f>
        <v>0.99827882960413084</v>
      </c>
      <c r="E25" s="35">
        <f t="shared" si="9"/>
        <v>0.98561565017261221</v>
      </c>
      <c r="F25" s="35">
        <f t="shared" si="9"/>
        <v>0.91816598955310502</v>
      </c>
      <c r="G25" s="35">
        <f t="shared" si="9"/>
        <v>0.79941520467836258</v>
      </c>
      <c r="H25" s="35">
        <f t="shared" si="9"/>
        <v>0.67960023515579071</v>
      </c>
      <c r="I25" s="35">
        <f t="shared" si="9"/>
        <v>0.57538280329799762</v>
      </c>
      <c r="J25" s="35">
        <f t="shared" si="9"/>
        <v>0.48733058338243962</v>
      </c>
      <c r="K25" s="35">
        <f t="shared" si="9"/>
        <v>0.41356932153392328</v>
      </c>
      <c r="L25" s="35">
        <f t="shared" si="9"/>
        <v>0.35280235988200592</v>
      </c>
      <c r="M25" s="35">
        <f t="shared" si="9"/>
        <v>0.30206489675516224</v>
      </c>
      <c r="N25" s="35">
        <f t="shared" si="9"/>
        <v>0.26839317245438493</v>
      </c>
      <c r="O25" s="35">
        <f t="shared" si="9"/>
        <v>0.23325499412455933</v>
      </c>
      <c r="P25" s="35">
        <f t="shared" si="9"/>
        <v>0.20258367586611861</v>
      </c>
      <c r="Q25" s="35">
        <f t="shared" si="9"/>
        <v>0.17760844079718641</v>
      </c>
      <c r="R25" s="35">
        <f t="shared" si="9"/>
        <v>0.15623171445289644</v>
      </c>
      <c r="S25" s="35">
        <f t="shared" si="9"/>
        <v>0.13734658094681473</v>
      </c>
      <c r="T25" s="35">
        <f t="shared" si="9"/>
        <v>0.12149532710280374</v>
      </c>
      <c r="U25" s="35">
        <f t="shared" si="9"/>
        <v>0.10683012259194395</v>
      </c>
      <c r="V25" s="35">
        <f t="shared" si="9"/>
        <v>9.5571095571095568E-2</v>
      </c>
      <c r="W25" s="35">
        <f t="shared" si="9"/>
        <v>8.4449621432731506E-2</v>
      </c>
      <c r="X25" s="35">
        <f t="shared" si="9"/>
        <v>7.6162790697674412E-2</v>
      </c>
      <c r="Y25" s="35">
        <f t="shared" si="9"/>
        <v>6.8564787914003486E-2</v>
      </c>
      <c r="Z25" s="35">
        <f t="shared" si="9"/>
        <v>6.2137049941927994E-2</v>
      </c>
      <c r="AA25" s="35">
        <f t="shared" si="9"/>
        <v>5.571677307022635E-2</v>
      </c>
      <c r="AB25" s="35">
        <f t="shared" si="9"/>
        <v>4.9883990719257539E-2</v>
      </c>
      <c r="AC25" s="35">
        <f t="shared" si="9"/>
        <v>4.5217391304347827E-2</v>
      </c>
      <c r="AD25" s="35">
        <f t="shared" si="9"/>
        <v>4.0579710144927533E-2</v>
      </c>
      <c r="AE25" s="35">
        <f t="shared" si="9"/>
        <v>3.7079953650057937E-2</v>
      </c>
      <c r="AF25" s="35">
        <f t="shared" si="9"/>
        <v>3.4163288940359006E-2</v>
      </c>
      <c r="AG25" s="35">
        <f t="shared" si="9"/>
        <v>3.0689056166763172E-2</v>
      </c>
      <c r="AH25" s="35">
        <f t="shared" si="9"/>
        <v>2.7214823393167342E-2</v>
      </c>
      <c r="AI25" s="35">
        <f t="shared" si="9"/>
        <v>2.4884259259259259E-2</v>
      </c>
      <c r="AJ25" s="35">
        <f t="shared" si="9"/>
        <v>2.2569444444444444E-2</v>
      </c>
      <c r="AK25" s="35">
        <f t="shared" si="9"/>
        <v>2.0821283979178717E-2</v>
      </c>
      <c r="AL25" s="35">
        <f t="shared" si="9"/>
        <v>1.9086176980913822E-2</v>
      </c>
      <c r="AM25" s="35">
        <f t="shared" si="9"/>
        <v>1.7351069982648931E-2</v>
      </c>
      <c r="AN25" s="35">
        <f t="shared" si="9"/>
        <v>1.5615962984384037E-2</v>
      </c>
      <c r="AO25" s="35">
        <f t="shared" si="9"/>
        <v>1.4459224985540775E-2</v>
      </c>
      <c r="AP25" s="35">
        <f t="shared" si="9"/>
        <v>1.2731481481481481E-2</v>
      </c>
      <c r="AQ25" s="35">
        <f t="shared" si="9"/>
        <v>1.1574074074074073E-2</v>
      </c>
      <c r="AR25" s="35">
        <f t="shared" si="9"/>
        <v>1.0416666666666666E-2</v>
      </c>
      <c r="AS25" s="35">
        <f t="shared" si="9"/>
        <v>9.2592592592592587E-3</v>
      </c>
      <c r="AT25" s="35">
        <f t="shared" si="9"/>
        <v>8.1018518518518514E-3</v>
      </c>
      <c r="AU25" s="35">
        <f t="shared" si="9"/>
        <v>7.5231481481481477E-3</v>
      </c>
      <c r="AV25" s="35">
        <f t="shared" si="9"/>
        <v>6.3657407407407404E-3</v>
      </c>
      <c r="AW25" s="35">
        <f t="shared" si="9"/>
        <v>5.7870370370370367E-3</v>
      </c>
      <c r="AX25" s="35">
        <f t="shared" si="9"/>
        <v>5.7870370370370367E-3</v>
      </c>
      <c r="AY25" s="35">
        <f t="shared" si="9"/>
        <v>4.6323103647944409E-3</v>
      </c>
      <c r="AZ25" s="35">
        <f t="shared" si="9"/>
        <v>4.0532715691951361E-3</v>
      </c>
      <c r="BA25" s="35">
        <f t="shared" si="9"/>
        <v>3.4742327735958309E-3</v>
      </c>
      <c r="BB25" s="35">
        <f t="shared" si="9"/>
        <v>3.4742327735958309E-3</v>
      </c>
      <c r="BC25" s="35">
        <f t="shared" si="9"/>
        <v>2.8951939779965257E-3</v>
      </c>
      <c r="BD25" s="35">
        <f t="shared" si="9"/>
        <v>2.3174971031286211E-3</v>
      </c>
      <c r="BE25" s="35">
        <f t="shared" si="9"/>
        <v>2.3174971031286211E-3</v>
      </c>
      <c r="BF25" s="35">
        <f t="shared" si="9"/>
        <v>1.7381228273464658E-3</v>
      </c>
      <c r="BG25" s="35">
        <f t="shared" si="9"/>
        <v>1.7381228273464658E-3</v>
      </c>
      <c r="BH25" s="35">
        <f t="shared" si="9"/>
        <v>1.1587485515643105E-3</v>
      </c>
      <c r="BI25" s="35">
        <f t="shared" si="9"/>
        <v>1.1587485515643105E-3</v>
      </c>
      <c r="BJ25" s="35">
        <f t="shared" si="9"/>
        <v>5.7971014492753622E-4</v>
      </c>
      <c r="BK25" s="35">
        <f t="shared" si="9"/>
        <v>5.7971014492753622E-4</v>
      </c>
      <c r="BL25" s="35">
        <f t="shared" si="9"/>
        <v>5.7971014492753622E-4</v>
      </c>
      <c r="BM25" s="35">
        <f t="shared" si="9"/>
        <v>0</v>
      </c>
      <c r="BN25" s="35">
        <f t="shared" si="9"/>
        <v>0</v>
      </c>
      <c r="BO25" s="35">
        <f t="shared" si="9"/>
        <v>0</v>
      </c>
      <c r="BP25" s="35">
        <f t="shared" ref="BP25:BX25" si="10">(BP23-BP24)/($C$23-BP24)</f>
        <v>0</v>
      </c>
      <c r="BQ25" s="35">
        <f t="shared" si="10"/>
        <v>-5.8038305281485781E-4</v>
      </c>
      <c r="BR25" s="35">
        <f t="shared" si="10"/>
        <v>0</v>
      </c>
      <c r="BS25" s="35">
        <f t="shared" si="10"/>
        <v>-5.8038305281485781E-4</v>
      </c>
      <c r="BT25" s="35">
        <f t="shared" si="10"/>
        <v>-5.8038305281485781E-4</v>
      </c>
      <c r="BU25" s="35">
        <f t="shared" si="10"/>
        <v>-5.8038305281485781E-4</v>
      </c>
      <c r="BV25" s="35">
        <f t="shared" si="10"/>
        <v>-5.8038305281485781E-4</v>
      </c>
      <c r="BW25" s="35">
        <f t="shared" si="10"/>
        <v>-1.1614401858304297E-3</v>
      </c>
      <c r="BX25" s="35">
        <f t="shared" si="10"/>
        <v>-1.1614401858304297E-3</v>
      </c>
    </row>
    <row r="26" spans="2:117">
      <c r="B26" s="28" t="s">
        <v>2</v>
      </c>
      <c r="C26" s="35">
        <f>$I$12*C22/$E$7^2</f>
        <v>0</v>
      </c>
      <c r="D26" s="35">
        <f t="shared" ref="D26:BO26" si="11">$I$12*D22/$E$7^2</f>
        <v>0.55500000000000005</v>
      </c>
      <c r="E26" s="35">
        <f t="shared" si="11"/>
        <v>0.92500000000000004</v>
      </c>
      <c r="F26" s="35">
        <f t="shared" si="11"/>
        <v>1.2949999999999999</v>
      </c>
      <c r="G26" s="35">
        <f t="shared" si="11"/>
        <v>1.6650000000000003</v>
      </c>
      <c r="H26" s="35">
        <f t="shared" si="11"/>
        <v>2.0350000000000001</v>
      </c>
      <c r="I26" s="35">
        <f t="shared" si="11"/>
        <v>2.4050000000000002</v>
      </c>
      <c r="J26" s="35">
        <f t="shared" si="11"/>
        <v>2.7749999999999999</v>
      </c>
      <c r="K26" s="35">
        <f t="shared" si="11"/>
        <v>3.1450000000000005</v>
      </c>
      <c r="L26" s="35">
        <f t="shared" si="11"/>
        <v>3.5150000000000001</v>
      </c>
      <c r="M26" s="35">
        <f t="shared" si="11"/>
        <v>3.8850000000000007</v>
      </c>
      <c r="N26" s="35">
        <f t="shared" si="11"/>
        <v>4.2549999999999999</v>
      </c>
      <c r="O26" s="35">
        <f t="shared" si="11"/>
        <v>4.6250000000000009</v>
      </c>
      <c r="P26" s="35">
        <f t="shared" si="11"/>
        <v>4.9950000000000001</v>
      </c>
      <c r="Q26" s="35">
        <f t="shared" si="11"/>
        <v>5.3650000000000002</v>
      </c>
      <c r="R26" s="35">
        <f t="shared" si="11"/>
        <v>5.7350000000000012</v>
      </c>
      <c r="S26" s="35">
        <f t="shared" si="11"/>
        <v>6.1050000000000004</v>
      </c>
      <c r="T26" s="35">
        <f t="shared" si="11"/>
        <v>6.4750000000000005</v>
      </c>
      <c r="U26" s="35">
        <f t="shared" si="11"/>
        <v>6.8450000000000006</v>
      </c>
      <c r="V26" s="35">
        <f t="shared" si="11"/>
        <v>7.2150000000000007</v>
      </c>
      <c r="W26" s="35">
        <f t="shared" si="11"/>
        <v>7.585</v>
      </c>
      <c r="X26" s="35">
        <f t="shared" si="11"/>
        <v>7.955000000000001</v>
      </c>
      <c r="Y26" s="35">
        <f t="shared" si="11"/>
        <v>8.3250000000000011</v>
      </c>
      <c r="Z26" s="35">
        <f t="shared" si="11"/>
        <v>8.6950000000000003</v>
      </c>
      <c r="AA26" s="35">
        <f t="shared" si="11"/>
        <v>9.0649999999999995</v>
      </c>
      <c r="AB26" s="35">
        <f t="shared" si="11"/>
        <v>9.4350000000000005</v>
      </c>
      <c r="AC26" s="35">
        <f t="shared" si="11"/>
        <v>9.8049999999999997</v>
      </c>
      <c r="AD26" s="35">
        <f t="shared" si="11"/>
        <v>10.175000000000001</v>
      </c>
      <c r="AE26" s="35">
        <f t="shared" si="11"/>
        <v>10.545</v>
      </c>
      <c r="AF26" s="35">
        <f t="shared" si="11"/>
        <v>10.915000000000003</v>
      </c>
      <c r="AG26" s="35">
        <f t="shared" si="11"/>
        <v>11.285000000000002</v>
      </c>
      <c r="AH26" s="35">
        <f t="shared" si="11"/>
        <v>11.655000000000001</v>
      </c>
      <c r="AI26" s="35">
        <f t="shared" si="11"/>
        <v>12.025000000000002</v>
      </c>
      <c r="AJ26" s="35">
        <f t="shared" si="11"/>
        <v>12.395000000000001</v>
      </c>
      <c r="AK26" s="35">
        <f t="shared" si="11"/>
        <v>12.765000000000001</v>
      </c>
      <c r="AL26" s="35">
        <f t="shared" si="11"/>
        <v>13.135000000000002</v>
      </c>
      <c r="AM26" s="35">
        <f t="shared" si="11"/>
        <v>13.505000000000001</v>
      </c>
      <c r="AN26" s="35">
        <f t="shared" si="11"/>
        <v>13.875000000000002</v>
      </c>
      <c r="AO26" s="35">
        <f t="shared" si="11"/>
        <v>14.245000000000001</v>
      </c>
      <c r="AP26" s="35">
        <f t="shared" si="11"/>
        <v>14.615</v>
      </c>
      <c r="AQ26" s="35">
        <f t="shared" si="11"/>
        <v>14.985000000000001</v>
      </c>
      <c r="AR26" s="35">
        <f t="shared" si="11"/>
        <v>15.355</v>
      </c>
      <c r="AS26" s="35">
        <f t="shared" si="11"/>
        <v>15.725</v>
      </c>
      <c r="AT26" s="35">
        <f t="shared" si="11"/>
        <v>16.095000000000002</v>
      </c>
      <c r="AU26" s="35">
        <f t="shared" si="11"/>
        <v>16.465</v>
      </c>
      <c r="AV26" s="35">
        <f t="shared" si="11"/>
        <v>16.835000000000001</v>
      </c>
      <c r="AW26" s="35">
        <f t="shared" si="11"/>
        <v>17.205000000000002</v>
      </c>
      <c r="AX26" s="35">
        <f t="shared" si="11"/>
        <v>17.574999999999999</v>
      </c>
      <c r="AY26" s="35">
        <f t="shared" si="11"/>
        <v>17.945000000000004</v>
      </c>
      <c r="AZ26" s="35">
        <f t="shared" si="11"/>
        <v>18.315000000000001</v>
      </c>
      <c r="BA26" s="35">
        <f t="shared" si="11"/>
        <v>18.685000000000002</v>
      </c>
      <c r="BB26" s="35">
        <f t="shared" si="11"/>
        <v>19.055000000000003</v>
      </c>
      <c r="BC26" s="35">
        <f t="shared" si="11"/>
        <v>19.425000000000001</v>
      </c>
      <c r="BD26" s="35">
        <f t="shared" si="11"/>
        <v>19.795000000000002</v>
      </c>
      <c r="BE26" s="35">
        <f t="shared" si="11"/>
        <v>20.164999999999999</v>
      </c>
      <c r="BF26" s="35">
        <f t="shared" si="11"/>
        <v>20.535</v>
      </c>
      <c r="BG26" s="35">
        <f t="shared" si="11"/>
        <v>20.905000000000001</v>
      </c>
      <c r="BH26" s="35">
        <f t="shared" si="11"/>
        <v>21.275000000000002</v>
      </c>
      <c r="BI26" s="35">
        <f t="shared" si="11"/>
        <v>21.645</v>
      </c>
      <c r="BJ26" s="35">
        <f t="shared" si="11"/>
        <v>22.015000000000001</v>
      </c>
      <c r="BK26" s="35">
        <f t="shared" si="11"/>
        <v>22.385000000000005</v>
      </c>
      <c r="BL26" s="35">
        <f t="shared" si="11"/>
        <v>22.754999999999999</v>
      </c>
      <c r="BM26" s="35">
        <f t="shared" si="11"/>
        <v>23.125000000000004</v>
      </c>
      <c r="BN26" s="35">
        <f t="shared" si="11"/>
        <v>23.495000000000005</v>
      </c>
      <c r="BO26" s="35">
        <f t="shared" si="11"/>
        <v>23.865000000000002</v>
      </c>
      <c r="BP26" s="35">
        <f t="shared" ref="BP26:BX26" si="12">$I$12*BP22/$E$7^2</f>
        <v>24.235000000000003</v>
      </c>
      <c r="BQ26" s="35">
        <f t="shared" si="12"/>
        <v>24.605000000000004</v>
      </c>
      <c r="BR26" s="35">
        <f t="shared" si="12"/>
        <v>24.975000000000001</v>
      </c>
      <c r="BS26" s="35">
        <f t="shared" si="12"/>
        <v>25.345000000000002</v>
      </c>
      <c r="BT26" s="35">
        <f t="shared" si="12"/>
        <v>25.715000000000003</v>
      </c>
      <c r="BU26" s="35">
        <f t="shared" si="12"/>
        <v>26.085000000000001</v>
      </c>
      <c r="BV26" s="35">
        <f t="shared" si="12"/>
        <v>26.455000000000002</v>
      </c>
      <c r="BW26" s="35">
        <f t="shared" si="12"/>
        <v>26.825000000000003</v>
      </c>
      <c r="BX26" s="35">
        <f t="shared" si="12"/>
        <v>27.195000000000004</v>
      </c>
    </row>
    <row r="27" spans="2:117" ht="15" thickBot="1">
      <c r="B27" s="28" t="s"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58"/>
      <c r="R27" s="1"/>
      <c r="S27" s="56"/>
      <c r="T27" s="1"/>
      <c r="U27" s="29"/>
      <c r="V27" s="1"/>
      <c r="W27" s="1"/>
      <c r="X27" s="58"/>
      <c r="Y27" s="1"/>
      <c r="Z27" s="1"/>
      <c r="AA27" s="1"/>
      <c r="AB27" s="1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34"/>
    </row>
    <row r="28" spans="2:117" ht="15" thickBot="1">
      <c r="B28" s="8" t="s">
        <v>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30"/>
      <c r="R28" s="19"/>
      <c r="S28" s="56" t="e">
        <f>1/S27*$E22/$E8</f>
        <v>#DIV/0!</v>
      </c>
      <c r="T28" s="19"/>
      <c r="U28" s="30"/>
      <c r="V28" s="19"/>
      <c r="W28" s="19"/>
      <c r="X28" s="60"/>
      <c r="Y28" s="19"/>
      <c r="Z28" s="19"/>
      <c r="AA28" s="19"/>
      <c r="AB28" s="19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62"/>
    </row>
    <row r="29" spans="2:117" ht="15" thickBot="1"/>
    <row r="30" spans="2:117" s="22" customFormat="1" ht="16.5">
      <c r="B30" s="44" t="s">
        <v>22</v>
      </c>
      <c r="C30" s="45"/>
      <c r="D30" s="46" t="s">
        <v>12</v>
      </c>
      <c r="E30" s="45">
        <v>121</v>
      </c>
      <c r="F30" s="45" t="s">
        <v>13</v>
      </c>
      <c r="G30" s="45"/>
      <c r="H30" s="45" t="s">
        <v>14</v>
      </c>
      <c r="I30" s="45">
        <f>3.7*10^-5</f>
        <v>3.7000000000000005E-5</v>
      </c>
      <c r="J30" s="45" t="s">
        <v>18</v>
      </c>
      <c r="K30" s="45"/>
      <c r="L30" s="45" t="s">
        <v>15</v>
      </c>
      <c r="M30" s="45">
        <v>1</v>
      </c>
      <c r="N30" s="45" t="s">
        <v>16</v>
      </c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61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7"/>
    </row>
    <row r="31" spans="2:117" s="22" customFormat="1">
      <c r="B31" s="48" t="s">
        <v>19</v>
      </c>
      <c r="C31" s="42">
        <v>0</v>
      </c>
      <c r="D31" s="42">
        <v>6</v>
      </c>
      <c r="E31" s="42">
        <f>D31+6</f>
        <v>12</v>
      </c>
      <c r="F31" s="42">
        <f t="shared" ref="F31:BQ31" si="13">E31+6</f>
        <v>18</v>
      </c>
      <c r="G31" s="42">
        <f t="shared" si="13"/>
        <v>24</v>
      </c>
      <c r="H31" s="42">
        <f t="shared" si="13"/>
        <v>30</v>
      </c>
      <c r="I31" s="42">
        <f t="shared" si="13"/>
        <v>36</v>
      </c>
      <c r="J31" s="42">
        <f t="shared" si="13"/>
        <v>42</v>
      </c>
      <c r="K31" s="42">
        <f t="shared" si="13"/>
        <v>48</v>
      </c>
      <c r="L31" s="42">
        <f t="shared" si="13"/>
        <v>54</v>
      </c>
      <c r="M31" s="42">
        <f t="shared" si="13"/>
        <v>60</v>
      </c>
      <c r="N31" s="42">
        <f t="shared" si="13"/>
        <v>66</v>
      </c>
      <c r="O31" s="42">
        <f t="shared" si="13"/>
        <v>72</v>
      </c>
      <c r="P31" s="42">
        <f t="shared" si="13"/>
        <v>78</v>
      </c>
      <c r="Q31" s="42">
        <f t="shared" si="13"/>
        <v>84</v>
      </c>
      <c r="R31" s="42">
        <f t="shared" si="13"/>
        <v>90</v>
      </c>
      <c r="S31" s="42">
        <f t="shared" si="13"/>
        <v>96</v>
      </c>
      <c r="T31" s="42">
        <f t="shared" si="13"/>
        <v>102</v>
      </c>
      <c r="U31" s="42">
        <f t="shared" si="13"/>
        <v>108</v>
      </c>
      <c r="V31" s="42">
        <f t="shared" si="13"/>
        <v>114</v>
      </c>
      <c r="W31" s="42">
        <f t="shared" si="13"/>
        <v>120</v>
      </c>
      <c r="X31" s="42">
        <f t="shared" si="13"/>
        <v>126</v>
      </c>
      <c r="Y31" s="42">
        <f t="shared" si="13"/>
        <v>132</v>
      </c>
      <c r="Z31" s="42">
        <f t="shared" si="13"/>
        <v>138</v>
      </c>
      <c r="AA31" s="42">
        <f t="shared" si="13"/>
        <v>144</v>
      </c>
      <c r="AB31" s="42">
        <f t="shared" si="13"/>
        <v>150</v>
      </c>
      <c r="AC31" s="42">
        <f t="shared" si="13"/>
        <v>156</v>
      </c>
      <c r="AD31" s="42">
        <f t="shared" si="13"/>
        <v>162</v>
      </c>
      <c r="AE31" s="42">
        <f t="shared" si="13"/>
        <v>168</v>
      </c>
      <c r="AF31" s="42">
        <f t="shared" si="13"/>
        <v>174</v>
      </c>
      <c r="AG31" s="42">
        <f t="shared" si="13"/>
        <v>180</v>
      </c>
      <c r="AH31" s="42">
        <f t="shared" si="13"/>
        <v>186</v>
      </c>
      <c r="AI31" s="42">
        <f t="shared" si="13"/>
        <v>192</v>
      </c>
      <c r="AJ31" s="42">
        <f t="shared" si="13"/>
        <v>198</v>
      </c>
      <c r="AK31" s="42">
        <f t="shared" si="13"/>
        <v>204</v>
      </c>
      <c r="AL31" s="42">
        <f t="shared" si="13"/>
        <v>210</v>
      </c>
      <c r="AM31" s="42">
        <f t="shared" si="13"/>
        <v>216</v>
      </c>
      <c r="AN31" s="42">
        <f t="shared" si="13"/>
        <v>222</v>
      </c>
      <c r="AO31" s="42">
        <f t="shared" si="13"/>
        <v>228</v>
      </c>
      <c r="AP31" s="42">
        <f t="shared" si="13"/>
        <v>234</v>
      </c>
      <c r="AQ31" s="42">
        <f t="shared" si="13"/>
        <v>240</v>
      </c>
      <c r="AR31" s="42">
        <f t="shared" si="13"/>
        <v>246</v>
      </c>
      <c r="AS31" s="42">
        <f t="shared" si="13"/>
        <v>252</v>
      </c>
      <c r="AT31" s="42">
        <f t="shared" si="13"/>
        <v>258</v>
      </c>
      <c r="AU31" s="42">
        <f t="shared" si="13"/>
        <v>264</v>
      </c>
      <c r="AV31" s="42">
        <f t="shared" si="13"/>
        <v>270</v>
      </c>
      <c r="AW31" s="42">
        <f t="shared" si="13"/>
        <v>276</v>
      </c>
      <c r="AX31" s="42">
        <f t="shared" si="13"/>
        <v>282</v>
      </c>
      <c r="AY31" s="42">
        <f t="shared" si="13"/>
        <v>288</v>
      </c>
      <c r="AZ31" s="42">
        <f t="shared" si="13"/>
        <v>294</v>
      </c>
      <c r="BA31" s="42">
        <f t="shared" si="13"/>
        <v>300</v>
      </c>
      <c r="BB31" s="42">
        <f t="shared" si="13"/>
        <v>306</v>
      </c>
      <c r="BC31" s="42">
        <f t="shared" si="13"/>
        <v>312</v>
      </c>
      <c r="BD31" s="42">
        <f t="shared" si="13"/>
        <v>318</v>
      </c>
      <c r="BE31" s="42">
        <f t="shared" si="13"/>
        <v>324</v>
      </c>
      <c r="BF31" s="42">
        <f t="shared" si="13"/>
        <v>330</v>
      </c>
      <c r="BG31" s="42">
        <f t="shared" si="13"/>
        <v>336</v>
      </c>
      <c r="BH31" s="42">
        <f t="shared" si="13"/>
        <v>342</v>
      </c>
      <c r="BI31" s="42">
        <f t="shared" si="13"/>
        <v>348</v>
      </c>
      <c r="BJ31" s="42">
        <f t="shared" si="13"/>
        <v>354</v>
      </c>
      <c r="BK31" s="42">
        <f t="shared" si="13"/>
        <v>360</v>
      </c>
      <c r="BL31" s="42">
        <f t="shared" si="13"/>
        <v>366</v>
      </c>
      <c r="BM31" s="42">
        <f t="shared" si="13"/>
        <v>372</v>
      </c>
      <c r="BN31" s="42">
        <f t="shared" si="13"/>
        <v>378</v>
      </c>
      <c r="BO31" s="42">
        <f t="shared" si="13"/>
        <v>384</v>
      </c>
      <c r="BP31" s="42">
        <f t="shared" si="13"/>
        <v>390</v>
      </c>
      <c r="BQ31" s="42">
        <f t="shared" si="13"/>
        <v>396</v>
      </c>
      <c r="BR31" s="42">
        <f t="shared" ref="BR31:BZ31" si="14">BQ31+6</f>
        <v>402</v>
      </c>
      <c r="BS31" s="42">
        <f t="shared" si="14"/>
        <v>408</v>
      </c>
      <c r="BT31" s="42">
        <f t="shared" si="14"/>
        <v>414</v>
      </c>
      <c r="BU31" s="42">
        <f t="shared" si="14"/>
        <v>420</v>
      </c>
      <c r="BV31" s="42">
        <f t="shared" si="14"/>
        <v>426</v>
      </c>
      <c r="BW31" s="42">
        <f t="shared" si="14"/>
        <v>432</v>
      </c>
      <c r="BX31" s="42">
        <f t="shared" si="14"/>
        <v>438</v>
      </c>
      <c r="BY31" s="42">
        <f t="shared" si="14"/>
        <v>444</v>
      </c>
      <c r="BZ31" s="42">
        <f t="shared" si="14"/>
        <v>450</v>
      </c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9"/>
      <c r="DH31" s="33"/>
      <c r="DI31" s="33"/>
      <c r="DJ31" s="33"/>
      <c r="DK31" s="33"/>
      <c r="DL31" s="33"/>
      <c r="DM31" s="33"/>
    </row>
    <row r="32" spans="2:117" ht="16.5">
      <c r="B32" s="24" t="s">
        <v>20</v>
      </c>
      <c r="C32" s="84">
        <v>78.8388671875</v>
      </c>
      <c r="D32" s="84">
        <v>78.8388671875</v>
      </c>
      <c r="E32" s="84">
        <v>78.708984375</v>
      </c>
      <c r="F32" s="84">
        <v>78.611572265625</v>
      </c>
      <c r="G32" s="84">
        <v>78.44921875</v>
      </c>
      <c r="H32" s="84">
        <v>78.221923828125</v>
      </c>
      <c r="I32" s="84">
        <v>77.99462890625</v>
      </c>
      <c r="J32" s="84">
        <v>77.86474609375</v>
      </c>
      <c r="K32" s="84">
        <v>77.73486328125</v>
      </c>
      <c r="L32" s="84">
        <v>77.669921875</v>
      </c>
      <c r="M32" s="84">
        <v>77.572509765625</v>
      </c>
      <c r="N32" s="84">
        <v>77.442626953125</v>
      </c>
      <c r="O32" s="84">
        <v>77.34521484375</v>
      </c>
      <c r="P32" s="84">
        <v>77.312744140625</v>
      </c>
      <c r="Q32" s="84">
        <v>77.312744140625</v>
      </c>
      <c r="R32" s="84">
        <v>77.34521484375</v>
      </c>
      <c r="S32" s="84">
        <v>77.41015625</v>
      </c>
      <c r="T32" s="84">
        <v>77.47509765625</v>
      </c>
      <c r="U32" s="84">
        <v>77.5400390625</v>
      </c>
      <c r="V32" s="84">
        <v>77.5400390625</v>
      </c>
      <c r="W32" s="84">
        <v>77.572509765625</v>
      </c>
      <c r="X32" s="84">
        <v>77.60498046875</v>
      </c>
      <c r="Y32" s="84">
        <v>77.637451171875</v>
      </c>
      <c r="Z32" s="84">
        <v>77.669921875</v>
      </c>
      <c r="AA32" s="84">
        <v>77.702392578125</v>
      </c>
      <c r="AB32" s="84">
        <v>77.73486328125</v>
      </c>
      <c r="AC32" s="84">
        <v>77.7998046875</v>
      </c>
      <c r="AD32" s="84">
        <v>77.832275390625</v>
      </c>
      <c r="AE32" s="84">
        <v>77.86474609375</v>
      </c>
      <c r="AF32" s="84">
        <v>77.9296875</v>
      </c>
      <c r="AG32" s="84">
        <v>77.962158203125</v>
      </c>
      <c r="AH32" s="84">
        <v>77.99462890625</v>
      </c>
      <c r="AI32" s="84">
        <v>77.99462890625</v>
      </c>
      <c r="AJ32" s="84">
        <v>78.027099609375</v>
      </c>
      <c r="AK32" s="84">
        <v>78.0595703125</v>
      </c>
      <c r="AL32" s="84">
        <v>78.092041015625</v>
      </c>
      <c r="AM32" s="84">
        <v>78.12451171875</v>
      </c>
      <c r="AN32" s="84">
        <v>78.156982421875</v>
      </c>
      <c r="AO32" s="84">
        <v>78.156982421875</v>
      </c>
      <c r="AP32" s="84">
        <v>78.189453125</v>
      </c>
      <c r="AQ32" s="84">
        <v>78.221923828125</v>
      </c>
      <c r="AR32" s="84">
        <v>78.25439453125</v>
      </c>
      <c r="AS32" s="84">
        <v>78.25439453125</v>
      </c>
      <c r="AT32" s="84">
        <v>78.286865234375</v>
      </c>
      <c r="AU32" s="84">
        <v>78.286865234375</v>
      </c>
      <c r="AV32" s="84">
        <v>78.286865234375</v>
      </c>
      <c r="AW32" s="84">
        <v>78.3193359375</v>
      </c>
      <c r="AX32" s="84">
        <v>78.3193359375</v>
      </c>
      <c r="AY32" s="84">
        <v>78.351806640625</v>
      </c>
      <c r="AZ32" s="84">
        <v>78.351806640625</v>
      </c>
      <c r="BA32" s="84">
        <v>78.351806640625</v>
      </c>
      <c r="BB32" s="84">
        <v>78.38427734375</v>
      </c>
      <c r="BC32" s="84">
        <v>78.38427734375</v>
      </c>
      <c r="BD32" s="84">
        <v>78.38427734375</v>
      </c>
      <c r="BE32" s="84">
        <v>78.38427734375</v>
      </c>
      <c r="BF32" s="84">
        <v>78.416748046875</v>
      </c>
      <c r="BG32" s="84">
        <v>78.416748046875</v>
      </c>
      <c r="BH32" s="84">
        <v>78.416748046875</v>
      </c>
      <c r="BI32" s="84">
        <v>78.44921875</v>
      </c>
      <c r="BJ32" s="84">
        <v>78.44921875</v>
      </c>
      <c r="BK32" s="84">
        <v>78.44921875</v>
      </c>
      <c r="BL32" s="84">
        <v>78.44921875</v>
      </c>
      <c r="BM32" s="84">
        <v>78.481689453125</v>
      </c>
      <c r="BN32" s="84">
        <v>78.44921875</v>
      </c>
      <c r="BO32" s="84">
        <v>78.44921875</v>
      </c>
      <c r="BP32" s="84">
        <v>78.44921875</v>
      </c>
      <c r="BQ32" s="84">
        <v>78.481689453125</v>
      </c>
      <c r="BR32" s="84">
        <v>78.481689453125</v>
      </c>
      <c r="BS32" s="84">
        <v>78.481689453125</v>
      </c>
      <c r="BT32" s="84">
        <v>78.481689453125</v>
      </c>
      <c r="BU32" s="84">
        <v>78.481689453125</v>
      </c>
      <c r="BV32" s="84">
        <v>78.481689453125</v>
      </c>
      <c r="BW32" s="84">
        <v>78.481689453125</v>
      </c>
      <c r="BX32" s="84">
        <v>78.481689453125</v>
      </c>
      <c r="BY32" s="84">
        <v>78.481689453125</v>
      </c>
      <c r="BZ32" s="84">
        <v>78.481689453125</v>
      </c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50"/>
      <c r="DH32" s="2"/>
      <c r="DI32" s="2"/>
      <c r="DJ32" s="2"/>
      <c r="DK32" s="2"/>
      <c r="DL32" s="2"/>
      <c r="DM32" s="2"/>
    </row>
    <row r="33" spans="2:117" ht="16.5">
      <c r="B33" s="24" t="s">
        <v>25</v>
      </c>
      <c r="C33" s="84">
        <v>23.7685546875</v>
      </c>
      <c r="D33" s="84">
        <v>23.8984375</v>
      </c>
      <c r="E33" s="84">
        <v>25.39208984375</v>
      </c>
      <c r="F33" s="84">
        <v>28.63916015625</v>
      </c>
      <c r="G33" s="84">
        <v>33.1201171875</v>
      </c>
      <c r="H33" s="84">
        <v>38.542724609375</v>
      </c>
      <c r="I33" s="84">
        <v>44.582275390625</v>
      </c>
      <c r="J33" s="84">
        <v>49.842529296875</v>
      </c>
      <c r="K33" s="84">
        <v>53.9013671875</v>
      </c>
      <c r="L33" s="84">
        <v>55.58984375</v>
      </c>
      <c r="M33" s="84">
        <v>58.5771484375</v>
      </c>
      <c r="N33" s="84">
        <v>61.077392578125</v>
      </c>
      <c r="O33" s="84">
        <v>63.2529296875</v>
      </c>
      <c r="P33" s="84">
        <v>65.13623046875</v>
      </c>
      <c r="Q33" s="84">
        <v>66.727294921875</v>
      </c>
      <c r="R33" s="84">
        <v>68.091064453125</v>
      </c>
      <c r="S33" s="84">
        <v>69.260009765625</v>
      </c>
      <c r="T33" s="84">
        <v>70.234130859375</v>
      </c>
      <c r="U33" s="84">
        <v>71.11083984375</v>
      </c>
      <c r="V33" s="84">
        <v>71.857666015625</v>
      </c>
      <c r="W33" s="84">
        <v>72.53955078125</v>
      </c>
      <c r="X33" s="84">
        <v>73.1240234375</v>
      </c>
      <c r="Y33" s="84">
        <v>73.6435546875</v>
      </c>
      <c r="Z33" s="84">
        <v>74.09814453125</v>
      </c>
      <c r="AA33" s="84">
        <v>74.520263671875</v>
      </c>
      <c r="AB33" s="84">
        <v>74.87744140625</v>
      </c>
      <c r="AC33" s="84">
        <v>75.169677734375</v>
      </c>
      <c r="AD33" s="84">
        <v>75.4619140625</v>
      </c>
      <c r="AE33" s="84">
        <v>75.7216796875</v>
      </c>
      <c r="AF33" s="84">
        <v>75.91650390625</v>
      </c>
      <c r="AG33" s="84">
        <v>76.143798828125</v>
      </c>
      <c r="AH33" s="84">
        <v>76.30615234375</v>
      </c>
      <c r="AI33" s="84">
        <v>76.5009765625</v>
      </c>
      <c r="AJ33" s="84">
        <v>76.630859375</v>
      </c>
      <c r="AK33" s="84">
        <v>76.7607421875</v>
      </c>
      <c r="AL33" s="84">
        <v>76.858154296875</v>
      </c>
      <c r="AM33" s="84">
        <v>76.95556640625</v>
      </c>
      <c r="AN33" s="84">
        <v>77.052978515625</v>
      </c>
      <c r="AO33" s="84">
        <v>77.150390625</v>
      </c>
      <c r="AP33" s="84">
        <v>77.247802734375</v>
      </c>
      <c r="AQ33" s="84">
        <v>77.34521484375</v>
      </c>
      <c r="AR33" s="84">
        <v>77.41015625</v>
      </c>
      <c r="AS33" s="84">
        <v>77.507568359375</v>
      </c>
      <c r="AT33" s="84">
        <v>77.572509765625</v>
      </c>
      <c r="AU33" s="84">
        <v>77.637451171875</v>
      </c>
      <c r="AV33" s="84">
        <v>77.669921875</v>
      </c>
      <c r="AW33" s="84">
        <v>77.73486328125</v>
      </c>
      <c r="AX33" s="84">
        <v>77.767333984375</v>
      </c>
      <c r="AY33" s="84">
        <v>77.832275390625</v>
      </c>
      <c r="AZ33" s="84">
        <v>77.86474609375</v>
      </c>
      <c r="BA33" s="84">
        <v>77.897216796875</v>
      </c>
      <c r="BB33" s="84">
        <v>77.9296875</v>
      </c>
      <c r="BC33" s="84">
        <v>77.962158203125</v>
      </c>
      <c r="BD33" s="84">
        <v>77.99462890625</v>
      </c>
      <c r="BE33" s="84">
        <v>78.027099609375</v>
      </c>
      <c r="BF33" s="84">
        <v>78.0595703125</v>
      </c>
      <c r="BG33" s="84">
        <v>78.092041015625</v>
      </c>
      <c r="BH33" s="84">
        <v>78.12451171875</v>
      </c>
      <c r="BI33" s="84">
        <v>78.156982421875</v>
      </c>
      <c r="BJ33" s="84">
        <v>78.189453125</v>
      </c>
      <c r="BK33" s="84">
        <v>78.221923828125</v>
      </c>
      <c r="BL33" s="84">
        <v>78.221923828125</v>
      </c>
      <c r="BM33" s="84">
        <v>78.25439453125</v>
      </c>
      <c r="BN33" s="84">
        <v>78.286865234375</v>
      </c>
      <c r="BO33" s="84">
        <v>78.286865234375</v>
      </c>
      <c r="BP33" s="84">
        <v>78.286865234375</v>
      </c>
      <c r="BQ33" s="84">
        <v>78.3193359375</v>
      </c>
      <c r="BR33" s="84">
        <v>78.3193359375</v>
      </c>
      <c r="BS33" s="84">
        <v>78.3193359375</v>
      </c>
      <c r="BT33" s="84">
        <v>78.351806640625</v>
      </c>
      <c r="BU33" s="84">
        <v>78.351806640625</v>
      </c>
      <c r="BV33" s="84">
        <v>78.38427734375</v>
      </c>
      <c r="BW33" s="84">
        <v>78.38427734375</v>
      </c>
      <c r="BX33" s="84">
        <v>78.38427734375</v>
      </c>
      <c r="BY33" s="84">
        <v>78.38427734375</v>
      </c>
      <c r="BZ33" s="84">
        <v>78.38427734375</v>
      </c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50"/>
      <c r="DH33" s="2"/>
      <c r="DI33" s="2"/>
      <c r="DJ33" s="2"/>
      <c r="DK33" s="2"/>
      <c r="DL33" s="2"/>
      <c r="DM33" s="2"/>
    </row>
    <row r="34" spans="2:117" ht="16.5">
      <c r="B34" s="28" t="s">
        <v>17</v>
      </c>
      <c r="C34" s="35">
        <f>(C32-C33)/($C$32-C33)</f>
        <v>1</v>
      </c>
      <c r="D34" s="35">
        <f t="shared" ref="D34:BO34" si="15">(D32-D33)/($C$32-D33)</f>
        <v>1</v>
      </c>
      <c r="E34" s="35">
        <f t="shared" si="15"/>
        <v>0.99756986634264888</v>
      </c>
      <c r="F34" s="35">
        <f t="shared" si="15"/>
        <v>0.99547218628719281</v>
      </c>
      <c r="G34" s="35">
        <f t="shared" si="15"/>
        <v>0.99147727272727271</v>
      </c>
      <c r="H34" s="35">
        <f t="shared" si="15"/>
        <v>0.98468976631748595</v>
      </c>
      <c r="I34" s="35">
        <f t="shared" si="15"/>
        <v>0.97535545023696679</v>
      </c>
      <c r="J34" s="35">
        <f t="shared" si="15"/>
        <v>0.9664053751399776</v>
      </c>
      <c r="K34" s="35">
        <f t="shared" si="15"/>
        <v>0.95572916666666663</v>
      </c>
      <c r="L34" s="35">
        <f t="shared" si="15"/>
        <v>0.94972067039106145</v>
      </c>
      <c r="M34" s="35">
        <f t="shared" si="15"/>
        <v>0.9375</v>
      </c>
      <c r="N34" s="35">
        <f t="shared" si="15"/>
        <v>0.92138939670932363</v>
      </c>
      <c r="O34" s="35">
        <f t="shared" si="15"/>
        <v>0.90416666666666667</v>
      </c>
      <c r="P34" s="35">
        <f t="shared" si="15"/>
        <v>0.88862559241706163</v>
      </c>
      <c r="Q34" s="35">
        <f t="shared" si="15"/>
        <v>0.87399463806970512</v>
      </c>
      <c r="R34" s="35">
        <f t="shared" si="15"/>
        <v>0.86102719033232633</v>
      </c>
      <c r="S34" s="35">
        <f t="shared" si="15"/>
        <v>0.85084745762711866</v>
      </c>
      <c r="T34" s="35">
        <f t="shared" si="15"/>
        <v>0.84150943396226419</v>
      </c>
      <c r="U34" s="35">
        <f t="shared" si="15"/>
        <v>0.83193277310924374</v>
      </c>
      <c r="V34" s="35">
        <f t="shared" si="15"/>
        <v>0.81395348837209303</v>
      </c>
      <c r="W34" s="35">
        <f t="shared" si="15"/>
        <v>0.7989690721649485</v>
      </c>
      <c r="X34" s="35">
        <f t="shared" si="15"/>
        <v>0.78409090909090906</v>
      </c>
      <c r="Y34" s="35">
        <f t="shared" si="15"/>
        <v>0.76875000000000004</v>
      </c>
      <c r="Z34" s="35">
        <f t="shared" si="15"/>
        <v>0.75342465753424659</v>
      </c>
      <c r="AA34" s="35">
        <f t="shared" si="15"/>
        <v>0.73684210526315785</v>
      </c>
      <c r="AB34" s="35">
        <f t="shared" si="15"/>
        <v>0.72131147540983609</v>
      </c>
      <c r="AC34" s="35">
        <f t="shared" si="15"/>
        <v>0.7168141592920354</v>
      </c>
      <c r="AD34" s="35">
        <f t="shared" si="15"/>
        <v>0.70192307692307687</v>
      </c>
      <c r="AE34" s="35">
        <f t="shared" si="15"/>
        <v>0.6875</v>
      </c>
      <c r="AF34" s="35">
        <f t="shared" si="15"/>
        <v>0.68888888888888888</v>
      </c>
      <c r="AG34" s="35">
        <f t="shared" si="15"/>
        <v>0.67469879518072284</v>
      </c>
      <c r="AH34" s="35">
        <f t="shared" si="15"/>
        <v>0.66666666666666663</v>
      </c>
      <c r="AI34" s="35">
        <f t="shared" si="15"/>
        <v>0.63888888888888884</v>
      </c>
      <c r="AJ34" s="35">
        <f t="shared" si="15"/>
        <v>0.63235294117647056</v>
      </c>
      <c r="AK34" s="35">
        <f t="shared" si="15"/>
        <v>0.625</v>
      </c>
      <c r="AL34" s="35">
        <f t="shared" si="15"/>
        <v>0.62295081967213117</v>
      </c>
      <c r="AM34" s="35">
        <f t="shared" si="15"/>
        <v>0.62068965517241381</v>
      </c>
      <c r="AN34" s="35">
        <f t="shared" si="15"/>
        <v>0.61818181818181817</v>
      </c>
      <c r="AO34" s="35">
        <f t="shared" si="15"/>
        <v>0.59615384615384615</v>
      </c>
      <c r="AP34" s="35">
        <f t="shared" si="15"/>
        <v>0.59183673469387754</v>
      </c>
      <c r="AQ34" s="35">
        <f t="shared" si="15"/>
        <v>0.58695652173913049</v>
      </c>
      <c r="AR34" s="35">
        <f t="shared" si="15"/>
        <v>0.59090909090909094</v>
      </c>
      <c r="AS34" s="35">
        <f t="shared" si="15"/>
        <v>0.56097560975609762</v>
      </c>
      <c r="AT34" s="35">
        <f t="shared" si="15"/>
        <v>0.5641025641025641</v>
      </c>
      <c r="AU34" s="35">
        <f t="shared" si="15"/>
        <v>0.54054054054054057</v>
      </c>
      <c r="AV34" s="35">
        <f t="shared" si="15"/>
        <v>0.52777777777777779</v>
      </c>
      <c r="AW34" s="35">
        <f t="shared" si="15"/>
        <v>0.52941176470588236</v>
      </c>
      <c r="AX34" s="35">
        <f t="shared" si="15"/>
        <v>0.51515151515151514</v>
      </c>
      <c r="AY34" s="35">
        <f t="shared" si="15"/>
        <v>0.5161290322580645</v>
      </c>
      <c r="AZ34" s="35">
        <f t="shared" si="15"/>
        <v>0.5</v>
      </c>
      <c r="BA34" s="35">
        <f t="shared" si="15"/>
        <v>0.48275862068965519</v>
      </c>
      <c r="BB34" s="35">
        <f t="shared" si="15"/>
        <v>0.5</v>
      </c>
      <c r="BC34" s="35">
        <f t="shared" si="15"/>
        <v>0.48148148148148145</v>
      </c>
      <c r="BD34" s="35">
        <f t="shared" si="15"/>
        <v>0.46153846153846156</v>
      </c>
      <c r="BE34" s="35">
        <f t="shared" si="15"/>
        <v>0.44</v>
      </c>
      <c r="BF34" s="35">
        <f t="shared" si="15"/>
        <v>0.45833333333333331</v>
      </c>
      <c r="BG34" s="35">
        <f t="shared" si="15"/>
        <v>0.43478260869565216</v>
      </c>
      <c r="BH34" s="35">
        <f t="shared" si="15"/>
        <v>0.40909090909090912</v>
      </c>
      <c r="BI34" s="35">
        <f t="shared" si="15"/>
        <v>0.42857142857142855</v>
      </c>
      <c r="BJ34" s="35">
        <f t="shared" si="15"/>
        <v>0.4</v>
      </c>
      <c r="BK34" s="35">
        <f t="shared" si="15"/>
        <v>0.36842105263157893</v>
      </c>
      <c r="BL34" s="35">
        <f t="shared" si="15"/>
        <v>0.36842105263157893</v>
      </c>
      <c r="BM34" s="35">
        <f t="shared" si="15"/>
        <v>0.3888888888888889</v>
      </c>
      <c r="BN34" s="35">
        <f t="shared" si="15"/>
        <v>0.29411764705882354</v>
      </c>
      <c r="BO34" s="35">
        <f t="shared" si="15"/>
        <v>0.29411764705882354</v>
      </c>
      <c r="BP34" s="35">
        <f t="shared" ref="BP34:DG34" si="16">(BP32-BP33)/($C$32-BP33)</f>
        <v>0.29411764705882354</v>
      </c>
      <c r="BQ34" s="35">
        <f t="shared" si="16"/>
        <v>0.3125</v>
      </c>
      <c r="BR34" s="35">
        <f t="shared" si="16"/>
        <v>0.3125</v>
      </c>
      <c r="BS34" s="35">
        <f t="shared" si="16"/>
        <v>0.3125</v>
      </c>
      <c r="BT34" s="35">
        <f t="shared" si="16"/>
        <v>0.26666666666666666</v>
      </c>
      <c r="BU34" s="35">
        <f t="shared" si="16"/>
        <v>0.26666666666666666</v>
      </c>
      <c r="BV34" s="35">
        <f t="shared" si="16"/>
        <v>0.21428571428571427</v>
      </c>
      <c r="BW34" s="35">
        <f t="shared" si="16"/>
        <v>0.21428571428571427</v>
      </c>
      <c r="BX34" s="35">
        <f t="shared" si="16"/>
        <v>0.21428571428571427</v>
      </c>
      <c r="BY34" s="35">
        <f t="shared" si="16"/>
        <v>0.21428571428571427</v>
      </c>
      <c r="BZ34" s="35">
        <f t="shared" si="16"/>
        <v>0.21428571428571427</v>
      </c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18"/>
    </row>
    <row r="35" spans="2:117">
      <c r="B35" s="28" t="s">
        <v>2</v>
      </c>
      <c r="C35" s="35">
        <f>$I$12*C31/$E$8^2</f>
        <v>0</v>
      </c>
      <c r="D35" s="35">
        <f t="shared" ref="D35:BO35" si="17">$I$12*D31/$E$8^2</f>
        <v>2.2200000000000002</v>
      </c>
      <c r="E35" s="35">
        <f t="shared" si="17"/>
        <v>4.4400000000000004</v>
      </c>
      <c r="F35" s="35">
        <f t="shared" si="17"/>
        <v>6.660000000000001</v>
      </c>
      <c r="G35" s="35">
        <f t="shared" si="17"/>
        <v>8.8800000000000008</v>
      </c>
      <c r="H35" s="35">
        <f t="shared" si="17"/>
        <v>11.1</v>
      </c>
      <c r="I35" s="35">
        <f t="shared" si="17"/>
        <v>13.320000000000002</v>
      </c>
      <c r="J35" s="35">
        <f t="shared" si="17"/>
        <v>15.540000000000003</v>
      </c>
      <c r="K35" s="35">
        <f t="shared" si="17"/>
        <v>17.760000000000002</v>
      </c>
      <c r="L35" s="35">
        <f t="shared" si="17"/>
        <v>19.98</v>
      </c>
      <c r="M35" s="35">
        <f t="shared" si="17"/>
        <v>22.2</v>
      </c>
      <c r="N35" s="35">
        <f t="shared" si="17"/>
        <v>24.42</v>
      </c>
      <c r="O35" s="35">
        <f t="shared" si="17"/>
        <v>26.640000000000004</v>
      </c>
      <c r="P35" s="35">
        <f t="shared" si="17"/>
        <v>28.860000000000003</v>
      </c>
      <c r="Q35" s="35">
        <f t="shared" si="17"/>
        <v>31.080000000000005</v>
      </c>
      <c r="R35" s="35">
        <f t="shared" si="17"/>
        <v>33.300000000000004</v>
      </c>
      <c r="S35" s="35">
        <f t="shared" si="17"/>
        <v>35.520000000000003</v>
      </c>
      <c r="T35" s="35">
        <f t="shared" si="17"/>
        <v>37.74</v>
      </c>
      <c r="U35" s="35">
        <f t="shared" si="17"/>
        <v>39.96</v>
      </c>
      <c r="V35" s="35">
        <f t="shared" si="17"/>
        <v>42.18</v>
      </c>
      <c r="W35" s="35">
        <f t="shared" si="17"/>
        <v>44.4</v>
      </c>
      <c r="X35" s="35">
        <f t="shared" si="17"/>
        <v>46.620000000000005</v>
      </c>
      <c r="Y35" s="35">
        <f t="shared" si="17"/>
        <v>48.84</v>
      </c>
      <c r="Z35" s="35">
        <f t="shared" si="17"/>
        <v>51.06</v>
      </c>
      <c r="AA35" s="35">
        <f t="shared" si="17"/>
        <v>53.280000000000008</v>
      </c>
      <c r="AB35" s="35">
        <f t="shared" si="17"/>
        <v>55.500000000000007</v>
      </c>
      <c r="AC35" s="35">
        <f t="shared" si="17"/>
        <v>57.720000000000006</v>
      </c>
      <c r="AD35" s="35">
        <f t="shared" si="17"/>
        <v>59.940000000000005</v>
      </c>
      <c r="AE35" s="35">
        <f t="shared" si="17"/>
        <v>62.160000000000011</v>
      </c>
      <c r="AF35" s="35">
        <f t="shared" si="17"/>
        <v>64.38000000000001</v>
      </c>
      <c r="AG35" s="35">
        <f t="shared" si="17"/>
        <v>66.600000000000009</v>
      </c>
      <c r="AH35" s="35">
        <f t="shared" si="17"/>
        <v>68.820000000000007</v>
      </c>
      <c r="AI35" s="35">
        <f t="shared" si="17"/>
        <v>71.040000000000006</v>
      </c>
      <c r="AJ35" s="35">
        <f t="shared" si="17"/>
        <v>73.260000000000005</v>
      </c>
      <c r="AK35" s="35">
        <f t="shared" si="17"/>
        <v>75.48</v>
      </c>
      <c r="AL35" s="35">
        <f t="shared" si="17"/>
        <v>77.7</v>
      </c>
      <c r="AM35" s="35">
        <f t="shared" si="17"/>
        <v>79.92</v>
      </c>
      <c r="AN35" s="35">
        <f t="shared" si="17"/>
        <v>82.14</v>
      </c>
      <c r="AO35" s="35">
        <f t="shared" si="17"/>
        <v>84.36</v>
      </c>
      <c r="AP35" s="35">
        <f t="shared" si="17"/>
        <v>86.58</v>
      </c>
      <c r="AQ35" s="35">
        <f t="shared" si="17"/>
        <v>88.8</v>
      </c>
      <c r="AR35" s="35">
        <f t="shared" si="17"/>
        <v>91.02</v>
      </c>
      <c r="AS35" s="35">
        <f t="shared" si="17"/>
        <v>93.240000000000009</v>
      </c>
      <c r="AT35" s="35">
        <f t="shared" si="17"/>
        <v>95.460000000000008</v>
      </c>
      <c r="AU35" s="35">
        <f t="shared" si="17"/>
        <v>97.68</v>
      </c>
      <c r="AV35" s="35">
        <f t="shared" si="17"/>
        <v>99.9</v>
      </c>
      <c r="AW35" s="35">
        <f t="shared" si="17"/>
        <v>102.12</v>
      </c>
      <c r="AX35" s="35">
        <f t="shared" si="17"/>
        <v>104.34</v>
      </c>
      <c r="AY35" s="35">
        <f t="shared" si="17"/>
        <v>106.56000000000002</v>
      </c>
      <c r="AZ35" s="35">
        <f t="shared" si="17"/>
        <v>108.78000000000002</v>
      </c>
      <c r="BA35" s="35">
        <f t="shared" si="17"/>
        <v>111.00000000000001</v>
      </c>
      <c r="BB35" s="35">
        <f t="shared" si="17"/>
        <v>113.22000000000001</v>
      </c>
      <c r="BC35" s="35">
        <f t="shared" si="17"/>
        <v>115.44000000000001</v>
      </c>
      <c r="BD35" s="35">
        <f t="shared" si="17"/>
        <v>117.66000000000001</v>
      </c>
      <c r="BE35" s="35">
        <f t="shared" si="17"/>
        <v>119.88000000000001</v>
      </c>
      <c r="BF35" s="35">
        <f t="shared" si="17"/>
        <v>122.10000000000001</v>
      </c>
      <c r="BG35" s="35">
        <f t="shared" si="17"/>
        <v>124.32000000000002</v>
      </c>
      <c r="BH35" s="35">
        <f t="shared" si="17"/>
        <v>126.54000000000002</v>
      </c>
      <c r="BI35" s="35">
        <f t="shared" si="17"/>
        <v>128.76000000000002</v>
      </c>
      <c r="BJ35" s="35">
        <f t="shared" si="17"/>
        <v>130.98000000000002</v>
      </c>
      <c r="BK35" s="35">
        <f t="shared" si="17"/>
        <v>133.20000000000002</v>
      </c>
      <c r="BL35" s="35">
        <f t="shared" si="17"/>
        <v>135.42000000000002</v>
      </c>
      <c r="BM35" s="35">
        <f t="shared" si="17"/>
        <v>137.64000000000001</v>
      </c>
      <c r="BN35" s="35">
        <f t="shared" si="17"/>
        <v>139.86000000000001</v>
      </c>
      <c r="BO35" s="35">
        <f t="shared" si="17"/>
        <v>142.08000000000001</v>
      </c>
      <c r="BP35" s="35">
        <f t="shared" ref="BP35:DG35" si="18">$I$12*BP31/$E$8^2</f>
        <v>144.30000000000001</v>
      </c>
      <c r="BQ35" s="35">
        <f t="shared" si="18"/>
        <v>146.52000000000001</v>
      </c>
      <c r="BR35" s="35">
        <f t="shared" si="18"/>
        <v>148.74</v>
      </c>
      <c r="BS35" s="35">
        <f t="shared" si="18"/>
        <v>150.96</v>
      </c>
      <c r="BT35" s="35">
        <f t="shared" si="18"/>
        <v>153.18</v>
      </c>
      <c r="BU35" s="35">
        <f t="shared" si="18"/>
        <v>155.4</v>
      </c>
      <c r="BV35" s="35">
        <f t="shared" si="18"/>
        <v>157.62</v>
      </c>
      <c r="BW35" s="35">
        <f t="shared" si="18"/>
        <v>159.84</v>
      </c>
      <c r="BX35" s="35">
        <f t="shared" si="18"/>
        <v>162.06</v>
      </c>
      <c r="BY35" s="35">
        <f t="shared" si="18"/>
        <v>164.28</v>
      </c>
      <c r="BZ35" s="35">
        <f t="shared" si="18"/>
        <v>166.5</v>
      </c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18"/>
    </row>
    <row r="36" spans="2:117">
      <c r="B36" s="28" t="s">
        <v>26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8"/>
      <c r="V36" s="59"/>
      <c r="W36" s="31"/>
      <c r="X36" s="31"/>
      <c r="Y36" s="31"/>
      <c r="Z36" s="31"/>
      <c r="AA36" s="31"/>
      <c r="AB36" s="31"/>
      <c r="AC36" s="38"/>
      <c r="AD36" s="51"/>
      <c r="AE36" s="51"/>
      <c r="AF36" s="51"/>
      <c r="AG36" s="51"/>
      <c r="AH36" s="51"/>
      <c r="AI36" s="51"/>
      <c r="AJ36" s="51"/>
      <c r="AK36" s="51"/>
      <c r="AL36" s="59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63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2"/>
    </row>
    <row r="37" spans="2:117" ht="15" thickBot="1">
      <c r="B37" s="8" t="s">
        <v>4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56" t="e">
        <f>1/S36*$E30/$E8</f>
        <v>#DIV/0!</v>
      </c>
      <c r="T37" s="32"/>
      <c r="U37" s="39"/>
      <c r="V37" s="72"/>
      <c r="W37" s="32"/>
      <c r="X37" s="32"/>
      <c r="Y37" s="32"/>
      <c r="Z37" s="32"/>
      <c r="AA37" s="32"/>
      <c r="AB37" s="32"/>
      <c r="AC37" s="39"/>
      <c r="AD37" s="53"/>
      <c r="AE37" s="53"/>
      <c r="AF37" s="53"/>
      <c r="AG37" s="53"/>
      <c r="AH37" s="53"/>
      <c r="AI37" s="53"/>
      <c r="AJ37" s="53"/>
      <c r="AK37" s="53"/>
      <c r="AL37" s="62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64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4"/>
    </row>
    <row r="38" spans="2:117" ht="15" thickBot="1"/>
    <row r="39" spans="2:117" ht="17" thickBot="1">
      <c r="B39" s="20" t="s">
        <v>23</v>
      </c>
      <c r="C39" s="21"/>
      <c r="D39" s="17" t="s">
        <v>12</v>
      </c>
      <c r="E39" s="21">
        <v>25</v>
      </c>
      <c r="F39" s="21" t="s">
        <v>13</v>
      </c>
      <c r="G39" s="21"/>
      <c r="H39" s="21" t="s">
        <v>14</v>
      </c>
      <c r="I39" s="21">
        <f>0.6*10^-5</f>
        <v>6.0000000000000002E-6</v>
      </c>
      <c r="J39" s="21" t="s">
        <v>18</v>
      </c>
      <c r="K39" s="21"/>
      <c r="L39" s="21" t="s">
        <v>15</v>
      </c>
      <c r="M39" s="21">
        <v>1</v>
      </c>
      <c r="N39" s="21" t="s">
        <v>16</v>
      </c>
      <c r="O39" s="21"/>
      <c r="P39" s="21"/>
      <c r="Q39" s="21"/>
      <c r="R39" s="21"/>
      <c r="S39" s="21"/>
    </row>
    <row r="40" spans="2:117">
      <c r="B40" s="23" t="s">
        <v>19</v>
      </c>
      <c r="C40" s="25">
        <v>0</v>
      </c>
      <c r="D40" s="25">
        <v>1</v>
      </c>
      <c r="E40" s="25">
        <f>D40+4</f>
        <v>5</v>
      </c>
      <c r="F40" s="25">
        <f t="shared" ref="F40:S40" si="19">E40+5</f>
        <v>10</v>
      </c>
      <c r="G40" s="25">
        <f t="shared" si="19"/>
        <v>15</v>
      </c>
      <c r="H40" s="25">
        <f t="shared" si="19"/>
        <v>20</v>
      </c>
      <c r="I40" s="25">
        <f t="shared" si="19"/>
        <v>25</v>
      </c>
      <c r="J40" s="25">
        <f t="shared" si="19"/>
        <v>30</v>
      </c>
      <c r="K40" s="25">
        <f t="shared" si="19"/>
        <v>35</v>
      </c>
      <c r="L40" s="25">
        <f t="shared" si="19"/>
        <v>40</v>
      </c>
      <c r="M40" s="25">
        <f t="shared" si="19"/>
        <v>45</v>
      </c>
      <c r="N40" s="25">
        <f t="shared" si="19"/>
        <v>50</v>
      </c>
      <c r="O40" s="25">
        <f t="shared" si="19"/>
        <v>55</v>
      </c>
      <c r="P40" s="25">
        <f t="shared" si="19"/>
        <v>60</v>
      </c>
      <c r="Q40" s="25">
        <f t="shared" si="19"/>
        <v>65</v>
      </c>
      <c r="R40" s="25">
        <f t="shared" si="19"/>
        <v>70</v>
      </c>
      <c r="S40" s="25">
        <f t="shared" si="19"/>
        <v>75</v>
      </c>
      <c r="T40" s="25">
        <f t="shared" ref="T40" si="20">S40+5</f>
        <v>80</v>
      </c>
      <c r="U40" s="25">
        <f t="shared" ref="U40" si="21">T40+5</f>
        <v>85</v>
      </c>
      <c r="V40" s="25">
        <f t="shared" ref="V40" si="22">U40+5</f>
        <v>90</v>
      </c>
      <c r="W40" s="25">
        <f t="shared" ref="W40" si="23">V40+5</f>
        <v>95</v>
      </c>
      <c r="X40" s="25">
        <f t="shared" ref="X40" si="24">W40+5</f>
        <v>100</v>
      </c>
      <c r="Y40" s="25">
        <f t="shared" ref="Y40" si="25">X40+5</f>
        <v>105</v>
      </c>
      <c r="Z40" s="25">
        <f t="shared" ref="Z40" si="26">Y40+5</f>
        <v>110</v>
      </c>
      <c r="AA40" s="25">
        <f t="shared" ref="AA40" si="27">Z40+5</f>
        <v>115</v>
      </c>
      <c r="AB40" s="25">
        <f t="shared" ref="AB40" si="28">AA40+5</f>
        <v>120</v>
      </c>
      <c r="AC40" s="25">
        <f t="shared" ref="AC40" si="29">AB40+5</f>
        <v>125</v>
      </c>
      <c r="AD40" s="25">
        <f t="shared" ref="AD40" si="30">AC40+5</f>
        <v>130</v>
      </c>
      <c r="AE40" s="25">
        <f t="shared" ref="AE40" si="31">AD40+5</f>
        <v>135</v>
      </c>
      <c r="AF40" s="25">
        <f t="shared" ref="AF40" si="32">AE40+5</f>
        <v>140</v>
      </c>
      <c r="AG40" s="25">
        <f t="shared" ref="AG40" si="33">AF40+5</f>
        <v>145</v>
      </c>
      <c r="AH40" s="25">
        <f t="shared" ref="AH40" si="34">AG40+5</f>
        <v>150</v>
      </c>
      <c r="AI40" s="25">
        <f t="shared" ref="AI40" si="35">AH40+5</f>
        <v>155</v>
      </c>
      <c r="AJ40" s="25">
        <f t="shared" ref="AJ40" si="36">AI40+5</f>
        <v>160</v>
      </c>
      <c r="AK40" s="25">
        <f t="shared" ref="AK40" si="37">AJ40+5</f>
        <v>165</v>
      </c>
      <c r="AL40" s="25">
        <f t="shared" ref="AL40" si="38">AK40+5</f>
        <v>170</v>
      </c>
      <c r="AM40" s="25">
        <f t="shared" ref="AM40" si="39">AL40+5</f>
        <v>175</v>
      </c>
      <c r="AN40" s="25">
        <f t="shared" ref="AN40" si="40">AM40+5</f>
        <v>180</v>
      </c>
      <c r="AO40" s="25">
        <f t="shared" ref="AO40" si="41">AN40+5</f>
        <v>185</v>
      </c>
      <c r="AP40" s="25">
        <f t="shared" ref="AP40" si="42">AO40+5</f>
        <v>190</v>
      </c>
      <c r="AQ40" s="25">
        <f t="shared" ref="AQ40" si="43">AP40+5</f>
        <v>195</v>
      </c>
      <c r="AR40" s="25">
        <f t="shared" ref="AR40" si="44">AQ40+5</f>
        <v>200</v>
      </c>
      <c r="AS40" s="25">
        <f t="shared" ref="AS40" si="45">AR40+5</f>
        <v>205</v>
      </c>
      <c r="AT40" s="25">
        <f t="shared" ref="AT40" si="46">AS40+5</f>
        <v>210</v>
      </c>
    </row>
    <row r="41" spans="2:117" ht="17" thickBot="1">
      <c r="B41" s="24" t="s">
        <v>20</v>
      </c>
      <c r="C41" s="84">
        <v>78.44921875</v>
      </c>
      <c r="D41" s="84">
        <v>78.3193359375</v>
      </c>
      <c r="E41" s="84">
        <v>78.0595703125</v>
      </c>
      <c r="F41" s="84">
        <v>77.767333984375</v>
      </c>
      <c r="G41" s="84">
        <v>77.507568359375</v>
      </c>
      <c r="H41" s="84">
        <v>77.2802734375</v>
      </c>
      <c r="I41" s="84">
        <v>77.150390625</v>
      </c>
      <c r="J41" s="84">
        <v>77.08544921875</v>
      </c>
      <c r="K41" s="84">
        <v>77.052978515625</v>
      </c>
      <c r="L41" s="84">
        <v>77.08544921875</v>
      </c>
      <c r="M41" s="84">
        <v>77.150390625</v>
      </c>
      <c r="N41" s="84">
        <v>77.21533203125</v>
      </c>
      <c r="O41" s="84">
        <v>77.2802734375</v>
      </c>
      <c r="P41" s="84">
        <v>77.377685546875</v>
      </c>
      <c r="Q41" s="84">
        <v>77.442626953125</v>
      </c>
      <c r="R41" s="84">
        <v>77.507568359375</v>
      </c>
      <c r="S41" s="84">
        <v>77.60498046875</v>
      </c>
      <c r="T41" s="84">
        <v>77.669921875</v>
      </c>
      <c r="U41" s="84">
        <v>77.702392578125</v>
      </c>
      <c r="V41" s="84">
        <v>77.767333984375</v>
      </c>
      <c r="W41" s="84">
        <v>77.7998046875</v>
      </c>
      <c r="X41" s="84">
        <v>77.832275390625</v>
      </c>
      <c r="Y41" s="84">
        <v>77.897216796875</v>
      </c>
      <c r="Z41" s="84">
        <v>77.9296875</v>
      </c>
      <c r="AA41" s="84">
        <v>77.962158203125</v>
      </c>
      <c r="AB41" s="84">
        <v>77.99462890625</v>
      </c>
      <c r="AC41" s="84">
        <v>77.99462890625</v>
      </c>
      <c r="AD41" s="84">
        <v>78.027099609375</v>
      </c>
      <c r="AE41" s="84">
        <v>78.027099609375</v>
      </c>
      <c r="AF41" s="84">
        <v>78.0595703125</v>
      </c>
      <c r="AG41" s="84">
        <v>78.0595703125</v>
      </c>
      <c r="AH41" s="84">
        <v>78.092041015625</v>
      </c>
      <c r="AI41" s="84">
        <v>78.092041015625</v>
      </c>
      <c r="AJ41" s="84">
        <v>78.092041015625</v>
      </c>
      <c r="AK41" s="84">
        <v>78.092041015625</v>
      </c>
      <c r="AL41" s="84">
        <v>78.092041015625</v>
      </c>
      <c r="AM41" s="84">
        <v>78.092041015625</v>
      </c>
      <c r="AN41" s="84">
        <v>78.12451171875</v>
      </c>
      <c r="AO41" s="84">
        <v>78.12451171875</v>
      </c>
      <c r="AP41" s="84">
        <v>78.12451171875</v>
      </c>
      <c r="AQ41" s="84">
        <v>78.12451171875</v>
      </c>
      <c r="AR41" s="84">
        <v>78.12451171875</v>
      </c>
      <c r="AS41" s="84">
        <v>78.12451171875</v>
      </c>
      <c r="AT41" s="84">
        <v>78.12451171875</v>
      </c>
    </row>
    <row r="42" spans="2:117" ht="16.5">
      <c r="B42" s="27" t="s">
        <v>25</v>
      </c>
      <c r="C42" s="84">
        <v>24.0283203125</v>
      </c>
      <c r="D42" s="84">
        <v>24.2880859375</v>
      </c>
      <c r="E42" s="84">
        <v>27.4052734375</v>
      </c>
      <c r="F42" s="84">
        <v>34.061767578125</v>
      </c>
      <c r="G42" s="84">
        <v>42.114501953125</v>
      </c>
      <c r="H42" s="84">
        <v>48.608642578125</v>
      </c>
      <c r="I42" s="84">
        <v>53.70654296875</v>
      </c>
      <c r="J42" s="84">
        <v>56.791259765625</v>
      </c>
      <c r="K42" s="84">
        <v>60.07080078125</v>
      </c>
      <c r="L42" s="84">
        <v>62.86328125</v>
      </c>
      <c r="M42" s="84">
        <v>65.26611328125</v>
      </c>
      <c r="N42" s="84">
        <v>67.311767578125</v>
      </c>
      <c r="O42" s="84">
        <v>68.935302734375</v>
      </c>
      <c r="P42" s="84">
        <v>70.299072265625</v>
      </c>
      <c r="Q42" s="84">
        <v>71.435546875</v>
      </c>
      <c r="R42" s="84">
        <v>72.3447265625</v>
      </c>
      <c r="S42" s="84">
        <v>73.091552734375</v>
      </c>
      <c r="T42" s="84">
        <v>73.740966796875</v>
      </c>
      <c r="U42" s="84">
        <v>74.325439453125</v>
      </c>
      <c r="V42" s="84">
        <v>74.844970703125</v>
      </c>
      <c r="W42" s="84">
        <v>75.26708984375</v>
      </c>
      <c r="X42" s="84">
        <v>75.689208984375</v>
      </c>
      <c r="Y42" s="84">
        <v>76.013916015625</v>
      </c>
      <c r="Z42" s="84">
        <v>76.338623046875</v>
      </c>
      <c r="AA42" s="84">
        <v>76.598388671875</v>
      </c>
      <c r="AB42" s="84">
        <v>76.7607421875</v>
      </c>
      <c r="AC42" s="84">
        <v>76.890625</v>
      </c>
      <c r="AD42" s="84">
        <v>77.052978515625</v>
      </c>
      <c r="AE42" s="84">
        <v>77.182861328125</v>
      </c>
      <c r="AF42" s="84">
        <v>77.2802734375</v>
      </c>
      <c r="AG42" s="84">
        <v>77.377685546875</v>
      </c>
      <c r="AH42" s="84">
        <v>77.47509765625</v>
      </c>
      <c r="AI42" s="84">
        <v>77.572509765625</v>
      </c>
      <c r="AJ42" s="84">
        <v>77.637451171875</v>
      </c>
      <c r="AK42" s="84">
        <v>77.702392578125</v>
      </c>
      <c r="AL42" s="84">
        <v>77.73486328125</v>
      </c>
      <c r="AM42" s="84">
        <v>77.7998046875</v>
      </c>
      <c r="AN42" s="84">
        <v>77.832275390625</v>
      </c>
      <c r="AO42" s="84">
        <v>77.86474609375</v>
      </c>
      <c r="AP42" s="84">
        <v>77.897216796875</v>
      </c>
      <c r="AQ42" s="84">
        <v>77.9296875</v>
      </c>
      <c r="AR42" s="84">
        <v>77.962158203125</v>
      </c>
      <c r="AS42" s="84">
        <v>77.99462890625</v>
      </c>
      <c r="AT42" s="84">
        <v>77.99462890625</v>
      </c>
    </row>
    <row r="43" spans="2:117" ht="16.5">
      <c r="B43" s="28" t="s">
        <v>17</v>
      </c>
      <c r="C43" s="35">
        <f>(C41-C42)/($C$41-C42)</f>
        <v>1</v>
      </c>
      <c r="D43" s="35">
        <f t="shared" ref="D43:S43" si="47">(D41-D42)/($C$41-D42)</f>
        <v>0.99760191846522783</v>
      </c>
      <c r="E43" s="35">
        <f t="shared" si="47"/>
        <v>0.99236641221374045</v>
      </c>
      <c r="F43" s="35">
        <f t="shared" si="47"/>
        <v>0.9846378931967813</v>
      </c>
      <c r="G43" s="35">
        <f t="shared" si="47"/>
        <v>0.97408400357462022</v>
      </c>
      <c r="H43" s="35">
        <f t="shared" si="47"/>
        <v>0.96082698585418935</v>
      </c>
      <c r="I43" s="35">
        <f t="shared" si="47"/>
        <v>0.94750656167978997</v>
      </c>
      <c r="J43" s="35">
        <f t="shared" si="47"/>
        <v>0.93703148425787108</v>
      </c>
      <c r="K43" s="35">
        <f t="shared" si="47"/>
        <v>0.92402826855123676</v>
      </c>
      <c r="L43" s="35">
        <f t="shared" si="47"/>
        <v>0.91249999999999998</v>
      </c>
      <c r="M43" s="35">
        <f t="shared" si="47"/>
        <v>0.90147783251231528</v>
      </c>
      <c r="N43" s="35">
        <f t="shared" si="47"/>
        <v>0.88921282798833823</v>
      </c>
      <c r="O43" s="35">
        <f t="shared" si="47"/>
        <v>0.87713310580204773</v>
      </c>
      <c r="P43" s="35">
        <f t="shared" si="47"/>
        <v>0.86852589641434264</v>
      </c>
      <c r="Q43" s="35">
        <f t="shared" si="47"/>
        <v>0.85648148148148151</v>
      </c>
      <c r="R43" s="35">
        <f t="shared" si="47"/>
        <v>0.8457446808510638</v>
      </c>
      <c r="S43" s="35">
        <f t="shared" si="47"/>
        <v>0.84242424242424241</v>
      </c>
      <c r="T43" s="35">
        <f t="shared" ref="T43" si="48">(T41-T42)/($C$41-T42)</f>
        <v>0.83448275862068966</v>
      </c>
      <c r="U43" s="35">
        <f t="shared" ref="U43" si="49">(U41-U42)/($C$41-U42)</f>
        <v>0.81889763779527558</v>
      </c>
      <c r="V43" s="35">
        <f t="shared" ref="V43" si="50">(V41-V42)/($C$41-V42)</f>
        <v>0.81081081081081086</v>
      </c>
      <c r="W43" s="35">
        <f t="shared" ref="W43" si="51">(W41-W42)/($C$41-W42)</f>
        <v>0.79591836734693877</v>
      </c>
      <c r="X43" s="35">
        <f t="shared" ref="X43" si="52">(X41-X42)/($C$41-X42)</f>
        <v>0.77647058823529413</v>
      </c>
      <c r="Y43" s="35">
        <f t="shared" ref="Y43" si="53">(Y41-Y42)/($C$41-Y42)</f>
        <v>0.77333333333333332</v>
      </c>
      <c r="Z43" s="35">
        <f t="shared" ref="Z43" si="54">(Z41-Z42)/($C$41-Z42)</f>
        <v>0.75384615384615383</v>
      </c>
      <c r="AA43" s="35">
        <f t="shared" ref="AA43" si="55">(AA41-AA42)/($C$41-AA42)</f>
        <v>0.73684210526315785</v>
      </c>
      <c r="AB43" s="35">
        <f t="shared" ref="AB43" si="56">(AB41-AB42)/($C$41-AB42)</f>
        <v>0.73076923076923073</v>
      </c>
      <c r="AC43" s="35">
        <f t="shared" ref="AC43" si="57">(AC41-AC42)/($C$41-AC42)</f>
        <v>0.70833333333333337</v>
      </c>
      <c r="AD43" s="35">
        <f t="shared" ref="AD43" si="58">(AD41-AD42)/($C$41-AD42)</f>
        <v>0.69767441860465118</v>
      </c>
      <c r="AE43" s="35">
        <f t="shared" ref="AE43" si="59">(AE41-AE42)/($C$41-AE42)</f>
        <v>0.66666666666666663</v>
      </c>
      <c r="AF43" s="35">
        <f t="shared" ref="AF43" si="60">(AF41-AF42)/($C$41-AF42)</f>
        <v>0.66666666666666663</v>
      </c>
      <c r="AG43" s="35">
        <f t="shared" ref="AG43" si="61">(AG41-AG42)/($C$41-AG42)</f>
        <v>0.63636363636363635</v>
      </c>
      <c r="AH43" s="35">
        <f t="shared" ref="AH43" si="62">(AH41-AH42)/($C$41-AH42)</f>
        <v>0.6333333333333333</v>
      </c>
      <c r="AI43" s="35">
        <f t="shared" ref="AI43" si="63">(AI41-AI42)/($C$41-AI42)</f>
        <v>0.59259259259259256</v>
      </c>
      <c r="AJ43" s="35">
        <f t="shared" ref="AJ43" si="64">(AJ41-AJ42)/($C$41-AJ42)</f>
        <v>0.56000000000000005</v>
      </c>
      <c r="AK43" s="35">
        <f t="shared" ref="AK43" si="65">(AK41-AK42)/($C$41-AK42)</f>
        <v>0.52173913043478259</v>
      </c>
      <c r="AL43" s="35">
        <f t="shared" ref="AL43" si="66">(AL41-AL42)/($C$41-AL42)</f>
        <v>0.5</v>
      </c>
      <c r="AM43" s="35">
        <f t="shared" ref="AM43" si="67">(AM41-AM42)/($C$41-AM42)</f>
        <v>0.45</v>
      </c>
      <c r="AN43" s="35">
        <f t="shared" ref="AN43" si="68">(AN41-AN42)/($C$41-AN42)</f>
        <v>0.47368421052631576</v>
      </c>
      <c r="AO43" s="35">
        <f t="shared" ref="AO43" si="69">(AO41-AO42)/($C$41-AO42)</f>
        <v>0.44444444444444442</v>
      </c>
      <c r="AP43" s="35">
        <f t="shared" ref="AP43" si="70">(AP41-AP42)/($C$41-AP42)</f>
        <v>0.41176470588235292</v>
      </c>
      <c r="AQ43" s="35">
        <f t="shared" ref="AQ43" si="71">(AQ41-AQ42)/($C$41-AQ42)</f>
        <v>0.375</v>
      </c>
      <c r="AR43" s="35">
        <f t="shared" ref="AR43" si="72">(AR41-AR42)/($C$41-AR42)</f>
        <v>0.33333333333333331</v>
      </c>
      <c r="AS43" s="35">
        <f t="shared" ref="AS43" si="73">(AS41-AS42)/($C$41-AS42)</f>
        <v>0.2857142857142857</v>
      </c>
      <c r="AT43" s="35">
        <f t="shared" ref="AT43" si="74">(AT41-AT42)/($C$41-AT42)</f>
        <v>0.2857142857142857</v>
      </c>
    </row>
    <row r="44" spans="2:117">
      <c r="B44" s="28" t="s">
        <v>2</v>
      </c>
      <c r="C44" s="35">
        <f>$I$12*C40/$E$9^2</f>
        <v>0</v>
      </c>
      <c r="D44" s="35">
        <f t="shared" ref="D44:S44" si="75">$I$12*D40/$E$9^2</f>
        <v>0.37000000000000005</v>
      </c>
      <c r="E44" s="35">
        <f t="shared" si="75"/>
        <v>1.85</v>
      </c>
      <c r="F44" s="35">
        <f t="shared" si="75"/>
        <v>3.7</v>
      </c>
      <c r="G44" s="35">
        <f t="shared" si="75"/>
        <v>5.55</v>
      </c>
      <c r="H44" s="35">
        <f t="shared" si="75"/>
        <v>7.4</v>
      </c>
      <c r="I44" s="35">
        <f t="shared" si="75"/>
        <v>9.2500000000000018</v>
      </c>
      <c r="J44" s="35">
        <f t="shared" si="75"/>
        <v>11.1</v>
      </c>
      <c r="K44" s="35">
        <f t="shared" si="75"/>
        <v>12.950000000000001</v>
      </c>
      <c r="L44" s="35">
        <f t="shared" si="75"/>
        <v>14.8</v>
      </c>
      <c r="M44" s="35">
        <f t="shared" si="75"/>
        <v>16.650000000000002</v>
      </c>
      <c r="N44" s="35">
        <f t="shared" si="75"/>
        <v>18.500000000000004</v>
      </c>
      <c r="O44" s="35">
        <f t="shared" si="75"/>
        <v>20.350000000000001</v>
      </c>
      <c r="P44" s="35">
        <f t="shared" si="75"/>
        <v>22.2</v>
      </c>
      <c r="Q44" s="35">
        <f t="shared" si="75"/>
        <v>24.050000000000004</v>
      </c>
      <c r="R44" s="35">
        <f t="shared" si="75"/>
        <v>25.900000000000002</v>
      </c>
      <c r="S44" s="35">
        <f t="shared" si="75"/>
        <v>27.750000000000004</v>
      </c>
      <c r="T44" s="35">
        <f t="shared" ref="T44:AT44" si="76">$I$12*T40/$E$9^2</f>
        <v>29.6</v>
      </c>
      <c r="U44" s="35">
        <f t="shared" si="76"/>
        <v>31.45</v>
      </c>
      <c r="V44" s="35">
        <f t="shared" si="76"/>
        <v>33.300000000000004</v>
      </c>
      <c r="W44" s="35">
        <f t="shared" si="76"/>
        <v>35.15</v>
      </c>
      <c r="X44" s="35">
        <f t="shared" si="76"/>
        <v>37.000000000000007</v>
      </c>
      <c r="Y44" s="35">
        <f t="shared" si="76"/>
        <v>38.85</v>
      </c>
      <c r="Z44" s="35">
        <f t="shared" si="76"/>
        <v>40.700000000000003</v>
      </c>
      <c r="AA44" s="35">
        <f t="shared" si="76"/>
        <v>42.550000000000004</v>
      </c>
      <c r="AB44" s="35">
        <f t="shared" si="76"/>
        <v>44.4</v>
      </c>
      <c r="AC44" s="35">
        <f t="shared" si="76"/>
        <v>46.250000000000007</v>
      </c>
      <c r="AD44" s="35">
        <f t="shared" si="76"/>
        <v>48.100000000000009</v>
      </c>
      <c r="AE44" s="35">
        <f t="shared" si="76"/>
        <v>49.95</v>
      </c>
      <c r="AF44" s="35">
        <f t="shared" si="76"/>
        <v>51.800000000000004</v>
      </c>
      <c r="AG44" s="35">
        <f t="shared" si="76"/>
        <v>53.650000000000006</v>
      </c>
      <c r="AH44" s="35">
        <f t="shared" si="76"/>
        <v>55.500000000000007</v>
      </c>
      <c r="AI44" s="35">
        <f t="shared" si="76"/>
        <v>57.35</v>
      </c>
      <c r="AJ44" s="35">
        <f t="shared" si="76"/>
        <v>59.2</v>
      </c>
      <c r="AK44" s="35">
        <f t="shared" si="76"/>
        <v>61.050000000000004</v>
      </c>
      <c r="AL44" s="35">
        <f t="shared" si="76"/>
        <v>62.9</v>
      </c>
      <c r="AM44" s="35">
        <f t="shared" si="76"/>
        <v>64.75</v>
      </c>
      <c r="AN44" s="35">
        <f t="shared" si="76"/>
        <v>66.600000000000009</v>
      </c>
      <c r="AO44" s="35">
        <f t="shared" si="76"/>
        <v>68.45</v>
      </c>
      <c r="AP44" s="35">
        <f t="shared" si="76"/>
        <v>70.3</v>
      </c>
      <c r="AQ44" s="35">
        <f t="shared" si="76"/>
        <v>72.150000000000006</v>
      </c>
      <c r="AR44" s="35">
        <f t="shared" si="76"/>
        <v>74.000000000000014</v>
      </c>
      <c r="AS44" s="35">
        <f t="shared" si="76"/>
        <v>75.850000000000009</v>
      </c>
      <c r="AT44" s="35">
        <f t="shared" si="76"/>
        <v>77.7</v>
      </c>
    </row>
    <row r="45" spans="2:117">
      <c r="B45" s="28" t="s">
        <v>26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2:117" ht="15" thickBot="1">
      <c r="B46" s="8" t="s">
        <v>4</v>
      </c>
      <c r="C46" s="19"/>
      <c r="D46" s="19"/>
      <c r="E46" s="19"/>
      <c r="F46" s="19"/>
      <c r="G46" s="19"/>
      <c r="H46" s="19"/>
      <c r="I46" s="19"/>
      <c r="J46" s="19"/>
      <c r="K46" s="19"/>
      <c r="L46" s="32"/>
      <c r="M46" s="19"/>
      <c r="N46" s="19"/>
      <c r="O46" s="19"/>
      <c r="P46" s="19"/>
      <c r="Q46" s="74"/>
      <c r="R46" s="74"/>
      <c r="S46" s="56" t="e">
        <f>1/S45*$E39/$E9</f>
        <v>#DIV/0!</v>
      </c>
    </row>
  </sheetData>
  <mergeCells count="2">
    <mergeCell ref="D4:E4"/>
    <mergeCell ref="V12:A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 valori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Razvan</dc:creator>
  <cp:lastModifiedBy>Asus</cp:lastModifiedBy>
  <dcterms:created xsi:type="dcterms:W3CDTF">2021-02-10T16:12:56Z</dcterms:created>
  <dcterms:modified xsi:type="dcterms:W3CDTF">2023-03-07T18:04:42Z</dcterms:modified>
</cp:coreProperties>
</file>