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ropbox\Aulas\Meu material\Materia\Excel\07-funcoes_financeiras\"/>
    </mc:Choice>
  </mc:AlternateContent>
  <xr:revisionPtr revIDLastSave="0" documentId="13_ncr:1_{8529521F-A509-4F2A-8702-69FBB553B509}" xr6:coauthVersionLast="47" xr6:coauthVersionMax="47" xr10:uidLastSave="{00000000-0000-0000-0000-000000000000}"/>
  <bookViews>
    <workbookView xWindow="-108" yWindow="-108" windowWidth="23256" windowHeight="12456" activeTab="1" xr2:uid="{E2543821-9475-497E-925A-AB40C2B4CC04}"/>
  </bookViews>
  <sheets>
    <sheet name="Exmp01" sheetId="2" r:id="rId1"/>
    <sheet name="Exmp02" sheetId="3" r:id="rId2"/>
    <sheet name="Ex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7" i="3"/>
  <c r="E7" i="3" s="1"/>
  <c r="E8" i="3" s="1"/>
  <c r="E9" i="3" s="1"/>
  <c r="E10" i="3" s="1"/>
  <c r="E11" i="3" s="1"/>
  <c r="E12" i="3" s="1"/>
  <c r="E13" i="3" s="1"/>
  <c r="D7" i="4"/>
  <c r="D8" i="4"/>
  <c r="D11" i="4"/>
  <c r="D4" i="4"/>
  <c r="D2" i="4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7" i="3"/>
  <c r="C3" i="3"/>
  <c r="D8" i="2"/>
  <c r="D6" i="2"/>
  <c r="D4" i="2"/>
  <c r="D2" i="2"/>
  <c r="E14" i="3" l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</calcChain>
</file>

<file path=xl/sharedStrings.xml><?xml version="1.0" encoding="utf-8"?>
<sst xmlns="http://schemas.openxmlformats.org/spreadsheetml/2006/main" count="23" uniqueCount="23">
  <si>
    <t>Com o objectivo de constituir um fundo para investir ao fim de 10 anos, foi realizado um depósito a prazo em 2005 com o montante de 5.000€ num determinado banco com uma taxa constante de 4,5% ao ano. Determine o valor do fundo no final do período?</t>
  </si>
  <si>
    <t>Após 4 anos de capitalização à taxa de juro mensal de 0,4% resultou o capital final de 5.147,63€. Determine o valor inicialmente colocado?</t>
  </si>
  <si>
    <t>A que taxa anual o capital de 1.500€ investido hoje se converterá em 2.500€ ao fim de 10 anos?</t>
  </si>
  <si>
    <t xml:space="preserve">Quantos meses deverão decorrer para um depósito de 500€ à taxa anual de 2,75% valer 525€. </t>
  </si>
  <si>
    <t>Valor da Mensalidade</t>
  </si>
  <si>
    <t>Mapa de Mensalidades</t>
  </si>
  <si>
    <t>Número Mensalidade</t>
  </si>
  <si>
    <t>Valor Mensalidade</t>
  </si>
  <si>
    <t>Valor
Juros</t>
  </si>
  <si>
    <t>Valor Amortizações</t>
  </si>
  <si>
    <t>Capital em Dívida</t>
  </si>
  <si>
    <t>EC 8.1</t>
  </si>
  <si>
    <t>Qual o valor da prestação mensal a pagar um banco por um empréstimo habitação de 150.000 €, por um período de 35 anos a uma taxa fixa 5,375%?</t>
  </si>
  <si>
    <t>EC 8.2</t>
  </si>
  <si>
    <t>Determine o valor de um fundo de poupança ao fim de 30 anos, à taxa anual nominal de 4%, sabendo que no início do investimento serão entregues 1.000€ e todos os meses será realizado um reforço de 50€.</t>
  </si>
  <si>
    <t>EC 8.3</t>
  </si>
  <si>
    <t>Uma empresa pretende realizar um empréstimo de 100.000€ para a aquisição de equipamentos a amortizar em 10 anos a uma taxa de juro constante. Para tal consultou dois bancos que apresentaram as seguintes propostas:</t>
  </si>
  <si>
    <t>Banco A: pagamento de prestações trimestrais no valor de 3736,19€</t>
  </si>
  <si>
    <t>Banco B: pagamento de prestações mensais no valor de 1245,40€</t>
  </si>
  <si>
    <t>Qual será a melhor solução em termos de taxa de juro?</t>
  </si>
  <si>
    <t>EC 8.4</t>
  </si>
  <si>
    <t>Aplicando 5.000€ num fundo de poupança à taxa semestral de 2,563%, determine quantos anos deverá manter o investimento até obter no mínimo 7.000€.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</si>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</sst>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\ &quot;€&quot;"/>
    <numFmt numFmtId="165" formatCode="0.000%"/>
    <numFmt numFmtId="166" formatCode="#,##0.00\ [$€-1]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i/>
      <sz val="9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 wrapText="1"/>
    </xf>
    <xf numFmtId="164" fontId="2" fillId="2" borderId="0" xfId="1" applyNumberFormat="1" applyFont="1" applyFill="1" applyAlignment="1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8" fontId="2" fillId="0" borderId="0" xfId="1" applyNumberFormat="1" applyFont="1" applyAlignment="1">
      <alignment vertical="center"/>
    </xf>
    <xf numFmtId="165" fontId="2" fillId="2" borderId="0" xfId="2" applyNumberFormat="1" applyFont="1" applyFill="1" applyAlignment="1">
      <alignment vertical="center"/>
    </xf>
    <xf numFmtId="2" fontId="2" fillId="2" borderId="0" xfId="1" applyNumberFormat="1" applyFont="1" applyFill="1" applyAlignment="1">
      <alignment vertical="center"/>
    </xf>
    <xf numFmtId="166" fontId="2" fillId="4" borderId="2" xfId="1" applyNumberFormat="1" applyFont="1" applyFill="1" applyBorder="1"/>
    <xf numFmtId="0" fontId="3" fillId="3" borderId="10" xfId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wrapText="1"/>
    </xf>
    <xf numFmtId="0" fontId="2" fillId="0" borderId="15" xfId="1" applyFont="1" applyBorder="1" applyAlignment="1">
      <alignment horizontal="center"/>
    </xf>
    <xf numFmtId="166" fontId="2" fillId="4" borderId="16" xfId="1" applyNumberFormat="1" applyFont="1" applyFill="1" applyBorder="1"/>
    <xf numFmtId="0" fontId="2" fillId="0" borderId="17" xfId="1" applyFont="1" applyBorder="1" applyAlignment="1">
      <alignment horizontal="center"/>
    </xf>
    <xf numFmtId="0" fontId="2" fillId="0" borderId="0" xfId="1" applyFont="1"/>
    <xf numFmtId="165" fontId="2" fillId="2" borderId="0" xfId="2" applyNumberFormat="1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165" fontId="2" fillId="0" borderId="0" xfId="2" applyNumberFormat="1" applyFont="1" applyAlignment="1">
      <alignment vertical="center"/>
    </xf>
    <xf numFmtId="0" fontId="3" fillId="3" borderId="0" xfId="1" applyFont="1" applyFill="1" applyAlignment="1">
      <alignment horizontal="right" wrapText="1"/>
    </xf>
    <xf numFmtId="0" fontId="3" fillId="3" borderId="1" xfId="1" applyFont="1" applyFill="1" applyBorder="1" applyAlignment="1">
      <alignment horizontal="right" wrapText="1"/>
    </xf>
    <xf numFmtId="0" fontId="4" fillId="3" borderId="3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 wrapText="1"/>
    </xf>
    <xf numFmtId="0" fontId="3" fillId="3" borderId="11" xfId="1" applyFont="1" applyFill="1" applyBorder="1" applyAlignment="1">
      <alignment horizontal="center" wrapText="1"/>
    </xf>
    <xf numFmtId="0" fontId="3" fillId="3" borderId="7" xfId="1" applyFont="1" applyFill="1" applyBorder="1" applyAlignment="1">
      <alignment horizontal="center" wrapText="1"/>
    </xf>
    <xf numFmtId="0" fontId="3" fillId="3" borderId="12" xfId="1" applyFont="1" applyFill="1" applyBorder="1" applyAlignment="1">
      <alignment horizontal="center" wrapText="1"/>
    </xf>
    <xf numFmtId="0" fontId="3" fillId="3" borderId="8" xfId="1" applyFont="1" applyFill="1" applyBorder="1" applyAlignment="1">
      <alignment horizontal="center" wrapText="1"/>
    </xf>
    <xf numFmtId="0" fontId="3" fillId="3" borderId="13" xfId="1" applyFont="1" applyFill="1" applyBorder="1" applyAlignment="1">
      <alignment horizontal="center" wrapText="1"/>
    </xf>
    <xf numFmtId="0" fontId="3" fillId="3" borderId="9" xfId="1" applyFont="1" applyFill="1" applyBorder="1" applyAlignment="1">
      <alignment horizontal="center" wrapText="1"/>
    </xf>
    <xf numFmtId="0" fontId="3" fillId="3" borderId="14" xfId="1" applyFont="1" applyFill="1" applyBorder="1" applyAlignment="1">
      <alignment horizontal="center" wrapText="1"/>
    </xf>
  </cellXfs>
  <cellStyles count="3">
    <cellStyle name="Normal" xfId="0" builtinId="0"/>
    <cellStyle name="Normal 2" xfId="1" xr:uid="{69C98949-2459-40EC-B0C7-CD1F917CBC2E}"/>
    <cellStyle name="Percentagem 2" xfId="2" xr:uid="{75625614-5CFD-410D-A193-2C6A667AB6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62ED-0DE1-48AE-B6CC-18683BF4750D}">
  <dimension ref="B2:H8"/>
  <sheetViews>
    <sheetView workbookViewId="0">
      <selection activeCell="D9" sqref="D9"/>
    </sheetView>
  </sheetViews>
  <sheetFormatPr defaultColWidth="7.21875" defaultRowHeight="10.199999999999999" x14ac:dyDescent="0.2"/>
  <cols>
    <col min="1" max="1" width="7.21875" style="5"/>
    <col min="2" max="2" width="5.33203125" style="1" bestFit="1" customWidth="1"/>
    <col min="3" max="3" width="54.6640625" style="4" customWidth="1"/>
    <col min="4" max="4" width="8.109375" style="4" customWidth="1"/>
    <col min="5" max="6" width="7.33203125" style="4" bestFit="1" customWidth="1"/>
    <col min="7" max="8" width="7.21875" style="4"/>
    <col min="9" max="16384" width="7.21875" style="5"/>
  </cols>
  <sheetData>
    <row r="2" spans="2:6" s="5" customFormat="1" ht="30.6" x14ac:dyDescent="0.2">
      <c r="B2" s="1">
        <v>1</v>
      </c>
      <c r="C2" s="2" t="s">
        <v>0</v>
      </c>
      <c r="D2" s="3">
        <f>FV(4.5%,10,0,-5000)</f>
        <v>7764.8471086644768</v>
      </c>
      <c r="E2" s="4"/>
      <c r="F2" s="4"/>
    </row>
    <row r="4" spans="2:6" s="5" customFormat="1" ht="20.399999999999999" x14ac:dyDescent="0.2">
      <c r="B4" s="1">
        <v>2</v>
      </c>
      <c r="C4" s="2" t="s">
        <v>1</v>
      </c>
      <c r="D4" s="3">
        <f>PV(0.4%,4*12,0,5147.63)</f>
        <v>-4250.0017454962954</v>
      </c>
      <c r="E4" s="4"/>
      <c r="F4" s="6"/>
    </row>
    <row r="6" spans="2:6" s="5" customFormat="1" ht="20.399999999999999" x14ac:dyDescent="0.2">
      <c r="B6" s="1">
        <v>3</v>
      </c>
      <c r="C6" s="2" t="s">
        <v>2</v>
      </c>
      <c r="D6" s="7">
        <f>RATE(10,0,-1500,2500)</f>
        <v>5.2409779148925563E-2</v>
      </c>
      <c r="E6" s="4"/>
      <c r="F6" s="4"/>
    </row>
    <row r="8" spans="2:6" s="5" customFormat="1" ht="20.399999999999999" x14ac:dyDescent="0.2">
      <c r="B8" s="1">
        <v>4</v>
      </c>
      <c r="C8" s="2" t="s">
        <v>3</v>
      </c>
      <c r="D8" s="8">
        <f>NPER(2.75%/12,0,-500,525)</f>
        <v>21.314639230932514</v>
      </c>
      <c r="E8" s="4"/>
      <c r="F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C229-02A7-4809-AFBC-D4033BE9B580}">
  <dimension ref="A3:E24"/>
  <sheetViews>
    <sheetView tabSelected="1" workbookViewId="0">
      <selection activeCell="E7" sqref="E7"/>
    </sheetView>
  </sheetViews>
  <sheetFormatPr defaultColWidth="7.21875" defaultRowHeight="10.199999999999999" x14ac:dyDescent="0.2"/>
  <cols>
    <col min="1" max="1" width="9.44140625" style="15" bestFit="1" customWidth="1"/>
    <col min="2" max="4" width="10.109375" style="15" customWidth="1"/>
    <col min="5" max="5" width="11.44140625" style="15" bestFit="1" customWidth="1"/>
    <col min="6" max="6" width="6.5546875" style="5" customWidth="1"/>
    <col min="7" max="16384" width="7.21875" style="5"/>
  </cols>
  <sheetData>
    <row r="3" spans="1:5" ht="10.8" thickBot="1" x14ac:dyDescent="0.25">
      <c r="A3" s="19" t="s">
        <v>4</v>
      </c>
      <c r="B3" s="20"/>
      <c r="C3" s="9">
        <f>PMT(6.45%/12,18,2000)</f>
        <v>-116.87088179825884</v>
      </c>
      <c r="D3" s="19"/>
      <c r="E3" s="20"/>
    </row>
    <row r="4" spans="1:5" ht="12.6" thickBot="1" x14ac:dyDescent="0.3">
      <c r="A4" s="21" t="s">
        <v>5</v>
      </c>
      <c r="B4" s="22"/>
      <c r="C4" s="22"/>
      <c r="D4" s="22"/>
      <c r="E4" s="23"/>
    </row>
    <row r="5" spans="1:5" ht="10.8" thickBot="1" x14ac:dyDescent="0.25">
      <c r="A5" s="24" t="s">
        <v>6</v>
      </c>
      <c r="B5" s="26" t="s">
        <v>7</v>
      </c>
      <c r="C5" s="28" t="s">
        <v>8</v>
      </c>
      <c r="D5" s="30" t="s">
        <v>9</v>
      </c>
      <c r="E5" s="10" t="s">
        <v>10</v>
      </c>
    </row>
    <row r="6" spans="1:5" ht="10.8" thickBot="1" x14ac:dyDescent="0.25">
      <c r="A6" s="25"/>
      <c r="B6" s="27"/>
      <c r="C6" s="29"/>
      <c r="D6" s="31"/>
      <c r="E6" s="11">
        <v>2000</v>
      </c>
    </row>
    <row r="7" spans="1:5" x14ac:dyDescent="0.2">
      <c r="A7" s="12">
        <v>1</v>
      </c>
      <c r="B7" s="9">
        <f>-$C$3</f>
        <v>116.87088179825884</v>
      </c>
      <c r="C7" s="9">
        <f>-IPMT(6.45%/12,A7,18,2000,0)</f>
        <v>10.75</v>
      </c>
      <c r="D7" s="9">
        <f>-PPMT(6.45%/12,A7,18,2000,0)</f>
        <v>106.12088179825884</v>
      </c>
      <c r="E7" s="13">
        <f>E6-D7</f>
        <v>1893.8791182017412</v>
      </c>
    </row>
    <row r="8" spans="1:5" x14ac:dyDescent="0.2">
      <c r="A8" s="12">
        <f t="shared" ref="A8:A24" si="0">A7+1</f>
        <v>2</v>
      </c>
      <c r="B8" s="9">
        <f t="shared" ref="B8:B24" si="1">-$C$3</f>
        <v>116.87088179825884</v>
      </c>
      <c r="C8" s="9">
        <f t="shared" ref="C8:C24" si="2">-IPMT(6.45%/12,A8,18,2000,0)</f>
        <v>10.179600260334359</v>
      </c>
      <c r="D8" s="9">
        <f t="shared" ref="D8:D24" si="3">-PPMT(6.45%/12,A8,18,2000,0)</f>
        <v>106.69128153792448</v>
      </c>
      <c r="E8" s="13">
        <f t="shared" ref="E8:E24" si="4">E7-D8</f>
        <v>1787.1878366638168</v>
      </c>
    </row>
    <row r="9" spans="1:5" x14ac:dyDescent="0.2">
      <c r="A9" s="12">
        <f t="shared" si="0"/>
        <v>3</v>
      </c>
      <c r="B9" s="9">
        <f t="shared" si="1"/>
        <v>116.87088179825884</v>
      </c>
      <c r="C9" s="9">
        <f t="shared" si="2"/>
        <v>9.6061346220680157</v>
      </c>
      <c r="D9" s="9">
        <f t="shared" si="3"/>
        <v>107.26474717619084</v>
      </c>
      <c r="E9" s="13">
        <f t="shared" si="4"/>
        <v>1679.9230894876259</v>
      </c>
    </row>
    <row r="10" spans="1:5" x14ac:dyDescent="0.2">
      <c r="A10" s="12">
        <f t="shared" si="0"/>
        <v>4</v>
      </c>
      <c r="B10" s="9">
        <f t="shared" si="1"/>
        <v>116.87088179825884</v>
      </c>
      <c r="C10" s="9">
        <f t="shared" si="2"/>
        <v>9.0295866059959913</v>
      </c>
      <c r="D10" s="9">
        <f t="shared" si="3"/>
        <v>107.84129519226286</v>
      </c>
      <c r="E10" s="13">
        <f t="shared" si="4"/>
        <v>1572.0817942953631</v>
      </c>
    </row>
    <row r="11" spans="1:5" x14ac:dyDescent="0.2">
      <c r="A11" s="12">
        <f t="shared" si="0"/>
        <v>5</v>
      </c>
      <c r="B11" s="9">
        <f t="shared" si="1"/>
        <v>116.87088179825884</v>
      </c>
      <c r="C11" s="9">
        <f t="shared" si="2"/>
        <v>8.4499396443375758</v>
      </c>
      <c r="D11" s="9">
        <f t="shared" si="3"/>
        <v>108.42094215392127</v>
      </c>
      <c r="E11" s="13">
        <f t="shared" si="4"/>
        <v>1463.6608521414419</v>
      </c>
    </row>
    <row r="12" spans="1:5" x14ac:dyDescent="0.2">
      <c r="A12" s="12">
        <f t="shared" si="0"/>
        <v>6</v>
      </c>
      <c r="B12" s="9">
        <f t="shared" si="1"/>
        <v>116.87088179825884</v>
      </c>
      <c r="C12" s="9">
        <f t="shared" si="2"/>
        <v>7.8671770802602499</v>
      </c>
      <c r="D12" s="9">
        <f t="shared" si="3"/>
        <v>109.00370471799859</v>
      </c>
      <c r="E12" s="13">
        <f t="shared" si="4"/>
        <v>1354.6571474234433</v>
      </c>
    </row>
    <row r="13" spans="1:5" x14ac:dyDescent="0.2">
      <c r="A13" s="12">
        <f t="shared" si="0"/>
        <v>7</v>
      </c>
      <c r="B13" s="9">
        <f t="shared" si="1"/>
        <v>116.87088179825884</v>
      </c>
      <c r="C13" s="9">
        <f t="shared" si="2"/>
        <v>7.2812821674010078</v>
      </c>
      <c r="D13" s="9">
        <f t="shared" si="3"/>
        <v>109.58959963085783</v>
      </c>
      <c r="E13" s="13">
        <f t="shared" si="4"/>
        <v>1245.0675477925856</v>
      </c>
    </row>
    <row r="14" spans="1:5" x14ac:dyDescent="0.2">
      <c r="A14" s="12">
        <f t="shared" si="0"/>
        <v>8</v>
      </c>
      <c r="B14" s="9">
        <f t="shared" si="1"/>
        <v>116.87088179825884</v>
      </c>
      <c r="C14" s="9">
        <f t="shared" si="2"/>
        <v>6.6922380693851471</v>
      </c>
      <c r="D14" s="9">
        <f t="shared" si="3"/>
        <v>110.17864372887371</v>
      </c>
      <c r="E14" s="13">
        <f t="shared" si="4"/>
        <v>1134.8889040637118</v>
      </c>
    </row>
    <row r="15" spans="1:5" x14ac:dyDescent="0.2">
      <c r="A15" s="12">
        <f t="shared" si="0"/>
        <v>9</v>
      </c>
      <c r="B15" s="9">
        <f t="shared" si="1"/>
        <v>116.87088179825884</v>
      </c>
      <c r="C15" s="9">
        <f t="shared" si="2"/>
        <v>6.1000278593424504</v>
      </c>
      <c r="D15" s="9">
        <f t="shared" si="3"/>
        <v>110.77085393891639</v>
      </c>
      <c r="E15" s="13">
        <f t="shared" si="4"/>
        <v>1024.1180501247954</v>
      </c>
    </row>
    <row r="16" spans="1:5" x14ac:dyDescent="0.2">
      <c r="A16" s="12">
        <f t="shared" si="0"/>
        <v>10</v>
      </c>
      <c r="B16" s="9">
        <f t="shared" si="1"/>
        <v>116.87088179825884</v>
      </c>
      <c r="C16" s="9">
        <f t="shared" si="2"/>
        <v>5.5046345194207751</v>
      </c>
      <c r="D16" s="9">
        <f t="shared" si="3"/>
        <v>111.36624727883807</v>
      </c>
      <c r="E16" s="13">
        <f t="shared" si="4"/>
        <v>912.7518028459574</v>
      </c>
    </row>
    <row r="17" spans="1:5" x14ac:dyDescent="0.2">
      <c r="A17" s="12">
        <f t="shared" si="0"/>
        <v>11</v>
      </c>
      <c r="B17" s="9">
        <f t="shared" si="1"/>
        <v>116.87088179825884</v>
      </c>
      <c r="C17" s="9">
        <f t="shared" si="2"/>
        <v>4.9060409402970198</v>
      </c>
      <c r="D17" s="9">
        <f t="shared" si="3"/>
        <v>111.96484085796183</v>
      </c>
      <c r="E17" s="13">
        <f t="shared" si="4"/>
        <v>800.7869619879956</v>
      </c>
    </row>
    <row r="18" spans="1:5" x14ac:dyDescent="0.2">
      <c r="A18" s="12">
        <f t="shared" si="0"/>
        <v>12</v>
      </c>
      <c r="B18" s="9">
        <f t="shared" si="1"/>
        <v>116.87088179825884</v>
      </c>
      <c r="C18" s="9">
        <f t="shared" si="2"/>
        <v>4.3042299206854748</v>
      </c>
      <c r="D18" s="9">
        <f t="shared" si="3"/>
        <v>112.56665187757336</v>
      </c>
      <c r="E18" s="13">
        <f t="shared" si="4"/>
        <v>688.22031011042225</v>
      </c>
    </row>
    <row r="19" spans="1:5" x14ac:dyDescent="0.2">
      <c r="A19" s="12">
        <f t="shared" si="0"/>
        <v>13</v>
      </c>
      <c r="B19" s="9">
        <f t="shared" si="1"/>
        <v>116.87088179825884</v>
      </c>
      <c r="C19" s="9">
        <f t="shared" si="2"/>
        <v>3.6991841668435179</v>
      </c>
      <c r="D19" s="9">
        <f t="shared" si="3"/>
        <v>113.17169763141531</v>
      </c>
      <c r="E19" s="13">
        <f t="shared" si="4"/>
        <v>575.04861247900692</v>
      </c>
    </row>
    <row r="20" spans="1:5" x14ac:dyDescent="0.2">
      <c r="A20" s="12">
        <f t="shared" si="0"/>
        <v>14</v>
      </c>
      <c r="B20" s="9">
        <f t="shared" si="1"/>
        <v>116.87088179825884</v>
      </c>
      <c r="C20" s="9">
        <f t="shared" si="2"/>
        <v>3.0908862920746607</v>
      </c>
      <c r="D20" s="9">
        <f t="shared" si="3"/>
        <v>113.77999550618418</v>
      </c>
      <c r="E20" s="13">
        <f t="shared" si="4"/>
        <v>461.26861697282277</v>
      </c>
    </row>
    <row r="21" spans="1:5" x14ac:dyDescent="0.2">
      <c r="A21" s="12">
        <f t="shared" si="0"/>
        <v>15</v>
      </c>
      <c r="B21" s="9">
        <f t="shared" si="1"/>
        <v>116.87088179825884</v>
      </c>
      <c r="C21" s="9">
        <f t="shared" si="2"/>
        <v>2.479318816228921</v>
      </c>
      <c r="D21" s="9">
        <f t="shared" si="3"/>
        <v>114.39156298202992</v>
      </c>
      <c r="E21" s="13">
        <f t="shared" si="4"/>
        <v>346.87705399079283</v>
      </c>
    </row>
    <row r="22" spans="1:5" x14ac:dyDescent="0.2">
      <c r="A22" s="12">
        <f t="shared" si="0"/>
        <v>16</v>
      </c>
      <c r="B22" s="9">
        <f t="shared" si="1"/>
        <v>116.87088179825884</v>
      </c>
      <c r="C22" s="9">
        <f t="shared" si="2"/>
        <v>1.8644641652005101</v>
      </c>
      <c r="D22" s="9">
        <f t="shared" si="3"/>
        <v>115.00641763305833</v>
      </c>
      <c r="E22" s="13">
        <f t="shared" si="4"/>
        <v>231.8706363577345</v>
      </c>
    </row>
    <row r="23" spans="1:5" x14ac:dyDescent="0.2">
      <c r="A23" s="12">
        <f t="shared" si="0"/>
        <v>17</v>
      </c>
      <c r="B23" s="9">
        <f t="shared" si="1"/>
        <v>116.87088179825884</v>
      </c>
      <c r="C23" s="9">
        <f t="shared" si="2"/>
        <v>1.2463046704228211</v>
      </c>
      <c r="D23" s="9">
        <f t="shared" si="3"/>
        <v>115.62457712783601</v>
      </c>
      <c r="E23" s="13">
        <f t="shared" si="4"/>
        <v>116.24605922989849</v>
      </c>
    </row>
    <row r="24" spans="1:5" ht="10.8" thickBot="1" x14ac:dyDescent="0.25">
      <c r="A24" s="14">
        <f t="shared" si="0"/>
        <v>18</v>
      </c>
      <c r="B24" s="9">
        <f t="shared" si="1"/>
        <v>116.87088179825884</v>
      </c>
      <c r="C24" s="9">
        <f t="shared" si="2"/>
        <v>0.6248225683607026</v>
      </c>
      <c r="D24" s="9">
        <f t="shared" si="3"/>
        <v>116.24605922989814</v>
      </c>
      <c r="E24" s="13">
        <f t="shared" si="4"/>
        <v>3.5527136788005009E-13</v>
      </c>
    </row>
  </sheetData>
  <mergeCells count="7">
    <mergeCell ref="A3:B3"/>
    <mergeCell ref="D3:E3"/>
    <mergeCell ref="A4:E4"/>
    <mergeCell ref="A5:A6"/>
    <mergeCell ref="B5:B6"/>
    <mergeCell ref="C5:C6"/>
    <mergeCell ref="D5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229D-DF77-4BB2-9637-E34197D732C9}">
  <sheetPr>
    <tabColor theme="9" tint="0.59999389629810485"/>
  </sheetPr>
  <dimension ref="B2:D16"/>
  <sheetViews>
    <sheetView workbookViewId="0">
      <selection activeCell="D16" sqref="D16"/>
    </sheetView>
  </sheetViews>
  <sheetFormatPr defaultColWidth="7.21875" defaultRowHeight="10.199999999999999" x14ac:dyDescent="0.2"/>
  <cols>
    <col min="1" max="1" width="7.21875" style="5"/>
    <col min="2" max="2" width="5.33203125" style="1" bestFit="1" customWidth="1"/>
    <col min="3" max="3" width="54.6640625" style="4" customWidth="1"/>
    <col min="4" max="4" width="8.109375" style="4" customWidth="1"/>
    <col min="5" max="16384" width="7.21875" style="5"/>
  </cols>
  <sheetData>
    <row r="2" spans="2:4" ht="20.399999999999999" x14ac:dyDescent="0.2">
      <c r="B2" s="1" t="s">
        <v>11</v>
      </c>
      <c r="C2" s="2" t="s">
        <v>12</v>
      </c>
      <c r="D2" s="3">
        <f>PMT(5.375%/12,35*12,150000)</f>
        <v>-793.27926351464691</v>
      </c>
    </row>
    <row r="4" spans="2:4" ht="30.6" x14ac:dyDescent="0.2">
      <c r="B4" s="1" t="s">
        <v>13</v>
      </c>
      <c r="C4" s="2" t="s">
        <v>14</v>
      </c>
      <c r="D4" s="3">
        <f>FV(4%,30,-50,-1000)</f>
        <v>6047.6443975619695</v>
      </c>
    </row>
    <row r="6" spans="2:4" ht="30.6" x14ac:dyDescent="0.2">
      <c r="B6" s="1" t="s">
        <v>15</v>
      </c>
      <c r="C6" s="2" t="s">
        <v>16</v>
      </c>
      <c r="D6" s="7"/>
    </row>
    <row r="7" spans="2:4" x14ac:dyDescent="0.2">
      <c r="C7" s="4" t="s">
        <v>17</v>
      </c>
      <c r="D7" s="7">
        <f>RATE(4*10,-3736.19,100000)*4</f>
        <v>8.5000235560568446E-2</v>
      </c>
    </row>
    <row r="8" spans="2:4" x14ac:dyDescent="0.2">
      <c r="C8" s="4" t="s">
        <v>18</v>
      </c>
      <c r="D8" s="7">
        <f>RATE(12*10,-1245.4,100000)*12</f>
        <v>8.6035148725179089E-2</v>
      </c>
    </row>
    <row r="9" spans="2:4" x14ac:dyDescent="0.2">
      <c r="C9" s="4" t="s">
        <v>19</v>
      </c>
      <c r="D9" s="16" t="s">
        <v>22</v>
      </c>
    </row>
    <row r="11" spans="2:4" ht="20.399999999999999" x14ac:dyDescent="0.2">
      <c r="B11" s="1" t="s">
        <v>20</v>
      </c>
      <c r="C11" s="2" t="s">
        <v>21</v>
      </c>
      <c r="D11" s="17">
        <f>NPER(2.563%*2,0,-5000,7000)</f>
        <v>6.7308656525024686</v>
      </c>
    </row>
    <row r="16" spans="2:4" x14ac:dyDescent="0.2">
      <c r="D1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Exmp01</vt:lpstr>
      <vt:lpstr>Exmp02</vt:lpstr>
      <vt:lpstr>Ex01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2020-09-05T10:12:45Z</dcterms:created>
  <dcterms:modified xsi:type="dcterms:W3CDTF">2022-09-19T13:28:21Z</dcterms:modified>
</cp:coreProperties>
</file>