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3\"/>
    </mc:Choice>
  </mc:AlternateContent>
  <xr:revisionPtr revIDLastSave="0" documentId="13_ncr:1_{233E1548-F23D-4D90-B444-D766C43F25A3}" xr6:coauthVersionLast="45" xr6:coauthVersionMax="45" xr10:uidLastSave="{00000000-0000-0000-0000-000000000000}"/>
  <bookViews>
    <workbookView xWindow="2304" yWindow="0" windowWidth="11520" windowHeight="12360" activeTab="4" xr2:uid="{00000000-000D-0000-FFFF-FFFF00000000}"/>
  </bookViews>
  <sheets>
    <sheet name="Exmp01" sheetId="2" r:id="rId1"/>
    <sheet name="Exmp02" sheetId="3" r:id="rId2"/>
    <sheet name="Exmp03" sheetId="4" r:id="rId3"/>
    <sheet name="Ex01" sheetId="5" r:id="rId4"/>
    <sheet name="Ex0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F4" i="6"/>
  <c r="F5" i="6"/>
  <c r="F6" i="6"/>
  <c r="F7" i="6"/>
  <c r="F8" i="6"/>
  <c r="F9" i="6"/>
  <c r="F10" i="6"/>
  <c r="F3" i="6"/>
  <c r="E4" i="6"/>
  <c r="E5" i="6"/>
  <c r="E6" i="6"/>
  <c r="E7" i="6"/>
  <c r="E8" i="6"/>
  <c r="E9" i="6"/>
  <c r="E10" i="6"/>
  <c r="E3" i="6"/>
  <c r="D4" i="6"/>
  <c r="D5" i="6"/>
  <c r="D6" i="6"/>
  <c r="D7" i="6"/>
  <c r="D8" i="6"/>
  <c r="D9" i="6"/>
  <c r="D10" i="6"/>
  <c r="D3" i="6"/>
  <c r="D4" i="5"/>
  <c r="D5" i="5"/>
  <c r="D6" i="5"/>
  <c r="D7" i="5"/>
  <c r="D8" i="5"/>
  <c r="D3" i="5"/>
  <c r="D4" i="4"/>
  <c r="D5" i="4"/>
  <c r="D6" i="4"/>
  <c r="D7" i="4"/>
  <c r="D8" i="4"/>
  <c r="D9" i="4"/>
  <c r="D3" i="4"/>
  <c r="D4" i="3"/>
  <c r="D5" i="3"/>
  <c r="D6" i="3"/>
  <c r="D7" i="3"/>
  <c r="D8" i="3"/>
  <c r="D3" i="3"/>
  <c r="E5" i="2"/>
  <c r="E6" i="2"/>
  <c r="E7" i="2"/>
  <c r="E8" i="2"/>
  <c r="E9" i="2"/>
  <c r="E10" i="2"/>
  <c r="E4" i="2"/>
  <c r="C5" i="2"/>
  <c r="C6" i="2"/>
  <c r="C7" i="2"/>
  <c r="C8" i="2"/>
  <c r="C9" i="2"/>
  <c r="C10" i="2"/>
  <c r="C4" i="2"/>
  <c r="F16" i="6" l="1"/>
  <c r="F15" i="6"/>
  <c r="F14" i="6"/>
</calcChain>
</file>

<file path=xl/sharedStrings.xml><?xml version="1.0" encoding="utf-8"?>
<sst xmlns="http://schemas.openxmlformats.org/spreadsheetml/2006/main" count="129" uniqueCount="75">
  <si>
    <t>Tabela de Funcionários</t>
  </si>
  <si>
    <t>Tabela de Taxas</t>
  </si>
  <si>
    <t>Nome</t>
  </si>
  <si>
    <t>Rend.
Anual</t>
  </si>
  <si>
    <t>Taxa</t>
  </si>
  <si>
    <t>Valor Retido</t>
  </si>
  <si>
    <t>Valor 
A Reter</t>
  </si>
  <si>
    <t>Rendimento Anual</t>
  </si>
  <si>
    <t>De</t>
  </si>
  <si>
    <t>a</t>
  </si>
  <si>
    <t>Rosalina Barros</t>
  </si>
  <si>
    <t>Maria Ramos</t>
  </si>
  <si>
    <t>Victor Pacheco</t>
  </si>
  <si>
    <t>Manuela Gonçalves</t>
  </si>
  <si>
    <t>Gabriela Paredes</t>
  </si>
  <si>
    <t>Armando Ferreira</t>
  </si>
  <si>
    <t>Ricardo Pauleta</t>
  </si>
  <si>
    <t>...</t>
  </si>
  <si>
    <t>Tabela Empréstimos</t>
  </si>
  <si>
    <t>Tabela de Comissões</t>
  </si>
  <si>
    <t>Número Conta</t>
  </si>
  <si>
    <t>Cliente</t>
  </si>
  <si>
    <t>Valor Pedido</t>
  </si>
  <si>
    <t>Comissão</t>
  </si>
  <si>
    <t>564-994740</t>
  </si>
  <si>
    <t>147-791109</t>
  </si>
  <si>
    <t>700-127537</t>
  </si>
  <si>
    <t>751-369825</t>
  </si>
  <si>
    <t>261-529353</t>
  </si>
  <si>
    <t>990-497585</t>
  </si>
  <si>
    <t>Tabela de Sócios</t>
  </si>
  <si>
    <t>Tabela Mensalidades</t>
  </si>
  <si>
    <t>Idade</t>
  </si>
  <si>
    <t>Modalidade</t>
  </si>
  <si>
    <t>Mensalidade</t>
  </si>
  <si>
    <t>Idade (em anos)</t>
  </si>
  <si>
    <t>Futebol</t>
  </si>
  <si>
    <t>Natação</t>
  </si>
  <si>
    <t>Ginástica</t>
  </si>
  <si>
    <t>Ricardo Faria</t>
  </si>
  <si>
    <t>Tabela de Vendedores</t>
  </si>
  <si>
    <t>Vendedor</t>
  </si>
  <si>
    <t>Zona</t>
  </si>
  <si>
    <t>Vendas</t>
  </si>
  <si>
    <t>Silva</t>
  </si>
  <si>
    <t>Costa</t>
  </si>
  <si>
    <t>Martins</t>
  </si>
  <si>
    <t>Santos</t>
  </si>
  <si>
    <t>Amaral</t>
  </si>
  <si>
    <t>Alves</t>
  </si>
  <si>
    <t>CLASSIFICAÇÕES FINAIS</t>
  </si>
  <si>
    <t>Correcção Teste Escrito A</t>
  </si>
  <si>
    <t>Número Aluno</t>
  </si>
  <si>
    <t>Nome Aluno</t>
  </si>
  <si>
    <t>Grupo de Trabalho</t>
  </si>
  <si>
    <t>Teste Escrito A</t>
  </si>
  <si>
    <t>Teste Escrito B</t>
  </si>
  <si>
    <t>Trabalho Prático</t>
  </si>
  <si>
    <t>CLASSIF. FINAL</t>
  </si>
  <si>
    <t>Q1</t>
  </si>
  <si>
    <t>Q2</t>
  </si>
  <si>
    <t>Q3</t>
  </si>
  <si>
    <t>Q4</t>
  </si>
  <si>
    <t>Q5</t>
  </si>
  <si>
    <t>Q6</t>
  </si>
  <si>
    <t>CLASSIF.</t>
  </si>
  <si>
    <t>G01</t>
  </si>
  <si>
    <t>G03</t>
  </si>
  <si>
    <t>G02</t>
  </si>
  <si>
    <t>Joaquim Maria</t>
  </si>
  <si>
    <t>Correcção Trabalhos Práticos</t>
  </si>
  <si>
    <t>Correcção Teste Escrito B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</si>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</sst>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#,##0\ \€;[Red]#,##0\ \€"/>
    <numFmt numFmtId="165" formatCode="#,##0\ [$€-1]"/>
    <numFmt numFmtId="166" formatCode="_-* #,##0[$€-1]_-;\-* #,##0[$€-1]_-;_-* &quot;-&quot;??[$€-1]_-"/>
    <numFmt numFmtId="167" formatCode="_-* #,##0.00[$€-1]_-;\-* #,##0.00[$€-1]_-;_-* &quot;-&quot;??[$€-1]_-"/>
    <numFmt numFmtId="168" formatCode="000"/>
    <numFmt numFmtId="169" formatCode="0000000"/>
    <numFmt numFmtId="170" formatCode="#,##0.00\ \ \ "/>
    <numFmt numFmtId="171" formatCode="#,##0.00\ \ \ \ \ 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sz val="8"/>
      <color indexed="9"/>
      <name val="Calibri"/>
      <family val="2"/>
      <scheme val="minor"/>
    </font>
    <font>
      <b/>
      <i/>
      <sz val="8"/>
      <color indexed="9"/>
      <name val="Calibri"/>
      <family val="2"/>
      <scheme val="minor"/>
    </font>
    <font>
      <sz val="8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1" applyFont="1"/>
    <xf numFmtId="0" fontId="1" fillId="0" borderId="0" xfId="1"/>
    <xf numFmtId="0" fontId="7" fillId="0" borderId="0" xfId="1" applyFont="1"/>
    <xf numFmtId="0" fontId="9" fillId="2" borderId="5" xfId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vertical="center" wrapText="1"/>
    </xf>
    <xf numFmtId="164" fontId="7" fillId="0" borderId="5" xfId="1" applyNumberFormat="1" applyFont="1" applyBorder="1" applyAlignment="1">
      <alignment vertical="center" wrapText="1"/>
    </xf>
    <xf numFmtId="9" fontId="7" fillId="3" borderId="5" xfId="2" applyFont="1" applyFill="1" applyBorder="1" applyAlignment="1">
      <alignment vertical="center" wrapText="1"/>
    </xf>
    <xf numFmtId="164" fontId="7" fillId="3" borderId="5" xfId="1" applyNumberFormat="1" applyFont="1" applyFill="1" applyBorder="1" applyAlignment="1">
      <alignment vertical="center" wrapText="1"/>
    </xf>
    <xf numFmtId="165" fontId="6" fillId="2" borderId="5" xfId="1" applyNumberFormat="1" applyFont="1" applyFill="1" applyBorder="1" applyAlignment="1">
      <alignment horizontal="right" vertical="center" wrapText="1"/>
    </xf>
    <xf numFmtId="9" fontId="10" fillId="0" borderId="5" xfId="1" applyNumberFormat="1" applyFont="1" applyBorder="1" applyAlignment="1">
      <alignment horizontal="center" vertical="center" wrapText="1"/>
    </xf>
    <xf numFmtId="0" fontId="7" fillId="0" borderId="0" xfId="1" applyFont="1" applyAlignment="1">
      <alignment vertical="center"/>
    </xf>
    <xf numFmtId="164" fontId="7" fillId="0" borderId="0" xfId="1" applyNumberFormat="1" applyFont="1" applyAlignment="1">
      <alignment vertical="center"/>
    </xf>
    <xf numFmtId="165" fontId="6" fillId="2" borderId="5" xfId="1" applyNumberFormat="1" applyFont="1" applyFill="1" applyBorder="1" applyAlignment="1">
      <alignment horizontal="center" vertical="center" wrapText="1"/>
    </xf>
    <xf numFmtId="0" fontId="11" fillId="0" borderId="0" xfId="1" applyFont="1"/>
    <xf numFmtId="0" fontId="6" fillId="2" borderId="5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right" vertical="center"/>
    </xf>
    <xf numFmtId="166" fontId="10" fillId="0" borderId="5" xfId="1" applyNumberFormat="1" applyFont="1" applyBorder="1" applyAlignment="1">
      <alignment horizontal="right" vertical="center" wrapText="1"/>
    </xf>
    <xf numFmtId="167" fontId="10" fillId="3" borderId="5" xfId="1" applyNumberFormat="1" applyFont="1" applyFill="1" applyBorder="1" applyAlignment="1">
      <alignment horizontal="right" vertical="center" wrapText="1"/>
    </xf>
    <xf numFmtId="167" fontId="10" fillId="0" borderId="5" xfId="1" applyNumberFormat="1" applyFont="1" applyBorder="1" applyAlignment="1">
      <alignment horizontal="right" vertical="center" wrapText="1"/>
    </xf>
    <xf numFmtId="0" fontId="7" fillId="0" borderId="5" xfId="1" applyFont="1" applyBorder="1" applyAlignment="1">
      <alignment horizontal="right"/>
    </xf>
    <xf numFmtId="168" fontId="7" fillId="0" borderId="0" xfId="1" applyNumberFormat="1" applyFont="1"/>
    <xf numFmtId="169" fontId="7" fillId="0" borderId="0" xfId="1" applyNumberFormat="1" applyFont="1"/>
    <xf numFmtId="0" fontId="7" fillId="2" borderId="5" xfId="1" applyFont="1" applyFill="1" applyBorder="1" applyAlignment="1">
      <alignment vertical="center"/>
    </xf>
    <xf numFmtId="1" fontId="7" fillId="0" borderId="5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vertical="center"/>
    </xf>
    <xf numFmtId="164" fontId="7" fillId="3" borderId="5" xfId="1" applyNumberFormat="1" applyFont="1" applyFill="1" applyBorder="1" applyAlignment="1">
      <alignment vertical="center"/>
    </xf>
    <xf numFmtId="165" fontId="10" fillId="0" borderId="5" xfId="1" applyNumberFormat="1" applyFont="1" applyBorder="1" applyAlignment="1">
      <alignment horizontal="right" vertical="center" wrapText="1"/>
    </xf>
    <xf numFmtId="0" fontId="1" fillId="0" borderId="5" xfId="1" applyBorder="1" applyAlignment="1">
      <alignment vertical="center"/>
    </xf>
    <xf numFmtId="0" fontId="15" fillId="2" borderId="5" xfId="1" applyFont="1" applyFill="1" applyBorder="1" applyAlignment="1">
      <alignment horizontal="center" vertical="center" wrapText="1"/>
    </xf>
    <xf numFmtId="0" fontId="15" fillId="2" borderId="12" xfId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165" fontId="15" fillId="2" borderId="5" xfId="1" applyNumberFormat="1" applyFont="1" applyFill="1" applyBorder="1" applyAlignment="1">
      <alignment horizontal="center" vertical="center" wrapText="1"/>
    </xf>
    <xf numFmtId="10" fontId="10" fillId="0" borderId="5" xfId="1" applyNumberFormat="1" applyFont="1" applyBorder="1" applyAlignment="1">
      <alignment horizontal="right" vertical="center" wrapText="1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right" vertical="center" wrapText="1"/>
    </xf>
    <xf numFmtId="0" fontId="1" fillId="0" borderId="0" xfId="1" applyAlignment="1">
      <alignment vertical="center"/>
    </xf>
    <xf numFmtId="0" fontId="15" fillId="5" borderId="5" xfId="1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0" fontId="15" fillId="6" borderId="5" xfId="1" applyFont="1" applyFill="1" applyBorder="1" applyAlignment="1">
      <alignment horizontal="center" vertical="center" wrapText="1"/>
    </xf>
    <xf numFmtId="0" fontId="17" fillId="2" borderId="5" xfId="1" applyFont="1" applyFill="1" applyBorder="1" applyAlignment="1">
      <alignment horizontal="center" vertical="center" wrapText="1"/>
    </xf>
    <xf numFmtId="0" fontId="17" fillId="4" borderId="5" xfId="1" applyFont="1" applyFill="1" applyBorder="1" applyAlignment="1">
      <alignment horizontal="center" vertical="center" wrapText="1"/>
    </xf>
    <xf numFmtId="2" fontId="7" fillId="3" borderId="5" xfId="2" applyNumberFormat="1" applyFont="1" applyFill="1" applyBorder="1" applyAlignment="1">
      <alignment horizontal="center" vertical="center" wrapText="1"/>
    </xf>
    <xf numFmtId="1" fontId="18" fillId="3" borderId="5" xfId="2" applyNumberFormat="1" applyFont="1" applyFill="1" applyBorder="1" applyAlignment="1">
      <alignment horizontal="center" vertical="center" wrapText="1"/>
    </xf>
    <xf numFmtId="2" fontId="10" fillId="0" borderId="5" xfId="2" applyNumberFormat="1" applyFont="1" applyBorder="1" applyAlignment="1">
      <alignment horizontal="center" vertical="center" wrapText="1"/>
    </xf>
    <xf numFmtId="170" fontId="18" fillId="0" borderId="5" xfId="2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7" fillId="5" borderId="5" xfId="1" applyFont="1" applyFill="1" applyBorder="1" applyAlignment="1">
      <alignment horizontal="center" vertical="center" wrapText="1"/>
    </xf>
    <xf numFmtId="0" fontId="17" fillId="6" borderId="5" xfId="1" applyFont="1" applyFill="1" applyBorder="1" applyAlignment="1">
      <alignment horizontal="center" vertical="center" wrapText="1"/>
    </xf>
    <xf numFmtId="2" fontId="18" fillId="0" borderId="5" xfId="2" applyNumberFormat="1" applyFont="1" applyFill="1" applyBorder="1" applyAlignment="1">
      <alignment horizontal="center" vertical="center" wrapText="1"/>
    </xf>
    <xf numFmtId="171" fontId="18" fillId="0" borderId="5" xfId="2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vertical="center"/>
    </xf>
    <xf numFmtId="0" fontId="2" fillId="2" borderId="9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vertical="center" wrapText="1"/>
    </xf>
    <xf numFmtId="0" fontId="2" fillId="2" borderId="11" xfId="1" applyFont="1" applyFill="1" applyBorder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vertical="center"/>
    </xf>
    <xf numFmtId="0" fontId="12" fillId="2" borderId="7" xfId="1" applyFont="1" applyFill="1" applyBorder="1" applyAlignment="1">
      <alignment vertical="center"/>
    </xf>
    <xf numFmtId="0" fontId="9" fillId="2" borderId="5" xfId="1" applyFont="1" applyFill="1" applyBorder="1" applyAlignment="1">
      <alignment horizontal="center" vertical="center" wrapText="1"/>
    </xf>
    <xf numFmtId="0" fontId="13" fillId="2" borderId="9" xfId="1" applyFont="1" applyFill="1" applyBorder="1" applyAlignment="1">
      <alignment horizontal="center" vertical="center" wrapText="1"/>
    </xf>
    <xf numFmtId="0" fontId="14" fillId="2" borderId="10" xfId="1" applyFont="1" applyFill="1" applyBorder="1" applyAlignment="1">
      <alignment vertical="center"/>
    </xf>
    <xf numFmtId="0" fontId="14" fillId="2" borderId="11" xfId="1" applyFont="1" applyFill="1" applyBorder="1" applyAlignment="1">
      <alignment vertical="center"/>
    </xf>
    <xf numFmtId="0" fontId="13" fillId="2" borderId="10" xfId="1" applyFont="1" applyFill="1" applyBorder="1" applyAlignment="1">
      <alignment vertical="center" wrapText="1"/>
    </xf>
    <xf numFmtId="0" fontId="13" fillId="2" borderId="11" xfId="1" applyFont="1" applyFill="1" applyBorder="1" applyAlignment="1">
      <alignment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16" fillId="2" borderId="3" xfId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 wrapText="1"/>
    </xf>
    <xf numFmtId="0" fontId="13" fillId="4" borderId="9" xfId="1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vertical="center"/>
    </xf>
    <xf numFmtId="0" fontId="14" fillId="4" borderId="11" xfId="1" applyFont="1" applyFill="1" applyBorder="1" applyAlignment="1">
      <alignment vertical="center"/>
    </xf>
    <xf numFmtId="0" fontId="13" fillId="5" borderId="5" xfId="1" applyFont="1" applyFill="1" applyBorder="1" applyAlignment="1">
      <alignment horizontal="center" vertical="center" wrapText="1"/>
    </xf>
    <xf numFmtId="0" fontId="13" fillId="6" borderId="9" xfId="1" applyFont="1" applyFill="1" applyBorder="1" applyAlignment="1">
      <alignment horizontal="center" vertical="center" wrapText="1"/>
    </xf>
    <xf numFmtId="0" fontId="14" fillId="6" borderId="10" xfId="1" applyFont="1" applyFill="1" applyBorder="1" applyAlignment="1">
      <alignment vertical="center"/>
    </xf>
    <xf numFmtId="0" fontId="14" fillId="6" borderId="11" xfId="1" applyFont="1" applyFill="1" applyBorder="1" applyAlignment="1">
      <alignment vertical="center"/>
    </xf>
    <xf numFmtId="44" fontId="7" fillId="3" borderId="5" xfId="3" applyFont="1" applyFill="1" applyBorder="1" applyAlignment="1">
      <alignment horizontal="right" vertical="center" wrapText="1"/>
    </xf>
  </cellXfs>
  <cellStyles count="4">
    <cellStyle name="Moeda" xfId="3" builtinId="4"/>
    <cellStyle name="Normal" xfId="0" builtinId="0"/>
    <cellStyle name="Normal 2" xfId="1" xr:uid="{B5F76239-9D2C-4C69-B387-0EDB51362586}"/>
    <cellStyle name="Percentagem 2" xfId="2" xr:uid="{F3186F0D-0393-4521-87D7-4C430847DC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F463-1E25-4425-A2BF-E73FB6C6BA28}">
  <dimension ref="A1:J21"/>
  <sheetViews>
    <sheetView workbookViewId="0">
      <selection activeCell="E6" sqref="E6"/>
    </sheetView>
  </sheetViews>
  <sheetFormatPr defaultColWidth="7.21875" defaultRowHeight="10.199999999999999" x14ac:dyDescent="0.2"/>
  <cols>
    <col min="1" max="1" width="14.109375" style="11" customWidth="1"/>
    <col min="2" max="2" width="7.77734375" style="11" customWidth="1"/>
    <col min="3" max="3" width="6.44140625" style="11" customWidth="1"/>
    <col min="4" max="5" width="7.77734375" style="11" customWidth="1"/>
    <col min="6" max="6" width="2.33203125" style="3" customWidth="1"/>
    <col min="7" max="9" width="7" style="11" customWidth="1"/>
    <col min="10" max="10" width="2.33203125" style="3" customWidth="1"/>
    <col min="11" max="16384" width="7.21875" style="2"/>
  </cols>
  <sheetData>
    <row r="1" spans="1:9" s="2" customFormat="1" ht="13.8" x14ac:dyDescent="0.3">
      <c r="A1" s="53" t="s">
        <v>0</v>
      </c>
      <c r="B1" s="53"/>
      <c r="C1" s="53"/>
      <c r="D1" s="53"/>
      <c r="E1" s="53"/>
      <c r="F1" s="1"/>
      <c r="G1" s="54" t="s">
        <v>1</v>
      </c>
      <c r="H1" s="55"/>
      <c r="I1" s="56"/>
    </row>
    <row r="2" spans="1:9" s="2" customFormat="1" ht="11.25" customHeight="1" x14ac:dyDescent="0.2">
      <c r="A2" s="57" t="s">
        <v>2</v>
      </c>
      <c r="B2" s="57" t="s">
        <v>3</v>
      </c>
      <c r="C2" s="57" t="s">
        <v>4</v>
      </c>
      <c r="D2" s="57" t="s">
        <v>5</v>
      </c>
      <c r="E2" s="57" t="s">
        <v>6</v>
      </c>
      <c r="F2" s="3"/>
      <c r="G2" s="58" t="s">
        <v>7</v>
      </c>
      <c r="H2" s="59"/>
      <c r="I2" s="60"/>
    </row>
    <row r="3" spans="1:9" s="2" customFormat="1" x14ac:dyDescent="0.2">
      <c r="A3" s="57"/>
      <c r="B3" s="57"/>
      <c r="C3" s="57"/>
      <c r="D3" s="57"/>
      <c r="E3" s="57"/>
      <c r="F3" s="3"/>
      <c r="G3" s="4" t="s">
        <v>8</v>
      </c>
      <c r="H3" s="4" t="s">
        <v>9</v>
      </c>
      <c r="I3" s="4" t="s">
        <v>4</v>
      </c>
    </row>
    <row r="4" spans="1:9" s="2" customFormat="1" x14ac:dyDescent="0.2">
      <c r="A4" s="5" t="s">
        <v>10</v>
      </c>
      <c r="B4" s="6">
        <v>6014</v>
      </c>
      <c r="C4" s="7">
        <f>VLOOKUP(B4,$G$4:$I$14,3,1)</f>
        <v>0.08</v>
      </c>
      <c r="D4" s="6">
        <v>399</v>
      </c>
      <c r="E4" s="8">
        <f>B4*C4-D4</f>
        <v>82.12</v>
      </c>
      <c r="F4" s="3"/>
      <c r="G4" s="9">
        <v>0</v>
      </c>
      <c r="H4" s="9">
        <v>3199</v>
      </c>
      <c r="I4" s="10">
        <v>0</v>
      </c>
    </row>
    <row r="5" spans="1:9" s="2" customFormat="1" x14ac:dyDescent="0.2">
      <c r="A5" s="5" t="s">
        <v>11</v>
      </c>
      <c r="B5" s="6">
        <v>2190</v>
      </c>
      <c r="C5" s="7">
        <f t="shared" ref="C5:C10" si="0">VLOOKUP(B5,$G$4:$I$14,3,1)</f>
        <v>0</v>
      </c>
      <c r="D5" s="6">
        <v>144</v>
      </c>
      <c r="E5" s="8">
        <f t="shared" ref="E5:E10" si="1">B5*C5-D5</f>
        <v>-144</v>
      </c>
      <c r="F5" s="3"/>
      <c r="G5" s="9">
        <v>3200</v>
      </c>
      <c r="H5" s="9">
        <v>3799</v>
      </c>
      <c r="I5" s="10">
        <v>0.02</v>
      </c>
    </row>
    <row r="6" spans="1:9" s="2" customFormat="1" x14ac:dyDescent="0.2">
      <c r="A6" s="5" t="s">
        <v>12</v>
      </c>
      <c r="B6" s="6">
        <v>12436</v>
      </c>
      <c r="C6" s="7">
        <f t="shared" si="0"/>
        <v>0.16</v>
      </c>
      <c r="D6" s="6">
        <v>761</v>
      </c>
      <c r="E6" s="8">
        <f t="shared" si="1"/>
        <v>1228.76</v>
      </c>
      <c r="F6" s="3"/>
      <c r="G6" s="9">
        <v>3800</v>
      </c>
      <c r="H6" s="9">
        <v>4599</v>
      </c>
      <c r="I6" s="10">
        <v>0.04</v>
      </c>
    </row>
    <row r="7" spans="1:9" s="2" customFormat="1" x14ac:dyDescent="0.2">
      <c r="A7" s="5" t="s">
        <v>13</v>
      </c>
      <c r="B7" s="6">
        <v>3130</v>
      </c>
      <c r="C7" s="7">
        <f t="shared" si="0"/>
        <v>0</v>
      </c>
      <c r="D7" s="6">
        <v>289</v>
      </c>
      <c r="E7" s="8">
        <f t="shared" si="1"/>
        <v>-289</v>
      </c>
      <c r="F7" s="3"/>
      <c r="G7" s="9">
        <v>4600</v>
      </c>
      <c r="H7" s="9">
        <v>5699</v>
      </c>
      <c r="I7" s="10">
        <v>0.06</v>
      </c>
    </row>
    <row r="8" spans="1:9" s="2" customFormat="1" x14ac:dyDescent="0.2">
      <c r="A8" s="5" t="s">
        <v>14</v>
      </c>
      <c r="B8" s="6">
        <v>6892</v>
      </c>
      <c r="C8" s="7">
        <f t="shared" si="0"/>
        <v>0.08</v>
      </c>
      <c r="D8" s="6">
        <v>384</v>
      </c>
      <c r="E8" s="8">
        <f t="shared" si="1"/>
        <v>167.36</v>
      </c>
      <c r="F8" s="3"/>
      <c r="G8" s="9">
        <v>5700</v>
      </c>
      <c r="H8" s="9">
        <v>6899</v>
      </c>
      <c r="I8" s="10">
        <v>0.08</v>
      </c>
    </row>
    <row r="9" spans="1:9" s="2" customFormat="1" x14ac:dyDescent="0.2">
      <c r="A9" s="5" t="s">
        <v>15</v>
      </c>
      <c r="B9" s="6">
        <v>3574</v>
      </c>
      <c r="C9" s="7">
        <f t="shared" si="0"/>
        <v>0.02</v>
      </c>
      <c r="D9" s="6">
        <v>326</v>
      </c>
      <c r="E9" s="8">
        <f t="shared" si="1"/>
        <v>-254.51999999999998</v>
      </c>
      <c r="F9" s="3"/>
      <c r="G9" s="9">
        <v>6900</v>
      </c>
      <c r="H9" s="9">
        <v>7999</v>
      </c>
      <c r="I9" s="10">
        <v>0.1</v>
      </c>
    </row>
    <row r="10" spans="1:9" s="2" customFormat="1" x14ac:dyDescent="0.2">
      <c r="A10" s="5" t="s">
        <v>16</v>
      </c>
      <c r="B10" s="6">
        <v>6312</v>
      </c>
      <c r="C10" s="7">
        <f t="shared" si="0"/>
        <v>0.08</v>
      </c>
      <c r="D10" s="6">
        <v>444</v>
      </c>
      <c r="E10" s="8">
        <f t="shared" si="1"/>
        <v>60.960000000000036</v>
      </c>
      <c r="F10" s="3"/>
      <c r="G10" s="9">
        <v>8000</v>
      </c>
      <c r="H10" s="9">
        <v>9099</v>
      </c>
      <c r="I10" s="10">
        <v>0.12</v>
      </c>
    </row>
    <row r="11" spans="1:9" s="2" customFormat="1" x14ac:dyDescent="0.2">
      <c r="A11" s="11"/>
      <c r="B11" s="11"/>
      <c r="C11" s="11"/>
      <c r="D11" s="11"/>
      <c r="E11" s="11"/>
      <c r="F11" s="3"/>
      <c r="G11" s="9">
        <v>9100</v>
      </c>
      <c r="H11" s="9">
        <v>11399</v>
      </c>
      <c r="I11" s="10">
        <v>0.14000000000000001</v>
      </c>
    </row>
    <row r="12" spans="1:9" s="2" customFormat="1" x14ac:dyDescent="0.2">
      <c r="A12" s="11"/>
      <c r="B12" s="11"/>
      <c r="C12" s="11"/>
      <c r="D12" s="11"/>
      <c r="E12" s="11"/>
      <c r="F12" s="3"/>
      <c r="G12" s="9">
        <v>11400</v>
      </c>
      <c r="H12" s="9">
        <v>14899</v>
      </c>
      <c r="I12" s="10">
        <v>0.16</v>
      </c>
    </row>
    <row r="13" spans="1:9" s="2" customFormat="1" x14ac:dyDescent="0.2">
      <c r="A13" s="11"/>
      <c r="B13" s="11"/>
      <c r="C13" s="11"/>
      <c r="D13" s="11"/>
      <c r="E13" s="11"/>
      <c r="F13" s="3"/>
      <c r="G13" s="9">
        <v>14900</v>
      </c>
      <c r="H13" s="9">
        <v>15499</v>
      </c>
      <c r="I13" s="10">
        <v>0.18</v>
      </c>
    </row>
    <row r="14" spans="1:9" s="2" customFormat="1" x14ac:dyDescent="0.2">
      <c r="A14" s="11"/>
      <c r="B14" s="12"/>
      <c r="C14" s="11"/>
      <c r="D14" s="12"/>
      <c r="E14" s="11"/>
      <c r="F14" s="3"/>
      <c r="G14" s="9">
        <v>15500</v>
      </c>
      <c r="H14" s="13" t="s">
        <v>17</v>
      </c>
      <c r="I14" s="10">
        <v>0.21</v>
      </c>
    </row>
    <row r="15" spans="1:9" s="2" customFormat="1" x14ac:dyDescent="0.2">
      <c r="A15" s="11"/>
      <c r="B15" s="12"/>
      <c r="C15" s="11"/>
      <c r="D15" s="12"/>
      <c r="E15" s="11"/>
      <c r="F15" s="3"/>
      <c r="G15" s="11"/>
      <c r="H15" s="11"/>
      <c r="I15" s="11"/>
    </row>
    <row r="16" spans="1:9" s="2" customFormat="1" x14ac:dyDescent="0.2">
      <c r="A16" s="11"/>
      <c r="B16" s="12"/>
      <c r="C16" s="11"/>
      <c r="D16" s="12"/>
      <c r="E16" s="11"/>
      <c r="F16" s="3"/>
      <c r="G16" s="11"/>
      <c r="H16" s="11"/>
      <c r="I16" s="11"/>
    </row>
    <row r="17" spans="2:4" s="2" customFormat="1" x14ac:dyDescent="0.2">
      <c r="B17" s="12"/>
      <c r="C17" s="11"/>
      <c r="D17" s="12"/>
    </row>
    <row r="18" spans="2:4" s="2" customFormat="1" x14ac:dyDescent="0.2">
      <c r="B18" s="12"/>
      <c r="C18" s="11"/>
      <c r="D18" s="12"/>
    </row>
    <row r="19" spans="2:4" s="2" customFormat="1" x14ac:dyDescent="0.2">
      <c r="B19" s="12"/>
      <c r="C19" s="11"/>
      <c r="D19" s="12"/>
    </row>
    <row r="20" spans="2:4" s="2" customFormat="1" x14ac:dyDescent="0.2">
      <c r="B20" s="12"/>
      <c r="C20" s="11"/>
      <c r="D20" s="12"/>
    </row>
    <row r="21" spans="2:4" s="2" customFormat="1" x14ac:dyDescent="0.2">
      <c r="B21" s="12"/>
      <c r="C21" s="11"/>
      <c r="D21" s="11"/>
    </row>
  </sheetData>
  <mergeCells count="8">
    <mergeCell ref="A1:E1"/>
    <mergeCell ref="G1:I1"/>
    <mergeCell ref="A2:A3"/>
    <mergeCell ref="B2:B3"/>
    <mergeCell ref="C2:C3"/>
    <mergeCell ref="D2:D3"/>
    <mergeCell ref="E2:E3"/>
    <mergeCell ref="G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A0C9-9EF4-41AD-93C5-1D616B139A0F}">
  <dimension ref="A1:L18"/>
  <sheetViews>
    <sheetView workbookViewId="0">
      <selection activeCell="D12" sqref="D12"/>
    </sheetView>
  </sheetViews>
  <sheetFormatPr defaultRowHeight="10.199999999999999" x14ac:dyDescent="0.2"/>
  <cols>
    <col min="1" max="1" width="9.21875" style="3" customWidth="1"/>
    <col min="2" max="2" width="14.6640625" style="3" customWidth="1"/>
    <col min="3" max="4" width="7.88671875" style="3" customWidth="1"/>
    <col min="5" max="5" width="2.109375" style="3" customWidth="1"/>
    <col min="6" max="6" width="8.44140625" style="3" customWidth="1"/>
    <col min="7" max="11" width="6.77734375" style="3" customWidth="1"/>
    <col min="12" max="12" width="2.109375" style="3" customWidth="1"/>
    <col min="13" max="16384" width="8.88671875" style="2"/>
  </cols>
  <sheetData>
    <row r="1" spans="1:11" s="2" customFormat="1" ht="13.8" x14ac:dyDescent="0.3">
      <c r="A1" s="61" t="s">
        <v>18</v>
      </c>
      <c r="B1" s="62"/>
      <c r="C1" s="62"/>
      <c r="D1" s="62"/>
      <c r="E1" s="14"/>
      <c r="F1" s="63" t="s">
        <v>19</v>
      </c>
      <c r="G1" s="64"/>
      <c r="H1" s="64"/>
      <c r="I1" s="64"/>
      <c r="J1" s="64"/>
      <c r="K1" s="65"/>
    </row>
    <row r="2" spans="1:11" s="2" customFormat="1" ht="20.399999999999999" x14ac:dyDescent="0.2">
      <c r="A2" s="15" t="s">
        <v>20</v>
      </c>
      <c r="B2" s="15" t="s">
        <v>21</v>
      </c>
      <c r="C2" s="15" t="s">
        <v>22</v>
      </c>
      <c r="D2" s="15" t="s">
        <v>23</v>
      </c>
      <c r="E2" s="3"/>
      <c r="F2" s="16" t="s">
        <v>22</v>
      </c>
      <c r="G2" s="13">
        <v>0</v>
      </c>
      <c r="H2" s="13">
        <v>10000</v>
      </c>
      <c r="I2" s="13">
        <v>20000</v>
      </c>
      <c r="J2" s="13">
        <v>30000</v>
      </c>
      <c r="K2" s="13">
        <v>40000</v>
      </c>
    </row>
    <row r="3" spans="1:11" s="2" customFormat="1" x14ac:dyDescent="0.2">
      <c r="A3" s="17" t="s">
        <v>24</v>
      </c>
      <c r="B3" s="5" t="s">
        <v>10</v>
      </c>
      <c r="C3" s="18">
        <v>37000</v>
      </c>
      <c r="D3" s="19">
        <f>HLOOKUP(C3,$F$2:$K$3,2,1)</f>
        <v>100</v>
      </c>
      <c r="E3" s="3"/>
      <c r="F3" s="4" t="s">
        <v>23</v>
      </c>
      <c r="G3" s="20">
        <v>50</v>
      </c>
      <c r="H3" s="20">
        <v>60</v>
      </c>
      <c r="I3" s="20">
        <v>80</v>
      </c>
      <c r="J3" s="20">
        <v>100</v>
      </c>
      <c r="K3" s="20">
        <v>150</v>
      </c>
    </row>
    <row r="4" spans="1:11" s="2" customFormat="1" x14ac:dyDescent="0.2">
      <c r="A4" s="21" t="s">
        <v>25</v>
      </c>
      <c r="B4" s="5" t="s">
        <v>11</v>
      </c>
      <c r="C4" s="18">
        <v>16000</v>
      </c>
      <c r="D4" s="19">
        <f t="shared" ref="D4:D8" si="0">HLOOKUP(C4,$F$2:$K$3,2,1)</f>
        <v>60</v>
      </c>
      <c r="E4" s="3"/>
      <c r="F4" s="3"/>
      <c r="G4" s="3"/>
      <c r="H4" s="3"/>
      <c r="I4" s="3"/>
      <c r="J4" s="3"/>
      <c r="K4" s="3"/>
    </row>
    <row r="5" spans="1:11" s="2" customFormat="1" x14ac:dyDescent="0.2">
      <c r="A5" s="21" t="s">
        <v>26</v>
      </c>
      <c r="B5" s="5" t="s">
        <v>12</v>
      </c>
      <c r="C5" s="18">
        <v>54000</v>
      </c>
      <c r="D5" s="19">
        <f t="shared" si="0"/>
        <v>150</v>
      </c>
      <c r="E5" s="3"/>
      <c r="F5" s="3"/>
      <c r="G5" s="3"/>
      <c r="H5" s="3"/>
      <c r="I5" s="3"/>
      <c r="J5" s="3"/>
      <c r="K5" s="3"/>
    </row>
    <row r="6" spans="1:11" s="2" customFormat="1" x14ac:dyDescent="0.2">
      <c r="A6" s="21" t="s">
        <v>27</v>
      </c>
      <c r="B6" s="5" t="s">
        <v>13</v>
      </c>
      <c r="C6" s="18">
        <v>27000</v>
      </c>
      <c r="D6" s="19">
        <f t="shared" si="0"/>
        <v>80</v>
      </c>
      <c r="E6" s="3"/>
      <c r="F6" s="3"/>
      <c r="G6" s="3"/>
      <c r="H6" s="3"/>
      <c r="I6" s="3"/>
      <c r="J6" s="3"/>
      <c r="K6" s="3"/>
    </row>
    <row r="7" spans="1:11" s="2" customFormat="1" x14ac:dyDescent="0.2">
      <c r="A7" s="21" t="s">
        <v>28</v>
      </c>
      <c r="B7" s="5" t="s">
        <v>14</v>
      </c>
      <c r="C7" s="18">
        <v>42500</v>
      </c>
      <c r="D7" s="19">
        <f t="shared" si="0"/>
        <v>150</v>
      </c>
      <c r="E7" s="3"/>
      <c r="F7" s="3"/>
      <c r="G7" s="3"/>
      <c r="H7" s="3"/>
      <c r="I7" s="3"/>
      <c r="J7" s="3"/>
      <c r="K7" s="3"/>
    </row>
    <row r="8" spans="1:11" s="2" customFormat="1" x14ac:dyDescent="0.2">
      <c r="A8" s="21" t="s">
        <v>29</v>
      </c>
      <c r="B8" s="5" t="s">
        <v>15</v>
      </c>
      <c r="C8" s="18">
        <v>7500</v>
      </c>
      <c r="D8" s="19">
        <f t="shared" si="0"/>
        <v>50</v>
      </c>
      <c r="E8" s="3"/>
      <c r="F8" s="3"/>
      <c r="G8" s="3"/>
      <c r="H8" s="3"/>
      <c r="I8" s="3"/>
      <c r="J8" s="3"/>
      <c r="K8" s="3"/>
    </row>
    <row r="13" spans="1:11" s="2" customFormat="1" x14ac:dyDescent="0.2">
      <c r="A13" s="3"/>
      <c r="B13" s="3"/>
      <c r="C13" s="3"/>
      <c r="D13" s="3"/>
      <c r="E13" s="3"/>
      <c r="F13" s="22"/>
      <c r="G13" s="23"/>
      <c r="H13" s="3"/>
      <c r="I13" s="3"/>
      <c r="J13" s="3"/>
      <c r="K13" s="3"/>
    </row>
    <row r="14" spans="1:11" s="2" customFormat="1" x14ac:dyDescent="0.2">
      <c r="A14" s="3"/>
      <c r="B14" s="3"/>
      <c r="C14" s="3"/>
      <c r="D14" s="3"/>
      <c r="E14" s="3"/>
      <c r="F14" s="22"/>
      <c r="G14" s="23"/>
      <c r="H14" s="3"/>
      <c r="I14" s="3"/>
      <c r="J14" s="3"/>
      <c r="K14" s="3"/>
    </row>
    <row r="15" spans="1:11" s="2" customFormat="1" x14ac:dyDescent="0.2">
      <c r="A15" s="3"/>
      <c r="B15" s="3"/>
      <c r="C15" s="3"/>
      <c r="D15" s="3"/>
      <c r="E15" s="3"/>
      <c r="F15" s="22"/>
      <c r="G15" s="23"/>
      <c r="H15" s="3"/>
      <c r="I15" s="3"/>
      <c r="J15" s="3"/>
      <c r="K15" s="3"/>
    </row>
    <row r="16" spans="1:11" s="2" customFormat="1" x14ac:dyDescent="0.2">
      <c r="A16" s="3"/>
      <c r="B16" s="3"/>
      <c r="C16" s="3"/>
      <c r="D16" s="3"/>
      <c r="E16" s="3"/>
      <c r="F16" s="22"/>
      <c r="G16" s="23"/>
      <c r="H16" s="3"/>
      <c r="I16" s="3"/>
      <c r="J16" s="3"/>
      <c r="K16" s="3"/>
    </row>
    <row r="17" spans="6:7" s="2" customFormat="1" x14ac:dyDescent="0.2">
      <c r="F17" s="22"/>
      <c r="G17" s="23"/>
    </row>
    <row r="18" spans="6:7" s="2" customFormat="1" x14ac:dyDescent="0.2">
      <c r="F18" s="22"/>
      <c r="G18" s="23"/>
    </row>
  </sheetData>
  <mergeCells count="2">
    <mergeCell ref="A1:D1"/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B123-5E4E-44BB-8EF1-C6818ABF6205}">
  <dimension ref="A1:J9"/>
  <sheetViews>
    <sheetView workbookViewId="0">
      <selection activeCell="D3" sqref="D3:D9"/>
    </sheetView>
  </sheetViews>
  <sheetFormatPr defaultColWidth="7.21875" defaultRowHeight="10.199999999999999" x14ac:dyDescent="0.2"/>
  <cols>
    <col min="1" max="1" width="14.109375" style="11" customWidth="1"/>
    <col min="2" max="2" width="5" style="11" customWidth="1"/>
    <col min="3" max="3" width="10.109375" style="11" customWidth="1"/>
    <col min="4" max="4" width="8.6640625" style="11" bestFit="1" customWidth="1"/>
    <col min="5" max="5" width="2.109375" style="3" customWidth="1"/>
    <col min="6" max="6" width="10.109375" style="11" bestFit="1" customWidth="1"/>
    <col min="7" max="9" width="5.5546875" style="11" bestFit="1" customWidth="1"/>
    <col min="10" max="10" width="2.109375" style="3" customWidth="1"/>
    <col min="11" max="16384" width="7.21875" style="2"/>
  </cols>
  <sheetData>
    <row r="1" spans="1:9" s="2" customFormat="1" ht="13.8" x14ac:dyDescent="0.3">
      <c r="A1" s="61" t="s">
        <v>30</v>
      </c>
      <c r="B1" s="62"/>
      <c r="C1" s="62"/>
      <c r="D1" s="62"/>
      <c r="E1" s="1"/>
      <c r="F1" s="66" t="s">
        <v>31</v>
      </c>
      <c r="G1" s="67"/>
      <c r="H1" s="67"/>
      <c r="I1" s="68"/>
    </row>
    <row r="2" spans="1:9" s="2" customFormat="1" x14ac:dyDescent="0.2">
      <c r="A2" s="15" t="s">
        <v>2</v>
      </c>
      <c r="B2" s="15" t="s">
        <v>32</v>
      </c>
      <c r="C2" s="15" t="s">
        <v>33</v>
      </c>
      <c r="D2" s="15" t="s">
        <v>34</v>
      </c>
      <c r="E2" s="3"/>
      <c r="F2" s="24"/>
      <c r="G2" s="69" t="s">
        <v>35</v>
      </c>
      <c r="H2" s="69"/>
      <c r="I2" s="69"/>
    </row>
    <row r="3" spans="1:9" s="2" customFormat="1" x14ac:dyDescent="0.2">
      <c r="A3" s="5" t="s">
        <v>10</v>
      </c>
      <c r="B3" s="25">
        <v>29</v>
      </c>
      <c r="C3" s="26" t="s">
        <v>36</v>
      </c>
      <c r="D3" s="27">
        <f>VLOOKUP(C3,$F$4:$I$6,IF(B3&lt;25,2,IF(B3&lt;50,3,4)))</f>
        <v>15</v>
      </c>
      <c r="E3" s="3"/>
      <c r="F3" s="4" t="s">
        <v>33</v>
      </c>
      <c r="G3" s="15">
        <v>0</v>
      </c>
      <c r="H3" s="15">
        <v>25</v>
      </c>
      <c r="I3" s="15">
        <v>50</v>
      </c>
    </row>
    <row r="4" spans="1:9" s="2" customFormat="1" x14ac:dyDescent="0.2">
      <c r="A4" s="5" t="s">
        <v>11</v>
      </c>
      <c r="B4" s="25">
        <v>55</v>
      </c>
      <c r="C4" s="26" t="s">
        <v>37</v>
      </c>
      <c r="D4" s="27">
        <f t="shared" ref="D4:D9" si="0">VLOOKUP(C4,$F$4:$I$6,IF(B4&lt;25,2,IF(B4&lt;50,3,4)))</f>
        <v>18</v>
      </c>
      <c r="E4" s="3"/>
      <c r="F4" s="15" t="s">
        <v>36</v>
      </c>
      <c r="G4" s="28">
        <v>10</v>
      </c>
      <c r="H4" s="28">
        <v>15</v>
      </c>
      <c r="I4" s="28">
        <v>8</v>
      </c>
    </row>
    <row r="5" spans="1:9" s="2" customFormat="1" x14ac:dyDescent="0.2">
      <c r="A5" s="5" t="s">
        <v>12</v>
      </c>
      <c r="B5" s="25">
        <v>36</v>
      </c>
      <c r="C5" s="26" t="s">
        <v>38</v>
      </c>
      <c r="D5" s="27">
        <f t="shared" si="0"/>
        <v>20</v>
      </c>
      <c r="E5" s="3"/>
      <c r="F5" s="15" t="s">
        <v>38</v>
      </c>
      <c r="G5" s="28">
        <v>15</v>
      </c>
      <c r="H5" s="28">
        <v>20</v>
      </c>
      <c r="I5" s="28">
        <v>12</v>
      </c>
    </row>
    <row r="6" spans="1:9" s="2" customFormat="1" x14ac:dyDescent="0.2">
      <c r="A6" s="5" t="s">
        <v>13</v>
      </c>
      <c r="B6" s="25">
        <v>16</v>
      </c>
      <c r="C6" s="26" t="s">
        <v>37</v>
      </c>
      <c r="D6" s="27">
        <f t="shared" si="0"/>
        <v>20</v>
      </c>
      <c r="E6" s="3"/>
      <c r="F6" s="15" t="s">
        <v>37</v>
      </c>
      <c r="G6" s="28">
        <v>20</v>
      </c>
      <c r="H6" s="28">
        <v>25</v>
      </c>
      <c r="I6" s="28">
        <v>18</v>
      </c>
    </row>
    <row r="7" spans="1:9" s="2" customFormat="1" x14ac:dyDescent="0.2">
      <c r="A7" s="5" t="s">
        <v>14</v>
      </c>
      <c r="B7" s="25">
        <v>10</v>
      </c>
      <c r="C7" s="26" t="s">
        <v>36</v>
      </c>
      <c r="D7" s="27">
        <f t="shared" si="0"/>
        <v>10</v>
      </c>
      <c r="E7" s="3"/>
      <c r="F7" s="11"/>
      <c r="G7" s="11"/>
      <c r="H7" s="11"/>
      <c r="I7" s="11"/>
    </row>
    <row r="8" spans="1:9" s="2" customFormat="1" x14ac:dyDescent="0.2">
      <c r="A8" s="5" t="s">
        <v>15</v>
      </c>
      <c r="B8" s="25">
        <v>9</v>
      </c>
      <c r="C8" s="26" t="s">
        <v>38</v>
      </c>
      <c r="D8" s="27">
        <f t="shared" si="0"/>
        <v>15</v>
      </c>
      <c r="E8" s="3"/>
      <c r="F8" s="11"/>
      <c r="G8" s="11"/>
      <c r="H8" s="11"/>
      <c r="I8" s="11"/>
    </row>
    <row r="9" spans="1:9" s="2" customFormat="1" x14ac:dyDescent="0.2">
      <c r="A9" s="29" t="s">
        <v>39</v>
      </c>
      <c r="B9" s="25">
        <v>59</v>
      </c>
      <c r="C9" s="26" t="s">
        <v>36</v>
      </c>
      <c r="D9" s="27">
        <f t="shared" si="0"/>
        <v>8</v>
      </c>
      <c r="E9" s="3"/>
      <c r="F9" s="11"/>
      <c r="G9" s="11"/>
      <c r="H9" s="11"/>
      <c r="I9" s="11"/>
    </row>
  </sheetData>
  <mergeCells count="3">
    <mergeCell ref="A1:D1"/>
    <mergeCell ref="F1:I1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52A4-E752-4547-A39E-332E6C59C19D}">
  <dimension ref="A1:K10"/>
  <sheetViews>
    <sheetView workbookViewId="0">
      <selection activeCell="D3" sqref="D3:D8"/>
    </sheetView>
  </sheetViews>
  <sheetFormatPr defaultRowHeight="10.199999999999999" x14ac:dyDescent="0.2"/>
  <cols>
    <col min="1" max="1" width="8.88671875" style="11" customWidth="1"/>
    <col min="2" max="2" width="4.88671875" style="11" customWidth="1"/>
    <col min="3" max="3" width="6.33203125" style="11" bestFit="1" customWidth="1"/>
    <col min="4" max="4" width="8.109375" style="11" bestFit="1" customWidth="1"/>
    <col min="5" max="5" width="3.21875" style="3" customWidth="1"/>
    <col min="6" max="6" width="5.6640625" style="11" customWidth="1"/>
    <col min="7" max="11" width="6.77734375" style="11" customWidth="1"/>
    <col min="12" max="12" width="2.6640625" style="2" customWidth="1"/>
    <col min="13" max="16384" width="8.88671875" style="2"/>
  </cols>
  <sheetData>
    <row r="1" spans="1:11" ht="13.8" x14ac:dyDescent="0.3">
      <c r="A1" s="70" t="s">
        <v>40</v>
      </c>
      <c r="B1" s="71"/>
      <c r="C1" s="71"/>
      <c r="D1" s="72"/>
      <c r="E1" s="1"/>
      <c r="F1" s="70" t="s">
        <v>19</v>
      </c>
      <c r="G1" s="73"/>
      <c r="H1" s="73"/>
      <c r="I1" s="73"/>
      <c r="J1" s="73"/>
      <c r="K1" s="74"/>
    </row>
    <row r="2" spans="1:11" x14ac:dyDescent="0.2">
      <c r="A2" s="30" t="s">
        <v>41</v>
      </c>
      <c r="B2" s="30" t="s">
        <v>42</v>
      </c>
      <c r="C2" s="30" t="s">
        <v>43</v>
      </c>
      <c r="D2" s="30" t="s">
        <v>23</v>
      </c>
      <c r="F2" s="31"/>
      <c r="G2" s="75" t="s">
        <v>43</v>
      </c>
      <c r="H2" s="76"/>
      <c r="I2" s="76"/>
      <c r="J2" s="76"/>
      <c r="K2" s="77"/>
    </row>
    <row r="3" spans="1:11" x14ac:dyDescent="0.2">
      <c r="A3" s="5" t="s">
        <v>44</v>
      </c>
      <c r="B3" s="32">
        <v>2</v>
      </c>
      <c r="C3" s="28">
        <v>5000</v>
      </c>
      <c r="D3" s="86">
        <f>HLOOKUP(C3,$G$3:$K$6,IF(B3=1,2,IF(B3=2,3,4)),1)*C3</f>
        <v>103.5</v>
      </c>
      <c r="F3" s="30" t="s">
        <v>42</v>
      </c>
      <c r="G3" s="33">
        <v>0</v>
      </c>
      <c r="H3" s="33">
        <v>5000</v>
      </c>
      <c r="I3" s="33">
        <v>7500</v>
      </c>
      <c r="J3" s="33">
        <v>10000</v>
      </c>
      <c r="K3" s="33">
        <v>12500</v>
      </c>
    </row>
    <row r="4" spans="1:11" x14ac:dyDescent="0.2">
      <c r="A4" s="5" t="s">
        <v>45</v>
      </c>
      <c r="B4" s="32">
        <v>1</v>
      </c>
      <c r="C4" s="28">
        <v>6250</v>
      </c>
      <c r="D4" s="86">
        <f t="shared" ref="D4:D8" si="0">HLOOKUP(C4,$G$3:$K$6,IF(B4=1,2,IF(B4=2,3,4)),1)*C4</f>
        <v>86.25</v>
      </c>
      <c r="F4" s="30">
        <v>1</v>
      </c>
      <c r="G4" s="34">
        <v>0.01</v>
      </c>
      <c r="H4" s="34">
        <v>1.38E-2</v>
      </c>
      <c r="I4" s="34">
        <v>1.55E-2</v>
      </c>
      <c r="J4" s="34">
        <v>1.6199999999999999E-2</v>
      </c>
      <c r="K4" s="34">
        <v>1.7999999999999999E-2</v>
      </c>
    </row>
    <row r="5" spans="1:11" x14ac:dyDescent="0.2">
      <c r="A5" s="5" t="s">
        <v>46</v>
      </c>
      <c r="B5" s="32">
        <v>3</v>
      </c>
      <c r="C5" s="28">
        <v>3700</v>
      </c>
      <c r="D5" s="86">
        <f t="shared" si="0"/>
        <v>75.850000000000009</v>
      </c>
      <c r="F5" s="30">
        <v>2</v>
      </c>
      <c r="G5" s="34">
        <v>1.7100000000000001E-2</v>
      </c>
      <c r="H5" s="34">
        <v>2.07E-2</v>
      </c>
      <c r="I5" s="34">
        <v>2.3599999999999999E-2</v>
      </c>
      <c r="J5" s="34">
        <v>2.4E-2</v>
      </c>
      <c r="K5" s="34">
        <v>2.7699999999999999E-2</v>
      </c>
    </row>
    <row r="6" spans="1:11" x14ac:dyDescent="0.2">
      <c r="A6" s="5" t="s">
        <v>47</v>
      </c>
      <c r="B6" s="32">
        <v>1</v>
      </c>
      <c r="C6" s="28">
        <v>13000</v>
      </c>
      <c r="D6" s="86">
        <f t="shared" si="0"/>
        <v>233.99999999999997</v>
      </c>
      <c r="F6" s="30">
        <v>3</v>
      </c>
      <c r="G6" s="34">
        <v>2.0500000000000001E-2</v>
      </c>
      <c r="H6" s="34">
        <v>2.41E-2</v>
      </c>
      <c r="I6" s="34">
        <v>2.58E-2</v>
      </c>
      <c r="J6" s="34">
        <v>3.2899999999999999E-2</v>
      </c>
      <c r="K6" s="34">
        <v>3.5999999999999997E-2</v>
      </c>
    </row>
    <row r="7" spans="1:11" x14ac:dyDescent="0.2">
      <c r="A7" s="5" t="s">
        <v>48</v>
      </c>
      <c r="B7" s="32">
        <v>3</v>
      </c>
      <c r="C7" s="28">
        <v>12000</v>
      </c>
      <c r="D7" s="86">
        <f t="shared" si="0"/>
        <v>394.8</v>
      </c>
    </row>
    <row r="8" spans="1:11" x14ac:dyDescent="0.2">
      <c r="A8" s="5" t="s">
        <v>49</v>
      </c>
      <c r="B8" s="32">
        <v>2</v>
      </c>
      <c r="C8" s="28">
        <v>9000</v>
      </c>
      <c r="D8" s="86">
        <f t="shared" si="0"/>
        <v>212.4</v>
      </c>
    </row>
    <row r="9" spans="1:11" x14ac:dyDescent="0.2">
      <c r="A9" s="35"/>
      <c r="B9" s="36"/>
      <c r="C9" s="37"/>
      <c r="D9" s="37"/>
    </row>
    <row r="10" spans="1:11" x14ac:dyDescent="0.2">
      <c r="A10" s="35"/>
      <c r="B10" s="36"/>
      <c r="C10" s="37"/>
      <c r="D10" s="37"/>
    </row>
  </sheetData>
  <mergeCells count="3">
    <mergeCell ref="A1:D1"/>
    <mergeCell ref="F1:K1"/>
    <mergeCell ref="G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3539-EDA7-467A-BF2E-EDB8A9FA36DE}">
  <dimension ref="A1:P22"/>
  <sheetViews>
    <sheetView tabSelected="1" workbookViewId="0">
      <selection activeCell="G3" sqref="G3"/>
    </sheetView>
  </sheetViews>
  <sheetFormatPr defaultColWidth="7.21875" defaultRowHeight="10.199999999999999" x14ac:dyDescent="0.3"/>
  <cols>
    <col min="1" max="1" width="6.44140625" style="38" bestFit="1" customWidth="1"/>
    <col min="2" max="2" width="13.109375" style="38" bestFit="1" customWidth="1"/>
    <col min="3" max="3" width="7.21875" style="38"/>
    <col min="4" max="4" width="7.21875" style="38" customWidth="1"/>
    <col min="5" max="6" width="7.21875" style="38"/>
    <col min="7" max="7" width="7.77734375" style="38" customWidth="1"/>
    <col min="8" max="9" width="7.21875" style="38"/>
    <col min="10" max="15" width="4" style="38" customWidth="1"/>
    <col min="16" max="16" width="7.33203125" style="38" customWidth="1"/>
    <col min="17" max="17" width="2.88671875" style="38" customWidth="1"/>
    <col min="18" max="16384" width="7.21875" style="38"/>
  </cols>
  <sheetData>
    <row r="1" spans="1:16" ht="13.8" x14ac:dyDescent="0.3">
      <c r="A1" s="70" t="s">
        <v>50</v>
      </c>
      <c r="B1" s="78"/>
      <c r="C1" s="71"/>
      <c r="D1" s="71"/>
      <c r="E1" s="71"/>
      <c r="F1" s="71"/>
      <c r="G1" s="72"/>
      <c r="I1" s="79" t="s">
        <v>51</v>
      </c>
      <c r="J1" s="80"/>
      <c r="K1" s="80"/>
      <c r="L1" s="80"/>
      <c r="M1" s="80"/>
      <c r="N1" s="80"/>
      <c r="O1" s="80"/>
      <c r="P1" s="81"/>
    </row>
    <row r="2" spans="1:16" ht="20.399999999999999" x14ac:dyDescent="0.3">
      <c r="A2" s="30" t="s">
        <v>52</v>
      </c>
      <c r="B2" s="30" t="s">
        <v>53</v>
      </c>
      <c r="C2" s="39" t="s">
        <v>54</v>
      </c>
      <c r="D2" s="40" t="s">
        <v>55</v>
      </c>
      <c r="E2" s="41" t="s">
        <v>56</v>
      </c>
      <c r="F2" s="39" t="s">
        <v>57</v>
      </c>
      <c r="G2" s="42" t="s">
        <v>58</v>
      </c>
      <c r="I2" s="40" t="s">
        <v>52</v>
      </c>
      <c r="J2" s="40" t="s">
        <v>59</v>
      </c>
      <c r="K2" s="40" t="s">
        <v>60</v>
      </c>
      <c r="L2" s="40" t="s">
        <v>61</v>
      </c>
      <c r="M2" s="40" t="s">
        <v>62</v>
      </c>
      <c r="N2" s="40" t="s">
        <v>63</v>
      </c>
      <c r="O2" s="40" t="s">
        <v>64</v>
      </c>
      <c r="P2" s="43" t="s">
        <v>65</v>
      </c>
    </row>
    <row r="3" spans="1:16" x14ac:dyDescent="0.3">
      <c r="A3" s="32">
        <v>1</v>
      </c>
      <c r="B3" s="5" t="s">
        <v>15</v>
      </c>
      <c r="C3" s="32" t="s">
        <v>66</v>
      </c>
      <c r="D3" s="44">
        <f>VLOOKUP(A3,$I$3:$P$10,8,0)</f>
        <v>16.45</v>
      </c>
      <c r="E3" s="44">
        <f>VLOOKUP(A3,$I$14:$P$21,8,0)</f>
        <v>13.15</v>
      </c>
      <c r="F3" s="44">
        <f>VLOOKUP(C3,$B$14:$F$16,5,0)</f>
        <v>18</v>
      </c>
      <c r="G3" s="45">
        <f>40%*D3+40%*E3+20%*F3</f>
        <v>15.44</v>
      </c>
      <c r="I3" s="32">
        <v>1</v>
      </c>
      <c r="J3" s="46">
        <v>1.8</v>
      </c>
      <c r="K3" s="46">
        <v>1.2000000000000002</v>
      </c>
      <c r="L3" s="46">
        <v>5</v>
      </c>
      <c r="M3" s="46">
        <v>2.5499999999999998</v>
      </c>
      <c r="N3" s="46">
        <v>2.7</v>
      </c>
      <c r="O3" s="46">
        <v>3.2</v>
      </c>
      <c r="P3" s="47">
        <v>16.45</v>
      </c>
    </row>
    <row r="4" spans="1:16" x14ac:dyDescent="0.3">
      <c r="A4" s="32">
        <v>2</v>
      </c>
      <c r="B4" s="5" t="s">
        <v>14</v>
      </c>
      <c r="C4" s="32" t="s">
        <v>67</v>
      </c>
      <c r="D4" s="44">
        <f t="shared" ref="D4:D10" si="0">VLOOKUP(A4,$I$3:$P$10,8,0)</f>
        <v>11.55</v>
      </c>
      <c r="E4" s="44">
        <f t="shared" ref="E4:E10" si="1">VLOOKUP(A4,$I$14:$P$21,8,0)</f>
        <v>16.45</v>
      </c>
      <c r="F4" s="44">
        <f t="shared" ref="F4:F10" si="2">VLOOKUP(C4,$B$14:$F$16,5,0)</f>
        <v>14</v>
      </c>
      <c r="G4" s="45"/>
      <c r="I4" s="32">
        <v>2</v>
      </c>
      <c r="J4" s="46">
        <v>1.4</v>
      </c>
      <c r="K4" s="46">
        <v>0.30000000000000004</v>
      </c>
      <c r="L4" s="46">
        <v>4.5</v>
      </c>
      <c r="M4" s="46">
        <v>0.15000000000000002</v>
      </c>
      <c r="N4" s="46">
        <v>1.7999999999999998</v>
      </c>
      <c r="O4" s="46">
        <v>3.4</v>
      </c>
      <c r="P4" s="47">
        <v>11.55</v>
      </c>
    </row>
    <row r="5" spans="1:16" x14ac:dyDescent="0.3">
      <c r="A5" s="32">
        <v>3</v>
      </c>
      <c r="B5" s="5" t="s">
        <v>13</v>
      </c>
      <c r="C5" s="32" t="s">
        <v>68</v>
      </c>
      <c r="D5" s="44">
        <f t="shared" si="0"/>
        <v>8.5</v>
      </c>
      <c r="E5" s="44">
        <f t="shared" si="1"/>
        <v>13.950000000000001</v>
      </c>
      <c r="F5" s="44">
        <f t="shared" si="2"/>
        <v>13</v>
      </c>
      <c r="G5" s="45"/>
      <c r="I5" s="32">
        <v>3</v>
      </c>
      <c r="J5" s="46">
        <v>0.7</v>
      </c>
      <c r="K5" s="46">
        <v>2.8499999999999996</v>
      </c>
      <c r="L5" s="46">
        <v>3.25</v>
      </c>
      <c r="M5" s="46">
        <v>0.75</v>
      </c>
      <c r="N5" s="46">
        <v>0.15000000000000002</v>
      </c>
      <c r="O5" s="46">
        <v>0.8</v>
      </c>
      <c r="P5" s="47">
        <v>8.5</v>
      </c>
    </row>
    <row r="6" spans="1:16" x14ac:dyDescent="0.3">
      <c r="A6" s="32">
        <v>4</v>
      </c>
      <c r="B6" s="5" t="s">
        <v>11</v>
      </c>
      <c r="C6" s="32" t="s">
        <v>66</v>
      </c>
      <c r="D6" s="44">
        <f t="shared" si="0"/>
        <v>13.200000000000001</v>
      </c>
      <c r="E6" s="44">
        <f t="shared" si="1"/>
        <v>6.4</v>
      </c>
      <c r="F6" s="44">
        <f t="shared" si="2"/>
        <v>18</v>
      </c>
      <c r="G6" s="45"/>
      <c r="I6" s="32">
        <v>4</v>
      </c>
      <c r="J6" s="46">
        <v>1.8</v>
      </c>
      <c r="K6" s="46">
        <v>1.5</v>
      </c>
      <c r="L6" s="46">
        <v>4.75</v>
      </c>
      <c r="M6" s="46">
        <v>0.75</v>
      </c>
      <c r="N6" s="46">
        <v>2.4000000000000004</v>
      </c>
      <c r="O6" s="46">
        <v>2</v>
      </c>
      <c r="P6" s="47">
        <v>13.200000000000001</v>
      </c>
    </row>
    <row r="7" spans="1:16" x14ac:dyDescent="0.3">
      <c r="A7" s="32">
        <v>5</v>
      </c>
      <c r="B7" s="5" t="s">
        <v>39</v>
      </c>
      <c r="C7" s="32" t="s">
        <v>66</v>
      </c>
      <c r="D7" s="44">
        <f t="shared" si="0"/>
        <v>9.3500000000000014</v>
      </c>
      <c r="E7" s="44">
        <f t="shared" si="1"/>
        <v>10.65</v>
      </c>
      <c r="F7" s="44">
        <f t="shared" si="2"/>
        <v>18</v>
      </c>
      <c r="G7" s="45"/>
      <c r="I7" s="32">
        <v>5</v>
      </c>
      <c r="J7" s="46">
        <v>0.4</v>
      </c>
      <c r="K7" s="46">
        <v>1.9500000000000002</v>
      </c>
      <c r="L7" s="46">
        <v>0.25</v>
      </c>
      <c r="M7" s="46">
        <v>1.9500000000000002</v>
      </c>
      <c r="N7" s="46">
        <v>2.4000000000000004</v>
      </c>
      <c r="O7" s="46">
        <v>2.4</v>
      </c>
      <c r="P7" s="47">
        <v>9.3500000000000014</v>
      </c>
    </row>
    <row r="8" spans="1:16" x14ac:dyDescent="0.3">
      <c r="A8" s="32">
        <v>6</v>
      </c>
      <c r="B8" s="5" t="s">
        <v>10</v>
      </c>
      <c r="C8" s="32" t="s">
        <v>68</v>
      </c>
      <c r="D8" s="44">
        <f t="shared" si="0"/>
        <v>6.0000000000000009</v>
      </c>
      <c r="E8" s="44">
        <f t="shared" si="1"/>
        <v>12.15</v>
      </c>
      <c r="F8" s="44">
        <f t="shared" si="2"/>
        <v>13</v>
      </c>
      <c r="G8" s="45"/>
      <c r="I8" s="32">
        <v>6</v>
      </c>
      <c r="J8" s="46">
        <v>2</v>
      </c>
      <c r="K8" s="46">
        <v>0.89999999999999991</v>
      </c>
      <c r="L8" s="46">
        <v>0</v>
      </c>
      <c r="M8" s="46">
        <v>2.25</v>
      </c>
      <c r="N8" s="46">
        <v>0.44999999999999996</v>
      </c>
      <c r="O8" s="46">
        <v>0.4</v>
      </c>
      <c r="P8" s="47">
        <v>6.0000000000000009</v>
      </c>
    </row>
    <row r="9" spans="1:16" x14ac:dyDescent="0.3">
      <c r="A9" s="32">
        <v>7</v>
      </c>
      <c r="B9" s="5" t="s">
        <v>12</v>
      </c>
      <c r="C9" s="32" t="s">
        <v>67</v>
      </c>
      <c r="D9" s="44">
        <f t="shared" si="0"/>
        <v>7.8</v>
      </c>
      <c r="E9" s="44">
        <f t="shared" si="1"/>
        <v>13.1</v>
      </c>
      <c r="F9" s="44">
        <f t="shared" si="2"/>
        <v>14</v>
      </c>
      <c r="G9" s="45"/>
      <c r="I9" s="32">
        <v>7</v>
      </c>
      <c r="J9" s="46">
        <v>1.1000000000000001</v>
      </c>
      <c r="K9" s="46">
        <v>2.0999999999999996</v>
      </c>
      <c r="L9" s="46">
        <v>0</v>
      </c>
      <c r="M9" s="46">
        <v>2.4000000000000004</v>
      </c>
      <c r="N9" s="46">
        <v>1.7999999999999998</v>
      </c>
      <c r="O9" s="46">
        <v>0.4</v>
      </c>
      <c r="P9" s="47">
        <v>7.8</v>
      </c>
    </row>
    <row r="10" spans="1:16" x14ac:dyDescent="0.3">
      <c r="A10" s="32">
        <v>8</v>
      </c>
      <c r="B10" s="5" t="s">
        <v>69</v>
      </c>
      <c r="C10" s="32" t="s">
        <v>67</v>
      </c>
      <c r="D10" s="44">
        <f t="shared" si="0"/>
        <v>11.3</v>
      </c>
      <c r="E10" s="44">
        <f t="shared" si="1"/>
        <v>9.4499999999999993</v>
      </c>
      <c r="F10" s="44">
        <f t="shared" si="2"/>
        <v>14</v>
      </c>
      <c r="G10" s="45"/>
      <c r="I10" s="32">
        <v>8</v>
      </c>
      <c r="J10" s="46">
        <v>1.2</v>
      </c>
      <c r="K10" s="46">
        <v>1.0499999999999998</v>
      </c>
      <c r="L10" s="46">
        <v>3</v>
      </c>
      <c r="M10" s="46">
        <v>1.2000000000000002</v>
      </c>
      <c r="N10" s="46">
        <v>1.6500000000000001</v>
      </c>
      <c r="O10" s="46">
        <v>3.2</v>
      </c>
      <c r="P10" s="47">
        <v>11.3</v>
      </c>
    </row>
    <row r="11" spans="1:16" x14ac:dyDescent="0.3">
      <c r="J11" s="48"/>
      <c r="K11" s="48"/>
      <c r="L11" s="48"/>
      <c r="M11" s="48"/>
      <c r="N11" s="48"/>
      <c r="O11" s="48"/>
      <c r="P11" s="48"/>
    </row>
    <row r="12" spans="1:16" ht="13.8" x14ac:dyDescent="0.3">
      <c r="B12" s="82" t="s">
        <v>70</v>
      </c>
      <c r="C12" s="82"/>
      <c r="D12" s="82"/>
      <c r="E12" s="82"/>
      <c r="F12" s="82"/>
      <c r="I12" s="83" t="s">
        <v>71</v>
      </c>
      <c r="J12" s="84"/>
      <c r="K12" s="84"/>
      <c r="L12" s="84"/>
      <c r="M12" s="84"/>
      <c r="N12" s="84"/>
      <c r="O12" s="84"/>
      <c r="P12" s="85"/>
    </row>
    <row r="13" spans="1:16" ht="20.399999999999999" x14ac:dyDescent="0.3">
      <c r="B13" s="39" t="s">
        <v>54</v>
      </c>
      <c r="C13" s="39" t="s">
        <v>72</v>
      </c>
      <c r="D13" s="39" t="s">
        <v>73</v>
      </c>
      <c r="E13" s="39" t="s">
        <v>74</v>
      </c>
      <c r="F13" s="49" t="s">
        <v>65</v>
      </c>
      <c r="I13" s="41" t="s">
        <v>52</v>
      </c>
      <c r="J13" s="41" t="s">
        <v>59</v>
      </c>
      <c r="K13" s="41" t="s">
        <v>60</v>
      </c>
      <c r="L13" s="41" t="s">
        <v>61</v>
      </c>
      <c r="M13" s="41" t="s">
        <v>62</v>
      </c>
      <c r="N13" s="41" t="s">
        <v>63</v>
      </c>
      <c r="O13" s="41" t="s">
        <v>64</v>
      </c>
      <c r="P13" s="50" t="s">
        <v>65</v>
      </c>
    </row>
    <row r="14" spans="1:16" x14ac:dyDescent="0.3">
      <c r="B14" s="32" t="s">
        <v>66</v>
      </c>
      <c r="C14" s="46">
        <v>5</v>
      </c>
      <c r="D14" s="46">
        <v>6</v>
      </c>
      <c r="E14" s="46">
        <v>7</v>
      </c>
      <c r="F14" s="51">
        <f>SUM(C14:E14)</f>
        <v>18</v>
      </c>
      <c r="I14" s="32">
        <v>1</v>
      </c>
      <c r="J14" s="46">
        <v>5</v>
      </c>
      <c r="K14" s="46">
        <v>2.75</v>
      </c>
      <c r="L14" s="46">
        <v>2.4000000000000004</v>
      </c>
      <c r="M14" s="46">
        <v>0.15000000000000002</v>
      </c>
      <c r="N14" s="46">
        <v>1.35</v>
      </c>
      <c r="O14" s="46">
        <v>1.5</v>
      </c>
      <c r="P14" s="52">
        <v>13.15</v>
      </c>
    </row>
    <row r="15" spans="1:16" x14ac:dyDescent="0.3">
      <c r="B15" s="32" t="s">
        <v>68</v>
      </c>
      <c r="C15" s="46">
        <v>5</v>
      </c>
      <c r="D15" s="46">
        <v>3</v>
      </c>
      <c r="E15" s="46">
        <v>5</v>
      </c>
      <c r="F15" s="51">
        <f t="shared" ref="F15:F16" si="3">SUM(C15:E15)</f>
        <v>13</v>
      </c>
      <c r="I15" s="32">
        <v>2</v>
      </c>
      <c r="J15" s="46">
        <v>4.75</v>
      </c>
      <c r="K15" s="46">
        <v>2.25</v>
      </c>
      <c r="L15" s="46">
        <v>2.8499999999999996</v>
      </c>
      <c r="M15" s="46">
        <v>2.8499999999999996</v>
      </c>
      <c r="N15" s="46">
        <v>1.9500000000000002</v>
      </c>
      <c r="O15" s="46">
        <v>1.7999999999999998</v>
      </c>
      <c r="P15" s="52">
        <v>16.45</v>
      </c>
    </row>
    <row r="16" spans="1:16" x14ac:dyDescent="0.3">
      <c r="B16" s="32" t="s">
        <v>67</v>
      </c>
      <c r="C16" s="46">
        <v>3</v>
      </c>
      <c r="D16" s="46">
        <v>4</v>
      </c>
      <c r="E16" s="46">
        <v>7</v>
      </c>
      <c r="F16" s="51">
        <f t="shared" si="3"/>
        <v>14</v>
      </c>
      <c r="I16" s="32">
        <v>3</v>
      </c>
      <c r="J16" s="46">
        <v>4.75</v>
      </c>
      <c r="K16" s="46">
        <v>4.25</v>
      </c>
      <c r="L16" s="46">
        <v>1.35</v>
      </c>
      <c r="M16" s="46">
        <v>0.15000000000000002</v>
      </c>
      <c r="N16" s="46">
        <v>2.5499999999999998</v>
      </c>
      <c r="O16" s="46">
        <v>0.89999999999999991</v>
      </c>
      <c r="P16" s="52">
        <v>13.950000000000001</v>
      </c>
    </row>
    <row r="17" spans="9:16" x14ac:dyDescent="0.3">
      <c r="I17" s="32">
        <v>4</v>
      </c>
      <c r="J17" s="46">
        <v>0.25</v>
      </c>
      <c r="K17" s="46">
        <v>0.75</v>
      </c>
      <c r="L17" s="46">
        <v>2.7</v>
      </c>
      <c r="M17" s="46">
        <v>0.30000000000000004</v>
      </c>
      <c r="N17" s="46">
        <v>0.89999999999999991</v>
      </c>
      <c r="O17" s="46">
        <v>1.5</v>
      </c>
      <c r="P17" s="52">
        <v>6.4</v>
      </c>
    </row>
    <row r="18" spans="9:16" x14ac:dyDescent="0.3">
      <c r="I18" s="32">
        <v>5</v>
      </c>
      <c r="J18" s="46">
        <v>4</v>
      </c>
      <c r="K18" s="46">
        <v>0.5</v>
      </c>
      <c r="L18" s="46">
        <v>1.35</v>
      </c>
      <c r="M18" s="46">
        <v>1.7999999999999998</v>
      </c>
      <c r="N18" s="46">
        <v>2.0999999999999996</v>
      </c>
      <c r="O18" s="46">
        <v>0.89999999999999991</v>
      </c>
      <c r="P18" s="52">
        <v>10.65</v>
      </c>
    </row>
    <row r="19" spans="9:16" x14ac:dyDescent="0.3">
      <c r="I19" s="32">
        <v>6</v>
      </c>
      <c r="J19" s="46">
        <v>0</v>
      </c>
      <c r="K19" s="46">
        <v>3.75</v>
      </c>
      <c r="L19" s="46">
        <v>1.6500000000000001</v>
      </c>
      <c r="M19" s="46">
        <v>2.8499999999999996</v>
      </c>
      <c r="N19" s="46">
        <v>1.5</v>
      </c>
      <c r="O19" s="46">
        <v>2.4000000000000004</v>
      </c>
      <c r="P19" s="52">
        <v>12.15</v>
      </c>
    </row>
    <row r="20" spans="9:16" x14ac:dyDescent="0.3">
      <c r="I20" s="32">
        <v>7</v>
      </c>
      <c r="J20" s="46">
        <v>3.5</v>
      </c>
      <c r="K20" s="46">
        <v>2.25</v>
      </c>
      <c r="L20" s="46">
        <v>0.60000000000000009</v>
      </c>
      <c r="M20" s="46">
        <v>2.4000000000000004</v>
      </c>
      <c r="N20" s="46">
        <v>2.8499999999999996</v>
      </c>
      <c r="O20" s="46">
        <v>1.5</v>
      </c>
      <c r="P20" s="52">
        <v>13.1</v>
      </c>
    </row>
    <row r="21" spans="9:16" x14ac:dyDescent="0.3">
      <c r="I21" s="32">
        <v>8</v>
      </c>
      <c r="J21" s="46">
        <v>1</v>
      </c>
      <c r="K21" s="46">
        <v>2.75</v>
      </c>
      <c r="L21" s="46">
        <v>1.35</v>
      </c>
      <c r="M21" s="46">
        <v>0.44999999999999996</v>
      </c>
      <c r="N21" s="46">
        <v>0.89999999999999991</v>
      </c>
      <c r="O21" s="46">
        <v>3</v>
      </c>
      <c r="P21" s="52">
        <v>9.4499999999999993</v>
      </c>
    </row>
    <row r="22" spans="9:16" x14ac:dyDescent="0.3">
      <c r="J22" s="48"/>
      <c r="K22" s="48"/>
      <c r="L22" s="48"/>
      <c r="M22" s="48"/>
      <c r="N22" s="48"/>
      <c r="O22" s="48"/>
      <c r="P22" s="48"/>
    </row>
  </sheetData>
  <mergeCells count="4">
    <mergeCell ref="A1:G1"/>
    <mergeCell ref="I1:P1"/>
    <mergeCell ref="B12:F12"/>
    <mergeCell ref="I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Exmp01</vt:lpstr>
      <vt:lpstr>Exmp02</vt:lpstr>
      <vt:lpstr>Exmp03</vt:lpstr>
      <vt:lpstr>Ex01</vt:lpstr>
      <vt:lpstr>Ex02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Catarina</cp:lastModifiedBy>
  <dcterms:created xsi:type="dcterms:W3CDTF">2015-06-05T18:19:34Z</dcterms:created>
  <dcterms:modified xsi:type="dcterms:W3CDTF">2020-09-25T15:27:48Z</dcterms:modified>
</cp:coreProperties>
</file>