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3\"/>
    </mc:Choice>
  </mc:AlternateContent>
  <xr:revisionPtr revIDLastSave="0" documentId="13_ncr:1_{14C12DBD-1B15-48B4-A46D-9FB07E43897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xmp01" sheetId="2" r:id="rId1"/>
    <sheet name="Exmp02" sheetId="3" r:id="rId2"/>
    <sheet name="Ex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E3" i="4"/>
  <c r="E4" i="4"/>
  <c r="F4" i="4" s="1"/>
  <c r="E5" i="4"/>
  <c r="E6" i="4"/>
  <c r="F6" i="4" s="1"/>
  <c r="E7" i="4"/>
  <c r="F7" i="4" s="1"/>
  <c r="E8" i="4"/>
  <c r="F3" i="4"/>
  <c r="F5" i="4"/>
  <c r="F8" i="4"/>
  <c r="C3" i="4"/>
  <c r="C4" i="4"/>
  <c r="C5" i="4"/>
  <c r="C6" i="4"/>
  <c r="C7" i="4"/>
  <c r="C8" i="4"/>
  <c r="C2" i="4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B4" i="3"/>
  <c r="B5" i="3"/>
  <c r="B6" i="3"/>
  <c r="B7" i="3"/>
  <c r="B8" i="3"/>
  <c r="B9" i="3"/>
  <c r="B10" i="3"/>
  <c r="B3" i="3"/>
  <c r="J2" i="2" l="1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F3" i="2"/>
  <c r="F4" i="2"/>
  <c r="F5" i="2"/>
  <c r="F6" i="2"/>
  <c r="F7" i="2"/>
  <c r="F8" i="2"/>
  <c r="F9" i="2"/>
  <c r="F10" i="2"/>
  <c r="F11" i="2"/>
  <c r="F12" i="2"/>
  <c r="F13" i="2"/>
  <c r="F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<sst xmlns="http://schemas.openxmlformats.org/spreadsheetml/2006/main" count="93" uniqueCount="79">
  <si>
    <t>NúmeroCliente</t>
  </si>
  <si>
    <t>Clientes</t>
  </si>
  <si>
    <t>CodigoPostalLocalidade</t>
  </si>
  <si>
    <t>SaldoContaCliente</t>
  </si>
  <si>
    <t>CL130</t>
  </si>
  <si>
    <t>NaRCIso RODriGUES ConTENte</t>
  </si>
  <si>
    <t>4350-026 Porto</t>
  </si>
  <si>
    <t>D4.938,00 €</t>
  </si>
  <si>
    <t>CL123</t>
  </si>
  <si>
    <t>JoaQUInA caRValHAL GONçalvES</t>
  </si>
  <si>
    <t>4715-006 Braga</t>
  </si>
  <si>
    <t>C1.529,00 €</t>
  </si>
  <si>
    <t>CL111</t>
  </si>
  <si>
    <t>ISABel MaLHeIRo Mota</t>
  </si>
  <si>
    <t>4705-063 Braga</t>
  </si>
  <si>
    <t>C2.858,00 €</t>
  </si>
  <si>
    <t>CL102</t>
  </si>
  <si>
    <t>VICtor do Ó MaRTInS</t>
  </si>
  <si>
    <t>4150-262 Porto</t>
  </si>
  <si>
    <t>D406,00 €</t>
  </si>
  <si>
    <t>CL101</t>
  </si>
  <si>
    <t>edUArDo COUtinho GONçalvES</t>
  </si>
  <si>
    <t>4200-131 Porto</t>
  </si>
  <si>
    <t>D1.618,00 €</t>
  </si>
  <si>
    <t>rITa RAmOs mOReIRA</t>
  </si>
  <si>
    <t>C1.128,00 €</t>
  </si>
  <si>
    <t>LuÍs PeIXOto MoREIra</t>
  </si>
  <si>
    <t>4415-016 Gaia</t>
  </si>
  <si>
    <t>C4.103,00 €</t>
  </si>
  <si>
    <t>EDUaRDO MaRTInS CARAvaNa</t>
  </si>
  <si>
    <t>4000-002 Porto</t>
  </si>
  <si>
    <t>D4.143,00 €</t>
  </si>
  <si>
    <t>FRAnCIScO ConTENte CAMArinhA</t>
  </si>
  <si>
    <t>4400-111 Gaia</t>
  </si>
  <si>
    <t>C2.047,00 €</t>
  </si>
  <si>
    <t>CL124</t>
  </si>
  <si>
    <t>joSÉ roSA MaLHeIRo</t>
  </si>
  <si>
    <t>4050-116 Porto</t>
  </si>
  <si>
    <t>C659,00 €</t>
  </si>
  <si>
    <t>RicaRDO pIMEnTa COStA</t>
  </si>
  <si>
    <t>C4.692,00 €</t>
  </si>
  <si>
    <t>CL126</t>
  </si>
  <si>
    <t>MigUEL bARBoSA AmARAl</t>
  </si>
  <si>
    <t>D1.921,00 €</t>
  </si>
  <si>
    <t>Ficha de Encomenda</t>
  </si>
  <si>
    <t>Tabela de Produtos</t>
  </si>
  <si>
    <t>Código Produto</t>
  </si>
  <si>
    <t>Descrição</t>
  </si>
  <si>
    <t>QTD</t>
  </si>
  <si>
    <t>Preço Venda</t>
  </si>
  <si>
    <t>Total</t>
  </si>
  <si>
    <t>SERRA METAIS</t>
  </si>
  <si>
    <t>CHAVE INGLESA 450MM</t>
  </si>
  <si>
    <t>CHAVE CRESCENTE 375MM</t>
  </si>
  <si>
    <t>A definir</t>
  </si>
  <si>
    <t xml:space="preserve">MARTELO SOLDADURAS </t>
  </si>
  <si>
    <t>SERRA MADEIRA</t>
  </si>
  <si>
    <t>MARTELO CARPINTEIRO</t>
  </si>
  <si>
    <t>CHAVE INGLESA 375MM</t>
  </si>
  <si>
    <t>Nome Produto</t>
  </si>
  <si>
    <t>Número Ordem</t>
  </si>
  <si>
    <t>Referência Interna</t>
  </si>
  <si>
    <t>Preço Custo</t>
  </si>
  <si>
    <t>Informação</t>
  </si>
  <si>
    <t>Serra Metais</t>
  </si>
  <si>
    <t>22.75</t>
  </si>
  <si>
    <t>Chave Inglesa 450Mm</t>
  </si>
  <si>
    <t>Chave Crescente 375Mm</t>
  </si>
  <si>
    <t>ND</t>
  </si>
  <si>
    <t xml:space="preserve">Martelo Soldaduras </t>
  </si>
  <si>
    <t>Serra Madeira</t>
  </si>
  <si>
    <t>Martelo Carpinteiro</t>
  </si>
  <si>
    <t>Chave Inglesa 375Mm</t>
  </si>
  <si>
    <t>Nome cliente</t>
  </si>
  <si>
    <t>código postal</t>
  </si>
  <si>
    <t>Localidade</t>
  </si>
  <si>
    <t>Tipo Saldo</t>
  </si>
  <si>
    <t>saldo</t>
  </si>
  <si>
    <t>Nr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</si>
</sst>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3" fontId="1" fillId="0" borderId="1" xfId="1" applyNumberFormat="1" applyBorder="1" applyAlignment="1">
      <alignment horizontal="left" vertical="center"/>
    </xf>
    <xf numFmtId="0" fontId="1" fillId="0" borderId="0" xfId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164" fontId="5" fillId="5" borderId="1" xfId="1" applyNumberFormat="1" applyFont="1" applyFill="1" applyBorder="1" applyAlignment="1">
      <alignment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17CA0935-795D-493F-97A9-F96BCF2F3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AF0-EF65-4BAA-9CC9-5407B655B5BA}">
  <dimension ref="A1:K13"/>
  <sheetViews>
    <sheetView topLeftCell="C1" workbookViewId="0">
      <selection activeCell="J17" sqref="J17"/>
    </sheetView>
  </sheetViews>
  <sheetFormatPr defaultRowHeight="10.199999999999999" x14ac:dyDescent="0.2"/>
  <cols>
    <col min="1" max="1" width="8.77734375" style="6" customWidth="1"/>
    <col min="2" max="2" width="20.21875" style="2" bestFit="1" customWidth="1"/>
    <col min="3" max="3" width="12.33203125" style="2" customWidth="1"/>
    <col min="4" max="4" width="9.44140625" style="2" customWidth="1"/>
    <col min="5" max="16384" width="8.88671875" style="2"/>
  </cols>
  <sheetData>
    <row r="1" spans="1:11" ht="20.399999999999999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78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</row>
    <row r="2" spans="1:11" x14ac:dyDescent="0.2">
      <c r="A2" s="3" t="s">
        <v>4</v>
      </c>
      <c r="B2" s="4" t="s">
        <v>5</v>
      </c>
      <c r="C2" s="5" t="s">
        <v>6</v>
      </c>
      <c r="D2" s="5" t="s">
        <v>7</v>
      </c>
      <c r="F2" s="3" t="str">
        <f>A2</f>
        <v>CL130</v>
      </c>
      <c r="G2" s="4" t="str">
        <f>PROPER(B2)</f>
        <v>Narciso Rodrigues Contente</v>
      </c>
      <c r="H2" s="5" t="str">
        <f>LEFT(C2,8)</f>
        <v>4350-026</v>
      </c>
      <c r="I2" s="5" t="str">
        <f>MID(C2,10,5)</f>
        <v>Porto</v>
      </c>
      <c r="J2" s="5" t="str">
        <f>IF(LEFT(D2)="C","Crédito","Débito")</f>
        <v>Débito</v>
      </c>
      <c r="K2" s="5" t="str">
        <f>MID(D2,2,10)</f>
        <v>4.938,00 €</v>
      </c>
    </row>
    <row r="3" spans="1:11" x14ac:dyDescent="0.2">
      <c r="A3" s="3" t="s">
        <v>8</v>
      </c>
      <c r="B3" s="4" t="s">
        <v>9</v>
      </c>
      <c r="C3" s="5" t="s">
        <v>10</v>
      </c>
      <c r="D3" s="5" t="s">
        <v>11</v>
      </c>
      <c r="F3" s="3" t="str">
        <f t="shared" ref="F3:F13" si="0">A3</f>
        <v>CL123</v>
      </c>
      <c r="G3" s="4" t="str">
        <f t="shared" ref="G3:G13" si="1">PROPER(B3)</f>
        <v>Joaquina Carvalhal Gonçalves</v>
      </c>
      <c r="H3" s="5" t="str">
        <f t="shared" ref="H3:H13" si="2">LEFT(C3,8)</f>
        <v>4715-006</v>
      </c>
      <c r="I3" s="5" t="str">
        <f t="shared" ref="I3:I13" si="3">MID(C3,10,5)</f>
        <v>Braga</v>
      </c>
      <c r="J3" s="5" t="str">
        <f t="shared" ref="J3:J13" si="4">IF(LEFT(D3)="C","Crédito","Débito")</f>
        <v>Crédito</v>
      </c>
      <c r="K3" s="5" t="str">
        <f t="shared" ref="K3:K13" si="5">MID(D3,2,10)</f>
        <v>1.529,00 €</v>
      </c>
    </row>
    <row r="4" spans="1:11" x14ac:dyDescent="0.2">
      <c r="A4" s="3" t="s">
        <v>12</v>
      </c>
      <c r="B4" s="4" t="s">
        <v>13</v>
      </c>
      <c r="C4" s="5" t="s">
        <v>14</v>
      </c>
      <c r="D4" s="5" t="s">
        <v>15</v>
      </c>
      <c r="F4" s="3" t="str">
        <f t="shared" si="0"/>
        <v>CL111</v>
      </c>
      <c r="G4" s="4" t="str">
        <f t="shared" si="1"/>
        <v>Isabel Malheiro Mota</v>
      </c>
      <c r="H4" s="5" t="str">
        <f t="shared" si="2"/>
        <v>4705-063</v>
      </c>
      <c r="I4" s="5" t="str">
        <f t="shared" si="3"/>
        <v>Braga</v>
      </c>
      <c r="J4" s="5" t="str">
        <f t="shared" si="4"/>
        <v>Crédito</v>
      </c>
      <c r="K4" s="5" t="str">
        <f t="shared" si="5"/>
        <v>2.858,00 €</v>
      </c>
    </row>
    <row r="5" spans="1:11" x14ac:dyDescent="0.2">
      <c r="A5" s="3" t="s">
        <v>16</v>
      </c>
      <c r="B5" s="4" t="s">
        <v>17</v>
      </c>
      <c r="C5" s="5" t="s">
        <v>18</v>
      </c>
      <c r="D5" s="5" t="s">
        <v>19</v>
      </c>
      <c r="F5" s="3" t="str">
        <f t="shared" si="0"/>
        <v>CL102</v>
      </c>
      <c r="G5" s="4" t="str">
        <f t="shared" si="1"/>
        <v>Victor Do Ó Martins</v>
      </c>
      <c r="H5" s="5" t="str">
        <f t="shared" si="2"/>
        <v>4150-262</v>
      </c>
      <c r="I5" s="5" t="str">
        <f t="shared" si="3"/>
        <v>Porto</v>
      </c>
      <c r="J5" s="5" t="str">
        <f t="shared" si="4"/>
        <v>Débito</v>
      </c>
      <c r="K5" s="5" t="str">
        <f t="shared" si="5"/>
        <v>406,00 €</v>
      </c>
    </row>
    <row r="6" spans="1:11" x14ac:dyDescent="0.2">
      <c r="A6" s="3" t="s">
        <v>20</v>
      </c>
      <c r="B6" s="4" t="s">
        <v>21</v>
      </c>
      <c r="C6" s="5" t="s">
        <v>22</v>
      </c>
      <c r="D6" s="5" t="s">
        <v>23</v>
      </c>
      <c r="F6" s="3" t="str">
        <f t="shared" si="0"/>
        <v>CL101</v>
      </c>
      <c r="G6" s="4" t="str">
        <f t="shared" si="1"/>
        <v>Eduardo Coutinho Gonçalves</v>
      </c>
      <c r="H6" s="5" t="str">
        <f t="shared" si="2"/>
        <v>4200-131</v>
      </c>
      <c r="I6" s="5" t="str">
        <f t="shared" si="3"/>
        <v>Porto</v>
      </c>
      <c r="J6" s="5" t="str">
        <f t="shared" si="4"/>
        <v>Débito</v>
      </c>
      <c r="K6" s="5" t="str">
        <f t="shared" si="5"/>
        <v>1.618,00 €</v>
      </c>
    </row>
    <row r="7" spans="1:11" x14ac:dyDescent="0.2">
      <c r="A7" s="3" t="s">
        <v>4</v>
      </c>
      <c r="B7" s="4" t="s">
        <v>24</v>
      </c>
      <c r="C7" s="5" t="s">
        <v>6</v>
      </c>
      <c r="D7" s="5" t="s">
        <v>25</v>
      </c>
      <c r="F7" s="3" t="str">
        <f t="shared" si="0"/>
        <v>CL130</v>
      </c>
      <c r="G7" s="4" t="str">
        <f t="shared" si="1"/>
        <v>Rita Ramos Moreira</v>
      </c>
      <c r="H7" s="5" t="str">
        <f t="shared" si="2"/>
        <v>4350-026</v>
      </c>
      <c r="I7" s="5" t="str">
        <f t="shared" si="3"/>
        <v>Porto</v>
      </c>
      <c r="J7" s="5" t="str">
        <f t="shared" si="4"/>
        <v>Crédito</v>
      </c>
      <c r="K7" s="5" t="str">
        <f t="shared" si="5"/>
        <v>1.128,00 €</v>
      </c>
    </row>
    <row r="8" spans="1:11" x14ac:dyDescent="0.2">
      <c r="A8" s="3" t="s">
        <v>20</v>
      </c>
      <c r="B8" s="4" t="s">
        <v>26</v>
      </c>
      <c r="C8" s="5" t="s">
        <v>27</v>
      </c>
      <c r="D8" s="5" t="s">
        <v>28</v>
      </c>
      <c r="F8" s="3" t="str">
        <f t="shared" si="0"/>
        <v>CL101</v>
      </c>
      <c r="G8" s="4" t="str">
        <f t="shared" si="1"/>
        <v>Luís Peixoto Moreira</v>
      </c>
      <c r="H8" s="5" t="str">
        <f t="shared" si="2"/>
        <v>4415-016</v>
      </c>
      <c r="I8" s="5" t="str">
        <f t="shared" si="3"/>
        <v>Gaia</v>
      </c>
      <c r="J8" s="5" t="str">
        <f t="shared" si="4"/>
        <v>Crédito</v>
      </c>
      <c r="K8" s="5" t="str">
        <f t="shared" si="5"/>
        <v>4.103,00 €</v>
      </c>
    </row>
    <row r="9" spans="1:11" x14ac:dyDescent="0.2">
      <c r="A9" s="3" t="s">
        <v>4</v>
      </c>
      <c r="B9" s="4" t="s">
        <v>29</v>
      </c>
      <c r="C9" s="5" t="s">
        <v>30</v>
      </c>
      <c r="D9" s="5" t="s">
        <v>31</v>
      </c>
      <c r="F9" s="3" t="str">
        <f t="shared" si="0"/>
        <v>CL130</v>
      </c>
      <c r="G9" s="4" t="str">
        <f t="shared" si="1"/>
        <v>Eduardo Martins Caravana</v>
      </c>
      <c r="H9" s="5" t="str">
        <f t="shared" si="2"/>
        <v>4000-002</v>
      </c>
      <c r="I9" s="5" t="str">
        <f t="shared" si="3"/>
        <v>Porto</v>
      </c>
      <c r="J9" s="5" t="str">
        <f t="shared" si="4"/>
        <v>Débito</v>
      </c>
      <c r="K9" s="5" t="str">
        <f t="shared" si="5"/>
        <v>4.143,00 €</v>
      </c>
    </row>
    <row r="10" spans="1:11" x14ac:dyDescent="0.2">
      <c r="A10" s="3" t="s">
        <v>4</v>
      </c>
      <c r="B10" s="4" t="s">
        <v>32</v>
      </c>
      <c r="C10" s="5" t="s">
        <v>33</v>
      </c>
      <c r="D10" s="5" t="s">
        <v>34</v>
      </c>
      <c r="F10" s="3" t="str">
        <f t="shared" si="0"/>
        <v>CL130</v>
      </c>
      <c r="G10" s="4" t="str">
        <f t="shared" si="1"/>
        <v>Francisco Contente Camarinha</v>
      </c>
      <c r="H10" s="5" t="str">
        <f t="shared" si="2"/>
        <v>4400-111</v>
      </c>
      <c r="I10" s="5" t="str">
        <f t="shared" si="3"/>
        <v>Gaia</v>
      </c>
      <c r="J10" s="5" t="str">
        <f t="shared" si="4"/>
        <v>Crédito</v>
      </c>
      <c r="K10" s="5" t="str">
        <f t="shared" si="5"/>
        <v>2.047,00 €</v>
      </c>
    </row>
    <row r="11" spans="1:11" x14ac:dyDescent="0.2">
      <c r="A11" s="3" t="s">
        <v>35</v>
      </c>
      <c r="B11" s="4" t="s">
        <v>36</v>
      </c>
      <c r="C11" s="5" t="s">
        <v>37</v>
      </c>
      <c r="D11" s="5" t="s">
        <v>38</v>
      </c>
      <c r="F11" s="3" t="str">
        <f t="shared" si="0"/>
        <v>CL124</v>
      </c>
      <c r="G11" s="4" t="str">
        <f t="shared" si="1"/>
        <v>José Rosa Malheiro</v>
      </c>
      <c r="H11" s="5" t="str">
        <f t="shared" si="2"/>
        <v>4050-116</v>
      </c>
      <c r="I11" s="5" t="str">
        <f t="shared" si="3"/>
        <v>Porto</v>
      </c>
      <c r="J11" s="5" t="str">
        <f t="shared" si="4"/>
        <v>Crédito</v>
      </c>
      <c r="K11" s="5" t="str">
        <f t="shared" si="5"/>
        <v>659,00 €</v>
      </c>
    </row>
    <row r="12" spans="1:11" x14ac:dyDescent="0.2">
      <c r="A12" s="3" t="s">
        <v>20</v>
      </c>
      <c r="B12" s="4" t="s">
        <v>39</v>
      </c>
      <c r="C12" s="5" t="s">
        <v>18</v>
      </c>
      <c r="D12" s="5" t="s">
        <v>40</v>
      </c>
      <c r="F12" s="3" t="str">
        <f t="shared" si="0"/>
        <v>CL101</v>
      </c>
      <c r="G12" s="4" t="str">
        <f t="shared" si="1"/>
        <v>Ricardo Pimenta Costa</v>
      </c>
      <c r="H12" s="5" t="str">
        <f t="shared" si="2"/>
        <v>4150-262</v>
      </c>
      <c r="I12" s="5" t="str">
        <f t="shared" si="3"/>
        <v>Porto</v>
      </c>
      <c r="J12" s="5" t="str">
        <f t="shared" si="4"/>
        <v>Crédito</v>
      </c>
      <c r="K12" s="5" t="str">
        <f t="shared" si="5"/>
        <v>4.692,00 €</v>
      </c>
    </row>
    <row r="13" spans="1:11" x14ac:dyDescent="0.2">
      <c r="A13" s="3" t="s">
        <v>41</v>
      </c>
      <c r="B13" s="4" t="s">
        <v>42</v>
      </c>
      <c r="C13" s="5" t="s">
        <v>6</v>
      </c>
      <c r="D13" s="5" t="s">
        <v>43</v>
      </c>
      <c r="F13" s="3" t="str">
        <f t="shared" si="0"/>
        <v>CL126</v>
      </c>
      <c r="G13" s="4" t="str">
        <f t="shared" si="1"/>
        <v>Miguel Barbosa Amaral</v>
      </c>
      <c r="H13" s="5" t="str">
        <f t="shared" si="2"/>
        <v>4350-026</v>
      </c>
      <c r="I13" s="5" t="str">
        <f t="shared" si="3"/>
        <v>Porto</v>
      </c>
      <c r="J13" s="5" t="str">
        <f t="shared" si="4"/>
        <v>Débito</v>
      </c>
      <c r="K13" s="5" t="str">
        <f t="shared" si="5"/>
        <v>1.921,00 €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2E1C-51BB-4BE4-9B19-E5999C941F93}">
  <dimension ref="A1:I13"/>
  <sheetViews>
    <sheetView workbookViewId="0">
      <selection activeCell="E3" sqref="E3"/>
    </sheetView>
  </sheetViews>
  <sheetFormatPr defaultRowHeight="10.199999999999999" x14ac:dyDescent="0.2"/>
  <cols>
    <col min="1" max="1" width="5.77734375" style="2" bestFit="1" customWidth="1"/>
    <col min="2" max="2" width="16.88671875" style="2" bestFit="1" customWidth="1"/>
    <col min="3" max="3" width="5.21875" style="2" customWidth="1"/>
    <col min="4" max="4" width="8.88671875" style="2"/>
    <col min="5" max="5" width="8.6640625" style="2" customWidth="1"/>
    <col min="6" max="6" width="2.88671875" style="2" customWidth="1"/>
    <col min="7" max="7" width="5.77734375" style="2" bestFit="1" customWidth="1"/>
    <col min="8" max="8" width="19.44140625" style="2" customWidth="1"/>
    <col min="9" max="9" width="8.88671875" style="2"/>
    <col min="10" max="10" width="2.88671875" style="2" customWidth="1"/>
    <col min="11" max="16384" width="8.88671875" style="2"/>
  </cols>
  <sheetData>
    <row r="1" spans="1:9" ht="13.8" x14ac:dyDescent="0.2">
      <c r="A1" s="18" t="s">
        <v>44</v>
      </c>
      <c r="B1" s="19"/>
      <c r="C1" s="19"/>
      <c r="D1" s="19"/>
      <c r="E1" s="19"/>
      <c r="G1" s="18" t="s">
        <v>45</v>
      </c>
      <c r="H1" s="19"/>
      <c r="I1" s="19"/>
    </row>
    <row r="2" spans="1:9" ht="20.399999999999999" x14ac:dyDescent="0.2">
      <c r="A2" s="7" t="s">
        <v>46</v>
      </c>
      <c r="B2" s="7" t="s">
        <v>47</v>
      </c>
      <c r="C2" s="7" t="s">
        <v>48</v>
      </c>
      <c r="D2" s="8" t="s">
        <v>49</v>
      </c>
      <c r="E2" s="8" t="s">
        <v>50</v>
      </c>
      <c r="G2" s="7" t="s">
        <v>46</v>
      </c>
      <c r="H2" s="7" t="s">
        <v>47</v>
      </c>
      <c r="I2" s="8" t="s">
        <v>49</v>
      </c>
    </row>
    <row r="3" spans="1:9" x14ac:dyDescent="0.2">
      <c r="A3" s="9">
        <v>2</v>
      </c>
      <c r="B3" s="10" t="str">
        <f>IF(ISERROR(VLOOKUP(A3,$G$2:$I$9,2,0)),"ERRO",VLOOKUP(A3,$G$2:$I$9,2,0))</f>
        <v>CHAVE INGLESA 450MM</v>
      </c>
      <c r="C3" s="9">
        <v>10</v>
      </c>
      <c r="D3" s="11">
        <f>IF(ISERROR(VLOOKUP(A3,$G$2:$I$9,3)),"ERRO",VLOOKUP(A3,$G$2:$I$9,3))</f>
        <v>99</v>
      </c>
      <c r="E3" s="11">
        <f>IF(ISERROR(C3*D3),"ERRO",C3*D3)</f>
        <v>990</v>
      </c>
      <c r="G3" s="12">
        <v>1</v>
      </c>
      <c r="H3" s="13" t="s">
        <v>51</v>
      </c>
      <c r="I3" s="14">
        <v>22.75</v>
      </c>
    </row>
    <row r="4" spans="1:9" x14ac:dyDescent="0.2">
      <c r="A4" s="9">
        <v>3</v>
      </c>
      <c r="B4" s="10" t="str">
        <f t="shared" ref="B4:B10" si="0">IF(ISERROR(VLOOKUP(A4,$G$2:$I$9,2,0)),"ERRO",VLOOKUP(A4,$G$2:$I$9,2,0))</f>
        <v>CHAVE CRESCENTE 375MM</v>
      </c>
      <c r="C4" s="9">
        <v>5</v>
      </c>
      <c r="D4" s="11" t="str">
        <f t="shared" ref="D4:D10" si="1">IF(ISERROR(VLOOKUP(A4,$G$2:$I$9,3)),"ERRO",VLOOKUP(A4,$G$2:$I$9,3))</f>
        <v>A definir</v>
      </c>
      <c r="E4" s="11" t="str">
        <f t="shared" ref="E4:E10" si="2">IF(ISERROR(C4*D4),"ERRO",C4*D4)</f>
        <v>ERRO</v>
      </c>
      <c r="G4" s="12">
        <v>2</v>
      </c>
      <c r="H4" s="13" t="s">
        <v>52</v>
      </c>
      <c r="I4" s="14">
        <v>99</v>
      </c>
    </row>
    <row r="5" spans="1:9" x14ac:dyDescent="0.2">
      <c r="A5" s="9">
        <v>8</v>
      </c>
      <c r="B5" s="10" t="str">
        <f t="shared" si="0"/>
        <v>ERRO</v>
      </c>
      <c r="C5" s="9"/>
      <c r="D5" s="11">
        <f t="shared" si="1"/>
        <v>78</v>
      </c>
      <c r="E5" s="11">
        <f t="shared" si="2"/>
        <v>0</v>
      </c>
      <c r="G5" s="12">
        <v>3</v>
      </c>
      <c r="H5" s="13" t="s">
        <v>53</v>
      </c>
      <c r="I5" s="15" t="s">
        <v>54</v>
      </c>
    </row>
    <row r="6" spans="1:9" x14ac:dyDescent="0.2">
      <c r="A6" s="9"/>
      <c r="B6" s="10" t="str">
        <f t="shared" si="0"/>
        <v>ERRO</v>
      </c>
      <c r="C6" s="9"/>
      <c r="D6" s="11" t="str">
        <f t="shared" si="1"/>
        <v>ERRO</v>
      </c>
      <c r="E6" s="11" t="str">
        <f t="shared" si="2"/>
        <v>ERRO</v>
      </c>
      <c r="G6" s="12">
        <v>4</v>
      </c>
      <c r="H6" s="13" t="s">
        <v>55</v>
      </c>
      <c r="I6" s="15">
        <v>15.12</v>
      </c>
    </row>
    <row r="7" spans="1:9" x14ac:dyDescent="0.2">
      <c r="A7" s="9"/>
      <c r="B7" s="10" t="str">
        <f t="shared" si="0"/>
        <v>ERRO</v>
      </c>
      <c r="C7" s="9"/>
      <c r="D7" s="11" t="str">
        <f t="shared" si="1"/>
        <v>ERRO</v>
      </c>
      <c r="E7" s="11" t="str">
        <f t="shared" si="2"/>
        <v>ERRO</v>
      </c>
      <c r="G7" s="12">
        <v>5</v>
      </c>
      <c r="H7" s="13" t="s">
        <v>56</v>
      </c>
      <c r="I7" s="15">
        <v>20.612500000000001</v>
      </c>
    </row>
    <row r="8" spans="1:9" x14ac:dyDescent="0.2">
      <c r="A8" s="9"/>
      <c r="B8" s="10" t="str">
        <f t="shared" si="0"/>
        <v>ERRO</v>
      </c>
      <c r="C8" s="9"/>
      <c r="D8" s="11" t="str">
        <f t="shared" si="1"/>
        <v>ERRO</v>
      </c>
      <c r="E8" s="11" t="str">
        <f t="shared" si="2"/>
        <v>ERRO</v>
      </c>
      <c r="G8" s="12">
        <v>6</v>
      </c>
      <c r="H8" s="13" t="s">
        <v>57</v>
      </c>
      <c r="I8" s="15" t="s">
        <v>54</v>
      </c>
    </row>
    <row r="9" spans="1:9" x14ac:dyDescent="0.2">
      <c r="A9" s="9"/>
      <c r="B9" s="10" t="str">
        <f t="shared" si="0"/>
        <v>ERRO</v>
      </c>
      <c r="C9" s="9"/>
      <c r="D9" s="11" t="str">
        <f t="shared" si="1"/>
        <v>ERRO</v>
      </c>
      <c r="E9" s="11" t="str">
        <f t="shared" si="2"/>
        <v>ERRO</v>
      </c>
      <c r="G9" s="12">
        <v>7</v>
      </c>
      <c r="H9" s="13" t="s">
        <v>58</v>
      </c>
      <c r="I9" s="15">
        <v>78</v>
      </c>
    </row>
    <row r="10" spans="1:9" x14ac:dyDescent="0.2">
      <c r="A10" s="9"/>
      <c r="B10" s="10" t="str">
        <f t="shared" si="0"/>
        <v>ERRO</v>
      </c>
      <c r="C10" s="9"/>
      <c r="D10" s="11" t="str">
        <f t="shared" si="1"/>
        <v>ERRO</v>
      </c>
      <c r="E10" s="11" t="str">
        <f t="shared" si="2"/>
        <v>ERRO</v>
      </c>
    </row>
    <row r="11" spans="1:9" ht="11.25" customHeight="1" x14ac:dyDescent="0.2"/>
    <row r="13" spans="1:9" ht="11.25" customHeight="1" x14ac:dyDescent="0.2"/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E98E-4B32-4214-B2D1-110E93061176}">
  <dimension ref="A1:F8"/>
  <sheetViews>
    <sheetView tabSelected="1" workbookViewId="0">
      <selection activeCell="E2" sqref="E2"/>
    </sheetView>
  </sheetViews>
  <sheetFormatPr defaultRowHeight="10.199999999999999" x14ac:dyDescent="0.2"/>
  <cols>
    <col min="1" max="1" width="16.33203125" style="2" bestFit="1" customWidth="1"/>
    <col min="2" max="2" width="6.44140625" style="2" customWidth="1"/>
    <col min="3" max="3" width="7.5546875" style="2" customWidth="1"/>
    <col min="4" max="5" width="8.88671875" style="2"/>
    <col min="6" max="6" width="14" style="2" customWidth="1"/>
    <col min="7" max="7" width="3.109375" style="2" customWidth="1"/>
    <col min="8" max="16384" width="8.88671875" style="2"/>
  </cols>
  <sheetData>
    <row r="1" spans="1:6" ht="20.399999999999999" x14ac:dyDescent="0.2">
      <c r="A1" s="7" t="s">
        <v>59</v>
      </c>
      <c r="B1" s="7" t="s">
        <v>60</v>
      </c>
      <c r="C1" s="8" t="s">
        <v>61</v>
      </c>
      <c r="D1" s="8" t="s">
        <v>62</v>
      </c>
      <c r="E1" s="8" t="s">
        <v>49</v>
      </c>
      <c r="F1" s="8" t="s">
        <v>63</v>
      </c>
    </row>
    <row r="2" spans="1:6" x14ac:dyDescent="0.2">
      <c r="A2" s="13" t="s">
        <v>64</v>
      </c>
      <c r="B2" s="12">
        <v>1</v>
      </c>
      <c r="C2" s="16" t="str">
        <f>_xlfn.CONCAT(UPPER(LEFT(A2,3)),TEXT(B2,"00#"))</f>
        <v>SER001</v>
      </c>
      <c r="D2" s="15" t="s">
        <v>65</v>
      </c>
      <c r="E2" s="17">
        <f>IF(ISNUMBER(VALUE(SUBSTITUTE(D2,".",","))),VALUE(SUBSTITUTE(D2,".",","))*(1+20%),"ERRO")</f>
        <v>27.3</v>
      </c>
      <c r="F2" s="16" t="str">
        <f>IF(ISTEXT(E2),"Atenção! Erro","Ok")</f>
        <v>Ok</v>
      </c>
    </row>
    <row r="3" spans="1:6" x14ac:dyDescent="0.2">
      <c r="A3" s="13" t="s">
        <v>66</v>
      </c>
      <c r="B3" s="12">
        <v>2</v>
      </c>
      <c r="C3" s="16" t="str">
        <f t="shared" ref="C3:C8" si="0">_xlfn.CONCAT(UPPER(LEFT(A3,3)),TEXT(B3,"00#"))</f>
        <v>CHA002</v>
      </c>
      <c r="D3" s="15">
        <v>99</v>
      </c>
      <c r="E3" s="17">
        <f t="shared" ref="E3:E8" si="1">IF(ISNUMBER(VALUE(SUBSTITUTE(D3,".",","))),VALUE(SUBSTITUTE(D3,".",","))*(1+20%),"ERRO")</f>
        <v>118.8</v>
      </c>
      <c r="F3" s="16" t="str">
        <f t="shared" ref="F3:F8" si="2">IF(ISTEXT(E3),"Atenção! Erro","Ok")</f>
        <v>Ok</v>
      </c>
    </row>
    <row r="4" spans="1:6" x14ac:dyDescent="0.2">
      <c r="A4" s="13" t="s">
        <v>67</v>
      </c>
      <c r="B4" s="12">
        <v>3</v>
      </c>
      <c r="C4" s="16" t="str">
        <f t="shared" si="0"/>
        <v>CHA003</v>
      </c>
      <c r="D4" s="15" t="s">
        <v>68</v>
      </c>
      <c r="E4" s="17" t="str">
        <f t="shared" si="1"/>
        <v>ERRO</v>
      </c>
      <c r="F4" s="16" t="str">
        <f t="shared" si="2"/>
        <v>Atenção! Erro</v>
      </c>
    </row>
    <row r="5" spans="1:6" x14ac:dyDescent="0.2">
      <c r="A5" s="13" t="s">
        <v>69</v>
      </c>
      <c r="B5" s="12">
        <v>4</v>
      </c>
      <c r="C5" s="16" t="str">
        <f t="shared" si="0"/>
        <v>MAR004</v>
      </c>
      <c r="D5" s="15">
        <v>15.12</v>
      </c>
      <c r="E5" s="17">
        <f t="shared" si="1"/>
        <v>18.143999999999998</v>
      </c>
      <c r="F5" s="16" t="str">
        <f t="shared" si="2"/>
        <v>Ok</v>
      </c>
    </row>
    <row r="6" spans="1:6" x14ac:dyDescent="0.2">
      <c r="A6" s="13" t="s">
        <v>70</v>
      </c>
      <c r="B6" s="12">
        <v>5</v>
      </c>
      <c r="C6" s="16" t="str">
        <f t="shared" si="0"/>
        <v>SER005</v>
      </c>
      <c r="D6" s="15">
        <v>20.612500000000001</v>
      </c>
      <c r="E6" s="17">
        <f t="shared" si="1"/>
        <v>24.734999999999999</v>
      </c>
      <c r="F6" s="16" t="str">
        <f t="shared" si="2"/>
        <v>Ok</v>
      </c>
    </row>
    <row r="7" spans="1:6" x14ac:dyDescent="0.2">
      <c r="A7" s="13" t="s">
        <v>71</v>
      </c>
      <c r="B7" s="12">
        <v>6</v>
      </c>
      <c r="C7" s="16" t="str">
        <f t="shared" si="0"/>
        <v>MAR006</v>
      </c>
      <c r="D7" s="15" t="s">
        <v>68</v>
      </c>
      <c r="E7" s="17" t="str">
        <f t="shared" si="1"/>
        <v>ERRO</v>
      </c>
      <c r="F7" s="16" t="str">
        <f t="shared" si="2"/>
        <v>Atenção! Erro</v>
      </c>
    </row>
    <row r="8" spans="1:6" x14ac:dyDescent="0.2">
      <c r="A8" s="13" t="s">
        <v>72</v>
      </c>
      <c r="B8" s="12">
        <v>7</v>
      </c>
      <c r="C8" s="16" t="str">
        <f t="shared" si="0"/>
        <v>CHA007</v>
      </c>
      <c r="D8" s="15">
        <v>78</v>
      </c>
      <c r="E8" s="17">
        <f t="shared" si="1"/>
        <v>93.6</v>
      </c>
      <c r="F8" s="16" t="str">
        <f t="shared" si="2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Exmp01</vt:lpstr>
      <vt:lpstr>Exmp02</vt:lpstr>
      <vt:lpstr>Ex01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Catarina</cp:lastModifiedBy>
  <dcterms:created xsi:type="dcterms:W3CDTF">2015-06-05T18:19:34Z</dcterms:created>
  <dcterms:modified xsi:type="dcterms:W3CDTF">2020-09-25T19:38:16Z</dcterms:modified>
</cp:coreProperties>
</file>