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8180" yWindow="1500" windowWidth="25600" windowHeight="16580" tabRatio="500" activeTab="1"/>
  </bookViews>
  <sheets>
    <sheet name="SIM" sheetId="1" r:id="rId1"/>
    <sheet name="EST" sheetId="3" r:id="rId2"/>
  </sheets>
  <definedNames>
    <definedName name="age" localSheetId="1">EST!$F$2:$O$2</definedName>
    <definedName name="age">SIM!$F$2:$O$2</definedName>
    <definedName name="alw" localSheetId="1">EST!$B$19</definedName>
    <definedName name="alw">SIM!$B$19</definedName>
    <definedName name="blw" localSheetId="1">EST!$B$20</definedName>
    <definedName name="blw">SIM!$B$20</definedName>
    <definedName name="cvl" localSheetId="1">EST!$B$15</definedName>
    <definedName name="cvl">SIM!$B$15</definedName>
    <definedName name="fec" localSheetId="1">EST!$F$7:$O$7</definedName>
    <definedName name="fec">SIM!$F$7:$O$7</definedName>
    <definedName name="k" localSheetId="1">EST!$B$13</definedName>
    <definedName name="k">SIM!$B$13</definedName>
    <definedName name="la" localSheetId="1">EST!$F$3:$O$3</definedName>
    <definedName name="la">SIM!$F$3:$O$3</definedName>
    <definedName name="len" localSheetId="1">EST!$E$44:$E$55</definedName>
    <definedName name="len">SIM!$E$44:$E$55</definedName>
    <definedName name="Linf" localSheetId="1">EST!$B$12</definedName>
    <definedName name="Linf">SIM!$B$12</definedName>
    <definedName name="lxo" localSheetId="1">EST!$F$6:$O$6</definedName>
    <definedName name="lxo">SIM!$F$6:$O$6</definedName>
    <definedName name="m" localSheetId="1">EST!$B$21</definedName>
    <definedName name="m">SIM!$B$21</definedName>
    <definedName name="phie" localSheetId="1">EST!$B$25</definedName>
    <definedName name="phie">SIM!$B$25</definedName>
    <definedName name="q" localSheetId="1">EST!$B$18</definedName>
    <definedName name="q">SIM!$B$18</definedName>
    <definedName name="reca" localSheetId="1">EST!$B$26</definedName>
    <definedName name="reca">SIM!$B$26</definedName>
    <definedName name="recb" localSheetId="1">EST!$B$27</definedName>
    <definedName name="recb">SIM!$B$27</definedName>
    <definedName name="reck" localSheetId="1">EST!$B$4</definedName>
    <definedName name="reck">SIM!$B$4</definedName>
    <definedName name="Ro" localSheetId="1">EST!$B$3</definedName>
    <definedName name="Ro">SIM!$B$3</definedName>
    <definedName name="Sa" localSheetId="1">EST!$B$22</definedName>
    <definedName name="Sa">SIM!$B$22</definedName>
    <definedName name="sbo" localSheetId="1">EST!$B$28</definedName>
    <definedName name="sbo">SIM!$B$28</definedName>
    <definedName name="sela" localSheetId="1">EST!$B$33</definedName>
    <definedName name="sela">SIM!$B$33</definedName>
    <definedName name="selb" localSheetId="1">EST!$B$34</definedName>
    <definedName name="selb">SIM!$B$34</definedName>
    <definedName name="selg" localSheetId="1">EST!$B$32</definedName>
    <definedName name="selg">SIM!$B$32</definedName>
    <definedName name="sigR" localSheetId="1">EST!$B$16</definedName>
    <definedName name="sigR">SIM!$B$16</definedName>
    <definedName name="sigT" localSheetId="1">EST!$B$17</definedName>
    <definedName name="sigT">SIM!$B$17</definedName>
    <definedName name="stdl" localSheetId="1">EST!$F$5:$O$5</definedName>
    <definedName name="stdl">SIM!$F$5:$O$5</definedName>
    <definedName name="surv_vul" localSheetId="1">EST!$F$8:$O$8</definedName>
    <definedName name="surv_vul">SIM!$F$8:$O$8</definedName>
    <definedName name="to" localSheetId="1">EST!$B$14</definedName>
    <definedName name="to">SIM!$B$14</definedName>
    <definedName name="wa" localSheetId="1">EST!$F$4:$O$4</definedName>
    <definedName name="wa">SIM!$F$4:$O$4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3" i="3"/>
  <c r="AN4" i="3"/>
  <c r="AO4" i="3"/>
  <c r="AP4" i="3"/>
  <c r="AQ4" i="3"/>
  <c r="AR4" i="3"/>
  <c r="AS4" i="3"/>
  <c r="AT4" i="3"/>
  <c r="AW4" i="3"/>
  <c r="AL5" i="3"/>
  <c r="AM4" i="3"/>
  <c r="BX3" i="3"/>
  <c r="BY3" i="3"/>
  <c r="BZ3" i="3"/>
  <c r="CA3" i="3"/>
  <c r="CB3" i="3"/>
  <c r="CC3" i="3"/>
  <c r="CD3" i="3"/>
  <c r="CE3" i="3"/>
  <c r="CF3" i="3"/>
  <c r="CG3" i="3"/>
  <c r="CH3" i="3"/>
  <c r="BL3" i="3"/>
  <c r="BM3" i="3"/>
  <c r="BN3" i="3"/>
  <c r="BO3" i="3"/>
  <c r="BP3" i="3"/>
  <c r="BQ3" i="3"/>
  <c r="BR3" i="3"/>
  <c r="BS3" i="3"/>
  <c r="BT3" i="3"/>
  <c r="BU3" i="3"/>
  <c r="AU4" i="3"/>
  <c r="BJ4" i="3"/>
  <c r="CH4" i="3"/>
  <c r="BI4" i="3"/>
  <c r="CG4" i="3"/>
  <c r="BH4" i="3"/>
  <c r="CF4" i="3"/>
  <c r="BG4" i="3"/>
  <c r="CE4" i="3"/>
  <c r="BF4" i="3"/>
  <c r="CD4" i="3"/>
  <c r="BE4" i="3"/>
  <c r="CC4" i="3"/>
  <c r="BD4" i="3"/>
  <c r="CB4" i="3"/>
  <c r="BC4" i="3"/>
  <c r="CA4" i="3"/>
  <c r="BB4" i="3"/>
  <c r="BZ4" i="3"/>
  <c r="BA4" i="3"/>
  <c r="BY4" i="3"/>
  <c r="AZ4" i="3"/>
  <c r="BX4" i="3"/>
  <c r="AY4" i="3"/>
  <c r="BW4" i="3"/>
  <c r="BW3" i="3"/>
  <c r="B38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3" i="3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" i="1"/>
  <c r="B22" i="3"/>
  <c r="G6" i="3"/>
  <c r="H6" i="3"/>
  <c r="I6" i="3"/>
  <c r="J6" i="3"/>
  <c r="K6" i="3"/>
  <c r="L6" i="3"/>
  <c r="M6" i="3"/>
  <c r="N6" i="3"/>
  <c r="O6" i="3"/>
  <c r="B25" i="3"/>
  <c r="B26" i="3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D37" i="1"/>
  <c r="BW4" i="1"/>
  <c r="E37" i="1"/>
  <c r="BX4" i="1"/>
  <c r="F37" i="1"/>
  <c r="BY4" i="1"/>
  <c r="G37" i="1"/>
  <c r="BZ4" i="1"/>
  <c r="H37" i="1"/>
  <c r="CA4" i="1"/>
  <c r="I37" i="1"/>
  <c r="CB4" i="1"/>
  <c r="J37" i="1"/>
  <c r="CC4" i="1"/>
  <c r="K37" i="1"/>
  <c r="CD4" i="1"/>
  <c r="L37" i="1"/>
  <c r="CE4" i="1"/>
  <c r="M37" i="1"/>
  <c r="CF4" i="1"/>
  <c r="N37" i="1"/>
  <c r="CG4" i="1"/>
  <c r="O37" i="1"/>
  <c r="CH4" i="1"/>
  <c r="CJ4" i="1"/>
  <c r="CK4" i="3"/>
  <c r="BW5" i="1"/>
  <c r="BX5" i="1"/>
  <c r="BY5" i="1"/>
  <c r="BZ5" i="1"/>
  <c r="CA5" i="1"/>
  <c r="CB5" i="1"/>
  <c r="CC5" i="1"/>
  <c r="CD5" i="1"/>
  <c r="CE5" i="1"/>
  <c r="CF5" i="1"/>
  <c r="CG5" i="1"/>
  <c r="CH5" i="1"/>
  <c r="CJ5" i="1"/>
  <c r="CK5" i="3"/>
  <c r="BW6" i="1"/>
  <c r="BX6" i="1"/>
  <c r="BY6" i="1"/>
  <c r="BZ6" i="1"/>
  <c r="CA6" i="1"/>
  <c r="CB6" i="1"/>
  <c r="CC6" i="1"/>
  <c r="CD6" i="1"/>
  <c r="CE6" i="1"/>
  <c r="CF6" i="1"/>
  <c r="CG6" i="1"/>
  <c r="CH6" i="1"/>
  <c r="CJ6" i="1"/>
  <c r="CK6" i="3"/>
  <c r="BW7" i="1"/>
  <c r="BX7" i="1"/>
  <c r="BY7" i="1"/>
  <c r="BZ7" i="1"/>
  <c r="CA7" i="1"/>
  <c r="CB7" i="1"/>
  <c r="CC7" i="1"/>
  <c r="CD7" i="1"/>
  <c r="CE7" i="1"/>
  <c r="CF7" i="1"/>
  <c r="CG7" i="1"/>
  <c r="CH7" i="1"/>
  <c r="CJ7" i="1"/>
  <c r="CK7" i="3"/>
  <c r="BW8" i="1"/>
  <c r="BX8" i="1"/>
  <c r="BY8" i="1"/>
  <c r="BZ8" i="1"/>
  <c r="CA8" i="1"/>
  <c r="CB8" i="1"/>
  <c r="CC8" i="1"/>
  <c r="CD8" i="1"/>
  <c r="CE8" i="1"/>
  <c r="CF8" i="1"/>
  <c r="CG8" i="1"/>
  <c r="CH8" i="1"/>
  <c r="CJ8" i="1"/>
  <c r="CK8" i="3"/>
  <c r="BW9" i="1"/>
  <c r="BX9" i="1"/>
  <c r="BY9" i="1"/>
  <c r="BZ9" i="1"/>
  <c r="CA9" i="1"/>
  <c r="CB9" i="1"/>
  <c r="CC9" i="1"/>
  <c r="CD9" i="1"/>
  <c r="CE9" i="1"/>
  <c r="CF9" i="1"/>
  <c r="CG9" i="1"/>
  <c r="CH9" i="1"/>
  <c r="CJ9" i="1"/>
  <c r="CK9" i="3"/>
  <c r="BW10" i="1"/>
  <c r="BX10" i="1"/>
  <c r="BY10" i="1"/>
  <c r="BZ10" i="1"/>
  <c r="CA10" i="1"/>
  <c r="CB10" i="1"/>
  <c r="CC10" i="1"/>
  <c r="CD10" i="1"/>
  <c r="CE10" i="1"/>
  <c r="CF10" i="1"/>
  <c r="CG10" i="1"/>
  <c r="CH10" i="1"/>
  <c r="CJ10" i="1"/>
  <c r="CK10" i="3"/>
  <c r="BW11" i="1"/>
  <c r="BX11" i="1"/>
  <c r="BY11" i="1"/>
  <c r="BZ11" i="1"/>
  <c r="CA11" i="1"/>
  <c r="CB11" i="1"/>
  <c r="CC11" i="1"/>
  <c r="CD11" i="1"/>
  <c r="CE11" i="1"/>
  <c r="CF11" i="1"/>
  <c r="CG11" i="1"/>
  <c r="CH11" i="1"/>
  <c r="CJ11" i="1"/>
  <c r="CK11" i="3"/>
  <c r="BW12" i="1"/>
  <c r="BX12" i="1"/>
  <c r="BY12" i="1"/>
  <c r="BZ12" i="1"/>
  <c r="CA12" i="1"/>
  <c r="CB12" i="1"/>
  <c r="CC12" i="1"/>
  <c r="CD12" i="1"/>
  <c r="CE12" i="1"/>
  <c r="CF12" i="1"/>
  <c r="CG12" i="1"/>
  <c r="CH12" i="1"/>
  <c r="CJ12" i="1"/>
  <c r="CK12" i="3"/>
  <c r="BW13" i="1"/>
  <c r="BX13" i="1"/>
  <c r="BY13" i="1"/>
  <c r="BZ13" i="1"/>
  <c r="CA13" i="1"/>
  <c r="CB13" i="1"/>
  <c r="CC13" i="1"/>
  <c r="CD13" i="1"/>
  <c r="CE13" i="1"/>
  <c r="CF13" i="1"/>
  <c r="CG13" i="1"/>
  <c r="CH13" i="1"/>
  <c r="CJ13" i="1"/>
  <c r="CK13" i="3"/>
  <c r="BW14" i="1"/>
  <c r="BX14" i="1"/>
  <c r="BY14" i="1"/>
  <c r="BZ14" i="1"/>
  <c r="CA14" i="1"/>
  <c r="CB14" i="1"/>
  <c r="CC14" i="1"/>
  <c r="CD14" i="1"/>
  <c r="CE14" i="1"/>
  <c r="CF14" i="1"/>
  <c r="CG14" i="1"/>
  <c r="CH14" i="1"/>
  <c r="CJ14" i="1"/>
  <c r="CK14" i="3"/>
  <c r="BW15" i="1"/>
  <c r="BX15" i="1"/>
  <c r="BY15" i="1"/>
  <c r="BZ15" i="1"/>
  <c r="CA15" i="1"/>
  <c r="CB15" i="1"/>
  <c r="CC15" i="1"/>
  <c r="CD15" i="1"/>
  <c r="CE15" i="1"/>
  <c r="CF15" i="1"/>
  <c r="CG15" i="1"/>
  <c r="CH15" i="1"/>
  <c r="CJ15" i="1"/>
  <c r="CK15" i="3"/>
  <c r="BW16" i="1"/>
  <c r="BX16" i="1"/>
  <c r="BY16" i="1"/>
  <c r="BZ16" i="1"/>
  <c r="CA16" i="1"/>
  <c r="CB16" i="1"/>
  <c r="CC16" i="1"/>
  <c r="CD16" i="1"/>
  <c r="CE16" i="1"/>
  <c r="CF16" i="1"/>
  <c r="CG16" i="1"/>
  <c r="CH16" i="1"/>
  <c r="CJ16" i="1"/>
  <c r="CK16" i="3"/>
  <c r="BW17" i="1"/>
  <c r="BX17" i="1"/>
  <c r="BY17" i="1"/>
  <c r="BZ17" i="1"/>
  <c r="CA17" i="1"/>
  <c r="CB17" i="1"/>
  <c r="CC17" i="1"/>
  <c r="CD17" i="1"/>
  <c r="CE17" i="1"/>
  <c r="CF17" i="1"/>
  <c r="CG17" i="1"/>
  <c r="CH17" i="1"/>
  <c r="CJ17" i="1"/>
  <c r="CK17" i="3"/>
  <c r="BW18" i="1"/>
  <c r="BX18" i="1"/>
  <c r="BY18" i="1"/>
  <c r="BZ18" i="1"/>
  <c r="CA18" i="1"/>
  <c r="CB18" i="1"/>
  <c r="CC18" i="1"/>
  <c r="CD18" i="1"/>
  <c r="CE18" i="1"/>
  <c r="CF18" i="1"/>
  <c r="CG18" i="1"/>
  <c r="CH18" i="1"/>
  <c r="CJ18" i="1"/>
  <c r="CK18" i="3"/>
  <c r="BW19" i="1"/>
  <c r="BX19" i="1"/>
  <c r="BY19" i="1"/>
  <c r="BZ19" i="1"/>
  <c r="CA19" i="1"/>
  <c r="CB19" i="1"/>
  <c r="CC19" i="1"/>
  <c r="CD19" i="1"/>
  <c r="CE19" i="1"/>
  <c r="CF19" i="1"/>
  <c r="CG19" i="1"/>
  <c r="CH19" i="1"/>
  <c r="CJ19" i="1"/>
  <c r="CK19" i="3"/>
  <c r="BW20" i="1"/>
  <c r="BX20" i="1"/>
  <c r="BY20" i="1"/>
  <c r="BZ20" i="1"/>
  <c r="CA20" i="1"/>
  <c r="CB20" i="1"/>
  <c r="CC20" i="1"/>
  <c r="CD20" i="1"/>
  <c r="CE20" i="1"/>
  <c r="CF20" i="1"/>
  <c r="CG20" i="1"/>
  <c r="CH20" i="1"/>
  <c r="CJ20" i="1"/>
  <c r="CK20" i="3"/>
  <c r="BW21" i="1"/>
  <c r="BX21" i="1"/>
  <c r="BY21" i="1"/>
  <c r="BZ21" i="1"/>
  <c r="CA21" i="1"/>
  <c r="CB21" i="1"/>
  <c r="CC21" i="1"/>
  <c r="CD21" i="1"/>
  <c r="CE21" i="1"/>
  <c r="CF21" i="1"/>
  <c r="CG21" i="1"/>
  <c r="CH21" i="1"/>
  <c r="CJ21" i="1"/>
  <c r="CK21" i="3"/>
  <c r="BW22" i="1"/>
  <c r="BX22" i="1"/>
  <c r="BY22" i="1"/>
  <c r="BZ22" i="1"/>
  <c r="CA22" i="1"/>
  <c r="CB22" i="1"/>
  <c r="CC22" i="1"/>
  <c r="CD22" i="1"/>
  <c r="CE22" i="1"/>
  <c r="CF22" i="1"/>
  <c r="CG22" i="1"/>
  <c r="CH22" i="1"/>
  <c r="CJ22" i="1"/>
  <c r="CK22" i="3"/>
  <c r="BW23" i="1"/>
  <c r="BX23" i="1"/>
  <c r="BY23" i="1"/>
  <c r="BZ23" i="1"/>
  <c r="CA23" i="1"/>
  <c r="CB23" i="1"/>
  <c r="CC23" i="1"/>
  <c r="CD23" i="1"/>
  <c r="CE23" i="1"/>
  <c r="CF23" i="1"/>
  <c r="CG23" i="1"/>
  <c r="CH23" i="1"/>
  <c r="CJ23" i="1"/>
  <c r="CK23" i="3"/>
  <c r="BW24" i="1"/>
  <c r="BX24" i="1"/>
  <c r="BY24" i="1"/>
  <c r="BZ24" i="1"/>
  <c r="CA24" i="1"/>
  <c r="CB24" i="1"/>
  <c r="CC24" i="1"/>
  <c r="CD24" i="1"/>
  <c r="CE24" i="1"/>
  <c r="CF24" i="1"/>
  <c r="CG24" i="1"/>
  <c r="CH24" i="1"/>
  <c r="CJ24" i="1"/>
  <c r="CK24" i="3"/>
  <c r="BW25" i="1"/>
  <c r="BX25" i="1"/>
  <c r="BY25" i="1"/>
  <c r="BZ25" i="1"/>
  <c r="CA25" i="1"/>
  <c r="CB25" i="1"/>
  <c r="CC25" i="1"/>
  <c r="CD25" i="1"/>
  <c r="CE25" i="1"/>
  <c r="CF25" i="1"/>
  <c r="CG25" i="1"/>
  <c r="CH25" i="1"/>
  <c r="CJ25" i="1"/>
  <c r="CK25" i="3"/>
  <c r="BW26" i="1"/>
  <c r="BX26" i="1"/>
  <c r="BY26" i="1"/>
  <c r="BZ26" i="1"/>
  <c r="CA26" i="1"/>
  <c r="CB26" i="1"/>
  <c r="CC26" i="1"/>
  <c r="CD26" i="1"/>
  <c r="CE26" i="1"/>
  <c r="CF26" i="1"/>
  <c r="CG26" i="1"/>
  <c r="CH26" i="1"/>
  <c r="CJ26" i="1"/>
  <c r="CK26" i="3"/>
  <c r="BW27" i="1"/>
  <c r="BX27" i="1"/>
  <c r="BY27" i="1"/>
  <c r="BZ27" i="1"/>
  <c r="CA27" i="1"/>
  <c r="CB27" i="1"/>
  <c r="CC27" i="1"/>
  <c r="CD27" i="1"/>
  <c r="CE27" i="1"/>
  <c r="CF27" i="1"/>
  <c r="CG27" i="1"/>
  <c r="CH27" i="1"/>
  <c r="CJ27" i="1"/>
  <c r="CK27" i="3"/>
  <c r="BW28" i="1"/>
  <c r="BX28" i="1"/>
  <c r="BY28" i="1"/>
  <c r="BZ28" i="1"/>
  <c r="CA28" i="1"/>
  <c r="CB28" i="1"/>
  <c r="CC28" i="1"/>
  <c r="CD28" i="1"/>
  <c r="CE28" i="1"/>
  <c r="CF28" i="1"/>
  <c r="CG28" i="1"/>
  <c r="CH28" i="1"/>
  <c r="CJ28" i="1"/>
  <c r="CK28" i="3"/>
  <c r="BW29" i="1"/>
  <c r="BX29" i="1"/>
  <c r="BY29" i="1"/>
  <c r="BZ29" i="1"/>
  <c r="CA29" i="1"/>
  <c r="CB29" i="1"/>
  <c r="CC29" i="1"/>
  <c r="CD29" i="1"/>
  <c r="CE29" i="1"/>
  <c r="CF29" i="1"/>
  <c r="CG29" i="1"/>
  <c r="CH29" i="1"/>
  <c r="CJ29" i="1"/>
  <c r="CK29" i="3"/>
  <c r="BW30" i="1"/>
  <c r="BX30" i="1"/>
  <c r="BY30" i="1"/>
  <c r="BZ30" i="1"/>
  <c r="CA30" i="1"/>
  <c r="CB30" i="1"/>
  <c r="CC30" i="1"/>
  <c r="CD30" i="1"/>
  <c r="CE30" i="1"/>
  <c r="CF30" i="1"/>
  <c r="CG30" i="1"/>
  <c r="CH30" i="1"/>
  <c r="CJ30" i="1"/>
  <c r="CK30" i="3"/>
  <c r="BW31" i="1"/>
  <c r="BX31" i="1"/>
  <c r="BY31" i="1"/>
  <c r="BZ31" i="1"/>
  <c r="CA31" i="1"/>
  <c r="CB31" i="1"/>
  <c r="CC31" i="1"/>
  <c r="CD31" i="1"/>
  <c r="CE31" i="1"/>
  <c r="CF31" i="1"/>
  <c r="CG31" i="1"/>
  <c r="CH31" i="1"/>
  <c r="CJ31" i="1"/>
  <c r="CK31" i="3"/>
  <c r="BW32" i="1"/>
  <c r="BX32" i="1"/>
  <c r="BY32" i="1"/>
  <c r="BZ32" i="1"/>
  <c r="CA32" i="1"/>
  <c r="CB32" i="1"/>
  <c r="CC32" i="1"/>
  <c r="CD32" i="1"/>
  <c r="CE32" i="1"/>
  <c r="CF32" i="1"/>
  <c r="CG32" i="1"/>
  <c r="CH32" i="1"/>
  <c r="CJ32" i="1"/>
  <c r="CK32" i="3"/>
  <c r="BW33" i="1"/>
  <c r="BX33" i="1"/>
  <c r="BY33" i="1"/>
  <c r="BZ33" i="1"/>
  <c r="CA33" i="1"/>
  <c r="CB33" i="1"/>
  <c r="CC33" i="1"/>
  <c r="CD33" i="1"/>
  <c r="CE33" i="1"/>
  <c r="CF33" i="1"/>
  <c r="CG33" i="1"/>
  <c r="CH33" i="1"/>
  <c r="CJ33" i="1"/>
  <c r="CK33" i="3"/>
  <c r="BW34" i="1"/>
  <c r="BX34" i="1"/>
  <c r="BY34" i="1"/>
  <c r="BZ34" i="1"/>
  <c r="CA34" i="1"/>
  <c r="CB34" i="1"/>
  <c r="CC34" i="1"/>
  <c r="CD34" i="1"/>
  <c r="CE34" i="1"/>
  <c r="CF34" i="1"/>
  <c r="CG34" i="1"/>
  <c r="CH34" i="1"/>
  <c r="CJ34" i="1"/>
  <c r="CK34" i="3"/>
  <c r="BW35" i="1"/>
  <c r="BX35" i="1"/>
  <c r="BY35" i="1"/>
  <c r="BZ35" i="1"/>
  <c r="CA35" i="1"/>
  <c r="CB35" i="1"/>
  <c r="CC35" i="1"/>
  <c r="CD35" i="1"/>
  <c r="CE35" i="1"/>
  <c r="CF35" i="1"/>
  <c r="CG35" i="1"/>
  <c r="CH35" i="1"/>
  <c r="CJ35" i="1"/>
  <c r="CK35" i="3"/>
  <c r="BW36" i="1"/>
  <c r="BX36" i="1"/>
  <c r="BY36" i="1"/>
  <c r="BZ36" i="1"/>
  <c r="CA36" i="1"/>
  <c r="CB36" i="1"/>
  <c r="CC36" i="1"/>
  <c r="CD36" i="1"/>
  <c r="CE36" i="1"/>
  <c r="CF36" i="1"/>
  <c r="CG36" i="1"/>
  <c r="CH36" i="1"/>
  <c r="CJ36" i="1"/>
  <c r="CK36" i="3"/>
  <c r="BW37" i="1"/>
  <c r="BX37" i="1"/>
  <c r="BY37" i="1"/>
  <c r="BZ37" i="1"/>
  <c r="CA37" i="1"/>
  <c r="CB37" i="1"/>
  <c r="CC37" i="1"/>
  <c r="CD37" i="1"/>
  <c r="CE37" i="1"/>
  <c r="CF37" i="1"/>
  <c r="CG37" i="1"/>
  <c r="CH37" i="1"/>
  <c r="CJ37" i="1"/>
  <c r="CK37" i="3"/>
  <c r="BW38" i="1"/>
  <c r="BX38" i="1"/>
  <c r="BY38" i="1"/>
  <c r="BZ38" i="1"/>
  <c r="CA38" i="1"/>
  <c r="CB38" i="1"/>
  <c r="CC38" i="1"/>
  <c r="CD38" i="1"/>
  <c r="CE38" i="1"/>
  <c r="CF38" i="1"/>
  <c r="CG38" i="1"/>
  <c r="CH38" i="1"/>
  <c r="CJ38" i="1"/>
  <c r="CK38" i="3"/>
  <c r="BW39" i="1"/>
  <c r="BX39" i="1"/>
  <c r="BY39" i="1"/>
  <c r="BZ39" i="1"/>
  <c r="CA39" i="1"/>
  <c r="CB39" i="1"/>
  <c r="CC39" i="1"/>
  <c r="CD39" i="1"/>
  <c r="CE39" i="1"/>
  <c r="CF39" i="1"/>
  <c r="CG39" i="1"/>
  <c r="CH39" i="1"/>
  <c r="CJ39" i="1"/>
  <c r="CK39" i="3"/>
  <c r="BW40" i="1"/>
  <c r="BX40" i="1"/>
  <c r="BY40" i="1"/>
  <c r="BZ40" i="1"/>
  <c r="CA40" i="1"/>
  <c r="CB40" i="1"/>
  <c r="CC40" i="1"/>
  <c r="CD40" i="1"/>
  <c r="CE40" i="1"/>
  <c r="CF40" i="1"/>
  <c r="CG40" i="1"/>
  <c r="CH40" i="1"/>
  <c r="CJ40" i="1"/>
  <c r="CK40" i="3"/>
  <c r="BW41" i="1"/>
  <c r="BX41" i="1"/>
  <c r="BY41" i="1"/>
  <c r="BZ41" i="1"/>
  <c r="CA41" i="1"/>
  <c r="CB41" i="1"/>
  <c r="CC41" i="1"/>
  <c r="CD41" i="1"/>
  <c r="CE41" i="1"/>
  <c r="CF41" i="1"/>
  <c r="CG41" i="1"/>
  <c r="CH41" i="1"/>
  <c r="CJ41" i="1"/>
  <c r="CK41" i="3"/>
  <c r="BW42" i="1"/>
  <c r="BX42" i="1"/>
  <c r="BY42" i="1"/>
  <c r="BZ42" i="1"/>
  <c r="CA42" i="1"/>
  <c r="CB42" i="1"/>
  <c r="CC42" i="1"/>
  <c r="CD42" i="1"/>
  <c r="CE42" i="1"/>
  <c r="CF42" i="1"/>
  <c r="CG42" i="1"/>
  <c r="CH42" i="1"/>
  <c r="CJ42" i="1"/>
  <c r="CK42" i="3"/>
  <c r="BW43" i="1"/>
  <c r="BX43" i="1"/>
  <c r="BY43" i="1"/>
  <c r="BZ43" i="1"/>
  <c r="CA43" i="1"/>
  <c r="CB43" i="1"/>
  <c r="CC43" i="1"/>
  <c r="CD43" i="1"/>
  <c r="CE43" i="1"/>
  <c r="CF43" i="1"/>
  <c r="CG43" i="1"/>
  <c r="CH43" i="1"/>
  <c r="CJ43" i="1"/>
  <c r="CK43" i="3"/>
  <c r="BW44" i="1"/>
  <c r="BX44" i="1"/>
  <c r="BY44" i="1"/>
  <c r="BZ44" i="1"/>
  <c r="CA44" i="1"/>
  <c r="CB44" i="1"/>
  <c r="CC44" i="1"/>
  <c r="CD44" i="1"/>
  <c r="CE44" i="1"/>
  <c r="CF44" i="1"/>
  <c r="CG44" i="1"/>
  <c r="CH44" i="1"/>
  <c r="CJ44" i="1"/>
  <c r="CK44" i="3"/>
  <c r="BW45" i="1"/>
  <c r="BX45" i="1"/>
  <c r="BY45" i="1"/>
  <c r="BZ45" i="1"/>
  <c r="CA45" i="1"/>
  <c r="CB45" i="1"/>
  <c r="CC45" i="1"/>
  <c r="CD45" i="1"/>
  <c r="CE45" i="1"/>
  <c r="CF45" i="1"/>
  <c r="CG45" i="1"/>
  <c r="CH45" i="1"/>
  <c r="CJ45" i="1"/>
  <c r="CK45" i="3"/>
  <c r="BW46" i="1"/>
  <c r="BX46" i="1"/>
  <c r="BY46" i="1"/>
  <c r="BZ46" i="1"/>
  <c r="CA46" i="1"/>
  <c r="CB46" i="1"/>
  <c r="CC46" i="1"/>
  <c r="CD46" i="1"/>
  <c r="CE46" i="1"/>
  <c r="CF46" i="1"/>
  <c r="CG46" i="1"/>
  <c r="CH46" i="1"/>
  <c r="CJ46" i="1"/>
  <c r="CK46" i="3"/>
  <c r="BW47" i="1"/>
  <c r="BX47" i="1"/>
  <c r="BY47" i="1"/>
  <c r="BZ47" i="1"/>
  <c r="CA47" i="1"/>
  <c r="CB47" i="1"/>
  <c r="CC47" i="1"/>
  <c r="CD47" i="1"/>
  <c r="CE47" i="1"/>
  <c r="CF47" i="1"/>
  <c r="CG47" i="1"/>
  <c r="CH47" i="1"/>
  <c r="CJ47" i="1"/>
  <c r="CK47" i="3"/>
  <c r="BW48" i="1"/>
  <c r="BX48" i="1"/>
  <c r="BY48" i="1"/>
  <c r="BZ48" i="1"/>
  <c r="CA48" i="1"/>
  <c r="CB48" i="1"/>
  <c r="CC48" i="1"/>
  <c r="CD48" i="1"/>
  <c r="CE48" i="1"/>
  <c r="CF48" i="1"/>
  <c r="CG48" i="1"/>
  <c r="CH48" i="1"/>
  <c r="CJ48" i="1"/>
  <c r="CK48" i="3"/>
  <c r="BW49" i="1"/>
  <c r="BX49" i="1"/>
  <c r="BY49" i="1"/>
  <c r="BZ49" i="1"/>
  <c r="CA49" i="1"/>
  <c r="CB49" i="1"/>
  <c r="CC49" i="1"/>
  <c r="CD49" i="1"/>
  <c r="CE49" i="1"/>
  <c r="CF49" i="1"/>
  <c r="CG49" i="1"/>
  <c r="CH49" i="1"/>
  <c r="CJ49" i="1"/>
  <c r="CK49" i="3"/>
  <c r="BW50" i="1"/>
  <c r="BX50" i="1"/>
  <c r="BY50" i="1"/>
  <c r="BZ50" i="1"/>
  <c r="CA50" i="1"/>
  <c r="CB50" i="1"/>
  <c r="CC50" i="1"/>
  <c r="CD50" i="1"/>
  <c r="CE50" i="1"/>
  <c r="CF50" i="1"/>
  <c r="CG50" i="1"/>
  <c r="CH50" i="1"/>
  <c r="CJ50" i="1"/>
  <c r="CK50" i="3"/>
  <c r="BW51" i="1"/>
  <c r="BX51" i="1"/>
  <c r="BY51" i="1"/>
  <c r="BZ51" i="1"/>
  <c r="CA51" i="1"/>
  <c r="CB51" i="1"/>
  <c r="CC51" i="1"/>
  <c r="CD51" i="1"/>
  <c r="CE51" i="1"/>
  <c r="CF51" i="1"/>
  <c r="CG51" i="1"/>
  <c r="CH51" i="1"/>
  <c r="CJ51" i="1"/>
  <c r="CK51" i="3"/>
  <c r="BW52" i="1"/>
  <c r="BX52" i="1"/>
  <c r="BY52" i="1"/>
  <c r="BZ52" i="1"/>
  <c r="CA52" i="1"/>
  <c r="CB52" i="1"/>
  <c r="CC52" i="1"/>
  <c r="CD52" i="1"/>
  <c r="CE52" i="1"/>
  <c r="CF52" i="1"/>
  <c r="CG52" i="1"/>
  <c r="CH52" i="1"/>
  <c r="CJ52" i="1"/>
  <c r="CK52" i="3"/>
  <c r="BW3" i="1"/>
  <c r="BX3" i="1"/>
  <c r="BY3" i="1"/>
  <c r="BZ3" i="1"/>
  <c r="CA3" i="1"/>
  <c r="CB3" i="1"/>
  <c r="CC3" i="1"/>
  <c r="CD3" i="1"/>
  <c r="CE3" i="1"/>
  <c r="CF3" i="1"/>
  <c r="CG3" i="1"/>
  <c r="CH3" i="1"/>
  <c r="CJ3" i="1"/>
  <c r="CK3" i="3"/>
  <c r="B22" i="1"/>
  <c r="G6" i="1"/>
  <c r="H6" i="1"/>
  <c r="I6" i="1"/>
  <c r="J6" i="1"/>
  <c r="K6" i="1"/>
  <c r="L6" i="1"/>
  <c r="M6" i="1"/>
  <c r="N6" i="1"/>
  <c r="O6" i="1"/>
  <c r="B25" i="1"/>
  <c r="B26" i="1"/>
  <c r="AL3" i="3"/>
  <c r="AM3" i="3"/>
  <c r="AN3" i="3"/>
  <c r="AO3" i="3"/>
  <c r="AP3" i="3"/>
  <c r="AQ3" i="3"/>
  <c r="AR3" i="3"/>
  <c r="AS3" i="3"/>
  <c r="AT3" i="3"/>
  <c r="AU3" i="3"/>
  <c r="BJ3" i="3"/>
  <c r="BI3" i="3"/>
  <c r="BH3" i="3"/>
  <c r="BG3" i="3"/>
  <c r="BF3" i="3"/>
  <c r="BE3" i="3"/>
  <c r="BD3" i="3"/>
  <c r="BC3" i="3"/>
  <c r="BB3" i="3"/>
  <c r="BA3" i="3"/>
  <c r="AZ3" i="3"/>
  <c r="O3" i="3"/>
  <c r="O5" i="3"/>
  <c r="O69" i="3"/>
  <c r="N3" i="3"/>
  <c r="N5" i="3"/>
  <c r="N69" i="3"/>
  <c r="M3" i="3"/>
  <c r="M5" i="3"/>
  <c r="M69" i="3"/>
  <c r="L3" i="3"/>
  <c r="L5" i="3"/>
  <c r="L69" i="3"/>
  <c r="K3" i="3"/>
  <c r="K5" i="3"/>
  <c r="K69" i="3"/>
  <c r="J3" i="3"/>
  <c r="J5" i="3"/>
  <c r="J69" i="3"/>
  <c r="I3" i="3"/>
  <c r="I5" i="3"/>
  <c r="I69" i="3"/>
  <c r="H3" i="3"/>
  <c r="H5" i="3"/>
  <c r="H69" i="3"/>
  <c r="G3" i="3"/>
  <c r="G5" i="3"/>
  <c r="G69" i="3"/>
  <c r="F3" i="3"/>
  <c r="F5" i="3"/>
  <c r="F69" i="3"/>
  <c r="O68" i="3"/>
  <c r="N68" i="3"/>
  <c r="M68" i="3"/>
  <c r="L68" i="3"/>
  <c r="K68" i="3"/>
  <c r="J68" i="3"/>
  <c r="I68" i="3"/>
  <c r="H68" i="3"/>
  <c r="G68" i="3"/>
  <c r="F68" i="3"/>
  <c r="O67" i="3"/>
  <c r="N67" i="3"/>
  <c r="M67" i="3"/>
  <c r="L67" i="3"/>
  <c r="K67" i="3"/>
  <c r="J67" i="3"/>
  <c r="I67" i="3"/>
  <c r="H67" i="3"/>
  <c r="G67" i="3"/>
  <c r="F67" i="3"/>
  <c r="O66" i="3"/>
  <c r="N66" i="3"/>
  <c r="M66" i="3"/>
  <c r="L66" i="3"/>
  <c r="K66" i="3"/>
  <c r="J66" i="3"/>
  <c r="I66" i="3"/>
  <c r="H66" i="3"/>
  <c r="G66" i="3"/>
  <c r="F66" i="3"/>
  <c r="O65" i="3"/>
  <c r="N65" i="3"/>
  <c r="M65" i="3"/>
  <c r="L65" i="3"/>
  <c r="K65" i="3"/>
  <c r="J65" i="3"/>
  <c r="I65" i="3"/>
  <c r="H65" i="3"/>
  <c r="G65" i="3"/>
  <c r="F65" i="3"/>
  <c r="O64" i="3"/>
  <c r="N64" i="3"/>
  <c r="M64" i="3"/>
  <c r="L64" i="3"/>
  <c r="K64" i="3"/>
  <c r="J64" i="3"/>
  <c r="I64" i="3"/>
  <c r="H64" i="3"/>
  <c r="G64" i="3"/>
  <c r="F64" i="3"/>
  <c r="O63" i="3"/>
  <c r="N63" i="3"/>
  <c r="M63" i="3"/>
  <c r="L63" i="3"/>
  <c r="K63" i="3"/>
  <c r="J63" i="3"/>
  <c r="I63" i="3"/>
  <c r="H63" i="3"/>
  <c r="G63" i="3"/>
  <c r="F63" i="3"/>
  <c r="O62" i="3"/>
  <c r="N62" i="3"/>
  <c r="M62" i="3"/>
  <c r="L62" i="3"/>
  <c r="K62" i="3"/>
  <c r="J62" i="3"/>
  <c r="I62" i="3"/>
  <c r="H62" i="3"/>
  <c r="G62" i="3"/>
  <c r="F62" i="3"/>
  <c r="O61" i="3"/>
  <c r="N61" i="3"/>
  <c r="M61" i="3"/>
  <c r="L61" i="3"/>
  <c r="K61" i="3"/>
  <c r="J61" i="3"/>
  <c r="I61" i="3"/>
  <c r="H61" i="3"/>
  <c r="G61" i="3"/>
  <c r="F61" i="3"/>
  <c r="O60" i="3"/>
  <c r="N60" i="3"/>
  <c r="M60" i="3"/>
  <c r="L60" i="3"/>
  <c r="K60" i="3"/>
  <c r="J60" i="3"/>
  <c r="I60" i="3"/>
  <c r="H60" i="3"/>
  <c r="G60" i="3"/>
  <c r="F60" i="3"/>
  <c r="O59" i="3"/>
  <c r="N59" i="3"/>
  <c r="M59" i="3"/>
  <c r="L59" i="3"/>
  <c r="K59" i="3"/>
  <c r="J59" i="3"/>
  <c r="I59" i="3"/>
  <c r="H59" i="3"/>
  <c r="G59" i="3"/>
  <c r="F59" i="3"/>
  <c r="O58" i="3"/>
  <c r="N58" i="3"/>
  <c r="M58" i="3"/>
  <c r="L58" i="3"/>
  <c r="K58" i="3"/>
  <c r="J58" i="3"/>
  <c r="I58" i="3"/>
  <c r="H58" i="3"/>
  <c r="G58" i="3"/>
  <c r="F58" i="3"/>
  <c r="O55" i="3"/>
  <c r="N55" i="3"/>
  <c r="M55" i="3"/>
  <c r="L55" i="3"/>
  <c r="K55" i="3"/>
  <c r="J55" i="3"/>
  <c r="I55" i="3"/>
  <c r="H55" i="3"/>
  <c r="G55" i="3"/>
  <c r="F55" i="3"/>
  <c r="O54" i="3"/>
  <c r="N54" i="3"/>
  <c r="M54" i="3"/>
  <c r="L54" i="3"/>
  <c r="K54" i="3"/>
  <c r="J54" i="3"/>
  <c r="I54" i="3"/>
  <c r="H54" i="3"/>
  <c r="G54" i="3"/>
  <c r="F54" i="3"/>
  <c r="O53" i="3"/>
  <c r="N53" i="3"/>
  <c r="M53" i="3"/>
  <c r="L53" i="3"/>
  <c r="K53" i="3"/>
  <c r="J53" i="3"/>
  <c r="I53" i="3"/>
  <c r="H53" i="3"/>
  <c r="G53" i="3"/>
  <c r="F53" i="3"/>
  <c r="O37" i="3"/>
  <c r="N37" i="3"/>
  <c r="M37" i="3"/>
  <c r="L37" i="3"/>
  <c r="K37" i="3"/>
  <c r="J37" i="3"/>
  <c r="I37" i="3"/>
  <c r="H37" i="3"/>
  <c r="G37" i="3"/>
  <c r="F37" i="3"/>
  <c r="E37" i="3"/>
  <c r="D37" i="3"/>
  <c r="O52" i="3"/>
  <c r="N52" i="3"/>
  <c r="M52" i="3"/>
  <c r="L52" i="3"/>
  <c r="K52" i="3"/>
  <c r="J52" i="3"/>
  <c r="I52" i="3"/>
  <c r="H52" i="3"/>
  <c r="G52" i="3"/>
  <c r="F52" i="3"/>
  <c r="O51" i="3"/>
  <c r="N51" i="3"/>
  <c r="M51" i="3"/>
  <c r="L51" i="3"/>
  <c r="K51" i="3"/>
  <c r="J51" i="3"/>
  <c r="I51" i="3"/>
  <c r="H51" i="3"/>
  <c r="G51" i="3"/>
  <c r="F51" i="3"/>
  <c r="O50" i="3"/>
  <c r="N50" i="3"/>
  <c r="M50" i="3"/>
  <c r="L50" i="3"/>
  <c r="K50" i="3"/>
  <c r="J50" i="3"/>
  <c r="I50" i="3"/>
  <c r="H50" i="3"/>
  <c r="G50" i="3"/>
  <c r="F50" i="3"/>
  <c r="O49" i="3"/>
  <c r="N49" i="3"/>
  <c r="M49" i="3"/>
  <c r="L49" i="3"/>
  <c r="K49" i="3"/>
  <c r="J49" i="3"/>
  <c r="I49" i="3"/>
  <c r="H49" i="3"/>
  <c r="G49" i="3"/>
  <c r="F49" i="3"/>
  <c r="O48" i="3"/>
  <c r="N48" i="3"/>
  <c r="M48" i="3"/>
  <c r="L48" i="3"/>
  <c r="K48" i="3"/>
  <c r="J48" i="3"/>
  <c r="I48" i="3"/>
  <c r="H48" i="3"/>
  <c r="G48" i="3"/>
  <c r="F48" i="3"/>
  <c r="O47" i="3"/>
  <c r="N47" i="3"/>
  <c r="M47" i="3"/>
  <c r="L47" i="3"/>
  <c r="K47" i="3"/>
  <c r="J47" i="3"/>
  <c r="I47" i="3"/>
  <c r="H47" i="3"/>
  <c r="G47" i="3"/>
  <c r="F47" i="3"/>
  <c r="O46" i="3"/>
  <c r="N46" i="3"/>
  <c r="M46" i="3"/>
  <c r="L46" i="3"/>
  <c r="K46" i="3"/>
  <c r="J46" i="3"/>
  <c r="I46" i="3"/>
  <c r="H46" i="3"/>
  <c r="G46" i="3"/>
  <c r="F46" i="3"/>
  <c r="O45" i="3"/>
  <c r="N45" i="3"/>
  <c r="M45" i="3"/>
  <c r="L45" i="3"/>
  <c r="K45" i="3"/>
  <c r="J45" i="3"/>
  <c r="I45" i="3"/>
  <c r="H45" i="3"/>
  <c r="G45" i="3"/>
  <c r="F45" i="3"/>
  <c r="O44" i="3"/>
  <c r="N44" i="3"/>
  <c r="M44" i="3"/>
  <c r="L44" i="3"/>
  <c r="K44" i="3"/>
  <c r="J44" i="3"/>
  <c r="I44" i="3"/>
  <c r="H44" i="3"/>
  <c r="G44" i="3"/>
  <c r="F44" i="3"/>
  <c r="B28" i="3"/>
  <c r="B27" i="3"/>
  <c r="O22" i="3"/>
  <c r="N22" i="3"/>
  <c r="M22" i="3"/>
  <c r="L22" i="3"/>
  <c r="K22" i="3"/>
  <c r="J22" i="3"/>
  <c r="I22" i="3"/>
  <c r="H22" i="3"/>
  <c r="G22" i="3"/>
  <c r="F22" i="3"/>
  <c r="O11" i="3"/>
  <c r="O12" i="3"/>
  <c r="O13" i="3"/>
  <c r="O14" i="3"/>
  <c r="O15" i="3"/>
  <c r="O16" i="3"/>
  <c r="O17" i="3"/>
  <c r="O18" i="3"/>
  <c r="O19" i="3"/>
  <c r="O20" i="3"/>
  <c r="O21" i="3"/>
  <c r="N11" i="3"/>
  <c r="N12" i="3"/>
  <c r="N13" i="3"/>
  <c r="N14" i="3"/>
  <c r="N15" i="3"/>
  <c r="N16" i="3"/>
  <c r="N17" i="3"/>
  <c r="N18" i="3"/>
  <c r="N19" i="3"/>
  <c r="N20" i="3"/>
  <c r="N21" i="3"/>
  <c r="M11" i="3"/>
  <c r="M12" i="3"/>
  <c r="M13" i="3"/>
  <c r="M14" i="3"/>
  <c r="M15" i="3"/>
  <c r="M16" i="3"/>
  <c r="M17" i="3"/>
  <c r="M18" i="3"/>
  <c r="M19" i="3"/>
  <c r="M20" i="3"/>
  <c r="M21" i="3"/>
  <c r="L11" i="3"/>
  <c r="L12" i="3"/>
  <c r="L13" i="3"/>
  <c r="L14" i="3"/>
  <c r="L15" i="3"/>
  <c r="L16" i="3"/>
  <c r="L17" i="3"/>
  <c r="L18" i="3"/>
  <c r="L19" i="3"/>
  <c r="L20" i="3"/>
  <c r="L21" i="3"/>
  <c r="K11" i="3"/>
  <c r="K12" i="3"/>
  <c r="K13" i="3"/>
  <c r="K14" i="3"/>
  <c r="K15" i="3"/>
  <c r="K16" i="3"/>
  <c r="K17" i="3"/>
  <c r="K18" i="3"/>
  <c r="K19" i="3"/>
  <c r="K20" i="3"/>
  <c r="K21" i="3"/>
  <c r="J11" i="3"/>
  <c r="J12" i="3"/>
  <c r="J13" i="3"/>
  <c r="J14" i="3"/>
  <c r="J15" i="3"/>
  <c r="J16" i="3"/>
  <c r="J17" i="3"/>
  <c r="J18" i="3"/>
  <c r="J19" i="3"/>
  <c r="J20" i="3"/>
  <c r="J21" i="3"/>
  <c r="I11" i="3"/>
  <c r="I12" i="3"/>
  <c r="I13" i="3"/>
  <c r="I14" i="3"/>
  <c r="I15" i="3"/>
  <c r="I16" i="3"/>
  <c r="I17" i="3"/>
  <c r="I18" i="3"/>
  <c r="I19" i="3"/>
  <c r="I20" i="3"/>
  <c r="I21" i="3"/>
  <c r="H11" i="3"/>
  <c r="H12" i="3"/>
  <c r="H13" i="3"/>
  <c r="H14" i="3"/>
  <c r="H15" i="3"/>
  <c r="H16" i="3"/>
  <c r="H17" i="3"/>
  <c r="H18" i="3"/>
  <c r="H19" i="3"/>
  <c r="H20" i="3"/>
  <c r="H21" i="3"/>
  <c r="G11" i="3"/>
  <c r="G12" i="3"/>
  <c r="G13" i="3"/>
  <c r="G14" i="3"/>
  <c r="G15" i="3"/>
  <c r="G16" i="3"/>
  <c r="G17" i="3"/>
  <c r="G18" i="3"/>
  <c r="G19" i="3"/>
  <c r="G20" i="3"/>
  <c r="G21" i="3"/>
  <c r="F11" i="3"/>
  <c r="F12" i="3"/>
  <c r="F13" i="3"/>
  <c r="F14" i="3"/>
  <c r="F15" i="3"/>
  <c r="F16" i="3"/>
  <c r="F17" i="3"/>
  <c r="F18" i="3"/>
  <c r="F19" i="3"/>
  <c r="F20" i="3"/>
  <c r="F21" i="3"/>
  <c r="O4" i="3"/>
  <c r="N4" i="3"/>
  <c r="M4" i="3"/>
  <c r="L4" i="3"/>
  <c r="K4" i="3"/>
  <c r="J4" i="3"/>
  <c r="I4" i="3"/>
  <c r="H4" i="3"/>
  <c r="G4" i="3"/>
  <c r="F4" i="3"/>
  <c r="AL3" i="1"/>
  <c r="AM3" i="1"/>
  <c r="AN3" i="1"/>
  <c r="AO3" i="1"/>
  <c r="AP3" i="1"/>
  <c r="AQ3" i="1"/>
  <c r="AR3" i="1"/>
  <c r="AS3" i="1"/>
  <c r="AT3" i="1"/>
  <c r="AU3" i="1"/>
  <c r="O3" i="1"/>
  <c r="O5" i="1"/>
  <c r="O69" i="1"/>
  <c r="O55" i="1"/>
  <c r="O22" i="1"/>
  <c r="N3" i="1"/>
  <c r="N5" i="1"/>
  <c r="N69" i="1"/>
  <c r="N55" i="1"/>
  <c r="N22" i="1"/>
  <c r="M3" i="1"/>
  <c r="M5" i="1"/>
  <c r="M69" i="1"/>
  <c r="M55" i="1"/>
  <c r="M22" i="1"/>
  <c r="L3" i="1"/>
  <c r="L5" i="1"/>
  <c r="L69" i="1"/>
  <c r="L55" i="1"/>
  <c r="L22" i="1"/>
  <c r="K3" i="1"/>
  <c r="K5" i="1"/>
  <c r="K69" i="1"/>
  <c r="K55" i="1"/>
  <c r="K22" i="1"/>
  <c r="J3" i="1"/>
  <c r="J5" i="1"/>
  <c r="J69" i="1"/>
  <c r="J55" i="1"/>
  <c r="J22" i="1"/>
  <c r="I3" i="1"/>
  <c r="I5" i="1"/>
  <c r="I69" i="1"/>
  <c r="I55" i="1"/>
  <c r="I22" i="1"/>
  <c r="H3" i="1"/>
  <c r="H5" i="1"/>
  <c r="H69" i="1"/>
  <c r="H55" i="1"/>
  <c r="H22" i="1"/>
  <c r="G3" i="1"/>
  <c r="G5" i="1"/>
  <c r="G69" i="1"/>
  <c r="G55" i="1"/>
  <c r="G22" i="1"/>
  <c r="F3" i="1"/>
  <c r="F5" i="1"/>
  <c r="F69" i="1"/>
  <c r="F55" i="1"/>
  <c r="F22" i="1"/>
  <c r="O68" i="1"/>
  <c r="O54" i="1"/>
  <c r="O21" i="1"/>
  <c r="N68" i="1"/>
  <c r="N54" i="1"/>
  <c r="N21" i="1"/>
  <c r="M68" i="1"/>
  <c r="M54" i="1"/>
  <c r="M21" i="1"/>
  <c r="L68" i="1"/>
  <c r="L54" i="1"/>
  <c r="L21" i="1"/>
  <c r="K68" i="1"/>
  <c r="K54" i="1"/>
  <c r="K21" i="1"/>
  <c r="J68" i="1"/>
  <c r="J54" i="1"/>
  <c r="J21" i="1"/>
  <c r="I68" i="1"/>
  <c r="I54" i="1"/>
  <c r="I21" i="1"/>
  <c r="H68" i="1"/>
  <c r="H54" i="1"/>
  <c r="H21" i="1"/>
  <c r="G68" i="1"/>
  <c r="G54" i="1"/>
  <c r="G21" i="1"/>
  <c r="F68" i="1"/>
  <c r="F54" i="1"/>
  <c r="F21" i="1"/>
  <c r="O67" i="1"/>
  <c r="O53" i="1"/>
  <c r="O20" i="1"/>
  <c r="N67" i="1"/>
  <c r="N53" i="1"/>
  <c r="N20" i="1"/>
  <c r="M67" i="1"/>
  <c r="M53" i="1"/>
  <c r="M20" i="1"/>
  <c r="L67" i="1"/>
  <c r="L53" i="1"/>
  <c r="L20" i="1"/>
  <c r="K67" i="1"/>
  <c r="K53" i="1"/>
  <c r="K20" i="1"/>
  <c r="J67" i="1"/>
  <c r="J53" i="1"/>
  <c r="J20" i="1"/>
  <c r="I67" i="1"/>
  <c r="I53" i="1"/>
  <c r="I20" i="1"/>
  <c r="H67" i="1"/>
  <c r="H53" i="1"/>
  <c r="H20" i="1"/>
  <c r="G67" i="1"/>
  <c r="G53" i="1"/>
  <c r="G20" i="1"/>
  <c r="F67" i="1"/>
  <c r="F53" i="1"/>
  <c r="F20" i="1"/>
  <c r="O66" i="1"/>
  <c r="O52" i="1"/>
  <c r="O19" i="1"/>
  <c r="N66" i="1"/>
  <c r="N52" i="1"/>
  <c r="N19" i="1"/>
  <c r="M66" i="1"/>
  <c r="M52" i="1"/>
  <c r="M19" i="1"/>
  <c r="L66" i="1"/>
  <c r="L52" i="1"/>
  <c r="L19" i="1"/>
  <c r="K66" i="1"/>
  <c r="K52" i="1"/>
  <c r="K19" i="1"/>
  <c r="J66" i="1"/>
  <c r="J52" i="1"/>
  <c r="J19" i="1"/>
  <c r="I66" i="1"/>
  <c r="I52" i="1"/>
  <c r="I19" i="1"/>
  <c r="H66" i="1"/>
  <c r="H52" i="1"/>
  <c r="H19" i="1"/>
  <c r="G66" i="1"/>
  <c r="G52" i="1"/>
  <c r="G19" i="1"/>
  <c r="F66" i="1"/>
  <c r="F52" i="1"/>
  <c r="F19" i="1"/>
  <c r="O65" i="1"/>
  <c r="O51" i="1"/>
  <c r="O18" i="1"/>
  <c r="N65" i="1"/>
  <c r="N51" i="1"/>
  <c r="N18" i="1"/>
  <c r="M65" i="1"/>
  <c r="M51" i="1"/>
  <c r="M18" i="1"/>
  <c r="L65" i="1"/>
  <c r="L51" i="1"/>
  <c r="L18" i="1"/>
  <c r="K65" i="1"/>
  <c r="K51" i="1"/>
  <c r="K18" i="1"/>
  <c r="J65" i="1"/>
  <c r="J51" i="1"/>
  <c r="J18" i="1"/>
  <c r="I65" i="1"/>
  <c r="I51" i="1"/>
  <c r="I18" i="1"/>
  <c r="H65" i="1"/>
  <c r="H51" i="1"/>
  <c r="H18" i="1"/>
  <c r="G65" i="1"/>
  <c r="G51" i="1"/>
  <c r="G18" i="1"/>
  <c r="F65" i="1"/>
  <c r="F51" i="1"/>
  <c r="F18" i="1"/>
  <c r="O64" i="1"/>
  <c r="O50" i="1"/>
  <c r="O17" i="1"/>
  <c r="N64" i="1"/>
  <c r="N50" i="1"/>
  <c r="N17" i="1"/>
  <c r="M64" i="1"/>
  <c r="M50" i="1"/>
  <c r="M17" i="1"/>
  <c r="L64" i="1"/>
  <c r="L50" i="1"/>
  <c r="L17" i="1"/>
  <c r="K64" i="1"/>
  <c r="K50" i="1"/>
  <c r="K17" i="1"/>
  <c r="J64" i="1"/>
  <c r="J50" i="1"/>
  <c r="J17" i="1"/>
  <c r="I64" i="1"/>
  <c r="I50" i="1"/>
  <c r="I17" i="1"/>
  <c r="H64" i="1"/>
  <c r="H50" i="1"/>
  <c r="H17" i="1"/>
  <c r="G64" i="1"/>
  <c r="G50" i="1"/>
  <c r="G17" i="1"/>
  <c r="F64" i="1"/>
  <c r="F50" i="1"/>
  <c r="F17" i="1"/>
  <c r="O63" i="1"/>
  <c r="O49" i="1"/>
  <c r="O16" i="1"/>
  <c r="N63" i="1"/>
  <c r="N49" i="1"/>
  <c r="N16" i="1"/>
  <c r="M63" i="1"/>
  <c r="M49" i="1"/>
  <c r="M16" i="1"/>
  <c r="L63" i="1"/>
  <c r="L49" i="1"/>
  <c r="L16" i="1"/>
  <c r="K63" i="1"/>
  <c r="K49" i="1"/>
  <c r="K16" i="1"/>
  <c r="J63" i="1"/>
  <c r="J49" i="1"/>
  <c r="J16" i="1"/>
  <c r="I63" i="1"/>
  <c r="I49" i="1"/>
  <c r="I16" i="1"/>
  <c r="H63" i="1"/>
  <c r="H49" i="1"/>
  <c r="H16" i="1"/>
  <c r="G63" i="1"/>
  <c r="G49" i="1"/>
  <c r="G16" i="1"/>
  <c r="F63" i="1"/>
  <c r="F49" i="1"/>
  <c r="F16" i="1"/>
  <c r="O62" i="1"/>
  <c r="O48" i="1"/>
  <c r="O15" i="1"/>
  <c r="N62" i="1"/>
  <c r="N48" i="1"/>
  <c r="N15" i="1"/>
  <c r="M62" i="1"/>
  <c r="M48" i="1"/>
  <c r="M15" i="1"/>
  <c r="L62" i="1"/>
  <c r="L48" i="1"/>
  <c r="L15" i="1"/>
  <c r="K62" i="1"/>
  <c r="K48" i="1"/>
  <c r="K15" i="1"/>
  <c r="J62" i="1"/>
  <c r="J48" i="1"/>
  <c r="J15" i="1"/>
  <c r="I62" i="1"/>
  <c r="I48" i="1"/>
  <c r="I15" i="1"/>
  <c r="H62" i="1"/>
  <c r="H48" i="1"/>
  <c r="H15" i="1"/>
  <c r="G62" i="1"/>
  <c r="G48" i="1"/>
  <c r="G15" i="1"/>
  <c r="F62" i="1"/>
  <c r="F48" i="1"/>
  <c r="F15" i="1"/>
  <c r="O61" i="1"/>
  <c r="O47" i="1"/>
  <c r="O14" i="1"/>
  <c r="N61" i="1"/>
  <c r="N47" i="1"/>
  <c r="N14" i="1"/>
  <c r="M61" i="1"/>
  <c r="M47" i="1"/>
  <c r="M14" i="1"/>
  <c r="L61" i="1"/>
  <c r="L47" i="1"/>
  <c r="L14" i="1"/>
  <c r="K61" i="1"/>
  <c r="K47" i="1"/>
  <c r="K14" i="1"/>
  <c r="J61" i="1"/>
  <c r="J47" i="1"/>
  <c r="J14" i="1"/>
  <c r="I61" i="1"/>
  <c r="I47" i="1"/>
  <c r="I14" i="1"/>
  <c r="H61" i="1"/>
  <c r="H47" i="1"/>
  <c r="H14" i="1"/>
  <c r="G61" i="1"/>
  <c r="G47" i="1"/>
  <c r="G14" i="1"/>
  <c r="F61" i="1"/>
  <c r="F47" i="1"/>
  <c r="F14" i="1"/>
  <c r="O60" i="1"/>
  <c r="O46" i="1"/>
  <c r="O13" i="1"/>
  <c r="N60" i="1"/>
  <c r="N46" i="1"/>
  <c r="N13" i="1"/>
  <c r="M60" i="1"/>
  <c r="M46" i="1"/>
  <c r="M13" i="1"/>
  <c r="L60" i="1"/>
  <c r="L46" i="1"/>
  <c r="L13" i="1"/>
  <c r="K60" i="1"/>
  <c r="K46" i="1"/>
  <c r="K13" i="1"/>
  <c r="J60" i="1"/>
  <c r="J46" i="1"/>
  <c r="J13" i="1"/>
  <c r="I60" i="1"/>
  <c r="I46" i="1"/>
  <c r="I13" i="1"/>
  <c r="H60" i="1"/>
  <c r="H46" i="1"/>
  <c r="H13" i="1"/>
  <c r="G60" i="1"/>
  <c r="G46" i="1"/>
  <c r="G13" i="1"/>
  <c r="F60" i="1"/>
  <c r="F46" i="1"/>
  <c r="F13" i="1"/>
  <c r="O59" i="1"/>
  <c r="O45" i="1"/>
  <c r="O12" i="1"/>
  <c r="N59" i="1"/>
  <c r="N45" i="1"/>
  <c r="N12" i="1"/>
  <c r="M59" i="1"/>
  <c r="M45" i="1"/>
  <c r="M12" i="1"/>
  <c r="L59" i="1"/>
  <c r="L45" i="1"/>
  <c r="L12" i="1"/>
  <c r="K59" i="1"/>
  <c r="K45" i="1"/>
  <c r="K12" i="1"/>
  <c r="J59" i="1"/>
  <c r="J45" i="1"/>
  <c r="J12" i="1"/>
  <c r="I59" i="1"/>
  <c r="I45" i="1"/>
  <c r="I12" i="1"/>
  <c r="H59" i="1"/>
  <c r="H45" i="1"/>
  <c r="H12" i="1"/>
  <c r="G59" i="1"/>
  <c r="G45" i="1"/>
  <c r="G12" i="1"/>
  <c r="F59" i="1"/>
  <c r="F45" i="1"/>
  <c r="F12" i="1"/>
  <c r="O58" i="1"/>
  <c r="O44" i="1"/>
  <c r="O11" i="1"/>
  <c r="N58" i="1"/>
  <c r="N44" i="1"/>
  <c r="N11" i="1"/>
  <c r="M58" i="1"/>
  <c r="M44" i="1"/>
  <c r="M11" i="1"/>
  <c r="L58" i="1"/>
  <c r="L44" i="1"/>
  <c r="L11" i="1"/>
  <c r="K58" i="1"/>
  <c r="K44" i="1"/>
  <c r="K11" i="1"/>
  <c r="J58" i="1"/>
  <c r="J44" i="1"/>
  <c r="J11" i="1"/>
  <c r="I58" i="1"/>
  <c r="I44" i="1"/>
  <c r="I11" i="1"/>
  <c r="H58" i="1"/>
  <c r="H44" i="1"/>
  <c r="H11" i="1"/>
  <c r="G58" i="1"/>
  <c r="G44" i="1"/>
  <c r="G11" i="1"/>
  <c r="F58" i="1"/>
  <c r="F44" i="1"/>
  <c r="F11" i="1"/>
  <c r="B27" i="1"/>
  <c r="B28" i="1"/>
  <c r="O4" i="1"/>
  <c r="N4" i="1"/>
  <c r="M4" i="1"/>
  <c r="L4" i="1"/>
  <c r="K4" i="1"/>
  <c r="J4" i="1"/>
  <c r="I4" i="1"/>
  <c r="H4" i="1"/>
  <c r="G4" i="1"/>
  <c r="F4" i="1"/>
  <c r="BL4" i="1"/>
  <c r="BM5" i="1"/>
  <c r="BN6" i="1"/>
  <c r="BO7" i="1"/>
  <c r="BP8" i="1"/>
  <c r="BQ9" i="1"/>
  <c r="BR10" i="1"/>
  <c r="BS11" i="1"/>
  <c r="BT12" i="1"/>
  <c r="BU12" i="1"/>
  <c r="BL3" i="1"/>
  <c r="AM4" i="1"/>
  <c r="BM3" i="1"/>
  <c r="AN4" i="1"/>
  <c r="BN3" i="1"/>
  <c r="AO4" i="1"/>
  <c r="BO3" i="1"/>
  <c r="AP4" i="1"/>
  <c r="BP3" i="1"/>
  <c r="AQ4" i="1"/>
  <c r="BQ3" i="1"/>
  <c r="AR4" i="1"/>
  <c r="BR3" i="1"/>
  <c r="AS4" i="1"/>
  <c r="BS3" i="1"/>
  <c r="AT4" i="1"/>
  <c r="BT3" i="1"/>
  <c r="BU3" i="1"/>
  <c r="AU4" i="1"/>
  <c r="BM4" i="1"/>
  <c r="AN5" i="1"/>
  <c r="BN4" i="1"/>
  <c r="AO5" i="1"/>
  <c r="BO4" i="1"/>
  <c r="AP5" i="1"/>
  <c r="BP4" i="1"/>
  <c r="AQ5" i="1"/>
  <c r="BQ4" i="1"/>
  <c r="AR5" i="1"/>
  <c r="BR4" i="1"/>
  <c r="AS5" i="1"/>
  <c r="BS4" i="1"/>
  <c r="AT5" i="1"/>
  <c r="BT4" i="1"/>
  <c r="BU4" i="1"/>
  <c r="AU5" i="1"/>
  <c r="BL5" i="1"/>
  <c r="BN5" i="1"/>
  <c r="AO6" i="1"/>
  <c r="BO5" i="1"/>
  <c r="AP6" i="1"/>
  <c r="BP5" i="1"/>
  <c r="AQ6" i="1"/>
  <c r="BQ5" i="1"/>
  <c r="AR6" i="1"/>
  <c r="BR5" i="1"/>
  <c r="AS6" i="1"/>
  <c r="BS5" i="1"/>
  <c r="AT6" i="1"/>
  <c r="BT5" i="1"/>
  <c r="BU5" i="1"/>
  <c r="AU6" i="1"/>
  <c r="BL6" i="1"/>
  <c r="BM6" i="1"/>
  <c r="BO6" i="1"/>
  <c r="AP7" i="1"/>
  <c r="BP6" i="1"/>
  <c r="AQ7" i="1"/>
  <c r="BQ6" i="1"/>
  <c r="AR7" i="1"/>
  <c r="BR6" i="1"/>
  <c r="AS7" i="1"/>
  <c r="BS6" i="1"/>
  <c r="AT7" i="1"/>
  <c r="BT6" i="1"/>
  <c r="BU6" i="1"/>
  <c r="AU7" i="1"/>
  <c r="BL7" i="1"/>
  <c r="BM7" i="1"/>
  <c r="BN7" i="1"/>
  <c r="BP7" i="1"/>
  <c r="AQ8" i="1"/>
  <c r="BQ7" i="1"/>
  <c r="AR8" i="1"/>
  <c r="BR7" i="1"/>
  <c r="AS8" i="1"/>
  <c r="BS7" i="1"/>
  <c r="AT8" i="1"/>
  <c r="BT7" i="1"/>
  <c r="BU7" i="1"/>
  <c r="AU8" i="1"/>
  <c r="BL8" i="1"/>
  <c r="BM8" i="1"/>
  <c r="BN8" i="1"/>
  <c r="BO8" i="1"/>
  <c r="BQ8" i="1"/>
  <c r="AR9" i="1"/>
  <c r="BR8" i="1"/>
  <c r="AS9" i="1"/>
  <c r="BS8" i="1"/>
  <c r="AT9" i="1"/>
  <c r="BT8" i="1"/>
  <c r="BU8" i="1"/>
  <c r="AU9" i="1"/>
  <c r="BL9" i="1"/>
  <c r="BM9" i="1"/>
  <c r="BN9" i="1"/>
  <c r="BO9" i="1"/>
  <c r="BP9" i="1"/>
  <c r="BR9" i="1"/>
  <c r="AS10" i="1"/>
  <c r="BS9" i="1"/>
  <c r="AT10" i="1"/>
  <c r="BT9" i="1"/>
  <c r="BU9" i="1"/>
  <c r="AU10" i="1"/>
  <c r="BL10" i="1"/>
  <c r="BM10" i="1"/>
  <c r="BN10" i="1"/>
  <c r="BO10" i="1"/>
  <c r="BP10" i="1"/>
  <c r="BQ10" i="1"/>
  <c r="BS10" i="1"/>
  <c r="AT11" i="1"/>
  <c r="BT10" i="1"/>
  <c r="BU10" i="1"/>
  <c r="AU11" i="1"/>
  <c r="BL11" i="1"/>
  <c r="BM11" i="1"/>
  <c r="BN11" i="1"/>
  <c r="BO11" i="1"/>
  <c r="BP11" i="1"/>
  <c r="BQ11" i="1"/>
  <c r="BR11" i="1"/>
  <c r="BT11" i="1"/>
  <c r="BU11" i="1"/>
  <c r="AU12" i="1"/>
  <c r="BL13" i="1"/>
  <c r="BM14" i="1"/>
  <c r="BN15" i="1"/>
  <c r="BO16" i="1"/>
  <c r="BP17" i="1"/>
  <c r="BQ18" i="1"/>
  <c r="BR19" i="1"/>
  <c r="BS20" i="1"/>
  <c r="BT21" i="1"/>
  <c r="BU21" i="1"/>
  <c r="BL12" i="1"/>
  <c r="BM13" i="1"/>
  <c r="BN14" i="1"/>
  <c r="BO15" i="1"/>
  <c r="BP16" i="1"/>
  <c r="BQ17" i="1"/>
  <c r="BR18" i="1"/>
  <c r="BS19" i="1"/>
  <c r="BT20" i="1"/>
  <c r="BU20" i="1"/>
  <c r="BM12" i="1"/>
  <c r="BN13" i="1"/>
  <c r="BO14" i="1"/>
  <c r="BP15" i="1"/>
  <c r="BQ16" i="1"/>
  <c r="BR17" i="1"/>
  <c r="BS18" i="1"/>
  <c r="BT19" i="1"/>
  <c r="BU19" i="1"/>
  <c r="BN12" i="1"/>
  <c r="BO13" i="1"/>
  <c r="BP14" i="1"/>
  <c r="BQ15" i="1"/>
  <c r="BR16" i="1"/>
  <c r="BS17" i="1"/>
  <c r="BT18" i="1"/>
  <c r="BU18" i="1"/>
  <c r="BO12" i="1"/>
  <c r="BP13" i="1"/>
  <c r="BQ14" i="1"/>
  <c r="BR15" i="1"/>
  <c r="BS16" i="1"/>
  <c r="BT17" i="1"/>
  <c r="BU17" i="1"/>
  <c r="BP12" i="1"/>
  <c r="BQ13" i="1"/>
  <c r="BR14" i="1"/>
  <c r="BS15" i="1"/>
  <c r="BT16" i="1"/>
  <c r="BU16" i="1"/>
  <c r="BQ12" i="1"/>
  <c r="BR13" i="1"/>
  <c r="BS14" i="1"/>
  <c r="BT15" i="1"/>
  <c r="BU15" i="1"/>
  <c r="BR12" i="1"/>
  <c r="BS13" i="1"/>
  <c r="BT14" i="1"/>
  <c r="BU14" i="1"/>
  <c r="BS12" i="1"/>
  <c r="BT13" i="1"/>
  <c r="BU13" i="1"/>
  <c r="S3" i="1"/>
  <c r="BL14" i="1"/>
  <c r="BL15" i="1"/>
  <c r="BM15" i="1"/>
  <c r="BL16" i="1"/>
  <c r="BM16" i="1"/>
  <c r="BN16" i="1"/>
  <c r="BL17" i="1"/>
  <c r="BM17" i="1"/>
  <c r="BN17" i="1"/>
  <c r="BO17" i="1"/>
  <c r="BL18" i="1"/>
  <c r="BM18" i="1"/>
  <c r="BN18" i="1"/>
  <c r="BO18" i="1"/>
  <c r="BP18" i="1"/>
  <c r="BL19" i="1"/>
  <c r="BM19" i="1"/>
  <c r="BN19" i="1"/>
  <c r="BO19" i="1"/>
  <c r="BP19" i="1"/>
  <c r="BQ19" i="1"/>
  <c r="BL20" i="1"/>
  <c r="BM20" i="1"/>
  <c r="BN20" i="1"/>
  <c r="BO20" i="1"/>
  <c r="BP20" i="1"/>
  <c r="BQ20" i="1"/>
  <c r="BR20" i="1"/>
  <c r="BL21" i="1"/>
  <c r="BM21" i="1"/>
  <c r="BN21" i="1"/>
  <c r="BO21" i="1"/>
  <c r="BP21" i="1"/>
  <c r="BQ21" i="1"/>
  <c r="BR21" i="1"/>
  <c r="BS21" i="1"/>
  <c r="BL22" i="1"/>
  <c r="BM22" i="1"/>
  <c r="BN22" i="1"/>
  <c r="BO22" i="1"/>
  <c r="BP22" i="1"/>
  <c r="BQ22" i="1"/>
  <c r="BR22" i="1"/>
  <c r="BS22" i="1"/>
  <c r="BT22" i="1"/>
  <c r="BU22" i="1"/>
  <c r="BL23" i="1"/>
  <c r="BM23" i="1"/>
  <c r="BN23" i="1"/>
  <c r="BO23" i="1"/>
  <c r="BP23" i="1"/>
  <c r="BQ23" i="1"/>
  <c r="BR23" i="1"/>
  <c r="BS23" i="1"/>
  <c r="BT23" i="1"/>
  <c r="BU23" i="1"/>
  <c r="BL24" i="1"/>
  <c r="BM24" i="1"/>
  <c r="BN24" i="1"/>
  <c r="BO24" i="1"/>
  <c r="BP24" i="1"/>
  <c r="BQ24" i="1"/>
  <c r="BR24" i="1"/>
  <c r="BS24" i="1"/>
  <c r="BT24" i="1"/>
  <c r="BU24" i="1"/>
  <c r="BL25" i="1"/>
  <c r="BM25" i="1"/>
  <c r="BN25" i="1"/>
  <c r="BO25" i="1"/>
  <c r="BP25" i="1"/>
  <c r="BQ25" i="1"/>
  <c r="BR25" i="1"/>
  <c r="BS25" i="1"/>
  <c r="BT25" i="1"/>
  <c r="BU25" i="1"/>
  <c r="BL26" i="1"/>
  <c r="BM26" i="1"/>
  <c r="BN26" i="1"/>
  <c r="BO26" i="1"/>
  <c r="BP26" i="1"/>
  <c r="BQ26" i="1"/>
  <c r="BR26" i="1"/>
  <c r="BS26" i="1"/>
  <c r="BT26" i="1"/>
  <c r="BU26" i="1"/>
  <c r="BL27" i="1"/>
  <c r="BM27" i="1"/>
  <c r="BN27" i="1"/>
  <c r="BO27" i="1"/>
  <c r="BP27" i="1"/>
  <c r="BQ27" i="1"/>
  <c r="BR27" i="1"/>
  <c r="BS27" i="1"/>
  <c r="BT27" i="1"/>
  <c r="BU27" i="1"/>
  <c r="BL28" i="1"/>
  <c r="BM28" i="1"/>
  <c r="BN28" i="1"/>
  <c r="BO28" i="1"/>
  <c r="BP28" i="1"/>
  <c r="BQ28" i="1"/>
  <c r="BR28" i="1"/>
  <c r="BS28" i="1"/>
  <c r="BT28" i="1"/>
  <c r="BU28" i="1"/>
  <c r="BL29" i="1"/>
  <c r="BM29" i="1"/>
  <c r="BN29" i="1"/>
  <c r="BO29" i="1"/>
  <c r="BP29" i="1"/>
  <c r="BQ29" i="1"/>
  <c r="BR29" i="1"/>
  <c r="BS29" i="1"/>
  <c r="BT29" i="1"/>
  <c r="BU29" i="1"/>
  <c r="BL30" i="1"/>
  <c r="BM30" i="1"/>
  <c r="BN30" i="1"/>
  <c r="BO30" i="1"/>
  <c r="BP30" i="1"/>
  <c r="BQ30" i="1"/>
  <c r="BR30" i="1"/>
  <c r="BS30" i="1"/>
  <c r="BT30" i="1"/>
  <c r="BU30" i="1"/>
  <c r="BL31" i="1"/>
  <c r="BM31" i="1"/>
  <c r="BN31" i="1"/>
  <c r="BO31" i="1"/>
  <c r="BP31" i="1"/>
  <c r="BQ31" i="1"/>
  <c r="BR31" i="1"/>
  <c r="BS31" i="1"/>
  <c r="BT31" i="1"/>
  <c r="BU31" i="1"/>
  <c r="BL32" i="1"/>
  <c r="BM32" i="1"/>
  <c r="BN32" i="1"/>
  <c r="BO32" i="1"/>
  <c r="BP32" i="1"/>
  <c r="BQ32" i="1"/>
  <c r="BR32" i="1"/>
  <c r="BS32" i="1"/>
  <c r="BT32" i="1"/>
  <c r="BU32" i="1"/>
  <c r="BL33" i="1"/>
  <c r="BM33" i="1"/>
  <c r="BN33" i="1"/>
  <c r="BO33" i="1"/>
  <c r="BP33" i="1"/>
  <c r="BQ33" i="1"/>
  <c r="BR33" i="1"/>
  <c r="BS33" i="1"/>
  <c r="BT33" i="1"/>
  <c r="BU33" i="1"/>
  <c r="BL34" i="1"/>
  <c r="BM34" i="1"/>
  <c r="BN34" i="1"/>
  <c r="BO34" i="1"/>
  <c r="BP34" i="1"/>
  <c r="BQ34" i="1"/>
  <c r="BR34" i="1"/>
  <c r="BS34" i="1"/>
  <c r="BT34" i="1"/>
  <c r="BU34" i="1"/>
  <c r="BL35" i="1"/>
  <c r="BM35" i="1"/>
  <c r="BN35" i="1"/>
  <c r="BO35" i="1"/>
  <c r="BP35" i="1"/>
  <c r="BQ35" i="1"/>
  <c r="BR35" i="1"/>
  <c r="BS35" i="1"/>
  <c r="BT35" i="1"/>
  <c r="BU35" i="1"/>
  <c r="BL36" i="1"/>
  <c r="BM36" i="1"/>
  <c r="BN36" i="1"/>
  <c r="BO36" i="1"/>
  <c r="BP36" i="1"/>
  <c r="BQ36" i="1"/>
  <c r="BR36" i="1"/>
  <c r="BS36" i="1"/>
  <c r="BT36" i="1"/>
  <c r="BU36" i="1"/>
  <c r="BL37" i="1"/>
  <c r="BM37" i="1"/>
  <c r="BN37" i="1"/>
  <c r="BO37" i="1"/>
  <c r="BP37" i="1"/>
  <c r="BQ37" i="1"/>
  <c r="BR37" i="1"/>
  <c r="BS37" i="1"/>
  <c r="BT37" i="1"/>
  <c r="BU37" i="1"/>
  <c r="BL38" i="1"/>
  <c r="BM38" i="1"/>
  <c r="BN38" i="1"/>
  <c r="BO38" i="1"/>
  <c r="BP38" i="1"/>
  <c r="BQ38" i="1"/>
  <c r="BR38" i="1"/>
  <c r="BS38" i="1"/>
  <c r="BT38" i="1"/>
  <c r="BU38" i="1"/>
  <c r="BL39" i="1"/>
  <c r="BM39" i="1"/>
  <c r="BN39" i="1"/>
  <c r="BO39" i="1"/>
  <c r="BP39" i="1"/>
  <c r="BQ39" i="1"/>
  <c r="BR39" i="1"/>
  <c r="BS39" i="1"/>
  <c r="BT39" i="1"/>
  <c r="BU39" i="1"/>
  <c r="BL40" i="1"/>
  <c r="BM40" i="1"/>
  <c r="BN40" i="1"/>
  <c r="BO40" i="1"/>
  <c r="BP40" i="1"/>
  <c r="BQ40" i="1"/>
  <c r="BR40" i="1"/>
  <c r="BS40" i="1"/>
  <c r="BT40" i="1"/>
  <c r="BU40" i="1"/>
  <c r="BL41" i="1"/>
  <c r="BM41" i="1"/>
  <c r="BN41" i="1"/>
  <c r="BO41" i="1"/>
  <c r="BP41" i="1"/>
  <c r="BQ41" i="1"/>
  <c r="BR41" i="1"/>
  <c r="BS41" i="1"/>
  <c r="BT41" i="1"/>
  <c r="BU41" i="1"/>
  <c r="BL42" i="1"/>
  <c r="BM42" i="1"/>
  <c r="BN42" i="1"/>
  <c r="BO42" i="1"/>
  <c r="BP42" i="1"/>
  <c r="BQ42" i="1"/>
  <c r="BR42" i="1"/>
  <c r="BS42" i="1"/>
  <c r="BT42" i="1"/>
  <c r="BU42" i="1"/>
  <c r="BL43" i="1"/>
  <c r="BM43" i="1"/>
  <c r="BN43" i="1"/>
  <c r="BO43" i="1"/>
  <c r="BP43" i="1"/>
  <c r="BQ43" i="1"/>
  <c r="BR43" i="1"/>
  <c r="BS43" i="1"/>
  <c r="BT43" i="1"/>
  <c r="BU43" i="1"/>
  <c r="BL44" i="1"/>
  <c r="BM44" i="1"/>
  <c r="BN44" i="1"/>
  <c r="BO44" i="1"/>
  <c r="BP44" i="1"/>
  <c r="BQ44" i="1"/>
  <c r="BR44" i="1"/>
  <c r="BS44" i="1"/>
  <c r="BT44" i="1"/>
  <c r="BU44" i="1"/>
  <c r="BL45" i="1"/>
  <c r="BM45" i="1"/>
  <c r="BN45" i="1"/>
  <c r="BO45" i="1"/>
  <c r="BP45" i="1"/>
  <c r="BQ45" i="1"/>
  <c r="BR45" i="1"/>
  <c r="BS45" i="1"/>
  <c r="BT45" i="1"/>
  <c r="BU45" i="1"/>
  <c r="BL46" i="1"/>
  <c r="BM46" i="1"/>
  <c r="BN46" i="1"/>
  <c r="BO46" i="1"/>
  <c r="BP46" i="1"/>
  <c r="BQ46" i="1"/>
  <c r="BR46" i="1"/>
  <c r="BS46" i="1"/>
  <c r="BT46" i="1"/>
  <c r="BU46" i="1"/>
  <c r="BL47" i="1"/>
  <c r="BM47" i="1"/>
  <c r="BN47" i="1"/>
  <c r="BO47" i="1"/>
  <c r="BP47" i="1"/>
  <c r="BQ47" i="1"/>
  <c r="BR47" i="1"/>
  <c r="BS47" i="1"/>
  <c r="BT47" i="1"/>
  <c r="BU47" i="1"/>
  <c r="BL48" i="1"/>
  <c r="BM48" i="1"/>
  <c r="BN48" i="1"/>
  <c r="BO48" i="1"/>
  <c r="BP48" i="1"/>
  <c r="BQ48" i="1"/>
  <c r="BR48" i="1"/>
  <c r="BS48" i="1"/>
  <c r="BT48" i="1"/>
  <c r="BU48" i="1"/>
  <c r="BL49" i="1"/>
  <c r="BM49" i="1"/>
  <c r="BN49" i="1"/>
  <c r="BO49" i="1"/>
  <c r="BP49" i="1"/>
  <c r="BQ49" i="1"/>
  <c r="BR49" i="1"/>
  <c r="BS49" i="1"/>
  <c r="BT49" i="1"/>
  <c r="BU49" i="1"/>
  <c r="BL50" i="1"/>
  <c r="BM50" i="1"/>
  <c r="BN50" i="1"/>
  <c r="BO50" i="1"/>
  <c r="BP50" i="1"/>
  <c r="BQ50" i="1"/>
  <c r="BR50" i="1"/>
  <c r="BS50" i="1"/>
  <c r="BT50" i="1"/>
  <c r="BU50" i="1"/>
  <c r="BL51" i="1"/>
  <c r="BM51" i="1"/>
  <c r="BN51" i="1"/>
  <c r="BO51" i="1"/>
  <c r="BP51" i="1"/>
  <c r="BQ51" i="1"/>
  <c r="BR51" i="1"/>
  <c r="BS51" i="1"/>
  <c r="BT51" i="1"/>
  <c r="BU51" i="1"/>
  <c r="BL52" i="1"/>
  <c r="BM52" i="1"/>
  <c r="BN52" i="1"/>
  <c r="BO52" i="1"/>
  <c r="BP52" i="1"/>
  <c r="BQ52" i="1"/>
  <c r="BR52" i="1"/>
  <c r="BS52" i="1"/>
  <c r="BT52" i="1"/>
  <c r="BU52" i="1"/>
  <c r="AY3" i="3"/>
  <c r="AW3" i="1"/>
  <c r="AL4" i="1"/>
  <c r="AW4" i="1"/>
  <c r="AL5" i="1"/>
  <c r="AM5" i="1"/>
  <c r="AW5" i="1"/>
  <c r="AL6" i="1"/>
  <c r="AM6" i="1"/>
  <c r="AN6" i="1"/>
  <c r="AW6" i="1"/>
  <c r="AL7" i="1"/>
  <c r="AM7" i="1"/>
  <c r="AN7" i="1"/>
  <c r="AO7" i="1"/>
  <c r="AW7" i="1"/>
  <c r="AL8" i="1"/>
  <c r="AM8" i="1"/>
  <c r="AN8" i="1"/>
  <c r="AO8" i="1"/>
  <c r="AP8" i="1"/>
  <c r="AW8" i="1"/>
  <c r="AL9" i="1"/>
  <c r="AM9" i="1"/>
  <c r="AN9" i="1"/>
  <c r="AO9" i="1"/>
  <c r="AP9" i="1"/>
  <c r="AQ9" i="1"/>
  <c r="AW9" i="1"/>
  <c r="AL10" i="1"/>
  <c r="AM10" i="1"/>
  <c r="AN10" i="1"/>
  <c r="AO10" i="1"/>
  <c r="AP10" i="1"/>
  <c r="AQ10" i="1"/>
  <c r="AR10" i="1"/>
  <c r="AW10" i="1"/>
  <c r="AL11" i="1"/>
  <c r="AM11" i="1"/>
  <c r="AN11" i="1"/>
  <c r="AO11" i="1"/>
  <c r="AP11" i="1"/>
  <c r="AQ11" i="1"/>
  <c r="AR11" i="1"/>
  <c r="AS11" i="1"/>
  <c r="AW11" i="1"/>
  <c r="AL12" i="1"/>
  <c r="AM12" i="1"/>
  <c r="AN12" i="1"/>
  <c r="AO12" i="1"/>
  <c r="AP12" i="1"/>
  <c r="AQ12" i="1"/>
  <c r="AR12" i="1"/>
  <c r="AS12" i="1"/>
  <c r="AT12" i="1"/>
  <c r="AY12" i="1"/>
  <c r="W12" i="1"/>
  <c r="W12" i="3"/>
  <c r="AY11" i="1"/>
  <c r="W11" i="1"/>
  <c r="W11" i="3"/>
  <c r="BJ12" i="1"/>
  <c r="AH12" i="1"/>
  <c r="AH12" i="3"/>
  <c r="BI12" i="1"/>
  <c r="AG12" i="1"/>
  <c r="AG12" i="3"/>
  <c r="BH12" i="1"/>
  <c r="AF12" i="1"/>
  <c r="AF12" i="3"/>
  <c r="BG12" i="1"/>
  <c r="AE12" i="1"/>
  <c r="AE12" i="3"/>
  <c r="BF12" i="1"/>
  <c r="AD12" i="1"/>
  <c r="AD12" i="3"/>
  <c r="BE12" i="1"/>
  <c r="AC12" i="1"/>
  <c r="AC12" i="3"/>
  <c r="BD12" i="1"/>
  <c r="AB12" i="1"/>
  <c r="AB12" i="3"/>
  <c r="BC12" i="1"/>
  <c r="AA12" i="1"/>
  <c r="AA12" i="3"/>
  <c r="BB12" i="1"/>
  <c r="Z12" i="1"/>
  <c r="Z12" i="3"/>
  <c r="BA12" i="1"/>
  <c r="Y12" i="1"/>
  <c r="Y12" i="3"/>
  <c r="AZ12" i="1"/>
  <c r="X12" i="1"/>
  <c r="X12" i="3"/>
  <c r="BJ11" i="1"/>
  <c r="AH11" i="1"/>
  <c r="AH11" i="3"/>
  <c r="BI11" i="1"/>
  <c r="AG11" i="1"/>
  <c r="AG11" i="3"/>
  <c r="BH11" i="1"/>
  <c r="AF11" i="1"/>
  <c r="AF11" i="3"/>
  <c r="BG11" i="1"/>
  <c r="AE11" i="1"/>
  <c r="AE11" i="3"/>
  <c r="BF11" i="1"/>
  <c r="AD11" i="1"/>
  <c r="AD11" i="3"/>
  <c r="BE11" i="1"/>
  <c r="AC11" i="1"/>
  <c r="AC11" i="3"/>
  <c r="BD11" i="1"/>
  <c r="AB11" i="1"/>
  <c r="AB11" i="3"/>
  <c r="BC11" i="1"/>
  <c r="AA11" i="1"/>
  <c r="AA11" i="3"/>
  <c r="BB11" i="1"/>
  <c r="Z11" i="1"/>
  <c r="Z11" i="3"/>
  <c r="BA11" i="1"/>
  <c r="Y11" i="1"/>
  <c r="Y11" i="3"/>
  <c r="AZ11" i="1"/>
  <c r="X11" i="1"/>
  <c r="X11" i="3"/>
  <c r="AY10" i="1"/>
  <c r="W10" i="1"/>
  <c r="W10" i="3"/>
  <c r="BJ10" i="1"/>
  <c r="AH10" i="1"/>
  <c r="AH10" i="3"/>
  <c r="BI10" i="1"/>
  <c r="AG10" i="1"/>
  <c r="AG10" i="3"/>
  <c r="BH10" i="1"/>
  <c r="AF10" i="1"/>
  <c r="AF10" i="3"/>
  <c r="BG10" i="1"/>
  <c r="AE10" i="1"/>
  <c r="AE10" i="3"/>
  <c r="BF10" i="1"/>
  <c r="AD10" i="1"/>
  <c r="AD10" i="3"/>
  <c r="BE10" i="1"/>
  <c r="AC10" i="1"/>
  <c r="AC10" i="3"/>
  <c r="BD10" i="1"/>
  <c r="AB10" i="1"/>
  <c r="AB10" i="3"/>
  <c r="BC10" i="1"/>
  <c r="AA10" i="1"/>
  <c r="AA10" i="3"/>
  <c r="BB10" i="1"/>
  <c r="Z10" i="1"/>
  <c r="Z10" i="3"/>
  <c r="BA10" i="1"/>
  <c r="Y10" i="1"/>
  <c r="Y10" i="3"/>
  <c r="AZ10" i="1"/>
  <c r="X10" i="1"/>
  <c r="X10" i="3"/>
  <c r="AY9" i="1"/>
  <c r="W9" i="1"/>
  <c r="W9" i="3"/>
  <c r="AY8" i="1"/>
  <c r="W8" i="1"/>
  <c r="W8" i="3"/>
  <c r="AZ9" i="1"/>
  <c r="X9" i="1"/>
  <c r="X9" i="3"/>
  <c r="BA9" i="1"/>
  <c r="Y9" i="1"/>
  <c r="Y9" i="3"/>
  <c r="BB9" i="1"/>
  <c r="Z9" i="1"/>
  <c r="Z9" i="3"/>
  <c r="BC9" i="1"/>
  <c r="AA9" i="1"/>
  <c r="AA9" i="3"/>
  <c r="BD9" i="1"/>
  <c r="AB9" i="1"/>
  <c r="AB9" i="3"/>
  <c r="BE9" i="1"/>
  <c r="AC9" i="1"/>
  <c r="AC9" i="3"/>
  <c r="BF9" i="1"/>
  <c r="AD9" i="1"/>
  <c r="AD9" i="3"/>
  <c r="BG9" i="1"/>
  <c r="AE9" i="1"/>
  <c r="AE9" i="3"/>
  <c r="BH9" i="1"/>
  <c r="AF9" i="1"/>
  <c r="AF9" i="3"/>
  <c r="BI9" i="1"/>
  <c r="AG9" i="1"/>
  <c r="AG9" i="3"/>
  <c r="BJ9" i="1"/>
  <c r="AH9" i="1"/>
  <c r="AH9" i="3"/>
  <c r="AZ8" i="1"/>
  <c r="X8" i="1"/>
  <c r="X8" i="3"/>
  <c r="BA8" i="1"/>
  <c r="Y8" i="1"/>
  <c r="Y8" i="3"/>
  <c r="BB8" i="1"/>
  <c r="Z8" i="1"/>
  <c r="Z8" i="3"/>
  <c r="BC8" i="1"/>
  <c r="AA8" i="1"/>
  <c r="AA8" i="3"/>
  <c r="BD8" i="1"/>
  <c r="AB8" i="1"/>
  <c r="AB8" i="3"/>
  <c r="BE8" i="1"/>
  <c r="AC8" i="1"/>
  <c r="AC8" i="3"/>
  <c r="BF8" i="1"/>
  <c r="AD8" i="1"/>
  <c r="AD8" i="3"/>
  <c r="BG8" i="1"/>
  <c r="AE8" i="1"/>
  <c r="AE8" i="3"/>
  <c r="BH8" i="1"/>
  <c r="AF8" i="1"/>
  <c r="AF8" i="3"/>
  <c r="BI8" i="1"/>
  <c r="AG8" i="1"/>
  <c r="AG8" i="3"/>
  <c r="BJ8" i="1"/>
  <c r="AH8" i="1"/>
  <c r="AH8" i="3"/>
  <c r="AY7" i="1"/>
  <c r="W7" i="1"/>
  <c r="W7" i="3"/>
  <c r="BJ7" i="1"/>
  <c r="AH7" i="1"/>
  <c r="AH7" i="3"/>
  <c r="BI7" i="1"/>
  <c r="AG7" i="1"/>
  <c r="AG7" i="3"/>
  <c r="BH7" i="1"/>
  <c r="AF7" i="1"/>
  <c r="AF7" i="3"/>
  <c r="BG7" i="1"/>
  <c r="AE7" i="1"/>
  <c r="AE7" i="3"/>
  <c r="BF7" i="1"/>
  <c r="AD7" i="1"/>
  <c r="AD7" i="3"/>
  <c r="BE7" i="1"/>
  <c r="AC7" i="1"/>
  <c r="AC7" i="3"/>
  <c r="BD7" i="1"/>
  <c r="AB7" i="1"/>
  <c r="AB7" i="3"/>
  <c r="BC7" i="1"/>
  <c r="AA7" i="1"/>
  <c r="AA7" i="3"/>
  <c r="BB7" i="1"/>
  <c r="Z7" i="1"/>
  <c r="Z7" i="3"/>
  <c r="BA7" i="1"/>
  <c r="Y7" i="1"/>
  <c r="Y7" i="3"/>
  <c r="AZ7" i="1"/>
  <c r="X7" i="1"/>
  <c r="X7" i="3"/>
  <c r="AY6" i="1"/>
  <c r="W6" i="1"/>
  <c r="W6" i="3"/>
  <c r="AY5" i="1"/>
  <c r="W5" i="1"/>
  <c r="W5" i="3"/>
  <c r="BJ6" i="1"/>
  <c r="AH6" i="1"/>
  <c r="AH6" i="3"/>
  <c r="BI6" i="1"/>
  <c r="AG6" i="1"/>
  <c r="AG6" i="3"/>
  <c r="BH6" i="1"/>
  <c r="AF6" i="1"/>
  <c r="AF6" i="3"/>
  <c r="BG6" i="1"/>
  <c r="AE6" i="1"/>
  <c r="AE6" i="3"/>
  <c r="BF6" i="1"/>
  <c r="AD6" i="1"/>
  <c r="AD6" i="3"/>
  <c r="BE6" i="1"/>
  <c r="AC6" i="1"/>
  <c r="AC6" i="3"/>
  <c r="BD6" i="1"/>
  <c r="AB6" i="1"/>
  <c r="AB6" i="3"/>
  <c r="BC6" i="1"/>
  <c r="AA6" i="1"/>
  <c r="AA6" i="3"/>
  <c r="BB6" i="1"/>
  <c r="Z6" i="1"/>
  <c r="Z6" i="3"/>
  <c r="BA6" i="1"/>
  <c r="Y6" i="1"/>
  <c r="Y6" i="3"/>
  <c r="AZ6" i="1"/>
  <c r="X6" i="1"/>
  <c r="X6" i="3"/>
  <c r="BJ5" i="1"/>
  <c r="AH5" i="1"/>
  <c r="AH5" i="3"/>
  <c r="BI5" i="1"/>
  <c r="AG5" i="1"/>
  <c r="AG5" i="3"/>
  <c r="BH5" i="1"/>
  <c r="AF5" i="1"/>
  <c r="AF5" i="3"/>
  <c r="BG5" i="1"/>
  <c r="AE5" i="1"/>
  <c r="AE5" i="3"/>
  <c r="BF5" i="1"/>
  <c r="AD5" i="1"/>
  <c r="AD5" i="3"/>
  <c r="BE5" i="1"/>
  <c r="AC5" i="1"/>
  <c r="AC5" i="3"/>
  <c r="BD5" i="1"/>
  <c r="AB5" i="1"/>
  <c r="AB5" i="3"/>
  <c r="BC5" i="1"/>
  <c r="AA5" i="1"/>
  <c r="AA5" i="3"/>
  <c r="BB5" i="1"/>
  <c r="Z5" i="1"/>
  <c r="Z5" i="3"/>
  <c r="BA5" i="1"/>
  <c r="Y5" i="1"/>
  <c r="Y5" i="3"/>
  <c r="AZ5" i="1"/>
  <c r="X5" i="1"/>
  <c r="X5" i="3"/>
  <c r="AY4" i="1"/>
  <c r="W4" i="1"/>
  <c r="W4" i="3"/>
  <c r="AY3" i="1"/>
  <c r="W3" i="1"/>
  <c r="W3" i="3"/>
  <c r="AZ3" i="1"/>
  <c r="X3" i="1"/>
  <c r="X3" i="3"/>
  <c r="BA3" i="1"/>
  <c r="Y3" i="1"/>
  <c r="Y3" i="3"/>
  <c r="BB3" i="1"/>
  <c r="Z3" i="1"/>
  <c r="Z3" i="3"/>
  <c r="BC3" i="1"/>
  <c r="AA3" i="1"/>
  <c r="AA3" i="3"/>
  <c r="BD3" i="1"/>
  <c r="AB3" i="1"/>
  <c r="AB3" i="3"/>
  <c r="BE3" i="1"/>
  <c r="AC3" i="1"/>
  <c r="AC3" i="3"/>
  <c r="BF3" i="1"/>
  <c r="AD3" i="1"/>
  <c r="AD3" i="3"/>
  <c r="BG3" i="1"/>
  <c r="AE3" i="1"/>
  <c r="AE3" i="3"/>
  <c r="BH3" i="1"/>
  <c r="AF3" i="1"/>
  <c r="AF3" i="3"/>
  <c r="BI3" i="1"/>
  <c r="AG3" i="1"/>
  <c r="AG3" i="3"/>
  <c r="BJ3" i="1"/>
  <c r="AH3" i="1"/>
  <c r="AH3" i="3"/>
  <c r="CJ3" i="3"/>
  <c r="AZ4" i="1"/>
  <c r="X4" i="1"/>
  <c r="X4" i="3"/>
  <c r="BA4" i="1"/>
  <c r="Y4" i="1"/>
  <c r="Y4" i="3"/>
  <c r="BB4" i="1"/>
  <c r="Z4" i="1"/>
  <c r="Z4" i="3"/>
  <c r="BC4" i="1"/>
  <c r="AA4" i="1"/>
  <c r="AA4" i="3"/>
  <c r="BD4" i="1"/>
  <c r="AB4" i="1"/>
  <c r="AB4" i="3"/>
  <c r="BE4" i="1"/>
  <c r="AC4" i="1"/>
  <c r="AC4" i="3"/>
  <c r="BF4" i="1"/>
  <c r="AD4" i="1"/>
  <c r="AD4" i="3"/>
  <c r="BG4" i="1"/>
  <c r="AE4" i="1"/>
  <c r="AE4" i="3"/>
  <c r="BH4" i="1"/>
  <c r="AF4" i="1"/>
  <c r="AF4" i="3"/>
  <c r="BI4" i="1"/>
  <c r="AG4" i="1"/>
  <c r="AG4" i="3"/>
  <c r="BJ4" i="1"/>
  <c r="AH4" i="1"/>
  <c r="AH4" i="3"/>
  <c r="S6" i="1"/>
  <c r="S7" i="1"/>
  <c r="S8" i="1"/>
  <c r="S9" i="1"/>
  <c r="S10" i="1"/>
  <c r="S11" i="1"/>
  <c r="S12" i="1"/>
  <c r="S4" i="1"/>
  <c r="S5" i="1"/>
  <c r="AT13" i="1"/>
  <c r="AU14" i="1"/>
  <c r="AS13" i="1"/>
  <c r="AT14" i="1"/>
  <c r="AU15" i="1"/>
  <c r="AR13" i="1"/>
  <c r="AS14" i="1"/>
  <c r="AT15" i="1"/>
  <c r="AU16" i="1"/>
  <c r="AQ13" i="1"/>
  <c r="AR14" i="1"/>
  <c r="AS15" i="1"/>
  <c r="AT16" i="1"/>
  <c r="AU17" i="1"/>
  <c r="AP13" i="1"/>
  <c r="AQ14" i="1"/>
  <c r="AR15" i="1"/>
  <c r="AS16" i="1"/>
  <c r="AT17" i="1"/>
  <c r="AU18" i="1"/>
  <c r="AO13" i="1"/>
  <c r="AP14" i="1"/>
  <c r="AQ15" i="1"/>
  <c r="AR16" i="1"/>
  <c r="AS17" i="1"/>
  <c r="AT18" i="1"/>
  <c r="AU19" i="1"/>
  <c r="AN13" i="1"/>
  <c r="AO14" i="1"/>
  <c r="AP15" i="1"/>
  <c r="AQ16" i="1"/>
  <c r="AR17" i="1"/>
  <c r="AS18" i="1"/>
  <c r="AT19" i="1"/>
  <c r="AU20" i="1"/>
  <c r="AM13" i="1"/>
  <c r="AN14" i="1"/>
  <c r="AO15" i="1"/>
  <c r="AP16" i="1"/>
  <c r="AQ17" i="1"/>
  <c r="AR18" i="1"/>
  <c r="AS19" i="1"/>
  <c r="AT20" i="1"/>
  <c r="AU21" i="1"/>
  <c r="AW12" i="1"/>
  <c r="AL13" i="1"/>
  <c r="AM14" i="1"/>
  <c r="AN15" i="1"/>
  <c r="AO16" i="1"/>
  <c r="AP17" i="1"/>
  <c r="AQ18" i="1"/>
  <c r="AR19" i="1"/>
  <c r="AS20" i="1"/>
  <c r="AT21" i="1"/>
  <c r="AU22" i="1"/>
  <c r="AU13" i="1"/>
  <c r="AW13" i="1"/>
  <c r="AL14" i="1"/>
  <c r="AM15" i="1"/>
  <c r="AN16" i="1"/>
  <c r="AO17" i="1"/>
  <c r="AP18" i="1"/>
  <c r="AQ19" i="1"/>
  <c r="AR20" i="1"/>
  <c r="AS21" i="1"/>
  <c r="AT22" i="1"/>
  <c r="AU23" i="1"/>
  <c r="AW14" i="1"/>
  <c r="AL15" i="1"/>
  <c r="AM16" i="1"/>
  <c r="AN17" i="1"/>
  <c r="AO18" i="1"/>
  <c r="AP19" i="1"/>
  <c r="AQ20" i="1"/>
  <c r="AR21" i="1"/>
  <c r="AS22" i="1"/>
  <c r="AT23" i="1"/>
  <c r="AU24" i="1"/>
  <c r="AW15" i="1"/>
  <c r="AL16" i="1"/>
  <c r="AM17" i="1"/>
  <c r="AN18" i="1"/>
  <c r="AO19" i="1"/>
  <c r="AP20" i="1"/>
  <c r="AQ21" i="1"/>
  <c r="AR22" i="1"/>
  <c r="AS23" i="1"/>
  <c r="AT24" i="1"/>
  <c r="AU25" i="1"/>
  <c r="AW16" i="1"/>
  <c r="AL17" i="1"/>
  <c r="AM18" i="1"/>
  <c r="AN19" i="1"/>
  <c r="AO20" i="1"/>
  <c r="AP21" i="1"/>
  <c r="AQ22" i="1"/>
  <c r="AR23" i="1"/>
  <c r="AS24" i="1"/>
  <c r="AT25" i="1"/>
  <c r="AU26" i="1"/>
  <c r="AW17" i="1"/>
  <c r="AL18" i="1"/>
  <c r="AM19" i="1"/>
  <c r="AN20" i="1"/>
  <c r="AO21" i="1"/>
  <c r="AP22" i="1"/>
  <c r="AQ23" i="1"/>
  <c r="AR24" i="1"/>
  <c r="AS25" i="1"/>
  <c r="AT26" i="1"/>
  <c r="AU27" i="1"/>
  <c r="AW18" i="1"/>
  <c r="AL19" i="1"/>
  <c r="AM20" i="1"/>
  <c r="AN21" i="1"/>
  <c r="AO22" i="1"/>
  <c r="AP23" i="1"/>
  <c r="AQ24" i="1"/>
  <c r="AR25" i="1"/>
  <c r="AS26" i="1"/>
  <c r="AT27" i="1"/>
  <c r="AU28" i="1"/>
  <c r="AW19" i="1"/>
  <c r="AL20" i="1"/>
  <c r="AM21" i="1"/>
  <c r="AN22" i="1"/>
  <c r="AO23" i="1"/>
  <c r="AP24" i="1"/>
  <c r="AQ25" i="1"/>
  <c r="AR26" i="1"/>
  <c r="AS27" i="1"/>
  <c r="AT28" i="1"/>
  <c r="AU29" i="1"/>
  <c r="AW20" i="1"/>
  <c r="AL21" i="1"/>
  <c r="AM22" i="1"/>
  <c r="AN23" i="1"/>
  <c r="AO24" i="1"/>
  <c r="AP25" i="1"/>
  <c r="AQ26" i="1"/>
  <c r="AR27" i="1"/>
  <c r="AS28" i="1"/>
  <c r="AT29" i="1"/>
  <c r="AU30" i="1"/>
  <c r="AW21" i="1"/>
  <c r="AL22" i="1"/>
  <c r="AM23" i="1"/>
  <c r="AN24" i="1"/>
  <c r="AO25" i="1"/>
  <c r="AP26" i="1"/>
  <c r="AQ27" i="1"/>
  <c r="AR28" i="1"/>
  <c r="AS29" i="1"/>
  <c r="AT30" i="1"/>
  <c r="AU31" i="1"/>
  <c r="AW22" i="1"/>
  <c r="AL23" i="1"/>
  <c r="AM24" i="1"/>
  <c r="AN25" i="1"/>
  <c r="AO26" i="1"/>
  <c r="AP27" i="1"/>
  <c r="AQ28" i="1"/>
  <c r="AR29" i="1"/>
  <c r="AS30" i="1"/>
  <c r="AT31" i="1"/>
  <c r="AU32" i="1"/>
  <c r="AW23" i="1"/>
  <c r="AL24" i="1"/>
  <c r="AM25" i="1"/>
  <c r="AN26" i="1"/>
  <c r="AO27" i="1"/>
  <c r="AP28" i="1"/>
  <c r="AQ29" i="1"/>
  <c r="AR30" i="1"/>
  <c r="AS31" i="1"/>
  <c r="AT32" i="1"/>
  <c r="AU33" i="1"/>
  <c r="AW24" i="1"/>
  <c r="AL25" i="1"/>
  <c r="AM26" i="1"/>
  <c r="AN27" i="1"/>
  <c r="AO28" i="1"/>
  <c r="AP29" i="1"/>
  <c r="AQ30" i="1"/>
  <c r="AR31" i="1"/>
  <c r="AS32" i="1"/>
  <c r="AT33" i="1"/>
  <c r="AU34" i="1"/>
  <c r="AW25" i="1"/>
  <c r="AL26" i="1"/>
  <c r="AM27" i="1"/>
  <c r="AN28" i="1"/>
  <c r="AO29" i="1"/>
  <c r="AP30" i="1"/>
  <c r="AQ31" i="1"/>
  <c r="AR32" i="1"/>
  <c r="AS33" i="1"/>
  <c r="AT34" i="1"/>
  <c r="AU35" i="1"/>
  <c r="AW26" i="1"/>
  <c r="AL27" i="1"/>
  <c r="AM28" i="1"/>
  <c r="AN29" i="1"/>
  <c r="AO30" i="1"/>
  <c r="AP31" i="1"/>
  <c r="AQ32" i="1"/>
  <c r="AR33" i="1"/>
  <c r="AS34" i="1"/>
  <c r="AT35" i="1"/>
  <c r="AU36" i="1"/>
  <c r="AW27" i="1"/>
  <c r="AL28" i="1"/>
  <c r="AM29" i="1"/>
  <c r="AN30" i="1"/>
  <c r="AO31" i="1"/>
  <c r="AP32" i="1"/>
  <c r="AQ33" i="1"/>
  <c r="AR34" i="1"/>
  <c r="AS35" i="1"/>
  <c r="AT36" i="1"/>
  <c r="AU37" i="1"/>
  <c r="AW28" i="1"/>
  <c r="AL29" i="1"/>
  <c r="AM30" i="1"/>
  <c r="AN31" i="1"/>
  <c r="AO32" i="1"/>
  <c r="AP33" i="1"/>
  <c r="AQ34" i="1"/>
  <c r="AR35" i="1"/>
  <c r="AS36" i="1"/>
  <c r="AT37" i="1"/>
  <c r="AU38" i="1"/>
  <c r="AW29" i="1"/>
  <c r="AL30" i="1"/>
  <c r="AM31" i="1"/>
  <c r="AN32" i="1"/>
  <c r="AO33" i="1"/>
  <c r="AP34" i="1"/>
  <c r="AQ35" i="1"/>
  <c r="AR36" i="1"/>
  <c r="AS37" i="1"/>
  <c r="AT38" i="1"/>
  <c r="AU39" i="1"/>
  <c r="AW30" i="1"/>
  <c r="AL31" i="1"/>
  <c r="AM32" i="1"/>
  <c r="AN33" i="1"/>
  <c r="AO34" i="1"/>
  <c r="AP35" i="1"/>
  <c r="AQ36" i="1"/>
  <c r="AR37" i="1"/>
  <c r="AS38" i="1"/>
  <c r="AT39" i="1"/>
  <c r="AU40" i="1"/>
  <c r="AW31" i="1"/>
  <c r="AL32" i="1"/>
  <c r="AM33" i="1"/>
  <c r="AN34" i="1"/>
  <c r="AO35" i="1"/>
  <c r="AP36" i="1"/>
  <c r="AQ37" i="1"/>
  <c r="AR38" i="1"/>
  <c r="AS39" i="1"/>
  <c r="AT40" i="1"/>
  <c r="AU41" i="1"/>
  <c r="AW32" i="1"/>
  <c r="AL33" i="1"/>
  <c r="AM34" i="1"/>
  <c r="AN35" i="1"/>
  <c r="AO36" i="1"/>
  <c r="AP37" i="1"/>
  <c r="AQ38" i="1"/>
  <c r="AR39" i="1"/>
  <c r="AS40" i="1"/>
  <c r="AT41" i="1"/>
  <c r="AU42" i="1"/>
  <c r="AW33" i="1"/>
  <c r="AL34" i="1"/>
  <c r="AM35" i="1"/>
  <c r="AN36" i="1"/>
  <c r="AO37" i="1"/>
  <c r="AP38" i="1"/>
  <c r="AQ39" i="1"/>
  <c r="AR40" i="1"/>
  <c r="AS41" i="1"/>
  <c r="AT42" i="1"/>
  <c r="AU43" i="1"/>
  <c r="AW34" i="1"/>
  <c r="AL35" i="1"/>
  <c r="AM36" i="1"/>
  <c r="AN37" i="1"/>
  <c r="AO38" i="1"/>
  <c r="AP39" i="1"/>
  <c r="AQ40" i="1"/>
  <c r="AR41" i="1"/>
  <c r="AS42" i="1"/>
  <c r="AT43" i="1"/>
  <c r="AU44" i="1"/>
  <c r="AW35" i="1"/>
  <c r="AL36" i="1"/>
  <c r="AM37" i="1"/>
  <c r="AN38" i="1"/>
  <c r="AO39" i="1"/>
  <c r="AP40" i="1"/>
  <c r="AQ41" i="1"/>
  <c r="AR42" i="1"/>
  <c r="AS43" i="1"/>
  <c r="AT44" i="1"/>
  <c r="AU45" i="1"/>
  <c r="AW36" i="1"/>
  <c r="AL37" i="1"/>
  <c r="AM38" i="1"/>
  <c r="AN39" i="1"/>
  <c r="AO40" i="1"/>
  <c r="AP41" i="1"/>
  <c r="AQ42" i="1"/>
  <c r="AR43" i="1"/>
  <c r="AS44" i="1"/>
  <c r="AT45" i="1"/>
  <c r="AU46" i="1"/>
  <c r="AW37" i="1"/>
  <c r="AL38" i="1"/>
  <c r="AM39" i="1"/>
  <c r="AN40" i="1"/>
  <c r="AO41" i="1"/>
  <c r="AP42" i="1"/>
  <c r="AQ43" i="1"/>
  <c r="AR44" i="1"/>
  <c r="AS45" i="1"/>
  <c r="AT46" i="1"/>
  <c r="AU47" i="1"/>
  <c r="AW38" i="1"/>
  <c r="AL39" i="1"/>
  <c r="AM40" i="1"/>
  <c r="AN41" i="1"/>
  <c r="AO42" i="1"/>
  <c r="AP43" i="1"/>
  <c r="AQ44" i="1"/>
  <c r="AR45" i="1"/>
  <c r="AS46" i="1"/>
  <c r="AT47" i="1"/>
  <c r="AU48" i="1"/>
  <c r="AW39" i="1"/>
  <c r="AL40" i="1"/>
  <c r="AM41" i="1"/>
  <c r="AN42" i="1"/>
  <c r="AO43" i="1"/>
  <c r="AP44" i="1"/>
  <c r="AQ45" i="1"/>
  <c r="AR46" i="1"/>
  <c r="AS47" i="1"/>
  <c r="AT48" i="1"/>
  <c r="AU49" i="1"/>
  <c r="AW40" i="1"/>
  <c r="AL41" i="1"/>
  <c r="AM42" i="1"/>
  <c r="AN43" i="1"/>
  <c r="AO44" i="1"/>
  <c r="AP45" i="1"/>
  <c r="AQ46" i="1"/>
  <c r="AR47" i="1"/>
  <c r="AS48" i="1"/>
  <c r="AT49" i="1"/>
  <c r="AU50" i="1"/>
  <c r="AW41" i="1"/>
  <c r="AL42" i="1"/>
  <c r="AM43" i="1"/>
  <c r="AN44" i="1"/>
  <c r="AO45" i="1"/>
  <c r="AP46" i="1"/>
  <c r="AQ47" i="1"/>
  <c r="AR48" i="1"/>
  <c r="AS49" i="1"/>
  <c r="AT50" i="1"/>
  <c r="AU51" i="1"/>
  <c r="AW42" i="1"/>
  <c r="AL43" i="1"/>
  <c r="AW43" i="1"/>
  <c r="AL44" i="1"/>
  <c r="AM44" i="1"/>
  <c r="AW44" i="1"/>
  <c r="AL45" i="1"/>
  <c r="AM45" i="1"/>
  <c r="AN45" i="1"/>
  <c r="AW45" i="1"/>
  <c r="AL46" i="1"/>
  <c r="AM46" i="1"/>
  <c r="AN46" i="1"/>
  <c r="AO46" i="1"/>
  <c r="AW46" i="1"/>
  <c r="AL47" i="1"/>
  <c r="AM47" i="1"/>
  <c r="AN47" i="1"/>
  <c r="AO47" i="1"/>
  <c r="AP47" i="1"/>
  <c r="AW47" i="1"/>
  <c r="AL48" i="1"/>
  <c r="AM48" i="1"/>
  <c r="AN48" i="1"/>
  <c r="AO48" i="1"/>
  <c r="AP48" i="1"/>
  <c r="AQ48" i="1"/>
  <c r="AW48" i="1"/>
  <c r="AL49" i="1"/>
  <c r="AM49" i="1"/>
  <c r="AN49" i="1"/>
  <c r="AO49" i="1"/>
  <c r="AP49" i="1"/>
  <c r="AQ49" i="1"/>
  <c r="AR49" i="1"/>
  <c r="AW49" i="1"/>
  <c r="AL50" i="1"/>
  <c r="AM50" i="1"/>
  <c r="AN50" i="1"/>
  <c r="AO50" i="1"/>
  <c r="AP50" i="1"/>
  <c r="AQ50" i="1"/>
  <c r="AR50" i="1"/>
  <c r="AS50" i="1"/>
  <c r="AW50" i="1"/>
  <c r="AL51" i="1"/>
  <c r="AM52" i="1"/>
  <c r="AM51" i="1"/>
  <c r="AN52" i="1"/>
  <c r="AN51" i="1"/>
  <c r="AO52" i="1"/>
  <c r="AO51" i="1"/>
  <c r="AP52" i="1"/>
  <c r="AP51" i="1"/>
  <c r="AQ52" i="1"/>
  <c r="AQ51" i="1"/>
  <c r="AR52" i="1"/>
  <c r="AR51" i="1"/>
  <c r="AS52" i="1"/>
  <c r="AS51" i="1"/>
  <c r="AT52" i="1"/>
  <c r="AT51" i="1"/>
  <c r="AU52" i="1"/>
  <c r="AW51" i="1"/>
  <c r="AL52" i="1"/>
  <c r="S52" i="1"/>
  <c r="S51" i="1"/>
  <c r="S50" i="1"/>
  <c r="S49" i="1"/>
  <c r="S48" i="1"/>
  <c r="S47" i="1"/>
  <c r="S46" i="1"/>
  <c r="S45" i="1"/>
  <c r="S44" i="1"/>
  <c r="AW52" i="1"/>
  <c r="S22" i="1"/>
  <c r="S21" i="1"/>
  <c r="S20" i="1"/>
  <c r="S19" i="1"/>
  <c r="S18" i="1"/>
  <c r="S17" i="1"/>
  <c r="S16" i="1"/>
  <c r="S15" i="1"/>
  <c r="S1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13" i="1"/>
  <c r="AZ13" i="1"/>
  <c r="X13" i="1"/>
  <c r="X13" i="3"/>
  <c r="BA13" i="1"/>
  <c r="Y13" i="1"/>
  <c r="Y13" i="3"/>
  <c r="BB13" i="1"/>
  <c r="Z13" i="1"/>
  <c r="Z13" i="3"/>
  <c r="BC13" i="1"/>
  <c r="AA13" i="1"/>
  <c r="AA13" i="3"/>
  <c r="BD13" i="1"/>
  <c r="AB13" i="1"/>
  <c r="AB13" i="3"/>
  <c r="BE13" i="1"/>
  <c r="AC13" i="1"/>
  <c r="AC13" i="3"/>
  <c r="BF13" i="1"/>
  <c r="AD13" i="1"/>
  <c r="AD13" i="3"/>
  <c r="BG13" i="1"/>
  <c r="AE13" i="1"/>
  <c r="AE13" i="3"/>
  <c r="BH13" i="1"/>
  <c r="AF13" i="1"/>
  <c r="AF13" i="3"/>
  <c r="BI13" i="1"/>
  <c r="AG13" i="1"/>
  <c r="AG13" i="3"/>
  <c r="BJ13" i="1"/>
  <c r="AH13" i="1"/>
  <c r="AH13" i="3"/>
  <c r="AY13" i="1"/>
  <c r="W13" i="1"/>
  <c r="W13" i="3"/>
  <c r="AZ14" i="1"/>
  <c r="X14" i="1"/>
  <c r="X14" i="3"/>
  <c r="BA14" i="1"/>
  <c r="Y14" i="1"/>
  <c r="Y14" i="3"/>
  <c r="BB14" i="1"/>
  <c r="Z14" i="1"/>
  <c r="Z14" i="3"/>
  <c r="BC14" i="1"/>
  <c r="AA14" i="1"/>
  <c r="AA14" i="3"/>
  <c r="BD14" i="1"/>
  <c r="AB14" i="1"/>
  <c r="AB14" i="3"/>
  <c r="BE14" i="1"/>
  <c r="AC14" i="1"/>
  <c r="AC14" i="3"/>
  <c r="BF14" i="1"/>
  <c r="AD14" i="1"/>
  <c r="AD14" i="3"/>
  <c r="BG14" i="1"/>
  <c r="AE14" i="1"/>
  <c r="AE14" i="3"/>
  <c r="BH14" i="1"/>
  <c r="AF14" i="1"/>
  <c r="AF14" i="3"/>
  <c r="BI14" i="1"/>
  <c r="AG14" i="1"/>
  <c r="AG14" i="3"/>
  <c r="BJ14" i="1"/>
  <c r="AH14" i="1"/>
  <c r="AH14" i="3"/>
  <c r="AY14" i="1"/>
  <c r="W14" i="1"/>
  <c r="W14" i="3"/>
  <c r="BJ15" i="1"/>
  <c r="AH15" i="1"/>
  <c r="AH15" i="3"/>
  <c r="BI15" i="1"/>
  <c r="AG15" i="1"/>
  <c r="AG15" i="3"/>
  <c r="BH15" i="1"/>
  <c r="AF15" i="1"/>
  <c r="AF15" i="3"/>
  <c r="BG15" i="1"/>
  <c r="AE15" i="1"/>
  <c r="AE15" i="3"/>
  <c r="BF15" i="1"/>
  <c r="AD15" i="1"/>
  <c r="AD15" i="3"/>
  <c r="BE15" i="1"/>
  <c r="AC15" i="1"/>
  <c r="AC15" i="3"/>
  <c r="BD15" i="1"/>
  <c r="AB15" i="1"/>
  <c r="AB15" i="3"/>
  <c r="BC15" i="1"/>
  <c r="AA15" i="1"/>
  <c r="AA15" i="3"/>
  <c r="BB15" i="1"/>
  <c r="Z15" i="1"/>
  <c r="Z15" i="3"/>
  <c r="BA15" i="1"/>
  <c r="Y15" i="1"/>
  <c r="Y15" i="3"/>
  <c r="AZ15" i="1"/>
  <c r="X15" i="1"/>
  <c r="X15" i="3"/>
  <c r="AY15" i="1"/>
  <c r="W15" i="1"/>
  <c r="W15" i="3"/>
  <c r="AZ16" i="1"/>
  <c r="X16" i="1"/>
  <c r="X16" i="3"/>
  <c r="BA16" i="1"/>
  <c r="Y16" i="1"/>
  <c r="Y16" i="3"/>
  <c r="BB16" i="1"/>
  <c r="Z16" i="1"/>
  <c r="Z16" i="3"/>
  <c r="BC16" i="1"/>
  <c r="AA16" i="1"/>
  <c r="AA16" i="3"/>
  <c r="BD16" i="1"/>
  <c r="AB16" i="1"/>
  <c r="AB16" i="3"/>
  <c r="BE16" i="1"/>
  <c r="AC16" i="1"/>
  <c r="AC16" i="3"/>
  <c r="BF16" i="1"/>
  <c r="AD16" i="1"/>
  <c r="AD16" i="3"/>
  <c r="BG16" i="1"/>
  <c r="AE16" i="1"/>
  <c r="AE16" i="3"/>
  <c r="BH16" i="1"/>
  <c r="AF16" i="1"/>
  <c r="AF16" i="3"/>
  <c r="BI16" i="1"/>
  <c r="AG16" i="1"/>
  <c r="AG16" i="3"/>
  <c r="BJ16" i="1"/>
  <c r="AH16" i="1"/>
  <c r="AH16" i="3"/>
  <c r="AY16" i="1"/>
  <c r="W16" i="1"/>
  <c r="W16" i="3"/>
  <c r="AZ17" i="1"/>
  <c r="X17" i="1"/>
  <c r="X17" i="3"/>
  <c r="BA17" i="1"/>
  <c r="Y17" i="1"/>
  <c r="Y17" i="3"/>
  <c r="BB17" i="1"/>
  <c r="Z17" i="1"/>
  <c r="Z17" i="3"/>
  <c r="BC17" i="1"/>
  <c r="AA17" i="1"/>
  <c r="AA17" i="3"/>
  <c r="BD17" i="1"/>
  <c r="AB17" i="1"/>
  <c r="AB17" i="3"/>
  <c r="BE17" i="1"/>
  <c r="AC17" i="1"/>
  <c r="AC17" i="3"/>
  <c r="BF17" i="1"/>
  <c r="AD17" i="1"/>
  <c r="AD17" i="3"/>
  <c r="BG17" i="1"/>
  <c r="AE17" i="1"/>
  <c r="AE17" i="3"/>
  <c r="BH17" i="1"/>
  <c r="AF17" i="1"/>
  <c r="AF17" i="3"/>
  <c r="BI17" i="1"/>
  <c r="AG17" i="1"/>
  <c r="AG17" i="3"/>
  <c r="BJ17" i="1"/>
  <c r="AH17" i="1"/>
  <c r="AH17" i="3"/>
  <c r="AY17" i="1"/>
  <c r="W17" i="1"/>
  <c r="W17" i="3"/>
  <c r="AZ18" i="1"/>
  <c r="X18" i="1"/>
  <c r="X18" i="3"/>
  <c r="BA18" i="1"/>
  <c r="Y18" i="1"/>
  <c r="Y18" i="3"/>
  <c r="BB18" i="1"/>
  <c r="Z18" i="1"/>
  <c r="Z18" i="3"/>
  <c r="BC18" i="1"/>
  <c r="AA18" i="1"/>
  <c r="AA18" i="3"/>
  <c r="BD18" i="1"/>
  <c r="AB18" i="1"/>
  <c r="AB18" i="3"/>
  <c r="BE18" i="1"/>
  <c r="AC18" i="1"/>
  <c r="AC18" i="3"/>
  <c r="BF18" i="1"/>
  <c r="AD18" i="1"/>
  <c r="AD18" i="3"/>
  <c r="BG18" i="1"/>
  <c r="AE18" i="1"/>
  <c r="AE18" i="3"/>
  <c r="BH18" i="1"/>
  <c r="AF18" i="1"/>
  <c r="AF18" i="3"/>
  <c r="BI18" i="1"/>
  <c r="AG18" i="1"/>
  <c r="AG18" i="3"/>
  <c r="BJ18" i="1"/>
  <c r="AH18" i="1"/>
  <c r="AH18" i="3"/>
  <c r="AY18" i="1"/>
  <c r="W18" i="1"/>
  <c r="W18" i="3"/>
  <c r="AZ19" i="1"/>
  <c r="X19" i="1"/>
  <c r="X19" i="3"/>
  <c r="BA19" i="1"/>
  <c r="Y19" i="1"/>
  <c r="Y19" i="3"/>
  <c r="BB19" i="1"/>
  <c r="Z19" i="1"/>
  <c r="Z19" i="3"/>
  <c r="BC19" i="1"/>
  <c r="AA19" i="1"/>
  <c r="AA19" i="3"/>
  <c r="BD19" i="1"/>
  <c r="AB19" i="1"/>
  <c r="AB19" i="3"/>
  <c r="BE19" i="1"/>
  <c r="AC19" i="1"/>
  <c r="AC19" i="3"/>
  <c r="BF19" i="1"/>
  <c r="AD19" i="1"/>
  <c r="AD19" i="3"/>
  <c r="BG19" i="1"/>
  <c r="AE19" i="1"/>
  <c r="AE19" i="3"/>
  <c r="BH19" i="1"/>
  <c r="AF19" i="1"/>
  <c r="AF19" i="3"/>
  <c r="BI19" i="1"/>
  <c r="AG19" i="1"/>
  <c r="AG19" i="3"/>
  <c r="BJ19" i="1"/>
  <c r="AH19" i="1"/>
  <c r="AH19" i="3"/>
  <c r="AY19" i="1"/>
  <c r="W19" i="1"/>
  <c r="W19" i="3"/>
  <c r="BJ20" i="1"/>
  <c r="AH20" i="1"/>
  <c r="AH20" i="3"/>
  <c r="BI20" i="1"/>
  <c r="AG20" i="1"/>
  <c r="AG20" i="3"/>
  <c r="BH20" i="1"/>
  <c r="AF20" i="1"/>
  <c r="AF20" i="3"/>
  <c r="BG20" i="1"/>
  <c r="AE20" i="1"/>
  <c r="AE20" i="3"/>
  <c r="BF20" i="1"/>
  <c r="AD20" i="1"/>
  <c r="AD20" i="3"/>
  <c r="BE20" i="1"/>
  <c r="AC20" i="1"/>
  <c r="AC20" i="3"/>
  <c r="BD20" i="1"/>
  <c r="AB20" i="1"/>
  <c r="AB20" i="3"/>
  <c r="BC20" i="1"/>
  <c r="AA20" i="1"/>
  <c r="AA20" i="3"/>
  <c r="BB20" i="1"/>
  <c r="Z20" i="1"/>
  <c r="Z20" i="3"/>
  <c r="BA20" i="1"/>
  <c r="Y20" i="1"/>
  <c r="Y20" i="3"/>
  <c r="AZ20" i="1"/>
  <c r="X20" i="1"/>
  <c r="X20" i="3"/>
  <c r="AY20" i="1"/>
  <c r="W20" i="1"/>
  <c r="W20" i="3"/>
  <c r="BJ21" i="1"/>
  <c r="AH21" i="1"/>
  <c r="AH21" i="3"/>
  <c r="BI21" i="1"/>
  <c r="AG21" i="1"/>
  <c r="AG21" i="3"/>
  <c r="BH21" i="1"/>
  <c r="AF21" i="1"/>
  <c r="AF21" i="3"/>
  <c r="BG21" i="1"/>
  <c r="AE21" i="1"/>
  <c r="AE21" i="3"/>
  <c r="BF21" i="1"/>
  <c r="AD21" i="1"/>
  <c r="AD21" i="3"/>
  <c r="BE21" i="1"/>
  <c r="AC21" i="1"/>
  <c r="AC21" i="3"/>
  <c r="BD21" i="1"/>
  <c r="AB21" i="1"/>
  <c r="AB21" i="3"/>
  <c r="BC21" i="1"/>
  <c r="AA21" i="1"/>
  <c r="AA21" i="3"/>
  <c r="BB21" i="1"/>
  <c r="Z21" i="1"/>
  <c r="Z21" i="3"/>
  <c r="BA21" i="1"/>
  <c r="Y21" i="1"/>
  <c r="Y21" i="3"/>
  <c r="AZ21" i="1"/>
  <c r="X21" i="1"/>
  <c r="X21" i="3"/>
  <c r="AY21" i="1"/>
  <c r="W21" i="1"/>
  <c r="W21" i="3"/>
  <c r="AZ22" i="1"/>
  <c r="X22" i="1"/>
  <c r="X22" i="3"/>
  <c r="BA22" i="1"/>
  <c r="Y22" i="1"/>
  <c r="Y22" i="3"/>
  <c r="BB22" i="1"/>
  <c r="Z22" i="1"/>
  <c r="Z22" i="3"/>
  <c r="BC22" i="1"/>
  <c r="AA22" i="1"/>
  <c r="AA22" i="3"/>
  <c r="BD22" i="1"/>
  <c r="AB22" i="1"/>
  <c r="AB22" i="3"/>
  <c r="BE22" i="1"/>
  <c r="AC22" i="1"/>
  <c r="AC22" i="3"/>
  <c r="BF22" i="1"/>
  <c r="AD22" i="1"/>
  <c r="AD22" i="3"/>
  <c r="BG22" i="1"/>
  <c r="AE22" i="1"/>
  <c r="AE22" i="3"/>
  <c r="BH22" i="1"/>
  <c r="AF22" i="1"/>
  <c r="AF22" i="3"/>
  <c r="BI22" i="1"/>
  <c r="AG22" i="1"/>
  <c r="AG22" i="3"/>
  <c r="BJ22" i="1"/>
  <c r="AH22" i="1"/>
  <c r="AH22" i="3"/>
  <c r="AY22" i="1"/>
  <c r="W22" i="1"/>
  <c r="W22" i="3"/>
  <c r="AZ23" i="1"/>
  <c r="X23" i="1"/>
  <c r="X23" i="3"/>
  <c r="BA23" i="1"/>
  <c r="Y23" i="1"/>
  <c r="Y23" i="3"/>
  <c r="BB23" i="1"/>
  <c r="Z23" i="1"/>
  <c r="Z23" i="3"/>
  <c r="BC23" i="1"/>
  <c r="AA23" i="1"/>
  <c r="AA23" i="3"/>
  <c r="BD23" i="1"/>
  <c r="AB23" i="1"/>
  <c r="AB23" i="3"/>
  <c r="BE23" i="1"/>
  <c r="AC23" i="1"/>
  <c r="AC23" i="3"/>
  <c r="BF23" i="1"/>
  <c r="AD23" i="1"/>
  <c r="AD23" i="3"/>
  <c r="BG23" i="1"/>
  <c r="AE23" i="1"/>
  <c r="AE23" i="3"/>
  <c r="BH23" i="1"/>
  <c r="AF23" i="1"/>
  <c r="AF23" i="3"/>
  <c r="BI23" i="1"/>
  <c r="AG23" i="1"/>
  <c r="AG23" i="3"/>
  <c r="BJ23" i="1"/>
  <c r="AH23" i="1"/>
  <c r="AH23" i="3"/>
  <c r="AY23" i="1"/>
  <c r="W23" i="1"/>
  <c r="W23" i="3"/>
  <c r="AZ24" i="1"/>
  <c r="X24" i="1"/>
  <c r="X24" i="3"/>
  <c r="BA24" i="1"/>
  <c r="Y24" i="1"/>
  <c r="Y24" i="3"/>
  <c r="BB24" i="1"/>
  <c r="Z24" i="1"/>
  <c r="Z24" i="3"/>
  <c r="BC24" i="1"/>
  <c r="AA24" i="1"/>
  <c r="AA24" i="3"/>
  <c r="BD24" i="1"/>
  <c r="AB24" i="1"/>
  <c r="AB24" i="3"/>
  <c r="BE24" i="1"/>
  <c r="AC24" i="1"/>
  <c r="AC24" i="3"/>
  <c r="BF24" i="1"/>
  <c r="AD24" i="1"/>
  <c r="AD24" i="3"/>
  <c r="BG24" i="1"/>
  <c r="AE24" i="1"/>
  <c r="AE24" i="3"/>
  <c r="BH24" i="1"/>
  <c r="AF24" i="1"/>
  <c r="AF24" i="3"/>
  <c r="BI24" i="1"/>
  <c r="AG24" i="1"/>
  <c r="AG24" i="3"/>
  <c r="BJ24" i="1"/>
  <c r="AH24" i="1"/>
  <c r="AH24" i="3"/>
  <c r="AY24" i="1"/>
  <c r="W24" i="1"/>
  <c r="W24" i="3"/>
  <c r="AZ25" i="1"/>
  <c r="X25" i="1"/>
  <c r="X25" i="3"/>
  <c r="BA25" i="1"/>
  <c r="Y25" i="1"/>
  <c r="Y25" i="3"/>
  <c r="BB25" i="1"/>
  <c r="Z25" i="1"/>
  <c r="Z25" i="3"/>
  <c r="BC25" i="1"/>
  <c r="AA25" i="1"/>
  <c r="AA25" i="3"/>
  <c r="BD25" i="1"/>
  <c r="AB25" i="1"/>
  <c r="AB25" i="3"/>
  <c r="BE25" i="1"/>
  <c r="AC25" i="1"/>
  <c r="AC25" i="3"/>
  <c r="BF25" i="1"/>
  <c r="AD25" i="1"/>
  <c r="AD25" i="3"/>
  <c r="BG25" i="1"/>
  <c r="AE25" i="1"/>
  <c r="AE25" i="3"/>
  <c r="BH25" i="1"/>
  <c r="AF25" i="1"/>
  <c r="AF25" i="3"/>
  <c r="BI25" i="1"/>
  <c r="AG25" i="1"/>
  <c r="AG25" i="3"/>
  <c r="BJ25" i="1"/>
  <c r="AH25" i="1"/>
  <c r="AH25" i="3"/>
  <c r="AY25" i="1"/>
  <c r="W25" i="1"/>
  <c r="W25" i="3"/>
  <c r="BJ26" i="1"/>
  <c r="AH26" i="1"/>
  <c r="AH26" i="3"/>
  <c r="BI26" i="1"/>
  <c r="AG26" i="1"/>
  <c r="AG26" i="3"/>
  <c r="BH26" i="1"/>
  <c r="AF26" i="1"/>
  <c r="AF26" i="3"/>
  <c r="BG26" i="1"/>
  <c r="AE26" i="1"/>
  <c r="AE26" i="3"/>
  <c r="BF26" i="1"/>
  <c r="AD26" i="1"/>
  <c r="AD26" i="3"/>
  <c r="BE26" i="1"/>
  <c r="AC26" i="1"/>
  <c r="AC26" i="3"/>
  <c r="BD26" i="1"/>
  <c r="AB26" i="1"/>
  <c r="AB26" i="3"/>
  <c r="BC26" i="1"/>
  <c r="AA26" i="1"/>
  <c r="AA26" i="3"/>
  <c r="BB26" i="1"/>
  <c r="Z26" i="1"/>
  <c r="Z26" i="3"/>
  <c r="BA26" i="1"/>
  <c r="Y26" i="1"/>
  <c r="Y26" i="3"/>
  <c r="AZ26" i="1"/>
  <c r="X26" i="1"/>
  <c r="X26" i="3"/>
  <c r="AY26" i="1"/>
  <c r="W26" i="1"/>
  <c r="W26" i="3"/>
  <c r="BJ27" i="1"/>
  <c r="AH27" i="1"/>
  <c r="AH27" i="3"/>
  <c r="BI27" i="1"/>
  <c r="AG27" i="1"/>
  <c r="AG27" i="3"/>
  <c r="BH27" i="1"/>
  <c r="AF27" i="1"/>
  <c r="AF27" i="3"/>
  <c r="BG27" i="1"/>
  <c r="AE27" i="1"/>
  <c r="AE27" i="3"/>
  <c r="BF27" i="1"/>
  <c r="AD27" i="1"/>
  <c r="AD27" i="3"/>
  <c r="BE27" i="1"/>
  <c r="AC27" i="1"/>
  <c r="AC27" i="3"/>
  <c r="BD27" i="1"/>
  <c r="AB27" i="1"/>
  <c r="AB27" i="3"/>
  <c r="BC27" i="1"/>
  <c r="AA27" i="1"/>
  <c r="AA27" i="3"/>
  <c r="BB27" i="1"/>
  <c r="Z27" i="1"/>
  <c r="Z27" i="3"/>
  <c r="BA27" i="1"/>
  <c r="Y27" i="1"/>
  <c r="Y27" i="3"/>
  <c r="AZ27" i="1"/>
  <c r="X27" i="1"/>
  <c r="X27" i="3"/>
  <c r="AY27" i="1"/>
  <c r="W27" i="1"/>
  <c r="W27" i="3"/>
  <c r="AZ28" i="1"/>
  <c r="X28" i="1"/>
  <c r="X28" i="3"/>
  <c r="BA28" i="1"/>
  <c r="Y28" i="1"/>
  <c r="Y28" i="3"/>
  <c r="BB28" i="1"/>
  <c r="Z28" i="1"/>
  <c r="Z28" i="3"/>
  <c r="BC28" i="1"/>
  <c r="AA28" i="1"/>
  <c r="AA28" i="3"/>
  <c r="BD28" i="1"/>
  <c r="AB28" i="1"/>
  <c r="AB28" i="3"/>
  <c r="BE28" i="1"/>
  <c r="AC28" i="1"/>
  <c r="AC28" i="3"/>
  <c r="BF28" i="1"/>
  <c r="AD28" i="1"/>
  <c r="AD28" i="3"/>
  <c r="BG28" i="1"/>
  <c r="AE28" i="1"/>
  <c r="AE28" i="3"/>
  <c r="BH28" i="1"/>
  <c r="AF28" i="1"/>
  <c r="AF28" i="3"/>
  <c r="BI28" i="1"/>
  <c r="AG28" i="1"/>
  <c r="AG28" i="3"/>
  <c r="BJ28" i="1"/>
  <c r="AH28" i="1"/>
  <c r="AH28" i="3"/>
  <c r="AY28" i="1"/>
  <c r="W28" i="1"/>
  <c r="W28" i="3"/>
  <c r="AZ29" i="1"/>
  <c r="X29" i="1"/>
  <c r="X29" i="3"/>
  <c r="BA29" i="1"/>
  <c r="Y29" i="1"/>
  <c r="Y29" i="3"/>
  <c r="BB29" i="1"/>
  <c r="Z29" i="1"/>
  <c r="Z29" i="3"/>
  <c r="BC29" i="1"/>
  <c r="AA29" i="1"/>
  <c r="AA29" i="3"/>
  <c r="BD29" i="1"/>
  <c r="AB29" i="1"/>
  <c r="AB29" i="3"/>
  <c r="BE29" i="1"/>
  <c r="AC29" i="1"/>
  <c r="AC29" i="3"/>
  <c r="BF29" i="1"/>
  <c r="AD29" i="1"/>
  <c r="AD29" i="3"/>
  <c r="BG29" i="1"/>
  <c r="AE29" i="1"/>
  <c r="AE29" i="3"/>
  <c r="BH29" i="1"/>
  <c r="AF29" i="1"/>
  <c r="AF29" i="3"/>
  <c r="BI29" i="1"/>
  <c r="AG29" i="1"/>
  <c r="AG29" i="3"/>
  <c r="BJ29" i="1"/>
  <c r="AH29" i="1"/>
  <c r="AH29" i="3"/>
  <c r="AY29" i="1"/>
  <c r="W29" i="1"/>
  <c r="W29" i="3"/>
  <c r="AZ30" i="1"/>
  <c r="X30" i="1"/>
  <c r="X30" i="3"/>
  <c r="BA30" i="1"/>
  <c r="Y30" i="1"/>
  <c r="Y30" i="3"/>
  <c r="BB30" i="1"/>
  <c r="Z30" i="1"/>
  <c r="Z30" i="3"/>
  <c r="BC30" i="1"/>
  <c r="AA30" i="1"/>
  <c r="AA30" i="3"/>
  <c r="BD30" i="1"/>
  <c r="AB30" i="1"/>
  <c r="AB30" i="3"/>
  <c r="BE30" i="1"/>
  <c r="AC30" i="1"/>
  <c r="AC30" i="3"/>
  <c r="BF30" i="1"/>
  <c r="AD30" i="1"/>
  <c r="AD30" i="3"/>
  <c r="BG30" i="1"/>
  <c r="AE30" i="1"/>
  <c r="AE30" i="3"/>
  <c r="BH30" i="1"/>
  <c r="AF30" i="1"/>
  <c r="AF30" i="3"/>
  <c r="BI30" i="1"/>
  <c r="AG30" i="1"/>
  <c r="AG30" i="3"/>
  <c r="BJ30" i="1"/>
  <c r="AH30" i="1"/>
  <c r="AH30" i="3"/>
  <c r="AY30" i="1"/>
  <c r="W30" i="1"/>
  <c r="W30" i="3"/>
  <c r="AZ31" i="1"/>
  <c r="X31" i="1"/>
  <c r="X31" i="3"/>
  <c r="BA31" i="1"/>
  <c r="Y31" i="1"/>
  <c r="Y31" i="3"/>
  <c r="BB31" i="1"/>
  <c r="Z31" i="1"/>
  <c r="Z31" i="3"/>
  <c r="BC31" i="1"/>
  <c r="AA31" i="1"/>
  <c r="AA31" i="3"/>
  <c r="BD31" i="1"/>
  <c r="AB31" i="1"/>
  <c r="AB31" i="3"/>
  <c r="BE31" i="1"/>
  <c r="AC31" i="1"/>
  <c r="AC31" i="3"/>
  <c r="BF31" i="1"/>
  <c r="AD31" i="1"/>
  <c r="AD31" i="3"/>
  <c r="BG31" i="1"/>
  <c r="AE31" i="1"/>
  <c r="AE31" i="3"/>
  <c r="BH31" i="1"/>
  <c r="AF31" i="1"/>
  <c r="AF31" i="3"/>
  <c r="BI31" i="1"/>
  <c r="AG31" i="1"/>
  <c r="AG31" i="3"/>
  <c r="BJ31" i="1"/>
  <c r="AH31" i="1"/>
  <c r="AH31" i="3"/>
  <c r="AY31" i="1"/>
  <c r="W31" i="1"/>
  <c r="W31" i="3"/>
  <c r="BJ32" i="1"/>
  <c r="AH32" i="1"/>
  <c r="AH32" i="3"/>
  <c r="BI32" i="1"/>
  <c r="AG32" i="1"/>
  <c r="AG32" i="3"/>
  <c r="BH32" i="1"/>
  <c r="AF32" i="1"/>
  <c r="AF32" i="3"/>
  <c r="BG32" i="1"/>
  <c r="AE32" i="1"/>
  <c r="AE32" i="3"/>
  <c r="BF32" i="1"/>
  <c r="AD32" i="1"/>
  <c r="AD32" i="3"/>
  <c r="BE32" i="1"/>
  <c r="AC32" i="1"/>
  <c r="AC32" i="3"/>
  <c r="BD32" i="1"/>
  <c r="AB32" i="1"/>
  <c r="AB32" i="3"/>
  <c r="BC32" i="1"/>
  <c r="AA32" i="1"/>
  <c r="AA32" i="3"/>
  <c r="BB32" i="1"/>
  <c r="Z32" i="1"/>
  <c r="Z32" i="3"/>
  <c r="BA32" i="1"/>
  <c r="Y32" i="1"/>
  <c r="Y32" i="3"/>
  <c r="AZ32" i="1"/>
  <c r="X32" i="1"/>
  <c r="X32" i="3"/>
  <c r="AY32" i="1"/>
  <c r="W32" i="1"/>
  <c r="W32" i="3"/>
  <c r="BJ33" i="1"/>
  <c r="AH33" i="1"/>
  <c r="AH33" i="3"/>
  <c r="BI33" i="1"/>
  <c r="AG33" i="1"/>
  <c r="AG33" i="3"/>
  <c r="BH33" i="1"/>
  <c r="AF33" i="1"/>
  <c r="AF33" i="3"/>
  <c r="BG33" i="1"/>
  <c r="AE33" i="1"/>
  <c r="AE33" i="3"/>
  <c r="BF33" i="1"/>
  <c r="AD33" i="1"/>
  <c r="AD33" i="3"/>
  <c r="BE33" i="1"/>
  <c r="AC33" i="1"/>
  <c r="AC33" i="3"/>
  <c r="BD33" i="1"/>
  <c r="AB33" i="1"/>
  <c r="AB33" i="3"/>
  <c r="BC33" i="1"/>
  <c r="AA33" i="1"/>
  <c r="AA33" i="3"/>
  <c r="BB33" i="1"/>
  <c r="Z33" i="1"/>
  <c r="Z33" i="3"/>
  <c r="BA33" i="1"/>
  <c r="Y33" i="1"/>
  <c r="Y33" i="3"/>
  <c r="AZ33" i="1"/>
  <c r="X33" i="1"/>
  <c r="X33" i="3"/>
  <c r="AY33" i="1"/>
  <c r="W33" i="1"/>
  <c r="W33" i="3"/>
  <c r="AZ34" i="1"/>
  <c r="X34" i="1"/>
  <c r="X34" i="3"/>
  <c r="BA34" i="1"/>
  <c r="Y34" i="1"/>
  <c r="Y34" i="3"/>
  <c r="BB34" i="1"/>
  <c r="Z34" i="1"/>
  <c r="Z34" i="3"/>
  <c r="BC34" i="1"/>
  <c r="AA34" i="1"/>
  <c r="AA34" i="3"/>
  <c r="BD34" i="1"/>
  <c r="AB34" i="1"/>
  <c r="AB34" i="3"/>
  <c r="BE34" i="1"/>
  <c r="AC34" i="1"/>
  <c r="AC34" i="3"/>
  <c r="BF34" i="1"/>
  <c r="AD34" i="1"/>
  <c r="AD34" i="3"/>
  <c r="BG34" i="1"/>
  <c r="AE34" i="1"/>
  <c r="AE34" i="3"/>
  <c r="BH34" i="1"/>
  <c r="AF34" i="1"/>
  <c r="AF34" i="3"/>
  <c r="BI34" i="1"/>
  <c r="AG34" i="1"/>
  <c r="AG34" i="3"/>
  <c r="BJ34" i="1"/>
  <c r="AH34" i="1"/>
  <c r="AH34" i="3"/>
  <c r="AY34" i="1"/>
  <c r="W34" i="1"/>
  <c r="W34" i="3"/>
  <c r="AZ35" i="1"/>
  <c r="X35" i="1"/>
  <c r="X35" i="3"/>
  <c r="BA35" i="1"/>
  <c r="Y35" i="1"/>
  <c r="Y35" i="3"/>
  <c r="BB35" i="1"/>
  <c r="Z35" i="1"/>
  <c r="Z35" i="3"/>
  <c r="BC35" i="1"/>
  <c r="AA35" i="1"/>
  <c r="AA35" i="3"/>
  <c r="BD35" i="1"/>
  <c r="AB35" i="1"/>
  <c r="AB35" i="3"/>
  <c r="BE35" i="1"/>
  <c r="AC35" i="1"/>
  <c r="AC35" i="3"/>
  <c r="BF35" i="1"/>
  <c r="AD35" i="1"/>
  <c r="AD35" i="3"/>
  <c r="BG35" i="1"/>
  <c r="AE35" i="1"/>
  <c r="AE35" i="3"/>
  <c r="BH35" i="1"/>
  <c r="AF35" i="1"/>
  <c r="AF35" i="3"/>
  <c r="BI35" i="1"/>
  <c r="AG35" i="1"/>
  <c r="AG35" i="3"/>
  <c r="BJ35" i="1"/>
  <c r="AH35" i="1"/>
  <c r="AH35" i="3"/>
  <c r="AY35" i="1"/>
  <c r="W35" i="1"/>
  <c r="W35" i="3"/>
  <c r="AZ36" i="1"/>
  <c r="X36" i="1"/>
  <c r="X36" i="3"/>
  <c r="BA36" i="1"/>
  <c r="Y36" i="1"/>
  <c r="Y36" i="3"/>
  <c r="BB36" i="1"/>
  <c r="Z36" i="1"/>
  <c r="Z36" i="3"/>
  <c r="BC36" i="1"/>
  <c r="AA36" i="1"/>
  <c r="AA36" i="3"/>
  <c r="BD36" i="1"/>
  <c r="AB36" i="1"/>
  <c r="AB36" i="3"/>
  <c r="BE36" i="1"/>
  <c r="AC36" i="1"/>
  <c r="AC36" i="3"/>
  <c r="BF36" i="1"/>
  <c r="AD36" i="1"/>
  <c r="AD36" i="3"/>
  <c r="BG36" i="1"/>
  <c r="AE36" i="1"/>
  <c r="AE36" i="3"/>
  <c r="BH36" i="1"/>
  <c r="AF36" i="1"/>
  <c r="AF36" i="3"/>
  <c r="BI36" i="1"/>
  <c r="AG36" i="1"/>
  <c r="AG36" i="3"/>
  <c r="BJ36" i="1"/>
  <c r="AH36" i="1"/>
  <c r="AH36" i="3"/>
  <c r="AY36" i="1"/>
  <c r="W36" i="1"/>
  <c r="W36" i="3"/>
  <c r="AZ37" i="1"/>
  <c r="X37" i="1"/>
  <c r="X37" i="3"/>
  <c r="BA37" i="1"/>
  <c r="Y37" i="1"/>
  <c r="Y37" i="3"/>
  <c r="BB37" i="1"/>
  <c r="Z37" i="1"/>
  <c r="Z37" i="3"/>
  <c r="BC37" i="1"/>
  <c r="AA37" i="1"/>
  <c r="AA37" i="3"/>
  <c r="BD37" i="1"/>
  <c r="AB37" i="1"/>
  <c r="AB37" i="3"/>
  <c r="BE37" i="1"/>
  <c r="AC37" i="1"/>
  <c r="AC37" i="3"/>
  <c r="BF37" i="1"/>
  <c r="AD37" i="1"/>
  <c r="AD37" i="3"/>
  <c r="BG37" i="1"/>
  <c r="AE37" i="1"/>
  <c r="AE37" i="3"/>
  <c r="BH37" i="1"/>
  <c r="AF37" i="1"/>
  <c r="AF37" i="3"/>
  <c r="BI37" i="1"/>
  <c r="AG37" i="1"/>
  <c r="AG37" i="3"/>
  <c r="BJ37" i="1"/>
  <c r="AH37" i="1"/>
  <c r="AH37" i="3"/>
  <c r="AY37" i="1"/>
  <c r="W37" i="1"/>
  <c r="W37" i="3"/>
  <c r="BJ38" i="1"/>
  <c r="AH38" i="1"/>
  <c r="AH38" i="3"/>
  <c r="BI38" i="1"/>
  <c r="AG38" i="1"/>
  <c r="AG38" i="3"/>
  <c r="BH38" i="1"/>
  <c r="AF38" i="1"/>
  <c r="AF38" i="3"/>
  <c r="BG38" i="1"/>
  <c r="AE38" i="1"/>
  <c r="AE38" i="3"/>
  <c r="BF38" i="1"/>
  <c r="AD38" i="1"/>
  <c r="AD38" i="3"/>
  <c r="BE38" i="1"/>
  <c r="AC38" i="1"/>
  <c r="AC38" i="3"/>
  <c r="BD38" i="1"/>
  <c r="AB38" i="1"/>
  <c r="AB38" i="3"/>
  <c r="BC38" i="1"/>
  <c r="AA38" i="1"/>
  <c r="AA38" i="3"/>
  <c r="BB38" i="1"/>
  <c r="Z38" i="1"/>
  <c r="Z38" i="3"/>
  <c r="BA38" i="1"/>
  <c r="Y38" i="1"/>
  <c r="Y38" i="3"/>
  <c r="AZ38" i="1"/>
  <c r="X38" i="1"/>
  <c r="X38" i="3"/>
  <c r="AY38" i="1"/>
  <c r="W38" i="1"/>
  <c r="W38" i="3"/>
  <c r="BJ39" i="1"/>
  <c r="AH39" i="1"/>
  <c r="AH39" i="3"/>
  <c r="BI39" i="1"/>
  <c r="AG39" i="1"/>
  <c r="AG39" i="3"/>
  <c r="BH39" i="1"/>
  <c r="AF39" i="1"/>
  <c r="AF39" i="3"/>
  <c r="BG39" i="1"/>
  <c r="AE39" i="1"/>
  <c r="AE39" i="3"/>
  <c r="BF39" i="1"/>
  <c r="AD39" i="1"/>
  <c r="AD39" i="3"/>
  <c r="BE39" i="1"/>
  <c r="AC39" i="1"/>
  <c r="AC39" i="3"/>
  <c r="BD39" i="1"/>
  <c r="AB39" i="1"/>
  <c r="AB39" i="3"/>
  <c r="BC39" i="1"/>
  <c r="AA39" i="1"/>
  <c r="AA39" i="3"/>
  <c r="BB39" i="1"/>
  <c r="Z39" i="1"/>
  <c r="Z39" i="3"/>
  <c r="BA39" i="1"/>
  <c r="Y39" i="1"/>
  <c r="Y39" i="3"/>
  <c r="AZ39" i="1"/>
  <c r="X39" i="1"/>
  <c r="X39" i="3"/>
  <c r="AY39" i="1"/>
  <c r="W39" i="1"/>
  <c r="W39" i="3"/>
  <c r="AZ40" i="1"/>
  <c r="X40" i="1"/>
  <c r="X40" i="3"/>
  <c r="BA40" i="1"/>
  <c r="Y40" i="1"/>
  <c r="Y40" i="3"/>
  <c r="BB40" i="1"/>
  <c r="Z40" i="1"/>
  <c r="Z40" i="3"/>
  <c r="BC40" i="1"/>
  <c r="AA40" i="1"/>
  <c r="AA40" i="3"/>
  <c r="BD40" i="1"/>
  <c r="AB40" i="1"/>
  <c r="AB40" i="3"/>
  <c r="BE40" i="1"/>
  <c r="AC40" i="1"/>
  <c r="AC40" i="3"/>
  <c r="BF40" i="1"/>
  <c r="AD40" i="1"/>
  <c r="AD40" i="3"/>
  <c r="BG40" i="1"/>
  <c r="AE40" i="1"/>
  <c r="AE40" i="3"/>
  <c r="BH40" i="1"/>
  <c r="AF40" i="1"/>
  <c r="AF40" i="3"/>
  <c r="BI40" i="1"/>
  <c r="AG40" i="1"/>
  <c r="AG40" i="3"/>
  <c r="BJ40" i="1"/>
  <c r="AH40" i="1"/>
  <c r="AH40" i="3"/>
  <c r="AY40" i="1"/>
  <c r="W40" i="1"/>
  <c r="W40" i="3"/>
  <c r="AZ41" i="1"/>
  <c r="X41" i="1"/>
  <c r="X41" i="3"/>
  <c r="BA41" i="1"/>
  <c r="Y41" i="1"/>
  <c r="Y41" i="3"/>
  <c r="BB41" i="1"/>
  <c r="Z41" i="1"/>
  <c r="Z41" i="3"/>
  <c r="BC41" i="1"/>
  <c r="AA41" i="1"/>
  <c r="AA41" i="3"/>
  <c r="BD41" i="1"/>
  <c r="AB41" i="1"/>
  <c r="AB41" i="3"/>
  <c r="BE41" i="1"/>
  <c r="AC41" i="1"/>
  <c r="AC41" i="3"/>
  <c r="BF41" i="1"/>
  <c r="AD41" i="1"/>
  <c r="AD41" i="3"/>
  <c r="BG41" i="1"/>
  <c r="AE41" i="1"/>
  <c r="AE41" i="3"/>
  <c r="BH41" i="1"/>
  <c r="AF41" i="1"/>
  <c r="AF41" i="3"/>
  <c r="BI41" i="1"/>
  <c r="AG41" i="1"/>
  <c r="AG41" i="3"/>
  <c r="BJ41" i="1"/>
  <c r="AH41" i="1"/>
  <c r="AH41" i="3"/>
  <c r="AY41" i="1"/>
  <c r="W41" i="1"/>
  <c r="W41" i="3"/>
  <c r="AZ42" i="1"/>
  <c r="X42" i="1"/>
  <c r="X42" i="3"/>
  <c r="BA42" i="1"/>
  <c r="Y42" i="1"/>
  <c r="Y42" i="3"/>
  <c r="BB42" i="1"/>
  <c r="Z42" i="1"/>
  <c r="Z42" i="3"/>
  <c r="BC42" i="1"/>
  <c r="AA42" i="1"/>
  <c r="AA42" i="3"/>
  <c r="BD42" i="1"/>
  <c r="AB42" i="1"/>
  <c r="AB42" i="3"/>
  <c r="BE42" i="1"/>
  <c r="AC42" i="1"/>
  <c r="AC42" i="3"/>
  <c r="BF42" i="1"/>
  <c r="AD42" i="1"/>
  <c r="AD42" i="3"/>
  <c r="BG42" i="1"/>
  <c r="AE42" i="1"/>
  <c r="AE42" i="3"/>
  <c r="BH42" i="1"/>
  <c r="AF42" i="1"/>
  <c r="AF42" i="3"/>
  <c r="BI42" i="1"/>
  <c r="AG42" i="1"/>
  <c r="AG42" i="3"/>
  <c r="BJ42" i="1"/>
  <c r="AH42" i="1"/>
  <c r="AH42" i="3"/>
  <c r="AY42" i="1"/>
  <c r="W42" i="1"/>
  <c r="W42" i="3"/>
  <c r="AZ43" i="1"/>
  <c r="X43" i="1"/>
  <c r="X43" i="3"/>
  <c r="BA43" i="1"/>
  <c r="Y43" i="1"/>
  <c r="Y43" i="3"/>
  <c r="BB43" i="1"/>
  <c r="Z43" i="1"/>
  <c r="Z43" i="3"/>
  <c r="BC43" i="1"/>
  <c r="AA43" i="1"/>
  <c r="AA43" i="3"/>
  <c r="BD43" i="1"/>
  <c r="AB43" i="1"/>
  <c r="AB43" i="3"/>
  <c r="BE43" i="1"/>
  <c r="AC43" i="1"/>
  <c r="AC43" i="3"/>
  <c r="BF43" i="1"/>
  <c r="AD43" i="1"/>
  <c r="AD43" i="3"/>
  <c r="BG43" i="1"/>
  <c r="AE43" i="1"/>
  <c r="AE43" i="3"/>
  <c r="BH43" i="1"/>
  <c r="AF43" i="1"/>
  <c r="AF43" i="3"/>
  <c r="BI43" i="1"/>
  <c r="AG43" i="1"/>
  <c r="AG43" i="3"/>
  <c r="BJ43" i="1"/>
  <c r="AH43" i="1"/>
  <c r="AH43" i="3"/>
  <c r="AY43" i="1"/>
  <c r="W43" i="1"/>
  <c r="W43" i="3"/>
  <c r="BJ44" i="1"/>
  <c r="AH44" i="1"/>
  <c r="AH44" i="3"/>
  <c r="BI44" i="1"/>
  <c r="AG44" i="1"/>
  <c r="AG44" i="3"/>
  <c r="BH44" i="1"/>
  <c r="AF44" i="1"/>
  <c r="AF44" i="3"/>
  <c r="BG44" i="1"/>
  <c r="AE44" i="1"/>
  <c r="AE44" i="3"/>
  <c r="BF44" i="1"/>
  <c r="AD44" i="1"/>
  <c r="AD44" i="3"/>
  <c r="BE44" i="1"/>
  <c r="AC44" i="1"/>
  <c r="AC44" i="3"/>
  <c r="BD44" i="1"/>
  <c r="AB44" i="1"/>
  <c r="AB44" i="3"/>
  <c r="BC44" i="1"/>
  <c r="AA44" i="1"/>
  <c r="AA44" i="3"/>
  <c r="BB44" i="1"/>
  <c r="Z44" i="1"/>
  <c r="Z44" i="3"/>
  <c r="BA44" i="1"/>
  <c r="Y44" i="1"/>
  <c r="Y44" i="3"/>
  <c r="AZ44" i="1"/>
  <c r="X44" i="1"/>
  <c r="X44" i="3"/>
  <c r="AY44" i="1"/>
  <c r="W44" i="1"/>
  <c r="W44" i="3"/>
  <c r="BJ45" i="1"/>
  <c r="AH45" i="1"/>
  <c r="AH45" i="3"/>
  <c r="BI45" i="1"/>
  <c r="AG45" i="1"/>
  <c r="AG45" i="3"/>
  <c r="BH45" i="1"/>
  <c r="AF45" i="1"/>
  <c r="AF45" i="3"/>
  <c r="BG45" i="1"/>
  <c r="AE45" i="1"/>
  <c r="AE45" i="3"/>
  <c r="BF45" i="1"/>
  <c r="AD45" i="1"/>
  <c r="AD45" i="3"/>
  <c r="BE45" i="1"/>
  <c r="AC45" i="1"/>
  <c r="AC45" i="3"/>
  <c r="BD45" i="1"/>
  <c r="AB45" i="1"/>
  <c r="AB45" i="3"/>
  <c r="BC45" i="1"/>
  <c r="AA45" i="1"/>
  <c r="AA45" i="3"/>
  <c r="BB45" i="1"/>
  <c r="Z45" i="1"/>
  <c r="Z45" i="3"/>
  <c r="BA45" i="1"/>
  <c r="Y45" i="1"/>
  <c r="Y45" i="3"/>
  <c r="AZ45" i="1"/>
  <c r="X45" i="1"/>
  <c r="X45" i="3"/>
  <c r="AY45" i="1"/>
  <c r="W45" i="1"/>
  <c r="W45" i="3"/>
  <c r="AZ46" i="1"/>
  <c r="X46" i="1"/>
  <c r="X46" i="3"/>
  <c r="BA46" i="1"/>
  <c r="Y46" i="1"/>
  <c r="Y46" i="3"/>
  <c r="BB46" i="1"/>
  <c r="Z46" i="1"/>
  <c r="Z46" i="3"/>
  <c r="BC46" i="1"/>
  <c r="AA46" i="1"/>
  <c r="AA46" i="3"/>
  <c r="BD46" i="1"/>
  <c r="AB46" i="1"/>
  <c r="AB46" i="3"/>
  <c r="BE46" i="1"/>
  <c r="AC46" i="1"/>
  <c r="AC46" i="3"/>
  <c r="BF46" i="1"/>
  <c r="AD46" i="1"/>
  <c r="AD46" i="3"/>
  <c r="BG46" i="1"/>
  <c r="AE46" i="1"/>
  <c r="AE46" i="3"/>
  <c r="BH46" i="1"/>
  <c r="AF46" i="1"/>
  <c r="AF46" i="3"/>
  <c r="BI46" i="1"/>
  <c r="AG46" i="1"/>
  <c r="AG46" i="3"/>
  <c r="BJ46" i="1"/>
  <c r="AH46" i="1"/>
  <c r="AH46" i="3"/>
  <c r="AY46" i="1"/>
  <c r="W46" i="1"/>
  <c r="W46" i="3"/>
  <c r="AZ47" i="1"/>
  <c r="X47" i="1"/>
  <c r="X47" i="3"/>
  <c r="BA47" i="1"/>
  <c r="Y47" i="1"/>
  <c r="Y47" i="3"/>
  <c r="BB47" i="1"/>
  <c r="Z47" i="1"/>
  <c r="Z47" i="3"/>
  <c r="BC47" i="1"/>
  <c r="AA47" i="1"/>
  <c r="AA47" i="3"/>
  <c r="BD47" i="1"/>
  <c r="AB47" i="1"/>
  <c r="AB47" i="3"/>
  <c r="BE47" i="1"/>
  <c r="AC47" i="1"/>
  <c r="AC47" i="3"/>
  <c r="BF47" i="1"/>
  <c r="AD47" i="1"/>
  <c r="AD47" i="3"/>
  <c r="BG47" i="1"/>
  <c r="AE47" i="1"/>
  <c r="AE47" i="3"/>
  <c r="BH47" i="1"/>
  <c r="AF47" i="1"/>
  <c r="AF47" i="3"/>
  <c r="BI47" i="1"/>
  <c r="AG47" i="1"/>
  <c r="AG47" i="3"/>
  <c r="BJ47" i="1"/>
  <c r="AH47" i="1"/>
  <c r="AH47" i="3"/>
  <c r="AY47" i="1"/>
  <c r="W47" i="1"/>
  <c r="W47" i="3"/>
  <c r="AZ48" i="1"/>
  <c r="X48" i="1"/>
  <c r="X48" i="3"/>
  <c r="BA48" i="1"/>
  <c r="Y48" i="1"/>
  <c r="Y48" i="3"/>
  <c r="BB48" i="1"/>
  <c r="Z48" i="1"/>
  <c r="Z48" i="3"/>
  <c r="BC48" i="1"/>
  <c r="AA48" i="1"/>
  <c r="AA48" i="3"/>
  <c r="BD48" i="1"/>
  <c r="AB48" i="1"/>
  <c r="AB48" i="3"/>
  <c r="BE48" i="1"/>
  <c r="AC48" i="1"/>
  <c r="AC48" i="3"/>
  <c r="BF48" i="1"/>
  <c r="AD48" i="1"/>
  <c r="AD48" i="3"/>
  <c r="BG48" i="1"/>
  <c r="AE48" i="1"/>
  <c r="AE48" i="3"/>
  <c r="BH48" i="1"/>
  <c r="AF48" i="1"/>
  <c r="AF48" i="3"/>
  <c r="BI48" i="1"/>
  <c r="AG48" i="1"/>
  <c r="AG48" i="3"/>
  <c r="BJ48" i="1"/>
  <c r="AH48" i="1"/>
  <c r="AH48" i="3"/>
  <c r="AY48" i="1"/>
  <c r="W48" i="1"/>
  <c r="W48" i="3"/>
  <c r="AZ49" i="1"/>
  <c r="X49" i="1"/>
  <c r="X49" i="3"/>
  <c r="BA49" i="1"/>
  <c r="Y49" i="1"/>
  <c r="Y49" i="3"/>
  <c r="BB49" i="1"/>
  <c r="Z49" i="1"/>
  <c r="Z49" i="3"/>
  <c r="BC49" i="1"/>
  <c r="AA49" i="1"/>
  <c r="AA49" i="3"/>
  <c r="BD49" i="1"/>
  <c r="AB49" i="1"/>
  <c r="AB49" i="3"/>
  <c r="BE49" i="1"/>
  <c r="AC49" i="1"/>
  <c r="AC49" i="3"/>
  <c r="BF49" i="1"/>
  <c r="AD49" i="1"/>
  <c r="AD49" i="3"/>
  <c r="BG49" i="1"/>
  <c r="AE49" i="1"/>
  <c r="AE49" i="3"/>
  <c r="BH49" i="1"/>
  <c r="AF49" i="1"/>
  <c r="AF49" i="3"/>
  <c r="BI49" i="1"/>
  <c r="AG49" i="1"/>
  <c r="AG49" i="3"/>
  <c r="BJ49" i="1"/>
  <c r="AH49" i="1"/>
  <c r="AH49" i="3"/>
  <c r="AY49" i="1"/>
  <c r="W49" i="1"/>
  <c r="W49" i="3"/>
  <c r="BJ50" i="1"/>
  <c r="AH50" i="1"/>
  <c r="AH50" i="3"/>
  <c r="BI50" i="1"/>
  <c r="AG50" i="1"/>
  <c r="AG50" i="3"/>
  <c r="BH50" i="1"/>
  <c r="AF50" i="1"/>
  <c r="AF50" i="3"/>
  <c r="BG50" i="1"/>
  <c r="AE50" i="1"/>
  <c r="AE50" i="3"/>
  <c r="BF50" i="1"/>
  <c r="AD50" i="1"/>
  <c r="AD50" i="3"/>
  <c r="BE50" i="1"/>
  <c r="AC50" i="1"/>
  <c r="AC50" i="3"/>
  <c r="BD50" i="1"/>
  <c r="AB50" i="1"/>
  <c r="AB50" i="3"/>
  <c r="BC50" i="1"/>
  <c r="AA50" i="1"/>
  <c r="AA50" i="3"/>
  <c r="BB50" i="1"/>
  <c r="Z50" i="1"/>
  <c r="Z50" i="3"/>
  <c r="BA50" i="1"/>
  <c r="Y50" i="1"/>
  <c r="Y50" i="3"/>
  <c r="AZ50" i="1"/>
  <c r="X50" i="1"/>
  <c r="X50" i="3"/>
  <c r="AY50" i="1"/>
  <c r="W50" i="1"/>
  <c r="W50" i="3"/>
  <c r="BJ51" i="1"/>
  <c r="AH51" i="1"/>
  <c r="AH51" i="3"/>
  <c r="BI51" i="1"/>
  <c r="AG51" i="1"/>
  <c r="AG51" i="3"/>
  <c r="BH51" i="1"/>
  <c r="AF51" i="1"/>
  <c r="AF51" i="3"/>
  <c r="BG51" i="1"/>
  <c r="AE51" i="1"/>
  <c r="AE51" i="3"/>
  <c r="BF51" i="1"/>
  <c r="AD51" i="1"/>
  <c r="AD51" i="3"/>
  <c r="BE51" i="1"/>
  <c r="AC51" i="1"/>
  <c r="AC51" i="3"/>
  <c r="BD51" i="1"/>
  <c r="AB51" i="1"/>
  <c r="AB51" i="3"/>
  <c r="BC51" i="1"/>
  <c r="AA51" i="1"/>
  <c r="AA51" i="3"/>
  <c r="BB51" i="1"/>
  <c r="Z51" i="1"/>
  <c r="Z51" i="3"/>
  <c r="BA51" i="1"/>
  <c r="Y51" i="1"/>
  <c r="Y51" i="3"/>
  <c r="AZ51" i="1"/>
  <c r="X51" i="1"/>
  <c r="X51" i="3"/>
  <c r="AY51" i="1"/>
  <c r="W51" i="1"/>
  <c r="W51" i="3"/>
  <c r="AZ52" i="1"/>
  <c r="X52" i="1"/>
  <c r="X52" i="3"/>
  <c r="BA52" i="1"/>
  <c r="Y52" i="1"/>
  <c r="Y52" i="3"/>
  <c r="BB52" i="1"/>
  <c r="Z52" i="1"/>
  <c r="Z52" i="3"/>
  <c r="BC52" i="1"/>
  <c r="AA52" i="1"/>
  <c r="AA52" i="3"/>
  <c r="BD52" i="1"/>
  <c r="AB52" i="1"/>
  <c r="AB52" i="3"/>
  <c r="BE52" i="1"/>
  <c r="AC52" i="1"/>
  <c r="AC52" i="3"/>
  <c r="BF52" i="1"/>
  <c r="AD52" i="1"/>
  <c r="AD52" i="3"/>
  <c r="BG52" i="1"/>
  <c r="AE52" i="1"/>
  <c r="AE52" i="3"/>
  <c r="BH52" i="1"/>
  <c r="AF52" i="1"/>
  <c r="AF52" i="3"/>
  <c r="BI52" i="1"/>
  <c r="AG52" i="1"/>
  <c r="AG52" i="3"/>
  <c r="BJ52" i="1"/>
  <c r="AH52" i="1"/>
  <c r="AH52" i="3"/>
  <c r="AY52" i="1"/>
  <c r="W52" i="1"/>
  <c r="W52" i="3"/>
  <c r="AW3" i="3"/>
  <c r="AL4" i="3"/>
  <c r="CJ4" i="3"/>
  <c r="BU4" i="3"/>
  <c r="BT4" i="3"/>
  <c r="AU5" i="3"/>
  <c r="R3" i="3"/>
  <c r="T3" i="3"/>
  <c r="R4" i="3"/>
  <c r="T4" i="3"/>
  <c r="BL4" i="3"/>
  <c r="AM5" i="3"/>
  <c r="BM4" i="3"/>
  <c r="AN5" i="3"/>
  <c r="BN4" i="3"/>
  <c r="AO5" i="3"/>
  <c r="BO4" i="3"/>
  <c r="AP5" i="3"/>
  <c r="BP4" i="3"/>
  <c r="AQ5" i="3"/>
  <c r="BQ4" i="3"/>
  <c r="AR5" i="3"/>
  <c r="BR4" i="3"/>
  <c r="AS5" i="3"/>
  <c r="BS4" i="3"/>
  <c r="AT5" i="3"/>
  <c r="AW5" i="3"/>
  <c r="AL6" i="3"/>
  <c r="AY5" i="3"/>
  <c r="BW5" i="3"/>
  <c r="AZ5" i="3"/>
  <c r="BX5" i="3"/>
  <c r="BA5" i="3"/>
  <c r="BY5" i="3"/>
  <c r="BB5" i="3"/>
  <c r="BZ5" i="3"/>
  <c r="BC5" i="3"/>
  <c r="CA5" i="3"/>
  <c r="BD5" i="3"/>
  <c r="CB5" i="3"/>
  <c r="BE5" i="3"/>
  <c r="CC5" i="3"/>
  <c r="BF5" i="3"/>
  <c r="CD5" i="3"/>
  <c r="BG5" i="3"/>
  <c r="CE5" i="3"/>
  <c r="BH5" i="3"/>
  <c r="CF5" i="3"/>
  <c r="BI5" i="3"/>
  <c r="CG5" i="3"/>
  <c r="BJ5" i="3"/>
  <c r="CH5" i="3"/>
  <c r="CJ5" i="3"/>
  <c r="R5" i="3"/>
  <c r="T5" i="3"/>
  <c r="BU5" i="3"/>
  <c r="BT5" i="3"/>
  <c r="AU6" i="3"/>
  <c r="BL5" i="3"/>
  <c r="AM6" i="3"/>
  <c r="BM5" i="3"/>
  <c r="AN6" i="3"/>
  <c r="BN5" i="3"/>
  <c r="AO6" i="3"/>
  <c r="BO5" i="3"/>
  <c r="AP6" i="3"/>
  <c r="BP5" i="3"/>
  <c r="AQ6" i="3"/>
  <c r="BQ5" i="3"/>
  <c r="AR6" i="3"/>
  <c r="BR5" i="3"/>
  <c r="AS6" i="3"/>
  <c r="BS5" i="3"/>
  <c r="AT6" i="3"/>
  <c r="BJ6" i="3"/>
  <c r="CH6" i="3"/>
  <c r="BI6" i="3"/>
  <c r="CG6" i="3"/>
  <c r="BH6" i="3"/>
  <c r="CF6" i="3"/>
  <c r="BG6" i="3"/>
  <c r="CE6" i="3"/>
  <c r="BF6" i="3"/>
  <c r="CD6" i="3"/>
  <c r="BE6" i="3"/>
  <c r="CC6" i="3"/>
  <c r="BD6" i="3"/>
  <c r="CB6" i="3"/>
  <c r="BC6" i="3"/>
  <c r="CA6" i="3"/>
  <c r="BB6" i="3"/>
  <c r="BZ6" i="3"/>
  <c r="BA6" i="3"/>
  <c r="BY6" i="3"/>
  <c r="AZ6" i="3"/>
  <c r="BX6" i="3"/>
  <c r="AY6" i="3"/>
  <c r="BW6" i="3"/>
  <c r="CJ6" i="3"/>
  <c r="BM6" i="3"/>
  <c r="BN6" i="3"/>
  <c r="BO6" i="3"/>
  <c r="BP6" i="3"/>
  <c r="BQ6" i="3"/>
  <c r="BR6" i="3"/>
  <c r="BS6" i="3"/>
  <c r="BT6" i="3"/>
  <c r="BU6" i="3"/>
  <c r="AU7" i="3"/>
  <c r="AW6" i="3"/>
  <c r="AL7" i="3"/>
  <c r="BL6" i="3"/>
  <c r="AM7" i="3"/>
  <c r="AN7" i="3"/>
  <c r="AO7" i="3"/>
  <c r="AP7" i="3"/>
  <c r="AQ7" i="3"/>
  <c r="AR7" i="3"/>
  <c r="AS7" i="3"/>
  <c r="AT7" i="3"/>
  <c r="R7" i="3"/>
  <c r="T7" i="3"/>
  <c r="R6" i="3"/>
  <c r="T6" i="3"/>
  <c r="AZ7" i="3"/>
  <c r="BX7" i="3"/>
  <c r="BA7" i="3"/>
  <c r="BY7" i="3"/>
  <c r="BB7" i="3"/>
  <c r="BZ7" i="3"/>
  <c r="BC7" i="3"/>
  <c r="CA7" i="3"/>
  <c r="BD7" i="3"/>
  <c r="CB7" i="3"/>
  <c r="BE7" i="3"/>
  <c r="CC7" i="3"/>
  <c r="BF7" i="3"/>
  <c r="CD7" i="3"/>
  <c r="BG7" i="3"/>
  <c r="CE7" i="3"/>
  <c r="BH7" i="3"/>
  <c r="CF7" i="3"/>
  <c r="BI7" i="3"/>
  <c r="CG7" i="3"/>
  <c r="BJ7" i="3"/>
  <c r="CH7" i="3"/>
  <c r="AY7" i="3"/>
  <c r="BW7" i="3"/>
  <c r="BL7" i="3"/>
  <c r="BM7" i="3"/>
  <c r="BN7" i="3"/>
  <c r="BO7" i="3"/>
  <c r="BP7" i="3"/>
  <c r="BQ7" i="3"/>
  <c r="BR7" i="3"/>
  <c r="BS7" i="3"/>
  <c r="BT7" i="3"/>
  <c r="BU7" i="3"/>
  <c r="AU8" i="3"/>
  <c r="AW7" i="3"/>
  <c r="AL8" i="3"/>
  <c r="AM8" i="3"/>
  <c r="AN8" i="3"/>
  <c r="AO8" i="3"/>
  <c r="AP8" i="3"/>
  <c r="AQ8" i="3"/>
  <c r="AR8" i="3"/>
  <c r="AS8" i="3"/>
  <c r="AT8" i="3"/>
  <c r="R8" i="3"/>
  <c r="T8" i="3"/>
  <c r="AZ8" i="3"/>
  <c r="BX8" i="3"/>
  <c r="BA8" i="3"/>
  <c r="BY8" i="3"/>
  <c r="BB8" i="3"/>
  <c r="BZ8" i="3"/>
  <c r="BC8" i="3"/>
  <c r="CA8" i="3"/>
  <c r="BD8" i="3"/>
  <c r="CB8" i="3"/>
  <c r="BE8" i="3"/>
  <c r="CC8" i="3"/>
  <c r="BF8" i="3"/>
  <c r="CD8" i="3"/>
  <c r="BG8" i="3"/>
  <c r="CE8" i="3"/>
  <c r="BH8" i="3"/>
  <c r="CF8" i="3"/>
  <c r="BI8" i="3"/>
  <c r="CG8" i="3"/>
  <c r="BJ8" i="3"/>
  <c r="CH8" i="3"/>
  <c r="AY8" i="3"/>
  <c r="BW8" i="3"/>
  <c r="CJ8" i="3"/>
  <c r="BT8" i="3"/>
  <c r="BU8" i="3"/>
  <c r="AU9" i="3"/>
  <c r="CJ7" i="3"/>
  <c r="BL8" i="3"/>
  <c r="BM8" i="3"/>
  <c r="BN8" i="3"/>
  <c r="BO8" i="3"/>
  <c r="BP8" i="3"/>
  <c r="BQ8" i="3"/>
  <c r="BR8" i="3"/>
  <c r="BS8" i="3"/>
  <c r="AW8" i="3"/>
  <c r="AL9" i="3"/>
  <c r="AM9" i="3"/>
  <c r="AN9" i="3"/>
  <c r="AO9" i="3"/>
  <c r="AP9" i="3"/>
  <c r="AQ9" i="3"/>
  <c r="AR9" i="3"/>
  <c r="AS9" i="3"/>
  <c r="AT9" i="3"/>
  <c r="BJ9" i="3"/>
  <c r="CH9" i="3"/>
  <c r="BI9" i="3"/>
  <c r="CG9" i="3"/>
  <c r="BH9" i="3"/>
  <c r="CF9" i="3"/>
  <c r="BG9" i="3"/>
  <c r="CE9" i="3"/>
  <c r="BF9" i="3"/>
  <c r="CD9" i="3"/>
  <c r="BE9" i="3"/>
  <c r="CC9" i="3"/>
  <c r="BD9" i="3"/>
  <c r="CB9" i="3"/>
  <c r="BC9" i="3"/>
  <c r="CA9" i="3"/>
  <c r="BB9" i="3"/>
  <c r="BZ9" i="3"/>
  <c r="BA9" i="3"/>
  <c r="BY9" i="3"/>
  <c r="AZ9" i="3"/>
  <c r="BX9" i="3"/>
  <c r="AY9" i="3"/>
  <c r="BW9" i="3"/>
  <c r="CJ9" i="3"/>
  <c r="BM9" i="3"/>
  <c r="BN9" i="3"/>
  <c r="BO9" i="3"/>
  <c r="BP9" i="3"/>
  <c r="BQ9" i="3"/>
  <c r="BR9" i="3"/>
  <c r="BS9" i="3"/>
  <c r="BT9" i="3"/>
  <c r="BU9" i="3"/>
  <c r="AU10" i="3"/>
  <c r="BL9" i="3"/>
  <c r="AW9" i="3"/>
  <c r="AL10" i="3"/>
  <c r="AM10" i="3"/>
  <c r="AN10" i="3"/>
  <c r="AO10" i="3"/>
  <c r="AP10" i="3"/>
  <c r="AQ10" i="3"/>
  <c r="AR10" i="3"/>
  <c r="AS10" i="3"/>
  <c r="AT10" i="3"/>
  <c r="R10" i="3"/>
  <c r="T10" i="3"/>
  <c r="R9" i="3"/>
  <c r="T9" i="3"/>
  <c r="AZ10" i="3"/>
  <c r="BX10" i="3"/>
  <c r="BA10" i="3"/>
  <c r="BY10" i="3"/>
  <c r="BB10" i="3"/>
  <c r="BZ10" i="3"/>
  <c r="BC10" i="3"/>
  <c r="CA10" i="3"/>
  <c r="BD10" i="3"/>
  <c r="CB10" i="3"/>
  <c r="BE10" i="3"/>
  <c r="CC10" i="3"/>
  <c r="BF10" i="3"/>
  <c r="CD10" i="3"/>
  <c r="BG10" i="3"/>
  <c r="CE10" i="3"/>
  <c r="BH10" i="3"/>
  <c r="CF10" i="3"/>
  <c r="BI10" i="3"/>
  <c r="CG10" i="3"/>
  <c r="BJ10" i="3"/>
  <c r="CH10" i="3"/>
  <c r="AY10" i="3"/>
  <c r="BW10" i="3"/>
  <c r="BL10" i="3"/>
  <c r="BM10" i="3"/>
  <c r="BN10" i="3"/>
  <c r="BO10" i="3"/>
  <c r="BP10" i="3"/>
  <c r="BQ10" i="3"/>
  <c r="BR10" i="3"/>
  <c r="BS10" i="3"/>
  <c r="BT10" i="3"/>
  <c r="BU10" i="3"/>
  <c r="AU11" i="3"/>
  <c r="AW10" i="3"/>
  <c r="AL11" i="3"/>
  <c r="AM11" i="3"/>
  <c r="AN11" i="3"/>
  <c r="AO11" i="3"/>
  <c r="AP11" i="3"/>
  <c r="AQ11" i="3"/>
  <c r="AR11" i="3"/>
  <c r="AS11" i="3"/>
  <c r="AT11" i="3"/>
  <c r="R11" i="3"/>
  <c r="T11" i="3"/>
  <c r="AZ11" i="3"/>
  <c r="BX11" i="3"/>
  <c r="BA11" i="3"/>
  <c r="BY11" i="3"/>
  <c r="BB11" i="3"/>
  <c r="BZ11" i="3"/>
  <c r="BC11" i="3"/>
  <c r="CA11" i="3"/>
  <c r="BD11" i="3"/>
  <c r="CB11" i="3"/>
  <c r="BE11" i="3"/>
  <c r="CC11" i="3"/>
  <c r="BF11" i="3"/>
  <c r="CD11" i="3"/>
  <c r="BG11" i="3"/>
  <c r="CE11" i="3"/>
  <c r="BH11" i="3"/>
  <c r="CF11" i="3"/>
  <c r="BI11" i="3"/>
  <c r="CG11" i="3"/>
  <c r="BJ11" i="3"/>
  <c r="CH11" i="3"/>
  <c r="AY11" i="3"/>
  <c r="BW11" i="3"/>
  <c r="CJ11" i="3"/>
  <c r="BT11" i="3"/>
  <c r="BU11" i="3"/>
  <c r="AU12" i="3"/>
  <c r="CJ10" i="3"/>
  <c r="BL11" i="3"/>
  <c r="BM11" i="3"/>
  <c r="BN11" i="3"/>
  <c r="BO11" i="3"/>
  <c r="BP11" i="3"/>
  <c r="BQ11" i="3"/>
  <c r="BR11" i="3"/>
  <c r="BS11" i="3"/>
  <c r="AW11" i="3"/>
  <c r="AL12" i="3"/>
  <c r="AM12" i="3"/>
  <c r="AN12" i="3"/>
  <c r="AO12" i="3"/>
  <c r="AP12" i="3"/>
  <c r="AQ12" i="3"/>
  <c r="AR12" i="3"/>
  <c r="AS12" i="3"/>
  <c r="AT12" i="3"/>
  <c r="BJ12" i="3"/>
  <c r="CH12" i="3"/>
  <c r="BI12" i="3"/>
  <c r="CG12" i="3"/>
  <c r="BH12" i="3"/>
  <c r="CF12" i="3"/>
  <c r="BG12" i="3"/>
  <c r="CE12" i="3"/>
  <c r="BF12" i="3"/>
  <c r="CD12" i="3"/>
  <c r="BE12" i="3"/>
  <c r="CC12" i="3"/>
  <c r="BD12" i="3"/>
  <c r="CB12" i="3"/>
  <c r="BC12" i="3"/>
  <c r="CA12" i="3"/>
  <c r="BB12" i="3"/>
  <c r="BZ12" i="3"/>
  <c r="BA12" i="3"/>
  <c r="BY12" i="3"/>
  <c r="AZ12" i="3"/>
  <c r="BX12" i="3"/>
  <c r="AY12" i="3"/>
  <c r="BW12" i="3"/>
  <c r="CJ12" i="3"/>
  <c r="BM12" i="3"/>
  <c r="BN12" i="3"/>
  <c r="BO12" i="3"/>
  <c r="BP12" i="3"/>
  <c r="BQ12" i="3"/>
  <c r="BR12" i="3"/>
  <c r="BS12" i="3"/>
  <c r="BT12" i="3"/>
  <c r="BU12" i="3"/>
  <c r="AU13" i="3"/>
  <c r="BL12" i="3"/>
  <c r="AW12" i="3"/>
  <c r="AL13" i="3"/>
  <c r="AM13" i="3"/>
  <c r="AN13" i="3"/>
  <c r="AO13" i="3"/>
  <c r="AP13" i="3"/>
  <c r="AQ13" i="3"/>
  <c r="AR13" i="3"/>
  <c r="AS13" i="3"/>
  <c r="AT13" i="3"/>
  <c r="R13" i="3"/>
  <c r="T13" i="3"/>
  <c r="R12" i="3"/>
  <c r="T12" i="3"/>
  <c r="AZ13" i="3"/>
  <c r="BX13" i="3"/>
  <c r="BA13" i="3"/>
  <c r="BY13" i="3"/>
  <c r="BB13" i="3"/>
  <c r="BZ13" i="3"/>
  <c r="BC13" i="3"/>
  <c r="CA13" i="3"/>
  <c r="BD13" i="3"/>
  <c r="CB13" i="3"/>
  <c r="BE13" i="3"/>
  <c r="CC13" i="3"/>
  <c r="BF13" i="3"/>
  <c r="CD13" i="3"/>
  <c r="BG13" i="3"/>
  <c r="CE13" i="3"/>
  <c r="BH13" i="3"/>
  <c r="CF13" i="3"/>
  <c r="BI13" i="3"/>
  <c r="CG13" i="3"/>
  <c r="BJ13" i="3"/>
  <c r="CH13" i="3"/>
  <c r="AY13" i="3"/>
  <c r="BW13" i="3"/>
  <c r="BL13" i="3"/>
  <c r="BM13" i="3"/>
  <c r="BN13" i="3"/>
  <c r="BO13" i="3"/>
  <c r="BP13" i="3"/>
  <c r="BQ13" i="3"/>
  <c r="BR13" i="3"/>
  <c r="BS13" i="3"/>
  <c r="BT13" i="3"/>
  <c r="BU13" i="3"/>
  <c r="AU14" i="3"/>
  <c r="AW13" i="3"/>
  <c r="AL14" i="3"/>
  <c r="AM14" i="3"/>
  <c r="AN14" i="3"/>
  <c r="AO14" i="3"/>
  <c r="AP14" i="3"/>
  <c r="AQ14" i="3"/>
  <c r="AR14" i="3"/>
  <c r="AS14" i="3"/>
  <c r="AT14" i="3"/>
  <c r="R14" i="3"/>
  <c r="T14" i="3"/>
  <c r="CJ13" i="3"/>
  <c r="AZ14" i="3"/>
  <c r="BX14" i="3"/>
  <c r="BA14" i="3"/>
  <c r="BY14" i="3"/>
  <c r="BB14" i="3"/>
  <c r="BZ14" i="3"/>
  <c r="BC14" i="3"/>
  <c r="CA14" i="3"/>
  <c r="BD14" i="3"/>
  <c r="CB14" i="3"/>
  <c r="BE14" i="3"/>
  <c r="CC14" i="3"/>
  <c r="BF14" i="3"/>
  <c r="CD14" i="3"/>
  <c r="BG14" i="3"/>
  <c r="CE14" i="3"/>
  <c r="BH14" i="3"/>
  <c r="CF14" i="3"/>
  <c r="BI14" i="3"/>
  <c r="CG14" i="3"/>
  <c r="BJ14" i="3"/>
  <c r="CH14" i="3"/>
  <c r="AY14" i="3"/>
  <c r="BW14" i="3"/>
  <c r="CJ14" i="3"/>
  <c r="BL14" i="3"/>
  <c r="BM14" i="3"/>
  <c r="BN14" i="3"/>
  <c r="BO14" i="3"/>
  <c r="BP14" i="3"/>
  <c r="BQ14" i="3"/>
  <c r="BR14" i="3"/>
  <c r="BS14" i="3"/>
  <c r="BT14" i="3"/>
  <c r="BU14" i="3"/>
  <c r="AU15" i="3"/>
  <c r="AW14" i="3"/>
  <c r="AL15" i="3"/>
  <c r="AM15" i="3"/>
  <c r="AN15" i="3"/>
  <c r="AO15" i="3"/>
  <c r="AP15" i="3"/>
  <c r="AQ15" i="3"/>
  <c r="AR15" i="3"/>
  <c r="AS15" i="3"/>
  <c r="AT15" i="3"/>
  <c r="BJ15" i="3"/>
  <c r="CH15" i="3"/>
  <c r="BI15" i="3"/>
  <c r="CG15" i="3"/>
  <c r="BH15" i="3"/>
  <c r="CF15" i="3"/>
  <c r="BG15" i="3"/>
  <c r="CE15" i="3"/>
  <c r="BF15" i="3"/>
  <c r="CD15" i="3"/>
  <c r="BE15" i="3"/>
  <c r="CC15" i="3"/>
  <c r="BD15" i="3"/>
  <c r="CB15" i="3"/>
  <c r="BC15" i="3"/>
  <c r="CA15" i="3"/>
  <c r="BB15" i="3"/>
  <c r="BZ15" i="3"/>
  <c r="BA15" i="3"/>
  <c r="BY15" i="3"/>
  <c r="AZ15" i="3"/>
  <c r="BX15" i="3"/>
  <c r="AY15" i="3"/>
  <c r="BW15" i="3"/>
  <c r="CJ15" i="3"/>
  <c r="BM15" i="3"/>
  <c r="BN15" i="3"/>
  <c r="BO15" i="3"/>
  <c r="BP15" i="3"/>
  <c r="BQ15" i="3"/>
  <c r="BR15" i="3"/>
  <c r="BS15" i="3"/>
  <c r="BT15" i="3"/>
  <c r="BU15" i="3"/>
  <c r="AU16" i="3"/>
  <c r="BL15" i="3"/>
  <c r="AW15" i="3"/>
  <c r="AL16" i="3"/>
  <c r="AM16" i="3"/>
  <c r="AN16" i="3"/>
  <c r="AO16" i="3"/>
  <c r="AP16" i="3"/>
  <c r="AQ16" i="3"/>
  <c r="AR16" i="3"/>
  <c r="AS16" i="3"/>
  <c r="AT16" i="3"/>
  <c r="R16" i="3"/>
  <c r="T16" i="3"/>
  <c r="R15" i="3"/>
  <c r="T15" i="3"/>
  <c r="AZ16" i="3"/>
  <c r="BX16" i="3"/>
  <c r="BA16" i="3"/>
  <c r="BY16" i="3"/>
  <c r="BB16" i="3"/>
  <c r="BZ16" i="3"/>
  <c r="BC16" i="3"/>
  <c r="CA16" i="3"/>
  <c r="BD16" i="3"/>
  <c r="CB16" i="3"/>
  <c r="BE16" i="3"/>
  <c r="CC16" i="3"/>
  <c r="BF16" i="3"/>
  <c r="CD16" i="3"/>
  <c r="BG16" i="3"/>
  <c r="CE16" i="3"/>
  <c r="BH16" i="3"/>
  <c r="CF16" i="3"/>
  <c r="BI16" i="3"/>
  <c r="CG16" i="3"/>
  <c r="BJ16" i="3"/>
  <c r="CH16" i="3"/>
  <c r="AY16" i="3"/>
  <c r="BW16" i="3"/>
  <c r="BL16" i="3"/>
  <c r="BM16" i="3"/>
  <c r="BN16" i="3"/>
  <c r="BO16" i="3"/>
  <c r="BP16" i="3"/>
  <c r="BQ16" i="3"/>
  <c r="BR16" i="3"/>
  <c r="BS16" i="3"/>
  <c r="BT16" i="3"/>
  <c r="BU16" i="3"/>
  <c r="AU17" i="3"/>
  <c r="AW16" i="3"/>
  <c r="AL17" i="3"/>
  <c r="AM17" i="3"/>
  <c r="AN17" i="3"/>
  <c r="AO17" i="3"/>
  <c r="AP17" i="3"/>
  <c r="AQ17" i="3"/>
  <c r="AR17" i="3"/>
  <c r="AS17" i="3"/>
  <c r="AT17" i="3"/>
  <c r="R17" i="3"/>
  <c r="T17" i="3"/>
  <c r="AZ17" i="3"/>
  <c r="BX17" i="3"/>
  <c r="BA17" i="3"/>
  <c r="BY17" i="3"/>
  <c r="BB17" i="3"/>
  <c r="BZ17" i="3"/>
  <c r="BC17" i="3"/>
  <c r="CA17" i="3"/>
  <c r="BD17" i="3"/>
  <c r="CB17" i="3"/>
  <c r="BE17" i="3"/>
  <c r="CC17" i="3"/>
  <c r="BF17" i="3"/>
  <c r="CD17" i="3"/>
  <c r="BG17" i="3"/>
  <c r="CE17" i="3"/>
  <c r="BH17" i="3"/>
  <c r="CF17" i="3"/>
  <c r="BI17" i="3"/>
  <c r="CG17" i="3"/>
  <c r="BJ17" i="3"/>
  <c r="CH17" i="3"/>
  <c r="AY17" i="3"/>
  <c r="BW17" i="3"/>
  <c r="CJ17" i="3"/>
  <c r="BT17" i="3"/>
  <c r="BU17" i="3"/>
  <c r="AU18" i="3"/>
  <c r="CJ16" i="3"/>
  <c r="BL17" i="3"/>
  <c r="BM17" i="3"/>
  <c r="BN17" i="3"/>
  <c r="BO17" i="3"/>
  <c r="BP17" i="3"/>
  <c r="BQ17" i="3"/>
  <c r="BR17" i="3"/>
  <c r="BS17" i="3"/>
  <c r="AW17" i="3"/>
  <c r="AL18" i="3"/>
  <c r="AM18" i="3"/>
  <c r="AN18" i="3"/>
  <c r="AO18" i="3"/>
  <c r="AP18" i="3"/>
  <c r="AQ18" i="3"/>
  <c r="AR18" i="3"/>
  <c r="AS18" i="3"/>
  <c r="AT18" i="3"/>
  <c r="BJ18" i="3"/>
  <c r="CH18" i="3"/>
  <c r="BI18" i="3"/>
  <c r="CG18" i="3"/>
  <c r="BH18" i="3"/>
  <c r="CF18" i="3"/>
  <c r="BG18" i="3"/>
  <c r="CE18" i="3"/>
  <c r="BF18" i="3"/>
  <c r="CD18" i="3"/>
  <c r="BE18" i="3"/>
  <c r="CC18" i="3"/>
  <c r="BD18" i="3"/>
  <c r="CB18" i="3"/>
  <c r="BC18" i="3"/>
  <c r="CA18" i="3"/>
  <c r="BB18" i="3"/>
  <c r="BZ18" i="3"/>
  <c r="BA18" i="3"/>
  <c r="BY18" i="3"/>
  <c r="AZ18" i="3"/>
  <c r="BX18" i="3"/>
  <c r="AY18" i="3"/>
  <c r="BW18" i="3"/>
  <c r="CJ18" i="3"/>
  <c r="BM18" i="3"/>
  <c r="BN18" i="3"/>
  <c r="BO18" i="3"/>
  <c r="BP18" i="3"/>
  <c r="BQ18" i="3"/>
  <c r="BR18" i="3"/>
  <c r="BS18" i="3"/>
  <c r="BT18" i="3"/>
  <c r="BU18" i="3"/>
  <c r="AU19" i="3"/>
  <c r="BL18" i="3"/>
  <c r="R18" i="3"/>
  <c r="T18" i="3"/>
  <c r="B18" i="3"/>
  <c r="AW18" i="3"/>
  <c r="AL19" i="3"/>
  <c r="AM19" i="3"/>
  <c r="AN19" i="3"/>
  <c r="AO19" i="3"/>
  <c r="AP19" i="3"/>
  <c r="AQ19" i="3"/>
  <c r="AR19" i="3"/>
  <c r="AS19" i="3"/>
  <c r="AT19" i="3"/>
  <c r="R19" i="3"/>
  <c r="T19" i="3"/>
  <c r="AZ19" i="3"/>
  <c r="BX19" i="3"/>
  <c r="BA19" i="3"/>
  <c r="BY19" i="3"/>
  <c r="BB19" i="3"/>
  <c r="BZ19" i="3"/>
  <c r="BC19" i="3"/>
  <c r="CA19" i="3"/>
  <c r="BD19" i="3"/>
  <c r="CB19" i="3"/>
  <c r="BE19" i="3"/>
  <c r="CC19" i="3"/>
  <c r="BF19" i="3"/>
  <c r="CD19" i="3"/>
  <c r="BG19" i="3"/>
  <c r="CE19" i="3"/>
  <c r="BH19" i="3"/>
  <c r="CF19" i="3"/>
  <c r="BI19" i="3"/>
  <c r="CG19" i="3"/>
  <c r="BJ19" i="3"/>
  <c r="CH19" i="3"/>
  <c r="AY19" i="3"/>
  <c r="BW19" i="3"/>
  <c r="BL19" i="3"/>
  <c r="BM19" i="3"/>
  <c r="BN19" i="3"/>
  <c r="BO19" i="3"/>
  <c r="BP19" i="3"/>
  <c r="BQ19" i="3"/>
  <c r="BR19" i="3"/>
  <c r="BS19" i="3"/>
  <c r="BT19" i="3"/>
  <c r="BU19" i="3"/>
  <c r="AU20" i="3"/>
  <c r="AW19" i="3"/>
  <c r="AL20" i="3"/>
  <c r="AM20" i="3"/>
  <c r="AN20" i="3"/>
  <c r="AO20" i="3"/>
  <c r="AP20" i="3"/>
  <c r="AQ20" i="3"/>
  <c r="AR20" i="3"/>
  <c r="AS20" i="3"/>
  <c r="AT20" i="3"/>
  <c r="R20" i="3"/>
  <c r="T20" i="3"/>
  <c r="AZ20" i="3"/>
  <c r="BX20" i="3"/>
  <c r="BA20" i="3"/>
  <c r="BY20" i="3"/>
  <c r="BB20" i="3"/>
  <c r="BZ20" i="3"/>
  <c r="BC20" i="3"/>
  <c r="CA20" i="3"/>
  <c r="BD20" i="3"/>
  <c r="CB20" i="3"/>
  <c r="BE20" i="3"/>
  <c r="CC20" i="3"/>
  <c r="BF20" i="3"/>
  <c r="CD20" i="3"/>
  <c r="BG20" i="3"/>
  <c r="CE20" i="3"/>
  <c r="BH20" i="3"/>
  <c r="CF20" i="3"/>
  <c r="BI20" i="3"/>
  <c r="CG20" i="3"/>
  <c r="BJ20" i="3"/>
  <c r="CH20" i="3"/>
  <c r="AY20" i="3"/>
  <c r="BW20" i="3"/>
  <c r="CJ20" i="3"/>
  <c r="BT20" i="3"/>
  <c r="BU20" i="3"/>
  <c r="AU21" i="3"/>
  <c r="CJ19" i="3"/>
  <c r="BL20" i="3"/>
  <c r="BM20" i="3"/>
  <c r="BN20" i="3"/>
  <c r="BO20" i="3"/>
  <c r="BP20" i="3"/>
  <c r="BQ20" i="3"/>
  <c r="BR20" i="3"/>
  <c r="BS20" i="3"/>
  <c r="AW20" i="3"/>
  <c r="AL21" i="3"/>
  <c r="AM21" i="3"/>
  <c r="AN21" i="3"/>
  <c r="AO21" i="3"/>
  <c r="AP21" i="3"/>
  <c r="AQ21" i="3"/>
  <c r="AR21" i="3"/>
  <c r="AS21" i="3"/>
  <c r="AT21" i="3"/>
  <c r="BJ21" i="3"/>
  <c r="CH21" i="3"/>
  <c r="BI21" i="3"/>
  <c r="CG21" i="3"/>
  <c r="BH21" i="3"/>
  <c r="CF21" i="3"/>
  <c r="BG21" i="3"/>
  <c r="CE21" i="3"/>
  <c r="BF21" i="3"/>
  <c r="CD21" i="3"/>
  <c r="BE21" i="3"/>
  <c r="CC21" i="3"/>
  <c r="BD21" i="3"/>
  <c r="CB21" i="3"/>
  <c r="BC21" i="3"/>
  <c r="CA21" i="3"/>
  <c r="BB21" i="3"/>
  <c r="BZ21" i="3"/>
  <c r="BA21" i="3"/>
  <c r="BY21" i="3"/>
  <c r="AZ21" i="3"/>
  <c r="BX21" i="3"/>
  <c r="AY21" i="3"/>
  <c r="BW21" i="3"/>
  <c r="CJ21" i="3"/>
  <c r="BM21" i="3"/>
  <c r="BN21" i="3"/>
  <c r="BO21" i="3"/>
  <c r="BP21" i="3"/>
  <c r="BQ21" i="3"/>
  <c r="BR21" i="3"/>
  <c r="BS21" i="3"/>
  <c r="BT21" i="3"/>
  <c r="BU21" i="3"/>
  <c r="AU22" i="3"/>
  <c r="BL21" i="3"/>
  <c r="AW21" i="3"/>
  <c r="AL22" i="3"/>
  <c r="AM22" i="3"/>
  <c r="AN22" i="3"/>
  <c r="AO22" i="3"/>
  <c r="AP22" i="3"/>
  <c r="AQ22" i="3"/>
  <c r="AR22" i="3"/>
  <c r="AS22" i="3"/>
  <c r="AT22" i="3"/>
  <c r="R22" i="3"/>
  <c r="T22" i="3"/>
  <c r="R21" i="3"/>
  <c r="T21" i="3"/>
  <c r="AZ22" i="3"/>
  <c r="BX22" i="3"/>
  <c r="BA22" i="3"/>
  <c r="BY22" i="3"/>
  <c r="BB22" i="3"/>
  <c r="BZ22" i="3"/>
  <c r="BC22" i="3"/>
  <c r="CA22" i="3"/>
  <c r="BD22" i="3"/>
  <c r="CB22" i="3"/>
  <c r="BE22" i="3"/>
  <c r="CC22" i="3"/>
  <c r="BF22" i="3"/>
  <c r="CD22" i="3"/>
  <c r="BG22" i="3"/>
  <c r="CE22" i="3"/>
  <c r="BH22" i="3"/>
  <c r="CF22" i="3"/>
  <c r="BI22" i="3"/>
  <c r="CG22" i="3"/>
  <c r="BJ22" i="3"/>
  <c r="CH22" i="3"/>
  <c r="AY22" i="3"/>
  <c r="BW22" i="3"/>
  <c r="BL22" i="3"/>
  <c r="BM22" i="3"/>
  <c r="BN22" i="3"/>
  <c r="BO22" i="3"/>
  <c r="BP22" i="3"/>
  <c r="BQ22" i="3"/>
  <c r="BR22" i="3"/>
  <c r="BS22" i="3"/>
  <c r="BT22" i="3"/>
  <c r="BU22" i="3"/>
  <c r="AU23" i="3"/>
  <c r="AW22" i="3"/>
  <c r="AL23" i="3"/>
  <c r="AM23" i="3"/>
  <c r="AN23" i="3"/>
  <c r="AO23" i="3"/>
  <c r="AP23" i="3"/>
  <c r="AQ23" i="3"/>
  <c r="AR23" i="3"/>
  <c r="AS23" i="3"/>
  <c r="AT23" i="3"/>
  <c r="R23" i="3"/>
  <c r="T23" i="3"/>
  <c r="AZ23" i="3"/>
  <c r="BX23" i="3"/>
  <c r="BA23" i="3"/>
  <c r="BY23" i="3"/>
  <c r="BB23" i="3"/>
  <c r="BZ23" i="3"/>
  <c r="BC23" i="3"/>
  <c r="CA23" i="3"/>
  <c r="BD23" i="3"/>
  <c r="CB23" i="3"/>
  <c r="BE23" i="3"/>
  <c r="CC23" i="3"/>
  <c r="BF23" i="3"/>
  <c r="CD23" i="3"/>
  <c r="BG23" i="3"/>
  <c r="CE23" i="3"/>
  <c r="BH23" i="3"/>
  <c r="CF23" i="3"/>
  <c r="BI23" i="3"/>
  <c r="CG23" i="3"/>
  <c r="BJ23" i="3"/>
  <c r="CH23" i="3"/>
  <c r="AY23" i="3"/>
  <c r="BW23" i="3"/>
  <c r="CJ23" i="3"/>
  <c r="BT23" i="3"/>
  <c r="BU23" i="3"/>
  <c r="AU24" i="3"/>
  <c r="CJ22" i="3"/>
  <c r="BL23" i="3"/>
  <c r="BM23" i="3"/>
  <c r="BN23" i="3"/>
  <c r="BO23" i="3"/>
  <c r="BP23" i="3"/>
  <c r="BQ23" i="3"/>
  <c r="BR23" i="3"/>
  <c r="BS23" i="3"/>
  <c r="AW23" i="3"/>
  <c r="AL24" i="3"/>
  <c r="AM24" i="3"/>
  <c r="AN24" i="3"/>
  <c r="AO24" i="3"/>
  <c r="AP24" i="3"/>
  <c r="AQ24" i="3"/>
  <c r="AR24" i="3"/>
  <c r="AS24" i="3"/>
  <c r="AT24" i="3"/>
  <c r="BJ24" i="3"/>
  <c r="CH24" i="3"/>
  <c r="BI24" i="3"/>
  <c r="CG24" i="3"/>
  <c r="BH24" i="3"/>
  <c r="CF24" i="3"/>
  <c r="BG24" i="3"/>
  <c r="CE24" i="3"/>
  <c r="BF24" i="3"/>
  <c r="CD24" i="3"/>
  <c r="BE24" i="3"/>
  <c r="CC24" i="3"/>
  <c r="BD24" i="3"/>
  <c r="CB24" i="3"/>
  <c r="BC24" i="3"/>
  <c r="CA24" i="3"/>
  <c r="BB24" i="3"/>
  <c r="BZ24" i="3"/>
  <c r="BA24" i="3"/>
  <c r="BY24" i="3"/>
  <c r="AZ24" i="3"/>
  <c r="BX24" i="3"/>
  <c r="AY24" i="3"/>
  <c r="BW24" i="3"/>
  <c r="CJ24" i="3"/>
  <c r="BM24" i="3"/>
  <c r="BN24" i="3"/>
  <c r="BO24" i="3"/>
  <c r="BP24" i="3"/>
  <c r="BQ24" i="3"/>
  <c r="BR24" i="3"/>
  <c r="BS24" i="3"/>
  <c r="BT24" i="3"/>
  <c r="BU24" i="3"/>
  <c r="AU25" i="3"/>
  <c r="BL24" i="3"/>
  <c r="AW24" i="3"/>
  <c r="AL25" i="3"/>
  <c r="AM25" i="3"/>
  <c r="AN25" i="3"/>
  <c r="AO25" i="3"/>
  <c r="AP25" i="3"/>
  <c r="AQ25" i="3"/>
  <c r="AR25" i="3"/>
  <c r="AS25" i="3"/>
  <c r="AT25" i="3"/>
  <c r="R25" i="3"/>
  <c r="T25" i="3"/>
  <c r="R24" i="3"/>
  <c r="T24" i="3"/>
  <c r="AZ25" i="3"/>
  <c r="BX25" i="3"/>
  <c r="BA25" i="3"/>
  <c r="BY25" i="3"/>
  <c r="BB25" i="3"/>
  <c r="BZ25" i="3"/>
  <c r="BC25" i="3"/>
  <c r="CA25" i="3"/>
  <c r="BD25" i="3"/>
  <c r="CB25" i="3"/>
  <c r="BE25" i="3"/>
  <c r="CC25" i="3"/>
  <c r="BF25" i="3"/>
  <c r="CD25" i="3"/>
  <c r="BG25" i="3"/>
  <c r="CE25" i="3"/>
  <c r="BH25" i="3"/>
  <c r="CF25" i="3"/>
  <c r="BI25" i="3"/>
  <c r="CG25" i="3"/>
  <c r="BJ25" i="3"/>
  <c r="CH25" i="3"/>
  <c r="AY25" i="3"/>
  <c r="BW25" i="3"/>
  <c r="BL25" i="3"/>
  <c r="BM25" i="3"/>
  <c r="BN25" i="3"/>
  <c r="BO25" i="3"/>
  <c r="BP25" i="3"/>
  <c r="BQ25" i="3"/>
  <c r="BR25" i="3"/>
  <c r="BS25" i="3"/>
  <c r="BT25" i="3"/>
  <c r="BU25" i="3"/>
  <c r="AU26" i="3"/>
  <c r="AW25" i="3"/>
  <c r="AL26" i="3"/>
  <c r="AM26" i="3"/>
  <c r="AN26" i="3"/>
  <c r="AO26" i="3"/>
  <c r="AP26" i="3"/>
  <c r="AQ26" i="3"/>
  <c r="AR26" i="3"/>
  <c r="AS26" i="3"/>
  <c r="AT26" i="3"/>
  <c r="R26" i="3"/>
  <c r="T26" i="3"/>
  <c r="AZ26" i="3"/>
  <c r="BX26" i="3"/>
  <c r="BA26" i="3"/>
  <c r="BY26" i="3"/>
  <c r="BB26" i="3"/>
  <c r="BZ26" i="3"/>
  <c r="BC26" i="3"/>
  <c r="CA26" i="3"/>
  <c r="BD26" i="3"/>
  <c r="CB26" i="3"/>
  <c r="BE26" i="3"/>
  <c r="CC26" i="3"/>
  <c r="BF26" i="3"/>
  <c r="CD26" i="3"/>
  <c r="BG26" i="3"/>
  <c r="CE26" i="3"/>
  <c r="BH26" i="3"/>
  <c r="CF26" i="3"/>
  <c r="BI26" i="3"/>
  <c r="CG26" i="3"/>
  <c r="BJ26" i="3"/>
  <c r="CH26" i="3"/>
  <c r="AY26" i="3"/>
  <c r="BW26" i="3"/>
  <c r="CJ26" i="3"/>
  <c r="BT26" i="3"/>
  <c r="BU26" i="3"/>
  <c r="AU27" i="3"/>
  <c r="CJ25" i="3"/>
  <c r="BL26" i="3"/>
  <c r="BM26" i="3"/>
  <c r="BN26" i="3"/>
  <c r="BO26" i="3"/>
  <c r="BP26" i="3"/>
  <c r="BQ26" i="3"/>
  <c r="BR26" i="3"/>
  <c r="BS26" i="3"/>
  <c r="AW26" i="3"/>
  <c r="AL27" i="3"/>
  <c r="AM27" i="3"/>
  <c r="AN27" i="3"/>
  <c r="AO27" i="3"/>
  <c r="AP27" i="3"/>
  <c r="AQ27" i="3"/>
  <c r="AR27" i="3"/>
  <c r="AS27" i="3"/>
  <c r="AT27" i="3"/>
  <c r="BJ27" i="3"/>
  <c r="CH27" i="3"/>
  <c r="BI27" i="3"/>
  <c r="CG27" i="3"/>
  <c r="BH27" i="3"/>
  <c r="CF27" i="3"/>
  <c r="BG27" i="3"/>
  <c r="CE27" i="3"/>
  <c r="BF27" i="3"/>
  <c r="CD27" i="3"/>
  <c r="BE27" i="3"/>
  <c r="CC27" i="3"/>
  <c r="BD27" i="3"/>
  <c r="CB27" i="3"/>
  <c r="BC27" i="3"/>
  <c r="CA27" i="3"/>
  <c r="BB27" i="3"/>
  <c r="BZ27" i="3"/>
  <c r="BA27" i="3"/>
  <c r="BY27" i="3"/>
  <c r="AZ27" i="3"/>
  <c r="BX27" i="3"/>
  <c r="AY27" i="3"/>
  <c r="BW27" i="3"/>
  <c r="CJ27" i="3"/>
  <c r="BM27" i="3"/>
  <c r="BN27" i="3"/>
  <c r="BO27" i="3"/>
  <c r="BP27" i="3"/>
  <c r="BQ27" i="3"/>
  <c r="BR27" i="3"/>
  <c r="BS27" i="3"/>
  <c r="BT27" i="3"/>
  <c r="BU27" i="3"/>
  <c r="AU28" i="3"/>
  <c r="BL27" i="3"/>
  <c r="AW27" i="3"/>
  <c r="AL28" i="3"/>
  <c r="AM28" i="3"/>
  <c r="AN28" i="3"/>
  <c r="AO28" i="3"/>
  <c r="AP28" i="3"/>
  <c r="AQ28" i="3"/>
  <c r="AR28" i="3"/>
  <c r="AS28" i="3"/>
  <c r="AT28" i="3"/>
  <c r="R28" i="3"/>
  <c r="T28" i="3"/>
  <c r="R27" i="3"/>
  <c r="T27" i="3"/>
  <c r="AZ28" i="3"/>
  <c r="BX28" i="3"/>
  <c r="BA28" i="3"/>
  <c r="BY28" i="3"/>
  <c r="BB28" i="3"/>
  <c r="BZ28" i="3"/>
  <c r="BC28" i="3"/>
  <c r="CA28" i="3"/>
  <c r="BD28" i="3"/>
  <c r="CB28" i="3"/>
  <c r="BE28" i="3"/>
  <c r="CC28" i="3"/>
  <c r="BF28" i="3"/>
  <c r="CD28" i="3"/>
  <c r="BG28" i="3"/>
  <c r="CE28" i="3"/>
  <c r="BH28" i="3"/>
  <c r="CF28" i="3"/>
  <c r="BI28" i="3"/>
  <c r="CG28" i="3"/>
  <c r="BJ28" i="3"/>
  <c r="CH28" i="3"/>
  <c r="AY28" i="3"/>
  <c r="BW28" i="3"/>
  <c r="BL28" i="3"/>
  <c r="BM28" i="3"/>
  <c r="BN28" i="3"/>
  <c r="BO28" i="3"/>
  <c r="BP28" i="3"/>
  <c r="BQ28" i="3"/>
  <c r="BR28" i="3"/>
  <c r="BS28" i="3"/>
  <c r="BT28" i="3"/>
  <c r="BU28" i="3"/>
  <c r="AU29" i="3"/>
  <c r="AW28" i="3"/>
  <c r="AL29" i="3"/>
  <c r="AM29" i="3"/>
  <c r="AN29" i="3"/>
  <c r="AO29" i="3"/>
  <c r="AP29" i="3"/>
  <c r="AQ29" i="3"/>
  <c r="AR29" i="3"/>
  <c r="AS29" i="3"/>
  <c r="AT29" i="3"/>
  <c r="R29" i="3"/>
  <c r="T29" i="3"/>
  <c r="AZ29" i="3"/>
  <c r="BX29" i="3"/>
  <c r="BA29" i="3"/>
  <c r="BY29" i="3"/>
  <c r="BB29" i="3"/>
  <c r="BZ29" i="3"/>
  <c r="BC29" i="3"/>
  <c r="CA29" i="3"/>
  <c r="BD29" i="3"/>
  <c r="CB29" i="3"/>
  <c r="BE29" i="3"/>
  <c r="CC29" i="3"/>
  <c r="BF29" i="3"/>
  <c r="CD29" i="3"/>
  <c r="BG29" i="3"/>
  <c r="CE29" i="3"/>
  <c r="BH29" i="3"/>
  <c r="CF29" i="3"/>
  <c r="BI29" i="3"/>
  <c r="CG29" i="3"/>
  <c r="BJ29" i="3"/>
  <c r="CH29" i="3"/>
  <c r="AY29" i="3"/>
  <c r="BW29" i="3"/>
  <c r="CJ29" i="3"/>
  <c r="BT29" i="3"/>
  <c r="BU29" i="3"/>
  <c r="AU30" i="3"/>
  <c r="CJ28" i="3"/>
  <c r="BL29" i="3"/>
  <c r="BM29" i="3"/>
  <c r="BN29" i="3"/>
  <c r="BO29" i="3"/>
  <c r="BP29" i="3"/>
  <c r="BQ29" i="3"/>
  <c r="BR29" i="3"/>
  <c r="BS29" i="3"/>
  <c r="AW29" i="3"/>
  <c r="AL30" i="3"/>
  <c r="AM30" i="3"/>
  <c r="AN30" i="3"/>
  <c r="AO30" i="3"/>
  <c r="AP30" i="3"/>
  <c r="AQ30" i="3"/>
  <c r="AR30" i="3"/>
  <c r="AS30" i="3"/>
  <c r="AT30" i="3"/>
  <c r="BJ30" i="3"/>
  <c r="CH30" i="3"/>
  <c r="BI30" i="3"/>
  <c r="CG30" i="3"/>
  <c r="BH30" i="3"/>
  <c r="CF30" i="3"/>
  <c r="BG30" i="3"/>
  <c r="CE30" i="3"/>
  <c r="BF30" i="3"/>
  <c r="CD30" i="3"/>
  <c r="BE30" i="3"/>
  <c r="CC30" i="3"/>
  <c r="BD30" i="3"/>
  <c r="CB30" i="3"/>
  <c r="BC30" i="3"/>
  <c r="CA30" i="3"/>
  <c r="BB30" i="3"/>
  <c r="BZ30" i="3"/>
  <c r="BA30" i="3"/>
  <c r="BY30" i="3"/>
  <c r="AZ30" i="3"/>
  <c r="BX30" i="3"/>
  <c r="AY30" i="3"/>
  <c r="BW30" i="3"/>
  <c r="CJ30" i="3"/>
  <c r="BM30" i="3"/>
  <c r="BN30" i="3"/>
  <c r="BO30" i="3"/>
  <c r="BP30" i="3"/>
  <c r="BQ30" i="3"/>
  <c r="BR30" i="3"/>
  <c r="BS30" i="3"/>
  <c r="BT30" i="3"/>
  <c r="BU30" i="3"/>
  <c r="AU31" i="3"/>
  <c r="BL30" i="3"/>
  <c r="AW30" i="3"/>
  <c r="AL31" i="3"/>
  <c r="AM31" i="3"/>
  <c r="AN31" i="3"/>
  <c r="AO31" i="3"/>
  <c r="AP31" i="3"/>
  <c r="AQ31" i="3"/>
  <c r="AR31" i="3"/>
  <c r="AS31" i="3"/>
  <c r="AT31" i="3"/>
  <c r="R31" i="3"/>
  <c r="T31" i="3"/>
  <c r="R30" i="3"/>
  <c r="T30" i="3"/>
  <c r="AZ31" i="3"/>
  <c r="BX31" i="3"/>
  <c r="BA31" i="3"/>
  <c r="BY31" i="3"/>
  <c r="BB31" i="3"/>
  <c r="BZ31" i="3"/>
  <c r="BC31" i="3"/>
  <c r="CA31" i="3"/>
  <c r="BD31" i="3"/>
  <c r="CB31" i="3"/>
  <c r="BE31" i="3"/>
  <c r="CC31" i="3"/>
  <c r="BF31" i="3"/>
  <c r="CD31" i="3"/>
  <c r="BG31" i="3"/>
  <c r="CE31" i="3"/>
  <c r="BH31" i="3"/>
  <c r="CF31" i="3"/>
  <c r="BI31" i="3"/>
  <c r="CG31" i="3"/>
  <c r="BJ31" i="3"/>
  <c r="CH31" i="3"/>
  <c r="AY31" i="3"/>
  <c r="BW31" i="3"/>
  <c r="BL31" i="3"/>
  <c r="BM31" i="3"/>
  <c r="BN31" i="3"/>
  <c r="BO31" i="3"/>
  <c r="BP31" i="3"/>
  <c r="BQ31" i="3"/>
  <c r="BR31" i="3"/>
  <c r="BS31" i="3"/>
  <c r="BT31" i="3"/>
  <c r="BU31" i="3"/>
  <c r="AU32" i="3"/>
  <c r="AW31" i="3"/>
  <c r="AL32" i="3"/>
  <c r="AM32" i="3"/>
  <c r="AN32" i="3"/>
  <c r="AO32" i="3"/>
  <c r="AP32" i="3"/>
  <c r="AQ32" i="3"/>
  <c r="AR32" i="3"/>
  <c r="AS32" i="3"/>
  <c r="AT32" i="3"/>
  <c r="R32" i="3"/>
  <c r="T32" i="3"/>
  <c r="AZ32" i="3"/>
  <c r="BX32" i="3"/>
  <c r="BA32" i="3"/>
  <c r="BY32" i="3"/>
  <c r="BB32" i="3"/>
  <c r="BZ32" i="3"/>
  <c r="BC32" i="3"/>
  <c r="CA32" i="3"/>
  <c r="BD32" i="3"/>
  <c r="CB32" i="3"/>
  <c r="BE32" i="3"/>
  <c r="CC32" i="3"/>
  <c r="BF32" i="3"/>
  <c r="CD32" i="3"/>
  <c r="BG32" i="3"/>
  <c r="CE32" i="3"/>
  <c r="BH32" i="3"/>
  <c r="CF32" i="3"/>
  <c r="BI32" i="3"/>
  <c r="CG32" i="3"/>
  <c r="BJ32" i="3"/>
  <c r="CH32" i="3"/>
  <c r="AY32" i="3"/>
  <c r="BW32" i="3"/>
  <c r="CJ32" i="3"/>
  <c r="BT32" i="3"/>
  <c r="BU32" i="3"/>
  <c r="AU33" i="3"/>
  <c r="CJ31" i="3"/>
  <c r="BL32" i="3"/>
  <c r="BM32" i="3"/>
  <c r="BN32" i="3"/>
  <c r="BO32" i="3"/>
  <c r="BP32" i="3"/>
  <c r="BQ32" i="3"/>
  <c r="BR32" i="3"/>
  <c r="BS32" i="3"/>
  <c r="AW32" i="3"/>
  <c r="AL33" i="3"/>
  <c r="AM33" i="3"/>
  <c r="AN33" i="3"/>
  <c r="AO33" i="3"/>
  <c r="AP33" i="3"/>
  <c r="AQ33" i="3"/>
  <c r="AR33" i="3"/>
  <c r="AS33" i="3"/>
  <c r="AT33" i="3"/>
  <c r="BJ33" i="3"/>
  <c r="CH33" i="3"/>
  <c r="BI33" i="3"/>
  <c r="CG33" i="3"/>
  <c r="BH33" i="3"/>
  <c r="CF33" i="3"/>
  <c r="BG33" i="3"/>
  <c r="CE33" i="3"/>
  <c r="BF33" i="3"/>
  <c r="CD33" i="3"/>
  <c r="BE33" i="3"/>
  <c r="CC33" i="3"/>
  <c r="BD33" i="3"/>
  <c r="CB33" i="3"/>
  <c r="BC33" i="3"/>
  <c r="CA33" i="3"/>
  <c r="BB33" i="3"/>
  <c r="BZ33" i="3"/>
  <c r="BA33" i="3"/>
  <c r="BY33" i="3"/>
  <c r="AZ33" i="3"/>
  <c r="BX33" i="3"/>
  <c r="AY33" i="3"/>
  <c r="BW33" i="3"/>
  <c r="CJ33" i="3"/>
  <c r="BM33" i="3"/>
  <c r="BN33" i="3"/>
  <c r="BO33" i="3"/>
  <c r="BP33" i="3"/>
  <c r="BQ33" i="3"/>
  <c r="BR33" i="3"/>
  <c r="BS33" i="3"/>
  <c r="BT33" i="3"/>
  <c r="BU33" i="3"/>
  <c r="AU34" i="3"/>
  <c r="BL33" i="3"/>
  <c r="AW33" i="3"/>
  <c r="AL34" i="3"/>
  <c r="AM34" i="3"/>
  <c r="AN34" i="3"/>
  <c r="AO34" i="3"/>
  <c r="AP34" i="3"/>
  <c r="AQ34" i="3"/>
  <c r="AR34" i="3"/>
  <c r="AS34" i="3"/>
  <c r="AT34" i="3"/>
  <c r="R34" i="3"/>
  <c r="T34" i="3"/>
  <c r="R33" i="3"/>
  <c r="T33" i="3"/>
  <c r="AZ34" i="3"/>
  <c r="BX34" i="3"/>
  <c r="BA34" i="3"/>
  <c r="BY34" i="3"/>
  <c r="BB34" i="3"/>
  <c r="BZ34" i="3"/>
  <c r="BC34" i="3"/>
  <c r="CA34" i="3"/>
  <c r="BD34" i="3"/>
  <c r="CB34" i="3"/>
  <c r="BE34" i="3"/>
  <c r="CC34" i="3"/>
  <c r="BF34" i="3"/>
  <c r="CD34" i="3"/>
  <c r="BG34" i="3"/>
  <c r="CE34" i="3"/>
  <c r="BH34" i="3"/>
  <c r="CF34" i="3"/>
  <c r="BI34" i="3"/>
  <c r="CG34" i="3"/>
  <c r="BJ34" i="3"/>
  <c r="CH34" i="3"/>
  <c r="AY34" i="3"/>
  <c r="BW34" i="3"/>
  <c r="BL34" i="3"/>
  <c r="BM34" i="3"/>
  <c r="BN34" i="3"/>
  <c r="BO34" i="3"/>
  <c r="BP34" i="3"/>
  <c r="BQ34" i="3"/>
  <c r="BR34" i="3"/>
  <c r="BS34" i="3"/>
  <c r="BT34" i="3"/>
  <c r="BU34" i="3"/>
  <c r="AU35" i="3"/>
  <c r="AW34" i="3"/>
  <c r="AL35" i="3"/>
  <c r="AM35" i="3"/>
  <c r="AN35" i="3"/>
  <c r="AO35" i="3"/>
  <c r="AP35" i="3"/>
  <c r="AQ35" i="3"/>
  <c r="AR35" i="3"/>
  <c r="AS35" i="3"/>
  <c r="AT35" i="3"/>
  <c r="R35" i="3"/>
  <c r="T35" i="3"/>
  <c r="AZ35" i="3"/>
  <c r="BX35" i="3"/>
  <c r="BA35" i="3"/>
  <c r="BY35" i="3"/>
  <c r="BB35" i="3"/>
  <c r="BZ35" i="3"/>
  <c r="BC35" i="3"/>
  <c r="CA35" i="3"/>
  <c r="BD35" i="3"/>
  <c r="CB35" i="3"/>
  <c r="BE35" i="3"/>
  <c r="CC35" i="3"/>
  <c r="BF35" i="3"/>
  <c r="CD35" i="3"/>
  <c r="BG35" i="3"/>
  <c r="CE35" i="3"/>
  <c r="BH35" i="3"/>
  <c r="CF35" i="3"/>
  <c r="BI35" i="3"/>
  <c r="CG35" i="3"/>
  <c r="BJ35" i="3"/>
  <c r="CH35" i="3"/>
  <c r="AY35" i="3"/>
  <c r="BW35" i="3"/>
  <c r="CJ35" i="3"/>
  <c r="BT35" i="3"/>
  <c r="BU35" i="3"/>
  <c r="AU36" i="3"/>
  <c r="CJ34" i="3"/>
  <c r="BL35" i="3"/>
  <c r="BM35" i="3"/>
  <c r="BN35" i="3"/>
  <c r="BO35" i="3"/>
  <c r="BP35" i="3"/>
  <c r="BQ35" i="3"/>
  <c r="BR35" i="3"/>
  <c r="BS35" i="3"/>
  <c r="AW35" i="3"/>
  <c r="AL36" i="3"/>
  <c r="AM36" i="3"/>
  <c r="AN36" i="3"/>
  <c r="AO36" i="3"/>
  <c r="AP36" i="3"/>
  <c r="AQ36" i="3"/>
  <c r="AR36" i="3"/>
  <c r="AS36" i="3"/>
  <c r="AT36" i="3"/>
  <c r="BJ36" i="3"/>
  <c r="CH36" i="3"/>
  <c r="BI36" i="3"/>
  <c r="CG36" i="3"/>
  <c r="BH36" i="3"/>
  <c r="CF36" i="3"/>
  <c r="BG36" i="3"/>
  <c r="CE36" i="3"/>
  <c r="BF36" i="3"/>
  <c r="CD36" i="3"/>
  <c r="BE36" i="3"/>
  <c r="CC36" i="3"/>
  <c r="BD36" i="3"/>
  <c r="CB36" i="3"/>
  <c r="BC36" i="3"/>
  <c r="CA36" i="3"/>
  <c r="BB36" i="3"/>
  <c r="BZ36" i="3"/>
  <c r="BA36" i="3"/>
  <c r="BY36" i="3"/>
  <c r="AZ36" i="3"/>
  <c r="BX36" i="3"/>
  <c r="AY36" i="3"/>
  <c r="BW36" i="3"/>
  <c r="CJ36" i="3"/>
  <c r="BM36" i="3"/>
  <c r="BN36" i="3"/>
  <c r="BO36" i="3"/>
  <c r="BP36" i="3"/>
  <c r="BQ36" i="3"/>
  <c r="BR36" i="3"/>
  <c r="BS36" i="3"/>
  <c r="BT36" i="3"/>
  <c r="BU36" i="3"/>
  <c r="AU37" i="3"/>
  <c r="BL36" i="3"/>
  <c r="R36" i="3"/>
  <c r="T36" i="3"/>
  <c r="AW36" i="3"/>
  <c r="AL37" i="3"/>
  <c r="AM37" i="3"/>
  <c r="AN37" i="3"/>
  <c r="AO37" i="3"/>
  <c r="AP37" i="3"/>
  <c r="AQ37" i="3"/>
  <c r="AR37" i="3"/>
  <c r="AS37" i="3"/>
  <c r="AT37" i="3"/>
  <c r="R37" i="3"/>
  <c r="T37" i="3"/>
  <c r="B40" i="3"/>
  <c r="AZ37" i="3"/>
  <c r="BX37" i="3"/>
  <c r="BA37" i="3"/>
  <c r="BY37" i="3"/>
  <c r="BB37" i="3"/>
  <c r="BZ37" i="3"/>
  <c r="BC37" i="3"/>
  <c r="CA37" i="3"/>
  <c r="BD37" i="3"/>
  <c r="CB37" i="3"/>
  <c r="BE37" i="3"/>
  <c r="CC37" i="3"/>
  <c r="BF37" i="3"/>
  <c r="CD37" i="3"/>
  <c r="BG37" i="3"/>
  <c r="CE37" i="3"/>
  <c r="BH37" i="3"/>
  <c r="CF37" i="3"/>
  <c r="BI37" i="3"/>
  <c r="CG37" i="3"/>
  <c r="BJ37" i="3"/>
  <c r="CH37" i="3"/>
  <c r="AY37" i="3"/>
  <c r="BW37" i="3"/>
  <c r="BL37" i="3"/>
  <c r="BM37" i="3"/>
  <c r="BN37" i="3"/>
  <c r="BO37" i="3"/>
  <c r="BP37" i="3"/>
  <c r="BQ37" i="3"/>
  <c r="BR37" i="3"/>
  <c r="BS37" i="3"/>
  <c r="BT37" i="3"/>
  <c r="BU37" i="3"/>
  <c r="AU38" i="3"/>
  <c r="AW37" i="3"/>
  <c r="AL38" i="3"/>
  <c r="AM38" i="3"/>
  <c r="AN38" i="3"/>
  <c r="AO38" i="3"/>
  <c r="AP38" i="3"/>
  <c r="AQ38" i="3"/>
  <c r="AR38" i="3"/>
  <c r="AS38" i="3"/>
  <c r="AT38" i="3"/>
  <c r="R38" i="3"/>
  <c r="T38" i="3"/>
  <c r="AZ38" i="3"/>
  <c r="BX38" i="3"/>
  <c r="BA38" i="3"/>
  <c r="BY38" i="3"/>
  <c r="BB38" i="3"/>
  <c r="BZ38" i="3"/>
  <c r="BC38" i="3"/>
  <c r="CA38" i="3"/>
  <c r="BD38" i="3"/>
  <c r="CB38" i="3"/>
  <c r="BE38" i="3"/>
  <c r="CC38" i="3"/>
  <c r="BF38" i="3"/>
  <c r="CD38" i="3"/>
  <c r="BG38" i="3"/>
  <c r="CE38" i="3"/>
  <c r="BH38" i="3"/>
  <c r="CF38" i="3"/>
  <c r="BI38" i="3"/>
  <c r="CG38" i="3"/>
  <c r="BJ38" i="3"/>
  <c r="CH38" i="3"/>
  <c r="AY38" i="3"/>
  <c r="BW38" i="3"/>
  <c r="CJ38" i="3"/>
  <c r="BT38" i="3"/>
  <c r="BU38" i="3"/>
  <c r="AU39" i="3"/>
  <c r="CJ37" i="3"/>
  <c r="BL38" i="3"/>
  <c r="BM38" i="3"/>
  <c r="BN38" i="3"/>
  <c r="BO38" i="3"/>
  <c r="BP38" i="3"/>
  <c r="BQ38" i="3"/>
  <c r="BR38" i="3"/>
  <c r="BS38" i="3"/>
  <c r="AW38" i="3"/>
  <c r="AL39" i="3"/>
  <c r="AM39" i="3"/>
  <c r="AN39" i="3"/>
  <c r="AO39" i="3"/>
  <c r="AP39" i="3"/>
  <c r="AQ39" i="3"/>
  <c r="AR39" i="3"/>
  <c r="AS39" i="3"/>
  <c r="AT39" i="3"/>
  <c r="BJ39" i="3"/>
  <c r="CH39" i="3"/>
  <c r="BI39" i="3"/>
  <c r="CG39" i="3"/>
  <c r="BH39" i="3"/>
  <c r="CF39" i="3"/>
  <c r="BG39" i="3"/>
  <c r="CE39" i="3"/>
  <c r="BF39" i="3"/>
  <c r="CD39" i="3"/>
  <c r="BE39" i="3"/>
  <c r="CC39" i="3"/>
  <c r="BD39" i="3"/>
  <c r="CB39" i="3"/>
  <c r="BC39" i="3"/>
  <c r="CA39" i="3"/>
  <c r="BB39" i="3"/>
  <c r="BZ39" i="3"/>
  <c r="BA39" i="3"/>
  <c r="BY39" i="3"/>
  <c r="AZ39" i="3"/>
  <c r="BX39" i="3"/>
  <c r="AY39" i="3"/>
  <c r="BW39" i="3"/>
  <c r="CJ39" i="3"/>
  <c r="BM39" i="3"/>
  <c r="BN39" i="3"/>
  <c r="BO39" i="3"/>
  <c r="BP39" i="3"/>
  <c r="BQ39" i="3"/>
  <c r="BR39" i="3"/>
  <c r="BS39" i="3"/>
  <c r="BT39" i="3"/>
  <c r="BU39" i="3"/>
  <c r="AU40" i="3"/>
  <c r="BL39" i="3"/>
  <c r="AW39" i="3"/>
  <c r="AL40" i="3"/>
  <c r="AM40" i="3"/>
  <c r="AN40" i="3"/>
  <c r="AO40" i="3"/>
  <c r="AP40" i="3"/>
  <c r="AQ40" i="3"/>
  <c r="AR40" i="3"/>
  <c r="AS40" i="3"/>
  <c r="AT40" i="3"/>
  <c r="R40" i="3"/>
  <c r="T40" i="3"/>
  <c r="R39" i="3"/>
  <c r="T39" i="3"/>
  <c r="AZ40" i="3"/>
  <c r="BX40" i="3"/>
  <c r="BA40" i="3"/>
  <c r="BY40" i="3"/>
  <c r="BB40" i="3"/>
  <c r="BZ40" i="3"/>
  <c r="BC40" i="3"/>
  <c r="CA40" i="3"/>
  <c r="BD40" i="3"/>
  <c r="CB40" i="3"/>
  <c r="BE40" i="3"/>
  <c r="CC40" i="3"/>
  <c r="BF40" i="3"/>
  <c r="CD40" i="3"/>
  <c r="BG40" i="3"/>
  <c r="CE40" i="3"/>
  <c r="BH40" i="3"/>
  <c r="CF40" i="3"/>
  <c r="BI40" i="3"/>
  <c r="CG40" i="3"/>
  <c r="BJ40" i="3"/>
  <c r="CH40" i="3"/>
  <c r="AY40" i="3"/>
  <c r="BW40" i="3"/>
  <c r="BL40" i="3"/>
  <c r="BM40" i="3"/>
  <c r="BN40" i="3"/>
  <c r="BO40" i="3"/>
  <c r="BP40" i="3"/>
  <c r="BQ40" i="3"/>
  <c r="BR40" i="3"/>
  <c r="BS40" i="3"/>
  <c r="BT40" i="3"/>
  <c r="BU40" i="3"/>
  <c r="AU41" i="3"/>
  <c r="AW40" i="3"/>
  <c r="AL41" i="3"/>
  <c r="AM41" i="3"/>
  <c r="AN41" i="3"/>
  <c r="AO41" i="3"/>
  <c r="AP41" i="3"/>
  <c r="AQ41" i="3"/>
  <c r="AR41" i="3"/>
  <c r="AS41" i="3"/>
  <c r="AT41" i="3"/>
  <c r="R41" i="3"/>
  <c r="T41" i="3"/>
  <c r="AZ41" i="3"/>
  <c r="BX41" i="3"/>
  <c r="BA41" i="3"/>
  <c r="BY41" i="3"/>
  <c r="BB41" i="3"/>
  <c r="BZ41" i="3"/>
  <c r="BC41" i="3"/>
  <c r="CA41" i="3"/>
  <c r="BD41" i="3"/>
  <c r="CB41" i="3"/>
  <c r="BE41" i="3"/>
  <c r="CC41" i="3"/>
  <c r="BF41" i="3"/>
  <c r="CD41" i="3"/>
  <c r="BG41" i="3"/>
  <c r="CE41" i="3"/>
  <c r="BH41" i="3"/>
  <c r="CF41" i="3"/>
  <c r="BI41" i="3"/>
  <c r="CG41" i="3"/>
  <c r="BJ41" i="3"/>
  <c r="CH41" i="3"/>
  <c r="AY41" i="3"/>
  <c r="BW41" i="3"/>
  <c r="CJ41" i="3"/>
  <c r="BT41" i="3"/>
  <c r="BU41" i="3"/>
  <c r="AU42" i="3"/>
  <c r="CJ40" i="3"/>
  <c r="BL41" i="3"/>
  <c r="AW41" i="3"/>
  <c r="AL42" i="3"/>
  <c r="AM42" i="3"/>
  <c r="BM41" i="3"/>
  <c r="AN42" i="3"/>
  <c r="BN41" i="3"/>
  <c r="AO42" i="3"/>
  <c r="BO41" i="3"/>
  <c r="AP42" i="3"/>
  <c r="BP41" i="3"/>
  <c r="AQ42" i="3"/>
  <c r="BQ41" i="3"/>
  <c r="AR42" i="3"/>
  <c r="BR41" i="3"/>
  <c r="AS42" i="3"/>
  <c r="BS41" i="3"/>
  <c r="AT42" i="3"/>
  <c r="BJ42" i="3"/>
  <c r="CH42" i="3"/>
  <c r="BI42" i="3"/>
  <c r="CG42" i="3"/>
  <c r="BH42" i="3"/>
  <c r="CF42" i="3"/>
  <c r="BG42" i="3"/>
  <c r="CE42" i="3"/>
  <c r="BF42" i="3"/>
  <c r="CD42" i="3"/>
  <c r="BE42" i="3"/>
  <c r="CC42" i="3"/>
  <c r="BD42" i="3"/>
  <c r="CB42" i="3"/>
  <c r="BC42" i="3"/>
  <c r="CA42" i="3"/>
  <c r="BB42" i="3"/>
  <c r="BZ42" i="3"/>
  <c r="BA42" i="3"/>
  <c r="BY42" i="3"/>
  <c r="AZ42" i="3"/>
  <c r="BX42" i="3"/>
  <c r="AY42" i="3"/>
  <c r="BW42" i="3"/>
  <c r="CJ42" i="3"/>
  <c r="BM42" i="3"/>
  <c r="BN42" i="3"/>
  <c r="BO42" i="3"/>
  <c r="BP42" i="3"/>
  <c r="BQ42" i="3"/>
  <c r="BR42" i="3"/>
  <c r="BS42" i="3"/>
  <c r="BT42" i="3"/>
  <c r="BU42" i="3"/>
  <c r="AU43" i="3"/>
  <c r="AW42" i="3"/>
  <c r="AL43" i="3"/>
  <c r="BL42" i="3"/>
  <c r="AM43" i="3"/>
  <c r="AN43" i="3"/>
  <c r="AO43" i="3"/>
  <c r="AP43" i="3"/>
  <c r="AQ43" i="3"/>
  <c r="AR43" i="3"/>
  <c r="AS43" i="3"/>
  <c r="AT43" i="3"/>
  <c r="AY43" i="3"/>
  <c r="BW43" i="3"/>
  <c r="AZ43" i="3"/>
  <c r="BX43" i="3"/>
  <c r="BA43" i="3"/>
  <c r="BY43" i="3"/>
  <c r="BB43" i="3"/>
  <c r="BZ43" i="3"/>
  <c r="BC43" i="3"/>
  <c r="CA43" i="3"/>
  <c r="BD43" i="3"/>
  <c r="CB43" i="3"/>
  <c r="BE43" i="3"/>
  <c r="CC43" i="3"/>
  <c r="BF43" i="3"/>
  <c r="CD43" i="3"/>
  <c r="BG43" i="3"/>
  <c r="CE43" i="3"/>
  <c r="BH43" i="3"/>
  <c r="CF43" i="3"/>
  <c r="BI43" i="3"/>
  <c r="CG43" i="3"/>
  <c r="BJ43" i="3"/>
  <c r="CH43" i="3"/>
  <c r="CJ43" i="3"/>
  <c r="BM43" i="3"/>
  <c r="BN43" i="3"/>
  <c r="BO43" i="3"/>
  <c r="BP43" i="3"/>
  <c r="BQ43" i="3"/>
  <c r="BR43" i="3"/>
  <c r="BS43" i="3"/>
  <c r="BT43" i="3"/>
  <c r="BU43" i="3"/>
  <c r="AU44" i="3"/>
  <c r="BL43" i="3"/>
  <c r="R43" i="3"/>
  <c r="T43" i="3"/>
  <c r="R42" i="3"/>
  <c r="T42" i="3"/>
  <c r="AT44" i="3"/>
  <c r="AS44" i="3"/>
  <c r="AR44" i="3"/>
  <c r="AQ44" i="3"/>
  <c r="AP44" i="3"/>
  <c r="AO44" i="3"/>
  <c r="AN44" i="3"/>
  <c r="AM44" i="3"/>
  <c r="AW43" i="3"/>
  <c r="AL44" i="3"/>
  <c r="BJ44" i="3"/>
  <c r="CH44" i="3"/>
  <c r="BI44" i="3"/>
  <c r="CG44" i="3"/>
  <c r="BH44" i="3"/>
  <c r="CF44" i="3"/>
  <c r="BG44" i="3"/>
  <c r="CE44" i="3"/>
  <c r="BF44" i="3"/>
  <c r="CD44" i="3"/>
  <c r="BE44" i="3"/>
  <c r="CC44" i="3"/>
  <c r="BD44" i="3"/>
  <c r="CB44" i="3"/>
  <c r="BC44" i="3"/>
  <c r="CA44" i="3"/>
  <c r="BB44" i="3"/>
  <c r="BZ44" i="3"/>
  <c r="BA44" i="3"/>
  <c r="BY44" i="3"/>
  <c r="AZ44" i="3"/>
  <c r="BX44" i="3"/>
  <c r="AY44" i="3"/>
  <c r="BW44" i="3"/>
  <c r="BT44" i="3"/>
  <c r="BU44" i="3"/>
  <c r="AU45" i="3"/>
  <c r="AW44" i="3"/>
  <c r="AL45" i="3"/>
  <c r="BL44" i="3"/>
  <c r="AM45" i="3"/>
  <c r="R44" i="3"/>
  <c r="T44" i="3"/>
  <c r="CJ44" i="3"/>
  <c r="BM44" i="3"/>
  <c r="AN45" i="3"/>
  <c r="BN44" i="3"/>
  <c r="AO45" i="3"/>
  <c r="BO44" i="3"/>
  <c r="AP45" i="3"/>
  <c r="BP44" i="3"/>
  <c r="AQ45" i="3"/>
  <c r="BQ44" i="3"/>
  <c r="AR45" i="3"/>
  <c r="BR44" i="3"/>
  <c r="AS45" i="3"/>
  <c r="BS44" i="3"/>
  <c r="AT45" i="3"/>
  <c r="AW45" i="3"/>
  <c r="AL46" i="3"/>
  <c r="R45" i="3"/>
  <c r="T45" i="3"/>
  <c r="AY45" i="3"/>
  <c r="BW45" i="3"/>
  <c r="AZ45" i="3"/>
  <c r="BX45" i="3"/>
  <c r="BA45" i="3"/>
  <c r="BY45" i="3"/>
  <c r="BB45" i="3"/>
  <c r="BZ45" i="3"/>
  <c r="BC45" i="3"/>
  <c r="CA45" i="3"/>
  <c r="BD45" i="3"/>
  <c r="CB45" i="3"/>
  <c r="BE45" i="3"/>
  <c r="CC45" i="3"/>
  <c r="BF45" i="3"/>
  <c r="CD45" i="3"/>
  <c r="BG45" i="3"/>
  <c r="CE45" i="3"/>
  <c r="BH45" i="3"/>
  <c r="CF45" i="3"/>
  <c r="BI45" i="3"/>
  <c r="CG45" i="3"/>
  <c r="BJ45" i="3"/>
  <c r="CH45" i="3"/>
  <c r="CJ45" i="3"/>
  <c r="BU45" i="3"/>
  <c r="BT45" i="3"/>
  <c r="AU46" i="3"/>
  <c r="BS45" i="3"/>
  <c r="AT46" i="3"/>
  <c r="BR45" i="3"/>
  <c r="AS46" i="3"/>
  <c r="BQ45" i="3"/>
  <c r="AR46" i="3"/>
  <c r="BP45" i="3"/>
  <c r="AQ46" i="3"/>
  <c r="BO45" i="3"/>
  <c r="AP46" i="3"/>
  <c r="BN45" i="3"/>
  <c r="AO46" i="3"/>
  <c r="BL45" i="3"/>
  <c r="AM46" i="3"/>
  <c r="BM45" i="3"/>
  <c r="AN46" i="3"/>
  <c r="R46" i="3"/>
  <c r="T46" i="3"/>
  <c r="BJ46" i="3"/>
  <c r="CH46" i="3"/>
  <c r="BI46" i="3"/>
  <c r="CG46" i="3"/>
  <c r="BH46" i="3"/>
  <c r="CF46" i="3"/>
  <c r="BG46" i="3"/>
  <c r="CE46" i="3"/>
  <c r="BF46" i="3"/>
  <c r="CD46" i="3"/>
  <c r="BE46" i="3"/>
  <c r="CC46" i="3"/>
  <c r="BD46" i="3"/>
  <c r="CB46" i="3"/>
  <c r="BC46" i="3"/>
  <c r="CA46" i="3"/>
  <c r="BB46" i="3"/>
  <c r="BZ46" i="3"/>
  <c r="BA46" i="3"/>
  <c r="BY46" i="3"/>
  <c r="AZ46" i="3"/>
  <c r="BX46" i="3"/>
  <c r="AY46" i="3"/>
  <c r="BW46" i="3"/>
  <c r="CJ46" i="3"/>
  <c r="AW46" i="3"/>
  <c r="AL47" i="3"/>
  <c r="BL46" i="3"/>
  <c r="AM47" i="3"/>
  <c r="BN46" i="3"/>
  <c r="AO47" i="3"/>
  <c r="BM46" i="3"/>
  <c r="AN47" i="3"/>
  <c r="BO46" i="3"/>
  <c r="AP47" i="3"/>
  <c r="BP46" i="3"/>
  <c r="AQ47" i="3"/>
  <c r="BQ46" i="3"/>
  <c r="AR47" i="3"/>
  <c r="BR46" i="3"/>
  <c r="AS47" i="3"/>
  <c r="BS46" i="3"/>
  <c r="AT47" i="3"/>
  <c r="BT46" i="3"/>
  <c r="BU46" i="3"/>
  <c r="AU47" i="3"/>
  <c r="AW47" i="3"/>
  <c r="AL48" i="3"/>
  <c r="AY47" i="3"/>
  <c r="BW47" i="3"/>
  <c r="AZ47" i="3"/>
  <c r="BX47" i="3"/>
  <c r="BA47" i="3"/>
  <c r="BY47" i="3"/>
  <c r="BB47" i="3"/>
  <c r="BZ47" i="3"/>
  <c r="BC47" i="3"/>
  <c r="CA47" i="3"/>
  <c r="BD47" i="3"/>
  <c r="CB47" i="3"/>
  <c r="BE47" i="3"/>
  <c r="CC47" i="3"/>
  <c r="BF47" i="3"/>
  <c r="CD47" i="3"/>
  <c r="BG47" i="3"/>
  <c r="CE47" i="3"/>
  <c r="BH47" i="3"/>
  <c r="CF47" i="3"/>
  <c r="BI47" i="3"/>
  <c r="CG47" i="3"/>
  <c r="BJ47" i="3"/>
  <c r="CH47" i="3"/>
  <c r="CJ47" i="3"/>
  <c r="BU47" i="3"/>
  <c r="BT47" i="3"/>
  <c r="BS47" i="3"/>
  <c r="BR47" i="3"/>
  <c r="BQ47" i="3"/>
  <c r="BP47" i="3"/>
  <c r="AU48" i="3"/>
  <c r="AT48" i="3"/>
  <c r="AS48" i="3"/>
  <c r="AR48" i="3"/>
  <c r="AQ48" i="3"/>
  <c r="R47" i="3"/>
  <c r="T47" i="3"/>
  <c r="BL47" i="3"/>
  <c r="AM48" i="3"/>
  <c r="BM47" i="3"/>
  <c r="AN48" i="3"/>
  <c r="BN47" i="3"/>
  <c r="AO48" i="3"/>
  <c r="BO47" i="3"/>
  <c r="AP48" i="3"/>
  <c r="R48" i="3"/>
  <c r="T48" i="3"/>
  <c r="BJ48" i="3"/>
  <c r="CH48" i="3"/>
  <c r="BI48" i="3"/>
  <c r="CG48" i="3"/>
  <c r="BH48" i="3"/>
  <c r="CF48" i="3"/>
  <c r="BG48" i="3"/>
  <c r="CE48" i="3"/>
  <c r="BF48" i="3"/>
  <c r="CD48" i="3"/>
  <c r="BE48" i="3"/>
  <c r="CC48" i="3"/>
  <c r="BD48" i="3"/>
  <c r="CB48" i="3"/>
  <c r="BC48" i="3"/>
  <c r="CA48" i="3"/>
  <c r="BB48" i="3"/>
  <c r="BZ48" i="3"/>
  <c r="BA48" i="3"/>
  <c r="BY48" i="3"/>
  <c r="AZ48" i="3"/>
  <c r="BX48" i="3"/>
  <c r="AY48" i="3"/>
  <c r="BW48" i="3"/>
  <c r="CJ48" i="3"/>
  <c r="AW48" i="3"/>
  <c r="AL49" i="3"/>
  <c r="BL48" i="3"/>
  <c r="AM49" i="3"/>
  <c r="BP48" i="3"/>
  <c r="AQ49" i="3"/>
  <c r="BO48" i="3"/>
  <c r="AP49" i="3"/>
  <c r="BN48" i="3"/>
  <c r="AO49" i="3"/>
  <c r="BM48" i="3"/>
  <c r="AN49" i="3"/>
  <c r="BQ48" i="3"/>
  <c r="AR49" i="3"/>
  <c r="BR48" i="3"/>
  <c r="AS49" i="3"/>
  <c r="BS48" i="3"/>
  <c r="AT49" i="3"/>
  <c r="BT48" i="3"/>
  <c r="BU48" i="3"/>
  <c r="AU49" i="3"/>
  <c r="AW49" i="3"/>
  <c r="AL50" i="3"/>
  <c r="AY49" i="3"/>
  <c r="BW49" i="3"/>
  <c r="AZ49" i="3"/>
  <c r="BX49" i="3"/>
  <c r="BA49" i="3"/>
  <c r="BY49" i="3"/>
  <c r="BB49" i="3"/>
  <c r="BZ49" i="3"/>
  <c r="BC49" i="3"/>
  <c r="CA49" i="3"/>
  <c r="BD49" i="3"/>
  <c r="CB49" i="3"/>
  <c r="BE49" i="3"/>
  <c r="CC49" i="3"/>
  <c r="BF49" i="3"/>
  <c r="CD49" i="3"/>
  <c r="BG49" i="3"/>
  <c r="CE49" i="3"/>
  <c r="BH49" i="3"/>
  <c r="CF49" i="3"/>
  <c r="BI49" i="3"/>
  <c r="CG49" i="3"/>
  <c r="BJ49" i="3"/>
  <c r="CH49" i="3"/>
  <c r="CJ49" i="3"/>
  <c r="BR49" i="3"/>
  <c r="BS49" i="3"/>
  <c r="BT49" i="3"/>
  <c r="BU49" i="3"/>
  <c r="AU50" i="3"/>
  <c r="AT50" i="3"/>
  <c r="AS50" i="3"/>
  <c r="R49" i="3"/>
  <c r="T49" i="3"/>
  <c r="BL49" i="3"/>
  <c r="AM50" i="3"/>
  <c r="BM49" i="3"/>
  <c r="AN50" i="3"/>
  <c r="BN49" i="3"/>
  <c r="AO50" i="3"/>
  <c r="BO49" i="3"/>
  <c r="AP50" i="3"/>
  <c r="BP49" i="3"/>
  <c r="AQ50" i="3"/>
  <c r="BQ49" i="3"/>
  <c r="AR50" i="3"/>
  <c r="R50" i="3"/>
  <c r="T50" i="3"/>
  <c r="BJ50" i="3"/>
  <c r="CH50" i="3"/>
  <c r="BI50" i="3"/>
  <c r="CG50" i="3"/>
  <c r="BH50" i="3"/>
  <c r="CF50" i="3"/>
  <c r="BG50" i="3"/>
  <c r="CE50" i="3"/>
  <c r="BF50" i="3"/>
  <c r="CD50" i="3"/>
  <c r="BE50" i="3"/>
  <c r="CC50" i="3"/>
  <c r="BD50" i="3"/>
  <c r="CB50" i="3"/>
  <c r="BC50" i="3"/>
  <c r="CA50" i="3"/>
  <c r="BB50" i="3"/>
  <c r="BZ50" i="3"/>
  <c r="BA50" i="3"/>
  <c r="BY50" i="3"/>
  <c r="AZ50" i="3"/>
  <c r="BX50" i="3"/>
  <c r="AY50" i="3"/>
  <c r="BW50" i="3"/>
  <c r="BR50" i="3"/>
  <c r="BQ50" i="3"/>
  <c r="BP50" i="3"/>
  <c r="BO50" i="3"/>
  <c r="BN50" i="3"/>
  <c r="BM50" i="3"/>
  <c r="BU50" i="3"/>
  <c r="CJ50" i="3"/>
  <c r="AW50" i="3"/>
  <c r="AL51" i="3"/>
  <c r="BL50" i="3"/>
  <c r="AM51" i="3"/>
  <c r="AN51" i="3"/>
  <c r="AO51" i="3"/>
  <c r="AP51" i="3"/>
  <c r="AQ51" i="3"/>
  <c r="AR51" i="3"/>
  <c r="AS51" i="3"/>
  <c r="BS50" i="3"/>
  <c r="AT51" i="3"/>
  <c r="BT50" i="3"/>
  <c r="AU51" i="3"/>
  <c r="AY51" i="3"/>
  <c r="BW51" i="3"/>
  <c r="AZ51" i="3"/>
  <c r="BX51" i="3"/>
  <c r="BA51" i="3"/>
  <c r="BY51" i="3"/>
  <c r="BB51" i="3"/>
  <c r="BZ51" i="3"/>
  <c r="BC51" i="3"/>
  <c r="CA51" i="3"/>
  <c r="BD51" i="3"/>
  <c r="CB51" i="3"/>
  <c r="BE51" i="3"/>
  <c r="CC51" i="3"/>
  <c r="BF51" i="3"/>
  <c r="CD51" i="3"/>
  <c r="BG51" i="3"/>
  <c r="CE51" i="3"/>
  <c r="BH51" i="3"/>
  <c r="CF51" i="3"/>
  <c r="BI51" i="3"/>
  <c r="CG51" i="3"/>
  <c r="BJ51" i="3"/>
  <c r="CH51" i="3"/>
  <c r="CJ51" i="3"/>
  <c r="AW51" i="3"/>
  <c r="AL52" i="3"/>
  <c r="BT51" i="3"/>
  <c r="BU51" i="3"/>
  <c r="AU52" i="3"/>
  <c r="R51" i="3"/>
  <c r="T51" i="3"/>
  <c r="BL51" i="3"/>
  <c r="AM52" i="3"/>
  <c r="BM51" i="3"/>
  <c r="AN52" i="3"/>
  <c r="BN51" i="3"/>
  <c r="AO52" i="3"/>
  <c r="BO51" i="3"/>
  <c r="AP52" i="3"/>
  <c r="BP51" i="3"/>
  <c r="AQ52" i="3"/>
  <c r="BQ51" i="3"/>
  <c r="AR52" i="3"/>
  <c r="BR51" i="3"/>
  <c r="AS52" i="3"/>
  <c r="BS51" i="3"/>
  <c r="AT52" i="3"/>
  <c r="R52" i="3"/>
  <c r="T52" i="3"/>
  <c r="AW52" i="3"/>
  <c r="AY52" i="3"/>
  <c r="BW52" i="3"/>
  <c r="AZ52" i="3"/>
  <c r="BX52" i="3"/>
  <c r="BA52" i="3"/>
  <c r="BY52" i="3"/>
  <c r="BB52" i="3"/>
  <c r="BZ52" i="3"/>
  <c r="BC52" i="3"/>
  <c r="CA52" i="3"/>
  <c r="BD52" i="3"/>
  <c r="CB52" i="3"/>
  <c r="BE52" i="3"/>
  <c r="CC52" i="3"/>
  <c r="BF52" i="3"/>
  <c r="CD52" i="3"/>
  <c r="BG52" i="3"/>
  <c r="CE52" i="3"/>
  <c r="BH52" i="3"/>
  <c r="CF52" i="3"/>
  <c r="BI52" i="3"/>
  <c r="CG52" i="3"/>
  <c r="BJ52" i="3"/>
  <c r="CH52" i="3"/>
  <c r="CJ52" i="3"/>
  <c r="BL52" i="3"/>
  <c r="BM52" i="3"/>
  <c r="BN52" i="3"/>
  <c r="BO52" i="3"/>
  <c r="BP52" i="3"/>
  <c r="BQ52" i="3"/>
  <c r="BR52" i="3"/>
  <c r="BS52" i="3"/>
  <c r="BT52" i="3"/>
  <c r="BU52" i="3"/>
</calcChain>
</file>

<file path=xl/sharedStrings.xml><?xml version="1.0" encoding="utf-8"?>
<sst xmlns="http://schemas.openxmlformats.org/spreadsheetml/2006/main" count="96" uniqueCount="51">
  <si>
    <t>parameters</t>
  </si>
  <si>
    <t>reck</t>
  </si>
  <si>
    <t>Fixed parameters</t>
  </si>
  <si>
    <t>Linf</t>
  </si>
  <si>
    <t>k</t>
  </si>
  <si>
    <t>to</t>
  </si>
  <si>
    <t>sigR</t>
  </si>
  <si>
    <t>sigT</t>
  </si>
  <si>
    <t>cvl</t>
  </si>
  <si>
    <t>q</t>
  </si>
  <si>
    <t>length at age</t>
  </si>
  <si>
    <t>la</t>
  </si>
  <si>
    <t>wa</t>
  </si>
  <si>
    <t>alw</t>
  </si>
  <si>
    <t>blw</t>
  </si>
  <si>
    <t>stdl</t>
  </si>
  <si>
    <t>m</t>
  </si>
  <si>
    <t>Sa</t>
  </si>
  <si>
    <t>lxo</t>
  </si>
  <si>
    <t>phie</t>
  </si>
  <si>
    <t>fec</t>
  </si>
  <si>
    <t>reca</t>
  </si>
  <si>
    <t>recb</t>
  </si>
  <si>
    <t>sbo</t>
  </si>
  <si>
    <t>Ro</t>
  </si>
  <si>
    <t>z1</t>
  </si>
  <si>
    <t>z2</t>
  </si>
  <si>
    <t>P_la</t>
  </si>
  <si>
    <t>Nat</t>
  </si>
  <si>
    <t>Nlt</t>
  </si>
  <si>
    <t>Ut</t>
  </si>
  <si>
    <t>yrs</t>
  </si>
  <si>
    <t>sellength</t>
  </si>
  <si>
    <t>selg</t>
  </si>
  <si>
    <t>sela</t>
  </si>
  <si>
    <t>selb</t>
  </si>
  <si>
    <t>Ulength</t>
  </si>
  <si>
    <t>Uage</t>
  </si>
  <si>
    <t>CLt</t>
  </si>
  <si>
    <t>It</t>
  </si>
  <si>
    <t>err</t>
  </si>
  <si>
    <t>sbt</t>
  </si>
  <si>
    <t>recerr</t>
  </si>
  <si>
    <t>surv_vul</t>
  </si>
  <si>
    <t>AvgUlen</t>
  </si>
  <si>
    <t>sim</t>
  </si>
  <si>
    <t>It_obs</t>
  </si>
  <si>
    <t>zstat</t>
  </si>
  <si>
    <t>Llit</t>
  </si>
  <si>
    <t>Llrec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</si>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</sst>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EST!$CJ$2</c:f>
              <c:strCache>
                <c:ptCount val="1"/>
                <c:pt idx="0">
                  <c:v>AvgUlen</c:v>
                </c:pt>
              </c:strCache>
            </c:strRef>
          </c:tx>
          <c:val>
            <c:numRef>
              <c:f>EST!$CJ$3:$CJ$52</c:f>
              <c:numCache>
                <c:formatCode>General</c:formatCode>
                <c:ptCount val="50"/>
                <c:pt idx="0">
                  <c:v>0.0667321940160323</c:v>
                </c:pt>
                <c:pt idx="1">
                  <c:v>0.0664146718706412</c:v>
                </c:pt>
                <c:pt idx="2">
                  <c:v>0.0661429734788432</c:v>
                </c:pt>
                <c:pt idx="3">
                  <c:v>0.0656926392818995</c:v>
                </c:pt>
                <c:pt idx="4">
                  <c:v>0.0632798325474816</c:v>
                </c:pt>
                <c:pt idx="5">
                  <c:v>0.060347831848686</c:v>
                </c:pt>
                <c:pt idx="6">
                  <c:v>0.0622284185505981</c:v>
                </c:pt>
                <c:pt idx="7">
                  <c:v>0.0716289413815918</c:v>
                </c:pt>
                <c:pt idx="8">
                  <c:v>0.0764895846970389</c:v>
                </c:pt>
                <c:pt idx="9">
                  <c:v>0.07945213628729</c:v>
                </c:pt>
                <c:pt idx="10">
                  <c:v>0.0830042508165802</c:v>
                </c:pt>
                <c:pt idx="11">
                  <c:v>0.0896144907696879</c:v>
                </c:pt>
                <c:pt idx="12">
                  <c:v>0.08706732553453</c:v>
                </c:pt>
                <c:pt idx="13">
                  <c:v>0.0906609583688705</c:v>
                </c:pt>
                <c:pt idx="14">
                  <c:v>0.199700435143026</c:v>
                </c:pt>
                <c:pt idx="15">
                  <c:v>0.336064595484311</c:v>
                </c:pt>
                <c:pt idx="16">
                  <c:v>0.346525709871069</c:v>
                </c:pt>
                <c:pt idx="17">
                  <c:v>0.335752656712644</c:v>
                </c:pt>
                <c:pt idx="18">
                  <c:v>0.321574082916405</c:v>
                </c:pt>
                <c:pt idx="19">
                  <c:v>0.285815997633018</c:v>
                </c:pt>
                <c:pt idx="20">
                  <c:v>0.235100595661673</c:v>
                </c:pt>
                <c:pt idx="21">
                  <c:v>0.314449992331789</c:v>
                </c:pt>
                <c:pt idx="22">
                  <c:v>0.380103120142904</c:v>
                </c:pt>
                <c:pt idx="23">
                  <c:v>0.395486078321795</c:v>
                </c:pt>
                <c:pt idx="24">
                  <c:v>0.457882429546392</c:v>
                </c:pt>
                <c:pt idx="25">
                  <c:v>0.496667476918981</c:v>
                </c:pt>
                <c:pt idx="26">
                  <c:v>0.559226272600201</c:v>
                </c:pt>
                <c:pt idx="27">
                  <c:v>0.615938355388632</c:v>
                </c:pt>
                <c:pt idx="28">
                  <c:v>0.673016794611151</c:v>
                </c:pt>
                <c:pt idx="29">
                  <c:v>0.693045811453726</c:v>
                </c:pt>
                <c:pt idx="30">
                  <c:v>0.757227596986666</c:v>
                </c:pt>
                <c:pt idx="31">
                  <c:v>0.825900176017397</c:v>
                </c:pt>
                <c:pt idx="32">
                  <c:v>0.934769241699728</c:v>
                </c:pt>
                <c:pt idx="33">
                  <c:v>1.0</c:v>
                </c:pt>
                <c:pt idx="34">
                  <c:v>1.0</c:v>
                </c:pt>
                <c:pt idx="35">
                  <c:v>0.98913396012376</c:v>
                </c:pt>
                <c:pt idx="36">
                  <c:v>1.0</c:v>
                </c:pt>
                <c:pt idx="37">
                  <c:v>1.0</c:v>
                </c:pt>
                <c:pt idx="38">
                  <c:v>0.970816987261666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0.957130950010134</c:v>
                </c:pt>
                <c:pt idx="45">
                  <c:v>1.0</c:v>
                </c:pt>
                <c:pt idx="46">
                  <c:v>1.0</c:v>
                </c:pt>
                <c:pt idx="47">
                  <c:v>0.980392496294488</c:v>
                </c:pt>
                <c:pt idx="48">
                  <c:v>1.0</c:v>
                </c:pt>
                <c:pt idx="4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EST!$CK$2</c:f>
              <c:strCache>
                <c:ptCount val="1"/>
                <c:pt idx="0">
                  <c:v>sim</c:v>
                </c:pt>
              </c:strCache>
            </c:strRef>
          </c:tx>
          <c:val>
            <c:numRef>
              <c:f>EST!$CK$3:$CK$52</c:f>
              <c:numCache>
                <c:formatCode>General</c:formatCode>
                <c:ptCount val="50"/>
                <c:pt idx="0">
                  <c:v>0.0667321940160323</c:v>
                </c:pt>
                <c:pt idx="1">
                  <c:v>0.0667321940160323</c:v>
                </c:pt>
                <c:pt idx="2">
                  <c:v>0.0667321940160323</c:v>
                </c:pt>
                <c:pt idx="3">
                  <c:v>0.0667321940160323</c:v>
                </c:pt>
                <c:pt idx="4">
                  <c:v>0.0667321940160323</c:v>
                </c:pt>
                <c:pt idx="5">
                  <c:v>0.0667321940160323</c:v>
                </c:pt>
                <c:pt idx="6">
                  <c:v>0.0667321940160323</c:v>
                </c:pt>
                <c:pt idx="7">
                  <c:v>0.0667321940160323</c:v>
                </c:pt>
                <c:pt idx="8">
                  <c:v>0.0667321940160323</c:v>
                </c:pt>
                <c:pt idx="9">
                  <c:v>0.0667321940160323</c:v>
                </c:pt>
                <c:pt idx="10">
                  <c:v>0.0667321940160323</c:v>
                </c:pt>
                <c:pt idx="11">
                  <c:v>0.0667321940160323</c:v>
                </c:pt>
                <c:pt idx="12">
                  <c:v>0.0667321940160323</c:v>
                </c:pt>
                <c:pt idx="13">
                  <c:v>0.0667321940160323</c:v>
                </c:pt>
                <c:pt idx="14">
                  <c:v>0.133464388032065</c:v>
                </c:pt>
                <c:pt idx="15">
                  <c:v>0.133464388032065</c:v>
                </c:pt>
                <c:pt idx="16">
                  <c:v>0.133464388032065</c:v>
                </c:pt>
                <c:pt idx="17">
                  <c:v>0.133464388032065</c:v>
                </c:pt>
                <c:pt idx="18">
                  <c:v>0.133464388032065</c:v>
                </c:pt>
                <c:pt idx="19">
                  <c:v>0.133464388032065</c:v>
                </c:pt>
                <c:pt idx="20">
                  <c:v>0.133464388032065</c:v>
                </c:pt>
                <c:pt idx="21">
                  <c:v>0.200196582048097</c:v>
                </c:pt>
                <c:pt idx="22">
                  <c:v>0.200196582048097</c:v>
                </c:pt>
                <c:pt idx="23">
                  <c:v>0.200196582048097</c:v>
                </c:pt>
                <c:pt idx="24">
                  <c:v>0.266928776064129</c:v>
                </c:pt>
                <c:pt idx="25">
                  <c:v>0.266928776064129</c:v>
                </c:pt>
                <c:pt idx="26">
                  <c:v>0.266928776064129</c:v>
                </c:pt>
                <c:pt idx="27">
                  <c:v>0.333660970080162</c:v>
                </c:pt>
                <c:pt idx="28">
                  <c:v>0.333660970080162</c:v>
                </c:pt>
                <c:pt idx="29">
                  <c:v>0.333660970080162</c:v>
                </c:pt>
                <c:pt idx="30">
                  <c:v>0.333660970080162</c:v>
                </c:pt>
                <c:pt idx="31">
                  <c:v>0.333660970080162</c:v>
                </c:pt>
                <c:pt idx="32">
                  <c:v>0.333660970080162</c:v>
                </c:pt>
                <c:pt idx="33">
                  <c:v>0.266928776064129</c:v>
                </c:pt>
                <c:pt idx="34">
                  <c:v>0.266928776064129</c:v>
                </c:pt>
                <c:pt idx="35">
                  <c:v>0.200196582048097</c:v>
                </c:pt>
                <c:pt idx="36">
                  <c:v>0.200196582048097</c:v>
                </c:pt>
                <c:pt idx="37">
                  <c:v>0.200196582048097</c:v>
                </c:pt>
                <c:pt idx="38">
                  <c:v>0.133464388032065</c:v>
                </c:pt>
                <c:pt idx="39">
                  <c:v>0.133464388032065</c:v>
                </c:pt>
                <c:pt idx="40">
                  <c:v>0.133464388032065</c:v>
                </c:pt>
                <c:pt idx="41">
                  <c:v>0.133464388032065</c:v>
                </c:pt>
                <c:pt idx="42">
                  <c:v>0.0667321940160323</c:v>
                </c:pt>
                <c:pt idx="43">
                  <c:v>0.0667321940160323</c:v>
                </c:pt>
                <c:pt idx="44">
                  <c:v>0.0667321940160323</c:v>
                </c:pt>
                <c:pt idx="45">
                  <c:v>0.0667321940160323</c:v>
                </c:pt>
                <c:pt idx="46">
                  <c:v>0.0667321940160323</c:v>
                </c:pt>
                <c:pt idx="47">
                  <c:v>0.0667321940160323</c:v>
                </c:pt>
                <c:pt idx="48">
                  <c:v>0.0667321940160323</c:v>
                </c:pt>
                <c:pt idx="49">
                  <c:v>0.0667321940160323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09976"/>
        <c:axId val="-2071802808"/>
      </c:lineChart>
      <c:catAx>
        <c:axId val="-207180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802808"/>
        <c:crosses val="autoZero"/>
        <c:auto val="1"/>
        <c:lblAlgn val="ctr"/>
        <c:lblOffset val="100"/>
        <c:noMultiLvlLbl val="0"/>
      </c:catAx>
      <c:valAx>
        <c:axId val="-207180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80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1092200</xdr:colOff>
      <xdr:row>39</xdr:row>
      <xdr:rowOff>88900</xdr:rowOff>
    </xdr:from>
    <xdr:to>
      <xdr:col>93</xdr:col>
      <xdr:colOff>736600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9"/>
  <sheetViews>
    <sheetView topLeftCell="A27" workbookViewId="0">
      <selection activeCell="T3" sqref="T3:T52"/>
    </sheetView>
  </sheetViews>
  <sheetFormatPr baseColWidth="10" defaultRowHeight="20" x14ac:dyDescent="0"/>
  <cols>
    <col min="6" max="6" width="11.77734375" bestFit="1" customWidth="1"/>
    <col min="18" max="18" width="11.77734375" bestFit="1" customWidth="1"/>
    <col min="19" max="37" width="11.77734375" customWidth="1"/>
    <col min="51" max="52" width="11.77734375" bestFit="1" customWidth="1"/>
  </cols>
  <sheetData>
    <row r="1" spans="1:88">
      <c r="A1" t="s">
        <v>0</v>
      </c>
      <c r="F1" t="s">
        <v>10</v>
      </c>
      <c r="W1" t="s">
        <v>38</v>
      </c>
      <c r="AL1" t="s">
        <v>28</v>
      </c>
      <c r="AY1" t="s">
        <v>29</v>
      </c>
      <c r="BL1" t="s">
        <v>37</v>
      </c>
      <c r="BW1" t="s">
        <v>36</v>
      </c>
    </row>
    <row r="2" spans="1:88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Q2" t="s">
        <v>31</v>
      </c>
      <c r="R2" t="s">
        <v>30</v>
      </c>
      <c r="S2" t="s">
        <v>39</v>
      </c>
      <c r="T2" t="s">
        <v>40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K2" t="s">
        <v>42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10</v>
      </c>
      <c r="AW2" t="s">
        <v>41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L2">
        <v>1</v>
      </c>
      <c r="BM2">
        <v>2</v>
      </c>
      <c r="BN2">
        <v>3</v>
      </c>
      <c r="BO2">
        <v>4</v>
      </c>
      <c r="BP2">
        <v>5</v>
      </c>
      <c r="BQ2">
        <v>6</v>
      </c>
      <c r="BR2">
        <v>7</v>
      </c>
      <c r="BS2">
        <v>8</v>
      </c>
      <c r="BT2">
        <v>9</v>
      </c>
      <c r="BU2">
        <v>10</v>
      </c>
      <c r="BW2">
        <v>1</v>
      </c>
      <c r="BX2">
        <v>2</v>
      </c>
      <c r="BY2">
        <v>3</v>
      </c>
      <c r="BZ2">
        <v>4</v>
      </c>
      <c r="CA2">
        <v>5</v>
      </c>
      <c r="CB2">
        <v>6</v>
      </c>
      <c r="CC2">
        <v>7</v>
      </c>
      <c r="CD2">
        <v>8</v>
      </c>
      <c r="CE2">
        <v>9</v>
      </c>
      <c r="CF2">
        <v>10</v>
      </c>
      <c r="CG2">
        <v>11</v>
      </c>
      <c r="CH2">
        <v>12</v>
      </c>
      <c r="CJ2" t="s">
        <v>44</v>
      </c>
    </row>
    <row r="3" spans="1:88">
      <c r="A3" t="s">
        <v>24</v>
      </c>
      <c r="B3">
        <v>100</v>
      </c>
      <c r="E3" t="s">
        <v>11</v>
      </c>
      <c r="F3">
        <f>Linf*(1-EXP(-k*(age-to)))</f>
        <v>2.8107626656807385</v>
      </c>
      <c r="G3">
        <f>Linf*(1-EXP(-k*(age-to)))</f>
        <v>4.674081989931028</v>
      </c>
      <c r="H3">
        <f>Linf*(1-EXP(-k*(age-to)))</f>
        <v>6.0544628962839884</v>
      </c>
      <c r="I3">
        <f>Linf*(1-EXP(-k*(age-to)))</f>
        <v>7.0770742231914054</v>
      </c>
      <c r="J3">
        <f>Linf*(1-EXP(-k*(age-to)))</f>
        <v>7.8346433268399291</v>
      </c>
      <c r="K3">
        <f>Linf*(1-EXP(-k*(age-to)))</f>
        <v>8.3958643222482721</v>
      </c>
      <c r="L3">
        <f>Linf*(1-EXP(-k*(age-to)))</f>
        <v>8.8116270614759031</v>
      </c>
      <c r="M3">
        <f>Linf*(1-EXP(-k*(age-to)))</f>
        <v>9.119631674176274</v>
      </c>
      <c r="N3">
        <f>Linf*(1-EXP(-k*(age-to)))</f>
        <v>9.3478071033187256</v>
      </c>
      <c r="O3">
        <f>Linf*(1-EXP(-k*(age-to)))</f>
        <v>9.5168436187393226</v>
      </c>
      <c r="Q3">
        <v>1</v>
      </c>
      <c r="R3">
        <v>0.1</v>
      </c>
      <c r="S3">
        <f>q*SUMPRODUCT(surv_vul,wa,AL3:AU3)*EXP(T3)</f>
        <v>391.53027540412376</v>
      </c>
      <c r="T3">
        <v>-0.39475038706461879</v>
      </c>
      <c r="U3">
        <f ca="1">NORMINV(RAND(),0,0.2)</f>
        <v>0.3104232635410491</v>
      </c>
      <c r="W3">
        <f>AY3*BW3</f>
        <v>1.1568979683026412E-9</v>
      </c>
      <c r="X3">
        <f t="shared" ref="X3:AF3" si="0">AZ3*BX3</f>
        <v>8.0412861841922201E-2</v>
      </c>
      <c r="Y3">
        <f t="shared" si="0"/>
        <v>1.9033549182924785</v>
      </c>
      <c r="Z3">
        <f t="shared" si="0"/>
        <v>0.88483074104599746</v>
      </c>
      <c r="AA3">
        <f t="shared" si="0"/>
        <v>3.2506323312576639</v>
      </c>
      <c r="AB3">
        <f t="shared" si="0"/>
        <v>3.2488987148857267</v>
      </c>
      <c r="AC3">
        <f t="shared" si="0"/>
        <v>3.5194561045244726</v>
      </c>
      <c r="AD3">
        <f t="shared" si="0"/>
        <v>3.4582603751515184</v>
      </c>
      <c r="AE3">
        <f t="shared" si="0"/>
        <v>2.7799219660349337</v>
      </c>
      <c r="AF3">
        <f t="shared" si="0"/>
        <v>1.2529770256919539</v>
      </c>
      <c r="AG3">
        <f t="shared" ref="AG3" si="1">BI3*CG3</f>
        <v>0.19508478229322529</v>
      </c>
      <c r="AH3">
        <f t="shared" ref="AH3" si="2">BJ3*CH3</f>
        <v>7.8058259166357011E-3</v>
      </c>
      <c r="AJ3">
        <f ca="1">NORMINV(RAND(),0,0.5)</f>
        <v>0.54387697475660823</v>
      </c>
      <c r="AK3">
        <v>-0.1161532317731179</v>
      </c>
      <c r="AL3">
        <f>Ro</f>
        <v>100</v>
      </c>
      <c r="AM3">
        <f>AL3*Sa</f>
        <v>70.000003075711334</v>
      </c>
      <c r="AN3">
        <f>AM3*Sa</f>
        <v>49.000004305995965</v>
      </c>
      <c r="AO3">
        <f>AN3*Sa</f>
        <v>34.300004521295861</v>
      </c>
      <c r="AP3">
        <f>AO3*Sa</f>
        <v>24.01000421987623</v>
      </c>
      <c r="AQ3">
        <f>AP3*Sa</f>
        <v>16.807003692391781</v>
      </c>
      <c r="AR3">
        <f>AQ3*Sa</f>
        <v>11.764903101609164</v>
      </c>
      <c r="AS3">
        <f>AR3*Sa</f>
        <v>8.2354325329808731</v>
      </c>
      <c r="AT3">
        <f>AS3*Sa</f>
        <v>5.764803026384743</v>
      </c>
      <c r="AU3">
        <f>AT3*Sa/(1-Sa)</f>
        <v>13.45120903166127</v>
      </c>
      <c r="AW3">
        <f>SUMPRODUCT(AL3:AU3,fec)</f>
        <v>547.07871434335232</v>
      </c>
      <c r="AY3">
        <f>MMULT($AL3:$AU3,D$24:D$33)</f>
        <v>2.7844748699307979E-7</v>
      </c>
      <c r="AZ3">
        <f>MMULT($AL3:$AU3,E$24:E$33)</f>
        <v>8.3482610055547468</v>
      </c>
      <c r="BA3">
        <f>MMULT($AL3:$AU3,F$24:F$33)</f>
        <v>91.602126345566177</v>
      </c>
      <c r="BB3">
        <f>MMULT($AL3:$AU3,G$24:G$33)</f>
        <v>22.536086718343761</v>
      </c>
      <c r="BC3">
        <f>MMULT($AL3:$AU3,H$24:H$33)</f>
        <v>52.837772582332228</v>
      </c>
      <c r="BD3">
        <f>MMULT($AL3:$AU3,I$24:I$33)</f>
        <v>40.644051519573267</v>
      </c>
      <c r="BE3">
        <f>MMULT($AL3:$AU3,J$24:J$33)</f>
        <v>38.684571786819255</v>
      </c>
      <c r="BF3">
        <f>MMULT($AL3:$AU3,K$24:K$33)</f>
        <v>35.893381099202308</v>
      </c>
      <c r="BG3">
        <f>MMULT($AL3:$AU3,L$24:L$33)</f>
        <v>28.174661356474573</v>
      </c>
      <c r="BH3">
        <f>MMULT($AL3:$AU3,M$24:M$33)</f>
        <v>12.581262671989396</v>
      </c>
      <c r="BI3">
        <f>MMULT($AL3:$AU3,N$24:N$33)</f>
        <v>1.9524452554515304</v>
      </c>
      <c r="BJ3">
        <f>MMULT($AL3:$AU3,O$24:O$33)</f>
        <v>7.8059269212702509E-2</v>
      </c>
      <c r="BL3">
        <f>MMULT($BW3:$CH3,F$11:F$22)</f>
        <v>1.9868092509585475E-2</v>
      </c>
      <c r="BM3">
        <f>MMULT($BW3:$CH3,G$11:G$22)</f>
        <v>5.4616016540693563E-2</v>
      </c>
      <c r="BN3">
        <f>MMULT($BW3:$CH3,H$11:H$22)</f>
        <v>7.9579834559763543E-2</v>
      </c>
      <c r="BO3">
        <f>MMULT($BW3:$CH3,I$11:I$22)</f>
        <v>9.0463692599020706E-2</v>
      </c>
      <c r="BP3">
        <f>MMULT($BW3:$CH3,J$11:J$22)</f>
        <v>9.4907798889011602E-2</v>
      </c>
      <c r="BQ3">
        <f>MMULT($BW3:$CH3,K$11:K$22)</f>
        <v>9.6895612273614443E-2</v>
      </c>
      <c r="BR3">
        <f>MMULT($BW3:$CH3,L$11:L$22)</f>
        <v>9.7884025220669274E-2</v>
      </c>
      <c r="BS3">
        <f>MMULT($BW3:$CH3,M$11:M$22)</f>
        <v>9.8423198590359376E-2</v>
      </c>
      <c r="BT3">
        <f>MMULT($BW3:$CH3,N$11:N$22)</f>
        <v>9.8738852735698351E-2</v>
      </c>
      <c r="BU3">
        <f>MMULT($BW3:$CH3,O$11:O$22)</f>
        <v>9.8932555517406554E-2</v>
      </c>
      <c r="BW3">
        <f>$R3*D$37</f>
        <v>4.1548156199786189E-3</v>
      </c>
      <c r="BX3">
        <f t="shared" ref="BX3:CH3" si="3">$R3*E$37</f>
        <v>9.6322889028526149E-3</v>
      </c>
      <c r="BY3">
        <f t="shared" si="3"/>
        <v>2.0778501484912382E-2</v>
      </c>
      <c r="BZ3">
        <f t="shared" si="3"/>
        <v>3.926283884618572E-2</v>
      </c>
      <c r="CA3">
        <f t="shared" si="3"/>
        <v>6.1520994780627884E-2</v>
      </c>
      <c r="CB3">
        <f t="shared" si="3"/>
        <v>7.9935404897347143E-2</v>
      </c>
      <c r="CC3">
        <f t="shared" si="3"/>
        <v>9.0978287776307606E-2</v>
      </c>
      <c r="CD3">
        <f t="shared" si="3"/>
        <v>9.634813632055339E-2</v>
      </c>
      <c r="CE3">
        <f t="shared" si="3"/>
        <v>9.8667449126095846E-2</v>
      </c>
      <c r="CF3">
        <f t="shared" si="3"/>
        <v>9.9590721405217145E-2</v>
      </c>
      <c r="CG3">
        <f t="shared" si="3"/>
        <v>9.9918182980300363E-2</v>
      </c>
      <c r="CH3">
        <f t="shared" si="3"/>
        <v>9.9998706052009348E-2</v>
      </c>
      <c r="CJ3">
        <f>AVERAGE(BW3:CH3)</f>
        <v>6.6732194016032351E-2</v>
      </c>
    </row>
    <row r="4" spans="1:88">
      <c r="A4" t="s">
        <v>1</v>
      </c>
      <c r="B4">
        <v>10</v>
      </c>
      <c r="E4" t="s">
        <v>12</v>
      </c>
      <c r="F4">
        <f>alw*la^blw</f>
        <v>0.22206112157273517</v>
      </c>
      <c r="G4">
        <f>alw*la^blw</f>
        <v>1.0211486764224871</v>
      </c>
      <c r="H4">
        <f>alw*la^blw</f>
        <v>2.2193554607418835</v>
      </c>
      <c r="I4">
        <f>alw*la^blw</f>
        <v>3.5445511781710923</v>
      </c>
      <c r="J4">
        <f>alw*la^blw</f>
        <v>4.8090322533857446</v>
      </c>
      <c r="K4">
        <f>alw*la^blw</f>
        <v>5.9182899067930617</v>
      </c>
      <c r="L4">
        <f>alw*la^blw</f>
        <v>6.8417676947187367</v>
      </c>
      <c r="M4">
        <f>alw*la^blw</f>
        <v>7.5845862587353592</v>
      </c>
      <c r="N4">
        <f>alw*la^blw</f>
        <v>8.1682538434582241</v>
      </c>
      <c r="O4">
        <f>alw*la^blw</f>
        <v>8.6194350021586121</v>
      </c>
      <c r="Q4">
        <v>2</v>
      </c>
      <c r="R4">
        <v>0.1</v>
      </c>
      <c r="S4">
        <f>q*SUMPRODUCT(surv_vul,wa,AL4:AU4)*EXP(T4)</f>
        <v>643.58518298917829</v>
      </c>
      <c r="T4">
        <v>0.23820833285774923</v>
      </c>
      <c r="U4">
        <f t="shared" ref="U4:U52" ca="1" si="4">NORMINV(RAND(),0,0.2)</f>
        <v>0.36304914201834709</v>
      </c>
      <c r="W4">
        <f t="shared" ref="W4:W52" si="5">AY4*BW4</f>
        <v>1.0300311313402482E-9</v>
      </c>
      <c r="X4">
        <f t="shared" ref="X4:X52" si="6">AZ4*BX4</f>
        <v>7.159468986730351E-2</v>
      </c>
      <c r="Y4">
        <f t="shared" ref="Y4:Y52" si="7">BA4*BY4</f>
        <v>1.6947410818491262</v>
      </c>
      <c r="Z4">
        <f t="shared" ref="Z4:Z52" si="8">BB4*BZ4</f>
        <v>0.86682267596596418</v>
      </c>
      <c r="AA4">
        <f t="shared" ref="AA4:AA52" si="9">BC4*CA4</f>
        <v>3.1725559693321852</v>
      </c>
      <c r="AB4">
        <f t="shared" ref="AB4:AB52" si="10">BD4*CB4</f>
        <v>3.0624399183195106</v>
      </c>
      <c r="AC4">
        <f t="shared" ref="AC4:AC52" si="11">BE4*CC4</f>
        <v>3.2486441777519497</v>
      </c>
      <c r="AD4">
        <f t="shared" ref="AD4:AD52" si="12">BF4*CD4</f>
        <v>3.1264931409778134</v>
      </c>
      <c r="AE4">
        <f t="shared" ref="AE4:AE52" si="13">BG4*CE4</f>
        <v>2.4227434178186336</v>
      </c>
      <c r="AF4">
        <f t="shared" ref="AF4:AF52" si="14">BH4*CF4</f>
        <v>1.0372871789156608</v>
      </c>
      <c r="AG4">
        <f t="shared" ref="AG4:AG52" si="15">BI4*CG4</f>
        <v>0.15459092121797161</v>
      </c>
      <c r="AH4">
        <f t="shared" ref="AH4:AH52" si="16">BJ4*CH4</f>
        <v>6.0010799952235428E-3</v>
      </c>
      <c r="AJ4">
        <f t="shared" ref="AJ4:AJ52" ca="1" si="17">NORMINV(RAND(),0,0.5)</f>
        <v>-0.19271376354480702</v>
      </c>
      <c r="AK4">
        <v>9.5436632085673642E-2</v>
      </c>
      <c r="AL4">
        <f>(reca*$AW3/(1+recb*$AW3))*EXP(AK3)</f>
        <v>89.033878465372368</v>
      </c>
      <c r="AM4">
        <f>AL3*Sa*(1-BL3)</f>
        <v>68.609236538931839</v>
      </c>
      <c r="AN4">
        <f>AM3*Sa*(1-BM3)</f>
        <v>46.323819260325635</v>
      </c>
      <c r="AO4">
        <f>AN3*Sa*(1-BN3)</f>
        <v>31.570415836091993</v>
      </c>
      <c r="AP4">
        <f>AO3*Sa*(1-BO3)</f>
        <v>21.837970578828156</v>
      </c>
      <c r="AQ4">
        <f>AP3*Sa*(1-BP3)</f>
        <v>15.211887966027387</v>
      </c>
      <c r="AR4">
        <f>AQ3*Sa*(1-BQ3)</f>
        <v>10.624935612238998</v>
      </c>
      <c r="AS4">
        <f>AR3*Sa*(1-BR3)</f>
        <v>7.4293152472194528</v>
      </c>
      <c r="AT4">
        <f>AS3*Sa*(1-BS3)</f>
        <v>5.197412673284572</v>
      </c>
      <c r="AU4">
        <f>AT3*Sa*(1-BT3)/(1-Sa*(1-BU3))</f>
        <v>9.8493921643629267</v>
      </c>
      <c r="AW4">
        <f>SUMPRODUCT(AL4:AU4,fec)</f>
        <v>481.09498747691782</v>
      </c>
      <c r="AY4">
        <f t="shared" ref="AY4:AY52" si="18">MMULT($AL4:$AU4,D$24:D$33)</f>
        <v>2.4791259722508429E-7</v>
      </c>
      <c r="AZ4">
        <f t="shared" ref="AZ4:AZ52" si="19">MMULT($AL4:$AU4,E$24:E$33)</f>
        <v>7.4327805768056487</v>
      </c>
      <c r="BA4">
        <f t="shared" ref="BA4:BA52" si="20">MMULT($AL4:$AU4,F$24:F$33)</f>
        <v>81.562237925564844</v>
      </c>
      <c r="BB4">
        <f t="shared" ref="BB4:BB52" si="21">MMULT($AL4:$AU4,G$24:G$33)</f>
        <v>22.077432540265072</v>
      </c>
      <c r="BC4">
        <f t="shared" ref="BC4:BC52" si="22">MMULT($AL4:$AU4,H$24:H$33)</f>
        <v>51.568671485968551</v>
      </c>
      <c r="BD4">
        <f t="shared" ref="BD4:BD52" si="23">MMULT($AL4:$AU4,I$24:I$33)</f>
        <v>38.31143311593015</v>
      </c>
      <c r="BE4">
        <f t="shared" ref="BE4:BE52" si="24">MMULT($AL4:$AU4,J$24:J$33)</f>
        <v>35.707906327491422</v>
      </c>
      <c r="BF4">
        <f t="shared" ref="BF4:BF52" si="25">MMULT($AL4:$AU4,K$24:K$33)</f>
        <v>32.44995970213548</v>
      </c>
      <c r="BG4">
        <f t="shared" ref="BG4:BG52" si="26">MMULT($AL4:$AU4,L$24:L$33)</f>
        <v>24.554637210924504</v>
      </c>
      <c r="BH4">
        <f t="shared" ref="BH4:BH52" si="27">MMULT($AL4:$AU4,M$24:M$33)</f>
        <v>10.415500202023054</v>
      </c>
      <c r="BI4">
        <f t="shared" ref="BI4:BI52" si="28">MMULT($AL4:$AU4,N$24:N$33)</f>
        <v>1.5471750647071953</v>
      </c>
      <c r="BJ4">
        <f t="shared" ref="BJ4:BJ52" si="29">MMULT($AL4:$AU4,O$24:O$33)</f>
        <v>6.0011576470823329E-2</v>
      </c>
      <c r="BL4">
        <f t="shared" ref="BL4:BL52" si="30">MMULT($BW4:$CH4,F$11:F$22)</f>
        <v>1.9868092509585475E-2</v>
      </c>
      <c r="BM4">
        <f t="shared" ref="BM4:BM52" si="31">MMULT($BW4:$CH4,G$11:G$22)</f>
        <v>5.4616016540693563E-2</v>
      </c>
      <c r="BN4">
        <f t="shared" ref="BN4:BN52" si="32">MMULT($BW4:$CH4,H$11:H$22)</f>
        <v>7.9579834559763543E-2</v>
      </c>
      <c r="BO4">
        <f t="shared" ref="BO4:BO52" si="33">MMULT($BW4:$CH4,I$11:I$22)</f>
        <v>9.0463692599020706E-2</v>
      </c>
      <c r="BP4">
        <f t="shared" ref="BP4:BP52" si="34">MMULT($BW4:$CH4,J$11:J$22)</f>
        <v>9.4907798889011602E-2</v>
      </c>
      <c r="BQ4">
        <f t="shared" ref="BQ4:BQ52" si="35">MMULT($BW4:$CH4,K$11:K$22)</f>
        <v>9.6895612273614443E-2</v>
      </c>
      <c r="BR4">
        <f t="shared" ref="BR4:BR52" si="36">MMULT($BW4:$CH4,L$11:L$22)</f>
        <v>9.7884025220669274E-2</v>
      </c>
      <c r="BS4">
        <f t="shared" ref="BS4:BS52" si="37">MMULT($BW4:$CH4,M$11:M$22)</f>
        <v>9.8423198590359376E-2</v>
      </c>
      <c r="BT4">
        <f t="shared" ref="BT4:BT52" si="38">MMULT($BW4:$CH4,N$11:N$22)</f>
        <v>9.8738852735698351E-2</v>
      </c>
      <c r="BU4">
        <f t="shared" ref="BU4:BU52" si="39">MMULT($BW4:$CH4,O$11:O$22)</f>
        <v>9.8932555517406554E-2</v>
      </c>
      <c r="BW4">
        <f t="shared" ref="BW4:BW52" si="40">$R4*D$37</f>
        <v>4.1548156199786189E-3</v>
      </c>
      <c r="BX4">
        <f t="shared" ref="BX4:BX52" si="41">$R4*E$37</f>
        <v>9.6322889028526149E-3</v>
      </c>
      <c r="BY4">
        <f t="shared" ref="BY4:BY52" si="42">$R4*F$37</f>
        <v>2.0778501484912382E-2</v>
      </c>
      <c r="BZ4">
        <f t="shared" ref="BZ4:BZ52" si="43">$R4*G$37</f>
        <v>3.926283884618572E-2</v>
      </c>
      <c r="CA4">
        <f t="shared" ref="CA4:CA52" si="44">$R4*H$37</f>
        <v>6.1520994780627884E-2</v>
      </c>
      <c r="CB4">
        <f t="shared" ref="CB4:CB52" si="45">$R4*I$37</f>
        <v>7.9935404897347143E-2</v>
      </c>
      <c r="CC4">
        <f t="shared" ref="CC4:CC52" si="46">$R4*J$37</f>
        <v>9.0978287776307606E-2</v>
      </c>
      <c r="CD4">
        <f t="shared" ref="CD4:CD52" si="47">$R4*K$37</f>
        <v>9.634813632055339E-2</v>
      </c>
      <c r="CE4">
        <f t="shared" ref="CE4:CE52" si="48">$R4*L$37</f>
        <v>9.8667449126095846E-2</v>
      </c>
      <c r="CF4">
        <f t="shared" ref="CF4:CF52" si="49">$R4*M$37</f>
        <v>9.9590721405217145E-2</v>
      </c>
      <c r="CG4">
        <f t="shared" ref="CG4:CG52" si="50">$R4*N$37</f>
        <v>9.9918182980300363E-2</v>
      </c>
      <c r="CH4">
        <f t="shared" ref="CH4:CH52" si="51">$R4*O$37</f>
        <v>9.9998706052009348E-2</v>
      </c>
      <c r="CJ4">
        <f t="shared" ref="CJ4:CJ52" si="52">AVERAGE(BW4:CH4)</f>
        <v>6.6732194016032351E-2</v>
      </c>
    </row>
    <row r="5" spans="1:88">
      <c r="E5" t="s">
        <v>15</v>
      </c>
      <c r="F5">
        <f>la*cvl</f>
        <v>0.22486101325445909</v>
      </c>
      <c r="G5">
        <f>la*cvl</f>
        <v>0.37392655919448226</v>
      </c>
      <c r="H5">
        <f>la*cvl</f>
        <v>0.4843570317027191</v>
      </c>
      <c r="I5">
        <f>la*cvl</f>
        <v>0.56616593785531244</v>
      </c>
      <c r="J5">
        <f>la*cvl</f>
        <v>0.62677146614719437</v>
      </c>
      <c r="K5">
        <f>la*cvl</f>
        <v>0.67166914577986181</v>
      </c>
      <c r="L5">
        <f>la*cvl</f>
        <v>0.70493016491807226</v>
      </c>
      <c r="M5">
        <f>la*cvl</f>
        <v>0.72957053393410198</v>
      </c>
      <c r="N5">
        <f>la*cvl</f>
        <v>0.74782456826549804</v>
      </c>
      <c r="O5">
        <f>la*cvl</f>
        <v>0.76134748949914588</v>
      </c>
      <c r="Q5">
        <v>3</v>
      </c>
      <c r="R5">
        <v>0.1</v>
      </c>
      <c r="S5">
        <f>q*SUMPRODUCT(surv_vul,wa,AL5:AU5)*EXP(T5)</f>
        <v>383.55289592100121</v>
      </c>
      <c r="T5">
        <v>-0.18905574314335785</v>
      </c>
      <c r="U5">
        <f t="shared" ca="1" si="4"/>
        <v>0.22903528459893663</v>
      </c>
      <c r="W5">
        <f t="shared" si="5"/>
        <v>1.2555287156087525E-9</v>
      </c>
      <c r="X5">
        <f t="shared" si="6"/>
        <v>8.7268419048015841E-2</v>
      </c>
      <c r="Y5">
        <f t="shared" si="7"/>
        <v>2.0653631297456738</v>
      </c>
      <c r="Z5">
        <f t="shared" si="8"/>
        <v>0.77312407004836525</v>
      </c>
      <c r="AA5">
        <f t="shared" si="9"/>
        <v>2.8570528637650456</v>
      </c>
      <c r="AB5">
        <f t="shared" si="10"/>
        <v>2.9796568873540852</v>
      </c>
      <c r="AC5">
        <f t="shared" si="11"/>
        <v>3.0770319897932827</v>
      </c>
      <c r="AD5">
        <f t="shared" si="12"/>
        <v>2.877754461948002</v>
      </c>
      <c r="AE5">
        <f t="shared" si="13"/>
        <v>2.1979907021302258</v>
      </c>
      <c r="AF5">
        <f t="shared" si="14"/>
        <v>0.93693783406228814</v>
      </c>
      <c r="AG5">
        <f t="shared" si="15"/>
        <v>0.13946647656492225</v>
      </c>
      <c r="AH5">
        <f t="shared" si="16"/>
        <v>5.4118945676557978E-3</v>
      </c>
      <c r="AJ5">
        <f t="shared" ca="1" si="17"/>
        <v>-0.13607007614933839</v>
      </c>
      <c r="AK5">
        <v>-0.39291977362556008</v>
      </c>
      <c r="AL5">
        <f>(reca*$AW4/(1+recb*$AW4))*EXP(AK4)</f>
        <v>108.52544914552514</v>
      </c>
      <c r="AM5">
        <f>AL4*Sa*(1-BL4)</f>
        <v>61.085464276092424</v>
      </c>
      <c r="AN5">
        <f>AM4*Sa*(1-BM4)</f>
        <v>45.403453333864164</v>
      </c>
      <c r="AO5">
        <f>AN4*Sa*(1-BN4)</f>
        <v>29.846165482591424</v>
      </c>
      <c r="AP5">
        <f>AO4*Sa*(1-BO4)</f>
        <v>20.100108493044026</v>
      </c>
      <c r="AQ5">
        <f>AP4*Sa*(1-BP4)</f>
        <v>13.835764409217944</v>
      </c>
      <c r="AR5">
        <f>AQ4*Sa*(1-BQ4)</f>
        <v>9.6165463599439232</v>
      </c>
      <c r="AS5">
        <f>AR4*Sa*(1-BR4)</f>
        <v>6.7094471975664245</v>
      </c>
      <c r="AT5">
        <f>AS4*Sa*(1-BS4)</f>
        <v>4.6886690000905595</v>
      </c>
      <c r="AU5">
        <f>AT4*Sa*(1-BT4)/(1-Sa*(1-BU4))</f>
        <v>8.879983483375506</v>
      </c>
      <c r="AW5">
        <f>SUMPRODUCT(AL5:AU5,fec)</f>
        <v>442.77483563241384</v>
      </c>
      <c r="AY5">
        <f t="shared" si="18"/>
        <v>3.0218638573790995E-7</v>
      </c>
      <c r="AZ5">
        <f t="shared" si="19"/>
        <v>9.0599877067818415</v>
      </c>
      <c r="BA5">
        <f t="shared" si="20"/>
        <v>99.399041420064322</v>
      </c>
      <c r="BB5">
        <f t="shared" si="21"/>
        <v>19.690987528362896</v>
      </c>
      <c r="BC5">
        <f t="shared" si="22"/>
        <v>46.440290407408895</v>
      </c>
      <c r="BD5">
        <f t="shared" si="23"/>
        <v>37.275809025807192</v>
      </c>
      <c r="BE5">
        <f t="shared" si="24"/>
        <v>33.821608045195568</v>
      </c>
      <c r="BF5">
        <f t="shared" si="25"/>
        <v>29.868293999726358</v>
      </c>
      <c r="BG5">
        <f t="shared" si="26"/>
        <v>22.276756129787234</v>
      </c>
      <c r="BH5">
        <f t="shared" si="27"/>
        <v>9.4078827911091505</v>
      </c>
      <c r="BI5">
        <f t="shared" si="28"/>
        <v>1.3958067731517809</v>
      </c>
      <c r="BJ5">
        <f t="shared" si="29"/>
        <v>5.4119645956629381E-2</v>
      </c>
      <c r="BL5">
        <f t="shared" si="30"/>
        <v>1.9868092509585475E-2</v>
      </c>
      <c r="BM5">
        <f t="shared" si="31"/>
        <v>5.4616016540693563E-2</v>
      </c>
      <c r="BN5">
        <f t="shared" si="32"/>
        <v>7.9579834559763543E-2</v>
      </c>
      <c r="BO5">
        <f t="shared" si="33"/>
        <v>9.0463692599020706E-2</v>
      </c>
      <c r="BP5">
        <f t="shared" si="34"/>
        <v>9.4907798889011602E-2</v>
      </c>
      <c r="BQ5">
        <f t="shared" si="35"/>
        <v>9.6895612273614443E-2</v>
      </c>
      <c r="BR5">
        <f t="shared" si="36"/>
        <v>9.7884025220669274E-2</v>
      </c>
      <c r="BS5">
        <f t="shared" si="37"/>
        <v>9.8423198590359376E-2</v>
      </c>
      <c r="BT5">
        <f t="shared" si="38"/>
        <v>9.8738852735698351E-2</v>
      </c>
      <c r="BU5">
        <f t="shared" si="39"/>
        <v>9.8932555517406554E-2</v>
      </c>
      <c r="BW5">
        <f t="shared" si="40"/>
        <v>4.1548156199786189E-3</v>
      </c>
      <c r="BX5">
        <f t="shared" si="41"/>
        <v>9.6322889028526149E-3</v>
      </c>
      <c r="BY5">
        <f t="shared" si="42"/>
        <v>2.0778501484912382E-2</v>
      </c>
      <c r="BZ5">
        <f t="shared" si="43"/>
        <v>3.926283884618572E-2</v>
      </c>
      <c r="CA5">
        <f t="shared" si="44"/>
        <v>6.1520994780627884E-2</v>
      </c>
      <c r="CB5">
        <f t="shared" si="45"/>
        <v>7.9935404897347143E-2</v>
      </c>
      <c r="CC5">
        <f t="shared" si="46"/>
        <v>9.0978287776307606E-2</v>
      </c>
      <c r="CD5">
        <f t="shared" si="47"/>
        <v>9.634813632055339E-2</v>
      </c>
      <c r="CE5">
        <f t="shared" si="48"/>
        <v>9.8667449126095846E-2</v>
      </c>
      <c r="CF5">
        <f t="shared" si="49"/>
        <v>9.9590721405217145E-2</v>
      </c>
      <c r="CG5">
        <f t="shared" si="50"/>
        <v>9.9918182980300363E-2</v>
      </c>
      <c r="CH5">
        <f t="shared" si="51"/>
        <v>9.9998706052009348E-2</v>
      </c>
      <c r="CJ5">
        <f t="shared" si="52"/>
        <v>6.6732194016032351E-2</v>
      </c>
    </row>
    <row r="6" spans="1:88">
      <c r="E6" t="s">
        <v>18</v>
      </c>
      <c r="F6">
        <v>1</v>
      </c>
      <c r="G6">
        <f>F6*Sa</f>
        <v>0.70000003075711337</v>
      </c>
      <c r="H6">
        <f>G6*Sa</f>
        <v>0.49000004305995964</v>
      </c>
      <c r="I6">
        <f>H6*Sa</f>
        <v>0.34300004521295863</v>
      </c>
      <c r="J6">
        <f>I6*Sa</f>
        <v>0.24010004219876233</v>
      </c>
      <c r="K6">
        <f>J6*Sa</f>
        <v>0.16807003692391784</v>
      </c>
      <c r="L6">
        <f>K6*Sa</f>
        <v>0.11764903101609167</v>
      </c>
      <c r="M6">
        <f>L6*Sa</f>
        <v>8.2354325329808756E-2</v>
      </c>
      <c r="N6">
        <f>M6*Sa</f>
        <v>5.7648030263847447E-2</v>
      </c>
      <c r="O6">
        <f>N6*Sa/(1-Sa)</f>
        <v>0.13451209031661276</v>
      </c>
      <c r="Q6">
        <v>4</v>
      </c>
      <c r="R6">
        <v>0.1</v>
      </c>
      <c r="S6">
        <f>q*SUMPRODUCT(surv_vul,wa,AL6:AU6)*EXP(T6)</f>
        <v>335.6024112777971</v>
      </c>
      <c r="T6">
        <v>-0.2431144652417391</v>
      </c>
      <c r="U6">
        <f t="shared" ca="1" si="4"/>
        <v>-0.35225518067503647</v>
      </c>
      <c r="W6">
        <f t="shared" si="5"/>
        <v>7.6302750495842048E-10</v>
      </c>
      <c r="X6">
        <f t="shared" si="6"/>
        <v>5.303598751174924E-2</v>
      </c>
      <c r="Y6">
        <f t="shared" si="7"/>
        <v>1.2558470352049647</v>
      </c>
      <c r="Z6">
        <f t="shared" si="8"/>
        <v>0.93915563762406939</v>
      </c>
      <c r="AA6">
        <f t="shared" si="9"/>
        <v>3.3661412951353293</v>
      </c>
      <c r="AB6">
        <f t="shared" si="10"/>
        <v>2.7086915968262302</v>
      </c>
      <c r="AC6">
        <f t="shared" si="11"/>
        <v>2.9226523163181755</v>
      </c>
      <c r="AD6">
        <f t="shared" si="12"/>
        <v>2.7064829440297951</v>
      </c>
      <c r="AE6">
        <f t="shared" si="13"/>
        <v>2.0107134154783477</v>
      </c>
      <c r="AF6">
        <f t="shared" si="14"/>
        <v>0.84862599243838299</v>
      </c>
      <c r="AG6">
        <f t="shared" si="15"/>
        <v>0.12598135682284242</v>
      </c>
      <c r="AH6">
        <f t="shared" si="16"/>
        <v>4.8847128573511244E-3</v>
      </c>
      <c r="AJ6">
        <f t="shared" ca="1" si="17"/>
        <v>8.4847083364377931E-3</v>
      </c>
      <c r="AK6">
        <v>-0.35952603733626431</v>
      </c>
      <c r="AL6">
        <f>(reca*$AW5/(1+recb*$AW5))*EXP(AK5)</f>
        <v>65.954606597486574</v>
      </c>
      <c r="AM6">
        <f>AL5*Sa*(1-BL5)</f>
        <v>74.458482109191522</v>
      </c>
      <c r="AN6">
        <f>AM5*Sa*(1-BM5)</f>
        <v>40.424455460354686</v>
      </c>
      <c r="AO6">
        <f>AN5*Sa*(1-BN5)</f>
        <v>29.253179105726897</v>
      </c>
      <c r="AP6">
        <f>AO5*Sa*(1-BO5)</f>
        <v>19.002320635118203</v>
      </c>
      <c r="AQ6">
        <f>AP5*Sa*(1-BP5)</f>
        <v>12.734716566524513</v>
      </c>
      <c r="AR6">
        <f>AQ5*Sa*(1-BQ5)</f>
        <v>8.7465980661737266</v>
      </c>
      <c r="AS6">
        <f>AR5*Sa*(1-BR5)</f>
        <v>6.0726683322833486</v>
      </c>
      <c r="AT6">
        <f>AS5*Sa*(1-BS5)</f>
        <v>4.2343575465784689</v>
      </c>
      <c r="AU6">
        <f>AT5*Sa*(1-BT5)/(1-Sa*(1-BU5))</f>
        <v>8.0107749561296515</v>
      </c>
      <c r="AW6">
        <f>SUMPRODUCT(AL6:AU6,fec)</f>
        <v>409.09380759896681</v>
      </c>
      <c r="AY6">
        <f t="shared" si="18"/>
        <v>1.836489449229391E-7</v>
      </c>
      <c r="AZ6">
        <f t="shared" si="19"/>
        <v>5.5060627901269203</v>
      </c>
      <c r="BA6">
        <f t="shared" si="20"/>
        <v>60.439730753291144</v>
      </c>
      <c r="BB6">
        <f t="shared" si="21"/>
        <v>23.919707927978973</v>
      </c>
      <c r="BC6">
        <f t="shared" si="22"/>
        <v>54.715326160416396</v>
      </c>
      <c r="BD6">
        <f t="shared" si="23"/>
        <v>33.886005835645989</v>
      </c>
      <c r="BE6">
        <f t="shared" si="24"/>
        <v>32.124723247201921</v>
      </c>
      <c r="BF6">
        <f t="shared" si="25"/>
        <v>28.090662127861385</v>
      </c>
      <c r="BG6">
        <f t="shared" si="26"/>
        <v>20.378690574119126</v>
      </c>
      <c r="BH6">
        <f t="shared" si="27"/>
        <v>8.5211351064068808</v>
      </c>
      <c r="BI6">
        <f t="shared" si="28"/>
        <v>1.2608451541565824</v>
      </c>
      <c r="BJ6">
        <f t="shared" si="29"/>
        <v>4.8847760638128498E-2</v>
      </c>
      <c r="BL6">
        <f t="shared" si="30"/>
        <v>1.9868092509585475E-2</v>
      </c>
      <c r="BM6">
        <f t="shared" si="31"/>
        <v>5.4616016540693563E-2</v>
      </c>
      <c r="BN6">
        <f t="shared" si="32"/>
        <v>7.9579834559763543E-2</v>
      </c>
      <c r="BO6">
        <f t="shared" si="33"/>
        <v>9.0463692599020706E-2</v>
      </c>
      <c r="BP6">
        <f t="shared" si="34"/>
        <v>9.4907798889011602E-2</v>
      </c>
      <c r="BQ6">
        <f t="shared" si="35"/>
        <v>9.6895612273614443E-2</v>
      </c>
      <c r="BR6">
        <f t="shared" si="36"/>
        <v>9.7884025220669274E-2</v>
      </c>
      <c r="BS6">
        <f t="shared" si="37"/>
        <v>9.8423198590359376E-2</v>
      </c>
      <c r="BT6">
        <f t="shared" si="38"/>
        <v>9.8738852735698351E-2</v>
      </c>
      <c r="BU6">
        <f t="shared" si="39"/>
        <v>9.8932555517406554E-2</v>
      </c>
      <c r="BW6">
        <f t="shared" si="40"/>
        <v>4.1548156199786189E-3</v>
      </c>
      <c r="BX6">
        <f t="shared" si="41"/>
        <v>9.6322889028526149E-3</v>
      </c>
      <c r="BY6">
        <f t="shared" si="42"/>
        <v>2.0778501484912382E-2</v>
      </c>
      <c r="BZ6">
        <f t="shared" si="43"/>
        <v>3.926283884618572E-2</v>
      </c>
      <c r="CA6">
        <f t="shared" si="44"/>
        <v>6.1520994780627884E-2</v>
      </c>
      <c r="CB6">
        <f t="shared" si="45"/>
        <v>7.9935404897347143E-2</v>
      </c>
      <c r="CC6">
        <f t="shared" si="46"/>
        <v>9.0978287776307606E-2</v>
      </c>
      <c r="CD6">
        <f t="shared" si="47"/>
        <v>9.634813632055339E-2</v>
      </c>
      <c r="CE6">
        <f t="shared" si="48"/>
        <v>9.8667449126095846E-2</v>
      </c>
      <c r="CF6">
        <f t="shared" si="49"/>
        <v>9.9590721405217145E-2</v>
      </c>
      <c r="CG6">
        <f t="shared" si="50"/>
        <v>9.9918182980300363E-2</v>
      </c>
      <c r="CH6">
        <f t="shared" si="51"/>
        <v>9.9998706052009348E-2</v>
      </c>
      <c r="CJ6">
        <f t="shared" si="52"/>
        <v>6.6732194016032351E-2</v>
      </c>
    </row>
    <row r="7" spans="1:88">
      <c r="E7" t="s">
        <v>20</v>
      </c>
      <c r="F7">
        <v>0</v>
      </c>
      <c r="G7">
        <v>0</v>
      </c>
      <c r="H7">
        <v>0.96935499999999997</v>
      </c>
      <c r="I7">
        <v>2.2945500000000001</v>
      </c>
      <c r="J7">
        <v>3.5590299999999999</v>
      </c>
      <c r="K7">
        <v>4.6682899999999998</v>
      </c>
      <c r="L7">
        <v>5.5917700000000004</v>
      </c>
      <c r="M7">
        <v>6.3345900000000004</v>
      </c>
      <c r="N7">
        <v>6.9182499999999996</v>
      </c>
      <c r="O7">
        <v>7.36944</v>
      </c>
      <c r="Q7">
        <v>5</v>
      </c>
      <c r="R7">
        <v>0.1</v>
      </c>
      <c r="S7">
        <f>q*SUMPRODUCT(surv_vul,wa,AL7:AU7)*EXP(T7)</f>
        <v>324.80774925896992</v>
      </c>
      <c r="T7">
        <v>-0.20720942779741747</v>
      </c>
      <c r="U7">
        <f t="shared" ca="1" si="4"/>
        <v>-0.20120085981878702</v>
      </c>
      <c r="W7">
        <f t="shared" si="5"/>
        <v>7.8117442079602707E-10</v>
      </c>
      <c r="X7">
        <f t="shared" si="6"/>
        <v>5.4297329957900278E-2</v>
      </c>
      <c r="Y7">
        <f t="shared" si="7"/>
        <v>1.2851706046151301</v>
      </c>
      <c r="Z7">
        <f t="shared" si="8"/>
        <v>0.57257484578414553</v>
      </c>
      <c r="AA7">
        <f t="shared" si="9"/>
        <v>2.2378705760522251</v>
      </c>
      <c r="AB7">
        <f t="shared" si="10"/>
        <v>3.1291321476993303</v>
      </c>
      <c r="AC7">
        <f t="shared" si="11"/>
        <v>2.8666263585156253</v>
      </c>
      <c r="AD7">
        <f t="shared" si="12"/>
        <v>2.5464022406687024</v>
      </c>
      <c r="AE7">
        <f t="shared" si="13"/>
        <v>1.8664244872318212</v>
      </c>
      <c r="AF7">
        <f t="shared" si="14"/>
        <v>0.77332225806611277</v>
      </c>
      <c r="AG7">
        <f t="shared" si="15"/>
        <v>0.11410921688779083</v>
      </c>
      <c r="AH7">
        <f t="shared" si="16"/>
        <v>4.4163662977334444E-3</v>
      </c>
      <c r="AJ7">
        <f t="shared" ca="1" si="17"/>
        <v>-0.20033836753950474</v>
      </c>
      <c r="AK7">
        <v>-0.56199787003408219</v>
      </c>
      <c r="AL7">
        <f>(reca*$AW6/(1+recb*$AW6))*EXP(AK6)</f>
        <v>67.523190660415807</v>
      </c>
      <c r="AM7">
        <f>AL6*Sa*(1-BL6)</f>
        <v>45.250952048791504</v>
      </c>
      <c r="AN7">
        <f>AM6*Sa*(1-BM6)</f>
        <v>49.27430165815499</v>
      </c>
      <c r="AO7">
        <f>AN6*Sa*(1-BN6)</f>
        <v>26.045239932250595</v>
      </c>
      <c r="AP7">
        <f>AO6*Sa*(1-BO6)</f>
        <v>18.624780770842865</v>
      </c>
      <c r="AQ7">
        <f>AP6*Sa*(1-BP6)</f>
        <v>12.03919707588617</v>
      </c>
      <c r="AR7">
        <f>AQ6*Sa*(1-BQ6)</f>
        <v>8.0505452391068708</v>
      </c>
      <c r="AS7">
        <f>AR6*Sa*(1-BR6)</f>
        <v>5.5233123310158616</v>
      </c>
      <c r="AT7">
        <f>AS6*Sa*(1-BS6)</f>
        <v>3.8324839921236316</v>
      </c>
      <c r="AU7">
        <f>AT6*Sa*(1-BT6)/(1-Sa*(1-BU6))</f>
        <v>7.2345660119693314</v>
      </c>
      <c r="AW7">
        <f>SUMPRODUCT(AL7:AU7,fec)</f>
        <v>389.84851173499499</v>
      </c>
      <c r="AY7">
        <f t="shared" si="18"/>
        <v>1.8801662751042778E-7</v>
      </c>
      <c r="AZ7">
        <f t="shared" si="19"/>
        <v>5.6370121894724372</v>
      </c>
      <c r="BA7">
        <f t="shared" si="20"/>
        <v>61.850976382888533</v>
      </c>
      <c r="BB7">
        <f t="shared" si="21"/>
        <v>14.583123956656275</v>
      </c>
      <c r="BC7">
        <f t="shared" si="22"/>
        <v>36.375721557039903</v>
      </c>
      <c r="BD7">
        <f t="shared" si="23"/>
        <v>39.145759650779958</v>
      </c>
      <c r="BE7">
        <f t="shared" si="24"/>
        <v>31.508906449898554</v>
      </c>
      <c r="BF7">
        <f t="shared" si="25"/>
        <v>26.429180033091029</v>
      </c>
      <c r="BG7">
        <f t="shared" si="26"/>
        <v>18.916314384965528</v>
      </c>
      <c r="BH7">
        <f t="shared" si="27"/>
        <v>7.765003076135983</v>
      </c>
      <c r="BI7">
        <f t="shared" si="28"/>
        <v>1.1420265409578989</v>
      </c>
      <c r="BJ7">
        <f t="shared" si="29"/>
        <v>4.416423443955856E-2</v>
      </c>
      <c r="BL7">
        <f t="shared" si="30"/>
        <v>1.9868092509585475E-2</v>
      </c>
      <c r="BM7">
        <f t="shared" si="31"/>
        <v>5.4616016540693563E-2</v>
      </c>
      <c r="BN7">
        <f t="shared" si="32"/>
        <v>7.9579834559763543E-2</v>
      </c>
      <c r="BO7">
        <f t="shared" si="33"/>
        <v>9.0463692599020706E-2</v>
      </c>
      <c r="BP7">
        <f t="shared" si="34"/>
        <v>9.4907798889011602E-2</v>
      </c>
      <c r="BQ7">
        <f t="shared" si="35"/>
        <v>9.6895612273614443E-2</v>
      </c>
      <c r="BR7">
        <f t="shared" si="36"/>
        <v>9.7884025220669274E-2</v>
      </c>
      <c r="BS7">
        <f t="shared" si="37"/>
        <v>9.8423198590359376E-2</v>
      </c>
      <c r="BT7">
        <f t="shared" si="38"/>
        <v>9.8738852735698351E-2</v>
      </c>
      <c r="BU7">
        <f t="shared" si="39"/>
        <v>9.8932555517406554E-2</v>
      </c>
      <c r="BW7">
        <f t="shared" si="40"/>
        <v>4.1548156199786189E-3</v>
      </c>
      <c r="BX7">
        <f t="shared" si="41"/>
        <v>9.6322889028526149E-3</v>
      </c>
      <c r="BY7">
        <f t="shared" si="42"/>
        <v>2.0778501484912382E-2</v>
      </c>
      <c r="BZ7">
        <f t="shared" si="43"/>
        <v>3.926283884618572E-2</v>
      </c>
      <c r="CA7">
        <f t="shared" si="44"/>
        <v>6.1520994780627884E-2</v>
      </c>
      <c r="CB7">
        <f t="shared" si="45"/>
        <v>7.9935404897347143E-2</v>
      </c>
      <c r="CC7">
        <f t="shared" si="46"/>
        <v>9.0978287776307606E-2</v>
      </c>
      <c r="CD7">
        <f t="shared" si="47"/>
        <v>9.634813632055339E-2</v>
      </c>
      <c r="CE7">
        <f t="shared" si="48"/>
        <v>9.8667449126095846E-2</v>
      </c>
      <c r="CF7">
        <f t="shared" si="49"/>
        <v>9.9590721405217145E-2</v>
      </c>
      <c r="CG7">
        <f t="shared" si="50"/>
        <v>9.9918182980300363E-2</v>
      </c>
      <c r="CH7">
        <f t="shared" si="51"/>
        <v>9.9998706052009348E-2</v>
      </c>
      <c r="CJ7">
        <f t="shared" si="52"/>
        <v>6.6732194016032351E-2</v>
      </c>
    </row>
    <row r="8" spans="1:88">
      <c r="E8" t="s">
        <v>43</v>
      </c>
      <c r="F8">
        <v>0</v>
      </c>
      <c r="G8">
        <v>0</v>
      </c>
      <c r="H8">
        <v>0.1</v>
      </c>
      <c r="I8">
        <v>0.5</v>
      </c>
      <c r="J8">
        <v>0.9</v>
      </c>
      <c r="K8">
        <v>1</v>
      </c>
      <c r="L8">
        <v>1</v>
      </c>
      <c r="M8">
        <v>1</v>
      </c>
      <c r="N8">
        <v>1</v>
      </c>
      <c r="O8">
        <v>1</v>
      </c>
      <c r="Q8">
        <v>6</v>
      </c>
      <c r="R8">
        <v>0.1</v>
      </c>
      <c r="S8">
        <f>q*SUMPRODUCT(surv_vul,wa,AL8:AU8)*EXP(T8)</f>
        <v>245.92440660621472</v>
      </c>
      <c r="T8">
        <v>-0.43530365929443465</v>
      </c>
      <c r="U8">
        <f t="shared" ca="1" si="4"/>
        <v>0.2695029992892421</v>
      </c>
      <c r="W8">
        <f t="shared" si="5"/>
        <v>6.3394400933055814E-10</v>
      </c>
      <c r="X8">
        <f t="shared" si="6"/>
        <v>4.4063740863229589E-2</v>
      </c>
      <c r="Y8">
        <f t="shared" si="7"/>
        <v>1.0431190847568605</v>
      </c>
      <c r="Z8">
        <f t="shared" si="8"/>
        <v>0.58504531893126321</v>
      </c>
      <c r="AA8">
        <f t="shared" si="9"/>
        <v>2.1336392103392452</v>
      </c>
      <c r="AB8">
        <f t="shared" si="10"/>
        <v>2.1226925474763836</v>
      </c>
      <c r="AC8">
        <f t="shared" si="11"/>
        <v>2.8192802218721646</v>
      </c>
      <c r="AD8">
        <f t="shared" si="12"/>
        <v>2.5143649431121742</v>
      </c>
      <c r="AE8">
        <f t="shared" si="13"/>
        <v>1.7460625114026869</v>
      </c>
      <c r="AF8">
        <f t="shared" si="14"/>
        <v>0.71219893603908335</v>
      </c>
      <c r="AG8">
        <f t="shared" si="15"/>
        <v>0.10396841785026208</v>
      </c>
      <c r="AH8">
        <f t="shared" si="16"/>
        <v>4.0076521869286423E-3</v>
      </c>
      <c r="AJ8">
        <f t="shared" ca="1" si="17"/>
        <v>-0.30873491187882568</v>
      </c>
      <c r="AK8">
        <v>0.88310766414229047</v>
      </c>
      <c r="AL8">
        <f>(reca*$AW7/(1+recb*$AW7))*EXP(AK7)</f>
        <v>54.796881518785121</v>
      </c>
      <c r="AM8">
        <f>AL7*Sa*(1-BL7)</f>
        <v>46.327145598838612</v>
      </c>
      <c r="AN8">
        <f>AM7*Sa*(1-BM7)</f>
        <v>29.945669028023509</v>
      </c>
      <c r="AO8">
        <f>AN7*Sa*(1-BN7)</f>
        <v>31.747144013835026</v>
      </c>
      <c r="AP8">
        <f>AO7*Sa*(1-BO7)</f>
        <v>16.582364675954285</v>
      </c>
      <c r="AQ8">
        <f>AP7*Sa*(1-BP7)</f>
        <v>11.800001194641331</v>
      </c>
      <c r="AR8">
        <f>AQ7*Sa*(1-BQ7)</f>
        <v>7.6108565271662103</v>
      </c>
      <c r="AS8">
        <f>AR7*Sa*(1-BR7)</f>
        <v>5.0837680494917157</v>
      </c>
      <c r="AT8">
        <f>AS7*Sa*(1-BS7)</f>
        <v>3.4857833383694925</v>
      </c>
      <c r="AU8">
        <f>AT7*Sa*(1-BT7)/(1-Sa*(1-BU7))</f>
        <v>6.5479492758560687</v>
      </c>
      <c r="AW8">
        <f>SUMPRODUCT(AL8:AU8,fec)</f>
        <v>363.10833957087999</v>
      </c>
      <c r="AY8">
        <f t="shared" si="18"/>
        <v>1.5258053962303638E-7</v>
      </c>
      <c r="AZ8">
        <f t="shared" si="19"/>
        <v>4.5745867163701925</v>
      </c>
      <c r="BA8">
        <f t="shared" si="20"/>
        <v>50.201843742884286</v>
      </c>
      <c r="BB8">
        <f t="shared" si="21"/>
        <v>14.900739124422707</v>
      </c>
      <c r="BC8">
        <f t="shared" si="22"/>
        <v>34.681480979743505</v>
      </c>
      <c r="BD8">
        <f t="shared" si="23"/>
        <v>26.555098459841922</v>
      </c>
      <c r="BE8">
        <f t="shared" si="24"/>
        <v>30.988495066032186</v>
      </c>
      <c r="BF8">
        <f t="shared" si="25"/>
        <v>26.096664026243332</v>
      </c>
      <c r="BG8">
        <f t="shared" si="26"/>
        <v>17.696439168820909</v>
      </c>
      <c r="BH8">
        <f t="shared" si="27"/>
        <v>7.1512579283492794</v>
      </c>
      <c r="BI8">
        <f t="shared" si="28"/>
        <v>1.0405355136488046</v>
      </c>
      <c r="BJ8">
        <f t="shared" si="29"/>
        <v>4.0077040445345977E-2</v>
      </c>
      <c r="BL8">
        <f t="shared" si="30"/>
        <v>1.9868092509585475E-2</v>
      </c>
      <c r="BM8">
        <f t="shared" si="31"/>
        <v>5.4616016540693563E-2</v>
      </c>
      <c r="BN8">
        <f t="shared" si="32"/>
        <v>7.9579834559763543E-2</v>
      </c>
      <c r="BO8">
        <f t="shared" si="33"/>
        <v>9.0463692599020706E-2</v>
      </c>
      <c r="BP8">
        <f t="shared" si="34"/>
        <v>9.4907798889011602E-2</v>
      </c>
      <c r="BQ8">
        <f t="shared" si="35"/>
        <v>9.6895612273614443E-2</v>
      </c>
      <c r="BR8">
        <f t="shared" si="36"/>
        <v>9.7884025220669274E-2</v>
      </c>
      <c r="BS8">
        <f t="shared" si="37"/>
        <v>9.8423198590359376E-2</v>
      </c>
      <c r="BT8">
        <f t="shared" si="38"/>
        <v>9.8738852735698351E-2</v>
      </c>
      <c r="BU8">
        <f t="shared" si="39"/>
        <v>9.8932555517406554E-2</v>
      </c>
      <c r="BW8">
        <f t="shared" si="40"/>
        <v>4.1548156199786189E-3</v>
      </c>
      <c r="BX8">
        <f t="shared" si="41"/>
        <v>9.6322889028526149E-3</v>
      </c>
      <c r="BY8">
        <f t="shared" si="42"/>
        <v>2.0778501484912382E-2</v>
      </c>
      <c r="BZ8">
        <f t="shared" si="43"/>
        <v>3.926283884618572E-2</v>
      </c>
      <c r="CA8">
        <f t="shared" si="44"/>
        <v>6.1520994780627884E-2</v>
      </c>
      <c r="CB8">
        <f t="shared" si="45"/>
        <v>7.9935404897347143E-2</v>
      </c>
      <c r="CC8">
        <f t="shared" si="46"/>
        <v>9.0978287776307606E-2</v>
      </c>
      <c r="CD8">
        <f t="shared" si="47"/>
        <v>9.634813632055339E-2</v>
      </c>
      <c r="CE8">
        <f t="shared" si="48"/>
        <v>9.8667449126095846E-2</v>
      </c>
      <c r="CF8">
        <f t="shared" si="49"/>
        <v>9.9590721405217145E-2</v>
      </c>
      <c r="CG8">
        <f t="shared" si="50"/>
        <v>9.9918182980300363E-2</v>
      </c>
      <c r="CH8">
        <f t="shared" si="51"/>
        <v>9.9998706052009348E-2</v>
      </c>
      <c r="CJ8">
        <f t="shared" si="52"/>
        <v>6.6732194016032351E-2</v>
      </c>
    </row>
    <row r="9" spans="1:88">
      <c r="Q9">
        <v>7</v>
      </c>
      <c r="R9">
        <v>0.1</v>
      </c>
      <c r="S9">
        <f>q*SUMPRODUCT(surv_vul,wa,AL9:AU9)*EXP(T9)</f>
        <v>331.72448098372172</v>
      </c>
      <c r="T9">
        <v>-6.975131374663128E-2</v>
      </c>
      <c r="U9">
        <f t="shared" ca="1" si="4"/>
        <v>0.35801745829766768</v>
      </c>
      <c r="W9">
        <f t="shared" si="5"/>
        <v>2.6629278707621533E-9</v>
      </c>
      <c r="X9">
        <f t="shared" si="6"/>
        <v>0.18509294084006833</v>
      </c>
      <c r="Y9">
        <f t="shared" si="7"/>
        <v>4.3789403863529888</v>
      </c>
      <c r="Z9">
        <f t="shared" si="8"/>
        <v>0.48287645985979155</v>
      </c>
      <c r="AA9">
        <f t="shared" si="9"/>
        <v>1.7795566029557222</v>
      </c>
      <c r="AB9">
        <f t="shared" si="10"/>
        <v>2.0066248596750929</v>
      </c>
      <c r="AC9">
        <f t="shared" si="11"/>
        <v>2.2110239020265787</v>
      </c>
      <c r="AD9">
        <f t="shared" si="12"/>
        <v>2.368041808005815</v>
      </c>
      <c r="AE9">
        <f t="shared" si="13"/>
        <v>1.6823381889266975</v>
      </c>
      <c r="AF9">
        <f t="shared" si="14"/>
        <v>0.66329694406141115</v>
      </c>
      <c r="AG9">
        <f t="shared" si="15"/>
        <v>9.5739982196185375E-2</v>
      </c>
      <c r="AH9">
        <f t="shared" si="16"/>
        <v>3.6663055659021666E-3</v>
      </c>
      <c r="AJ9">
        <f t="shared" ca="1" si="17"/>
        <v>0.63227435733246351</v>
      </c>
      <c r="AK9">
        <v>0.43333735190558648</v>
      </c>
      <c r="AL9">
        <f>(reca*$AW8/(1+recb*$AW8))*EXP(AK8)</f>
        <v>230.1782827089614</v>
      </c>
      <c r="AM9">
        <f>AL8*Sa*(1-BL8)</f>
        <v>37.595722057181504</v>
      </c>
      <c r="AN9">
        <f>AM8*Sa*(1-BM8)</f>
        <v>30.657860361038022</v>
      </c>
      <c r="AO9">
        <f>AN8*Sa*(1-BN8)</f>
        <v>19.293819196440314</v>
      </c>
      <c r="AP9">
        <f>AO8*Sa*(1-BO8)</f>
        <v>20.212626983926619</v>
      </c>
      <c r="AQ9">
        <f>AP8*Sa*(1-BP8)</f>
        <v>10.505998722549453</v>
      </c>
      <c r="AR9">
        <f>AQ8*Sa*(1-BQ8)</f>
        <v>7.4596433256072885</v>
      </c>
      <c r="AS9">
        <f>AR8*Sa*(1-BR8)</f>
        <v>4.8061128896116276</v>
      </c>
      <c r="AT9">
        <f>AS8*Sa*(1-BS8)</f>
        <v>3.208385276990867</v>
      </c>
      <c r="AU9">
        <f>AT8*Sa*(1-BT8)/(1-Sa*(1-BU8))</f>
        <v>5.9555976054110467</v>
      </c>
      <c r="AW9">
        <f>SUMPRODUCT(AL9:AU9,fec)</f>
        <v>333.21457272655931</v>
      </c>
      <c r="AY9">
        <f t="shared" si="18"/>
        <v>6.4092564251403701E-7</v>
      </c>
      <c r="AZ9">
        <f t="shared" si="19"/>
        <v>19.215883442330391</v>
      </c>
      <c r="BA9">
        <f t="shared" si="20"/>
        <v>210.74380120879317</v>
      </c>
      <c r="BB9">
        <f t="shared" si="21"/>
        <v>12.298562051294509</v>
      </c>
      <c r="BC9">
        <f t="shared" si="22"/>
        <v>28.926005005303978</v>
      </c>
      <c r="BD9">
        <f t="shared" si="23"/>
        <v>25.103079946264057</v>
      </c>
      <c r="BE9">
        <f t="shared" si="24"/>
        <v>24.302764495446677</v>
      </c>
      <c r="BF9">
        <f t="shared" si="25"/>
        <v>24.577972116941243</v>
      </c>
      <c r="BG9">
        <f t="shared" si="26"/>
        <v>17.050589670932801</v>
      </c>
      <c r="BH9">
        <f t="shared" si="27"/>
        <v>6.6602283295305433</v>
      </c>
      <c r="BI9">
        <f t="shared" si="28"/>
        <v>0.95818377937338239</v>
      </c>
      <c r="BJ9">
        <f t="shared" si="29"/>
        <v>3.6663530066032256E-2</v>
      </c>
      <c r="BL9">
        <f t="shared" si="30"/>
        <v>1.9868092509585475E-2</v>
      </c>
      <c r="BM9">
        <f t="shared" si="31"/>
        <v>5.4616016540693563E-2</v>
      </c>
      <c r="BN9">
        <f t="shared" si="32"/>
        <v>7.9579834559763543E-2</v>
      </c>
      <c r="BO9">
        <f t="shared" si="33"/>
        <v>9.0463692599020706E-2</v>
      </c>
      <c r="BP9">
        <f t="shared" si="34"/>
        <v>9.4907798889011602E-2</v>
      </c>
      <c r="BQ9">
        <f t="shared" si="35"/>
        <v>9.6895612273614443E-2</v>
      </c>
      <c r="BR9">
        <f t="shared" si="36"/>
        <v>9.7884025220669274E-2</v>
      </c>
      <c r="BS9">
        <f t="shared" si="37"/>
        <v>9.8423198590359376E-2</v>
      </c>
      <c r="BT9">
        <f t="shared" si="38"/>
        <v>9.8738852735698351E-2</v>
      </c>
      <c r="BU9">
        <f t="shared" si="39"/>
        <v>9.8932555517406554E-2</v>
      </c>
      <c r="BW9">
        <f t="shared" si="40"/>
        <v>4.1548156199786189E-3</v>
      </c>
      <c r="BX9">
        <f t="shared" si="41"/>
        <v>9.6322889028526149E-3</v>
      </c>
      <c r="BY9">
        <f t="shared" si="42"/>
        <v>2.0778501484912382E-2</v>
      </c>
      <c r="BZ9">
        <f t="shared" si="43"/>
        <v>3.926283884618572E-2</v>
      </c>
      <c r="CA9">
        <f t="shared" si="44"/>
        <v>6.1520994780627884E-2</v>
      </c>
      <c r="CB9">
        <f t="shared" si="45"/>
        <v>7.9935404897347143E-2</v>
      </c>
      <c r="CC9">
        <f t="shared" si="46"/>
        <v>9.0978287776307606E-2</v>
      </c>
      <c r="CD9">
        <f t="shared" si="47"/>
        <v>9.634813632055339E-2</v>
      </c>
      <c r="CE9">
        <f t="shared" si="48"/>
        <v>9.8667449126095846E-2</v>
      </c>
      <c r="CF9">
        <f t="shared" si="49"/>
        <v>9.9590721405217145E-2</v>
      </c>
      <c r="CG9">
        <f t="shared" si="50"/>
        <v>9.9918182980300363E-2</v>
      </c>
      <c r="CH9">
        <f t="shared" si="51"/>
        <v>9.9998706052009348E-2</v>
      </c>
      <c r="CJ9">
        <f t="shared" si="52"/>
        <v>6.6732194016032351E-2</v>
      </c>
    </row>
    <row r="10" spans="1:88">
      <c r="E10" t="s">
        <v>27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Q10">
        <v>8</v>
      </c>
      <c r="R10">
        <v>0.1</v>
      </c>
      <c r="S10">
        <f>q*SUMPRODUCT(surv_vul,wa,AL10:AU10)*EXP(T10)</f>
        <v>292.60253482357757</v>
      </c>
      <c r="T10">
        <v>-9.7838696762671651E-2</v>
      </c>
      <c r="U10">
        <f t="shared" ca="1" si="4"/>
        <v>-6.8495327916812163E-2</v>
      </c>
      <c r="W10">
        <f t="shared" si="5"/>
        <v>1.6767762975781619E-9</v>
      </c>
      <c r="X10">
        <f t="shared" si="6"/>
        <v>0.11654820578018889</v>
      </c>
      <c r="Y10">
        <f t="shared" si="7"/>
        <v>2.7596620981931421</v>
      </c>
      <c r="Z10">
        <f t="shared" si="8"/>
        <v>1.9905346312409546</v>
      </c>
      <c r="AA10">
        <f t="shared" si="9"/>
        <v>6.6624735695096664</v>
      </c>
      <c r="AB10">
        <f t="shared" si="10"/>
        <v>1.8118552717447576</v>
      </c>
      <c r="AC10">
        <f t="shared" si="11"/>
        <v>1.9574293373004472</v>
      </c>
      <c r="AD10">
        <f t="shared" si="12"/>
        <v>2.0230180143174952</v>
      </c>
      <c r="AE10">
        <f t="shared" si="13"/>
        <v>1.5888564848080566</v>
      </c>
      <c r="AF10">
        <f t="shared" si="14"/>
        <v>0.63055017153837767</v>
      </c>
      <c r="AG10">
        <f t="shared" si="15"/>
        <v>8.950078958453464E-2</v>
      </c>
      <c r="AH10">
        <f t="shared" si="16"/>
        <v>3.4053161465007445E-3</v>
      </c>
      <c r="AJ10">
        <f t="shared" ca="1" si="17"/>
        <v>0.10085458658551788</v>
      </c>
      <c r="AK10">
        <v>0.18614230775069213</v>
      </c>
      <c r="AL10">
        <f>(reca*$AW9/(1+recb*$AW9))*EXP(AK9)</f>
        <v>144.93726681737351</v>
      </c>
      <c r="AM10">
        <f>AL9*Sa*(1-BL9)</f>
        <v>157.92356244504256</v>
      </c>
      <c r="AN10">
        <f>AM9*Sa*(1-BM9)</f>
        <v>24.879676528794437</v>
      </c>
      <c r="AO10">
        <f>AN9*Sa*(1-BN9)</f>
        <v>19.752679901792895</v>
      </c>
      <c r="AP10">
        <f>AO9*Sa*(1-BO9)</f>
        <v>12.283900887053738</v>
      </c>
      <c r="AQ10">
        <f>AP9*Sa*(1-BP9)</f>
        <v>12.806004295661834</v>
      </c>
      <c r="AR10">
        <f>AQ9*Sa*(1-BQ9)</f>
        <v>6.6416097724714573</v>
      </c>
      <c r="AS10">
        <f>AR9*Sa*(1-BR9)</f>
        <v>4.7106245941093121</v>
      </c>
      <c r="AT10">
        <f>AS9*Sa*(1-BS9)</f>
        <v>3.0331560536338165</v>
      </c>
      <c r="AU10">
        <f>AT9*Sa*(1-BT9)/(1-Sa*(1-BU9))</f>
        <v>5.48165213326791</v>
      </c>
      <c r="AW10">
        <f>SUMPRODUCT(AL10:AU10,fec)</f>
        <v>301.30073216772809</v>
      </c>
      <c r="AY10">
        <f t="shared" si="18"/>
        <v>4.0357417776021331E-7</v>
      </c>
      <c r="AZ10">
        <f t="shared" si="19"/>
        <v>12.099741500244349</v>
      </c>
      <c r="BA10">
        <f t="shared" si="20"/>
        <v>132.81333594710759</v>
      </c>
      <c r="BB10">
        <f t="shared" si="21"/>
        <v>50.697674690283627</v>
      </c>
      <c r="BC10">
        <f t="shared" si="22"/>
        <v>108.29593366080594</v>
      </c>
      <c r="BD10">
        <f t="shared" si="23"/>
        <v>22.666492702095372</v>
      </c>
      <c r="BE10">
        <f t="shared" si="24"/>
        <v>21.515345970384345</v>
      </c>
      <c r="BF10">
        <f t="shared" si="25"/>
        <v>20.996960518124069</v>
      </c>
      <c r="BG10">
        <f t="shared" si="26"/>
        <v>16.103147480558828</v>
      </c>
      <c r="BH10">
        <f t="shared" si="27"/>
        <v>6.3314148410752029</v>
      </c>
      <c r="BI10">
        <f t="shared" si="28"/>
        <v>0.89574076424288462</v>
      </c>
      <c r="BJ10">
        <f t="shared" si="29"/>
        <v>3.4053602100907576E-2</v>
      </c>
      <c r="BL10">
        <f t="shared" si="30"/>
        <v>1.9868092509585475E-2</v>
      </c>
      <c r="BM10">
        <f t="shared" si="31"/>
        <v>5.4616016540693563E-2</v>
      </c>
      <c r="BN10">
        <f t="shared" si="32"/>
        <v>7.9579834559763543E-2</v>
      </c>
      <c r="BO10">
        <f t="shared" si="33"/>
        <v>9.0463692599020706E-2</v>
      </c>
      <c r="BP10">
        <f t="shared" si="34"/>
        <v>9.4907798889011602E-2</v>
      </c>
      <c r="BQ10">
        <f t="shared" si="35"/>
        <v>9.6895612273614443E-2</v>
      </c>
      <c r="BR10">
        <f t="shared" si="36"/>
        <v>9.7884025220669274E-2</v>
      </c>
      <c r="BS10">
        <f t="shared" si="37"/>
        <v>9.8423198590359376E-2</v>
      </c>
      <c r="BT10">
        <f t="shared" si="38"/>
        <v>9.8738852735698351E-2</v>
      </c>
      <c r="BU10">
        <f t="shared" si="39"/>
        <v>9.8932555517406554E-2</v>
      </c>
      <c r="BW10">
        <f t="shared" si="40"/>
        <v>4.1548156199786189E-3</v>
      </c>
      <c r="BX10">
        <f t="shared" si="41"/>
        <v>9.6322889028526149E-3</v>
      </c>
      <c r="BY10">
        <f t="shared" si="42"/>
        <v>2.0778501484912382E-2</v>
      </c>
      <c r="BZ10">
        <f t="shared" si="43"/>
        <v>3.926283884618572E-2</v>
      </c>
      <c r="CA10">
        <f t="shared" si="44"/>
        <v>6.1520994780627884E-2</v>
      </c>
      <c r="CB10">
        <f t="shared" si="45"/>
        <v>7.9935404897347143E-2</v>
      </c>
      <c r="CC10">
        <f t="shared" si="46"/>
        <v>9.0978287776307606E-2</v>
      </c>
      <c r="CD10">
        <f t="shared" si="47"/>
        <v>9.634813632055339E-2</v>
      </c>
      <c r="CE10">
        <f t="shared" si="48"/>
        <v>9.8667449126095846E-2</v>
      </c>
      <c r="CF10">
        <f t="shared" si="49"/>
        <v>9.9590721405217145E-2</v>
      </c>
      <c r="CG10">
        <f t="shared" si="50"/>
        <v>9.9918182980300363E-2</v>
      </c>
      <c r="CH10">
        <f t="shared" si="51"/>
        <v>9.9998706052009348E-2</v>
      </c>
      <c r="CJ10">
        <f t="shared" si="52"/>
        <v>6.6732194016032351E-2</v>
      </c>
    </row>
    <row r="11" spans="1:88">
      <c r="A11" t="s">
        <v>2</v>
      </c>
      <c r="E11">
        <v>1</v>
      </c>
      <c r="F11">
        <f>_xlfn.NORM.DIST(F58,0,1,TRUE)-_xlfn.NORM.DIST(F44,0,1,TRUE)</f>
        <v>2.7844748626043212E-9</v>
      </c>
      <c r="G11">
        <f>_xlfn.NORM.DIST(G58,0,1,TRUE)-_xlfn.NORM.DIST(G44,0,1,TRUE)</f>
        <v>1.0464522676170906E-17</v>
      </c>
      <c r="H11">
        <f>_xlfn.NORM.DIST(H58,0,1,TRUE)-_xlfn.NORM.DIST(H44,0,1,TRUE)</f>
        <v>2.6486596033691752E-21</v>
      </c>
      <c r="I11">
        <f>_xlfn.NORM.DIST(I58,0,1,TRUE)-_xlfn.NORM.DIST(I44,0,1,TRUE)</f>
        <v>3.4067975651643603E-23</v>
      </c>
      <c r="J11">
        <f>_xlfn.NORM.DIST(J58,0,1,TRUE)-_xlfn.NORM.DIST(J44,0,1,TRUE)</f>
        <v>2.5774549842291866E-24</v>
      </c>
      <c r="K11">
        <f>_xlfn.NORM.DIST(K58,0,1,TRUE)-_xlfn.NORM.DIST(K44,0,1,TRUE)</f>
        <v>4.9746223906655588E-25</v>
      </c>
      <c r="L11">
        <f>_xlfn.NORM.DIST(L58,0,1,TRUE)-_xlfn.NORM.DIST(L44,0,1,TRUE)</f>
        <v>1.6602048473962622E-25</v>
      </c>
      <c r="M11">
        <f>_xlfn.NORM.DIST(M58,0,1,TRUE)-_xlfn.NORM.DIST(M44,0,1,TRUE)</f>
        <v>7.8049212960717746E-26</v>
      </c>
      <c r="N11">
        <f>_xlfn.NORM.DIST(N58,0,1,TRUE)-_xlfn.NORM.DIST(N44,0,1,TRUE)</f>
        <v>4.5934989947013351E-26</v>
      </c>
      <c r="O11">
        <f>_xlfn.NORM.DIST(O58,0,1,TRUE)-_xlfn.NORM.DIST(O44,0,1,TRUE)</f>
        <v>3.1481052654936432E-26</v>
      </c>
      <c r="Q11">
        <v>9</v>
      </c>
      <c r="R11">
        <v>0.1</v>
      </c>
      <c r="S11">
        <f>q*SUMPRODUCT(surv_vul,wa,AL11:AU11)*EXP(T11)</f>
        <v>239.24186892690813</v>
      </c>
      <c r="T11">
        <v>-0.25341728549201009</v>
      </c>
      <c r="U11">
        <f t="shared" ca="1" si="4"/>
        <v>-0.49127637869778118</v>
      </c>
      <c r="W11">
        <f t="shared" si="5"/>
        <v>1.2884870966015916E-9</v>
      </c>
      <c r="X11">
        <f t="shared" si="6"/>
        <v>8.9559268299331987E-2</v>
      </c>
      <c r="Y11">
        <f t="shared" si="7"/>
        <v>2.1202255789203086</v>
      </c>
      <c r="Z11">
        <f t="shared" si="8"/>
        <v>1.2565672569808939</v>
      </c>
      <c r="AA11">
        <f t="shared" si="9"/>
        <v>4.8817131470341044</v>
      </c>
      <c r="AB11">
        <f t="shared" si="10"/>
        <v>6.1266571526347393</v>
      </c>
      <c r="AC11">
        <f t="shared" si="11"/>
        <v>3.0033845479063559</v>
      </c>
      <c r="AD11">
        <f t="shared" si="12"/>
        <v>1.7718019749709193</v>
      </c>
      <c r="AE11">
        <f t="shared" si="13"/>
        <v>1.4308454412549452</v>
      </c>
      <c r="AF11">
        <f t="shared" si="14"/>
        <v>0.60026230820588211</v>
      </c>
      <c r="AG11">
        <f t="shared" si="15"/>
        <v>8.562122302703605E-2</v>
      </c>
      <c r="AH11">
        <f t="shared" si="16"/>
        <v>3.2376314764953288E-3</v>
      </c>
      <c r="AJ11">
        <f t="shared" ca="1" si="17"/>
        <v>-0.36406080458686368</v>
      </c>
      <c r="AK11">
        <v>0.56239562469440119</v>
      </c>
      <c r="AL11">
        <f>(reca*$AW10/(1+recb*$AW10))*EXP(AK10)</f>
        <v>111.37430706682184</v>
      </c>
      <c r="AM11">
        <f>AL10*Sa*(1-BL10)</f>
        <v>99.440352223794548</v>
      </c>
      <c r="AN11">
        <f>AM10*Sa*(1-BM10)</f>
        <v>104.50888917445322</v>
      </c>
      <c r="AO11">
        <f>AN10*Sa*(1-BN10)</f>
        <v>16.029829895043171</v>
      </c>
      <c r="AP11">
        <f>AO10*Sa*(1-BO10)</f>
        <v>12.576046229980692</v>
      </c>
      <c r="AQ11">
        <f>AP10*Sa*(1-BP10)</f>
        <v>7.782644366424404</v>
      </c>
      <c r="AR11">
        <f>AQ10*Sa*(1-BQ10)</f>
        <v>8.0956114237694976</v>
      </c>
      <c r="AS11">
        <f>AR10*Sa*(1-BR10)</f>
        <v>4.1940517760792266</v>
      </c>
      <c r="AT11">
        <f>AS10*Sa*(1-BS10)</f>
        <v>2.9728930285642106</v>
      </c>
      <c r="AU11">
        <f>AT10*Sa*(1-BT10)/(1-Sa*(1-BU10))</f>
        <v>5.1822661296870223</v>
      </c>
      <c r="AW11">
        <f>SUMPRODUCT(AL11:AU11,fec)</f>
        <v>349.77163916754733</v>
      </c>
      <c r="AY11">
        <f t="shared" si="18"/>
        <v>3.1011895940841346E-7</v>
      </c>
      <c r="AZ11">
        <f t="shared" si="19"/>
        <v>9.2978179125014506</v>
      </c>
      <c r="BA11">
        <f t="shared" si="20"/>
        <v>102.03938818493913</v>
      </c>
      <c r="BB11">
        <f t="shared" si="21"/>
        <v>32.003983764484367</v>
      </c>
      <c r="BC11">
        <f t="shared" si="22"/>
        <v>79.350361034332437</v>
      </c>
      <c r="BD11">
        <f t="shared" si="23"/>
        <v>76.645100634725978</v>
      </c>
      <c r="BE11">
        <f t="shared" si="24"/>
        <v>33.012102352276756</v>
      </c>
      <c r="BF11">
        <f t="shared" si="25"/>
        <v>18.389582223739922</v>
      </c>
      <c r="BG11">
        <f t="shared" si="26"/>
        <v>14.501696901339178</v>
      </c>
      <c r="BH11">
        <f t="shared" si="27"/>
        <v>6.0272914959971047</v>
      </c>
      <c r="BI11">
        <f t="shared" si="28"/>
        <v>0.85691333121937308</v>
      </c>
      <c r="BJ11">
        <f t="shared" si="29"/>
        <v>3.2376733703048478E-2</v>
      </c>
      <c r="BL11">
        <f t="shared" si="30"/>
        <v>1.9868092509585475E-2</v>
      </c>
      <c r="BM11">
        <f t="shared" si="31"/>
        <v>5.4616016540693563E-2</v>
      </c>
      <c r="BN11">
        <f t="shared" si="32"/>
        <v>7.9579834559763543E-2</v>
      </c>
      <c r="BO11">
        <f t="shared" si="33"/>
        <v>9.0463692599020706E-2</v>
      </c>
      <c r="BP11">
        <f t="shared" si="34"/>
        <v>9.4907798889011602E-2</v>
      </c>
      <c r="BQ11">
        <f t="shared" si="35"/>
        <v>9.6895612273614443E-2</v>
      </c>
      <c r="BR11">
        <f t="shared" si="36"/>
        <v>9.7884025220669274E-2</v>
      </c>
      <c r="BS11">
        <f t="shared" si="37"/>
        <v>9.8423198590359376E-2</v>
      </c>
      <c r="BT11">
        <f t="shared" si="38"/>
        <v>9.8738852735698351E-2</v>
      </c>
      <c r="BU11">
        <f t="shared" si="39"/>
        <v>9.8932555517406554E-2</v>
      </c>
      <c r="BW11">
        <f t="shared" si="40"/>
        <v>4.1548156199786189E-3</v>
      </c>
      <c r="BX11">
        <f t="shared" si="41"/>
        <v>9.6322889028526149E-3</v>
      </c>
      <c r="BY11">
        <f t="shared" si="42"/>
        <v>2.0778501484912382E-2</v>
      </c>
      <c r="BZ11">
        <f t="shared" si="43"/>
        <v>3.926283884618572E-2</v>
      </c>
      <c r="CA11">
        <f t="shared" si="44"/>
        <v>6.1520994780627884E-2</v>
      </c>
      <c r="CB11">
        <f t="shared" si="45"/>
        <v>7.9935404897347143E-2</v>
      </c>
      <c r="CC11">
        <f t="shared" si="46"/>
        <v>9.0978287776307606E-2</v>
      </c>
      <c r="CD11">
        <f t="shared" si="47"/>
        <v>9.634813632055339E-2</v>
      </c>
      <c r="CE11">
        <f t="shared" si="48"/>
        <v>9.8667449126095846E-2</v>
      </c>
      <c r="CF11">
        <f t="shared" si="49"/>
        <v>9.9590721405217145E-2</v>
      </c>
      <c r="CG11">
        <f t="shared" si="50"/>
        <v>9.9918182980300363E-2</v>
      </c>
      <c r="CH11">
        <f t="shared" si="51"/>
        <v>9.9998706052009348E-2</v>
      </c>
      <c r="CJ11">
        <f t="shared" si="52"/>
        <v>6.6732194016032351E-2</v>
      </c>
    </row>
    <row r="12" spans="1:88">
      <c r="A12" t="s">
        <v>3</v>
      </c>
      <c r="B12">
        <v>10</v>
      </c>
      <c r="E12">
        <v>2</v>
      </c>
      <c r="F12">
        <f>_xlfn.NORM.DIST(F59,0,1,TRUE)-_xlfn.NORM.DIST(F45,0,1,TRUE)</f>
        <v>8.3482607923073771E-2</v>
      </c>
      <c r="G12">
        <f>_xlfn.NORM.DIST(G59,0,1,TRUE)-_xlfn.NORM.DIST(G45,0,1,TRUE)</f>
        <v>3.0463151105895058E-9</v>
      </c>
      <c r="H12">
        <f>_xlfn.NORM.DIST(H59,0,1,TRUE)-_xlfn.NORM.DIST(H45,0,1,TRUE)</f>
        <v>1.0798576401699745E-13</v>
      </c>
      <c r="I12">
        <f>_xlfn.NORM.DIST(I59,0,1,TRUE)-_xlfn.NORM.DIST(I45,0,1,TRUE)</f>
        <v>3.1252549663141444E-16</v>
      </c>
      <c r="J12">
        <f>_xlfn.NORM.DIST(J59,0,1,TRUE)-_xlfn.NORM.DIST(J45,0,1,TRUE)</f>
        <v>8.5993010654063694E-18</v>
      </c>
      <c r="K12">
        <f>_xlfn.NORM.DIST(K59,0,1,TRUE)-_xlfn.NORM.DIST(K45,0,1,TRUE)</f>
        <v>8.3255841135185086E-19</v>
      </c>
      <c r="L12">
        <f>_xlfn.NORM.DIST(L59,0,1,TRUE)-_xlfn.NORM.DIST(L45,0,1,TRUE)</f>
        <v>1.7211567680850441E-19</v>
      </c>
      <c r="M12">
        <f>_xlfn.NORM.DIST(M59,0,1,TRUE)-_xlfn.NORM.DIST(M45,0,1,TRUE)</f>
        <v>5.7718779651698429E-20</v>
      </c>
      <c r="N12">
        <f>_xlfn.NORM.DIST(N59,0,1,TRUE)-_xlfn.NORM.DIST(N45,0,1,TRUE)</f>
        <v>2.6687417739097782E-20</v>
      </c>
      <c r="O12">
        <f>_xlfn.NORM.DIST(O59,0,1,TRUE)-_xlfn.NORM.DIST(O45,0,1,TRUE)</f>
        <v>1.5369496372255706E-20</v>
      </c>
      <c r="Q12">
        <v>10</v>
      </c>
      <c r="R12">
        <v>0.1</v>
      </c>
      <c r="S12">
        <f>q*SUMPRODUCT(surv_vul,wa,AL12:AU12)*EXP(T12)</f>
        <v>447.33706688366982</v>
      </c>
      <c r="T12">
        <v>0.20862296900993693</v>
      </c>
      <c r="U12">
        <f t="shared" ca="1" si="4"/>
        <v>0.11621261748212458</v>
      </c>
      <c r="W12">
        <f t="shared" si="5"/>
        <v>1.9217981272090321E-9</v>
      </c>
      <c r="X12">
        <f t="shared" si="6"/>
        <v>0.13357901069186823</v>
      </c>
      <c r="Y12">
        <f t="shared" si="7"/>
        <v>3.1610859946739356</v>
      </c>
      <c r="Z12">
        <f t="shared" si="8"/>
        <v>0.96865177595181939</v>
      </c>
      <c r="AA12">
        <f t="shared" si="9"/>
        <v>3.6483420637779984</v>
      </c>
      <c r="AB12">
        <f t="shared" si="10"/>
        <v>4.5690134092216468</v>
      </c>
      <c r="AC12">
        <f t="shared" si="11"/>
        <v>5.1983476912604418</v>
      </c>
      <c r="AD12">
        <f t="shared" si="12"/>
        <v>2.6628947636449252</v>
      </c>
      <c r="AE12">
        <f t="shared" si="13"/>
        <v>1.3034792680767706</v>
      </c>
      <c r="AF12">
        <f t="shared" si="14"/>
        <v>0.55995465809294676</v>
      </c>
      <c r="AG12">
        <f t="shared" si="15"/>
        <v>8.2744187491701662E-2</v>
      </c>
      <c r="AH12">
        <f t="shared" si="16"/>
        <v>3.1547443316863465E-3</v>
      </c>
      <c r="AJ12">
        <f t="shared" ca="1" si="17"/>
        <v>-0.31372212127729759</v>
      </c>
      <c r="AK12">
        <v>0.46216762898609692</v>
      </c>
      <c r="AL12">
        <f>(reca*$AW11/(1+recb*$AW11))*EXP(AK11)</f>
        <v>166.1164754020792</v>
      </c>
      <c r="AM12">
        <f>AL11*Sa*(1-BL11)</f>
        <v>76.413061779072081</v>
      </c>
      <c r="AN12">
        <f>AM11*Sa*(1-BM11)</f>
        <v>65.806524302804362</v>
      </c>
      <c r="AO12">
        <f>AN11*Sa*(1-BN11)</f>
        <v>67.334465303338888</v>
      </c>
      <c r="AP12">
        <f>AO11*Sa*(1-BO11)</f>
        <v>10.205799052132239</v>
      </c>
      <c r="AQ12">
        <f>AP11*Sa*(1-BP11)</f>
        <v>7.9677373045890105</v>
      </c>
      <c r="AR12">
        <f>AQ11*Sa*(1-BQ11)</f>
        <v>4.9199784089799508</v>
      </c>
      <c r="AS12">
        <f>AR11*Sa*(1-BR11)</f>
        <v>5.1122264983167014</v>
      </c>
      <c r="AT12">
        <f>AS11*Sa*(1-BS11)</f>
        <v>2.6468819659573879</v>
      </c>
      <c r="AU12">
        <f>AT11*Sa*(1-BT11)/(1-Sa*(1-BU11))</f>
        <v>5.0793043868131091</v>
      </c>
      <c r="AW12">
        <f>SUMPRODUCT(AL12:AU12,fec)</f>
        <v>407.44930071276571</v>
      </c>
      <c r="AY12">
        <f t="shared" si="18"/>
        <v>4.6254715082132138E-7</v>
      </c>
      <c r="AZ12">
        <f t="shared" si="19"/>
        <v>13.867836818340097</v>
      </c>
      <c r="BA12">
        <f t="shared" si="20"/>
        <v>152.13252971920295</v>
      </c>
      <c r="BB12">
        <f t="shared" si="21"/>
        <v>24.670956161539024</v>
      </c>
      <c r="BC12">
        <f t="shared" si="22"/>
        <v>59.302390619450961</v>
      </c>
      <c r="BD12">
        <f t="shared" si="23"/>
        <v>57.158819863227848</v>
      </c>
      <c r="BE12">
        <f t="shared" si="24"/>
        <v>57.138332873903408</v>
      </c>
      <c r="BF12">
        <f t="shared" si="25"/>
        <v>27.638259185267344</v>
      </c>
      <c r="BG12">
        <f t="shared" si="26"/>
        <v>13.210833761506688</v>
      </c>
      <c r="BH12">
        <f t="shared" si="27"/>
        <v>5.6225585093875328</v>
      </c>
      <c r="BI12">
        <f t="shared" si="28"/>
        <v>0.82811941754400509</v>
      </c>
      <c r="BJ12">
        <f t="shared" si="29"/>
        <v>3.1547851529654426E-2</v>
      </c>
      <c r="BL12">
        <f t="shared" si="30"/>
        <v>1.9868092509585475E-2</v>
      </c>
      <c r="BM12">
        <f t="shared" si="31"/>
        <v>5.4616016540693563E-2</v>
      </c>
      <c r="BN12">
        <f t="shared" si="32"/>
        <v>7.9579834559763543E-2</v>
      </c>
      <c r="BO12">
        <f t="shared" si="33"/>
        <v>9.0463692599020706E-2</v>
      </c>
      <c r="BP12">
        <f t="shared" si="34"/>
        <v>9.4907798889011602E-2</v>
      </c>
      <c r="BQ12">
        <f t="shared" si="35"/>
        <v>9.6895612273614443E-2</v>
      </c>
      <c r="BR12">
        <f t="shared" si="36"/>
        <v>9.7884025220669274E-2</v>
      </c>
      <c r="BS12">
        <f t="shared" si="37"/>
        <v>9.8423198590359376E-2</v>
      </c>
      <c r="BT12">
        <f t="shared" si="38"/>
        <v>9.8738852735698351E-2</v>
      </c>
      <c r="BU12">
        <f t="shared" si="39"/>
        <v>9.8932555517406554E-2</v>
      </c>
      <c r="BW12">
        <f t="shared" si="40"/>
        <v>4.1548156199786189E-3</v>
      </c>
      <c r="BX12">
        <f t="shared" si="41"/>
        <v>9.6322889028526149E-3</v>
      </c>
      <c r="BY12">
        <f t="shared" si="42"/>
        <v>2.0778501484912382E-2</v>
      </c>
      <c r="BZ12">
        <f t="shared" si="43"/>
        <v>3.926283884618572E-2</v>
      </c>
      <c r="CA12">
        <f t="shared" si="44"/>
        <v>6.1520994780627884E-2</v>
      </c>
      <c r="CB12">
        <f t="shared" si="45"/>
        <v>7.9935404897347143E-2</v>
      </c>
      <c r="CC12">
        <f t="shared" si="46"/>
        <v>9.0978287776307606E-2</v>
      </c>
      <c r="CD12">
        <f t="shared" si="47"/>
        <v>9.634813632055339E-2</v>
      </c>
      <c r="CE12">
        <f t="shared" si="48"/>
        <v>9.8667449126095846E-2</v>
      </c>
      <c r="CF12">
        <f t="shared" si="49"/>
        <v>9.9590721405217145E-2</v>
      </c>
      <c r="CG12">
        <f t="shared" si="50"/>
        <v>9.9918182980300363E-2</v>
      </c>
      <c r="CH12">
        <f t="shared" si="51"/>
        <v>9.9998706052009348E-2</v>
      </c>
      <c r="CJ12">
        <f t="shared" si="52"/>
        <v>6.6732194016032351E-2</v>
      </c>
    </row>
    <row r="13" spans="1:88">
      <c r="A13" t="s">
        <v>4</v>
      </c>
      <c r="B13">
        <v>0.3</v>
      </c>
      <c r="E13">
        <v>3</v>
      </c>
      <c r="F13">
        <f>_xlfn.NORM.DIST(F60,0,1,TRUE)-_xlfn.NORM.DIST(F46,0,1,TRUE)</f>
        <v>0.91542965942780763</v>
      </c>
      <c r="G13">
        <f>_xlfn.NORM.DIST(G60,0,1,TRUE)-_xlfn.NORM.DIST(G46,0,1,TRUE)</f>
        <v>8.4510177078018979E-4</v>
      </c>
      <c r="H13">
        <f>_xlfn.NORM.DIST(H60,0,1,TRUE)-_xlfn.NORM.DIST(H46,0,1,TRUE)</f>
        <v>6.6767961944766703E-8</v>
      </c>
      <c r="I13">
        <f>_xlfn.NORM.DIST(I60,0,1,TRUE)-_xlfn.NORM.DIST(I46,0,1,TRUE)</f>
        <v>1.3242744262322456E-10</v>
      </c>
      <c r="J13">
        <f>_xlfn.NORM.DIST(J60,0,1,TRUE)-_xlfn.NORM.DIST(J46,0,1,TRUE)</f>
        <v>2.325692406162553E-12</v>
      </c>
      <c r="K13">
        <f>_xlfn.NORM.DIST(K60,0,1,TRUE)-_xlfn.NORM.DIST(K46,0,1,TRUE)</f>
        <v>1.5601406751138582E-13</v>
      </c>
      <c r="L13">
        <f>_xlfn.NORM.DIST(L60,0,1,TRUE)-_xlfn.NORM.DIST(L46,0,1,TRUE)</f>
        <v>2.4422338088614806E-14</v>
      </c>
      <c r="M13">
        <f>_xlfn.NORM.DIST(M60,0,1,TRUE)-_xlfn.NORM.DIST(M46,0,1,TRUE)</f>
        <v>6.663221911022934E-15</v>
      </c>
      <c r="N13">
        <f>_xlfn.NORM.DIST(N60,0,1,TRUE)-_xlfn.NORM.DIST(N46,0,1,TRUE)</f>
        <v>2.6462237942193239E-15</v>
      </c>
      <c r="O13">
        <f>_xlfn.NORM.DIST(O60,0,1,TRUE)-_xlfn.NORM.DIST(O46,0,1,TRUE)</f>
        <v>1.3625613995883881E-15</v>
      </c>
      <c r="Q13">
        <v>11</v>
      </c>
      <c r="R13">
        <v>0.1</v>
      </c>
      <c r="S13">
        <f>q*SUMPRODUCT(surv_vul,wa,AL13:AU13)*EXP(T13)</f>
        <v>447.92674460333137</v>
      </c>
      <c r="T13">
        <v>3.2645072036267771E-2</v>
      </c>
      <c r="U13">
        <f t="shared" ca="1" si="4"/>
        <v>-0.17121176078128986</v>
      </c>
      <c r="W13">
        <f t="shared" si="5"/>
        <v>1.7757357509871592E-9</v>
      </c>
      <c r="X13">
        <f t="shared" si="6"/>
        <v>0.12342660953942974</v>
      </c>
      <c r="Y13">
        <f t="shared" si="7"/>
        <v>2.9215955367888551</v>
      </c>
      <c r="Z13">
        <f t="shared" si="8"/>
        <v>1.4394839951716862</v>
      </c>
      <c r="AA13">
        <f t="shared" si="9"/>
        <v>5.0648229147552328</v>
      </c>
      <c r="AB13">
        <f t="shared" si="10"/>
        <v>3.5043194282372863</v>
      </c>
      <c r="AC13">
        <f t="shared" si="11"/>
        <v>4.3677481859911484</v>
      </c>
      <c r="AD13">
        <f t="shared" si="12"/>
        <v>3.7898003129129885</v>
      </c>
      <c r="AE13">
        <f t="shared" si="13"/>
        <v>1.5939010649524386</v>
      </c>
      <c r="AF13">
        <f t="shared" si="14"/>
        <v>0.51075722238965315</v>
      </c>
      <c r="AG13">
        <f t="shared" si="15"/>
        <v>7.5237664407098337E-2</v>
      </c>
      <c r="AH13">
        <f t="shared" si="16"/>
        <v>2.9066917635934852E-3</v>
      </c>
      <c r="AJ13">
        <f t="shared" ca="1" si="17"/>
        <v>0.83799829167680517</v>
      </c>
      <c r="AK13">
        <v>0.14220729210252742</v>
      </c>
      <c r="AL13">
        <f>(reca*$AW12/(1+recb*$AW12))*EXP(AK12)</f>
        <v>153.4911288079212</v>
      </c>
      <c r="AM13">
        <f>AL12*Sa*(1-BL12)</f>
        <v>113.97124553874905</v>
      </c>
      <c r="AN13">
        <f>AM12*Sa*(1-BM12)</f>
        <v>50.567781534999035</v>
      </c>
      <c r="AO13">
        <f>AN12*Sa*(1-BN12)</f>
        <v>42.398758253031545</v>
      </c>
      <c r="AP13">
        <f>AO12*Sa*(1-BO12)</f>
        <v>42.870200536634975</v>
      </c>
      <c r="AQ13">
        <f>AP12*Sa*(1-BP12)</f>
        <v>6.4660326738428378</v>
      </c>
      <c r="AR13">
        <f>AQ12*Sa*(1-BQ12)</f>
        <v>5.0369891853367932</v>
      </c>
      <c r="AS13">
        <f>AR12*Sa*(1-BR12)</f>
        <v>3.1068739193292449</v>
      </c>
      <c r="AT13">
        <f>AS12*Sa*(1-BS12)</f>
        <v>3.2263455118653144</v>
      </c>
      <c r="AU13">
        <f>AT12*Sa*(1-BT12)/(1-Sa*(1-BU12))</f>
        <v>4.5223016946415111</v>
      </c>
      <c r="AW13">
        <f>SUMPRODUCT(AL13:AU13,fec)</f>
        <v>432.55980142178191</v>
      </c>
      <c r="AY13">
        <f t="shared" si="18"/>
        <v>4.2739219099120872E-7</v>
      </c>
      <c r="AZ13">
        <f t="shared" si="19"/>
        <v>12.813840073139501</v>
      </c>
      <c r="BA13">
        <f t="shared" si="20"/>
        <v>140.60665245327121</v>
      </c>
      <c r="BB13">
        <f t="shared" si="21"/>
        <v>36.662758920997589</v>
      </c>
      <c r="BC13">
        <f t="shared" si="22"/>
        <v>82.326739559648274</v>
      </c>
      <c r="BD13">
        <f t="shared" si="23"/>
        <v>43.83939047706739</v>
      </c>
      <c r="BE13">
        <f t="shared" si="24"/>
        <v>48.008687487396188</v>
      </c>
      <c r="BF13">
        <f t="shared" si="25"/>
        <v>39.334443380453145</v>
      </c>
      <c r="BG13">
        <f t="shared" si="26"/>
        <v>16.15427457656731</v>
      </c>
      <c r="BH13">
        <f t="shared" si="27"/>
        <v>5.1285623317404418</v>
      </c>
      <c r="BI13">
        <f t="shared" si="28"/>
        <v>0.75299272027326625</v>
      </c>
      <c r="BJ13">
        <f t="shared" si="29"/>
        <v>2.9067293751598288E-2</v>
      </c>
      <c r="BL13">
        <f t="shared" si="30"/>
        <v>1.9868092509585475E-2</v>
      </c>
      <c r="BM13">
        <f t="shared" si="31"/>
        <v>5.4616016540693563E-2</v>
      </c>
      <c r="BN13">
        <f t="shared" si="32"/>
        <v>7.9579834559763543E-2</v>
      </c>
      <c r="BO13">
        <f t="shared" si="33"/>
        <v>9.0463692599020706E-2</v>
      </c>
      <c r="BP13">
        <f t="shared" si="34"/>
        <v>9.4907798889011602E-2</v>
      </c>
      <c r="BQ13">
        <f t="shared" si="35"/>
        <v>9.6895612273614443E-2</v>
      </c>
      <c r="BR13">
        <f t="shared" si="36"/>
        <v>9.7884025220669274E-2</v>
      </c>
      <c r="BS13">
        <f t="shared" si="37"/>
        <v>9.8423198590359376E-2</v>
      </c>
      <c r="BT13">
        <f t="shared" si="38"/>
        <v>9.8738852735698351E-2</v>
      </c>
      <c r="BU13">
        <f t="shared" si="39"/>
        <v>9.8932555517406554E-2</v>
      </c>
      <c r="BW13">
        <f t="shared" si="40"/>
        <v>4.1548156199786189E-3</v>
      </c>
      <c r="BX13">
        <f t="shared" si="41"/>
        <v>9.6322889028526149E-3</v>
      </c>
      <c r="BY13">
        <f t="shared" si="42"/>
        <v>2.0778501484912382E-2</v>
      </c>
      <c r="BZ13">
        <f t="shared" si="43"/>
        <v>3.926283884618572E-2</v>
      </c>
      <c r="CA13">
        <f t="shared" si="44"/>
        <v>6.1520994780627884E-2</v>
      </c>
      <c r="CB13">
        <f t="shared" si="45"/>
        <v>7.9935404897347143E-2</v>
      </c>
      <c r="CC13">
        <f t="shared" si="46"/>
        <v>9.0978287776307606E-2</v>
      </c>
      <c r="CD13">
        <f t="shared" si="47"/>
        <v>9.634813632055339E-2</v>
      </c>
      <c r="CE13">
        <f t="shared" si="48"/>
        <v>9.8667449126095846E-2</v>
      </c>
      <c r="CF13">
        <f t="shared" si="49"/>
        <v>9.9590721405217145E-2</v>
      </c>
      <c r="CG13">
        <f t="shared" si="50"/>
        <v>9.9918182980300363E-2</v>
      </c>
      <c r="CH13">
        <f t="shared" si="51"/>
        <v>9.9998706052009348E-2</v>
      </c>
      <c r="CJ13">
        <f t="shared" si="52"/>
        <v>6.6732194016032351E-2</v>
      </c>
    </row>
    <row r="14" spans="1:88">
      <c r="A14" t="s">
        <v>5</v>
      </c>
      <c r="B14">
        <v>-0.1</v>
      </c>
      <c r="E14">
        <v>4</v>
      </c>
      <c r="F14">
        <f>_xlfn.NORM.DIST(F61,0,1,TRUE)-_xlfn.NORM.DIST(F47,0,1,TRUE)</f>
        <v>1.0877298646146949E-3</v>
      </c>
      <c r="G14">
        <f>_xlfn.NORM.DIST(G61,0,1,TRUE)-_xlfn.NORM.DIST(G47,0,1,TRUE)</f>
        <v>0.31992325514508119</v>
      </c>
      <c r="H14">
        <f>_xlfn.NORM.DIST(H61,0,1,TRUE)-_xlfn.NORM.DIST(H47,0,1,TRUE)</f>
        <v>6.6515029483638836E-4</v>
      </c>
      <c r="I14">
        <f>_xlfn.NORM.DIST(I61,0,1,TRUE)-_xlfn.NORM.DIST(I47,0,1,TRUE)</f>
        <v>2.6593094751980637E-6</v>
      </c>
      <c r="J14">
        <f>_xlfn.NORM.DIST(J61,0,1,TRUE)-_xlfn.NORM.DIST(J47,0,1,TRUE)</f>
        <v>5.1781689909631617E-8</v>
      </c>
      <c r="K14">
        <f>_xlfn.NORM.DIST(K61,0,1,TRUE)-_xlfn.NORM.DIST(K47,0,1,TRUE)</f>
        <v>3.3101987667795821E-9</v>
      </c>
      <c r="L14">
        <f>_xlfn.NORM.DIST(L61,0,1,TRUE)-_xlfn.NORM.DIST(L47,0,1,TRUE)</f>
        <v>4.7857329316273904E-10</v>
      </c>
      <c r="M14">
        <f>_xlfn.NORM.DIST(M61,0,1,TRUE)-_xlfn.NORM.DIST(M47,0,1,TRUE)</f>
        <v>1.2100470024105707E-10</v>
      </c>
      <c r="N14">
        <f>_xlfn.NORM.DIST(N61,0,1,TRUE)-_xlfn.NORM.DIST(N47,0,1,TRUE)</f>
        <v>4.509116494500587E-11</v>
      </c>
      <c r="O14">
        <f>_xlfn.NORM.DIST(O61,0,1,TRUE)-_xlfn.NORM.DIST(O47,0,1,TRUE)</f>
        <v>2.2075016852858394E-11</v>
      </c>
      <c r="Q14">
        <v>12</v>
      </c>
      <c r="R14">
        <v>0.1</v>
      </c>
      <c r="S14">
        <f>q*SUMPRODUCT(surv_vul,wa,AL14:AU14)*EXP(T14)</f>
        <v>337.19280304148697</v>
      </c>
      <c r="T14">
        <v>-0.32713560920829171</v>
      </c>
      <c r="U14">
        <f t="shared" ca="1" si="4"/>
        <v>-0.16447576291804755</v>
      </c>
      <c r="W14">
        <f t="shared" si="5"/>
        <v>1.299291661059986E-9</v>
      </c>
      <c r="X14">
        <f t="shared" si="6"/>
        <v>9.0310264611582411E-2</v>
      </c>
      <c r="Y14">
        <f t="shared" si="7"/>
        <v>2.1380930284132567</v>
      </c>
      <c r="Z14">
        <f t="shared" si="8"/>
        <v>1.3295670887101005</v>
      </c>
      <c r="AA14">
        <f t="shared" si="9"/>
        <v>4.9002958758698094</v>
      </c>
      <c r="AB14">
        <f t="shared" si="10"/>
        <v>4.7398844862698688</v>
      </c>
      <c r="AC14">
        <f t="shared" si="11"/>
        <v>3.9760630229040856</v>
      </c>
      <c r="AD14">
        <f t="shared" si="12"/>
        <v>3.6340283607250234</v>
      </c>
      <c r="AE14">
        <f t="shared" si="13"/>
        <v>2.1001121870406849</v>
      </c>
      <c r="AF14">
        <f t="shared" si="14"/>
        <v>0.5886472865368898</v>
      </c>
      <c r="AG14">
        <f t="shared" si="15"/>
        <v>7.8158633327136351E-2</v>
      </c>
      <c r="AH14">
        <f t="shared" si="16"/>
        <v>3.107129008863486E-3</v>
      </c>
      <c r="AJ14">
        <f t="shared" ca="1" si="17"/>
        <v>-0.69147605742840423</v>
      </c>
      <c r="AK14">
        <v>-0.46767985752665814</v>
      </c>
      <c r="AL14">
        <f>(reca*$AW13/(1+recb*$AW13))*EXP(AK13)</f>
        <v>112.30823248876989</v>
      </c>
      <c r="AM14">
        <f>AL13*Sa*(1-BL13)</f>
        <v>105.30909163010321</v>
      </c>
      <c r="AN14">
        <f>AM13*Sa*(1-BM13)</f>
        <v>75.422616389042986</v>
      </c>
      <c r="AO14">
        <f>AN13*Sa*(1-BN13)</f>
        <v>32.580525524019642</v>
      </c>
      <c r="AP14">
        <f>AO13*Sa*(1-BO13)</f>
        <v>26.994248199987396</v>
      </c>
      <c r="AQ14">
        <f>AP13*Sa*(1-BP13)</f>
        <v>27.161040109462345</v>
      </c>
      <c r="AR14">
        <f>AQ13*Sa*(1-BQ13)</f>
        <v>4.0876519148569876</v>
      </c>
      <c r="AS14">
        <f>AR13*Sa*(1-BR13)</f>
        <v>3.1807640259768699</v>
      </c>
      <c r="AT14">
        <f>AS13*Sa*(1-BS13)</f>
        <v>1.9607599015536286</v>
      </c>
      <c r="AU14">
        <f>AT13*Sa*(1-BT13)/(1-Sa*(1-BU13))</f>
        <v>5.5123378992572878</v>
      </c>
      <c r="AW14">
        <f>SUMPRODUCT(AL14:AU14,fec)</f>
        <v>467.93180219122189</v>
      </c>
      <c r="AY14">
        <f t="shared" si="18"/>
        <v>3.1271945133071208E-7</v>
      </c>
      <c r="AZ14">
        <f t="shared" si="19"/>
        <v>9.3757844602062246</v>
      </c>
      <c r="BA14">
        <f t="shared" si="20"/>
        <v>102.8992889581456</v>
      </c>
      <c r="BB14">
        <f t="shared" si="21"/>
        <v>33.863243916690564</v>
      </c>
      <c r="BC14">
        <f t="shared" si="22"/>
        <v>79.652416111659576</v>
      </c>
      <c r="BD14">
        <f t="shared" si="23"/>
        <v>59.296434319145781</v>
      </c>
      <c r="BE14">
        <f t="shared" si="24"/>
        <v>43.703427708820044</v>
      </c>
      <c r="BF14">
        <f t="shared" si="25"/>
        <v>37.717681934547159</v>
      </c>
      <c r="BG14">
        <f t="shared" si="26"/>
        <v>21.284752019450366</v>
      </c>
      <c r="BH14">
        <f t="shared" si="27"/>
        <v>5.9106639477164489</v>
      </c>
      <c r="BI14">
        <f t="shared" si="28"/>
        <v>0.78222632753986254</v>
      </c>
      <c r="BJ14">
        <f t="shared" si="29"/>
        <v>3.107169214017097E-2</v>
      </c>
      <c r="BL14">
        <f t="shared" si="30"/>
        <v>1.9868092509585475E-2</v>
      </c>
      <c r="BM14">
        <f t="shared" si="31"/>
        <v>5.4616016540693563E-2</v>
      </c>
      <c r="BN14">
        <f t="shared" si="32"/>
        <v>7.9579834559763543E-2</v>
      </c>
      <c r="BO14">
        <f t="shared" si="33"/>
        <v>9.0463692599020706E-2</v>
      </c>
      <c r="BP14">
        <f t="shared" si="34"/>
        <v>9.4907798889011602E-2</v>
      </c>
      <c r="BQ14">
        <f t="shared" si="35"/>
        <v>9.6895612273614443E-2</v>
      </c>
      <c r="BR14">
        <f t="shared" si="36"/>
        <v>9.7884025220669274E-2</v>
      </c>
      <c r="BS14">
        <f t="shared" si="37"/>
        <v>9.8423198590359376E-2</v>
      </c>
      <c r="BT14">
        <f t="shared" si="38"/>
        <v>9.8738852735698351E-2</v>
      </c>
      <c r="BU14">
        <f t="shared" si="39"/>
        <v>9.8932555517406554E-2</v>
      </c>
      <c r="BW14">
        <f t="shared" si="40"/>
        <v>4.1548156199786189E-3</v>
      </c>
      <c r="BX14">
        <f t="shared" si="41"/>
        <v>9.6322889028526149E-3</v>
      </c>
      <c r="BY14">
        <f t="shared" si="42"/>
        <v>2.0778501484912382E-2</v>
      </c>
      <c r="BZ14">
        <f t="shared" si="43"/>
        <v>3.926283884618572E-2</v>
      </c>
      <c r="CA14">
        <f t="shared" si="44"/>
        <v>6.1520994780627884E-2</v>
      </c>
      <c r="CB14">
        <f t="shared" si="45"/>
        <v>7.9935404897347143E-2</v>
      </c>
      <c r="CC14">
        <f t="shared" si="46"/>
        <v>9.0978287776307606E-2</v>
      </c>
      <c r="CD14">
        <f t="shared" si="47"/>
        <v>9.634813632055339E-2</v>
      </c>
      <c r="CE14">
        <f t="shared" si="48"/>
        <v>9.8667449126095846E-2</v>
      </c>
      <c r="CF14">
        <f t="shared" si="49"/>
        <v>9.9590721405217145E-2</v>
      </c>
      <c r="CG14">
        <f t="shared" si="50"/>
        <v>9.9918182980300363E-2</v>
      </c>
      <c r="CH14">
        <f t="shared" si="51"/>
        <v>9.9998706052009348E-2</v>
      </c>
      <c r="CJ14">
        <f t="shared" si="52"/>
        <v>6.6732194016032351E-2</v>
      </c>
    </row>
    <row r="15" spans="1:88">
      <c r="A15" t="s">
        <v>8</v>
      </c>
      <c r="B15">
        <v>0.08</v>
      </c>
      <c r="E15">
        <v>5</v>
      </c>
      <c r="F15">
        <f>_xlfn.NORM.DIST(F62,0,1,TRUE)-_xlfn.NORM.DIST(F48,0,1,TRUE)</f>
        <v>2.9087843245179101E-14</v>
      </c>
      <c r="G15">
        <f>_xlfn.NORM.DIST(G62,0,1,TRUE)-_xlfn.NORM.DIST(G48,0,1,TRUE)</f>
        <v>0.66563634138066186</v>
      </c>
      <c r="H15">
        <f>_xlfn.NORM.DIST(H62,0,1,TRUE)-_xlfn.NORM.DIST(H48,0,1,TRUE)</f>
        <v>0.12549320926244587</v>
      </c>
      <c r="I15">
        <f>_xlfn.NORM.DIST(I62,0,1,TRUE)-_xlfn.NORM.DIST(I48,0,1,TRUE)</f>
        <v>2.6693259097476428E-3</v>
      </c>
      <c r="J15">
        <f>_xlfn.NORM.DIST(J62,0,1,TRUE)-_xlfn.NORM.DIST(J48,0,1,TRUE)</f>
        <v>9.7655488899762592E-5</v>
      </c>
      <c r="K15">
        <f>_xlfn.NORM.DIST(K62,0,1,TRUE)-_xlfn.NORM.DIST(K48,0,1,TRUE)</f>
        <v>8.1062597444146399E-6</v>
      </c>
      <c r="L15">
        <f>_xlfn.NORM.DIST(L62,0,1,TRUE)-_xlfn.NORM.DIST(L48,0,1,TRUE)</f>
        <v>1.3143591703044937E-6</v>
      </c>
      <c r="M15">
        <f>_xlfn.NORM.DIST(M62,0,1,TRUE)-_xlfn.NORM.DIST(M48,0,1,TRUE)</f>
        <v>3.4996064449281531E-7</v>
      </c>
      <c r="N15">
        <f>_xlfn.NORM.DIST(N62,0,1,TRUE)-_xlfn.NORM.DIST(N48,0,1,TRUE)</f>
        <v>1.3347760290927913E-7</v>
      </c>
      <c r="O15">
        <f>_xlfn.NORM.DIST(O62,0,1,TRUE)-_xlfn.NORM.DIST(O48,0,1,TRUE)</f>
        <v>6.6007139138882107E-8</v>
      </c>
      <c r="Q15">
        <v>13</v>
      </c>
      <c r="R15">
        <v>0.1</v>
      </c>
      <c r="S15">
        <f>q*SUMPRODUCT(surv_vul,wa,AL15:AU15)*EXP(T15)</f>
        <v>491.7684089854987</v>
      </c>
      <c r="T15">
        <v>3.4875340149777438E-2</v>
      </c>
      <c r="U15">
        <f t="shared" ca="1" si="4"/>
        <v>0.42422427585823874</v>
      </c>
      <c r="W15">
        <f t="shared" si="5"/>
        <v>7.1268885418810229E-10</v>
      </c>
      <c r="X15">
        <f t="shared" si="6"/>
        <v>4.9537083624957505E-2</v>
      </c>
      <c r="Y15">
        <f t="shared" si="7"/>
        <v>1.1731278407928423</v>
      </c>
      <c r="Z15">
        <f t="shared" si="8"/>
        <v>0.97233642852278779</v>
      </c>
      <c r="AA15">
        <f t="shared" si="9"/>
        <v>3.7015571868798558</v>
      </c>
      <c r="AB15">
        <f t="shared" si="10"/>
        <v>4.5748394874270826</v>
      </c>
      <c r="AC15">
        <f t="shared" si="11"/>
        <v>4.5793115184851461</v>
      </c>
      <c r="AD15">
        <f t="shared" si="12"/>
        <v>3.5296220228377999</v>
      </c>
      <c r="AE15">
        <f t="shared" si="13"/>
        <v>2.1783552285169989</v>
      </c>
      <c r="AF15">
        <f t="shared" si="14"/>
        <v>0.63730454638441347</v>
      </c>
      <c r="AG15">
        <f t="shared" si="15"/>
        <v>6.6370449355505193E-2</v>
      </c>
      <c r="AH15">
        <f t="shared" si="16"/>
        <v>2.1867384696985796E-3</v>
      </c>
      <c r="AJ15">
        <f t="shared" ca="1" si="17"/>
        <v>0.69076455768931799</v>
      </c>
      <c r="AK15">
        <v>-0.24745706944369147</v>
      </c>
      <c r="AL15">
        <f>(reca*$AW14/(1+recb*$AW14))*EXP(AK14)</f>
        <v>61.603431956754086</v>
      </c>
      <c r="AM15">
        <f>AL14*Sa*(1-BL14)</f>
        <v>77.053820880913634</v>
      </c>
      <c r="AN15">
        <f>AM14*Sa*(1-BM14)</f>
        <v>69.690273039925856</v>
      </c>
      <c r="AO15">
        <f>AN14*Sa*(1-BN14)</f>
        <v>48.594350073491</v>
      </c>
      <c r="AP15">
        <f>AO14*Sa*(1-BO14)</f>
        <v>20.743220526240922</v>
      </c>
      <c r="AQ15">
        <f>AP14*Sa*(1-BP14)</f>
        <v>17.102599215930564</v>
      </c>
      <c r="AR15">
        <f>AQ14*Sa*(1-BQ14)</f>
        <v>17.170478903096512</v>
      </c>
      <c r="AS15">
        <f>AR14*Sa*(1-BR14)</f>
        <v>2.581275377628832</v>
      </c>
      <c r="AT15">
        <f>AS14*Sa*(1-BS14)</f>
        <v>2.0073922278076224</v>
      </c>
      <c r="AU15">
        <f>AT14*Sa*(1-BT14)/(1-Sa*(1-BU14))</f>
        <v>3.3500352262114625</v>
      </c>
      <c r="AW15">
        <f>SUMPRODUCT(AL15:AU15,fec)</f>
        <v>483.66263251481348</v>
      </c>
      <c r="AY15">
        <f t="shared" si="18"/>
        <v>1.7153320854025523E-7</v>
      </c>
      <c r="AZ15">
        <f t="shared" si="19"/>
        <v>5.1428153914992141</v>
      </c>
      <c r="BA15">
        <f t="shared" si="20"/>
        <v>56.458731715791437</v>
      </c>
      <c r="BB15">
        <f t="shared" si="21"/>
        <v>24.764801962791534</v>
      </c>
      <c r="BC15">
        <f t="shared" si="22"/>
        <v>60.167381884491654</v>
      </c>
      <c r="BD15">
        <f t="shared" si="23"/>
        <v>57.231704690832309</v>
      </c>
      <c r="BE15">
        <f t="shared" si="24"/>
        <v>50.334114110220497</v>
      </c>
      <c r="BF15">
        <f t="shared" si="25"/>
        <v>36.634045635243346</v>
      </c>
      <c r="BG15">
        <f t="shared" si="26"/>
        <v>22.077749529463222</v>
      </c>
      <c r="BH15">
        <f t="shared" si="27"/>
        <v>6.3992361677081666</v>
      </c>
      <c r="BI15">
        <f t="shared" si="28"/>
        <v>0.66424796144051812</v>
      </c>
      <c r="BJ15">
        <f t="shared" si="29"/>
        <v>2.1867667653231997E-2</v>
      </c>
      <c r="BL15">
        <f t="shared" si="30"/>
        <v>1.9868092509585475E-2</v>
      </c>
      <c r="BM15">
        <f t="shared" si="31"/>
        <v>5.4616016540693563E-2</v>
      </c>
      <c r="BN15">
        <f t="shared" si="32"/>
        <v>7.9579834559763543E-2</v>
      </c>
      <c r="BO15">
        <f t="shared" si="33"/>
        <v>9.0463692599020706E-2</v>
      </c>
      <c r="BP15">
        <f t="shared" si="34"/>
        <v>9.4907798889011602E-2</v>
      </c>
      <c r="BQ15">
        <f t="shared" si="35"/>
        <v>9.6895612273614443E-2</v>
      </c>
      <c r="BR15">
        <f t="shared" si="36"/>
        <v>9.7884025220669274E-2</v>
      </c>
      <c r="BS15">
        <f t="shared" si="37"/>
        <v>9.8423198590359376E-2</v>
      </c>
      <c r="BT15">
        <f t="shared" si="38"/>
        <v>9.8738852735698351E-2</v>
      </c>
      <c r="BU15">
        <f t="shared" si="39"/>
        <v>9.8932555517406554E-2</v>
      </c>
      <c r="BW15">
        <f t="shared" si="40"/>
        <v>4.1548156199786189E-3</v>
      </c>
      <c r="BX15">
        <f t="shared" si="41"/>
        <v>9.6322889028526149E-3</v>
      </c>
      <c r="BY15">
        <f t="shared" si="42"/>
        <v>2.0778501484912382E-2</v>
      </c>
      <c r="BZ15">
        <f t="shared" si="43"/>
        <v>3.926283884618572E-2</v>
      </c>
      <c r="CA15">
        <f t="shared" si="44"/>
        <v>6.1520994780627884E-2</v>
      </c>
      <c r="CB15">
        <f t="shared" si="45"/>
        <v>7.9935404897347143E-2</v>
      </c>
      <c r="CC15">
        <f t="shared" si="46"/>
        <v>9.0978287776307606E-2</v>
      </c>
      <c r="CD15">
        <f t="shared" si="47"/>
        <v>9.634813632055339E-2</v>
      </c>
      <c r="CE15">
        <f t="shared" si="48"/>
        <v>9.8667449126095846E-2</v>
      </c>
      <c r="CF15">
        <f t="shared" si="49"/>
        <v>9.9590721405217145E-2</v>
      </c>
      <c r="CG15">
        <f t="shared" si="50"/>
        <v>9.9918182980300363E-2</v>
      </c>
      <c r="CH15">
        <f t="shared" si="51"/>
        <v>9.9998706052009348E-2</v>
      </c>
      <c r="CJ15">
        <f t="shared" si="52"/>
        <v>6.6732194016032351E-2</v>
      </c>
    </row>
    <row r="16" spans="1:88">
      <c r="A16" t="s">
        <v>6</v>
      </c>
      <c r="B16">
        <v>0.4</v>
      </c>
      <c r="E16">
        <v>6</v>
      </c>
      <c r="F16">
        <f>_xlfn.NORM.DIST(F63,0,1,TRUE)-_xlfn.NORM.DIST(F49,0,1,TRUE)</f>
        <v>0</v>
      </c>
      <c r="G16">
        <f>_xlfn.NORM.DIST(G63,0,1,TRUE)-_xlfn.NORM.DIST(G49,0,1,TRUE)</f>
        <v>1.3594776483153215E-2</v>
      </c>
      <c r="H16">
        <f>_xlfn.NORM.DIST(H63,0,1,TRUE)-_xlfn.NORM.DIST(H49,0,1,TRUE)</f>
        <v>0.69501669337341987</v>
      </c>
      <c r="I16">
        <f>_xlfn.NORM.DIST(I63,0,1,TRUE)-_xlfn.NORM.DIST(I49,0,1,TRUE)</f>
        <v>0.15136614188334122</v>
      </c>
      <c r="J16">
        <f>_xlfn.NORM.DIST(J63,0,1,TRUE)-_xlfn.NORM.DIST(J49,0,1,TRUE)</f>
        <v>1.6513135740263762E-2</v>
      </c>
      <c r="K16">
        <f>_xlfn.NORM.DIST(K63,0,1,TRUE)-_xlfn.NORM.DIST(K49,0,1,TRUE)</f>
        <v>2.373567053136549E-3</v>
      </c>
      <c r="L16">
        <f>_xlfn.NORM.DIST(L63,0,1,TRUE)-_xlfn.NORM.DIST(L49,0,1,TRUE)</f>
        <v>5.1914180899746438E-4</v>
      </c>
      <c r="M16">
        <f>_xlfn.NORM.DIST(M63,0,1,TRUE)-_xlfn.NORM.DIST(M49,0,1,TRUE)</f>
        <v>1.645777470137865E-4</v>
      </c>
      <c r="N16">
        <f>_xlfn.NORM.DIST(N63,0,1,TRUE)-_xlfn.NORM.DIST(N49,0,1,TRUE)</f>
        <v>6.9879605000885042E-5</v>
      </c>
      <c r="O16">
        <f>_xlfn.NORM.DIST(O63,0,1,TRUE)-_xlfn.NORM.DIST(O49,0,1,TRUE)</f>
        <v>3.7017618926929925E-5</v>
      </c>
      <c r="Q16">
        <v>14</v>
      </c>
      <c r="R16">
        <v>0.1</v>
      </c>
      <c r="S16">
        <f>q*SUMPRODUCT(surv_vul,wa,AL16:AU16)*EXP(T16)</f>
        <v>878.99494191942108</v>
      </c>
      <c r="T16">
        <v>0.56085804897797531</v>
      </c>
      <c r="U16">
        <f t="shared" ca="1" si="4"/>
        <v>6.7571811903208545E-2</v>
      </c>
      <c r="W16">
        <f t="shared" si="5"/>
        <v>8.9159682877363737E-10</v>
      </c>
      <c r="X16">
        <f t="shared" si="6"/>
        <v>6.1972493875448148E-2</v>
      </c>
      <c r="Y16">
        <f t="shared" si="7"/>
        <v>1.4666703198924795</v>
      </c>
      <c r="Z16">
        <f t="shared" si="8"/>
        <v>0.53553058844781853</v>
      </c>
      <c r="AA16">
        <f t="shared" si="9"/>
        <v>2.1320517436052233</v>
      </c>
      <c r="AB16">
        <f t="shared" si="10"/>
        <v>3.4660775526814125</v>
      </c>
      <c r="AC16">
        <f t="shared" si="11"/>
        <v>4.289285588038557</v>
      </c>
      <c r="AD16">
        <f t="shared" si="12"/>
        <v>3.7786503723987179</v>
      </c>
      <c r="AE16">
        <f t="shared" si="13"/>
        <v>2.2425919028306605</v>
      </c>
      <c r="AF16">
        <f t="shared" si="14"/>
        <v>0.73644478057513041</v>
      </c>
      <c r="AG16">
        <f t="shared" si="15"/>
        <v>8.297816847984453E-2</v>
      </c>
      <c r="AH16">
        <f t="shared" si="16"/>
        <v>2.5578958933909625E-3</v>
      </c>
      <c r="AJ16">
        <f t="shared" ca="1" si="17"/>
        <v>0.28534560212442489</v>
      </c>
      <c r="AK16">
        <v>0.40267234575194188</v>
      </c>
      <c r="AL16">
        <f>(reca*$AW15/(1+recb*$AW15))*EXP(AK15)</f>
        <v>77.067887895897542</v>
      </c>
      <c r="AM16">
        <f>AL15*Sa*(1-BL15)</f>
        <v>42.265644347309333</v>
      </c>
      <c r="AN16">
        <f>AM15*Sa*(1-BM15)</f>
        <v>50.991815928126314</v>
      </c>
      <c r="AO16">
        <f>AN15*Sa*(1-BN15)</f>
        <v>44.901034821583174</v>
      </c>
      <c r="AP16">
        <f>AO15*Sa*(1-BO15)</f>
        <v>30.938829367888367</v>
      </c>
      <c r="AQ16">
        <f>AP15*Sa*(1-BP15)</f>
        <v>13.142169564408482</v>
      </c>
      <c r="AR16">
        <f>AQ15*Sa*(1-BQ15)</f>
        <v>10.811803150459829</v>
      </c>
      <c r="AS16">
        <f>AR15*Sa*(1-BR15)</f>
        <v>10.842834795586796</v>
      </c>
      <c r="AT16">
        <f>AS15*Sa*(1-BS15)</f>
        <v>1.629052670542553</v>
      </c>
      <c r="AU16">
        <f>AT15*Sa*(1-BT15)/(1-Sa*(1-BU15))</f>
        <v>3.4297083853306805</v>
      </c>
      <c r="AW16">
        <f>SUMPRODUCT(AL16:AU16,fec)</f>
        <v>489.60777499149611</v>
      </c>
      <c r="AY16">
        <f t="shared" si="18"/>
        <v>2.1459359700256099E-7</v>
      </c>
      <c r="AZ16">
        <f t="shared" si="19"/>
        <v>6.4338283974326096</v>
      </c>
      <c r="BA16">
        <f t="shared" si="20"/>
        <v>70.585952550883107</v>
      </c>
      <c r="BB16">
        <f t="shared" si="21"/>
        <v>13.63962984301233</v>
      </c>
      <c r="BC16">
        <f t="shared" si="22"/>
        <v>34.655677321339041</v>
      </c>
      <c r="BD16">
        <f t="shared" si="23"/>
        <v>43.3609807460479</v>
      </c>
      <c r="BE16">
        <f t="shared" si="24"/>
        <v>47.146255363530429</v>
      </c>
      <c r="BF16">
        <f t="shared" si="25"/>
        <v>39.218717836191715</v>
      </c>
      <c r="BG16">
        <f t="shared" si="26"/>
        <v>22.728791741282926</v>
      </c>
      <c r="BH16">
        <f t="shared" si="27"/>
        <v>7.3947127823149907</v>
      </c>
      <c r="BI16">
        <f t="shared" si="28"/>
        <v>0.83046114335570254</v>
      </c>
      <c r="BJ16">
        <f t="shared" si="29"/>
        <v>2.5579289916617523E-2</v>
      </c>
      <c r="BL16">
        <f t="shared" si="30"/>
        <v>1.9868092509585475E-2</v>
      </c>
      <c r="BM16">
        <f t="shared" si="31"/>
        <v>5.4616016540693563E-2</v>
      </c>
      <c r="BN16">
        <f t="shared" si="32"/>
        <v>7.9579834559763543E-2</v>
      </c>
      <c r="BO16">
        <f t="shared" si="33"/>
        <v>9.0463692599020706E-2</v>
      </c>
      <c r="BP16">
        <f t="shared" si="34"/>
        <v>9.4907798889011602E-2</v>
      </c>
      <c r="BQ16">
        <f t="shared" si="35"/>
        <v>9.6895612273614443E-2</v>
      </c>
      <c r="BR16">
        <f t="shared" si="36"/>
        <v>9.7884025220669274E-2</v>
      </c>
      <c r="BS16">
        <f t="shared" si="37"/>
        <v>9.8423198590359376E-2</v>
      </c>
      <c r="BT16">
        <f t="shared" si="38"/>
        <v>9.8738852735698351E-2</v>
      </c>
      <c r="BU16">
        <f t="shared" si="39"/>
        <v>9.8932555517406554E-2</v>
      </c>
      <c r="BW16">
        <f t="shared" si="40"/>
        <v>4.1548156199786189E-3</v>
      </c>
      <c r="BX16">
        <f t="shared" si="41"/>
        <v>9.6322889028526149E-3</v>
      </c>
      <c r="BY16">
        <f t="shared" si="42"/>
        <v>2.0778501484912382E-2</v>
      </c>
      <c r="BZ16">
        <f t="shared" si="43"/>
        <v>3.926283884618572E-2</v>
      </c>
      <c r="CA16">
        <f t="shared" si="44"/>
        <v>6.1520994780627884E-2</v>
      </c>
      <c r="CB16">
        <f t="shared" si="45"/>
        <v>7.9935404897347143E-2</v>
      </c>
      <c r="CC16">
        <f t="shared" si="46"/>
        <v>9.0978287776307606E-2</v>
      </c>
      <c r="CD16">
        <f t="shared" si="47"/>
        <v>9.634813632055339E-2</v>
      </c>
      <c r="CE16">
        <f t="shared" si="48"/>
        <v>9.8667449126095846E-2</v>
      </c>
      <c r="CF16">
        <f t="shared" si="49"/>
        <v>9.9590721405217145E-2</v>
      </c>
      <c r="CG16">
        <f t="shared" si="50"/>
        <v>9.9918182980300363E-2</v>
      </c>
      <c r="CH16">
        <f t="shared" si="51"/>
        <v>9.9998706052009348E-2</v>
      </c>
      <c r="CJ16">
        <f t="shared" si="52"/>
        <v>6.6732194016032351E-2</v>
      </c>
    </row>
    <row r="17" spans="1:88">
      <c r="A17" t="s">
        <v>7</v>
      </c>
      <c r="B17">
        <v>0.2</v>
      </c>
      <c r="E17">
        <v>7</v>
      </c>
      <c r="F17">
        <f>_xlfn.NORM.DIST(F64,0,1,TRUE)-_xlfn.NORM.DIST(F50,0,1,TRUE)</f>
        <v>0</v>
      </c>
      <c r="G17">
        <f>_xlfn.NORM.DIST(G64,0,1,TRUE)-_xlfn.NORM.DIST(G50,0,1,TRUE)</f>
        <v>5.2217398793796832E-7</v>
      </c>
      <c r="H17">
        <f>_xlfn.NORM.DIST(H64,0,1,TRUE)-_xlfn.NORM.DIST(H50,0,1,TRUE)</f>
        <v>0.17740441569696608</v>
      </c>
      <c r="I17">
        <f>_xlfn.NORM.DIST(I64,0,1,TRUE)-_xlfn.NORM.DIST(I50,0,1,TRUE)</f>
        <v>0.61842999704836288</v>
      </c>
      <c r="J17">
        <f>_xlfn.NORM.DIST(J64,0,1,TRUE)-_xlfn.NORM.DIST(J50,0,1,TRUE)</f>
        <v>0.28008897583879566</v>
      </c>
      <c r="K17">
        <f>_xlfn.NORM.DIST(K64,0,1,TRUE)-_xlfn.NORM.DIST(K50,0,1,TRUE)</f>
        <v>8.8754977331628238E-2</v>
      </c>
      <c r="L17">
        <f>_xlfn.NORM.DIST(L64,0,1,TRUE)-_xlfn.NORM.DIST(L50,0,1,TRUE)</f>
        <v>3.0876478141080466E-2</v>
      </c>
      <c r="M17">
        <f>_xlfn.NORM.DIST(M64,0,1,TRUE)-_xlfn.NORM.DIST(M50,0,1,TRUE)</f>
        <v>1.3045149684707316E-2</v>
      </c>
      <c r="N17">
        <f>_xlfn.NORM.DIST(N64,0,1,TRUE)-_xlfn.NORM.DIST(N50,0,1,TRUE)</f>
        <v>6.6684759880160571E-3</v>
      </c>
      <c r="O17">
        <f>_xlfn.NORM.DIST(O64,0,1,TRUE)-_xlfn.NORM.DIST(O50,0,1,TRUE)</f>
        <v>3.9988977136551172E-3</v>
      </c>
      <c r="Q17">
        <v>15</v>
      </c>
      <c r="R17">
        <v>0.2</v>
      </c>
      <c r="S17">
        <f>q*SUMPRODUCT(surv_vul,wa,AL17:AU17)*EXP(T17)</f>
        <v>627.76158626122606</v>
      </c>
      <c r="T17">
        <v>0.24229398500573046</v>
      </c>
      <c r="U17">
        <f t="shared" ca="1" si="4"/>
        <v>0.25423504641888167</v>
      </c>
      <c r="W17">
        <f t="shared" si="5"/>
        <v>3.4208600006738988E-9</v>
      </c>
      <c r="X17">
        <f t="shared" si="6"/>
        <v>0.23777476239818193</v>
      </c>
      <c r="Y17">
        <f t="shared" si="7"/>
        <v>5.6262991106280564</v>
      </c>
      <c r="Z17">
        <f t="shared" si="8"/>
        <v>1.3424492835729074</v>
      </c>
      <c r="AA17">
        <f t="shared" si="9"/>
        <v>4.7736229872538054</v>
      </c>
      <c r="AB17">
        <f t="shared" si="10"/>
        <v>4.1016555716258081</v>
      </c>
      <c r="AC17">
        <f t="shared" si="11"/>
        <v>6.4465199912178406</v>
      </c>
      <c r="AD17">
        <f t="shared" si="12"/>
        <v>7.1938855547181486</v>
      </c>
      <c r="AE17">
        <f t="shared" si="13"/>
        <v>4.6677899066814899</v>
      </c>
      <c r="AF17">
        <f t="shared" si="14"/>
        <v>1.5577285366517992</v>
      </c>
      <c r="AG17">
        <f t="shared" si="15"/>
        <v>0.19001104649380599</v>
      </c>
      <c r="AH17">
        <f t="shared" si="16"/>
        <v>6.1278754714055375E-3</v>
      </c>
      <c r="AJ17">
        <f t="shared" ca="1" si="17"/>
        <v>-0.68051057775210144</v>
      </c>
      <c r="AK17">
        <v>-0.15862741803227973</v>
      </c>
      <c r="AL17">
        <f>(reca*$AW16/(1+recb*$AW16))*EXP(AK16)</f>
        <v>147.84622753272205</v>
      </c>
      <c r="AM17">
        <f>AL16*Sa*(1-BL16)</f>
        <v>52.875689502055167</v>
      </c>
      <c r="AN17">
        <f>AM16*Sa*(1-BM16)</f>
        <v>27.970085480543602</v>
      </c>
      <c r="AO17">
        <f>AN16*Sa*(1-BN16)</f>
        <v>32.853728400416024</v>
      </c>
      <c r="AP17">
        <f>AO16*Sa*(1-BO16)</f>
        <v>28.587386243167369</v>
      </c>
      <c r="AQ17">
        <f>AP16*Sa*(1-BP16)</f>
        <v>19.601746081941418</v>
      </c>
      <c r="AR17">
        <f>AQ16*Sa*(1-BQ16)</f>
        <v>8.3081260635515424</v>
      </c>
      <c r="AS17">
        <f>AR16*Sa*(1-BR16)</f>
        <v>6.8274505367290308</v>
      </c>
      <c r="AT17">
        <f>AS16*Sa*(1-BS16)</f>
        <v>6.8429541199235313</v>
      </c>
      <c r="AU17">
        <f>AT16*Sa*(1-BT16)/(1-Sa*(1-BU16))</f>
        <v>2.7833004068204339</v>
      </c>
      <c r="AW17">
        <f>SUMPRODUCT(AL17:AU17,fec)</f>
        <v>453.30632785409688</v>
      </c>
      <c r="AY17">
        <f t="shared" si="18"/>
        <v>4.1167410464913756E-7</v>
      </c>
      <c r="AZ17">
        <f t="shared" si="19"/>
        <v>12.342588807098831</v>
      </c>
      <c r="BA17">
        <f t="shared" si="20"/>
        <v>135.3875089287215</v>
      </c>
      <c r="BB17">
        <f t="shared" si="21"/>
        <v>17.095672689792305</v>
      </c>
      <c r="BC17">
        <f t="shared" si="22"/>
        <v>38.796698625206183</v>
      </c>
      <c r="BD17">
        <f t="shared" si="23"/>
        <v>25.656063022969263</v>
      </c>
      <c r="BE17">
        <f t="shared" si="24"/>
        <v>35.428892699476762</v>
      </c>
      <c r="BF17">
        <f t="shared" si="25"/>
        <v>37.332769628173487</v>
      </c>
      <c r="BG17">
        <f t="shared" si="26"/>
        <v>23.654153158029398</v>
      </c>
      <c r="BH17">
        <f t="shared" si="27"/>
        <v>7.820650933502507</v>
      </c>
      <c r="BI17">
        <f t="shared" si="28"/>
        <v>0.95083317583581417</v>
      </c>
      <c r="BJ17">
        <f t="shared" si="29"/>
        <v>3.0639773819765369E-2</v>
      </c>
      <c r="BL17">
        <f t="shared" si="30"/>
        <v>3.973618501917095E-2</v>
      </c>
      <c r="BM17">
        <f t="shared" si="31"/>
        <v>0.10923203308138713</v>
      </c>
      <c r="BN17">
        <f t="shared" si="32"/>
        <v>0.15915966911952709</v>
      </c>
      <c r="BO17">
        <f t="shared" si="33"/>
        <v>0.18092738519804141</v>
      </c>
      <c r="BP17">
        <f t="shared" si="34"/>
        <v>0.1898155977780232</v>
      </c>
      <c r="BQ17">
        <f t="shared" si="35"/>
        <v>0.19379122454722889</v>
      </c>
      <c r="BR17">
        <f t="shared" si="36"/>
        <v>0.19576805044133855</v>
      </c>
      <c r="BS17">
        <f t="shared" si="37"/>
        <v>0.19684639718071875</v>
      </c>
      <c r="BT17">
        <f t="shared" si="38"/>
        <v>0.1974777054713967</v>
      </c>
      <c r="BU17">
        <f t="shared" si="39"/>
        <v>0.19786511103481311</v>
      </c>
      <c r="BW17">
        <f t="shared" si="40"/>
        <v>8.3096312399572377E-3</v>
      </c>
      <c r="BX17">
        <f t="shared" si="41"/>
        <v>1.926457780570523E-2</v>
      </c>
      <c r="BY17">
        <f t="shared" si="42"/>
        <v>4.1557002969824765E-2</v>
      </c>
      <c r="BZ17">
        <f t="shared" si="43"/>
        <v>7.852567769237144E-2</v>
      </c>
      <c r="CA17">
        <f t="shared" si="44"/>
        <v>0.12304198956125577</v>
      </c>
      <c r="CB17">
        <f t="shared" si="45"/>
        <v>0.15987080979469429</v>
      </c>
      <c r="CC17">
        <f t="shared" si="46"/>
        <v>0.18195657555261521</v>
      </c>
      <c r="CD17">
        <f t="shared" si="47"/>
        <v>0.19269627264110678</v>
      </c>
      <c r="CE17">
        <f t="shared" si="48"/>
        <v>0.19733489825219169</v>
      </c>
      <c r="CF17">
        <f t="shared" si="49"/>
        <v>0.19918144281043429</v>
      </c>
      <c r="CG17">
        <f t="shared" si="50"/>
        <v>0.19983636596060073</v>
      </c>
      <c r="CH17">
        <f t="shared" si="51"/>
        <v>0.1999974121040187</v>
      </c>
      <c r="CJ17">
        <f t="shared" si="52"/>
        <v>0.1334643880320647</v>
      </c>
    </row>
    <row r="18" spans="1:88">
      <c r="A18" t="s">
        <v>9</v>
      </c>
      <c r="B18">
        <v>1</v>
      </c>
      <c r="E18">
        <v>8</v>
      </c>
      <c r="F18">
        <f>_xlfn.NORM.DIST(F65,0,1,TRUE)-_xlfn.NORM.DIST(F51,0,1,TRUE)</f>
        <v>0</v>
      </c>
      <c r="G18">
        <f>_xlfn.NORM.DIST(G65,0,1,TRUE)-_xlfn.NORM.DIST(G51,0,1,TRUE)</f>
        <v>2.0539125955565396E-14</v>
      </c>
      <c r="H18">
        <f>_xlfn.NORM.DIST(H65,0,1,TRUE)-_xlfn.NORM.DIST(H51,0,1,TRUE)</f>
        <v>1.4202425841629562E-3</v>
      </c>
      <c r="I18">
        <f>_xlfn.NORM.DIST(I65,0,1,TRUE)-_xlfn.NORM.DIST(I51,0,1,TRUE)</f>
        <v>0.22155092574867963</v>
      </c>
      <c r="J18">
        <f>_xlfn.NORM.DIST(J65,0,1,TRUE)-_xlfn.NORM.DIST(J51,0,1,TRUE)</f>
        <v>0.55908285942055636</v>
      </c>
      <c r="K18">
        <f>_xlfn.NORM.DIST(K65,0,1,TRUE)-_xlfn.NORM.DIST(K51,0,1,TRUE)</f>
        <v>0.47046850929663203</v>
      </c>
      <c r="L18">
        <f>_xlfn.NORM.DIST(L65,0,1,TRUE)-_xlfn.NORM.DIST(L51,0,1,TRUE)</f>
        <v>0.29782306850617435</v>
      </c>
      <c r="M18">
        <f>_xlfn.NORM.DIST(M65,0,1,TRUE)-_xlfn.NORM.DIST(M51,0,1,TRUE)</f>
        <v>0.18464428414955603</v>
      </c>
      <c r="N18">
        <f>_xlfn.NORM.DIST(N65,0,1,TRUE)-_xlfn.NORM.DIST(N51,0,1,TRUE)</f>
        <v>0.12172216732313042</v>
      </c>
      <c r="O18">
        <f>_xlfn.NORM.DIST(O65,0,1,TRUE)-_xlfn.NORM.DIST(O51,0,1,TRUE)</f>
        <v>8.6806639931740148E-2</v>
      </c>
      <c r="Q18">
        <v>16</v>
      </c>
      <c r="R18">
        <v>0.2</v>
      </c>
      <c r="S18">
        <f>q*SUMPRODUCT(surv_vul,wa,AL18:AU18)*EXP(T18)</f>
        <v>402.47413059998382</v>
      </c>
      <c r="T18">
        <v>-7.0905221534208099E-2</v>
      </c>
      <c r="U18">
        <f t="shared" ca="1" si="4"/>
        <v>-0.40829821377203451</v>
      </c>
      <c r="W18">
        <f t="shared" si="5"/>
        <v>1.9343798049747751E-9</v>
      </c>
      <c r="X18">
        <f t="shared" si="6"/>
        <v>0.13445353242671079</v>
      </c>
      <c r="Y18">
        <f t="shared" si="7"/>
        <v>3.1839206854879412</v>
      </c>
      <c r="Z18">
        <f t="shared" si="8"/>
        <v>2.5055090120255032</v>
      </c>
      <c r="AA18">
        <f t="shared" si="9"/>
        <v>8.6540799188341904</v>
      </c>
      <c r="AB18">
        <f t="shared" si="10"/>
        <v>4.3347845003327166</v>
      </c>
      <c r="AC18">
        <f t="shared" si="11"/>
        <v>4.2229111204668435</v>
      </c>
      <c r="AD18">
        <f t="shared" si="12"/>
        <v>5.2489395618863144</v>
      </c>
      <c r="AE18">
        <f t="shared" si="13"/>
        <v>4.38603410897354</v>
      </c>
      <c r="AF18">
        <f t="shared" si="14"/>
        <v>1.7612345087150407</v>
      </c>
      <c r="AG18">
        <f t="shared" si="15"/>
        <v>0.25780108368249599</v>
      </c>
      <c r="AH18">
        <f t="shared" si="16"/>
        <v>1.0179358217046384E-2</v>
      </c>
      <c r="AJ18">
        <f t="shared" ca="1" si="17"/>
        <v>0.27584961751209292</v>
      </c>
      <c r="AK18">
        <v>0.42167271548959584</v>
      </c>
      <c r="AL18">
        <f>(reca*$AW17/(1+recb*$AW17))*EXP(AK17)</f>
        <v>83.602005294386331</v>
      </c>
      <c r="AM18">
        <f>AL17*Sa*(1-BL17)</f>
        <v>99.379972103396653</v>
      </c>
      <c r="AN18">
        <f>AM17*Sa*(1-BM17)</f>
        <v>32.969980754674992</v>
      </c>
      <c r="AO18">
        <f>AN17*Sa*(1-BN17)</f>
        <v>16.46286387450813</v>
      </c>
      <c r="AP18">
        <f>AO17*Sa*(1-BO17)</f>
        <v>18.836713286506772</v>
      </c>
      <c r="AQ18">
        <f>AP17*Sa*(1-BP17)</f>
        <v>16.2127388165237</v>
      </c>
      <c r="AR18">
        <f>AQ17*Sa*(1-BQ17)</f>
        <v>11.062170279878432</v>
      </c>
      <c r="AS18">
        <f>AR17*Sa*(1-BR17)</f>
        <v>4.6771625003970154</v>
      </c>
      <c r="AT18">
        <f>AS17*Sa*(1-BS17)</f>
        <v>3.8384442163074195</v>
      </c>
      <c r="AU18">
        <f>AT17*Sa*(1-BT17)/(1-Sa*(1-BU17))</f>
        <v>8.7664487058712695</v>
      </c>
      <c r="AW18">
        <f>SUMPRODUCT(AL18:AU18,fec)</f>
        <v>395.10482733533672</v>
      </c>
      <c r="AY18">
        <f t="shared" si="18"/>
        <v>2.3278768324558402E-7</v>
      </c>
      <c r="AZ18">
        <f t="shared" si="19"/>
        <v>6.9793137323202687</v>
      </c>
      <c r="BA18">
        <f t="shared" si="20"/>
        <v>76.615743628091735</v>
      </c>
      <c r="BB18">
        <f t="shared" si="21"/>
        <v>31.906875377006862</v>
      </c>
      <c r="BC18">
        <f t="shared" si="22"/>
        <v>70.334362681333303</v>
      </c>
      <c r="BD18">
        <f t="shared" si="23"/>
        <v>27.114296261459089</v>
      </c>
      <c r="BE18">
        <f t="shared" si="24"/>
        <v>23.208345769541761</v>
      </c>
      <c r="BF18">
        <f t="shared" si="25"/>
        <v>27.239445215748237</v>
      </c>
      <c r="BG18">
        <f t="shared" si="26"/>
        <v>22.226347938559957</v>
      </c>
      <c r="BH18">
        <f t="shared" si="27"/>
        <v>8.8423624403165384</v>
      </c>
      <c r="BI18">
        <f t="shared" si="28"/>
        <v>1.2900609077995515</v>
      </c>
      <c r="BJ18">
        <f t="shared" si="29"/>
        <v>5.0897449671759243E-2</v>
      </c>
      <c r="BL18">
        <f t="shared" si="30"/>
        <v>3.973618501917095E-2</v>
      </c>
      <c r="BM18">
        <f t="shared" si="31"/>
        <v>0.10923203308138713</v>
      </c>
      <c r="BN18">
        <f t="shared" si="32"/>
        <v>0.15915966911952709</v>
      </c>
      <c r="BO18">
        <f t="shared" si="33"/>
        <v>0.18092738519804141</v>
      </c>
      <c r="BP18">
        <f t="shared" si="34"/>
        <v>0.1898155977780232</v>
      </c>
      <c r="BQ18">
        <f t="shared" si="35"/>
        <v>0.19379122454722889</v>
      </c>
      <c r="BR18">
        <f t="shared" si="36"/>
        <v>0.19576805044133855</v>
      </c>
      <c r="BS18">
        <f t="shared" si="37"/>
        <v>0.19684639718071875</v>
      </c>
      <c r="BT18">
        <f t="shared" si="38"/>
        <v>0.1974777054713967</v>
      </c>
      <c r="BU18">
        <f t="shared" si="39"/>
        <v>0.19786511103481311</v>
      </c>
      <c r="BW18">
        <f t="shared" si="40"/>
        <v>8.3096312399572377E-3</v>
      </c>
      <c r="BX18">
        <f t="shared" si="41"/>
        <v>1.926457780570523E-2</v>
      </c>
      <c r="BY18">
        <f t="shared" si="42"/>
        <v>4.1557002969824765E-2</v>
      </c>
      <c r="BZ18">
        <f t="shared" si="43"/>
        <v>7.852567769237144E-2</v>
      </c>
      <c r="CA18">
        <f t="shared" si="44"/>
        <v>0.12304198956125577</v>
      </c>
      <c r="CB18">
        <f t="shared" si="45"/>
        <v>0.15987080979469429</v>
      </c>
      <c r="CC18">
        <f t="shared" si="46"/>
        <v>0.18195657555261521</v>
      </c>
      <c r="CD18">
        <f t="shared" si="47"/>
        <v>0.19269627264110678</v>
      </c>
      <c r="CE18">
        <f t="shared" si="48"/>
        <v>0.19733489825219169</v>
      </c>
      <c r="CF18">
        <f t="shared" si="49"/>
        <v>0.19918144281043429</v>
      </c>
      <c r="CG18">
        <f t="shared" si="50"/>
        <v>0.19983636596060073</v>
      </c>
      <c r="CH18">
        <f t="shared" si="51"/>
        <v>0.1999974121040187</v>
      </c>
      <c r="CJ18">
        <f t="shared" si="52"/>
        <v>0.1334643880320647</v>
      </c>
    </row>
    <row r="19" spans="1:88">
      <c r="A19" t="s">
        <v>13</v>
      </c>
      <c r="B19">
        <v>0.01</v>
      </c>
      <c r="E19">
        <v>9</v>
      </c>
      <c r="F19">
        <f>_xlfn.NORM.DIST(F66,0,1,TRUE)-_xlfn.NORM.DIST(F52,0,1,TRUE)</f>
        <v>0</v>
      </c>
      <c r="G19">
        <f>_xlfn.NORM.DIST(G66,0,1,TRUE)-_xlfn.NORM.DIST(G52,0,1,TRUE)</f>
        <v>0</v>
      </c>
      <c r="H19">
        <f>_xlfn.NORM.DIST(H66,0,1,TRUE)-_xlfn.NORM.DIST(H52,0,1,TRUE)</f>
        <v>2.2201953375766692E-7</v>
      </c>
      <c r="I19">
        <f>_xlfn.NORM.DIST(I66,0,1,TRUE)-_xlfn.NORM.DIST(I52,0,1,TRUE)</f>
        <v>5.971585671720403E-3</v>
      </c>
      <c r="J19">
        <f>_xlfn.NORM.DIST(J66,0,1,TRUE)-_xlfn.NORM.DIST(J52,0,1,TRUE)</f>
        <v>0.140275813853732</v>
      </c>
      <c r="K19">
        <f>_xlfn.NORM.DIST(K66,0,1,TRUE)-_xlfn.NORM.DIST(K52,0,1,TRUE)</f>
        <v>0.38829314141265947</v>
      </c>
      <c r="L19">
        <f>_xlfn.NORM.DIST(L66,0,1,TRUE)-_xlfn.NORM.DIST(L52,0,1,TRUE)</f>
        <v>0.50637465550456362</v>
      </c>
      <c r="M19">
        <f>_xlfn.NORM.DIST(M66,0,1,TRUE)-_xlfn.NORM.DIST(M52,0,1,TRUE)</f>
        <v>0.50108736190905001</v>
      </c>
      <c r="N19">
        <f>_xlfn.NORM.DIST(N66,0,1,TRUE)-_xlfn.NORM.DIST(N52,0,1,TRUE)</f>
        <v>0.45217275806723667</v>
      </c>
      <c r="O19">
        <f>_xlfn.NORM.DIST(O66,0,1,TRUE)-_xlfn.NORM.DIST(O52,0,1,TRUE)</f>
        <v>0.40033212656694794</v>
      </c>
      <c r="Q19">
        <v>17</v>
      </c>
      <c r="R19">
        <v>0.2</v>
      </c>
      <c r="S19">
        <f>q*SUMPRODUCT(surv_vul,wa,AL19:AU19)*EXP(T19)</f>
        <v>305.48614745504386</v>
      </c>
      <c r="T19">
        <v>-6.4745719192040946E-2</v>
      </c>
      <c r="U19">
        <f t="shared" ca="1" si="4"/>
        <v>0.23385747916291799</v>
      </c>
      <c r="W19">
        <f t="shared" si="5"/>
        <v>3.3967505962441129E-9</v>
      </c>
      <c r="X19">
        <f t="shared" si="6"/>
        <v>0.23609898284461048</v>
      </c>
      <c r="Y19">
        <f t="shared" si="7"/>
        <v>5.5867760884380191</v>
      </c>
      <c r="Z19">
        <f t="shared" si="8"/>
        <v>1.427546300261529</v>
      </c>
      <c r="AA19">
        <f t="shared" si="9"/>
        <v>5.5658502195735249</v>
      </c>
      <c r="AB19">
        <f t="shared" si="10"/>
        <v>7.5070396214355428</v>
      </c>
      <c r="AC19">
        <f t="shared" si="11"/>
        <v>4.9105040492993162</v>
      </c>
      <c r="AD19">
        <f t="shared" si="12"/>
        <v>3.7214041428212656</v>
      </c>
      <c r="AE19">
        <f t="shared" si="13"/>
        <v>3.2558919997626492</v>
      </c>
      <c r="AF19">
        <f t="shared" si="14"/>
        <v>1.3232631980982452</v>
      </c>
      <c r="AG19">
        <f t="shared" si="15"/>
        <v>0.17607663698309384</v>
      </c>
      <c r="AH19">
        <f t="shared" si="16"/>
        <v>6.3367535904479506E-3</v>
      </c>
      <c r="AJ19">
        <f t="shared" ca="1" si="17"/>
        <v>-1.054347205217286</v>
      </c>
      <c r="AK19">
        <v>-0.52216933791361675</v>
      </c>
      <c r="AL19">
        <f>(reca*$AW18/(1+recb*$AW18))*EXP(AK18)</f>
        <v>146.80424261083394</v>
      </c>
      <c r="AM19">
        <f>AL18*Sa*(1-BL18)</f>
        <v>56.195988850004881</v>
      </c>
      <c r="AN19">
        <f>AM18*Sa*(1-BM18)</f>
        <v>61.967149714837717</v>
      </c>
      <c r="AO19">
        <f>AN18*Sa*(1-BN18)</f>
        <v>19.405743521482375</v>
      </c>
      <c r="AP19">
        <f>AO18*Sa*(1-BO18)</f>
        <v>9.4389970873130125</v>
      </c>
      <c r="AQ19">
        <f>AP18*Sa*(1-BP18)</f>
        <v>10.682848375089486</v>
      </c>
      <c r="AR19">
        <f>AQ18*Sa*(1-BQ18)</f>
        <v>9.1495970176253127</v>
      </c>
      <c r="AS19">
        <f>AR18*Sa*(1-BR18)</f>
        <v>6.2275858130077806</v>
      </c>
      <c r="AT19">
        <f>AS18*Sa*(1-BS18)</f>
        <v>2.6295360547540492</v>
      </c>
      <c r="AU19">
        <f>AT18*Sa*(1-BT18)/(1-Sa*(1-BU18))</f>
        <v>4.9173973320433815</v>
      </c>
      <c r="AW19">
        <f>SUMPRODUCT(AL19:AU19,fec)</f>
        <v>333.10182058957366</v>
      </c>
      <c r="AY19">
        <f t="shared" si="18"/>
        <v>4.0877272386176222E-7</v>
      </c>
      <c r="AZ19">
        <f t="shared" si="19"/>
        <v>12.255601198521436</v>
      </c>
      <c r="BA19">
        <f t="shared" si="20"/>
        <v>134.43645328549488</v>
      </c>
      <c r="BB19">
        <f t="shared" si="21"/>
        <v>18.179356641199817</v>
      </c>
      <c r="BC19">
        <f t="shared" si="22"/>
        <v>45.235372407584464</v>
      </c>
      <c r="BD19">
        <f t="shared" si="23"/>
        <v>46.956912466234861</v>
      </c>
      <c r="BE19">
        <f t="shared" si="24"/>
        <v>26.987230521270043</v>
      </c>
      <c r="BF19">
        <f t="shared" si="25"/>
        <v>19.312278809628619</v>
      </c>
      <c r="BG19">
        <f t="shared" si="26"/>
        <v>16.49932185639895</v>
      </c>
      <c r="BH19">
        <f t="shared" si="27"/>
        <v>6.6435064402943711</v>
      </c>
      <c r="BI19">
        <f t="shared" si="28"/>
        <v>0.88110407801255097</v>
      </c>
      <c r="BJ19">
        <f t="shared" si="29"/>
        <v>3.1684177929023422E-2</v>
      </c>
      <c r="BL19">
        <f t="shared" si="30"/>
        <v>3.973618501917095E-2</v>
      </c>
      <c r="BM19">
        <f t="shared" si="31"/>
        <v>0.10923203308138713</v>
      </c>
      <c r="BN19">
        <f t="shared" si="32"/>
        <v>0.15915966911952709</v>
      </c>
      <c r="BO19">
        <f t="shared" si="33"/>
        <v>0.18092738519804141</v>
      </c>
      <c r="BP19">
        <f t="shared" si="34"/>
        <v>0.1898155977780232</v>
      </c>
      <c r="BQ19">
        <f t="shared" si="35"/>
        <v>0.19379122454722889</v>
      </c>
      <c r="BR19">
        <f t="shared" si="36"/>
        <v>0.19576805044133855</v>
      </c>
      <c r="BS19">
        <f t="shared" si="37"/>
        <v>0.19684639718071875</v>
      </c>
      <c r="BT19">
        <f t="shared" si="38"/>
        <v>0.1974777054713967</v>
      </c>
      <c r="BU19">
        <f t="shared" si="39"/>
        <v>0.19786511103481311</v>
      </c>
      <c r="BW19">
        <f t="shared" si="40"/>
        <v>8.3096312399572377E-3</v>
      </c>
      <c r="BX19">
        <f t="shared" si="41"/>
        <v>1.926457780570523E-2</v>
      </c>
      <c r="BY19">
        <f t="shared" si="42"/>
        <v>4.1557002969824765E-2</v>
      </c>
      <c r="BZ19">
        <f t="shared" si="43"/>
        <v>7.852567769237144E-2</v>
      </c>
      <c r="CA19">
        <f t="shared" si="44"/>
        <v>0.12304198956125577</v>
      </c>
      <c r="CB19">
        <f t="shared" si="45"/>
        <v>0.15987080979469429</v>
      </c>
      <c r="CC19">
        <f t="shared" si="46"/>
        <v>0.18195657555261521</v>
      </c>
      <c r="CD19">
        <f t="shared" si="47"/>
        <v>0.19269627264110678</v>
      </c>
      <c r="CE19">
        <f t="shared" si="48"/>
        <v>0.19733489825219169</v>
      </c>
      <c r="CF19">
        <f t="shared" si="49"/>
        <v>0.19918144281043429</v>
      </c>
      <c r="CG19">
        <f t="shared" si="50"/>
        <v>0.19983636596060073</v>
      </c>
      <c r="CH19">
        <f t="shared" si="51"/>
        <v>0.1999974121040187</v>
      </c>
      <c r="CJ19">
        <f t="shared" si="52"/>
        <v>0.1334643880320647</v>
      </c>
    </row>
    <row r="20" spans="1:88">
      <c r="A20" t="s">
        <v>14</v>
      </c>
      <c r="B20">
        <v>3</v>
      </c>
      <c r="E20">
        <v>10</v>
      </c>
      <c r="F20">
        <f>_xlfn.NORM.DIST(F67,0,1,TRUE)-_xlfn.NORM.DIST(F53,0,1,TRUE)</f>
        <v>0</v>
      </c>
      <c r="G20">
        <f>_xlfn.NORM.DIST(G67,0,1,TRUE)-_xlfn.NORM.DIST(G53,0,1,TRUE)</f>
        <v>0</v>
      </c>
      <c r="H20">
        <f>_xlfn.NORM.DIST(H67,0,1,TRUE)-_xlfn.NORM.DIST(H53,0,1,TRUE)</f>
        <v>5.6510351953420468E-13</v>
      </c>
      <c r="I20">
        <f>_xlfn.NORM.DIST(I67,0,1,TRUE)-_xlfn.NORM.DIST(I53,0,1,TRUE)</f>
        <v>9.3635528911617527E-6</v>
      </c>
      <c r="J20">
        <f>_xlfn.NORM.DIST(J67,0,1,TRUE)-_xlfn.NORM.DIST(J53,0,1,TRUE)</f>
        <v>3.9309388425022851E-3</v>
      </c>
      <c r="K20">
        <f>_xlfn.NORM.DIST(K67,0,1,TRUE)-_xlfn.NORM.DIST(K53,0,1,TRUE)</f>
        <v>4.923565353995385E-2</v>
      </c>
      <c r="L20">
        <f>_xlfn.NORM.DIST(L67,0,1,TRUE)-_xlfn.NORM.DIST(L53,0,1,TRUE)</f>
        <v>0.15609725440645006</v>
      </c>
      <c r="M20">
        <f>_xlfn.NORM.DIST(M67,0,1,TRUE)-_xlfn.NORM.DIST(M53,0,1,TRUE)</f>
        <v>0.27181469217185494</v>
      </c>
      <c r="N20">
        <f>_xlfn.NORM.DIST(N67,0,1,TRUE)-_xlfn.NORM.DIST(N53,0,1,TRUE)</f>
        <v>0.35767486536108184</v>
      </c>
      <c r="O20">
        <f>_xlfn.NORM.DIST(O67,0,1,TRUE)-_xlfn.NORM.DIST(O53,0,1,TRUE)</f>
        <v>0.41053187429833604</v>
      </c>
      <c r="Q20">
        <v>18</v>
      </c>
      <c r="R20">
        <v>0.2</v>
      </c>
      <c r="S20">
        <f>q*SUMPRODUCT(surv_vul,wa,AL20:AU20)*EXP(T20)</f>
        <v>308.15525577471914</v>
      </c>
      <c r="T20">
        <v>6.0018176664897317E-2</v>
      </c>
      <c r="U20">
        <f t="shared" ca="1" si="4"/>
        <v>0.17343306639686074</v>
      </c>
      <c r="W20">
        <f t="shared" si="5"/>
        <v>1.2897667030881882E-9</v>
      </c>
      <c r="X20">
        <f t="shared" si="6"/>
        <v>8.9648212875049454E-2</v>
      </c>
      <c r="Y20">
        <f t="shared" si="7"/>
        <v>2.124048851154654</v>
      </c>
      <c r="Z20">
        <f t="shared" si="8"/>
        <v>2.4856459358766072</v>
      </c>
      <c r="AA20">
        <f t="shared" si="9"/>
        <v>8.6351514758008161</v>
      </c>
      <c r="AB20">
        <f t="shared" si="10"/>
        <v>5.0226148026004394</v>
      </c>
      <c r="AC20">
        <f t="shared" si="11"/>
        <v>5.941623072343309</v>
      </c>
      <c r="AD20">
        <f t="shared" si="12"/>
        <v>3.9184065169060616</v>
      </c>
      <c r="AE20">
        <f t="shared" si="13"/>
        <v>2.4514447473117351</v>
      </c>
      <c r="AF20">
        <f t="shared" si="14"/>
        <v>1.0524845371686609</v>
      </c>
      <c r="AG20">
        <f t="shared" si="15"/>
        <v>0.14524682118622545</v>
      </c>
      <c r="AH20">
        <f t="shared" si="16"/>
        <v>5.1104619864345228E-3</v>
      </c>
      <c r="AJ20">
        <f t="shared" ca="1" si="17"/>
        <v>-0.25017815326917864</v>
      </c>
      <c r="AK20">
        <v>-0.95677752916495395</v>
      </c>
      <c r="AL20">
        <f>(reca*$AW19/(1+recb*$AW19))*EXP(AK19)</f>
        <v>55.742456691859864</v>
      </c>
      <c r="AM20">
        <f>AL19*Sa*(1-BL19)</f>
        <v>98.679565781250346</v>
      </c>
      <c r="AN20">
        <f>AM19*Sa*(1-BM19)</f>
        <v>35.04031225545679</v>
      </c>
      <c r="AO20">
        <f>AN19*Sa*(1-BN19)</f>
        <v>36.473136671544118</v>
      </c>
      <c r="AP20">
        <f>AO19*Sa*(1-BO19)</f>
        <v>11.126299650697208</v>
      </c>
      <c r="AQ20">
        <f>AP19*Sa*(1-BP19)</f>
        <v>5.3531299841415123</v>
      </c>
      <c r="AR20">
        <f>AQ19*Sa*(1-BQ19)</f>
        <v>6.0288245396788671</v>
      </c>
      <c r="AS20">
        <f>AR19*Sa*(1-BR19)</f>
        <v>5.150878999335732</v>
      </c>
      <c r="AT20">
        <f>AS19*Sa*(1-BS19)</f>
        <v>3.5011957416465092</v>
      </c>
      <c r="AU20">
        <f>AT19*Sa*(1-BT19)/(1-Sa*(1-BU19))</f>
        <v>3.3686756538560685</v>
      </c>
      <c r="AW20">
        <f>SUMPRODUCT(AL20:AU20,fec)</f>
        <v>297.63264240240994</v>
      </c>
      <c r="AY20">
        <f t="shared" si="18"/>
        <v>1.5521347047102243E-7</v>
      </c>
      <c r="AZ20">
        <f t="shared" si="19"/>
        <v>4.6535259572883048</v>
      </c>
      <c r="BA20">
        <f t="shared" si="20"/>
        <v>51.111694765307341</v>
      </c>
      <c r="BB20">
        <f t="shared" si="21"/>
        <v>31.653925300896589</v>
      </c>
      <c r="BC20">
        <f t="shared" si="22"/>
        <v>70.180525417315806</v>
      </c>
      <c r="BD20">
        <f t="shared" si="23"/>
        <v>31.416709586011788</v>
      </c>
      <c r="BE20">
        <f t="shared" si="24"/>
        <v>32.65407174375629</v>
      </c>
      <c r="BF20">
        <f t="shared" si="25"/>
        <v>20.334625383252849</v>
      </c>
      <c r="BG20">
        <f t="shared" si="26"/>
        <v>12.42276337852222</v>
      </c>
      <c r="BH20">
        <f t="shared" si="27"/>
        <v>5.2840491680258355</v>
      </c>
      <c r="BI20">
        <f t="shared" si="28"/>
        <v>0.72682877557362091</v>
      </c>
      <c r="BJ20">
        <f t="shared" si="29"/>
        <v>2.555264057005183E-2</v>
      </c>
      <c r="BL20">
        <f t="shared" si="30"/>
        <v>3.973618501917095E-2</v>
      </c>
      <c r="BM20">
        <f t="shared" si="31"/>
        <v>0.10923203308138713</v>
      </c>
      <c r="BN20">
        <f t="shared" si="32"/>
        <v>0.15915966911952709</v>
      </c>
      <c r="BO20">
        <f t="shared" si="33"/>
        <v>0.18092738519804141</v>
      </c>
      <c r="BP20">
        <f t="shared" si="34"/>
        <v>0.1898155977780232</v>
      </c>
      <c r="BQ20">
        <f t="shared" si="35"/>
        <v>0.19379122454722889</v>
      </c>
      <c r="BR20">
        <f t="shared" si="36"/>
        <v>0.19576805044133855</v>
      </c>
      <c r="BS20">
        <f t="shared" si="37"/>
        <v>0.19684639718071875</v>
      </c>
      <c r="BT20">
        <f t="shared" si="38"/>
        <v>0.1974777054713967</v>
      </c>
      <c r="BU20">
        <f t="shared" si="39"/>
        <v>0.19786511103481311</v>
      </c>
      <c r="BW20">
        <f t="shared" si="40"/>
        <v>8.3096312399572377E-3</v>
      </c>
      <c r="BX20">
        <f t="shared" si="41"/>
        <v>1.926457780570523E-2</v>
      </c>
      <c r="BY20">
        <f t="shared" si="42"/>
        <v>4.1557002969824765E-2</v>
      </c>
      <c r="BZ20">
        <f t="shared" si="43"/>
        <v>7.852567769237144E-2</v>
      </c>
      <c r="CA20">
        <f t="shared" si="44"/>
        <v>0.12304198956125577</v>
      </c>
      <c r="CB20">
        <f t="shared" si="45"/>
        <v>0.15987080979469429</v>
      </c>
      <c r="CC20">
        <f t="shared" si="46"/>
        <v>0.18195657555261521</v>
      </c>
      <c r="CD20">
        <f t="shared" si="47"/>
        <v>0.19269627264110678</v>
      </c>
      <c r="CE20">
        <f t="shared" si="48"/>
        <v>0.19733489825219169</v>
      </c>
      <c r="CF20">
        <f t="shared" si="49"/>
        <v>0.19918144281043429</v>
      </c>
      <c r="CG20">
        <f t="shared" si="50"/>
        <v>0.19983636596060073</v>
      </c>
      <c r="CH20">
        <f t="shared" si="51"/>
        <v>0.1999974121040187</v>
      </c>
      <c r="CJ20">
        <f t="shared" si="52"/>
        <v>0.1334643880320647</v>
      </c>
    </row>
    <row r="21" spans="1:88">
      <c r="A21" t="s">
        <v>16</v>
      </c>
      <c r="B21">
        <v>0.35667490000000002</v>
      </c>
      <c r="E21">
        <v>11</v>
      </c>
      <c r="F21">
        <f>_xlfn.NORM.DIST(F68,0,1,TRUE)-_xlfn.NORM.DIST(F54,0,1,TRUE)</f>
        <v>0</v>
      </c>
      <c r="G21">
        <f>_xlfn.NORM.DIST(G68,0,1,TRUE)-_xlfn.NORM.DIST(G54,0,1,TRUE)</f>
        <v>0</v>
      </c>
      <c r="H21">
        <f>_xlfn.NORM.DIST(H68,0,1,TRUE)-_xlfn.NORM.DIST(H54,0,1,TRUE)</f>
        <v>0</v>
      </c>
      <c r="I21">
        <f>_xlfn.NORM.DIST(I68,0,1,TRUE)-_xlfn.NORM.DIST(I54,0,1,TRUE)</f>
        <v>7.4335138045000804E-10</v>
      </c>
      <c r="J21">
        <f>_xlfn.NORM.DIST(J68,0,1,TRUE)-_xlfn.NORM.DIST(J54,0,1,TRUE)</f>
        <v>1.0566543573675702E-5</v>
      </c>
      <c r="K21">
        <f>_xlfn.NORM.DIST(K68,0,1,TRUE)-_xlfn.NORM.DIST(K54,0,1,TRUE)</f>
        <v>8.6413714783040163E-4</v>
      </c>
      <c r="L21">
        <f>_xlfn.NORM.DIST(L68,0,1,TRUE)-_xlfn.NORM.DIST(L54,0,1,TRUE)</f>
        <v>8.2396284151741161E-3</v>
      </c>
      <c r="M21">
        <f>_xlfn.NORM.DIST(M68,0,1,TRUE)-_xlfn.NORM.DIST(M54,0,1,TRUE)</f>
        <v>2.8691799005187812E-2</v>
      </c>
      <c r="N21">
        <f>_xlfn.NORM.DIST(N68,0,1,TRUE)-_xlfn.NORM.DIST(N54,0,1,TRUE)</f>
        <v>5.9690302436242515E-2</v>
      </c>
      <c r="O21">
        <f>_xlfn.NORM.DIST(O68,0,1,TRUE)-_xlfn.NORM.DIST(O54,0,1,TRUE)</f>
        <v>9.3696955196574949E-2</v>
      </c>
      <c r="Q21">
        <v>19</v>
      </c>
      <c r="R21">
        <v>0.2</v>
      </c>
      <c r="S21">
        <f>q*SUMPRODUCT(surv_vul,wa,AL21:AU21)*EXP(T21)</f>
        <v>338.49810936225776</v>
      </c>
      <c r="T21">
        <v>0.16577379085883312</v>
      </c>
      <c r="U21">
        <f t="shared" ca="1" si="4"/>
        <v>-0.49368201700302344</v>
      </c>
      <c r="W21">
        <f t="shared" si="5"/>
        <v>8.2006575893533053E-10</v>
      </c>
      <c r="X21">
        <f t="shared" si="6"/>
        <v>5.7000562843339542E-2</v>
      </c>
      <c r="Y21">
        <f t="shared" si="7"/>
        <v>1.3496356083266268</v>
      </c>
      <c r="Z21">
        <f t="shared" si="8"/>
        <v>0.94755456239975755</v>
      </c>
      <c r="AA21">
        <f t="shared" si="9"/>
        <v>4.0258946376247637</v>
      </c>
      <c r="AB21">
        <f t="shared" si="10"/>
        <v>7.4753467213171616</v>
      </c>
      <c r="AC21">
        <f t="shared" si="11"/>
        <v>5.5064657431042816</v>
      </c>
      <c r="AD21">
        <f t="shared" si="12"/>
        <v>4.1593782652401083</v>
      </c>
      <c r="AE21">
        <f t="shared" si="13"/>
        <v>2.3368942085625819</v>
      </c>
      <c r="AF21">
        <f t="shared" si="14"/>
        <v>0.92905098953662502</v>
      </c>
      <c r="AG21">
        <f t="shared" si="15"/>
        <v>0.14409490990007778</v>
      </c>
      <c r="AH21">
        <f t="shared" si="16"/>
        <v>5.6522301082258322E-3</v>
      </c>
      <c r="AJ21">
        <f t="shared" ca="1" si="17"/>
        <v>-0.14063737640125387</v>
      </c>
      <c r="AK21">
        <v>8.0792422893153068E-2</v>
      </c>
      <c r="AL21">
        <f>(reca*$AW20/(1+recb*$AW20))*EXP(AK20)</f>
        <v>35.442440919690682</v>
      </c>
      <c r="AM21">
        <f>AL20*Sa*(1-BL20)</f>
        <v>37.469226529880579</v>
      </c>
      <c r="AN21">
        <f>AM20*Sa*(1-BM20)</f>
        <v>61.530420034731726</v>
      </c>
      <c r="AO21">
        <f>AN20*Sa*(1-BN20)</f>
        <v>20.624316331929659</v>
      </c>
      <c r="AP21">
        <f>AO20*Sa*(1-BO20)</f>
        <v>20.91190411535613</v>
      </c>
      <c r="AQ21">
        <f>AP20*Sa*(1-BP20)</f>
        <v>6.3100483792654156</v>
      </c>
      <c r="AR21">
        <f>AQ20*Sa*(1-BQ20)</f>
        <v>3.0210183912876842</v>
      </c>
      <c r="AS21">
        <f>AR20*Sa*(1-BR20)</f>
        <v>3.3940014682932431</v>
      </c>
      <c r="AT21">
        <f>AS20*Sa*(1-BS20)</f>
        <v>2.8958630454424159</v>
      </c>
      <c r="AU21">
        <f>AT20*Sa*(1-BT20)/(1-Sa*(1-BU20))</f>
        <v>4.4853512591871691</v>
      </c>
      <c r="AW21">
        <f>SUMPRODUCT(AL21:AU21,fec)</f>
        <v>302.33285447283612</v>
      </c>
      <c r="AY21">
        <f t="shared" si="18"/>
        <v>9.8688586202478791E-8</v>
      </c>
      <c r="AZ21">
        <f t="shared" si="19"/>
        <v>2.9588275132849655</v>
      </c>
      <c r="BA21">
        <f t="shared" si="20"/>
        <v>32.476731041134506</v>
      </c>
      <c r="BB21">
        <f t="shared" si="21"/>
        <v>12.066811649965677</v>
      </c>
      <c r="BC21">
        <f t="shared" si="22"/>
        <v>32.719680915274004</v>
      </c>
      <c r="BD21">
        <f t="shared" si="23"/>
        <v>46.758671773271082</v>
      </c>
      <c r="BE21">
        <f t="shared" si="24"/>
        <v>30.262526794542868</v>
      </c>
      <c r="BF21">
        <f t="shared" si="25"/>
        <v>21.585151639060879</v>
      </c>
      <c r="BG21">
        <f t="shared" si="26"/>
        <v>11.842275386972144</v>
      </c>
      <c r="BH21">
        <f t="shared" si="27"/>
        <v>4.6643451138207936</v>
      </c>
      <c r="BI21">
        <f t="shared" si="28"/>
        <v>0.72106450298684477</v>
      </c>
      <c r="BJ21">
        <f t="shared" si="29"/>
        <v>2.8261516230450555E-2</v>
      </c>
      <c r="BL21">
        <f t="shared" si="30"/>
        <v>3.973618501917095E-2</v>
      </c>
      <c r="BM21">
        <f t="shared" si="31"/>
        <v>0.10923203308138713</v>
      </c>
      <c r="BN21">
        <f t="shared" si="32"/>
        <v>0.15915966911952709</v>
      </c>
      <c r="BO21">
        <f t="shared" si="33"/>
        <v>0.18092738519804141</v>
      </c>
      <c r="BP21">
        <f t="shared" si="34"/>
        <v>0.1898155977780232</v>
      </c>
      <c r="BQ21">
        <f t="shared" si="35"/>
        <v>0.19379122454722889</v>
      </c>
      <c r="BR21">
        <f t="shared" si="36"/>
        <v>0.19576805044133855</v>
      </c>
      <c r="BS21">
        <f t="shared" si="37"/>
        <v>0.19684639718071875</v>
      </c>
      <c r="BT21">
        <f t="shared" si="38"/>
        <v>0.1974777054713967</v>
      </c>
      <c r="BU21">
        <f t="shared" si="39"/>
        <v>0.19786511103481311</v>
      </c>
      <c r="BW21">
        <f t="shared" si="40"/>
        <v>8.3096312399572377E-3</v>
      </c>
      <c r="BX21">
        <f t="shared" si="41"/>
        <v>1.926457780570523E-2</v>
      </c>
      <c r="BY21">
        <f t="shared" si="42"/>
        <v>4.1557002969824765E-2</v>
      </c>
      <c r="BZ21">
        <f t="shared" si="43"/>
        <v>7.852567769237144E-2</v>
      </c>
      <c r="CA21">
        <f t="shared" si="44"/>
        <v>0.12304198956125577</v>
      </c>
      <c r="CB21">
        <f t="shared" si="45"/>
        <v>0.15987080979469429</v>
      </c>
      <c r="CC21">
        <f t="shared" si="46"/>
        <v>0.18195657555261521</v>
      </c>
      <c r="CD21">
        <f t="shared" si="47"/>
        <v>0.19269627264110678</v>
      </c>
      <c r="CE21">
        <f t="shared" si="48"/>
        <v>0.19733489825219169</v>
      </c>
      <c r="CF21">
        <f t="shared" si="49"/>
        <v>0.19918144281043429</v>
      </c>
      <c r="CG21">
        <f t="shared" si="50"/>
        <v>0.19983636596060073</v>
      </c>
      <c r="CH21">
        <f t="shared" si="51"/>
        <v>0.1999974121040187</v>
      </c>
      <c r="CJ21">
        <f t="shared" si="52"/>
        <v>0.1334643880320647</v>
      </c>
    </row>
    <row r="22" spans="1:88">
      <c r="A22" t="s">
        <v>17</v>
      </c>
      <c r="B22">
        <f>EXP(-m)</f>
        <v>0.70000003075711337</v>
      </c>
      <c r="E22">
        <v>12</v>
      </c>
      <c r="F22">
        <f>_xlfn.NORM.DIST(F69,0,1,TRUE)-_xlfn.NORM.DIST(F55,0,1,TRUE)</f>
        <v>0</v>
      </c>
      <c r="G22">
        <f>_xlfn.NORM.DIST(G69,0,1,TRUE)-_xlfn.NORM.DIST(G55,0,1,TRUE)</f>
        <v>0</v>
      </c>
      <c r="H22">
        <f>_xlfn.NORM.DIST(H69,0,1,TRUE)-_xlfn.NORM.DIST(H55,0,1,TRUE)</f>
        <v>0</v>
      </c>
      <c r="I22">
        <f>_xlfn.NORM.DIST(I69,0,1,TRUE)-_xlfn.NORM.DIST(I55,0,1,TRUE)</f>
        <v>2.7755575615628914E-15</v>
      </c>
      <c r="J22">
        <f>_xlfn.NORM.DIST(J69,0,1,TRUE)-_xlfn.NORM.DIST(J55,0,1,TRUE)</f>
        <v>2.4876118942529502E-9</v>
      </c>
      <c r="K22">
        <f>_xlfn.NORM.DIST(K69,0,1,TRUE)-_xlfn.NORM.DIST(K55,0,1,TRUE)</f>
        <v>1.9041510056494459E-6</v>
      </c>
      <c r="L22">
        <f>_xlfn.NORM.DIST(L69,0,1,TRUE)-_xlfn.NORM.DIST(L55,0,1,TRUE)</f>
        <v>6.8374651603919645E-5</v>
      </c>
      <c r="M22">
        <f>_xlfn.NORM.DIST(M69,0,1,TRUE)-_xlfn.NORM.DIST(M55,0,1,TRUE)</f>
        <v>5.4998642480530435E-4</v>
      </c>
      <c r="N22">
        <f>_xlfn.NORM.DIST(N69,0,1,TRUE)-_xlfn.NORM.DIST(N55,0,1,TRUE)</f>
        <v>1.9889370976149401E-3</v>
      </c>
      <c r="O22">
        <f>_xlfn.NORM.DIST(O69,0,1,TRUE)-_xlfn.NORM.DIST(O55,0,1,TRUE)</f>
        <v>4.5518271571016733E-3</v>
      </c>
      <c r="Q22">
        <v>20</v>
      </c>
      <c r="R22">
        <v>0.2</v>
      </c>
      <c r="S22">
        <f>q*SUMPRODUCT(surv_vul,wa,AL22:AU22)*EXP(T22)</f>
        <v>367.11278827269592</v>
      </c>
      <c r="T22">
        <v>0.28684307847830298</v>
      </c>
      <c r="U22">
        <f t="shared" ca="1" si="4"/>
        <v>-0.21933043340962377</v>
      </c>
      <c r="W22">
        <f t="shared" si="5"/>
        <v>2.3206314069569576E-9</v>
      </c>
      <c r="X22">
        <f t="shared" si="6"/>
        <v>0.16130083637595499</v>
      </c>
      <c r="Y22">
        <f t="shared" si="7"/>
        <v>3.8163266795911563</v>
      </c>
      <c r="Z22">
        <f t="shared" si="8"/>
        <v>0.60830233753740459</v>
      </c>
      <c r="AA22">
        <f t="shared" si="9"/>
        <v>2.3240069613382164</v>
      </c>
      <c r="AB22">
        <f t="shared" si="10"/>
        <v>3.5602571038029427</v>
      </c>
      <c r="AC22">
        <f t="shared" si="11"/>
        <v>5.6527105348058502</v>
      </c>
      <c r="AD22">
        <f t="shared" si="12"/>
        <v>4.2733403247572603</v>
      </c>
      <c r="AE22">
        <f t="shared" si="13"/>
        <v>2.2660970056899079</v>
      </c>
      <c r="AF22">
        <f t="shared" si="14"/>
        <v>0.7677259319527221</v>
      </c>
      <c r="AG22">
        <f t="shared" si="15"/>
        <v>0.1099123925457163</v>
      </c>
      <c r="AH22">
        <f t="shared" si="16"/>
        <v>4.3766015850100629E-3</v>
      </c>
      <c r="AJ22">
        <f t="shared" ca="1" si="17"/>
        <v>-1.2092356125721817</v>
      </c>
      <c r="AK22">
        <v>-5.1132180902421449E-2</v>
      </c>
      <c r="AL22">
        <f>(reca*$AW21/(1+recb*$AW21))*EXP(AK21)</f>
        <v>100.29542252527078</v>
      </c>
      <c r="AM22">
        <f>AL21*Sa*(1-BL21)</f>
        <v>23.823866517632844</v>
      </c>
      <c r="AN22">
        <f>AM21*Sa*(1-BM21)</f>
        <v>23.363471743185581</v>
      </c>
      <c r="AO22">
        <f>AN21*Sa*(1-BN21)</f>
        <v>36.216082710141549</v>
      </c>
      <c r="AP22">
        <f>AO21*Sa*(1-BO21)</f>
        <v>11.824969414121611</v>
      </c>
      <c r="AQ22">
        <f>AP21*Sa*(1-BP21)</f>
        <v>11.859749495618519</v>
      </c>
      <c r="AR22">
        <f>AQ21*Sa*(1-BQ21)</f>
        <v>3.5610516202948106</v>
      </c>
      <c r="AS22">
        <f>AR21*Sa*(1-BR21)</f>
        <v>1.7007197320619734</v>
      </c>
      <c r="AT22">
        <f>AS21*Sa*(1-BS21)</f>
        <v>1.9081332389045083</v>
      </c>
      <c r="AU22">
        <f>AT21*Sa*(1-BT21)/(1-Sa*(1-BU21))</f>
        <v>3.7098648335498101</v>
      </c>
      <c r="AW22">
        <f>SUMPRODUCT(AL22:AU22,fec)</f>
        <v>274.42379450635798</v>
      </c>
      <c r="AY22">
        <f t="shared" si="18"/>
        <v>2.7927008310526425E-7</v>
      </c>
      <c r="AZ22">
        <f t="shared" si="19"/>
        <v>8.3729235077337396</v>
      </c>
      <c r="BA22">
        <f t="shared" si="20"/>
        <v>91.833539641014411</v>
      </c>
      <c r="BB22">
        <f t="shared" si="21"/>
        <v>7.7465404363711654</v>
      </c>
      <c r="BC22">
        <f t="shared" si="22"/>
        <v>18.887917609469589</v>
      </c>
      <c r="BD22">
        <f t="shared" si="23"/>
        <v>22.269588227988688</v>
      </c>
      <c r="BE22">
        <f t="shared" si="24"/>
        <v>31.066261373836923</v>
      </c>
      <c r="BF22">
        <f t="shared" si="25"/>
        <v>22.176559339662358</v>
      </c>
      <c r="BG22">
        <f t="shared" si="26"/>
        <v>11.483508622959647</v>
      </c>
      <c r="BH22">
        <f t="shared" si="27"/>
        <v>3.8544049140330063</v>
      </c>
      <c r="BI22">
        <f t="shared" si="28"/>
        <v>0.55001196612725822</v>
      </c>
      <c r="BJ22">
        <f t="shared" si="29"/>
        <v>2.1883291083455578E-2</v>
      </c>
      <c r="BL22">
        <f t="shared" si="30"/>
        <v>3.973618501917095E-2</v>
      </c>
      <c r="BM22">
        <f t="shared" si="31"/>
        <v>0.10923203308138713</v>
      </c>
      <c r="BN22">
        <f t="shared" si="32"/>
        <v>0.15915966911952709</v>
      </c>
      <c r="BO22">
        <f t="shared" si="33"/>
        <v>0.18092738519804141</v>
      </c>
      <c r="BP22">
        <f t="shared" si="34"/>
        <v>0.1898155977780232</v>
      </c>
      <c r="BQ22">
        <f t="shared" si="35"/>
        <v>0.19379122454722889</v>
      </c>
      <c r="BR22">
        <f t="shared" si="36"/>
        <v>0.19576805044133855</v>
      </c>
      <c r="BS22">
        <f t="shared" si="37"/>
        <v>0.19684639718071875</v>
      </c>
      <c r="BT22">
        <f t="shared" si="38"/>
        <v>0.1974777054713967</v>
      </c>
      <c r="BU22">
        <f t="shared" si="39"/>
        <v>0.19786511103481311</v>
      </c>
      <c r="BW22">
        <f t="shared" si="40"/>
        <v>8.3096312399572377E-3</v>
      </c>
      <c r="BX22">
        <f t="shared" si="41"/>
        <v>1.926457780570523E-2</v>
      </c>
      <c r="BY22">
        <f t="shared" si="42"/>
        <v>4.1557002969824765E-2</v>
      </c>
      <c r="BZ22">
        <f t="shared" si="43"/>
        <v>7.852567769237144E-2</v>
      </c>
      <c r="CA22">
        <f t="shared" si="44"/>
        <v>0.12304198956125577</v>
      </c>
      <c r="CB22">
        <f t="shared" si="45"/>
        <v>0.15987080979469429</v>
      </c>
      <c r="CC22">
        <f t="shared" si="46"/>
        <v>0.18195657555261521</v>
      </c>
      <c r="CD22">
        <f t="shared" si="47"/>
        <v>0.19269627264110678</v>
      </c>
      <c r="CE22">
        <f t="shared" si="48"/>
        <v>0.19733489825219169</v>
      </c>
      <c r="CF22">
        <f t="shared" si="49"/>
        <v>0.19918144281043429</v>
      </c>
      <c r="CG22">
        <f t="shared" si="50"/>
        <v>0.19983636596060073</v>
      </c>
      <c r="CH22">
        <f t="shared" si="51"/>
        <v>0.1999974121040187</v>
      </c>
      <c r="CJ22">
        <f t="shared" si="52"/>
        <v>0.1334643880320647</v>
      </c>
    </row>
    <row r="23" spans="1:88">
      <c r="D23" t="s">
        <v>27</v>
      </c>
      <c r="Q23">
        <v>21</v>
      </c>
      <c r="R23">
        <v>0.2</v>
      </c>
      <c r="S23">
        <f>q*SUMPRODUCT(surv_vul,wa,AL23:AU23)*EXP(T23)</f>
        <v>240.95459727762531</v>
      </c>
      <c r="T23">
        <v>-2.5212488348702062E-2</v>
      </c>
      <c r="U23">
        <f t="shared" ca="1" si="4"/>
        <v>8.9441412671470728E-3</v>
      </c>
      <c r="W23">
        <f t="shared" si="5"/>
        <v>1.9997721109796181E-9</v>
      </c>
      <c r="X23">
        <f t="shared" si="6"/>
        <v>0.1389987737057915</v>
      </c>
      <c r="Y23">
        <f t="shared" si="7"/>
        <v>3.2903135357300011</v>
      </c>
      <c r="Z23">
        <f t="shared" si="8"/>
        <v>1.7018250299205218</v>
      </c>
      <c r="AA23">
        <f t="shared" si="9"/>
        <v>5.7556886796844333</v>
      </c>
      <c r="AB23">
        <f t="shared" si="10"/>
        <v>2.187883066915274</v>
      </c>
      <c r="AC23">
        <f t="shared" si="11"/>
        <v>3.238790588892424</v>
      </c>
      <c r="AD23">
        <f t="shared" si="12"/>
        <v>3.954900191748747</v>
      </c>
      <c r="AE23">
        <f t="shared" si="13"/>
        <v>2.2503203083001493</v>
      </c>
      <c r="AF23">
        <f t="shared" si="14"/>
        <v>0.66669090003940623</v>
      </c>
      <c r="AG23">
        <f t="shared" si="15"/>
        <v>8.0893129799582394E-2</v>
      </c>
      <c r="AH23">
        <f t="shared" si="16"/>
        <v>2.9202977816374801E-3</v>
      </c>
      <c r="AJ23">
        <f t="shared" ca="1" si="17"/>
        <v>-0.31058311558505108</v>
      </c>
      <c r="AK23">
        <v>0.26321548717552451</v>
      </c>
      <c r="AL23">
        <f>(reca*$AW22/(1+recb*$AW22))*EXP(AK22)</f>
        <v>86.428197004819594</v>
      </c>
      <c r="AM23">
        <f>AL22*Sa*(1-BL22)</f>
        <v>67.417048503681073</v>
      </c>
      <c r="AN23">
        <f>AM22*Sa*(1-BM22)</f>
        <v>14.855076652149778</v>
      </c>
      <c r="AO23">
        <f>AN22*Sa*(1-BN22)</f>
        <v>13.751465121961653</v>
      </c>
      <c r="AP23">
        <f>AO22*Sa*(1-BO22)</f>
        <v>20.764522006662506</v>
      </c>
      <c r="AQ23">
        <f>AP22*Sa*(1-BP22)</f>
        <v>6.7062843379169212</v>
      </c>
      <c r="AR23">
        <f>AQ22*Sa*(1-BQ22)</f>
        <v>6.6930041767095725</v>
      </c>
      <c r="AS23">
        <f>AR22*Sa*(1-BR22)</f>
        <v>2.004738129033758</v>
      </c>
      <c r="AT23">
        <f>AS22*Sa*(1-BS22)</f>
        <v>0.95615746814633784</v>
      </c>
      <c r="AU23">
        <f>AT22*Sa*(1-BT22)/(1-Sa*(1-BU22))</f>
        <v>2.4444928125590457</v>
      </c>
      <c r="AW23">
        <f>SUMPRODUCT(AL23:AU23,fec)</f>
        <v>225.91611757955178</v>
      </c>
      <c r="AY23">
        <f t="shared" si="18"/>
        <v>2.4065714268566136E-7</v>
      </c>
      <c r="AZ23">
        <f t="shared" si="19"/>
        <v>7.2152514894267146</v>
      </c>
      <c r="BA23">
        <f t="shared" si="20"/>
        <v>79.175910209866501</v>
      </c>
      <c r="BB23">
        <f t="shared" si="21"/>
        <v>21.672210669578845</v>
      </c>
      <c r="BC23">
        <f t="shared" si="22"/>
        <v>46.778247817741892</v>
      </c>
      <c r="BD23">
        <f t="shared" si="23"/>
        <v>13.685319225723248</v>
      </c>
      <c r="BE23">
        <f t="shared" si="24"/>
        <v>17.799799644810768</v>
      </c>
      <c r="BF23">
        <f t="shared" si="25"/>
        <v>20.524009818885677</v>
      </c>
      <c r="BG23">
        <f t="shared" si="26"/>
        <v>11.403559776964874</v>
      </c>
      <c r="BH23">
        <f t="shared" si="27"/>
        <v>3.3471536837591431</v>
      </c>
      <c r="BI23">
        <f t="shared" si="28"/>
        <v>0.40479684170963703</v>
      </c>
      <c r="BJ23">
        <f t="shared" si="29"/>
        <v>1.4601677846304494E-2</v>
      </c>
      <c r="BL23">
        <f t="shared" si="30"/>
        <v>3.973618501917095E-2</v>
      </c>
      <c r="BM23">
        <f t="shared" si="31"/>
        <v>0.10923203308138713</v>
      </c>
      <c r="BN23">
        <f t="shared" si="32"/>
        <v>0.15915966911952709</v>
      </c>
      <c r="BO23">
        <f t="shared" si="33"/>
        <v>0.18092738519804141</v>
      </c>
      <c r="BP23">
        <f t="shared" si="34"/>
        <v>0.1898155977780232</v>
      </c>
      <c r="BQ23">
        <f t="shared" si="35"/>
        <v>0.19379122454722889</v>
      </c>
      <c r="BR23">
        <f t="shared" si="36"/>
        <v>0.19576805044133855</v>
      </c>
      <c r="BS23">
        <f t="shared" si="37"/>
        <v>0.19684639718071875</v>
      </c>
      <c r="BT23">
        <f t="shared" si="38"/>
        <v>0.1974777054713967</v>
      </c>
      <c r="BU23">
        <f t="shared" si="39"/>
        <v>0.19786511103481311</v>
      </c>
      <c r="BW23">
        <f t="shared" si="40"/>
        <v>8.3096312399572377E-3</v>
      </c>
      <c r="BX23">
        <f t="shared" si="41"/>
        <v>1.926457780570523E-2</v>
      </c>
      <c r="BY23">
        <f t="shared" si="42"/>
        <v>4.1557002969824765E-2</v>
      </c>
      <c r="BZ23">
        <f t="shared" si="43"/>
        <v>7.852567769237144E-2</v>
      </c>
      <c r="CA23">
        <f t="shared" si="44"/>
        <v>0.12304198956125577</v>
      </c>
      <c r="CB23">
        <f t="shared" si="45"/>
        <v>0.15987080979469429</v>
      </c>
      <c r="CC23">
        <f t="shared" si="46"/>
        <v>0.18195657555261521</v>
      </c>
      <c r="CD23">
        <f t="shared" si="47"/>
        <v>0.19269627264110678</v>
      </c>
      <c r="CE23">
        <f t="shared" si="48"/>
        <v>0.19733489825219169</v>
      </c>
      <c r="CF23">
        <f t="shared" si="49"/>
        <v>0.19918144281043429</v>
      </c>
      <c r="CG23">
        <f t="shared" si="50"/>
        <v>0.19983636596060073</v>
      </c>
      <c r="CH23">
        <f t="shared" si="51"/>
        <v>0.1999974121040187</v>
      </c>
      <c r="CJ23">
        <f t="shared" si="52"/>
        <v>0.1334643880320647</v>
      </c>
    </row>
    <row r="24" spans="1:88">
      <c r="C24">
        <v>1</v>
      </c>
      <c r="D24">
        <v>2.7844748626043212E-9</v>
      </c>
      <c r="E24">
        <v>8.3482607923073771E-2</v>
      </c>
      <c r="F24">
        <v>0.91542965942780763</v>
      </c>
      <c r="G24">
        <v>1.0877298646146949E-3</v>
      </c>
      <c r="H24">
        <v>2.9087843245179101E-14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22</v>
      </c>
      <c r="R24">
        <v>0.3</v>
      </c>
      <c r="S24">
        <f>q*SUMPRODUCT(surv_vul,wa,AL24:AU24)*EXP(T24)</f>
        <v>202.16823763273726</v>
      </c>
      <c r="T24">
        <v>-3.5205741728131707E-3</v>
      </c>
      <c r="U24">
        <f t="shared" ca="1" si="4"/>
        <v>-2.6319202128411105E-3</v>
      </c>
      <c r="W24">
        <f t="shared" si="5"/>
        <v>3.9536876748450007E-9</v>
      </c>
      <c r="X24">
        <f t="shared" si="6"/>
        <v>0.2748101798920794</v>
      </c>
      <c r="Y24">
        <f t="shared" si="7"/>
        <v>6.5035567720389587</v>
      </c>
      <c r="Z24">
        <f t="shared" si="8"/>
        <v>2.2071287694654269</v>
      </c>
      <c r="AA24">
        <f t="shared" si="9"/>
        <v>8.1152703023386827</v>
      </c>
      <c r="AB24">
        <f t="shared" si="10"/>
        <v>7.5516392892904687</v>
      </c>
      <c r="AC24">
        <f t="shared" si="11"/>
        <v>4.4479658932386199</v>
      </c>
      <c r="AD24">
        <f t="shared" si="12"/>
        <v>4.0499746615088368</v>
      </c>
      <c r="AE24">
        <f t="shared" si="13"/>
        <v>3.1184855651926275</v>
      </c>
      <c r="AF24">
        <f t="shared" si="14"/>
        <v>0.93570359052060315</v>
      </c>
      <c r="AG24">
        <f t="shared" si="15"/>
        <v>9.9398400439545537E-2</v>
      </c>
      <c r="AH24">
        <f t="shared" si="16"/>
        <v>3.0512165300073104E-3</v>
      </c>
      <c r="AJ24">
        <f t="shared" ca="1" si="17"/>
        <v>-0.59353189208875257</v>
      </c>
      <c r="AK24">
        <v>0.8347168018739306</v>
      </c>
      <c r="AL24">
        <f>(reca*$AW23/(1+recb*$AW23))*EXP(AK23)</f>
        <v>113.91634601017087</v>
      </c>
      <c r="AM24">
        <f>AL23*Sa*(1-BL23)</f>
        <v>58.095711677085781</v>
      </c>
      <c r="AN24">
        <f>AM23*Sa*(1-BM23)</f>
        <v>42.037064908949553</v>
      </c>
      <c r="AO24">
        <f>AN23*Sa*(1-BN23)</f>
        <v>8.7435236813932242</v>
      </c>
      <c r="AP24">
        <f>AO23*Sa*(1-BO23)</f>
        <v>7.8844142927933074</v>
      </c>
      <c r="AQ24">
        <f>AP23*Sa*(1-BP23)</f>
        <v>11.776164812004806</v>
      </c>
      <c r="AR24">
        <f>AQ23*Sa*(1-BQ23)</f>
        <v>3.7846658650304863</v>
      </c>
      <c r="AS24">
        <f>AR23*Sa*(1-BR23)</f>
        <v>3.7679096237647514</v>
      </c>
      <c r="AT24">
        <f>AS23*Sa*(1-BS23)</f>
        <v>1.1270789052522709</v>
      </c>
      <c r="AU24">
        <f>AT23*Sa*(1-BT23)/(1-Sa*(1-BU23))</f>
        <v>1.2249249742645187</v>
      </c>
      <c r="AW24">
        <f>SUMPRODUCT(AL24:AU24,fec)</f>
        <v>205.7022791549806</v>
      </c>
      <c r="AY24">
        <f t="shared" si="18"/>
        <v>3.1719720251311236E-7</v>
      </c>
      <c r="AZ24">
        <f t="shared" si="19"/>
        <v>9.5100338269786899</v>
      </c>
      <c r="BA24">
        <f t="shared" si="20"/>
        <v>104.33150142807139</v>
      </c>
      <c r="BB24">
        <f t="shared" si="21"/>
        <v>18.738064068774825</v>
      </c>
      <c r="BC24">
        <f t="shared" si="22"/>
        <v>43.970194409654709</v>
      </c>
      <c r="BD24">
        <f t="shared" si="23"/>
        <v>31.490590429394278</v>
      </c>
      <c r="BE24">
        <f t="shared" si="24"/>
        <v>16.296803709822257</v>
      </c>
      <c r="BF24">
        <f t="shared" si="25"/>
        <v>14.0116000723129</v>
      </c>
      <c r="BG24">
        <f t="shared" si="26"/>
        <v>10.535340657982147</v>
      </c>
      <c r="BH24">
        <f t="shared" si="27"/>
        <v>3.1318298777165188</v>
      </c>
      <c r="BI24">
        <f t="shared" si="28"/>
        <v>0.33159930613477601</v>
      </c>
      <c r="BJ24">
        <f t="shared" si="29"/>
        <v>1.0170853372243879E-2</v>
      </c>
      <c r="BL24">
        <f t="shared" si="30"/>
        <v>5.9604277528756425E-2</v>
      </c>
      <c r="BM24">
        <f t="shared" si="31"/>
        <v>0.16384804962208069</v>
      </c>
      <c r="BN24">
        <f t="shared" si="32"/>
        <v>0.23873950367929062</v>
      </c>
      <c r="BO24">
        <f t="shared" si="33"/>
        <v>0.27139107779706217</v>
      </c>
      <c r="BP24">
        <f t="shared" si="34"/>
        <v>0.28472339666703478</v>
      </c>
      <c r="BQ24">
        <f t="shared" si="35"/>
        <v>0.29068683682084334</v>
      </c>
      <c r="BR24">
        <f t="shared" si="36"/>
        <v>0.29365207566200774</v>
      </c>
      <c r="BS24">
        <f t="shared" si="37"/>
        <v>0.29526959577107803</v>
      </c>
      <c r="BT24">
        <f t="shared" si="38"/>
        <v>0.29621655820709508</v>
      </c>
      <c r="BU24">
        <f t="shared" si="39"/>
        <v>0.29679766655221967</v>
      </c>
      <c r="BW24">
        <f t="shared" si="40"/>
        <v>1.2464446859935854E-2</v>
      </c>
      <c r="BX24">
        <f t="shared" si="41"/>
        <v>2.8896866708557838E-2</v>
      </c>
      <c r="BY24">
        <f t="shared" si="42"/>
        <v>6.2335504454737144E-2</v>
      </c>
      <c r="BZ24">
        <f t="shared" si="43"/>
        <v>0.11778851653855714</v>
      </c>
      <c r="CA24">
        <f t="shared" si="44"/>
        <v>0.18456298434188365</v>
      </c>
      <c r="CB24">
        <f t="shared" si="45"/>
        <v>0.23980621469204141</v>
      </c>
      <c r="CC24">
        <f t="shared" si="46"/>
        <v>0.27293486332892281</v>
      </c>
      <c r="CD24">
        <f t="shared" si="47"/>
        <v>0.28904440896166012</v>
      </c>
      <c r="CE24">
        <f t="shared" si="48"/>
        <v>0.29600234737828751</v>
      </c>
      <c r="CF24">
        <f t="shared" si="49"/>
        <v>0.29877216421565139</v>
      </c>
      <c r="CG24">
        <f t="shared" si="50"/>
        <v>0.29975454894090103</v>
      </c>
      <c r="CH24">
        <f t="shared" si="51"/>
        <v>0.299996118156028</v>
      </c>
      <c r="CJ24">
        <f t="shared" si="52"/>
        <v>0.20019658204809701</v>
      </c>
    </row>
    <row r="25" spans="1:88">
      <c r="A25" t="s">
        <v>19</v>
      </c>
      <c r="B25">
        <f>SUMPRODUCT(lxo,fec)</f>
        <v>5.4707871434335251</v>
      </c>
      <c r="C25">
        <v>2</v>
      </c>
      <c r="D25">
        <v>1.0464522676170906E-17</v>
      </c>
      <c r="E25">
        <v>3.0463151105895058E-9</v>
      </c>
      <c r="F25">
        <v>8.4510177078018979E-4</v>
      </c>
      <c r="G25">
        <v>0.31992325514508119</v>
      </c>
      <c r="H25">
        <v>0.66563634138066186</v>
      </c>
      <c r="I25">
        <v>1.3594776483153215E-2</v>
      </c>
      <c r="J25">
        <v>5.2217398793796832E-7</v>
      </c>
      <c r="K25">
        <v>2.0539125955565396E-14</v>
      </c>
      <c r="L25">
        <v>0</v>
      </c>
      <c r="M25">
        <v>0</v>
      </c>
      <c r="N25">
        <v>0</v>
      </c>
      <c r="O25">
        <v>0</v>
      </c>
      <c r="Q25">
        <v>23</v>
      </c>
      <c r="R25">
        <v>0.3</v>
      </c>
      <c r="S25">
        <f>q*SUMPRODUCT(surv_vul,wa,AL25:AU25)*EXP(T25)</f>
        <v>151.88320185343784</v>
      </c>
      <c r="T25">
        <v>-0.10511384156228135</v>
      </c>
      <c r="U25">
        <f t="shared" ca="1" si="4"/>
        <v>0.18405733478365296</v>
      </c>
      <c r="W25">
        <f t="shared" si="5"/>
        <v>6.858779509742671E-9</v>
      </c>
      <c r="X25">
        <f t="shared" si="6"/>
        <v>0.47673528560479261</v>
      </c>
      <c r="Y25">
        <f t="shared" si="7"/>
        <v>11.28088317791218</v>
      </c>
      <c r="Z25">
        <f t="shared" si="8"/>
        <v>2.8538042176623852</v>
      </c>
      <c r="AA25">
        <f t="shared" si="9"/>
        <v>10.011175492020799</v>
      </c>
      <c r="AB25">
        <f t="shared" si="10"/>
        <v>6.7457253236519179</v>
      </c>
      <c r="AC25">
        <f t="shared" si="11"/>
        <v>5.9245764674514287</v>
      </c>
      <c r="AD25">
        <f t="shared" si="12"/>
        <v>3.4019841095343617</v>
      </c>
      <c r="AE25">
        <f t="shared" si="13"/>
        <v>2.2108247432603192</v>
      </c>
      <c r="AF25">
        <f t="shared" si="14"/>
        <v>0.82079600699859656</v>
      </c>
      <c r="AG25">
        <f t="shared" si="15"/>
        <v>9.5543224135155577E-2</v>
      </c>
      <c r="AH25">
        <f t="shared" si="16"/>
        <v>3.0332774460598627E-3</v>
      </c>
      <c r="AJ25">
        <f t="shared" ca="1" si="17"/>
        <v>-0.19317476060072356</v>
      </c>
      <c r="AK25">
        <v>-0.70360390023760588</v>
      </c>
      <c r="AL25">
        <f>(reca*$AW24/(1+recb*$AW24))*EXP(AK24)</f>
        <v>197.61983355282811</v>
      </c>
      <c r="AM25">
        <f>AL24*Sa*(1-BL24)</f>
        <v>74.988514450163365</v>
      </c>
      <c r="AN25">
        <f>AM24*Sa*(1-BM24)</f>
        <v>34.003791333255435</v>
      </c>
      <c r="AO25">
        <f>AN24*Sa*(1-BN24)</f>
        <v>22.400810811780179</v>
      </c>
      <c r="AP25">
        <f>AO24*Sa*(1-BO24)</f>
        <v>4.4594267519706001</v>
      </c>
      <c r="AQ25">
        <f>AP24*Sa*(1-BP24)</f>
        <v>3.9476761256892368</v>
      </c>
      <c r="AR25">
        <f>AQ24*Sa*(1-BQ24)</f>
        <v>5.8470923559593668</v>
      </c>
      <c r="AS25">
        <f>AR24*Sa*(1-BR24)</f>
        <v>1.8713036968767056</v>
      </c>
      <c r="AT25">
        <f>AS24*Sa*(1-BS24)</f>
        <v>1.8587524122488679</v>
      </c>
      <c r="AU25">
        <f>AT24*Sa*(1-BT24)/(1-Sa*(1-BU24))</f>
        <v>1.0935391996766068</v>
      </c>
      <c r="AW25">
        <f>SUMPRODUCT(AL25:AU25,fec)</f>
        <v>184.12927887406443</v>
      </c>
      <c r="AY25">
        <f t="shared" si="18"/>
        <v>5.502674596647098E-7</v>
      </c>
      <c r="AZ25">
        <f t="shared" si="19"/>
        <v>16.497819310756171</v>
      </c>
      <c r="BA25">
        <f t="shared" si="20"/>
        <v>180.97043212513694</v>
      </c>
      <c r="BB25">
        <f t="shared" si="21"/>
        <v>24.228204085822025</v>
      </c>
      <c r="BC25">
        <f t="shared" si="22"/>
        <v>54.242596519116439</v>
      </c>
      <c r="BD25">
        <f t="shared" si="23"/>
        <v>28.129902022409063</v>
      </c>
      <c r="BE25">
        <f t="shared" si="24"/>
        <v>21.70692448443835</v>
      </c>
      <c r="BF25">
        <f t="shared" si="25"/>
        <v>11.769762721774747</v>
      </c>
      <c r="BG25">
        <f t="shared" si="26"/>
        <v>7.4689432798143018</v>
      </c>
      <c r="BH25">
        <f t="shared" si="27"/>
        <v>2.7472305164484885</v>
      </c>
      <c r="BI25">
        <f t="shared" si="28"/>
        <v>0.31873819587636243</v>
      </c>
      <c r="BJ25">
        <f t="shared" si="29"/>
        <v>1.0111055652000987E-2</v>
      </c>
      <c r="BL25">
        <f t="shared" si="30"/>
        <v>5.9604277528756425E-2</v>
      </c>
      <c r="BM25">
        <f t="shared" si="31"/>
        <v>0.16384804962208069</v>
      </c>
      <c r="BN25">
        <f t="shared" si="32"/>
        <v>0.23873950367929062</v>
      </c>
      <c r="BO25">
        <f t="shared" si="33"/>
        <v>0.27139107779706217</v>
      </c>
      <c r="BP25">
        <f t="shared" si="34"/>
        <v>0.28472339666703478</v>
      </c>
      <c r="BQ25">
        <f t="shared" si="35"/>
        <v>0.29068683682084334</v>
      </c>
      <c r="BR25">
        <f t="shared" si="36"/>
        <v>0.29365207566200774</v>
      </c>
      <c r="BS25">
        <f t="shared" si="37"/>
        <v>0.29526959577107803</v>
      </c>
      <c r="BT25">
        <f t="shared" si="38"/>
        <v>0.29621655820709508</v>
      </c>
      <c r="BU25">
        <f t="shared" si="39"/>
        <v>0.29679766655221967</v>
      </c>
      <c r="BW25">
        <f t="shared" si="40"/>
        <v>1.2464446859935854E-2</v>
      </c>
      <c r="BX25">
        <f t="shared" si="41"/>
        <v>2.8896866708557838E-2</v>
      </c>
      <c r="BY25">
        <f t="shared" si="42"/>
        <v>6.2335504454737144E-2</v>
      </c>
      <c r="BZ25">
        <f t="shared" si="43"/>
        <v>0.11778851653855714</v>
      </c>
      <c r="CA25">
        <f t="shared" si="44"/>
        <v>0.18456298434188365</v>
      </c>
      <c r="CB25">
        <f t="shared" si="45"/>
        <v>0.23980621469204141</v>
      </c>
      <c r="CC25">
        <f t="shared" si="46"/>
        <v>0.27293486332892281</v>
      </c>
      <c r="CD25">
        <f t="shared" si="47"/>
        <v>0.28904440896166012</v>
      </c>
      <c r="CE25">
        <f t="shared" si="48"/>
        <v>0.29600234737828751</v>
      </c>
      <c r="CF25">
        <f t="shared" si="49"/>
        <v>0.29877216421565139</v>
      </c>
      <c r="CG25">
        <f t="shared" si="50"/>
        <v>0.29975454894090103</v>
      </c>
      <c r="CH25">
        <f t="shared" si="51"/>
        <v>0.299996118156028</v>
      </c>
      <c r="CJ25">
        <f t="shared" si="52"/>
        <v>0.20019658204809701</v>
      </c>
    </row>
    <row r="26" spans="1:88">
      <c r="A26" t="s">
        <v>21</v>
      </c>
      <c r="B26">
        <f>B4/phie</f>
        <v>1.8278905279659432</v>
      </c>
      <c r="C26">
        <v>3</v>
      </c>
      <c r="D26">
        <v>2.6486596033691752E-21</v>
      </c>
      <c r="E26">
        <v>1.0798576401699745E-13</v>
      </c>
      <c r="F26">
        <v>6.6767961944766703E-8</v>
      </c>
      <c r="G26">
        <v>6.6515029483638836E-4</v>
      </c>
      <c r="H26">
        <v>0.12549320926244587</v>
      </c>
      <c r="I26">
        <v>0.69501669337341987</v>
      </c>
      <c r="J26">
        <v>0.17740441569696608</v>
      </c>
      <c r="K26">
        <v>1.4202425841629562E-3</v>
      </c>
      <c r="L26">
        <v>2.2201953375766692E-7</v>
      </c>
      <c r="M26">
        <v>5.6510351953420468E-13</v>
      </c>
      <c r="N26">
        <v>0</v>
      </c>
      <c r="O26">
        <v>0</v>
      </c>
      <c r="Q26">
        <v>24</v>
      </c>
      <c r="R26">
        <v>0.3</v>
      </c>
      <c r="S26">
        <f>q*SUMPRODUCT(surv_vul,wa,AL26:AU26)*EXP(T26)</f>
        <v>202.67667595303908</v>
      </c>
      <c r="T26">
        <v>0.2182237147822218</v>
      </c>
      <c r="U26">
        <f t="shared" ca="1" si="4"/>
        <v>-7.8140609423388463E-2</v>
      </c>
      <c r="W26">
        <f t="shared" si="5"/>
        <v>1.4345264513168874E-9</v>
      </c>
      <c r="X26">
        <f t="shared" si="6"/>
        <v>9.9710077932258001E-2</v>
      </c>
      <c r="Y26">
        <f t="shared" si="7"/>
        <v>2.3654445783901337</v>
      </c>
      <c r="Z26">
        <f t="shared" si="8"/>
        <v>4.9109059072352412</v>
      </c>
      <c r="AA26">
        <f t="shared" si="9"/>
        <v>17.007342245189456</v>
      </c>
      <c r="AB26">
        <f t="shared" si="10"/>
        <v>8.4440627092655056</v>
      </c>
      <c r="AC26">
        <f t="shared" si="11"/>
        <v>6.1416697698076739</v>
      </c>
      <c r="AD26">
        <f t="shared" si="12"/>
        <v>3.7290565785978416</v>
      </c>
      <c r="AE26">
        <f t="shared" si="13"/>
        <v>1.8229177530791814</v>
      </c>
      <c r="AF26">
        <f t="shared" si="14"/>
        <v>0.69236374884245599</v>
      </c>
      <c r="AG26">
        <f t="shared" si="15"/>
        <v>9.748896389256427E-2</v>
      </c>
      <c r="AH26">
        <f t="shared" si="16"/>
        <v>3.531958129325928E-3</v>
      </c>
      <c r="AJ26">
        <f t="shared" ca="1" si="17"/>
        <v>-0.45555198414509901</v>
      </c>
      <c r="AK26">
        <v>-0.16893572578219787</v>
      </c>
      <c r="AL26">
        <f>(reca*$AW25/(1+recb*$AW25))*EXP(AK25)</f>
        <v>41.332554164264657</v>
      </c>
      <c r="AM26">
        <f>AL25*Sa*(1-BL25)</f>
        <v>130.08859801991906</v>
      </c>
      <c r="AN26">
        <f>AM25*Sa*(1-BM25)</f>
        <v>43.891256757938962</v>
      </c>
      <c r="AO26">
        <f>AN25*Sa*(1-BN25)</f>
        <v>18.12002094316864</v>
      </c>
      <c r="AP26">
        <f>AO25*Sa*(1-BO25)</f>
        <v>11.425001937430244</v>
      </c>
      <c r="AQ26">
        <f>AP25*Sa*(1-BP25)</f>
        <v>2.2328066320798725</v>
      </c>
      <c r="AR26">
        <f>AQ25*Sa*(1-BQ25)</f>
        <v>1.9600971340678111</v>
      </c>
      <c r="AS26">
        <f>AR25*Sa*(1-BR25)</f>
        <v>2.891057211360494</v>
      </c>
      <c r="AT26">
        <f>AS25*Sa*(1-BS25)</f>
        <v>0.92313526807589041</v>
      </c>
      <c r="AU26">
        <f>AT25*Sa*(1-BT25)/(1-Sa*(1-BU25))</f>
        <v>1.8034395070437719</v>
      </c>
      <c r="AW26">
        <f>SUMPRODUCT(AL26:AU26,fec)</f>
        <v>184.15971102861715</v>
      </c>
      <c r="AY26">
        <f t="shared" si="18"/>
        <v>1.1508945943905849E-7</v>
      </c>
      <c r="AZ26">
        <f t="shared" si="19"/>
        <v>3.450549810050124</v>
      </c>
      <c r="BA26">
        <f t="shared" si="20"/>
        <v>37.946987019375491</v>
      </c>
      <c r="BB26">
        <f t="shared" si="21"/>
        <v>41.692569458820671</v>
      </c>
      <c r="BC26">
        <f t="shared" si="22"/>
        <v>92.149258995970342</v>
      </c>
      <c r="BD26">
        <f t="shared" si="23"/>
        <v>35.212026177509003</v>
      </c>
      <c r="BE26">
        <f t="shared" si="24"/>
        <v>22.502327826130973</v>
      </c>
      <c r="BF26">
        <f t="shared" si="25"/>
        <v>12.901327488027894</v>
      </c>
      <c r="BG26">
        <f t="shared" si="26"/>
        <v>6.158457083955196</v>
      </c>
      <c r="BH26">
        <f t="shared" si="27"/>
        <v>2.3173636361341656</v>
      </c>
      <c r="BI26">
        <f t="shared" si="28"/>
        <v>0.32522930590049187</v>
      </c>
      <c r="BJ26">
        <f t="shared" si="29"/>
        <v>1.1773346105395125E-2</v>
      </c>
      <c r="BL26">
        <f t="shared" si="30"/>
        <v>5.9604277528756425E-2</v>
      </c>
      <c r="BM26">
        <f t="shared" si="31"/>
        <v>0.16384804962208069</v>
      </c>
      <c r="BN26">
        <f t="shared" si="32"/>
        <v>0.23873950367929062</v>
      </c>
      <c r="BO26">
        <f t="shared" si="33"/>
        <v>0.27139107779706217</v>
      </c>
      <c r="BP26">
        <f t="shared" si="34"/>
        <v>0.28472339666703478</v>
      </c>
      <c r="BQ26">
        <f t="shared" si="35"/>
        <v>0.29068683682084334</v>
      </c>
      <c r="BR26">
        <f t="shared" si="36"/>
        <v>0.29365207566200774</v>
      </c>
      <c r="BS26">
        <f t="shared" si="37"/>
        <v>0.29526959577107803</v>
      </c>
      <c r="BT26">
        <f t="shared" si="38"/>
        <v>0.29621655820709508</v>
      </c>
      <c r="BU26">
        <f t="shared" si="39"/>
        <v>0.29679766655221967</v>
      </c>
      <c r="BW26">
        <f t="shared" si="40"/>
        <v>1.2464446859935854E-2</v>
      </c>
      <c r="BX26">
        <f t="shared" si="41"/>
        <v>2.8896866708557838E-2</v>
      </c>
      <c r="BY26">
        <f t="shared" si="42"/>
        <v>6.2335504454737144E-2</v>
      </c>
      <c r="BZ26">
        <f t="shared" si="43"/>
        <v>0.11778851653855714</v>
      </c>
      <c r="CA26">
        <f t="shared" si="44"/>
        <v>0.18456298434188365</v>
      </c>
      <c r="CB26">
        <f t="shared" si="45"/>
        <v>0.23980621469204141</v>
      </c>
      <c r="CC26">
        <f t="shared" si="46"/>
        <v>0.27293486332892281</v>
      </c>
      <c r="CD26">
        <f t="shared" si="47"/>
        <v>0.28904440896166012</v>
      </c>
      <c r="CE26">
        <f t="shared" si="48"/>
        <v>0.29600234737828751</v>
      </c>
      <c r="CF26">
        <f t="shared" si="49"/>
        <v>0.29877216421565139</v>
      </c>
      <c r="CG26">
        <f t="shared" si="50"/>
        <v>0.29975454894090103</v>
      </c>
      <c r="CH26">
        <f t="shared" si="51"/>
        <v>0.299996118156028</v>
      </c>
      <c r="CJ26">
        <f t="shared" si="52"/>
        <v>0.20019658204809701</v>
      </c>
    </row>
    <row r="27" spans="1:88">
      <c r="A27" t="s">
        <v>22</v>
      </c>
      <c r="B27">
        <f>(reck-1)/(Ro*phie)</f>
        <v>1.6451014751693489E-2</v>
      </c>
      <c r="C27">
        <v>4</v>
      </c>
      <c r="D27">
        <v>3.4067975651643603E-23</v>
      </c>
      <c r="E27">
        <v>3.1252549663141444E-16</v>
      </c>
      <c r="F27">
        <v>1.3242744262322456E-10</v>
      </c>
      <c r="G27">
        <v>2.6593094751980637E-6</v>
      </c>
      <c r="H27">
        <v>2.6693259097476428E-3</v>
      </c>
      <c r="I27">
        <v>0.15136614188334122</v>
      </c>
      <c r="J27">
        <v>0.61842999704836288</v>
      </c>
      <c r="K27">
        <v>0.22155092574867963</v>
      </c>
      <c r="L27">
        <v>5.971585671720403E-3</v>
      </c>
      <c r="M27">
        <v>9.3635528911617527E-6</v>
      </c>
      <c r="N27">
        <v>7.4335138045000804E-10</v>
      </c>
      <c r="O27">
        <v>2.7755575615628914E-15</v>
      </c>
      <c r="Q27">
        <v>25</v>
      </c>
      <c r="R27">
        <v>0.4</v>
      </c>
      <c r="S27">
        <f>q*SUMPRODUCT(surv_vul,wa,AL27:AU27)*EXP(T27)</f>
        <v>152.44249287339278</v>
      </c>
      <c r="T27">
        <v>-8.8266164206504308E-2</v>
      </c>
      <c r="U27">
        <f t="shared" ca="1" si="4"/>
        <v>0.1727565260488528</v>
      </c>
      <c r="W27">
        <f t="shared" si="5"/>
        <v>3.2648899190281078E-9</v>
      </c>
      <c r="X27">
        <f t="shared" si="6"/>
        <v>0.22693370243507469</v>
      </c>
      <c r="Y27">
        <f t="shared" si="7"/>
        <v>5.3699137607630565</v>
      </c>
      <c r="Z27">
        <f t="shared" si="8"/>
        <v>1.3870790316117356</v>
      </c>
      <c r="AA27">
        <f t="shared" si="9"/>
        <v>6.823776423301112</v>
      </c>
      <c r="AB27">
        <f t="shared" si="10"/>
        <v>18.224304593998571</v>
      </c>
      <c r="AC27">
        <f t="shared" si="11"/>
        <v>11.328050655515865</v>
      </c>
      <c r="AD27">
        <f t="shared" si="12"/>
        <v>5.3602668810841054</v>
      </c>
      <c r="AE27">
        <f t="shared" si="13"/>
        <v>2.2526711357923928</v>
      </c>
      <c r="AF27">
        <f t="shared" si="14"/>
        <v>0.65032484188106732</v>
      </c>
      <c r="AG27">
        <f t="shared" si="15"/>
        <v>8.4344258611776787E-2</v>
      </c>
      <c r="AH27">
        <f t="shared" si="16"/>
        <v>3.0132634105502353E-3</v>
      </c>
      <c r="AJ27">
        <f t="shared" ca="1" si="17"/>
        <v>-0.8745062939537499</v>
      </c>
      <c r="AK27">
        <v>0.52740260135839712</v>
      </c>
      <c r="AL27">
        <f>(reca*$AW26/(1+recb*$AW26))*EXP(AK26)</f>
        <v>70.552676474865521</v>
      </c>
      <c r="AM27">
        <f>AL26*Sa*(1-BL26)</f>
        <v>27.208271189916751</v>
      </c>
      <c r="AN27">
        <f>AM26*Sa*(1-BM26)</f>
        <v>76.141687814968293</v>
      </c>
      <c r="AO27">
        <f>AN26*Sa*(1-BN26)</f>
        <v>23.388876960259395</v>
      </c>
      <c r="AP27">
        <f>AO26*Sa*(1-BO26)</f>
        <v>9.2416866568557232</v>
      </c>
      <c r="AQ27">
        <f>AP26*Sa*(1-BP26)</f>
        <v>5.7204258565626107</v>
      </c>
      <c r="AR27">
        <f>AQ26*Sa*(1-BQ26)</f>
        <v>1.1086314431894411</v>
      </c>
      <c r="AS27">
        <f>AR26*Sa*(1-BR26)</f>
        <v>0.96915742208829958</v>
      </c>
      <c r="AT27">
        <f>AS26*Sa*(1-BS26)</f>
        <v>1.426191204712747</v>
      </c>
      <c r="AU27">
        <f>AT26*Sa*(1-BT26)/(1-Sa*(1-BU26))</f>
        <v>0.89566453381452382</v>
      </c>
      <c r="AW27">
        <f>SUMPRODUCT(AL27:AU27,fec)</f>
        <v>215.87704060887148</v>
      </c>
      <c r="AY27">
        <f t="shared" si="18"/>
        <v>1.9645215441864238E-7</v>
      </c>
      <c r="AZ27">
        <f t="shared" si="19"/>
        <v>5.8899215109678646</v>
      </c>
      <c r="BA27">
        <f t="shared" si="20"/>
        <v>64.609011442213969</v>
      </c>
      <c r="BB27">
        <f t="shared" si="21"/>
        <v>8.8320093017579051</v>
      </c>
      <c r="BC27">
        <f t="shared" si="22"/>
        <v>27.729462306458938</v>
      </c>
      <c r="BD27">
        <f t="shared" si="23"/>
        <v>56.996973423110134</v>
      </c>
      <c r="BE27">
        <f t="shared" si="24"/>
        <v>31.128445402733483</v>
      </c>
      <c r="BF27">
        <f t="shared" si="25"/>
        <v>13.908589947319589</v>
      </c>
      <c r="BG27">
        <f t="shared" si="26"/>
        <v>5.7077363298241988</v>
      </c>
      <c r="BH27">
        <f t="shared" si="27"/>
        <v>1.6324935513696346</v>
      </c>
      <c r="BI27">
        <f t="shared" si="28"/>
        <v>0.21103330769236944</v>
      </c>
      <c r="BJ27">
        <f t="shared" si="29"/>
        <v>7.5332560027902675E-3</v>
      </c>
      <c r="BL27">
        <f t="shared" si="30"/>
        <v>7.94723700383419E-2</v>
      </c>
      <c r="BM27">
        <f t="shared" si="31"/>
        <v>0.21846406616277425</v>
      </c>
      <c r="BN27">
        <f t="shared" si="32"/>
        <v>0.31831933823905417</v>
      </c>
      <c r="BO27">
        <f t="shared" si="33"/>
        <v>0.36185477039608283</v>
      </c>
      <c r="BP27">
        <f t="shared" si="34"/>
        <v>0.37963119555604641</v>
      </c>
      <c r="BQ27">
        <f t="shared" si="35"/>
        <v>0.38758244909445777</v>
      </c>
      <c r="BR27">
        <f t="shared" si="36"/>
        <v>0.3915361008826771</v>
      </c>
      <c r="BS27">
        <f t="shared" si="37"/>
        <v>0.3936927943614375</v>
      </c>
      <c r="BT27">
        <f t="shared" si="38"/>
        <v>0.39495541094279341</v>
      </c>
      <c r="BU27">
        <f t="shared" si="39"/>
        <v>0.39573022206962621</v>
      </c>
      <c r="BW27">
        <f t="shared" si="40"/>
        <v>1.6619262479914475E-2</v>
      </c>
      <c r="BX27">
        <f t="shared" si="41"/>
        <v>3.8529155611410459E-2</v>
      </c>
      <c r="BY27">
        <f t="shared" si="42"/>
        <v>8.311400593964953E-2</v>
      </c>
      <c r="BZ27">
        <f t="shared" si="43"/>
        <v>0.15705135538474288</v>
      </c>
      <c r="CA27">
        <f t="shared" si="44"/>
        <v>0.24608397912251154</v>
      </c>
      <c r="CB27">
        <f t="shared" si="45"/>
        <v>0.31974161958938857</v>
      </c>
      <c r="CC27">
        <f t="shared" si="46"/>
        <v>0.36391315110523043</v>
      </c>
      <c r="CD27">
        <f t="shared" si="47"/>
        <v>0.38539254528221356</v>
      </c>
      <c r="CE27">
        <f t="shared" si="48"/>
        <v>0.39466979650438339</v>
      </c>
      <c r="CF27">
        <f t="shared" si="49"/>
        <v>0.39836288562086858</v>
      </c>
      <c r="CG27">
        <f t="shared" si="50"/>
        <v>0.39967273192120145</v>
      </c>
      <c r="CH27">
        <f t="shared" si="51"/>
        <v>0.39999482420803739</v>
      </c>
      <c r="CJ27">
        <f t="shared" si="52"/>
        <v>0.2669287760641294</v>
      </c>
    </row>
    <row r="28" spans="1:88">
      <c r="A28" t="s">
        <v>23</v>
      </c>
      <c r="B28">
        <f>Ro*phie</f>
        <v>547.07871434335254</v>
      </c>
      <c r="C28">
        <v>5</v>
      </c>
      <c r="D28">
        <v>2.5774549842291866E-24</v>
      </c>
      <c r="E28">
        <v>8.5993010654063694E-18</v>
      </c>
      <c r="F28">
        <v>2.325692406162553E-12</v>
      </c>
      <c r="G28">
        <v>5.1781689909631617E-8</v>
      </c>
      <c r="H28">
        <v>9.7655488899762592E-5</v>
      </c>
      <c r="I28">
        <v>1.6513135740263762E-2</v>
      </c>
      <c r="J28">
        <v>0.28008897583879566</v>
      </c>
      <c r="K28">
        <v>0.55908285942055636</v>
      </c>
      <c r="L28">
        <v>0.140275813853732</v>
      </c>
      <c r="M28">
        <v>3.9309388425022851E-3</v>
      </c>
      <c r="N28">
        <v>1.0566543573675702E-5</v>
      </c>
      <c r="O28">
        <v>2.4876118942529502E-9</v>
      </c>
      <c r="Q28">
        <v>26</v>
      </c>
      <c r="R28">
        <v>0.4</v>
      </c>
      <c r="S28">
        <f>q*SUMPRODUCT(surv_vul,wa,AL28:AU28)*EXP(T28)</f>
        <v>131.13986779866065</v>
      </c>
      <c r="T28">
        <v>-0.25605410966762115</v>
      </c>
      <c r="U28">
        <f t="shared" ca="1" si="4"/>
        <v>2.5095391857543694E-2</v>
      </c>
      <c r="W28">
        <f t="shared" si="5"/>
        <v>6.7985307630622575E-9</v>
      </c>
      <c r="X28">
        <f t="shared" si="6"/>
        <v>0.47254755645523333</v>
      </c>
      <c r="Y28">
        <f t="shared" si="7"/>
        <v>11.181067384587623</v>
      </c>
      <c r="Z28">
        <f t="shared" si="8"/>
        <v>2.3108764612679011</v>
      </c>
      <c r="AA28">
        <f t="shared" si="9"/>
        <v>7.9305858263068885</v>
      </c>
      <c r="AB28">
        <f t="shared" si="10"/>
        <v>5.3225495673704959</v>
      </c>
      <c r="AC28">
        <f t="shared" si="11"/>
        <v>10.364773468725197</v>
      </c>
      <c r="AD28">
        <f t="shared" si="12"/>
        <v>6.4586280046384008</v>
      </c>
      <c r="AE28">
        <f t="shared" si="13"/>
        <v>2.10135800893578</v>
      </c>
      <c r="AF28">
        <f t="shared" si="14"/>
        <v>0.52864100860287011</v>
      </c>
      <c r="AG28">
        <f t="shared" si="15"/>
        <v>6.3935699213380923E-2</v>
      </c>
      <c r="AH28">
        <f t="shared" si="16"/>
        <v>2.4072341302700949E-3</v>
      </c>
      <c r="AJ28">
        <f t="shared" ca="1" si="17"/>
        <v>-0.53611059669180594</v>
      </c>
      <c r="AK28">
        <v>-0.52838886275758923</v>
      </c>
      <c r="AL28">
        <f>(reca*$AW27/(1+recb*$AW27))*EXP(AK27)</f>
        <v>146.91292921488005</v>
      </c>
      <c r="AM28">
        <f>AL27*Sa*(1-BL27)</f>
        <v>45.461983641543604</v>
      </c>
      <c r="AN28">
        <f>AM27*Sa*(1-BM27)</f>
        <v>14.884969796782341</v>
      </c>
      <c r="AO28">
        <f>AN27*Sa*(1-BN27)</f>
        <v>36.333022892538992</v>
      </c>
      <c r="AP28">
        <f>AO27*Sa*(1-BO27)</f>
        <v>10.447850639653053</v>
      </c>
      <c r="AQ28">
        <f>AP27*Sa*(1-BP27)</f>
        <v>4.0132780479898029</v>
      </c>
      <c r="AR28">
        <f>AQ27*Sa*(1-BQ27)</f>
        <v>2.452302543000032</v>
      </c>
      <c r="AS28">
        <f>AR27*Sa*(1-BR27)</f>
        <v>0.47219356817256491</v>
      </c>
      <c r="AT28">
        <f>AS27*Sa*(1-BS27)</f>
        <v>0.41132500796025989</v>
      </c>
      <c r="AU28">
        <f>AT27*Sa*(1-BT27)/(1-Sa*(1-BU27))</f>
        <v>1.0468368423269485</v>
      </c>
      <c r="AW28">
        <f>SUMPRODUCT(AL28:AU28,fec)</f>
        <v>180.98023219765051</v>
      </c>
      <c r="AY28">
        <f t="shared" si="18"/>
        <v>4.0907535886618018E-7</v>
      </c>
      <c r="AZ28">
        <f t="shared" si="19"/>
        <v>12.264674606969267</v>
      </c>
      <c r="BA28">
        <f t="shared" si="20"/>
        <v>134.52687375827347</v>
      </c>
      <c r="BB28">
        <f t="shared" si="21"/>
        <v>14.714145290925623</v>
      </c>
      <c r="BC28">
        <f t="shared" si="22"/>
        <v>32.227152107121491</v>
      </c>
      <c r="BD28">
        <f t="shared" si="23"/>
        <v>16.646408353737939</v>
      </c>
      <c r="BE28">
        <f t="shared" si="24"/>
        <v>28.481447942308858</v>
      </c>
      <c r="BF28">
        <f t="shared" si="25"/>
        <v>16.758570148026358</v>
      </c>
      <c r="BG28">
        <f t="shared" si="26"/>
        <v>5.3243446231448353</v>
      </c>
      <c r="BH28">
        <f t="shared" si="27"/>
        <v>1.327033786741846</v>
      </c>
      <c r="BI28">
        <f t="shared" si="28"/>
        <v>0.15997013082690448</v>
      </c>
      <c r="BJ28">
        <f t="shared" si="29"/>
        <v>6.018163197577006E-3</v>
      </c>
      <c r="BL28">
        <f t="shared" si="30"/>
        <v>7.94723700383419E-2</v>
      </c>
      <c r="BM28">
        <f t="shared" si="31"/>
        <v>0.21846406616277425</v>
      </c>
      <c r="BN28">
        <f t="shared" si="32"/>
        <v>0.31831933823905417</v>
      </c>
      <c r="BO28">
        <f t="shared" si="33"/>
        <v>0.36185477039608283</v>
      </c>
      <c r="BP28">
        <f t="shared" si="34"/>
        <v>0.37963119555604641</v>
      </c>
      <c r="BQ28">
        <f t="shared" si="35"/>
        <v>0.38758244909445777</v>
      </c>
      <c r="BR28">
        <f t="shared" si="36"/>
        <v>0.3915361008826771</v>
      </c>
      <c r="BS28">
        <f t="shared" si="37"/>
        <v>0.3936927943614375</v>
      </c>
      <c r="BT28">
        <f t="shared" si="38"/>
        <v>0.39495541094279341</v>
      </c>
      <c r="BU28">
        <f t="shared" si="39"/>
        <v>0.39573022206962621</v>
      </c>
      <c r="BW28">
        <f t="shared" si="40"/>
        <v>1.6619262479914475E-2</v>
      </c>
      <c r="BX28">
        <f t="shared" si="41"/>
        <v>3.8529155611410459E-2</v>
      </c>
      <c r="BY28">
        <f t="shared" si="42"/>
        <v>8.311400593964953E-2</v>
      </c>
      <c r="BZ28">
        <f t="shared" si="43"/>
        <v>0.15705135538474288</v>
      </c>
      <c r="CA28">
        <f t="shared" si="44"/>
        <v>0.24608397912251154</v>
      </c>
      <c r="CB28">
        <f t="shared" si="45"/>
        <v>0.31974161958938857</v>
      </c>
      <c r="CC28">
        <f t="shared" si="46"/>
        <v>0.36391315110523043</v>
      </c>
      <c r="CD28">
        <f t="shared" si="47"/>
        <v>0.38539254528221356</v>
      </c>
      <c r="CE28">
        <f t="shared" si="48"/>
        <v>0.39466979650438339</v>
      </c>
      <c r="CF28">
        <f t="shared" si="49"/>
        <v>0.39836288562086858</v>
      </c>
      <c r="CG28">
        <f t="shared" si="50"/>
        <v>0.39967273192120145</v>
      </c>
      <c r="CH28">
        <f t="shared" si="51"/>
        <v>0.39999482420803739</v>
      </c>
      <c r="CJ28">
        <f t="shared" si="52"/>
        <v>0.2669287760641294</v>
      </c>
    </row>
    <row r="29" spans="1:88">
      <c r="C29">
        <v>6</v>
      </c>
      <c r="D29">
        <v>4.9746223906655588E-25</v>
      </c>
      <c r="E29">
        <v>8.3255841135185086E-19</v>
      </c>
      <c r="F29">
        <v>1.5601406751138582E-13</v>
      </c>
      <c r="G29">
        <v>3.3101987667795821E-9</v>
      </c>
      <c r="H29">
        <v>8.1062597444146399E-6</v>
      </c>
      <c r="I29">
        <v>2.373567053136549E-3</v>
      </c>
      <c r="J29">
        <v>8.8754977331628238E-2</v>
      </c>
      <c r="K29">
        <v>0.47046850929663203</v>
      </c>
      <c r="L29">
        <v>0.38829314141265947</v>
      </c>
      <c r="M29">
        <v>4.923565353995385E-2</v>
      </c>
      <c r="N29">
        <v>8.6413714783040163E-4</v>
      </c>
      <c r="O29">
        <v>1.9041510056494459E-6</v>
      </c>
      <c r="Q29">
        <v>27</v>
      </c>
      <c r="R29">
        <v>0.4</v>
      </c>
      <c r="S29">
        <f>q*SUMPRODUCT(surv_vul,wa,AL29:AU29)*EXP(T29)</f>
        <v>121.50365196342392</v>
      </c>
      <c r="T29">
        <v>-0.13551839832339543</v>
      </c>
      <c r="U29">
        <f t="shared" ca="1" si="4"/>
        <v>0.31020006088029012</v>
      </c>
      <c r="W29">
        <f t="shared" si="5"/>
        <v>2.2691893296418285E-9</v>
      </c>
      <c r="X29">
        <f t="shared" si="6"/>
        <v>0.15772524492808185</v>
      </c>
      <c r="Y29">
        <f t="shared" si="7"/>
        <v>3.7375603520562271</v>
      </c>
      <c r="Z29">
        <f t="shared" si="8"/>
        <v>4.7674221925678184</v>
      </c>
      <c r="AA29">
        <f t="shared" si="9"/>
        <v>16.279685240499461</v>
      </c>
      <c r="AB29">
        <f t="shared" si="10"/>
        <v>6.3717457909559343</v>
      </c>
      <c r="AC29">
        <f t="shared" si="11"/>
        <v>5.0302562436137697</v>
      </c>
      <c r="AD29">
        <f t="shared" si="12"/>
        <v>5.2310387902709392</v>
      </c>
      <c r="AE29">
        <f t="shared" si="13"/>
        <v>2.2444389023633882</v>
      </c>
      <c r="AF29">
        <f t="shared" si="14"/>
        <v>0.41244351909162191</v>
      </c>
      <c r="AG29">
        <f t="shared" si="15"/>
        <v>3.5366045641290707E-2</v>
      </c>
      <c r="AH29">
        <f t="shared" si="16"/>
        <v>9.8944304506069433E-4</v>
      </c>
      <c r="AJ29">
        <f t="shared" ca="1" si="17"/>
        <v>-0.93981609463591564</v>
      </c>
      <c r="AK29">
        <v>0.40019232339285943</v>
      </c>
      <c r="AL29">
        <f>(reca*$AW28/(1+recb*$AW28))*EXP(AK28)</f>
        <v>49.036072785161352</v>
      </c>
      <c r="AM29">
        <f>AL28*Sa*(1-BL28)</f>
        <v>94.66619153814122</v>
      </c>
      <c r="AN29">
        <f>AM28*Sa*(1-BM28)</f>
        <v>24.871122780376108</v>
      </c>
      <c r="AO29">
        <f>AN28*Sa*(1-BN28)</f>
        <v>7.1027575550397515</v>
      </c>
      <c r="AP29">
        <f>AO28*Sa*(1-BO28)</f>
        <v>16.230022378301168</v>
      </c>
      <c r="AQ29">
        <f>AP28*Sa*(1-BP28)</f>
        <v>4.5370646265842565</v>
      </c>
      <c r="AR29">
        <f>AQ28*Sa*(1-BQ28)</f>
        <v>1.7204614148719155</v>
      </c>
      <c r="AS29">
        <f>AR28*Sa*(1-BR28)</f>
        <v>1.0444963428842324</v>
      </c>
      <c r="AT29">
        <f>AS28*Sa*(1-BS28)</f>
        <v>0.20040606279303511</v>
      </c>
      <c r="AU29">
        <f>AT28*Sa*(1-BT28)/(1-Sa*(1-BU28))</f>
        <v>0.30191616038604852</v>
      </c>
      <c r="AW29">
        <f>SUMPRODUCT(AL29:AU29,fec)</f>
        <v>139.19834242879284</v>
      </c>
      <c r="AY29">
        <f t="shared" si="18"/>
        <v>1.3653971302182033E-7</v>
      </c>
      <c r="AZ29">
        <f t="shared" si="19"/>
        <v>4.0936595267966709</v>
      </c>
      <c r="BA29">
        <f t="shared" si="20"/>
        <v>44.969079637072625</v>
      </c>
      <c r="BB29">
        <f t="shared" si="21"/>
        <v>30.355816929364497</v>
      </c>
      <c r="BC29">
        <f t="shared" si="22"/>
        <v>66.154998381242493</v>
      </c>
      <c r="BD29">
        <f t="shared" si="23"/>
        <v>19.927796072148865</v>
      </c>
      <c r="BE29">
        <f t="shared" si="24"/>
        <v>13.822683319733072</v>
      </c>
      <c r="BF29">
        <f t="shared" si="25"/>
        <v>13.573274455634261</v>
      </c>
      <c r="BG29">
        <f t="shared" si="26"/>
        <v>5.686877795672566</v>
      </c>
      <c r="BH29">
        <f t="shared" si="27"/>
        <v>1.0353462483052556</v>
      </c>
      <c r="BI29">
        <f t="shared" si="28"/>
        <v>8.8487511948309228E-2</v>
      </c>
      <c r="BJ29">
        <f t="shared" si="29"/>
        <v>2.473639620261898E-3</v>
      </c>
      <c r="BL29">
        <f t="shared" si="30"/>
        <v>7.94723700383419E-2</v>
      </c>
      <c r="BM29">
        <f t="shared" si="31"/>
        <v>0.21846406616277425</v>
      </c>
      <c r="BN29">
        <f t="shared" si="32"/>
        <v>0.31831933823905417</v>
      </c>
      <c r="BO29">
        <f t="shared" si="33"/>
        <v>0.36185477039608283</v>
      </c>
      <c r="BP29">
        <f t="shared" si="34"/>
        <v>0.37963119555604641</v>
      </c>
      <c r="BQ29">
        <f t="shared" si="35"/>
        <v>0.38758244909445777</v>
      </c>
      <c r="BR29">
        <f t="shared" si="36"/>
        <v>0.3915361008826771</v>
      </c>
      <c r="BS29">
        <f t="shared" si="37"/>
        <v>0.3936927943614375</v>
      </c>
      <c r="BT29">
        <f t="shared" si="38"/>
        <v>0.39495541094279341</v>
      </c>
      <c r="BU29">
        <f t="shared" si="39"/>
        <v>0.39573022206962621</v>
      </c>
      <c r="BW29">
        <f t="shared" si="40"/>
        <v>1.6619262479914475E-2</v>
      </c>
      <c r="BX29">
        <f t="shared" si="41"/>
        <v>3.8529155611410459E-2</v>
      </c>
      <c r="BY29">
        <f t="shared" si="42"/>
        <v>8.311400593964953E-2</v>
      </c>
      <c r="BZ29">
        <f t="shared" si="43"/>
        <v>0.15705135538474288</v>
      </c>
      <c r="CA29">
        <f t="shared" si="44"/>
        <v>0.24608397912251154</v>
      </c>
      <c r="CB29">
        <f t="shared" si="45"/>
        <v>0.31974161958938857</v>
      </c>
      <c r="CC29">
        <f t="shared" si="46"/>
        <v>0.36391315110523043</v>
      </c>
      <c r="CD29">
        <f t="shared" si="47"/>
        <v>0.38539254528221356</v>
      </c>
      <c r="CE29">
        <f t="shared" si="48"/>
        <v>0.39466979650438339</v>
      </c>
      <c r="CF29">
        <f t="shared" si="49"/>
        <v>0.39836288562086858</v>
      </c>
      <c r="CG29">
        <f t="shared" si="50"/>
        <v>0.39967273192120145</v>
      </c>
      <c r="CH29">
        <f t="shared" si="51"/>
        <v>0.39999482420803739</v>
      </c>
      <c r="CJ29">
        <f t="shared" si="52"/>
        <v>0.2669287760641294</v>
      </c>
    </row>
    <row r="30" spans="1:88">
      <c r="C30">
        <v>7</v>
      </c>
      <c r="D30">
        <v>1.6602048473962622E-25</v>
      </c>
      <c r="E30">
        <v>1.7211567680850441E-19</v>
      </c>
      <c r="F30">
        <v>2.4422338088614806E-14</v>
      </c>
      <c r="G30">
        <v>4.7857329316273904E-10</v>
      </c>
      <c r="H30">
        <v>1.3143591703044937E-6</v>
      </c>
      <c r="I30">
        <v>5.1914180899746438E-4</v>
      </c>
      <c r="J30">
        <v>3.0876478141080466E-2</v>
      </c>
      <c r="K30">
        <v>0.29782306850617435</v>
      </c>
      <c r="L30">
        <v>0.50637465550456362</v>
      </c>
      <c r="M30">
        <v>0.15609725440645006</v>
      </c>
      <c r="N30">
        <v>8.2396284151741161E-3</v>
      </c>
      <c r="O30">
        <v>6.8374651603919645E-5</v>
      </c>
      <c r="Q30">
        <v>28</v>
      </c>
      <c r="R30">
        <v>0.5</v>
      </c>
      <c r="S30">
        <f>q*SUMPRODUCT(surv_vul,wa,AL30:AU30)*EXP(T30)</f>
        <v>140.25996896093346</v>
      </c>
      <c r="T30">
        <v>0.22745008982747927</v>
      </c>
      <c r="U30">
        <f t="shared" ca="1" si="4"/>
        <v>0.27443583759481727</v>
      </c>
      <c r="W30">
        <f t="shared" si="5"/>
        <v>6.6751465083337336E-9</v>
      </c>
      <c r="X30">
        <f t="shared" si="6"/>
        <v>0.46397144879493346</v>
      </c>
      <c r="Y30">
        <f t="shared" si="7"/>
        <v>10.977785173199823</v>
      </c>
      <c r="Z30">
        <f t="shared" si="8"/>
        <v>2.0158965924210861</v>
      </c>
      <c r="AA30">
        <f t="shared" si="9"/>
        <v>8.4787074397281739</v>
      </c>
      <c r="AB30">
        <f t="shared" si="10"/>
        <v>15.303965614594125</v>
      </c>
      <c r="AC30">
        <f t="shared" si="11"/>
        <v>8.2401568299041923</v>
      </c>
      <c r="AD30">
        <f t="shared" si="12"/>
        <v>4.1304153906865544</v>
      </c>
      <c r="AE30">
        <f t="shared" si="13"/>
        <v>2.3996303574078586</v>
      </c>
      <c r="AF30">
        <f t="shared" si="14"/>
        <v>0.53845503457460508</v>
      </c>
      <c r="AG30">
        <f t="shared" si="15"/>
        <v>4.1675174814057699E-2</v>
      </c>
      <c r="AH30">
        <f t="shared" si="16"/>
        <v>1.0503409238576337E-3</v>
      </c>
      <c r="AJ30">
        <f t="shared" ca="1" si="17"/>
        <v>0.43668814483285556</v>
      </c>
      <c r="AK30">
        <v>-8.0022964260826213E-4</v>
      </c>
      <c r="AL30">
        <f>(reca*$AW29/(1+recb*$AW29))*EXP(AK29)</f>
        <v>115.39732460277378</v>
      </c>
      <c r="AM30">
        <f>AL29*Sa*(1-BL29)</f>
        <v>31.597343292833539</v>
      </c>
      <c r="AN30">
        <f>AM29*Sa*(1-BM29)</f>
        <v>51.789523560168377</v>
      </c>
      <c r="AO30">
        <f>AN29*Sa*(1-BN29)</f>
        <v>11.867914926426293</v>
      </c>
      <c r="AP30">
        <f>AO29*Sa*(1-BO29)</f>
        <v>3.1728137349566703</v>
      </c>
      <c r="AQ30">
        <f>AP29*Sa*(1-BP29)</f>
        <v>7.0480200149287739</v>
      </c>
      <c r="AR30">
        <f>AQ29*Sa*(1-BQ29)</f>
        <v>1.9450046903000682</v>
      </c>
      <c r="AS30">
        <f>AR29*Sa*(1-BR29)</f>
        <v>0.73278709473944559</v>
      </c>
      <c r="AT30">
        <f>AS29*Sa*(1-BS29)</f>
        <v>0.44329998074572463</v>
      </c>
      <c r="AU30">
        <f>AT29*Sa*(1-BT29)/(1-Sa*(1-BU29))</f>
        <v>0.14709980629819683</v>
      </c>
      <c r="AW30">
        <f>SUMPRODUCT(AL30:AU30,fec)</f>
        <v>141.29712639557818</v>
      </c>
      <c r="AY30">
        <f t="shared" si="18"/>
        <v>3.2132094989900347E-7</v>
      </c>
      <c r="AZ30">
        <f t="shared" si="19"/>
        <v>9.633669701446097</v>
      </c>
      <c r="BA30">
        <f t="shared" si="20"/>
        <v>105.66483999022718</v>
      </c>
      <c r="BB30">
        <f t="shared" si="21"/>
        <v>10.268725602437813</v>
      </c>
      <c r="BC30">
        <f t="shared" si="22"/>
        <v>27.563622694859294</v>
      </c>
      <c r="BD30">
        <f t="shared" si="23"/>
        <v>38.290831538909302</v>
      </c>
      <c r="BE30">
        <f t="shared" si="24"/>
        <v>18.11455684935429</v>
      </c>
      <c r="BF30">
        <f t="shared" si="25"/>
        <v>8.5739393587116783</v>
      </c>
      <c r="BG30">
        <f t="shared" si="26"/>
        <v>4.8640770155943915</v>
      </c>
      <c r="BH30">
        <f t="shared" si="27"/>
        <v>1.0813357448907839</v>
      </c>
      <c r="BI30">
        <f t="shared" si="28"/>
        <v>8.3418600240707505E-2</v>
      </c>
      <c r="BJ30">
        <f t="shared" si="29"/>
        <v>2.1007090297975482E-3</v>
      </c>
      <c r="BL30">
        <f t="shared" si="30"/>
        <v>9.9340462547927375E-2</v>
      </c>
      <c r="BM30">
        <f t="shared" si="31"/>
        <v>0.2730800827034679</v>
      </c>
      <c r="BN30">
        <f t="shared" si="32"/>
        <v>0.39789917279881776</v>
      </c>
      <c r="BO30">
        <f t="shared" si="33"/>
        <v>0.45231846299510359</v>
      </c>
      <c r="BP30">
        <f t="shared" si="34"/>
        <v>0.47453899444505798</v>
      </c>
      <c r="BQ30">
        <f t="shared" si="35"/>
        <v>0.48447806136807225</v>
      </c>
      <c r="BR30">
        <f t="shared" si="36"/>
        <v>0.48942012610334623</v>
      </c>
      <c r="BS30">
        <f t="shared" si="37"/>
        <v>0.49211599295179687</v>
      </c>
      <c r="BT30">
        <f t="shared" si="38"/>
        <v>0.49369426367849173</v>
      </c>
      <c r="BU30">
        <f t="shared" si="39"/>
        <v>0.49466277758703281</v>
      </c>
      <c r="BW30">
        <f t="shared" si="40"/>
        <v>2.0774078099893092E-2</v>
      </c>
      <c r="BX30">
        <f t="shared" si="41"/>
        <v>4.8161444514263067E-2</v>
      </c>
      <c r="BY30">
        <f t="shared" si="42"/>
        <v>0.10389250742456191</v>
      </c>
      <c r="BZ30">
        <f t="shared" si="43"/>
        <v>0.19631419423092858</v>
      </c>
      <c r="CA30">
        <f t="shared" si="44"/>
        <v>0.3076049739031394</v>
      </c>
      <c r="CB30">
        <f t="shared" si="45"/>
        <v>0.3996770244867357</v>
      </c>
      <c r="CC30">
        <f t="shared" si="46"/>
        <v>0.45489143888153799</v>
      </c>
      <c r="CD30">
        <f t="shared" si="47"/>
        <v>0.4817406816027669</v>
      </c>
      <c r="CE30">
        <f t="shared" si="48"/>
        <v>0.4933372456304792</v>
      </c>
      <c r="CF30">
        <f t="shared" si="49"/>
        <v>0.49795360702608571</v>
      </c>
      <c r="CG30">
        <f t="shared" si="50"/>
        <v>0.49959091490150176</v>
      </c>
      <c r="CH30">
        <f t="shared" si="51"/>
        <v>0.49999353026004673</v>
      </c>
      <c r="CJ30">
        <f t="shared" si="52"/>
        <v>0.33366097008016166</v>
      </c>
    </row>
    <row r="31" spans="1:88">
      <c r="C31">
        <v>8</v>
      </c>
      <c r="D31">
        <v>7.8049212960717746E-26</v>
      </c>
      <c r="E31">
        <v>5.7718779651698429E-20</v>
      </c>
      <c r="F31">
        <v>6.663221911022934E-15</v>
      </c>
      <c r="G31">
        <v>1.2100470024105707E-10</v>
      </c>
      <c r="H31">
        <v>3.4996064449281531E-7</v>
      </c>
      <c r="I31">
        <v>1.645777470137865E-4</v>
      </c>
      <c r="J31">
        <v>1.3045149684707316E-2</v>
      </c>
      <c r="K31">
        <v>0.18464428414955603</v>
      </c>
      <c r="L31">
        <v>0.50108736190905001</v>
      </c>
      <c r="M31">
        <v>0.27181469217185494</v>
      </c>
      <c r="N31">
        <v>2.8691799005187812E-2</v>
      </c>
      <c r="O31">
        <v>5.4998642480530435E-4</v>
      </c>
      <c r="Q31">
        <v>29</v>
      </c>
      <c r="R31">
        <v>0.5</v>
      </c>
      <c r="S31">
        <f>q*SUMPRODUCT(surv_vul,wa,AL31:AU31)*EXP(T31)</f>
        <v>91.865863531039196</v>
      </c>
      <c r="T31">
        <v>-4.1407182212813649E-2</v>
      </c>
      <c r="U31">
        <f t="shared" ca="1" si="4"/>
        <v>0.18777040872837511</v>
      </c>
      <c r="W31">
        <f t="shared" si="5"/>
        <v>4.4903187403493176E-9</v>
      </c>
      <c r="X31">
        <f t="shared" si="6"/>
        <v>0.31210996405097041</v>
      </c>
      <c r="Y31">
        <f t="shared" si="7"/>
        <v>7.3891914385647555</v>
      </c>
      <c r="Z31">
        <f t="shared" si="8"/>
        <v>4.5880111927735179</v>
      </c>
      <c r="AA31">
        <f t="shared" si="9"/>
        <v>15.535236521401721</v>
      </c>
      <c r="AB31">
        <f t="shared" si="10"/>
        <v>6.2137698312158074</v>
      </c>
      <c r="AC31">
        <f t="shared" si="11"/>
        <v>8.1059703932378326</v>
      </c>
      <c r="AD31">
        <f t="shared" si="12"/>
        <v>4.2828007076147596</v>
      </c>
      <c r="AE31">
        <f t="shared" si="13"/>
        <v>1.5160766407684068</v>
      </c>
      <c r="AF31">
        <f t="shared" si="14"/>
        <v>0.42550305710629793</v>
      </c>
      <c r="AG31">
        <f t="shared" si="15"/>
        <v>4.0110832978656925E-2</v>
      </c>
      <c r="AH31">
        <f t="shared" si="16"/>
        <v>1.0915881073025012E-3</v>
      </c>
      <c r="AJ31">
        <f t="shared" ca="1" si="17"/>
        <v>-0.19412646337702069</v>
      </c>
      <c r="AK31">
        <v>8.7614770966018857E-2</v>
      </c>
      <c r="AL31">
        <f>(reca*$AW30/(1+recb*$AW30))*EXP(AK30)</f>
        <v>77.626875651538413</v>
      </c>
      <c r="AM31">
        <f>AL30*Sa*(1-BL30)</f>
        <v>72.753593896659254</v>
      </c>
      <c r="AN31">
        <f>AM30*Sa*(1-BM30)</f>
        <v>16.07811742770377</v>
      </c>
      <c r="AO31">
        <f>AN30*Sa*(1-BN30)</f>
        <v>21.827761442236895</v>
      </c>
      <c r="AP31">
        <f>AO30*Sa*(1-BO30)</f>
        <v>4.5498867214802035</v>
      </c>
      <c r="AQ31">
        <f>AP30*Sa*(1-BP30)</f>
        <v>1.1670329782041529</v>
      </c>
      <c r="AR31">
        <f>AQ30*Sa*(1-BQ30)</f>
        <v>2.5433863708820676</v>
      </c>
      <c r="AS31">
        <f>AR30*Sa*(1-BR30)</f>
        <v>0.6951562051955481</v>
      </c>
      <c r="AT31">
        <f>AS30*Sa*(1-BS30)</f>
        <v>0.26051960363953752</v>
      </c>
      <c r="AU31">
        <f>AT30*Sa*(1-BT30)/(1-Sa*(1-BU30))</f>
        <v>0.24310769350331893</v>
      </c>
      <c r="AW31">
        <f>SUMPRODUCT(AL31:AU31,fec)</f>
        <v>109.53099371825405</v>
      </c>
      <c r="AY31">
        <f t="shared" si="18"/>
        <v>2.1615008467559512E-7</v>
      </c>
      <c r="AZ31">
        <f t="shared" si="19"/>
        <v>6.4804942459426993</v>
      </c>
      <c r="BA31">
        <f t="shared" si="20"/>
        <v>71.123429607569832</v>
      </c>
      <c r="BB31">
        <f t="shared" si="21"/>
        <v>23.370756305968087</v>
      </c>
      <c r="BC31">
        <f t="shared" si="22"/>
        <v>50.503853446445099</v>
      </c>
      <c r="BD31">
        <f t="shared" si="23"/>
        <v>15.546977810884966</v>
      </c>
      <c r="BE31">
        <f t="shared" si="24"/>
        <v>17.819571221582773</v>
      </c>
      <c r="BF31">
        <f t="shared" si="25"/>
        <v>8.8902616514879806</v>
      </c>
      <c r="BG31">
        <f t="shared" si="26"/>
        <v>3.0731039551471095</v>
      </c>
      <c r="BH31">
        <f t="shared" si="27"/>
        <v>0.85450341377687344</v>
      </c>
      <c r="BI31">
        <f t="shared" si="28"/>
        <v>8.0287354678107159E-2</v>
      </c>
      <c r="BJ31">
        <f t="shared" si="29"/>
        <v>2.1832044641352981E-3</v>
      </c>
      <c r="BL31">
        <f t="shared" si="30"/>
        <v>9.9340462547927375E-2</v>
      </c>
      <c r="BM31">
        <f t="shared" si="31"/>
        <v>0.2730800827034679</v>
      </c>
      <c r="BN31">
        <f t="shared" si="32"/>
        <v>0.39789917279881776</v>
      </c>
      <c r="BO31">
        <f t="shared" si="33"/>
        <v>0.45231846299510359</v>
      </c>
      <c r="BP31">
        <f t="shared" si="34"/>
        <v>0.47453899444505798</v>
      </c>
      <c r="BQ31">
        <f t="shared" si="35"/>
        <v>0.48447806136807225</v>
      </c>
      <c r="BR31">
        <f t="shared" si="36"/>
        <v>0.48942012610334623</v>
      </c>
      <c r="BS31">
        <f t="shared" si="37"/>
        <v>0.49211599295179687</v>
      </c>
      <c r="BT31">
        <f t="shared" si="38"/>
        <v>0.49369426367849173</v>
      </c>
      <c r="BU31">
        <f t="shared" si="39"/>
        <v>0.49466277758703281</v>
      </c>
      <c r="BW31">
        <f t="shared" si="40"/>
        <v>2.0774078099893092E-2</v>
      </c>
      <c r="BX31">
        <f t="shared" si="41"/>
        <v>4.8161444514263067E-2</v>
      </c>
      <c r="BY31">
        <f t="shared" si="42"/>
        <v>0.10389250742456191</v>
      </c>
      <c r="BZ31">
        <f t="shared" si="43"/>
        <v>0.19631419423092858</v>
      </c>
      <c r="CA31">
        <f t="shared" si="44"/>
        <v>0.3076049739031394</v>
      </c>
      <c r="CB31">
        <f t="shared" si="45"/>
        <v>0.3996770244867357</v>
      </c>
      <c r="CC31">
        <f t="shared" si="46"/>
        <v>0.45489143888153799</v>
      </c>
      <c r="CD31">
        <f t="shared" si="47"/>
        <v>0.4817406816027669</v>
      </c>
      <c r="CE31">
        <f t="shared" si="48"/>
        <v>0.4933372456304792</v>
      </c>
      <c r="CF31">
        <f t="shared" si="49"/>
        <v>0.49795360702608571</v>
      </c>
      <c r="CG31">
        <f t="shared" si="50"/>
        <v>0.49959091490150176</v>
      </c>
      <c r="CH31">
        <f t="shared" si="51"/>
        <v>0.49999353026004673</v>
      </c>
      <c r="CJ31">
        <f t="shared" si="52"/>
        <v>0.33366097008016166</v>
      </c>
    </row>
    <row r="32" spans="1:88">
      <c r="A32" t="s">
        <v>33</v>
      </c>
      <c r="B32">
        <v>1E-3</v>
      </c>
      <c r="C32">
        <v>9</v>
      </c>
      <c r="D32">
        <v>4.5934989947013351E-26</v>
      </c>
      <c r="E32">
        <v>2.6687417739097782E-20</v>
      </c>
      <c r="F32">
        <v>2.6462237942193239E-15</v>
      </c>
      <c r="G32">
        <v>4.509116494500587E-11</v>
      </c>
      <c r="H32">
        <v>1.3347760290927913E-7</v>
      </c>
      <c r="I32">
        <v>6.9879605000885042E-5</v>
      </c>
      <c r="J32">
        <v>6.6684759880160571E-3</v>
      </c>
      <c r="K32">
        <v>0.12172216732313042</v>
      </c>
      <c r="L32">
        <v>0.45217275806723667</v>
      </c>
      <c r="M32">
        <v>0.35767486536108184</v>
      </c>
      <c r="N32">
        <v>5.9690302436242515E-2</v>
      </c>
      <c r="O32">
        <v>1.9889370976149401E-3</v>
      </c>
      <c r="Q32">
        <v>30</v>
      </c>
      <c r="R32">
        <v>0.5</v>
      </c>
      <c r="S32">
        <f>q*SUMPRODUCT(surv_vul,wa,AL32:AU32)*EXP(T32)</f>
        <v>65.594137355872306</v>
      </c>
      <c r="T32">
        <v>-0.19070234457311244</v>
      </c>
      <c r="U32">
        <f t="shared" ca="1" si="4"/>
        <v>-0.20629291189199117</v>
      </c>
      <c r="W32">
        <f t="shared" si="5"/>
        <v>4.5118107443885616E-9</v>
      </c>
      <c r="X32">
        <f t="shared" si="6"/>
        <v>0.3136038121981034</v>
      </c>
      <c r="Y32">
        <f t="shared" si="7"/>
        <v>7.4224371313894641</v>
      </c>
      <c r="Z32">
        <f t="shared" si="8"/>
        <v>3.0952417038785711</v>
      </c>
      <c r="AA32">
        <f t="shared" si="9"/>
        <v>11.455659554665873</v>
      </c>
      <c r="AB32">
        <f t="shared" si="10"/>
        <v>11.016413628071989</v>
      </c>
      <c r="AC32">
        <f t="shared" si="11"/>
        <v>6.039964430964865</v>
      </c>
      <c r="AD32">
        <f t="shared" si="12"/>
        <v>3.5434770462172342</v>
      </c>
      <c r="AE32">
        <f t="shared" si="13"/>
        <v>1.3329324487274603</v>
      </c>
      <c r="AF32">
        <f t="shared" si="14"/>
        <v>0.28643802166617838</v>
      </c>
      <c r="AG32">
        <f t="shared" si="15"/>
        <v>2.9588042014663037E-2</v>
      </c>
      <c r="AH32">
        <f t="shared" si="16"/>
        <v>8.3689944732198403E-4</v>
      </c>
      <c r="AJ32">
        <f t="shared" ca="1" si="17"/>
        <v>-0.17762078857151772</v>
      </c>
      <c r="AK32">
        <v>3.6459906493092088E-2</v>
      </c>
      <c r="AL32">
        <f>(reca*$AW31/(1+recb*$AW31))*EXP(AK31)</f>
        <v>77.998421109481811</v>
      </c>
      <c r="AM32">
        <f>AL31*Sa*(1-BL31)</f>
        <v>48.940772293110349</v>
      </c>
      <c r="AN32">
        <f>AM31*Sa*(1-BM31)</f>
        <v>37.02022714749134</v>
      </c>
      <c r="AO32">
        <f>AN31*Sa*(1-BN31)</f>
        <v>6.7764537598895114</v>
      </c>
      <c r="AP32">
        <f>AO31*Sa*(1-BO31)</f>
        <v>8.3682637229332535</v>
      </c>
      <c r="AQ32">
        <f>AP31*Sa*(1-BP31)</f>
        <v>1.6735517098147854</v>
      </c>
      <c r="AR32">
        <f>AQ31*Sa*(1-BQ31)</f>
        <v>0.42114179086427406</v>
      </c>
      <c r="AS32">
        <f>AR31*Sa*(1-BR31)</f>
        <v>0.90902136470204953</v>
      </c>
      <c r="AT32">
        <f>AS31*Sa*(1-BS31)</f>
        <v>0.24714111417246357</v>
      </c>
      <c r="AU32">
        <f>AT31*Sa*(1-BT31)/(1-Sa*(1-BU31))</f>
        <v>0.14287011663448543</v>
      </c>
      <c r="AW32">
        <f>SUMPRODUCT(AL32:AU32,fec)</f>
        <v>99.906043054536909</v>
      </c>
      <c r="AY32">
        <f t="shared" si="18"/>
        <v>2.1718464341441849E-7</v>
      </c>
      <c r="AZ32">
        <f t="shared" si="19"/>
        <v>6.5115117571946843</v>
      </c>
      <c r="BA32">
        <f t="shared" si="20"/>
        <v>71.443430478170143</v>
      </c>
      <c r="BB32">
        <f t="shared" si="21"/>
        <v>15.766774868237862</v>
      </c>
      <c r="BC32">
        <f t="shared" si="22"/>
        <v>37.241463976694682</v>
      </c>
      <c r="BD32">
        <f t="shared" si="23"/>
        <v>27.563289739306985</v>
      </c>
      <c r="BE32">
        <f t="shared" si="24"/>
        <v>13.277815132805305</v>
      </c>
      <c r="BF32">
        <f t="shared" si="25"/>
        <v>7.3555694620349916</v>
      </c>
      <c r="BG32">
        <f t="shared" si="26"/>
        <v>2.7018686720561473</v>
      </c>
      <c r="BH32">
        <f t="shared" si="27"/>
        <v>0.57523033797639123</v>
      </c>
      <c r="BI32">
        <f t="shared" si="28"/>
        <v>5.9224539782707114E-2</v>
      </c>
      <c r="BJ32">
        <f t="shared" si="29"/>
        <v>1.673820553011381E-3</v>
      </c>
      <c r="BL32">
        <f t="shared" si="30"/>
        <v>9.9340462547927375E-2</v>
      </c>
      <c r="BM32">
        <f t="shared" si="31"/>
        <v>0.2730800827034679</v>
      </c>
      <c r="BN32">
        <f t="shared" si="32"/>
        <v>0.39789917279881776</v>
      </c>
      <c r="BO32">
        <f t="shared" si="33"/>
        <v>0.45231846299510359</v>
      </c>
      <c r="BP32">
        <f t="shared" si="34"/>
        <v>0.47453899444505798</v>
      </c>
      <c r="BQ32">
        <f t="shared" si="35"/>
        <v>0.48447806136807225</v>
      </c>
      <c r="BR32">
        <f t="shared" si="36"/>
        <v>0.48942012610334623</v>
      </c>
      <c r="BS32">
        <f t="shared" si="37"/>
        <v>0.49211599295179687</v>
      </c>
      <c r="BT32">
        <f t="shared" si="38"/>
        <v>0.49369426367849173</v>
      </c>
      <c r="BU32">
        <f t="shared" si="39"/>
        <v>0.49466277758703281</v>
      </c>
      <c r="BW32">
        <f t="shared" si="40"/>
        <v>2.0774078099893092E-2</v>
      </c>
      <c r="BX32">
        <f t="shared" si="41"/>
        <v>4.8161444514263067E-2</v>
      </c>
      <c r="BY32">
        <f t="shared" si="42"/>
        <v>0.10389250742456191</v>
      </c>
      <c r="BZ32">
        <f t="shared" si="43"/>
        <v>0.19631419423092858</v>
      </c>
      <c r="CA32">
        <f t="shared" si="44"/>
        <v>0.3076049739031394</v>
      </c>
      <c r="CB32">
        <f t="shared" si="45"/>
        <v>0.3996770244867357</v>
      </c>
      <c r="CC32">
        <f t="shared" si="46"/>
        <v>0.45489143888153799</v>
      </c>
      <c r="CD32">
        <f t="shared" si="47"/>
        <v>0.4817406816027669</v>
      </c>
      <c r="CE32">
        <f t="shared" si="48"/>
        <v>0.4933372456304792</v>
      </c>
      <c r="CF32">
        <f t="shared" si="49"/>
        <v>0.49795360702608571</v>
      </c>
      <c r="CG32">
        <f t="shared" si="50"/>
        <v>0.49959091490150176</v>
      </c>
      <c r="CH32">
        <f t="shared" si="51"/>
        <v>0.49999353026004673</v>
      </c>
      <c r="CJ32">
        <f t="shared" si="52"/>
        <v>0.33366097008016166</v>
      </c>
    </row>
    <row r="33" spans="1:88">
      <c r="A33" t="s">
        <v>34</v>
      </c>
      <c r="B33">
        <v>0.9</v>
      </c>
      <c r="C33">
        <v>10</v>
      </c>
      <c r="D33">
        <v>3.1481052654936432E-26</v>
      </c>
      <c r="E33">
        <v>1.5369496372255706E-20</v>
      </c>
      <c r="F33">
        <v>1.3625613995883881E-15</v>
      </c>
      <c r="G33">
        <v>2.2075016852858394E-11</v>
      </c>
      <c r="H33">
        <v>6.6007139138882107E-8</v>
      </c>
      <c r="I33">
        <v>3.7017618926929925E-5</v>
      </c>
      <c r="J33">
        <v>3.9988977136551172E-3</v>
      </c>
      <c r="K33">
        <v>8.6806639931740148E-2</v>
      </c>
      <c r="L33">
        <v>0.40033212656694794</v>
      </c>
      <c r="M33">
        <v>0.41053187429833604</v>
      </c>
      <c r="N33">
        <v>9.3696955196574949E-2</v>
      </c>
      <c r="O33">
        <v>4.5518271571016733E-3</v>
      </c>
      <c r="Q33">
        <v>31</v>
      </c>
      <c r="R33">
        <v>0.5</v>
      </c>
      <c r="S33">
        <f>q*SUMPRODUCT(surv_vul,wa,AL33:AU33)*EXP(T33)</f>
        <v>89.882608767975</v>
      </c>
      <c r="T33">
        <v>0.2257058624373609</v>
      </c>
      <c r="U33">
        <f t="shared" ca="1" si="4"/>
        <v>0.1527650232070859</v>
      </c>
      <c r="W33">
        <f t="shared" si="5"/>
        <v>4.144315972793523E-9</v>
      </c>
      <c r="X33">
        <f t="shared" si="6"/>
        <v>0.28806024103381928</v>
      </c>
      <c r="Y33">
        <f t="shared" si="7"/>
        <v>6.8182373165989807</v>
      </c>
      <c r="Z33">
        <f t="shared" si="8"/>
        <v>3.1070192918958623</v>
      </c>
      <c r="AA33">
        <f t="shared" si="9"/>
        <v>11.042954633276187</v>
      </c>
      <c r="AB33">
        <f t="shared" si="10"/>
        <v>8.1490160325620309</v>
      </c>
      <c r="AC33">
        <f t="shared" si="11"/>
        <v>6.8649682886873773</v>
      </c>
      <c r="AD33">
        <f t="shared" si="12"/>
        <v>3.2043241834350753</v>
      </c>
      <c r="AE33">
        <f t="shared" si="13"/>
        <v>1.102319414314632</v>
      </c>
      <c r="AF33">
        <f t="shared" si="14"/>
        <v>0.23320369032568694</v>
      </c>
      <c r="AG33">
        <f t="shared" si="15"/>
        <v>2.1967768796323325E-2</v>
      </c>
      <c r="AH33">
        <f t="shared" si="16"/>
        <v>6.9481163827105888E-4</v>
      </c>
      <c r="AJ33">
        <f t="shared" ca="1" si="17"/>
        <v>-4.2531063766730798E-2</v>
      </c>
      <c r="AK33">
        <v>9.614874336159665E-2</v>
      </c>
      <c r="AL33">
        <f>(reca*$AW32/(1+recb*$AW32))*EXP(AK32)</f>
        <v>71.645315084904325</v>
      </c>
      <c r="AM33">
        <f>AL32*Sa*(1-BL32)</f>
        <v>49.175017475608392</v>
      </c>
      <c r="AN33">
        <f>AM32*Sa*(1-BM32)</f>
        <v>24.903216597631079</v>
      </c>
      <c r="AO33">
        <f>AN32*Sa*(1-BN32)</f>
        <v>15.60293725764941</v>
      </c>
      <c r="AP33">
        <f>AO32*Sa*(1-BO32)</f>
        <v>2.5979371416112902</v>
      </c>
      <c r="AQ33">
        <f>AP32*Sa*(1-BP32)</f>
        <v>3.0780375246660792</v>
      </c>
      <c r="AR33">
        <f>AQ32*Sa*(1-BQ32)</f>
        <v>0.60392686182692712</v>
      </c>
      <c r="AS33">
        <f>AR32*Sa*(1-BR32)</f>
        <v>0.15051857234405952</v>
      </c>
      <c r="AT33">
        <f>AS32*Sa*(1-BS32)</f>
        <v>0.32317420343797665</v>
      </c>
      <c r="AU33">
        <f>AT32*Sa*(1-BT32)/(1-Sa*(1-BU32))</f>
        <v>0.13553329313310031</v>
      </c>
      <c r="AW33">
        <f>SUMPRODUCT(AL33:AU33,fec)</f>
        <v>91.122183186692851</v>
      </c>
      <c r="AY33">
        <f t="shared" si="18"/>
        <v>1.9949457939194185E-7</v>
      </c>
      <c r="AZ33">
        <f t="shared" si="19"/>
        <v>5.9811378985634436</v>
      </c>
      <c r="BA33">
        <f t="shared" si="20"/>
        <v>65.627805946928532</v>
      </c>
      <c r="BB33">
        <f t="shared" si="21"/>
        <v>15.82676843143094</v>
      </c>
      <c r="BC33">
        <f t="shared" si="22"/>
        <v>35.899792169009146</v>
      </c>
      <c r="BD33">
        <f t="shared" si="23"/>
        <v>20.389002953139421</v>
      </c>
      <c r="BE33">
        <f t="shared" si="24"/>
        <v>15.091443148647913</v>
      </c>
      <c r="BF33">
        <f t="shared" si="25"/>
        <v>6.6515540534674891</v>
      </c>
      <c r="BG33">
        <f t="shared" si="26"/>
        <v>2.2344135255911617</v>
      </c>
      <c r="BH33">
        <f t="shared" si="27"/>
        <v>0.46832413107406284</v>
      </c>
      <c r="BI33">
        <f t="shared" si="28"/>
        <v>4.3971513774733961E-2</v>
      </c>
      <c r="BJ33">
        <f t="shared" si="29"/>
        <v>1.3896412577772501E-3</v>
      </c>
      <c r="BL33">
        <f t="shared" si="30"/>
        <v>9.9340462547927375E-2</v>
      </c>
      <c r="BM33">
        <f t="shared" si="31"/>
        <v>0.2730800827034679</v>
      </c>
      <c r="BN33">
        <f t="shared" si="32"/>
        <v>0.39789917279881776</v>
      </c>
      <c r="BO33">
        <f t="shared" si="33"/>
        <v>0.45231846299510359</v>
      </c>
      <c r="BP33">
        <f t="shared" si="34"/>
        <v>0.47453899444505798</v>
      </c>
      <c r="BQ33">
        <f t="shared" si="35"/>
        <v>0.48447806136807225</v>
      </c>
      <c r="BR33">
        <f t="shared" si="36"/>
        <v>0.48942012610334623</v>
      </c>
      <c r="BS33">
        <f t="shared" si="37"/>
        <v>0.49211599295179687</v>
      </c>
      <c r="BT33">
        <f t="shared" si="38"/>
        <v>0.49369426367849173</v>
      </c>
      <c r="BU33">
        <f t="shared" si="39"/>
        <v>0.49466277758703281</v>
      </c>
      <c r="BW33">
        <f t="shared" si="40"/>
        <v>2.0774078099893092E-2</v>
      </c>
      <c r="BX33">
        <f t="shared" si="41"/>
        <v>4.8161444514263067E-2</v>
      </c>
      <c r="BY33">
        <f t="shared" si="42"/>
        <v>0.10389250742456191</v>
      </c>
      <c r="BZ33">
        <f t="shared" si="43"/>
        <v>0.19631419423092858</v>
      </c>
      <c r="CA33">
        <f t="shared" si="44"/>
        <v>0.3076049739031394</v>
      </c>
      <c r="CB33">
        <f t="shared" si="45"/>
        <v>0.3996770244867357</v>
      </c>
      <c r="CC33">
        <f t="shared" si="46"/>
        <v>0.45489143888153799</v>
      </c>
      <c r="CD33">
        <f t="shared" si="47"/>
        <v>0.4817406816027669</v>
      </c>
      <c r="CE33">
        <f t="shared" si="48"/>
        <v>0.4933372456304792</v>
      </c>
      <c r="CF33">
        <f t="shared" si="49"/>
        <v>0.49795360702608571</v>
      </c>
      <c r="CG33">
        <f t="shared" si="50"/>
        <v>0.49959091490150176</v>
      </c>
      <c r="CH33">
        <f t="shared" si="51"/>
        <v>0.49999353026004673</v>
      </c>
      <c r="CJ33">
        <f t="shared" si="52"/>
        <v>0.33366097008016166</v>
      </c>
    </row>
    <row r="34" spans="1:88">
      <c r="A34" t="s">
        <v>35</v>
      </c>
      <c r="B34">
        <v>4.5</v>
      </c>
      <c r="Q34">
        <v>32</v>
      </c>
      <c r="R34">
        <v>0.5</v>
      </c>
      <c r="S34">
        <f>q*SUMPRODUCT(surv_vul,wa,AL34:AU34)*EXP(T34)</f>
        <v>50.243257221281887</v>
      </c>
      <c r="T34">
        <v>-0.28635160452192737</v>
      </c>
      <c r="U34">
        <f t="shared" ca="1" si="4"/>
        <v>-7.2638239587444323E-2</v>
      </c>
      <c r="W34">
        <f t="shared" si="5"/>
        <v>4.244444616311618E-9</v>
      </c>
      <c r="X34">
        <f t="shared" si="6"/>
        <v>0.29501991267637101</v>
      </c>
      <c r="Y34">
        <f t="shared" si="7"/>
        <v>6.9825131826524149</v>
      </c>
      <c r="Z34">
        <f t="shared" si="8"/>
        <v>2.8558414231939024</v>
      </c>
      <c r="AA34">
        <f t="shared" si="9"/>
        <v>10.223343224062392</v>
      </c>
      <c r="AB34">
        <f t="shared" si="10"/>
        <v>7.8718261572597443</v>
      </c>
      <c r="AC34">
        <f t="shared" si="11"/>
        <v>5.7901145453559328</v>
      </c>
      <c r="AD34">
        <f t="shared" si="12"/>
        <v>3.1541441830739796</v>
      </c>
      <c r="AE34">
        <f t="shared" si="13"/>
        <v>1.0057156867095007</v>
      </c>
      <c r="AF34">
        <f t="shared" si="14"/>
        <v>0.19650054318341434</v>
      </c>
      <c r="AG34">
        <f t="shared" si="15"/>
        <v>1.8002418970998198E-2</v>
      </c>
      <c r="AH34">
        <f t="shared" si="16"/>
        <v>5.5481709104834018E-4</v>
      </c>
      <c r="AJ34">
        <f t="shared" ca="1" si="17"/>
        <v>-0.2153959080529603</v>
      </c>
      <c r="AK34">
        <v>0.1536462819472563</v>
      </c>
      <c r="AL34">
        <f>(reca*$AW33/(1+recb*$AW33))*EXP(AK33)</f>
        <v>73.376299966815537</v>
      </c>
      <c r="AM34">
        <f>AL33*Sa*(1-BL33)</f>
        <v>45.169627426180682</v>
      </c>
      <c r="AN34">
        <f>AM33*Sa*(1-BM33)</f>
        <v>25.022410844950336</v>
      </c>
      <c r="AO34">
        <f>AN33*Sa*(1-BN33)</f>
        <v>10.495973580562485</v>
      </c>
      <c r="AP34">
        <f>AO33*Sa*(1-BO33)</f>
        <v>5.9818087241753615</v>
      </c>
      <c r="AQ34">
        <f>AP33*Sa*(1-BP33)</f>
        <v>0.95558030594670662</v>
      </c>
      <c r="AR34">
        <f>AQ33*Sa*(1-BQ33)</f>
        <v>1.1107571591336347</v>
      </c>
      <c r="AS34">
        <f>AR33*Sa*(1-BR33)</f>
        <v>0.21584704015212117</v>
      </c>
      <c r="AT34">
        <f>AS33*Sa*(1-BS33)</f>
        <v>5.3512185311350595E-2</v>
      </c>
      <c r="AU34">
        <f>AT33*Sa*(1-BT33)/(1-Sa*(1-BU33))</f>
        <v>0.17723017958497078</v>
      </c>
      <c r="AW34">
        <f>SUMPRODUCT(AL34:AU34,fec)</f>
        <v>83.344196846413098</v>
      </c>
      <c r="AY34">
        <f t="shared" si="18"/>
        <v>2.0431446324125743E-7</v>
      </c>
      <c r="AZ34">
        <f t="shared" si="19"/>
        <v>6.125645018579136</v>
      </c>
      <c r="BA34">
        <f t="shared" si="20"/>
        <v>67.20901589291735</v>
      </c>
      <c r="BB34">
        <f t="shared" si="21"/>
        <v>14.547299722171466</v>
      </c>
      <c r="BC34">
        <f t="shared" si="22"/>
        <v>33.235298813086104</v>
      </c>
      <c r="BD34">
        <f t="shared" si="23"/>
        <v>19.695468278089603</v>
      </c>
      <c r="BE34">
        <f t="shared" si="24"/>
        <v>12.728563455914554</v>
      </c>
      <c r="BF34">
        <f t="shared" si="25"/>
        <v>6.5473901281910409</v>
      </c>
      <c r="BG34">
        <f t="shared" si="26"/>
        <v>2.0385967117163593</v>
      </c>
      <c r="BH34">
        <f t="shared" si="27"/>
        <v>0.39461616586526804</v>
      </c>
      <c r="BI34">
        <f t="shared" si="28"/>
        <v>3.603432014881118E-2</v>
      </c>
      <c r="BJ34">
        <f t="shared" si="29"/>
        <v>1.1096485403716719E-3</v>
      </c>
      <c r="BL34">
        <f t="shared" si="30"/>
        <v>9.9340462547927375E-2</v>
      </c>
      <c r="BM34">
        <f t="shared" si="31"/>
        <v>0.2730800827034679</v>
      </c>
      <c r="BN34">
        <f t="shared" si="32"/>
        <v>0.39789917279881776</v>
      </c>
      <c r="BO34">
        <f t="shared" si="33"/>
        <v>0.45231846299510359</v>
      </c>
      <c r="BP34">
        <f t="shared" si="34"/>
        <v>0.47453899444505798</v>
      </c>
      <c r="BQ34">
        <f t="shared" si="35"/>
        <v>0.48447806136807225</v>
      </c>
      <c r="BR34">
        <f t="shared" si="36"/>
        <v>0.48942012610334623</v>
      </c>
      <c r="BS34">
        <f t="shared" si="37"/>
        <v>0.49211599295179687</v>
      </c>
      <c r="BT34">
        <f t="shared" si="38"/>
        <v>0.49369426367849173</v>
      </c>
      <c r="BU34">
        <f t="shared" si="39"/>
        <v>0.49466277758703281</v>
      </c>
      <c r="BW34">
        <f t="shared" si="40"/>
        <v>2.0774078099893092E-2</v>
      </c>
      <c r="BX34">
        <f t="shared" si="41"/>
        <v>4.8161444514263067E-2</v>
      </c>
      <c r="BY34">
        <f t="shared" si="42"/>
        <v>0.10389250742456191</v>
      </c>
      <c r="BZ34">
        <f t="shared" si="43"/>
        <v>0.19631419423092858</v>
      </c>
      <c r="CA34">
        <f t="shared" si="44"/>
        <v>0.3076049739031394</v>
      </c>
      <c r="CB34">
        <f t="shared" si="45"/>
        <v>0.3996770244867357</v>
      </c>
      <c r="CC34">
        <f t="shared" si="46"/>
        <v>0.45489143888153799</v>
      </c>
      <c r="CD34">
        <f t="shared" si="47"/>
        <v>0.4817406816027669</v>
      </c>
      <c r="CE34">
        <f t="shared" si="48"/>
        <v>0.4933372456304792</v>
      </c>
      <c r="CF34">
        <f t="shared" si="49"/>
        <v>0.49795360702608571</v>
      </c>
      <c r="CG34">
        <f t="shared" si="50"/>
        <v>0.49959091490150176</v>
      </c>
      <c r="CH34">
        <f t="shared" si="51"/>
        <v>0.49999353026004673</v>
      </c>
      <c r="CJ34">
        <f t="shared" si="52"/>
        <v>0.33366097008016166</v>
      </c>
    </row>
    <row r="35" spans="1:88">
      <c r="D35" t="s">
        <v>32</v>
      </c>
      <c r="Q35">
        <v>33</v>
      </c>
      <c r="R35">
        <v>0.5</v>
      </c>
      <c r="S35">
        <f>q*SUMPRODUCT(surv_vul,wa,AL35:AU35)*EXP(T35)</f>
        <v>48.023794687601786</v>
      </c>
      <c r="T35">
        <v>-0.23060951930822959</v>
      </c>
      <c r="U35">
        <f t="shared" ca="1" si="4"/>
        <v>2.3465129651859176E-2</v>
      </c>
      <c r="W35">
        <f t="shared" si="5"/>
        <v>4.3338022752776411E-9</v>
      </c>
      <c r="X35">
        <f t="shared" si="6"/>
        <v>0.30123092288067521</v>
      </c>
      <c r="Y35">
        <f t="shared" si="7"/>
        <v>7.1295272970788961</v>
      </c>
      <c r="Z35">
        <f t="shared" si="8"/>
        <v>2.92444601527282</v>
      </c>
      <c r="AA35">
        <f t="shared" si="9"/>
        <v>10.368103367219883</v>
      </c>
      <c r="AB35">
        <f t="shared" si="10"/>
        <v>7.302752291021676</v>
      </c>
      <c r="AC35">
        <f t="shared" si="11"/>
        <v>5.4306870422478051</v>
      </c>
      <c r="AD35">
        <f t="shared" si="12"/>
        <v>2.8142831744363495</v>
      </c>
      <c r="AE35">
        <f t="shared" si="13"/>
        <v>0.93821458610914243</v>
      </c>
      <c r="AF35">
        <f t="shared" si="14"/>
        <v>0.16207281175440702</v>
      </c>
      <c r="AG35">
        <f t="shared" si="15"/>
        <v>1.1743237994858149E-2</v>
      </c>
      <c r="AH35">
        <f t="shared" si="16"/>
        <v>2.6615816611514471E-4</v>
      </c>
      <c r="AJ35">
        <f t="shared" ca="1" si="17"/>
        <v>0.37186017057393733</v>
      </c>
      <c r="AK35">
        <v>-6.1605715838501128E-2</v>
      </c>
      <c r="AL35">
        <f>(reca*$AW34/(1+recb*$AW34))*EXP(AK34)</f>
        <v>74.921080257079367</v>
      </c>
      <c r="AM35">
        <f>AL34*Sa*(1-BL34)</f>
        <v>46.260947104286956</v>
      </c>
      <c r="AN35">
        <f>AM34*Sa*(1-BM34)</f>
        <v>22.98429229296875</v>
      </c>
      <c r="AO35">
        <f>AN34*Sa*(1-BN34)</f>
        <v>10.546210451205811</v>
      </c>
      <c r="AP35">
        <f>AO34*Sa*(1-BO34)</f>
        <v>4.0239158368814305</v>
      </c>
      <c r="AQ35">
        <f>AP34*Sa*(1-BP34)</f>
        <v>2.2002451557457379</v>
      </c>
      <c r="AR35">
        <f>AQ34*Sa*(1-BQ34)</f>
        <v>0.34483584343974527</v>
      </c>
      <c r="AS35">
        <f>AR34*Sa*(1-BR34)</f>
        <v>0.39699119261146903</v>
      </c>
      <c r="AT35">
        <f>AS34*Sa*(1-BS34)</f>
        <v>7.6737685135124134E-2</v>
      </c>
      <c r="AU35">
        <f>AT34*Sa*(1-BT34)/(1-Sa*(1-BU34))</f>
        <v>2.934632192737827E-2</v>
      </c>
      <c r="AW35">
        <f>SUMPRODUCT(AL35:AU35,fec)</f>
        <v>76.261541097443711</v>
      </c>
      <c r="AY35">
        <f t="shared" si="18"/>
        <v>2.0861586513915839E-7</v>
      </c>
      <c r="AZ35">
        <f t="shared" si="19"/>
        <v>6.2546073092028074</v>
      </c>
      <c r="BA35">
        <f t="shared" si="20"/>
        <v>68.624075728038093</v>
      </c>
      <c r="BB35">
        <f t="shared" si="21"/>
        <v>14.89676295048096</v>
      </c>
      <c r="BC35">
        <f t="shared" si="22"/>
        <v>33.705902852158225</v>
      </c>
      <c r="BD35">
        <f t="shared" si="23"/>
        <v>18.271633953439913</v>
      </c>
      <c r="BE35">
        <f t="shared" si="24"/>
        <v>11.93842437571584</v>
      </c>
      <c r="BF35">
        <f t="shared" si="25"/>
        <v>5.8419047464979252</v>
      </c>
      <c r="BG35">
        <f t="shared" si="26"/>
        <v>1.9017712415167747</v>
      </c>
      <c r="BH35">
        <f t="shared" si="27"/>
        <v>0.32547773420570225</v>
      </c>
      <c r="BI35">
        <f t="shared" si="28"/>
        <v>2.3505707659182352E-2</v>
      </c>
      <c r="BJ35">
        <f t="shared" si="29"/>
        <v>5.323232202159012E-4</v>
      </c>
      <c r="BL35">
        <f t="shared" si="30"/>
        <v>9.9340462547927375E-2</v>
      </c>
      <c r="BM35">
        <f t="shared" si="31"/>
        <v>0.2730800827034679</v>
      </c>
      <c r="BN35">
        <f t="shared" si="32"/>
        <v>0.39789917279881776</v>
      </c>
      <c r="BO35">
        <f t="shared" si="33"/>
        <v>0.45231846299510359</v>
      </c>
      <c r="BP35">
        <f t="shared" si="34"/>
        <v>0.47453899444505798</v>
      </c>
      <c r="BQ35">
        <f t="shared" si="35"/>
        <v>0.48447806136807225</v>
      </c>
      <c r="BR35">
        <f t="shared" si="36"/>
        <v>0.48942012610334623</v>
      </c>
      <c r="BS35">
        <f t="shared" si="37"/>
        <v>0.49211599295179687</v>
      </c>
      <c r="BT35">
        <f t="shared" si="38"/>
        <v>0.49369426367849173</v>
      </c>
      <c r="BU35">
        <f t="shared" si="39"/>
        <v>0.49466277758703281</v>
      </c>
      <c r="BW35">
        <f t="shared" si="40"/>
        <v>2.0774078099893092E-2</v>
      </c>
      <c r="BX35">
        <f t="shared" si="41"/>
        <v>4.8161444514263067E-2</v>
      </c>
      <c r="BY35">
        <f t="shared" si="42"/>
        <v>0.10389250742456191</v>
      </c>
      <c r="BZ35">
        <f t="shared" si="43"/>
        <v>0.19631419423092858</v>
      </c>
      <c r="CA35">
        <f t="shared" si="44"/>
        <v>0.3076049739031394</v>
      </c>
      <c r="CB35">
        <f t="shared" si="45"/>
        <v>0.3996770244867357</v>
      </c>
      <c r="CC35">
        <f t="shared" si="46"/>
        <v>0.45489143888153799</v>
      </c>
      <c r="CD35">
        <f t="shared" si="47"/>
        <v>0.4817406816027669</v>
      </c>
      <c r="CE35">
        <f t="shared" si="48"/>
        <v>0.4933372456304792</v>
      </c>
      <c r="CF35">
        <f t="shared" si="49"/>
        <v>0.49795360702608571</v>
      </c>
      <c r="CG35">
        <f t="shared" si="50"/>
        <v>0.49959091490150176</v>
      </c>
      <c r="CH35">
        <f t="shared" si="51"/>
        <v>0.49999353026004673</v>
      </c>
      <c r="CJ35">
        <f t="shared" si="52"/>
        <v>0.33366097008016166</v>
      </c>
    </row>
    <row r="36" spans="1:88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Q36">
        <v>34</v>
      </c>
      <c r="R36">
        <v>0.4</v>
      </c>
      <c r="S36">
        <f>q*SUMPRODUCT(surv_vul,wa,AL36:AU36)*EXP(T36)</f>
        <v>55.2538753427567</v>
      </c>
      <c r="T36">
        <v>-2.2909222410124927E-2</v>
      </c>
      <c r="U36">
        <f t="shared" ca="1" si="4"/>
        <v>0.13536926069760552</v>
      </c>
      <c r="W36">
        <f t="shared" si="5"/>
        <v>2.6902348075688532E-9</v>
      </c>
      <c r="X36">
        <f t="shared" si="6"/>
        <v>0.18699097641031562</v>
      </c>
      <c r="Y36">
        <f t="shared" si="7"/>
        <v>4.4264950325860681</v>
      </c>
      <c r="Z36">
        <f t="shared" si="8"/>
        <v>2.38568109697722</v>
      </c>
      <c r="AA36">
        <f t="shared" si="9"/>
        <v>8.4705978958705117</v>
      </c>
      <c r="AB36">
        <f t="shared" si="10"/>
        <v>5.9278824234618979</v>
      </c>
      <c r="AC36">
        <f t="shared" si="11"/>
        <v>4.1697017578119322</v>
      </c>
      <c r="AD36">
        <f t="shared" si="12"/>
        <v>2.0874803638815327</v>
      </c>
      <c r="AE36">
        <f t="shared" si="13"/>
        <v>0.68838367775717857</v>
      </c>
      <c r="AF36">
        <f t="shared" si="14"/>
        <v>0.12510803433725401</v>
      </c>
      <c r="AG36">
        <f t="shared" si="15"/>
        <v>9.4993121729761293E-3</v>
      </c>
      <c r="AH36">
        <f t="shared" si="16"/>
        <v>2.388654277380458E-4</v>
      </c>
      <c r="AJ36">
        <f t="shared" ca="1" si="17"/>
        <v>0.38718671134885668</v>
      </c>
      <c r="AK36">
        <v>0.17232636425912423</v>
      </c>
      <c r="AL36">
        <f>(reca*$AW35/(1+recb*$AW35))*EXP(AK35)</f>
        <v>58.134660102709802</v>
      </c>
      <c r="AM36">
        <f>AL35*Sa*(1-BL35)</f>
        <v>47.234871918265853</v>
      </c>
      <c r="AN36">
        <f>AM35*Sa*(1-BM35)</f>
        <v>23.539603724475594</v>
      </c>
      <c r="AO36">
        <f>AN35*Sa*(1-BN35)</f>
        <v>9.6872034072045992</v>
      </c>
      <c r="AP36">
        <f>AO35*Sa*(1-BO35)</f>
        <v>4.0431755022974531</v>
      </c>
      <c r="AQ36">
        <f>AP35*Sa*(1-BP35)</f>
        <v>1.4800876683744952</v>
      </c>
      <c r="AR36">
        <f>AQ35*Sa*(1-BQ35)</f>
        <v>0.79399228859589943</v>
      </c>
      <c r="AS36">
        <f>AR35*Sa*(1-BR35)</f>
        <v>0.12324637443624732</v>
      </c>
      <c r="AT36">
        <f>AS35*Sa*(1-BS35)</f>
        <v>0.14113784056786821</v>
      </c>
      <c r="AU36">
        <f>AT35*Sa*(1-BT35)/(1-Sa*(1-BU35))</f>
        <v>4.2083289980300483E-2</v>
      </c>
      <c r="AW36">
        <f>SUMPRODUCT(AL36:AU36,fec)</f>
        <v>72.852361172341119</v>
      </c>
      <c r="AY36">
        <f t="shared" si="18"/>
        <v>1.6187450019639483E-7</v>
      </c>
      <c r="AZ36">
        <f t="shared" si="19"/>
        <v>4.8532331799905313</v>
      </c>
      <c r="BA36">
        <f t="shared" si="20"/>
        <v>53.258111945659557</v>
      </c>
      <c r="BB36">
        <f t="shared" si="21"/>
        <v>15.19045213670905</v>
      </c>
      <c r="BC36">
        <f t="shared" si="22"/>
        <v>34.421573993053286</v>
      </c>
      <c r="BD36">
        <f t="shared" si="23"/>
        <v>18.539602167132543</v>
      </c>
      <c r="BE36">
        <f t="shared" si="24"/>
        <v>11.457958430873541</v>
      </c>
      <c r="BF36">
        <f t="shared" si="25"/>
        <v>5.4165042615261845</v>
      </c>
      <c r="BG36">
        <f t="shared" si="26"/>
        <v>1.7442015676249831</v>
      </c>
      <c r="BH36">
        <f t="shared" si="27"/>
        <v>0.31405544756577125</v>
      </c>
      <c r="BI36">
        <f t="shared" si="28"/>
        <v>2.37677264778949E-2</v>
      </c>
      <c r="BJ36">
        <f t="shared" si="29"/>
        <v>5.9717129643110543E-4</v>
      </c>
      <c r="BL36">
        <f t="shared" si="30"/>
        <v>7.94723700383419E-2</v>
      </c>
      <c r="BM36">
        <f t="shared" si="31"/>
        <v>0.21846406616277425</v>
      </c>
      <c r="BN36">
        <f t="shared" si="32"/>
        <v>0.31831933823905417</v>
      </c>
      <c r="BO36">
        <f t="shared" si="33"/>
        <v>0.36185477039608283</v>
      </c>
      <c r="BP36">
        <f t="shared" si="34"/>
        <v>0.37963119555604641</v>
      </c>
      <c r="BQ36">
        <f t="shared" si="35"/>
        <v>0.38758244909445777</v>
      </c>
      <c r="BR36">
        <f t="shared" si="36"/>
        <v>0.3915361008826771</v>
      </c>
      <c r="BS36">
        <f t="shared" si="37"/>
        <v>0.3936927943614375</v>
      </c>
      <c r="BT36">
        <f t="shared" si="38"/>
        <v>0.39495541094279341</v>
      </c>
      <c r="BU36">
        <f t="shared" si="39"/>
        <v>0.39573022206962621</v>
      </c>
      <c r="BW36">
        <f t="shared" si="40"/>
        <v>1.6619262479914475E-2</v>
      </c>
      <c r="BX36">
        <f t="shared" si="41"/>
        <v>3.8529155611410459E-2</v>
      </c>
      <c r="BY36">
        <f t="shared" si="42"/>
        <v>8.311400593964953E-2</v>
      </c>
      <c r="BZ36">
        <f t="shared" si="43"/>
        <v>0.15705135538474288</v>
      </c>
      <c r="CA36">
        <f t="shared" si="44"/>
        <v>0.24608397912251154</v>
      </c>
      <c r="CB36">
        <f t="shared" si="45"/>
        <v>0.31974161958938857</v>
      </c>
      <c r="CC36">
        <f t="shared" si="46"/>
        <v>0.36391315110523043</v>
      </c>
      <c r="CD36">
        <f t="shared" si="47"/>
        <v>0.38539254528221356</v>
      </c>
      <c r="CE36">
        <f t="shared" si="48"/>
        <v>0.39466979650438339</v>
      </c>
      <c r="CF36">
        <f t="shared" si="49"/>
        <v>0.39836288562086858</v>
      </c>
      <c r="CG36">
        <f t="shared" si="50"/>
        <v>0.39967273192120145</v>
      </c>
      <c r="CH36">
        <f t="shared" si="51"/>
        <v>0.39999482420803739</v>
      </c>
      <c r="CJ36">
        <f t="shared" si="52"/>
        <v>0.2669287760641294</v>
      </c>
    </row>
    <row r="37" spans="1:88">
      <c r="D37">
        <f>(1/(1-selg))*((1-selg)/selg)^selg*((EXP(sela*selg*(selb-D36)))/(1+EXP(sela*(selb-D36))))</f>
        <v>4.1548156199786183E-2</v>
      </c>
      <c r="E37">
        <f>(1/(1-selg))*((1-selg)/selg)^selg*((EXP(sela*selg*(selb-E36)))/(1+EXP(sela*(selb-E36))))</f>
        <v>9.6322889028526135E-2</v>
      </c>
      <c r="F37">
        <f>(1/(1-selg))*((1-selg)/selg)^selg*((EXP(sela*selg*(selb-F36)))/(1+EXP(sela*(selb-F36))))</f>
        <v>0.20778501484912382</v>
      </c>
      <c r="G37">
        <f>(1/(1-selg))*((1-selg)/selg)^selg*((EXP(sela*selg*(selb-G36)))/(1+EXP(sela*(selb-G36))))</f>
        <v>0.39262838846185716</v>
      </c>
      <c r="H37">
        <f>(1/(1-selg))*((1-selg)/selg)^selg*((EXP(sela*selg*(selb-H36)))/(1+EXP(sela*(selb-H36))))</f>
        <v>0.6152099478062788</v>
      </c>
      <c r="I37">
        <f>(1/(1-selg))*((1-selg)/selg)^selg*((EXP(sela*selg*(selb-I36)))/(1+EXP(sela*(selb-I36))))</f>
        <v>0.7993540489734714</v>
      </c>
      <c r="J37">
        <f>(1/(1-selg))*((1-selg)/selg)^selg*((EXP(sela*selg*(selb-J36)))/(1+EXP(sela*(selb-J36))))</f>
        <v>0.90978287776307598</v>
      </c>
      <c r="K37">
        <f>(1/(1-selg))*((1-selg)/selg)^selg*((EXP(sela*selg*(selb-K36)))/(1+EXP(sela*(selb-K36))))</f>
        <v>0.96348136320553379</v>
      </c>
      <c r="L37">
        <f>(1/(1-selg))*((1-selg)/selg)^selg*((EXP(sela*selg*(selb-L36)))/(1+EXP(sela*(selb-L36))))</f>
        <v>0.98667449126095841</v>
      </c>
      <c r="M37">
        <f>(1/(1-selg))*((1-selg)/selg)^selg*((EXP(sela*selg*(selb-M36)))/(1+EXP(sela*(selb-M36))))</f>
        <v>0.99590721405217142</v>
      </c>
      <c r="N37">
        <f>(1/(1-selg))*((1-selg)/selg)^selg*((EXP(sela*selg*(selb-N36)))/(1+EXP(sela*(selb-N36))))</f>
        <v>0.99918182980300352</v>
      </c>
      <c r="O37">
        <f>(1/(1-selg))*((1-selg)/selg)^selg*((EXP(sela*selg*(selb-O36)))/(1+EXP(sela*(selb-O36))))</f>
        <v>0.99998706052009345</v>
      </c>
      <c r="Q37">
        <v>35</v>
      </c>
      <c r="R37">
        <v>0.4</v>
      </c>
      <c r="S37">
        <f>q*SUMPRODUCT(surv_vul,wa,AL37:AU37)*EXP(T37)</f>
        <v>55.502575605909954</v>
      </c>
      <c r="T37">
        <v>-0.1265273257347663</v>
      </c>
      <c r="U37">
        <f t="shared" ca="1" si="4"/>
        <v>0.21808632640467632</v>
      </c>
      <c r="W37">
        <f t="shared" si="5"/>
        <v>3.3301493996404584E-9</v>
      </c>
      <c r="X37">
        <f t="shared" si="6"/>
        <v>0.23146971414098461</v>
      </c>
      <c r="Y37">
        <f t="shared" si="7"/>
        <v>5.4779306158214709</v>
      </c>
      <c r="Z37">
        <f t="shared" si="8"/>
        <v>1.897161802035942</v>
      </c>
      <c r="AA37">
        <f t="shared" si="9"/>
        <v>6.9415765127614613</v>
      </c>
      <c r="AB37">
        <f t="shared" si="10"/>
        <v>6.4733134734107898</v>
      </c>
      <c r="AC37">
        <f t="shared" si="11"/>
        <v>4.7030320390273248</v>
      </c>
      <c r="AD37">
        <f t="shared" si="12"/>
        <v>2.3267718897720471</v>
      </c>
      <c r="AE37">
        <f t="shared" si="13"/>
        <v>0.7545033493437816</v>
      </c>
      <c r="AF37">
        <f t="shared" si="14"/>
        <v>0.14172473523291562</v>
      </c>
      <c r="AG37">
        <f t="shared" si="15"/>
        <v>1.1719594647249348E-2</v>
      </c>
      <c r="AH37">
        <f t="shared" si="16"/>
        <v>3.2332476323624406E-4</v>
      </c>
      <c r="AJ37">
        <f t="shared" ca="1" si="17"/>
        <v>0.2107926551102956</v>
      </c>
      <c r="AK37">
        <v>-0.7234340763695416</v>
      </c>
      <c r="AL37">
        <f>(reca*$AW36/(1+recb*$AW36))*EXP(AK36)</f>
        <v>71.962901939672264</v>
      </c>
      <c r="AM37">
        <f>AL36*Sa*(1-BL36)</f>
        <v>37.460194264035223</v>
      </c>
      <c r="AN37">
        <f>AM36*Sa*(1-BM36)</f>
        <v>25.841025949448458</v>
      </c>
      <c r="AO37">
        <f>AN36*Sa*(1-BN36)</f>
        <v>11.232545344687457</v>
      </c>
      <c r="AP37">
        <f>AO36*Sa*(1-BO36)</f>
        <v>4.3272900398929339</v>
      </c>
      <c r="AQ37">
        <f>AP36*Sa*(1-BP36)</f>
        <v>1.7557820439089826</v>
      </c>
      <c r="AR37">
        <f>AQ36*Sa*(1-BQ36)</f>
        <v>0.63450219337320346</v>
      </c>
      <c r="AS37">
        <f>AR36*Sa*(1-BR36)</f>
        <v>0.33818096551094601</v>
      </c>
      <c r="AT37">
        <f>AS36*Sa*(1-BS36)</f>
        <v>5.2307617720997922E-2</v>
      </c>
      <c r="AU37">
        <f>AT36*Sa*(1-BT36)/(1-Sa*(1-BU36))</f>
        <v>0.10359641180277077</v>
      </c>
      <c r="AW37">
        <f>SUMPRODUCT(AL37:AU37,fec)</f>
        <v>81.235772267768809</v>
      </c>
      <c r="AY37">
        <f t="shared" si="18"/>
        <v>2.0037889188314905E-7</v>
      </c>
      <c r="AZ37">
        <f t="shared" si="19"/>
        <v>6.0076508417546153</v>
      </c>
      <c r="BA37">
        <f t="shared" si="20"/>
        <v>65.908634217427661</v>
      </c>
      <c r="BB37">
        <f t="shared" si="21"/>
        <v>12.079881751980386</v>
      </c>
      <c r="BC37">
        <f t="shared" si="22"/>
        <v>28.208161041258343</v>
      </c>
      <c r="BD37">
        <f t="shared" si="23"/>
        <v>20.245451567186667</v>
      </c>
      <c r="BE37">
        <f t="shared" si="24"/>
        <v>12.92350118357602</v>
      </c>
      <c r="BF37">
        <f t="shared" si="25"/>
        <v>6.0374076205034246</v>
      </c>
      <c r="BG37">
        <f t="shared" si="26"/>
        <v>1.9117331906988271</v>
      </c>
      <c r="BH37">
        <f t="shared" si="27"/>
        <v>0.35576792002605989</v>
      </c>
      <c r="BI37">
        <f t="shared" si="28"/>
        <v>2.9322977804650319E-2</v>
      </c>
      <c r="BJ37">
        <f t="shared" si="29"/>
        <v>8.0832236736164066E-4</v>
      </c>
      <c r="BL37">
        <f t="shared" si="30"/>
        <v>7.94723700383419E-2</v>
      </c>
      <c r="BM37">
        <f t="shared" si="31"/>
        <v>0.21846406616277425</v>
      </c>
      <c r="BN37">
        <f t="shared" si="32"/>
        <v>0.31831933823905417</v>
      </c>
      <c r="BO37">
        <f t="shared" si="33"/>
        <v>0.36185477039608283</v>
      </c>
      <c r="BP37">
        <f t="shared" si="34"/>
        <v>0.37963119555604641</v>
      </c>
      <c r="BQ37">
        <f t="shared" si="35"/>
        <v>0.38758244909445777</v>
      </c>
      <c r="BR37">
        <f t="shared" si="36"/>
        <v>0.3915361008826771</v>
      </c>
      <c r="BS37">
        <f t="shared" si="37"/>
        <v>0.3936927943614375</v>
      </c>
      <c r="BT37">
        <f t="shared" si="38"/>
        <v>0.39495541094279341</v>
      </c>
      <c r="BU37">
        <f t="shared" si="39"/>
        <v>0.39573022206962621</v>
      </c>
      <c r="BW37">
        <f t="shared" si="40"/>
        <v>1.6619262479914475E-2</v>
      </c>
      <c r="BX37">
        <f t="shared" si="41"/>
        <v>3.8529155611410459E-2</v>
      </c>
      <c r="BY37">
        <f t="shared" si="42"/>
        <v>8.311400593964953E-2</v>
      </c>
      <c r="BZ37">
        <f t="shared" si="43"/>
        <v>0.15705135538474288</v>
      </c>
      <c r="CA37">
        <f t="shared" si="44"/>
        <v>0.24608397912251154</v>
      </c>
      <c r="CB37">
        <f t="shared" si="45"/>
        <v>0.31974161958938857</v>
      </c>
      <c r="CC37">
        <f t="shared" si="46"/>
        <v>0.36391315110523043</v>
      </c>
      <c r="CD37">
        <f t="shared" si="47"/>
        <v>0.38539254528221356</v>
      </c>
      <c r="CE37">
        <f t="shared" si="48"/>
        <v>0.39466979650438339</v>
      </c>
      <c r="CF37">
        <f t="shared" si="49"/>
        <v>0.39836288562086858</v>
      </c>
      <c r="CG37">
        <f t="shared" si="50"/>
        <v>0.39967273192120145</v>
      </c>
      <c r="CH37">
        <f t="shared" si="51"/>
        <v>0.39999482420803739</v>
      </c>
      <c r="CJ37">
        <f t="shared" si="52"/>
        <v>0.2669287760641294</v>
      </c>
    </row>
    <row r="38" spans="1:88">
      <c r="Q38">
        <v>36</v>
      </c>
      <c r="R38">
        <v>0.3</v>
      </c>
      <c r="S38">
        <f>q*SUMPRODUCT(surv_vul,wa,AL38:AU38)*EXP(T38)</f>
        <v>89.651604938690213</v>
      </c>
      <c r="T38">
        <v>0.27726624344781198</v>
      </c>
      <c r="U38">
        <f t="shared" ca="1" si="4"/>
        <v>0.35356431585648801</v>
      </c>
      <c r="W38">
        <f t="shared" si="5"/>
        <v>1.0699935540991575E-9</v>
      </c>
      <c r="X38">
        <f t="shared" si="6"/>
        <v>7.4372372032418324E-2</v>
      </c>
      <c r="Y38">
        <f t="shared" si="7"/>
        <v>1.7616837511555683</v>
      </c>
      <c r="Z38">
        <f t="shared" si="8"/>
        <v>1.7529593738929576</v>
      </c>
      <c r="AA38">
        <f t="shared" si="9"/>
        <v>6.17755152745206</v>
      </c>
      <c r="AB38">
        <f t="shared" si="10"/>
        <v>4.0354521531479</v>
      </c>
      <c r="AC38">
        <f t="shared" si="11"/>
        <v>3.5103237423868614</v>
      </c>
      <c r="AD38">
        <f t="shared" si="12"/>
        <v>1.9496626898320031</v>
      </c>
      <c r="AE38">
        <f t="shared" si="13"/>
        <v>0.62278421275544005</v>
      </c>
      <c r="AF38">
        <f t="shared" si="14"/>
        <v>0.1106684116527565</v>
      </c>
      <c r="AG38">
        <f t="shared" si="15"/>
        <v>8.3324127430466494E-3</v>
      </c>
      <c r="AH38">
        <f t="shared" si="16"/>
        <v>1.9917458912308486E-4</v>
      </c>
      <c r="AJ38">
        <f t="shared" ca="1" si="17"/>
        <v>0.50351561759925956</v>
      </c>
      <c r="AK38">
        <v>0.56284715191099888</v>
      </c>
      <c r="AL38">
        <f>(reca*$AW37/(1+recb*$AW37))*EXP(AK37)</f>
        <v>30.829383984349931</v>
      </c>
      <c r="AM38">
        <f>AL37*Sa*(1-BL37)</f>
        <v>46.370689734852078</v>
      </c>
      <c r="AN38">
        <f>AM37*Sa*(1-BM37)</f>
        <v>20.493542434566919</v>
      </c>
      <c r="AO38">
        <f>AN37*Sa*(1-BN37)</f>
        <v>12.33072991065789</v>
      </c>
      <c r="AP38">
        <f>AO37*Sa*(1-BO37)</f>
        <v>5.0175968800822339</v>
      </c>
      <c r="AQ38">
        <f>AP37*Sa*(1-BP37)</f>
        <v>1.8791611065393805</v>
      </c>
      <c r="AR38">
        <f>AQ37*Sa*(1-BQ37)</f>
        <v>0.75269025055052119</v>
      </c>
      <c r="AS38">
        <f>AR37*Sa*(1-BR37)</f>
        <v>0.27025018687929747</v>
      </c>
      <c r="AT38">
        <f>AS37*Sa*(1-BS37)</f>
        <v>0.14352909564585134</v>
      </c>
      <c r="AU38">
        <f>AT37*Sa*(1-BT37)/(1-Sa*(1-BU37))</f>
        <v>3.8394249791859757E-2</v>
      </c>
      <c r="AW38">
        <f>SUMPRODUCT(AL38:AU38,fec)</f>
        <v>81.985950149088126</v>
      </c>
      <c r="AY38">
        <f t="shared" si="18"/>
        <v>8.584364521930049E-8</v>
      </c>
      <c r="AZ38">
        <f t="shared" si="19"/>
        <v>2.5737175169373248</v>
      </c>
      <c r="BA38">
        <f t="shared" si="20"/>
        <v>28.261321803126762</v>
      </c>
      <c r="BB38">
        <f t="shared" si="21"/>
        <v>14.88226038842369</v>
      </c>
      <c r="BC38">
        <f t="shared" si="22"/>
        <v>33.471237742931116</v>
      </c>
      <c r="BD38">
        <f t="shared" si="23"/>
        <v>16.827971528303461</v>
      </c>
      <c r="BE38">
        <f t="shared" si="24"/>
        <v>12.861397402927066</v>
      </c>
      <c r="BF38">
        <f t="shared" si="25"/>
        <v>6.7452011849522169</v>
      </c>
      <c r="BG38">
        <f t="shared" si="26"/>
        <v>2.10398403347636</v>
      </c>
      <c r="BH38">
        <f t="shared" si="27"/>
        <v>0.37041071728782909</v>
      </c>
      <c r="BI38">
        <f t="shared" si="28"/>
        <v>2.7797452190423472E-2</v>
      </c>
      <c r="BJ38">
        <f t="shared" si="29"/>
        <v>6.6392388790675666E-4</v>
      </c>
      <c r="BL38">
        <f t="shared" si="30"/>
        <v>5.9604277528756425E-2</v>
      </c>
      <c r="BM38">
        <f t="shared" si="31"/>
        <v>0.16384804962208069</v>
      </c>
      <c r="BN38">
        <f t="shared" si="32"/>
        <v>0.23873950367929062</v>
      </c>
      <c r="BO38">
        <f t="shared" si="33"/>
        <v>0.27139107779706217</v>
      </c>
      <c r="BP38">
        <f t="shared" si="34"/>
        <v>0.28472339666703478</v>
      </c>
      <c r="BQ38">
        <f t="shared" si="35"/>
        <v>0.29068683682084334</v>
      </c>
      <c r="BR38">
        <f t="shared" si="36"/>
        <v>0.29365207566200774</v>
      </c>
      <c r="BS38">
        <f t="shared" si="37"/>
        <v>0.29526959577107803</v>
      </c>
      <c r="BT38">
        <f t="shared" si="38"/>
        <v>0.29621655820709508</v>
      </c>
      <c r="BU38">
        <f t="shared" si="39"/>
        <v>0.29679766655221967</v>
      </c>
      <c r="BW38">
        <f t="shared" si="40"/>
        <v>1.2464446859935854E-2</v>
      </c>
      <c r="BX38">
        <f t="shared" si="41"/>
        <v>2.8896866708557838E-2</v>
      </c>
      <c r="BY38">
        <f t="shared" si="42"/>
        <v>6.2335504454737144E-2</v>
      </c>
      <c r="BZ38">
        <f t="shared" si="43"/>
        <v>0.11778851653855714</v>
      </c>
      <c r="CA38">
        <f t="shared" si="44"/>
        <v>0.18456298434188365</v>
      </c>
      <c r="CB38">
        <f t="shared" si="45"/>
        <v>0.23980621469204141</v>
      </c>
      <c r="CC38">
        <f t="shared" si="46"/>
        <v>0.27293486332892281</v>
      </c>
      <c r="CD38">
        <f t="shared" si="47"/>
        <v>0.28904440896166012</v>
      </c>
      <c r="CE38">
        <f t="shared" si="48"/>
        <v>0.29600234737828751</v>
      </c>
      <c r="CF38">
        <f t="shared" si="49"/>
        <v>0.29877216421565139</v>
      </c>
      <c r="CG38">
        <f t="shared" si="50"/>
        <v>0.29975454894090103</v>
      </c>
      <c r="CH38">
        <f t="shared" si="51"/>
        <v>0.299996118156028</v>
      </c>
      <c r="CJ38">
        <f t="shared" si="52"/>
        <v>0.20019658204809701</v>
      </c>
    </row>
    <row r="39" spans="1:88">
      <c r="Q39">
        <v>37</v>
      </c>
      <c r="R39">
        <v>0.3</v>
      </c>
      <c r="S39">
        <f>q*SUMPRODUCT(surv_vul,wa,AL39:AU39)*EXP(T39)</f>
        <v>60.67373082404788</v>
      </c>
      <c r="T39">
        <v>-0.26345059809174259</v>
      </c>
      <c r="U39">
        <f t="shared" ca="1" si="4"/>
        <v>-0.2222512876572329</v>
      </c>
      <c r="W39">
        <f t="shared" si="5"/>
        <v>3.887855938838585E-9</v>
      </c>
      <c r="X39">
        <f t="shared" si="6"/>
        <v>0.27023439035031116</v>
      </c>
      <c r="Y39">
        <f t="shared" si="7"/>
        <v>6.393327420487922</v>
      </c>
      <c r="Z39">
        <f t="shared" si="8"/>
        <v>0.78123704129472327</v>
      </c>
      <c r="AA39">
        <f t="shared" si="9"/>
        <v>3.1273113943215876</v>
      </c>
      <c r="AB39">
        <f t="shared" si="10"/>
        <v>5.0126158612707146</v>
      </c>
      <c r="AC39">
        <f t="shared" si="11"/>
        <v>3.7086870170737543</v>
      </c>
      <c r="AD39">
        <f t="shared" si="12"/>
        <v>2.1767816437525811</v>
      </c>
      <c r="AE39">
        <f t="shared" si="13"/>
        <v>0.79858473345802572</v>
      </c>
      <c r="AF39">
        <f t="shared" si="14"/>
        <v>0.1494386655766016</v>
      </c>
      <c r="AG39">
        <f t="shared" si="15"/>
        <v>1.2472529578075353E-2</v>
      </c>
      <c r="AH39">
        <f t="shared" si="16"/>
        <v>3.5169095225606549E-4</v>
      </c>
      <c r="AJ39">
        <f t="shared" ca="1" si="17"/>
        <v>-0.38231434228487782</v>
      </c>
      <c r="AK39">
        <v>-0.14149534681310405</v>
      </c>
      <c r="AL39">
        <f>(reca*$AW38/(1+recb*$AW38))*EXP(AK38)</f>
        <v>112.01955726843146</v>
      </c>
      <c r="AM39">
        <f>AL38*Sa*(1-BL38)</f>
        <v>20.29427546941902</v>
      </c>
      <c r="AN39">
        <f>AM38*Sa*(1-BM38)</f>
        <v>27.141061056059943</v>
      </c>
      <c r="AO39">
        <f>AN38*Sa*(1-BN38)</f>
        <v>10.920647479414948</v>
      </c>
      <c r="AP39">
        <f>AO38*Sa*(1-BO38)</f>
        <v>6.2889961574564941</v>
      </c>
      <c r="AQ39">
        <f>AP38*Sa*(1-BP38)</f>
        <v>2.512278867681859</v>
      </c>
      <c r="AR39">
        <f>AQ38*Sa*(1-BQ38)</f>
        <v>0.9330396370184626</v>
      </c>
      <c r="AS39">
        <f>AR38*Sa*(1-BR38)</f>
        <v>0.37216285365442647</v>
      </c>
      <c r="AT39">
        <f>AS38*Sa*(1-BS38)</f>
        <v>0.13331747226747293</v>
      </c>
      <c r="AU39">
        <f>AT38*Sa*(1-BT38)/(1-Sa*(1-BU38))</f>
        <v>0.13925794516377776</v>
      </c>
      <c r="AW39">
        <f>SUMPRODUCT(AL39:AU39,fec)</f>
        <v>95.001486039515186</v>
      </c>
      <c r="AY39">
        <f t="shared" si="18"/>
        <v>3.1191564154645475E-7</v>
      </c>
      <c r="AZ39">
        <f t="shared" si="19"/>
        <v>9.3516848409824647</v>
      </c>
      <c r="BA39">
        <f t="shared" si="20"/>
        <v>102.56317770124447</v>
      </c>
      <c r="BB39">
        <f t="shared" si="21"/>
        <v>6.6325399474658591</v>
      </c>
      <c r="BC39">
        <f t="shared" si="22"/>
        <v>16.944412800177581</v>
      </c>
      <c r="BD39">
        <f t="shared" si="23"/>
        <v>20.902777134895793</v>
      </c>
      <c r="BE39">
        <f t="shared" si="24"/>
        <v>13.588176211128783</v>
      </c>
      <c r="BF39">
        <f t="shared" si="25"/>
        <v>7.5309591753470562</v>
      </c>
      <c r="BG39">
        <f t="shared" si="26"/>
        <v>2.6979000015747978</v>
      </c>
      <c r="BH39">
        <f t="shared" si="27"/>
        <v>0.50017599855366024</v>
      </c>
      <c r="BI39">
        <f t="shared" si="28"/>
        <v>4.1609141953453423E-2</v>
      </c>
      <c r="BJ39">
        <f t="shared" si="29"/>
        <v>1.1723183433765333E-3</v>
      </c>
      <c r="BL39">
        <f t="shared" si="30"/>
        <v>5.9604277528756425E-2</v>
      </c>
      <c r="BM39">
        <f t="shared" si="31"/>
        <v>0.16384804962208069</v>
      </c>
      <c r="BN39">
        <f t="shared" si="32"/>
        <v>0.23873950367929062</v>
      </c>
      <c r="BO39">
        <f t="shared" si="33"/>
        <v>0.27139107779706217</v>
      </c>
      <c r="BP39">
        <f t="shared" si="34"/>
        <v>0.28472339666703478</v>
      </c>
      <c r="BQ39">
        <f t="shared" si="35"/>
        <v>0.29068683682084334</v>
      </c>
      <c r="BR39">
        <f t="shared" si="36"/>
        <v>0.29365207566200774</v>
      </c>
      <c r="BS39">
        <f t="shared" si="37"/>
        <v>0.29526959577107803</v>
      </c>
      <c r="BT39">
        <f t="shared" si="38"/>
        <v>0.29621655820709508</v>
      </c>
      <c r="BU39">
        <f t="shared" si="39"/>
        <v>0.29679766655221967</v>
      </c>
      <c r="BW39">
        <f t="shared" si="40"/>
        <v>1.2464446859935854E-2</v>
      </c>
      <c r="BX39">
        <f t="shared" si="41"/>
        <v>2.8896866708557838E-2</v>
      </c>
      <c r="BY39">
        <f t="shared" si="42"/>
        <v>6.2335504454737144E-2</v>
      </c>
      <c r="BZ39">
        <f t="shared" si="43"/>
        <v>0.11778851653855714</v>
      </c>
      <c r="CA39">
        <f t="shared" si="44"/>
        <v>0.18456298434188365</v>
      </c>
      <c r="CB39">
        <f t="shared" si="45"/>
        <v>0.23980621469204141</v>
      </c>
      <c r="CC39">
        <f t="shared" si="46"/>
        <v>0.27293486332892281</v>
      </c>
      <c r="CD39">
        <f t="shared" si="47"/>
        <v>0.28904440896166012</v>
      </c>
      <c r="CE39">
        <f t="shared" si="48"/>
        <v>0.29600234737828751</v>
      </c>
      <c r="CF39">
        <f t="shared" si="49"/>
        <v>0.29877216421565139</v>
      </c>
      <c r="CG39">
        <f t="shared" si="50"/>
        <v>0.29975454894090103</v>
      </c>
      <c r="CH39">
        <f t="shared" si="51"/>
        <v>0.299996118156028</v>
      </c>
      <c r="CJ39">
        <f t="shared" si="52"/>
        <v>0.20019658204809701</v>
      </c>
    </row>
    <row r="40" spans="1:88">
      <c r="Q40">
        <v>38</v>
      </c>
      <c r="R40">
        <v>0.3</v>
      </c>
      <c r="S40">
        <f>q*SUMPRODUCT(surv_vul,wa,AL40:AU40)*EXP(T40)</f>
        <v>82.651972122110266</v>
      </c>
      <c r="T40">
        <v>-3.573998079152893E-2</v>
      </c>
      <c r="U40">
        <f t="shared" ca="1" si="4"/>
        <v>-0.35193648488910423</v>
      </c>
      <c r="W40">
        <f t="shared" si="5"/>
        <v>2.041359647210225E-9</v>
      </c>
      <c r="X40">
        <f t="shared" si="6"/>
        <v>0.14188941354677828</v>
      </c>
      <c r="Y40">
        <f t="shared" si="7"/>
        <v>3.3602070388335652</v>
      </c>
      <c r="Z40">
        <f t="shared" si="8"/>
        <v>2.787232752416557</v>
      </c>
      <c r="AA40">
        <f t="shared" si="9"/>
        <v>9.3414323078437995</v>
      </c>
      <c r="AB40">
        <f t="shared" si="10"/>
        <v>2.7691718712879543</v>
      </c>
      <c r="AC40">
        <f t="shared" si="11"/>
        <v>3.5310834992290685</v>
      </c>
      <c r="AD40">
        <f t="shared" si="12"/>
        <v>2.4010485920009841</v>
      </c>
      <c r="AE40">
        <f t="shared" si="13"/>
        <v>0.91404874668534097</v>
      </c>
      <c r="AF40">
        <f t="shared" si="14"/>
        <v>0.18402798675742246</v>
      </c>
      <c r="AG40">
        <f t="shared" si="15"/>
        <v>1.47997560473891E-2</v>
      </c>
      <c r="AH40">
        <f t="shared" si="16"/>
        <v>3.8968330446624279E-4</v>
      </c>
      <c r="AJ40">
        <f t="shared" ca="1" si="17"/>
        <v>-0.49832735047863713</v>
      </c>
      <c r="AK40">
        <v>-0.65786359153702001</v>
      </c>
      <c r="AL40">
        <f>(reca*$AW39/(1+recb*$AW39))*EXP(AK39)</f>
        <v>58.81704635710183</v>
      </c>
      <c r="AM40">
        <f>AL39*Sa*(1-BL39)</f>
        <v>73.739901981886561</v>
      </c>
      <c r="AN40">
        <f>AM39*Sa*(1-BM39)</f>
        <v>11.878369132603506</v>
      </c>
      <c r="AO40">
        <f>AN39*Sa*(1-BN39)</f>
        <v>14.46299296263037</v>
      </c>
      <c r="AP40">
        <f>AO39*Sa*(1-BO39)</f>
        <v>5.5698170775450251</v>
      </c>
      <c r="AQ40">
        <f>AP39*Sa*(1-BP39)</f>
        <v>3.1488604052726172</v>
      </c>
      <c r="AR40">
        <f>AQ39*Sa*(1-BQ39)</f>
        <v>1.2473947841054431</v>
      </c>
      <c r="AS40">
        <f>AR39*Sa*(1-BR39)</f>
        <v>0.46133544792363967</v>
      </c>
      <c r="AT40">
        <f>AS39*Sa*(1-BS39)</f>
        <v>0.18359214287321704</v>
      </c>
      <c r="AU40">
        <f>AT39*Sa*(1-BT39)/(1-Sa*(1-BU39))</f>
        <v>0.12935020010302586</v>
      </c>
      <c r="AW40">
        <f>SUMPRODUCT(AL40:AU40,fec)</f>
        <v>91.344247155823354</v>
      </c>
      <c r="AY40">
        <f t="shared" si="18"/>
        <v>1.6377458784566799E-7</v>
      </c>
      <c r="AZ40">
        <f t="shared" si="19"/>
        <v>4.9102006448594508</v>
      </c>
      <c r="BA40">
        <f t="shared" si="20"/>
        <v>53.905187231996621</v>
      </c>
      <c r="BB40">
        <f t="shared" si="21"/>
        <v>23.663026195802189</v>
      </c>
      <c r="BC40">
        <f t="shared" si="22"/>
        <v>50.613790956802973</v>
      </c>
      <c r="BD40">
        <f t="shared" si="23"/>
        <v>11.547540062062689</v>
      </c>
      <c r="BE40">
        <f t="shared" si="24"/>
        <v>12.937458616174084</v>
      </c>
      <c r="BF40">
        <f t="shared" si="25"/>
        <v>8.3068501502115808</v>
      </c>
      <c r="BG40">
        <f t="shared" si="26"/>
        <v>3.0879780338944323</v>
      </c>
      <c r="BH40">
        <f t="shared" si="27"/>
        <v>0.61594756405952367</v>
      </c>
      <c r="BI40">
        <f t="shared" si="28"/>
        <v>4.9372915606051365E-2</v>
      </c>
      <c r="BJ40">
        <f t="shared" si="29"/>
        <v>1.2989611561025883E-3</v>
      </c>
      <c r="BL40">
        <f t="shared" si="30"/>
        <v>5.9604277528756425E-2</v>
      </c>
      <c r="BM40">
        <f t="shared" si="31"/>
        <v>0.16384804962208069</v>
      </c>
      <c r="BN40">
        <f t="shared" si="32"/>
        <v>0.23873950367929062</v>
      </c>
      <c r="BO40">
        <f t="shared" si="33"/>
        <v>0.27139107779706217</v>
      </c>
      <c r="BP40">
        <f t="shared" si="34"/>
        <v>0.28472339666703478</v>
      </c>
      <c r="BQ40">
        <f t="shared" si="35"/>
        <v>0.29068683682084334</v>
      </c>
      <c r="BR40">
        <f t="shared" si="36"/>
        <v>0.29365207566200774</v>
      </c>
      <c r="BS40">
        <f t="shared" si="37"/>
        <v>0.29526959577107803</v>
      </c>
      <c r="BT40">
        <f t="shared" si="38"/>
        <v>0.29621655820709508</v>
      </c>
      <c r="BU40">
        <f t="shared" si="39"/>
        <v>0.29679766655221967</v>
      </c>
      <c r="BW40">
        <f t="shared" si="40"/>
        <v>1.2464446859935854E-2</v>
      </c>
      <c r="BX40">
        <f t="shared" si="41"/>
        <v>2.8896866708557838E-2</v>
      </c>
      <c r="BY40">
        <f t="shared" si="42"/>
        <v>6.2335504454737144E-2</v>
      </c>
      <c r="BZ40">
        <f t="shared" si="43"/>
        <v>0.11778851653855714</v>
      </c>
      <c r="CA40">
        <f t="shared" si="44"/>
        <v>0.18456298434188365</v>
      </c>
      <c r="CB40">
        <f t="shared" si="45"/>
        <v>0.23980621469204141</v>
      </c>
      <c r="CC40">
        <f t="shared" si="46"/>
        <v>0.27293486332892281</v>
      </c>
      <c r="CD40">
        <f t="shared" si="47"/>
        <v>0.28904440896166012</v>
      </c>
      <c r="CE40">
        <f t="shared" si="48"/>
        <v>0.29600234737828751</v>
      </c>
      <c r="CF40">
        <f t="shared" si="49"/>
        <v>0.29877216421565139</v>
      </c>
      <c r="CG40">
        <f t="shared" si="50"/>
        <v>0.29975454894090103</v>
      </c>
      <c r="CH40">
        <f t="shared" si="51"/>
        <v>0.299996118156028</v>
      </c>
      <c r="CJ40">
        <f t="shared" si="52"/>
        <v>0.20019658204809701</v>
      </c>
    </row>
    <row r="41" spans="1:88">
      <c r="Q41">
        <v>39</v>
      </c>
      <c r="R41">
        <v>0.2</v>
      </c>
      <c r="S41">
        <f>q*SUMPRODUCT(surv_vul,wa,AL41:AU41)*EXP(T41)</f>
        <v>104.82992759581855</v>
      </c>
      <c r="T41">
        <v>0.17503314785453089</v>
      </c>
      <c r="U41">
        <f t="shared" ca="1" si="4"/>
        <v>0.19951904780041133</v>
      </c>
      <c r="W41">
        <f t="shared" si="5"/>
        <v>7.9953991966539062E-10</v>
      </c>
      <c r="X41">
        <f t="shared" si="6"/>
        <v>5.5573867137432696E-2</v>
      </c>
      <c r="Y41">
        <f t="shared" si="7"/>
        <v>1.3159316416311042</v>
      </c>
      <c r="Z41">
        <f t="shared" si="8"/>
        <v>0.97788594533994511</v>
      </c>
      <c r="AA41">
        <f t="shared" si="9"/>
        <v>3.8396522206860295</v>
      </c>
      <c r="AB41">
        <f t="shared" si="10"/>
        <v>5.0536861501053787</v>
      </c>
      <c r="AC41">
        <f t="shared" si="11"/>
        <v>2.5371187223009879</v>
      </c>
      <c r="AD41">
        <f t="shared" si="12"/>
        <v>1.4495495025795779</v>
      </c>
      <c r="AE41">
        <f t="shared" si="13"/>
        <v>0.67693510325362272</v>
      </c>
      <c r="AF41">
        <f t="shared" si="14"/>
        <v>0.14591838687604325</v>
      </c>
      <c r="AG41">
        <f t="shared" si="15"/>
        <v>1.2657823114376252E-2</v>
      </c>
      <c r="AH41">
        <f t="shared" si="16"/>
        <v>3.4297579095189423E-4</v>
      </c>
      <c r="AJ41">
        <f t="shared" ca="1" si="17"/>
        <v>0.44239235768617391</v>
      </c>
      <c r="AK41">
        <v>1.8688676753321417E-2</v>
      </c>
      <c r="AL41">
        <f>(reca*$AW40/(1+recb*$AW40))*EXP(AK40)</f>
        <v>34.555334191418254</v>
      </c>
      <c r="AM41">
        <f>AL40*Sa*(1-BL40)</f>
        <v>38.717910863043869</v>
      </c>
      <c r="AN41">
        <f>AM40*Sa*(1-BM40)</f>
        <v>43.160435900396536</v>
      </c>
      <c r="AO41">
        <f>AN40*Sa*(1-BN40)</f>
        <v>6.3297735050786548</v>
      </c>
      <c r="AP41">
        <f>AO40*Sa*(1-BO40)</f>
        <v>7.3765063241458826</v>
      </c>
      <c r="AQ41">
        <f>AP40*Sa*(1-BP40)</f>
        <v>2.7887720108237479</v>
      </c>
      <c r="AR41">
        <f>AQ40*Sa*(1-BQ40)</f>
        <v>1.5634697628283432</v>
      </c>
      <c r="AS41">
        <f>AR40*Sa*(1-BR40)</f>
        <v>0.61676632870797243</v>
      </c>
      <c r="AT41">
        <f>AS40*Sa*(1-BS40)</f>
        <v>0.22758199168991416</v>
      </c>
      <c r="AU41">
        <f>AT40*Sa*(1-BT40)/(1-Sa*(1-BU40))</f>
        <v>0.17812879297883258</v>
      </c>
      <c r="AW41">
        <f>SUMPRODUCT(AL41:AU41,fec)</f>
        <v>111.17047363153996</v>
      </c>
      <c r="AY41">
        <f t="shared" si="18"/>
        <v>9.6218459830174747E-8</v>
      </c>
      <c r="AZ41">
        <f t="shared" si="19"/>
        <v>2.8847695339045751</v>
      </c>
      <c r="BA41">
        <f t="shared" si="20"/>
        <v>31.665701267885563</v>
      </c>
      <c r="BB41">
        <f t="shared" si="21"/>
        <v>12.453072346231329</v>
      </c>
      <c r="BC41">
        <f t="shared" si="22"/>
        <v>31.206031651288278</v>
      </c>
      <c r="BD41">
        <f t="shared" si="23"/>
        <v>31.611062435946316</v>
      </c>
      <c r="BE41">
        <f t="shared" si="24"/>
        <v>13.943539630791443</v>
      </c>
      <c r="BF41">
        <f t="shared" si="25"/>
        <v>7.522457402584724</v>
      </c>
      <c r="BG41">
        <f t="shared" si="26"/>
        <v>3.4303871704867306</v>
      </c>
      <c r="BH41">
        <f t="shared" si="27"/>
        <v>0.73259026954090922</v>
      </c>
      <c r="BI41">
        <f t="shared" si="28"/>
        <v>6.3340939240617691E-2</v>
      </c>
      <c r="BJ41">
        <f t="shared" si="29"/>
        <v>1.7149011446883746E-3</v>
      </c>
      <c r="BL41">
        <f t="shared" si="30"/>
        <v>3.973618501917095E-2</v>
      </c>
      <c r="BM41">
        <f t="shared" si="31"/>
        <v>0.10923203308138713</v>
      </c>
      <c r="BN41">
        <f t="shared" si="32"/>
        <v>0.15915966911952709</v>
      </c>
      <c r="BO41">
        <f t="shared" si="33"/>
        <v>0.18092738519804141</v>
      </c>
      <c r="BP41">
        <f t="shared" si="34"/>
        <v>0.1898155977780232</v>
      </c>
      <c r="BQ41">
        <f t="shared" si="35"/>
        <v>0.19379122454722889</v>
      </c>
      <c r="BR41">
        <f t="shared" si="36"/>
        <v>0.19576805044133855</v>
      </c>
      <c r="BS41">
        <f t="shared" si="37"/>
        <v>0.19684639718071875</v>
      </c>
      <c r="BT41">
        <f t="shared" si="38"/>
        <v>0.1974777054713967</v>
      </c>
      <c r="BU41">
        <f t="shared" si="39"/>
        <v>0.19786511103481311</v>
      </c>
      <c r="BW41">
        <f t="shared" si="40"/>
        <v>8.3096312399572377E-3</v>
      </c>
      <c r="BX41">
        <f t="shared" si="41"/>
        <v>1.926457780570523E-2</v>
      </c>
      <c r="BY41">
        <f t="shared" si="42"/>
        <v>4.1557002969824765E-2</v>
      </c>
      <c r="BZ41">
        <f t="shared" si="43"/>
        <v>7.852567769237144E-2</v>
      </c>
      <c r="CA41">
        <f t="shared" si="44"/>
        <v>0.12304198956125577</v>
      </c>
      <c r="CB41">
        <f t="shared" si="45"/>
        <v>0.15987080979469429</v>
      </c>
      <c r="CC41">
        <f t="shared" si="46"/>
        <v>0.18195657555261521</v>
      </c>
      <c r="CD41">
        <f t="shared" si="47"/>
        <v>0.19269627264110678</v>
      </c>
      <c r="CE41">
        <f t="shared" si="48"/>
        <v>0.19733489825219169</v>
      </c>
      <c r="CF41">
        <f t="shared" si="49"/>
        <v>0.19918144281043429</v>
      </c>
      <c r="CG41">
        <f t="shared" si="50"/>
        <v>0.19983636596060073</v>
      </c>
      <c r="CH41">
        <f t="shared" si="51"/>
        <v>0.1999974121040187</v>
      </c>
      <c r="CJ41">
        <f t="shared" si="52"/>
        <v>0.1334643880320647</v>
      </c>
    </row>
    <row r="42" spans="1:88">
      <c r="Q42">
        <v>40</v>
      </c>
      <c r="R42">
        <v>0.2</v>
      </c>
      <c r="S42">
        <f>q*SUMPRODUCT(surv_vul,wa,AL42:AU42)*EXP(T42)</f>
        <v>145.19350141911917</v>
      </c>
      <c r="T42">
        <v>0.2450701323975269</v>
      </c>
      <c r="U42">
        <f t="shared" ca="1" si="4"/>
        <v>-0.10466849225025876</v>
      </c>
      <c r="W42">
        <f t="shared" si="5"/>
        <v>1.6934350167407353E-9</v>
      </c>
      <c r="X42">
        <f t="shared" si="6"/>
        <v>0.11770610552088753</v>
      </c>
      <c r="Y42">
        <f t="shared" si="7"/>
        <v>2.785094362811976</v>
      </c>
      <c r="Z42">
        <f t="shared" si="8"/>
        <v>0.59104503916132511</v>
      </c>
      <c r="AA42">
        <f t="shared" si="9"/>
        <v>2.2835338893677806</v>
      </c>
      <c r="AB42">
        <f t="shared" si="10"/>
        <v>3.3590515458750243</v>
      </c>
      <c r="AC42">
        <f t="shared" si="11"/>
        <v>3.9020036623998946</v>
      </c>
      <c r="AD42">
        <f t="shared" si="12"/>
        <v>1.9960349322222879</v>
      </c>
      <c r="AE42">
        <f t="shared" si="13"/>
        <v>0.74921997912829275</v>
      </c>
      <c r="AF42">
        <f t="shared" si="14"/>
        <v>0.18904495029601934</v>
      </c>
      <c r="AG42">
        <f t="shared" si="15"/>
        <v>1.7963356339137277E-2</v>
      </c>
      <c r="AH42">
        <f t="shared" si="16"/>
        <v>5.2328019569791153E-4</v>
      </c>
      <c r="AJ42">
        <f t="shared" ca="1" si="17"/>
        <v>-0.77673894385856623</v>
      </c>
      <c r="AK42">
        <v>0.13500973541826403</v>
      </c>
      <c r="AL42">
        <f>(reca*$AW41/(1+recb*$AW41))*EXP(AK41)</f>
        <v>73.188607188095645</v>
      </c>
      <c r="AM42">
        <f>AL41*Sa*(1-BL41)</f>
        <v>23.227566947601968</v>
      </c>
      <c r="AN42">
        <f>AM41*Sa*(1-BM41)</f>
        <v>24.142073380738843</v>
      </c>
      <c r="AO42">
        <f>AN41*Sa*(1-BN41)</f>
        <v>25.403725758611891</v>
      </c>
      <c r="AP42">
        <f>AO41*Sa*(1-BO41)</f>
        <v>3.629181054597864</v>
      </c>
      <c r="AQ42">
        <f>AP41*Sa*(1-BP41)</f>
        <v>4.1834314405150055</v>
      </c>
      <c r="AR42">
        <f>AQ41*Sa*(1-BQ41)</f>
        <v>1.5738327966564398</v>
      </c>
      <c r="AS42">
        <f>AR41*Sa*(1-BR41)</f>
        <v>0.88017467347857803</v>
      </c>
      <c r="AT42">
        <f>AS41*Sa*(1-BS41)</f>
        <v>0.34675068453538566</v>
      </c>
      <c r="AU42">
        <f>AT41*Sa*(1-BT41)/(1-Sa*(1-BU41))</f>
        <v>0.29155330016328518</v>
      </c>
      <c r="AW42">
        <f>SUMPRODUCT(AL42:AU42,fec)</f>
        <v>133.06174306746877</v>
      </c>
      <c r="AY42">
        <f t="shared" si="18"/>
        <v>2.0379183718740447E-7</v>
      </c>
      <c r="AZ42">
        <f t="shared" si="19"/>
        <v>6.10997586908075</v>
      </c>
      <c r="BA42">
        <f t="shared" si="20"/>
        <v>67.01865302544266</v>
      </c>
      <c r="BB42">
        <f t="shared" si="21"/>
        <v>7.5267741270158259</v>
      </c>
      <c r="BC42">
        <f t="shared" si="22"/>
        <v>18.558980535916447</v>
      </c>
      <c r="BD42">
        <f t="shared" si="23"/>
        <v>21.01103728809975</v>
      </c>
      <c r="BE42">
        <f t="shared" si="24"/>
        <v>21.444697178704473</v>
      </c>
      <c r="BF42">
        <f t="shared" si="25"/>
        <v>10.358451177412579</v>
      </c>
      <c r="BG42">
        <f t="shared" si="26"/>
        <v>3.7966927581699128</v>
      </c>
      <c r="BH42">
        <f t="shared" si="27"/>
        <v>0.94910925249164857</v>
      </c>
      <c r="BI42">
        <f t="shared" si="28"/>
        <v>8.9890327282467153E-2</v>
      </c>
      <c r="BJ42">
        <f t="shared" si="29"/>
        <v>2.6164348337955161E-3</v>
      </c>
      <c r="BL42">
        <f t="shared" si="30"/>
        <v>3.973618501917095E-2</v>
      </c>
      <c r="BM42">
        <f t="shared" si="31"/>
        <v>0.10923203308138713</v>
      </c>
      <c r="BN42">
        <f t="shared" si="32"/>
        <v>0.15915966911952709</v>
      </c>
      <c r="BO42">
        <f t="shared" si="33"/>
        <v>0.18092738519804141</v>
      </c>
      <c r="BP42">
        <f t="shared" si="34"/>
        <v>0.1898155977780232</v>
      </c>
      <c r="BQ42">
        <f t="shared" si="35"/>
        <v>0.19379122454722889</v>
      </c>
      <c r="BR42">
        <f t="shared" si="36"/>
        <v>0.19576805044133855</v>
      </c>
      <c r="BS42">
        <f t="shared" si="37"/>
        <v>0.19684639718071875</v>
      </c>
      <c r="BT42">
        <f t="shared" si="38"/>
        <v>0.1974777054713967</v>
      </c>
      <c r="BU42">
        <f t="shared" si="39"/>
        <v>0.19786511103481311</v>
      </c>
      <c r="BW42">
        <f t="shared" si="40"/>
        <v>8.3096312399572377E-3</v>
      </c>
      <c r="BX42">
        <f t="shared" si="41"/>
        <v>1.926457780570523E-2</v>
      </c>
      <c r="BY42">
        <f t="shared" si="42"/>
        <v>4.1557002969824765E-2</v>
      </c>
      <c r="BZ42">
        <f t="shared" si="43"/>
        <v>7.852567769237144E-2</v>
      </c>
      <c r="CA42">
        <f t="shared" si="44"/>
        <v>0.12304198956125577</v>
      </c>
      <c r="CB42">
        <f t="shared" si="45"/>
        <v>0.15987080979469429</v>
      </c>
      <c r="CC42">
        <f t="shared" si="46"/>
        <v>0.18195657555261521</v>
      </c>
      <c r="CD42">
        <f t="shared" si="47"/>
        <v>0.19269627264110678</v>
      </c>
      <c r="CE42">
        <f t="shared" si="48"/>
        <v>0.19733489825219169</v>
      </c>
      <c r="CF42">
        <f t="shared" si="49"/>
        <v>0.19918144281043429</v>
      </c>
      <c r="CG42">
        <f t="shared" si="50"/>
        <v>0.19983636596060073</v>
      </c>
      <c r="CH42">
        <f t="shared" si="51"/>
        <v>0.1999974121040187</v>
      </c>
      <c r="CJ42">
        <f t="shared" si="52"/>
        <v>0.1334643880320647</v>
      </c>
    </row>
    <row r="43" spans="1:88">
      <c r="E43" t="s">
        <v>25</v>
      </c>
      <c r="F43">
        <v>1</v>
      </c>
      <c r="G43">
        <v>2</v>
      </c>
      <c r="H43">
        <v>3</v>
      </c>
      <c r="I43">
        <v>4</v>
      </c>
      <c r="J43">
        <v>5</v>
      </c>
      <c r="K43">
        <v>6</v>
      </c>
      <c r="L43">
        <v>7</v>
      </c>
      <c r="M43">
        <v>8</v>
      </c>
      <c r="N43">
        <v>9</v>
      </c>
      <c r="O43">
        <v>10</v>
      </c>
      <c r="Q43">
        <v>41</v>
      </c>
      <c r="R43">
        <v>0.2</v>
      </c>
      <c r="S43">
        <f>q*SUMPRODUCT(surv_vul,wa,AL43:AU43)*EXP(T43)</f>
        <v>181.30945130066138</v>
      </c>
      <c r="T43">
        <v>0.29966033816960402</v>
      </c>
      <c r="U43">
        <f t="shared" ca="1" si="4"/>
        <v>0.29679560028652985</v>
      </c>
      <c r="W43">
        <f t="shared" si="5"/>
        <v>2.0197974205607735E-9</v>
      </c>
      <c r="X43">
        <f t="shared" si="6"/>
        <v>0.14039067804847793</v>
      </c>
      <c r="Y43">
        <f t="shared" si="7"/>
        <v>3.3225984432735252</v>
      </c>
      <c r="Z43">
        <f t="shared" si="8"/>
        <v>1.2441335339064128</v>
      </c>
      <c r="AA43">
        <f t="shared" si="9"/>
        <v>4.2577134814827629</v>
      </c>
      <c r="AB43">
        <f t="shared" si="10"/>
        <v>2.0995225992862703</v>
      </c>
      <c r="AC43">
        <f t="shared" si="11"/>
        <v>2.8583418516092589</v>
      </c>
      <c r="AD43">
        <f t="shared" si="12"/>
        <v>2.5524121749067534</v>
      </c>
      <c r="AE43">
        <f t="shared" si="13"/>
        <v>0.98041080608405373</v>
      </c>
      <c r="AF43">
        <f t="shared" si="14"/>
        <v>0.22456606301508347</v>
      </c>
      <c r="AG43">
        <f t="shared" si="15"/>
        <v>2.3573864231405218E-2</v>
      </c>
      <c r="AH43">
        <f t="shared" si="16"/>
        <v>7.3176867756625662E-4</v>
      </c>
      <c r="AJ43">
        <f t="shared" ca="1" si="17"/>
        <v>0.93112816273416155</v>
      </c>
      <c r="AK43">
        <v>7.0007174277135764E-2</v>
      </c>
      <c r="AL43">
        <f>(reca*$AW42/(1+recb*$AW42))*EXP(AK42)</f>
        <v>87.293671392662418</v>
      </c>
      <c r="AM43">
        <f>AL42*Sa*(1-BL42)</f>
        <v>49.196261967723181</v>
      </c>
      <c r="AN43">
        <f>AM42*Sa*(1-BM42)</f>
        <v>14.483261446843096</v>
      </c>
      <c r="AO43">
        <f>AN42*Sa*(1-BN42)</f>
        <v>14.209740903078764</v>
      </c>
      <c r="AP43">
        <f>AO42*Sa*(1-BO42)</f>
        <v>14.565247897951192</v>
      </c>
      <c r="AQ43">
        <f>AP42*Sa*(1-BP42)</f>
        <v>2.0582142087276072</v>
      </c>
      <c r="AR43">
        <f>AQ42*Sa*(1-BQ42)</f>
        <v>2.3609035009288624</v>
      </c>
      <c r="AS43">
        <f>AR42*Sa*(1-BR42)</f>
        <v>0.88600867176415532</v>
      </c>
      <c r="AT43">
        <f>AS42*Sa*(1-BS42)</f>
        <v>0.49484084382290205</v>
      </c>
      <c r="AU43">
        <f>AT42*Sa*(1-BT42)/(1-Sa*(1-BU42))</f>
        <v>0.44421927086355756</v>
      </c>
      <c r="AW43">
        <f>SUMPRODUCT(AL43:AU43,fec)</f>
        <v>133.60208889638022</v>
      </c>
      <c r="AY43">
        <f t="shared" si="18"/>
        <v>2.4306703417216475E-7</v>
      </c>
      <c r="AZ43">
        <f t="shared" si="19"/>
        <v>7.2875034929081624</v>
      </c>
      <c r="BA43">
        <f t="shared" si="20"/>
        <v>79.952792690226474</v>
      </c>
      <c r="BB43">
        <f t="shared" si="21"/>
        <v>15.843652299065445</v>
      </c>
      <c r="BC43">
        <f t="shared" si="22"/>
        <v>34.603743784255734</v>
      </c>
      <c r="BD43">
        <f t="shared" si="23"/>
        <v>13.132620032277764</v>
      </c>
      <c r="BE43">
        <f t="shared" si="24"/>
        <v>15.708923092931755</v>
      </c>
      <c r="BF43">
        <f t="shared" si="25"/>
        <v>13.245778654268905</v>
      </c>
      <c r="BG43">
        <f t="shared" si="26"/>
        <v>4.968258603863875</v>
      </c>
      <c r="BH43">
        <f t="shared" si="27"/>
        <v>1.1274447049206704</v>
      </c>
      <c r="BI43">
        <f t="shared" si="28"/>
        <v>0.11796583728935997</v>
      </c>
      <c r="BJ43">
        <f t="shared" si="29"/>
        <v>3.6588907319743897E-3</v>
      </c>
      <c r="BL43">
        <f t="shared" si="30"/>
        <v>3.973618501917095E-2</v>
      </c>
      <c r="BM43">
        <f t="shared" si="31"/>
        <v>0.10923203308138713</v>
      </c>
      <c r="BN43">
        <f t="shared" si="32"/>
        <v>0.15915966911952709</v>
      </c>
      <c r="BO43">
        <f t="shared" si="33"/>
        <v>0.18092738519804141</v>
      </c>
      <c r="BP43">
        <f t="shared" si="34"/>
        <v>0.1898155977780232</v>
      </c>
      <c r="BQ43">
        <f t="shared" si="35"/>
        <v>0.19379122454722889</v>
      </c>
      <c r="BR43">
        <f t="shared" si="36"/>
        <v>0.19576805044133855</v>
      </c>
      <c r="BS43">
        <f t="shared" si="37"/>
        <v>0.19684639718071875</v>
      </c>
      <c r="BT43">
        <f t="shared" si="38"/>
        <v>0.1974777054713967</v>
      </c>
      <c r="BU43">
        <f t="shared" si="39"/>
        <v>0.19786511103481311</v>
      </c>
      <c r="BW43">
        <f t="shared" si="40"/>
        <v>8.3096312399572377E-3</v>
      </c>
      <c r="BX43">
        <f t="shared" si="41"/>
        <v>1.926457780570523E-2</v>
      </c>
      <c r="BY43">
        <f t="shared" si="42"/>
        <v>4.1557002969824765E-2</v>
      </c>
      <c r="BZ43">
        <f t="shared" si="43"/>
        <v>7.852567769237144E-2</v>
      </c>
      <c r="CA43">
        <f t="shared" si="44"/>
        <v>0.12304198956125577</v>
      </c>
      <c r="CB43">
        <f t="shared" si="45"/>
        <v>0.15987080979469429</v>
      </c>
      <c r="CC43">
        <f t="shared" si="46"/>
        <v>0.18195657555261521</v>
      </c>
      <c r="CD43">
        <f t="shared" si="47"/>
        <v>0.19269627264110678</v>
      </c>
      <c r="CE43">
        <f t="shared" si="48"/>
        <v>0.19733489825219169</v>
      </c>
      <c r="CF43">
        <f t="shared" si="49"/>
        <v>0.19918144281043429</v>
      </c>
      <c r="CG43">
        <f t="shared" si="50"/>
        <v>0.19983636596060073</v>
      </c>
      <c r="CH43">
        <f t="shared" si="51"/>
        <v>0.1999974121040187</v>
      </c>
      <c r="CJ43">
        <f t="shared" si="52"/>
        <v>0.1334643880320647</v>
      </c>
    </row>
    <row r="44" spans="1:88">
      <c r="E44">
        <v>1</v>
      </c>
      <c r="F44">
        <f>((len-0.5)-la)/stdl</f>
        <v>-10.276404220707722</v>
      </c>
      <c r="G44">
        <f>((len-0.5)-la)/stdl</f>
        <v>-11.162839031607952</v>
      </c>
      <c r="H44">
        <f>((len-0.5)-la)/stdl</f>
        <v>-11.467703641583793</v>
      </c>
      <c r="I44">
        <f>((len-0.5)-la)/stdl</f>
        <v>-11.616866687716952</v>
      </c>
      <c r="J44">
        <f>((len-0.5)-la)/stdl</f>
        <v>-11.702261068019682</v>
      </c>
      <c r="K44">
        <f>((len-0.5)-la)/stdl</f>
        <v>-11.755585874174017</v>
      </c>
      <c r="L44">
        <f>((len-0.5)-la)/stdl</f>
        <v>-11.790709881796433</v>
      </c>
      <c r="M44">
        <f>((len-0.5)-la)/stdl</f>
        <v>-11.814665304115527</v>
      </c>
      <c r="N44">
        <f>((len-0.5)-la)/stdl</f>
        <v>-11.831393991026935</v>
      </c>
      <c r="O44">
        <f>((len-0.5)-la)/stdl</f>
        <v>-11.843269654269266</v>
      </c>
      <c r="Q44">
        <v>42</v>
      </c>
      <c r="R44">
        <v>0.2</v>
      </c>
      <c r="S44">
        <f>q*SUMPRODUCT(surv_vul,wa,AL44:AU44)*EXP(T44)</f>
        <v>141.68404868489625</v>
      </c>
      <c r="T44">
        <v>5.8554370494274303E-2</v>
      </c>
      <c r="U44">
        <f t="shared" ca="1" si="4"/>
        <v>-0.20624468645013272</v>
      </c>
      <c r="W44">
        <f t="shared" si="5"/>
        <v>1.8950850355251085E-9</v>
      </c>
      <c r="X44">
        <f t="shared" si="6"/>
        <v>0.1317222567568796</v>
      </c>
      <c r="Y44">
        <f t="shared" si="7"/>
        <v>3.1178843190690047</v>
      </c>
      <c r="Z44">
        <f t="shared" si="8"/>
        <v>1.4827064173106776</v>
      </c>
      <c r="AA44">
        <f t="shared" si="9"/>
        <v>5.2823243834825861</v>
      </c>
      <c r="AB44">
        <f t="shared" si="10"/>
        <v>3.7670700271885478</v>
      </c>
      <c r="AC44">
        <f t="shared" si="11"/>
        <v>2.5088346808455615</v>
      </c>
      <c r="AD44">
        <f t="shared" si="12"/>
        <v>2.1351543527403174</v>
      </c>
      <c r="AE44">
        <f t="shared" si="13"/>
        <v>1.2105320790614751</v>
      </c>
      <c r="AF44">
        <f t="shared" si="14"/>
        <v>0.28279982032855017</v>
      </c>
      <c r="AG44">
        <f t="shared" si="15"/>
        <v>2.8788434427074284E-2</v>
      </c>
      <c r="AH44">
        <f t="shared" si="16"/>
        <v>9.4047896036332317E-4</v>
      </c>
      <c r="AJ44">
        <f t="shared" ca="1" si="17"/>
        <v>-0.34493657186862331</v>
      </c>
      <c r="AK44">
        <v>0.55205522753493819</v>
      </c>
      <c r="AL44">
        <f>(reca*$AW43/(1+recb*$AW43))*EXP(AK43)</f>
        <v>81.903723894890177</v>
      </c>
      <c r="AM44">
        <f>AL43*Sa*(1-BL43)</f>
        <v>58.677470318854219</v>
      </c>
      <c r="AN44">
        <f>AM43*Sa*(1-BM43)</f>
        <v>30.67571932494117</v>
      </c>
      <c r="AO44">
        <f>AN43*Sa*(1-BN43)</f>
        <v>8.5246776175978844</v>
      </c>
      <c r="AP44">
        <f>AO43*Sa*(1-BO43)</f>
        <v>8.1471671039763347</v>
      </c>
      <c r="AQ44">
        <f>AP43*Sa*(1-BP43)</f>
        <v>8.2603760259419872</v>
      </c>
      <c r="AR44">
        <f>AQ43*Sa*(1-BQ43)</f>
        <v>1.1615453008232721</v>
      </c>
      <c r="AS44">
        <f>AR43*Sa*(1-BR43)</f>
        <v>1.329099876089284</v>
      </c>
      <c r="AT44">
        <f>AS43*Sa*(1-BS43)</f>
        <v>0.4981207616863495</v>
      </c>
      <c r="AU44">
        <f>AT43*Sa*(1-BT43)/(1-Sa*(1-BU43))</f>
        <v>0.63393627940793551</v>
      </c>
      <c r="AW44">
        <f>SUMPRODUCT(AL44:AU44,fec)</f>
        <v>139.88608015521476</v>
      </c>
      <c r="AY44">
        <f t="shared" si="18"/>
        <v>2.2805886095311987E-7</v>
      </c>
      <c r="AZ44">
        <f t="shared" si="19"/>
        <v>6.8375366481101851</v>
      </c>
      <c r="BA44">
        <f t="shared" si="20"/>
        <v>75.026688554344318</v>
      </c>
      <c r="BB44">
        <f t="shared" si="21"/>
        <v>18.881803518070353</v>
      </c>
      <c r="BC44">
        <f t="shared" si="22"/>
        <v>42.931070948367676</v>
      </c>
      <c r="BD44">
        <f t="shared" si="23"/>
        <v>23.563213522382291</v>
      </c>
      <c r="BE44">
        <f t="shared" si="24"/>
        <v>13.788095721333786</v>
      </c>
      <c r="BF44">
        <f t="shared" si="25"/>
        <v>11.080413354528153</v>
      </c>
      <c r="BG44">
        <f t="shared" si="26"/>
        <v>6.1344044554877932</v>
      </c>
      <c r="BH44">
        <f t="shared" si="27"/>
        <v>1.4198100803883495</v>
      </c>
      <c r="BI44">
        <f t="shared" si="28"/>
        <v>0.1440600377648488</v>
      </c>
      <c r="BJ44">
        <f t="shared" si="29"/>
        <v>4.7024556491469995E-3</v>
      </c>
      <c r="BL44">
        <f t="shared" si="30"/>
        <v>3.973618501917095E-2</v>
      </c>
      <c r="BM44">
        <f t="shared" si="31"/>
        <v>0.10923203308138713</v>
      </c>
      <c r="BN44">
        <f t="shared" si="32"/>
        <v>0.15915966911952709</v>
      </c>
      <c r="BO44">
        <f t="shared" si="33"/>
        <v>0.18092738519804141</v>
      </c>
      <c r="BP44">
        <f t="shared" si="34"/>
        <v>0.1898155977780232</v>
      </c>
      <c r="BQ44">
        <f t="shared" si="35"/>
        <v>0.19379122454722889</v>
      </c>
      <c r="BR44">
        <f t="shared" si="36"/>
        <v>0.19576805044133855</v>
      </c>
      <c r="BS44">
        <f t="shared" si="37"/>
        <v>0.19684639718071875</v>
      </c>
      <c r="BT44">
        <f t="shared" si="38"/>
        <v>0.1974777054713967</v>
      </c>
      <c r="BU44">
        <f t="shared" si="39"/>
        <v>0.19786511103481311</v>
      </c>
      <c r="BW44">
        <f t="shared" si="40"/>
        <v>8.3096312399572377E-3</v>
      </c>
      <c r="BX44">
        <f t="shared" si="41"/>
        <v>1.926457780570523E-2</v>
      </c>
      <c r="BY44">
        <f t="shared" si="42"/>
        <v>4.1557002969824765E-2</v>
      </c>
      <c r="BZ44">
        <f t="shared" si="43"/>
        <v>7.852567769237144E-2</v>
      </c>
      <c r="CA44">
        <f t="shared" si="44"/>
        <v>0.12304198956125577</v>
      </c>
      <c r="CB44">
        <f t="shared" si="45"/>
        <v>0.15987080979469429</v>
      </c>
      <c r="CC44">
        <f t="shared" si="46"/>
        <v>0.18195657555261521</v>
      </c>
      <c r="CD44">
        <f t="shared" si="47"/>
        <v>0.19269627264110678</v>
      </c>
      <c r="CE44">
        <f t="shared" si="48"/>
        <v>0.19733489825219169</v>
      </c>
      <c r="CF44">
        <f t="shared" si="49"/>
        <v>0.19918144281043429</v>
      </c>
      <c r="CG44">
        <f t="shared" si="50"/>
        <v>0.19983636596060073</v>
      </c>
      <c r="CH44">
        <f t="shared" si="51"/>
        <v>0.1999974121040187</v>
      </c>
      <c r="CJ44">
        <f t="shared" si="52"/>
        <v>0.1334643880320647</v>
      </c>
    </row>
    <row r="45" spans="1:88">
      <c r="E45">
        <v>2</v>
      </c>
      <c r="F45">
        <f>((len-0.5)-la)/stdl</f>
        <v>-5.8292126621231679</v>
      </c>
      <c r="G45">
        <f>((len-0.5)-la)/stdl</f>
        <v>-8.4885170948238589</v>
      </c>
      <c r="H45">
        <f>((len-0.5)-la)/stdl</f>
        <v>-9.4031109247513793</v>
      </c>
      <c r="I45">
        <f>((len-0.5)-la)/stdl</f>
        <v>-9.8506000631508588</v>
      </c>
      <c r="J45">
        <f>((len-0.5)-la)/stdl</f>
        <v>-10.106783204059049</v>
      </c>
      <c r="K45">
        <f>((len-0.5)-la)/stdl</f>
        <v>-10.266757622522054</v>
      </c>
      <c r="L45">
        <f>((len-0.5)-la)/stdl</f>
        <v>-10.372129645389297</v>
      </c>
      <c r="M45">
        <f>((len-0.5)-la)/stdl</f>
        <v>-10.443995912346582</v>
      </c>
      <c r="N45">
        <f>((len-0.5)-la)/stdl</f>
        <v>-10.494181973080805</v>
      </c>
      <c r="O45">
        <f>((len-0.5)-la)/stdl</f>
        <v>-10.529808962807799</v>
      </c>
      <c r="Q45">
        <v>43</v>
      </c>
      <c r="R45">
        <v>0.1</v>
      </c>
      <c r="S45">
        <f>q*SUMPRODUCT(surv_vul,wa,AL45:AU45)*EXP(T45)</f>
        <v>104.19626268235659</v>
      </c>
      <c r="T45">
        <v>-0.27426524529476132</v>
      </c>
      <c r="U45">
        <f t="shared" ca="1" si="4"/>
        <v>0.13244200216488752</v>
      </c>
      <c r="W45">
        <f t="shared" si="5"/>
        <v>1.5563006612015753E-9</v>
      </c>
      <c r="X45">
        <f t="shared" si="6"/>
        <v>0.10817426626334893</v>
      </c>
      <c r="Y45">
        <f t="shared" si="7"/>
        <v>2.5597744920803578</v>
      </c>
      <c r="Z45">
        <f t="shared" si="8"/>
        <v>0.69824649201580957</v>
      </c>
      <c r="AA45">
        <f t="shared" si="9"/>
        <v>2.5399830343535559</v>
      </c>
      <c r="AB45">
        <f t="shared" si="10"/>
        <v>2.3185027600671484</v>
      </c>
      <c r="AC45">
        <f t="shared" si="11"/>
        <v>1.78279955167409</v>
      </c>
      <c r="AD45">
        <f t="shared" si="12"/>
        <v>1.0226381273738745</v>
      </c>
      <c r="AE45">
        <f t="shared" si="13"/>
        <v>0.57909223533011933</v>
      </c>
      <c r="AF45">
        <f t="shared" si="14"/>
        <v>0.16746561396906295</v>
      </c>
      <c r="AG45">
        <f t="shared" si="15"/>
        <v>1.6547540790463715E-2</v>
      </c>
      <c r="AH45">
        <f t="shared" si="16"/>
        <v>5.0780150795652775E-4</v>
      </c>
      <c r="AJ45">
        <f t="shared" ca="1" si="17"/>
        <v>-0.27139848175847758</v>
      </c>
      <c r="AK45">
        <v>0.4208680350352203</v>
      </c>
      <c r="AL45">
        <f>(reca*$AW44/(1+recb*$AW44))*EXP(AK44)</f>
        <v>134.52358855688647</v>
      </c>
      <c r="AM45">
        <f>AL44*Sa*(1-BL44)</f>
        <v>55.054430076932427</v>
      </c>
      <c r="AN45">
        <f>AM44*Sa*(1-BM44)</f>
        <v>36.587609265510252</v>
      </c>
      <c r="AO45">
        <f>AN44*Sa*(1-BN44)</f>
        <v>18.055368184356009</v>
      </c>
      <c r="AP45">
        <f>AO44*Sa*(1-BO44)</f>
        <v>4.8876312053690558</v>
      </c>
      <c r="AQ45">
        <f>AP44*Sa*(1-BP44)</f>
        <v>4.6204955999750501</v>
      </c>
      <c r="AR45">
        <f>AQ44*Sa*(1-BQ44)</f>
        <v>4.6617115532875744</v>
      </c>
      <c r="AS45">
        <f>AR44*Sa*(1-BR44)</f>
        <v>0.6539063179790755</v>
      </c>
      <c r="AT45">
        <f>AS44*Sa*(1-BS44)</f>
        <v>0.74722998062377555</v>
      </c>
      <c r="AU45">
        <f>AT44*Sa*(1-BT44)/(1-Sa*(1-BU44))</f>
        <v>0.6381381535116456</v>
      </c>
      <c r="AW45">
        <f>SUMPRODUCT(AL45:AU45,fec)</f>
        <v>155.94205842283415</v>
      </c>
      <c r="AY45">
        <f t="shared" si="18"/>
        <v>3.7457755134019259E-7</v>
      </c>
      <c r="AZ45">
        <f t="shared" si="19"/>
        <v>11.230380167616545</v>
      </c>
      <c r="BA45">
        <f t="shared" si="20"/>
        <v>123.19341189926774</v>
      </c>
      <c r="BB45">
        <f t="shared" si="21"/>
        <v>17.783902349782391</v>
      </c>
      <c r="BC45">
        <f t="shared" si="22"/>
        <v>41.286442838101856</v>
      </c>
      <c r="BD45">
        <f t="shared" si="23"/>
        <v>29.004704023762237</v>
      </c>
      <c r="BE45">
        <f t="shared" si="24"/>
        <v>19.595879360331985</v>
      </c>
      <c r="BF45">
        <f t="shared" si="25"/>
        <v>10.613989708856684</v>
      </c>
      <c r="BG45">
        <f t="shared" si="26"/>
        <v>5.8691315166164504</v>
      </c>
      <c r="BH45">
        <f t="shared" si="27"/>
        <v>1.681538316081423</v>
      </c>
      <c r="BI45">
        <f t="shared" si="28"/>
        <v>0.16561090581207016</v>
      </c>
      <c r="BJ45">
        <f t="shared" si="29"/>
        <v>5.0780807872895881E-3</v>
      </c>
      <c r="BL45">
        <f t="shared" si="30"/>
        <v>1.9868092509585475E-2</v>
      </c>
      <c r="BM45">
        <f t="shared" si="31"/>
        <v>5.4616016540693563E-2</v>
      </c>
      <c r="BN45">
        <f t="shared" si="32"/>
        <v>7.9579834559763543E-2</v>
      </c>
      <c r="BO45">
        <f t="shared" si="33"/>
        <v>9.0463692599020706E-2</v>
      </c>
      <c r="BP45">
        <f t="shared" si="34"/>
        <v>9.4907798889011602E-2</v>
      </c>
      <c r="BQ45">
        <f t="shared" si="35"/>
        <v>9.6895612273614443E-2</v>
      </c>
      <c r="BR45">
        <f t="shared" si="36"/>
        <v>9.7884025220669274E-2</v>
      </c>
      <c r="BS45">
        <f t="shared" si="37"/>
        <v>9.8423198590359376E-2</v>
      </c>
      <c r="BT45">
        <f t="shared" si="38"/>
        <v>9.8738852735698351E-2</v>
      </c>
      <c r="BU45">
        <f t="shared" si="39"/>
        <v>9.8932555517406554E-2</v>
      </c>
      <c r="BW45">
        <f t="shared" si="40"/>
        <v>4.1548156199786189E-3</v>
      </c>
      <c r="BX45">
        <f t="shared" si="41"/>
        <v>9.6322889028526149E-3</v>
      </c>
      <c r="BY45">
        <f t="shared" si="42"/>
        <v>2.0778501484912382E-2</v>
      </c>
      <c r="BZ45">
        <f t="shared" si="43"/>
        <v>3.926283884618572E-2</v>
      </c>
      <c r="CA45">
        <f t="shared" si="44"/>
        <v>6.1520994780627884E-2</v>
      </c>
      <c r="CB45">
        <f t="shared" si="45"/>
        <v>7.9935404897347143E-2</v>
      </c>
      <c r="CC45">
        <f t="shared" si="46"/>
        <v>9.0978287776307606E-2</v>
      </c>
      <c r="CD45">
        <f t="shared" si="47"/>
        <v>9.634813632055339E-2</v>
      </c>
      <c r="CE45">
        <f t="shared" si="48"/>
        <v>9.8667449126095846E-2</v>
      </c>
      <c r="CF45">
        <f t="shared" si="49"/>
        <v>9.9590721405217145E-2</v>
      </c>
      <c r="CG45">
        <f t="shared" si="50"/>
        <v>9.9918182980300363E-2</v>
      </c>
      <c r="CH45">
        <f t="shared" si="51"/>
        <v>9.9998706052009348E-2</v>
      </c>
      <c r="CJ45">
        <f t="shared" si="52"/>
        <v>6.6732194016032351E-2</v>
      </c>
    </row>
    <row r="46" spans="1:88">
      <c r="E46">
        <v>3</v>
      </c>
      <c r="F46">
        <f>((len-0.5)-la)/stdl</f>
        <v>-1.3820211035386143</v>
      </c>
      <c r="G46">
        <f>((len-0.5)-la)/stdl</f>
        <v>-5.8141951580397642</v>
      </c>
      <c r="H46">
        <f>((len-0.5)-la)/stdl</f>
        <v>-7.338518207918967</v>
      </c>
      <c r="I46">
        <f>((len-0.5)-la)/stdl</f>
        <v>-8.0843334385847641</v>
      </c>
      <c r="J46">
        <f>((len-0.5)-la)/stdl</f>
        <v>-8.5113053400984171</v>
      </c>
      <c r="K46">
        <f>((len-0.5)-la)/stdl</f>
        <v>-8.7779293708700887</v>
      </c>
      <c r="L46">
        <f>((len-0.5)-la)/stdl</f>
        <v>-8.9535494089821608</v>
      </c>
      <c r="M46">
        <f>((len-0.5)-la)/stdl</f>
        <v>-9.0733265205776359</v>
      </c>
      <c r="N46">
        <f>((len-0.5)-la)/stdl</f>
        <v>-9.1569699551346755</v>
      </c>
      <c r="O46">
        <f>((len-0.5)-la)/stdl</f>
        <v>-9.2163482713463321</v>
      </c>
      <c r="Q46">
        <v>44</v>
      </c>
      <c r="R46">
        <v>0.1</v>
      </c>
      <c r="S46">
        <f>q*SUMPRODUCT(surv_vul,wa,AL46:AU46)*EXP(T46)</f>
        <v>188.90529536534893</v>
      </c>
      <c r="T46">
        <v>7.8568698684142513E-2</v>
      </c>
      <c r="U46">
        <f t="shared" ca="1" si="4"/>
        <v>-1.1272950392160941E-2</v>
      </c>
      <c r="W46">
        <f t="shared" si="5"/>
        <v>1.4089003818680257E-9</v>
      </c>
      <c r="X46">
        <f t="shared" si="6"/>
        <v>9.7928871062854181E-2</v>
      </c>
      <c r="Y46">
        <f t="shared" si="7"/>
        <v>2.3180787614835161</v>
      </c>
      <c r="Z46">
        <f t="shared" si="8"/>
        <v>1.1654888874051046</v>
      </c>
      <c r="AA46">
        <f t="shared" si="9"/>
        <v>4.064785625073144</v>
      </c>
      <c r="AB46">
        <f t="shared" si="10"/>
        <v>2.4255541178380904</v>
      </c>
      <c r="AC46">
        <f t="shared" si="11"/>
        <v>2.2446952308195462</v>
      </c>
      <c r="AD46">
        <f t="shared" si="12"/>
        <v>1.4194676095619638</v>
      </c>
      <c r="AE46">
        <f t="shared" si="13"/>
        <v>0.65195417319892202</v>
      </c>
      <c r="AF46">
        <f t="shared" si="14"/>
        <v>0.21170099813189014</v>
      </c>
      <c r="AG46">
        <f t="shared" si="15"/>
        <v>2.5537170693035818E-2</v>
      </c>
      <c r="AH46">
        <f t="shared" si="16"/>
        <v>8.4565647359436075E-4</v>
      </c>
      <c r="AJ46">
        <f t="shared" ca="1" si="17"/>
        <v>-4.7256627761937009E-2</v>
      </c>
      <c r="AK46">
        <v>-0.49114021216964499</v>
      </c>
      <c r="AL46">
        <f>(reca*$AW45/(1+recb*$AW45))*EXP(AK45)</f>
        <v>121.78259623266059</v>
      </c>
      <c r="AM46">
        <f>AL45*Sa*(1-BL45)</f>
        <v>92.295607073653684</v>
      </c>
      <c r="AN46">
        <f>AM45*Sa*(1-BM45)</f>
        <v>36.433305090081767</v>
      </c>
      <c r="AO46">
        <f>AN45*Sa*(1-BN45)</f>
        <v>23.573182397032301</v>
      </c>
      <c r="AP46">
        <f>AO45*Sa*(1-BO45)</f>
        <v>11.495409540108714</v>
      </c>
      <c r="AQ46">
        <f>AP45*Sa*(1-BP45)</f>
        <v>3.0966299561823547</v>
      </c>
      <c r="AR46">
        <f>AQ45*Sa*(1-BQ45)</f>
        <v>2.9209530232085186</v>
      </c>
      <c r="AS46">
        <f>AR45*Sa*(1-BR45)</f>
        <v>2.943783252769963</v>
      </c>
      <c r="AT46">
        <f>AS45*Sa*(1-BS45)</f>
        <v>0.41268275474234789</v>
      </c>
      <c r="AU46">
        <f>AT45*Sa*(1-BT45)/(1-Sa*(1-BU45))</f>
        <v>1.2766717409854633</v>
      </c>
      <c r="AW46">
        <f>SUMPRODUCT(AL46:AU46,fec)</f>
        <v>192.01948190302127</v>
      </c>
      <c r="AY46">
        <f t="shared" si="18"/>
        <v>3.3910057887846199E-7</v>
      </c>
      <c r="AZ46">
        <f t="shared" si="19"/>
        <v>10.166729014310651</v>
      </c>
      <c r="BA46">
        <f t="shared" si="20"/>
        <v>111.56140221019845</v>
      </c>
      <c r="BB46">
        <f t="shared" si="21"/>
        <v>29.684274536820173</v>
      </c>
      <c r="BC46">
        <f t="shared" si="22"/>
        <v>66.071519805025801</v>
      </c>
      <c r="BD46">
        <f t="shared" si="23"/>
        <v>30.343927336741228</v>
      </c>
      <c r="BE46">
        <f t="shared" si="24"/>
        <v>24.672867402590374</v>
      </c>
      <c r="BF46">
        <f t="shared" si="25"/>
        <v>14.732693996688726</v>
      </c>
      <c r="BG46">
        <f t="shared" si="26"/>
        <v>6.6075912468937172</v>
      </c>
      <c r="BH46">
        <f t="shared" si="27"/>
        <v>2.1257100575716885</v>
      </c>
      <c r="BI46">
        <f t="shared" si="28"/>
        <v>0.25558081553655421</v>
      </c>
      <c r="BJ46">
        <f t="shared" si="29"/>
        <v>8.4566741609089884E-3</v>
      </c>
      <c r="BL46">
        <f t="shared" si="30"/>
        <v>1.9868092509585475E-2</v>
      </c>
      <c r="BM46">
        <f t="shared" si="31"/>
        <v>5.4616016540693563E-2</v>
      </c>
      <c r="BN46">
        <f t="shared" si="32"/>
        <v>7.9579834559763543E-2</v>
      </c>
      <c r="BO46">
        <f t="shared" si="33"/>
        <v>9.0463692599020706E-2</v>
      </c>
      <c r="BP46">
        <f t="shared" si="34"/>
        <v>9.4907798889011602E-2</v>
      </c>
      <c r="BQ46">
        <f t="shared" si="35"/>
        <v>9.6895612273614443E-2</v>
      </c>
      <c r="BR46">
        <f t="shared" si="36"/>
        <v>9.7884025220669274E-2</v>
      </c>
      <c r="BS46">
        <f t="shared" si="37"/>
        <v>9.8423198590359376E-2</v>
      </c>
      <c r="BT46">
        <f t="shared" si="38"/>
        <v>9.8738852735698351E-2</v>
      </c>
      <c r="BU46">
        <f t="shared" si="39"/>
        <v>9.8932555517406554E-2</v>
      </c>
      <c r="BW46">
        <f t="shared" si="40"/>
        <v>4.1548156199786189E-3</v>
      </c>
      <c r="BX46">
        <f t="shared" si="41"/>
        <v>9.6322889028526149E-3</v>
      </c>
      <c r="BY46">
        <f t="shared" si="42"/>
        <v>2.0778501484912382E-2</v>
      </c>
      <c r="BZ46">
        <f t="shared" si="43"/>
        <v>3.926283884618572E-2</v>
      </c>
      <c r="CA46">
        <f t="shared" si="44"/>
        <v>6.1520994780627884E-2</v>
      </c>
      <c r="CB46">
        <f t="shared" si="45"/>
        <v>7.9935404897347143E-2</v>
      </c>
      <c r="CC46">
        <f t="shared" si="46"/>
        <v>9.0978287776307606E-2</v>
      </c>
      <c r="CD46">
        <f t="shared" si="47"/>
        <v>9.634813632055339E-2</v>
      </c>
      <c r="CE46">
        <f t="shared" si="48"/>
        <v>9.8667449126095846E-2</v>
      </c>
      <c r="CF46">
        <f t="shared" si="49"/>
        <v>9.9590721405217145E-2</v>
      </c>
      <c r="CG46">
        <f t="shared" si="50"/>
        <v>9.9918182980300363E-2</v>
      </c>
      <c r="CH46">
        <f t="shared" si="51"/>
        <v>9.9998706052009348E-2</v>
      </c>
      <c r="CJ46">
        <f t="shared" si="52"/>
        <v>6.6732194016032351E-2</v>
      </c>
    </row>
    <row r="47" spans="1:88">
      <c r="E47">
        <v>4</v>
      </c>
      <c r="F47">
        <f>((len-0.5)-la)/stdl</f>
        <v>3.0651704550459398</v>
      </c>
      <c r="G47">
        <f>((len-0.5)-la)/stdl</f>
        <v>-3.1398732212556699</v>
      </c>
      <c r="H47">
        <f>((len-0.5)-la)/stdl</f>
        <v>-5.2739254910865538</v>
      </c>
      <c r="I47">
        <f>((len-0.5)-la)/stdl</f>
        <v>-6.3180668140186684</v>
      </c>
      <c r="J47">
        <f>((len-0.5)-la)/stdl</f>
        <v>-6.9158274761377827</v>
      </c>
      <c r="K47">
        <f>((len-0.5)-la)/stdl</f>
        <v>-7.2891011192181239</v>
      </c>
      <c r="L47">
        <f>((len-0.5)-la)/stdl</f>
        <v>-7.5349691725750256</v>
      </c>
      <c r="M47">
        <f>((len-0.5)-la)/stdl</f>
        <v>-7.7026571288086911</v>
      </c>
      <c r="N47">
        <f>((len-0.5)-la)/stdl</f>
        <v>-7.8197579371885455</v>
      </c>
      <c r="O47">
        <f>((len-0.5)-la)/stdl</f>
        <v>-7.9028875798848652</v>
      </c>
      <c r="Q47">
        <v>45</v>
      </c>
      <c r="R47">
        <v>0.1</v>
      </c>
      <c r="S47">
        <f>q*SUMPRODUCT(surv_vul,wa,AL47:AU47)*EXP(T47)</f>
        <v>160.99411117023809</v>
      </c>
      <c r="T47">
        <v>-0.27453694775241211</v>
      </c>
      <c r="U47">
        <f t="shared" ca="1" si="4"/>
        <v>-2.1234855797646352E-2</v>
      </c>
      <c r="W47">
        <f t="shared" si="5"/>
        <v>5.9746294201518164E-10</v>
      </c>
      <c r="X47">
        <f t="shared" si="6"/>
        <v>4.1528041168492631E-2</v>
      </c>
      <c r="Y47">
        <f t="shared" si="7"/>
        <v>0.9837921078827685</v>
      </c>
      <c r="Z47">
        <f t="shared" si="8"/>
        <v>1.0533342694423062</v>
      </c>
      <c r="AA47">
        <f t="shared" si="9"/>
        <v>3.8970940385490227</v>
      </c>
      <c r="AB47">
        <f t="shared" si="10"/>
        <v>3.7894264664822157</v>
      </c>
      <c r="AC47">
        <f t="shared" si="11"/>
        <v>2.7568535977183308</v>
      </c>
      <c r="AD47">
        <f t="shared" si="12"/>
        <v>1.7646898817062473</v>
      </c>
      <c r="AE47">
        <f t="shared" si="13"/>
        <v>0.80032782469689834</v>
      </c>
      <c r="AF47">
        <f t="shared" si="14"/>
        <v>0.21697938634879327</v>
      </c>
      <c r="AG47">
        <f t="shared" si="15"/>
        <v>2.522572612284946E-2</v>
      </c>
      <c r="AH47">
        <f t="shared" si="16"/>
        <v>8.0666525642396271E-4</v>
      </c>
      <c r="AJ47">
        <f t="shared" ca="1" si="17"/>
        <v>-1.175946863998756</v>
      </c>
      <c r="AK47">
        <v>0.8784561552222957</v>
      </c>
      <c r="AL47">
        <f>(reca*$AW46/(1+recb*$AW46))*EXP(AK46)</f>
        <v>51.643529189556816</v>
      </c>
      <c r="AM47">
        <f>AL46*Sa*(1-BL46)</f>
        <v>83.554109512518394</v>
      </c>
      <c r="AN47">
        <f>AM46*Sa*(1-BM46)</f>
        <v>61.078354753465383</v>
      </c>
      <c r="AO47">
        <f>AN46*Sa*(1-BN46)</f>
        <v>23.47376512039083</v>
      </c>
      <c r="AP47">
        <f>AO46*Sa*(1-BO46)</f>
        <v>15.00846634921354</v>
      </c>
      <c r="AQ47">
        <f>AP46*Sa*(1-BP46)</f>
        <v>7.2830841863399556</v>
      </c>
      <c r="AR47">
        <f>AQ46*Sa*(1-BQ46)</f>
        <v>1.957606156430006</v>
      </c>
      <c r="AS47">
        <f>AR46*Sa*(1-BR46)</f>
        <v>1.8445269497176444</v>
      </c>
      <c r="AT47">
        <f>AS46*Sa*(1-BS46)</f>
        <v>1.8578327639837424</v>
      </c>
      <c r="AU47">
        <f>AT46*Sa*(1-BT46)/(1-Sa*(1-BU46))</f>
        <v>0.70508467892545701</v>
      </c>
      <c r="AW47">
        <f>SUMPRODUCT(AL47:AU47,fec)</f>
        <v>241.16330349957209</v>
      </c>
      <c r="AY47">
        <f t="shared" si="18"/>
        <v>1.4380010971900993E-7</v>
      </c>
      <c r="AZ47">
        <f t="shared" si="19"/>
        <v>4.3113367536343361</v>
      </c>
      <c r="BA47">
        <f t="shared" si="20"/>
        <v>47.34663414477297</v>
      </c>
      <c r="BB47">
        <f t="shared" si="21"/>
        <v>26.827766417217049</v>
      </c>
      <c r="BC47">
        <f t="shared" si="22"/>
        <v>63.345757857871376</v>
      </c>
      <c r="BD47">
        <f t="shared" si="23"/>
        <v>47.406108361477472</v>
      </c>
      <c r="BE47">
        <f t="shared" si="24"/>
        <v>30.302324489736829</v>
      </c>
      <c r="BF47">
        <f t="shared" si="25"/>
        <v>18.315765608948226</v>
      </c>
      <c r="BG47">
        <f t="shared" si="26"/>
        <v>8.1113663298834116</v>
      </c>
      <c r="BH47">
        <f t="shared" si="27"/>
        <v>2.1787108606829171</v>
      </c>
      <c r="BI47">
        <f t="shared" si="28"/>
        <v>0.25246381960151243</v>
      </c>
      <c r="BJ47">
        <f t="shared" si="29"/>
        <v>8.0667569438790127E-3</v>
      </c>
      <c r="BL47">
        <f t="shared" si="30"/>
        <v>1.9868092509585475E-2</v>
      </c>
      <c r="BM47">
        <f t="shared" si="31"/>
        <v>5.4616016540693563E-2</v>
      </c>
      <c r="BN47">
        <f t="shared" si="32"/>
        <v>7.9579834559763543E-2</v>
      </c>
      <c r="BO47">
        <f t="shared" si="33"/>
        <v>9.0463692599020706E-2</v>
      </c>
      <c r="BP47">
        <f t="shared" si="34"/>
        <v>9.4907798889011602E-2</v>
      </c>
      <c r="BQ47">
        <f t="shared" si="35"/>
        <v>9.6895612273614443E-2</v>
      </c>
      <c r="BR47">
        <f t="shared" si="36"/>
        <v>9.7884025220669274E-2</v>
      </c>
      <c r="BS47">
        <f t="shared" si="37"/>
        <v>9.8423198590359376E-2</v>
      </c>
      <c r="BT47">
        <f t="shared" si="38"/>
        <v>9.8738852735698351E-2</v>
      </c>
      <c r="BU47">
        <f t="shared" si="39"/>
        <v>9.8932555517406554E-2</v>
      </c>
      <c r="BW47">
        <f t="shared" si="40"/>
        <v>4.1548156199786189E-3</v>
      </c>
      <c r="BX47">
        <f t="shared" si="41"/>
        <v>9.6322889028526149E-3</v>
      </c>
      <c r="BY47">
        <f t="shared" si="42"/>
        <v>2.0778501484912382E-2</v>
      </c>
      <c r="BZ47">
        <f t="shared" si="43"/>
        <v>3.926283884618572E-2</v>
      </c>
      <c r="CA47">
        <f t="shared" si="44"/>
        <v>6.1520994780627884E-2</v>
      </c>
      <c r="CB47">
        <f t="shared" si="45"/>
        <v>7.9935404897347143E-2</v>
      </c>
      <c r="CC47">
        <f t="shared" si="46"/>
        <v>9.0978287776307606E-2</v>
      </c>
      <c r="CD47">
        <f t="shared" si="47"/>
        <v>9.634813632055339E-2</v>
      </c>
      <c r="CE47">
        <f t="shared" si="48"/>
        <v>9.8667449126095846E-2</v>
      </c>
      <c r="CF47">
        <f t="shared" si="49"/>
        <v>9.9590721405217145E-2</v>
      </c>
      <c r="CG47">
        <f t="shared" si="50"/>
        <v>9.9918182980300363E-2</v>
      </c>
      <c r="CH47">
        <f t="shared" si="51"/>
        <v>9.9998706052009348E-2</v>
      </c>
      <c r="CJ47">
        <f t="shared" si="52"/>
        <v>6.6732194016032351E-2</v>
      </c>
    </row>
    <row r="48" spans="1:88">
      <c r="E48">
        <v>5</v>
      </c>
      <c r="F48">
        <f>((len-0.5)-la)/stdl</f>
        <v>7.5123620136304936</v>
      </c>
      <c r="G48">
        <f>((len-0.5)-la)/stdl</f>
        <v>-0.4655512844715759</v>
      </c>
      <c r="H48">
        <f>((len-0.5)-la)/stdl</f>
        <v>-3.2093327742541411</v>
      </c>
      <c r="I48">
        <f>((len-0.5)-la)/stdl</f>
        <v>-4.5518001894525737</v>
      </c>
      <c r="J48">
        <f>((len-0.5)-la)/stdl</f>
        <v>-5.3203496121771501</v>
      </c>
      <c r="K48">
        <f>((len-0.5)-la)/stdl</f>
        <v>-5.8002728675661599</v>
      </c>
      <c r="L48">
        <f>((len-0.5)-la)/stdl</f>
        <v>-6.1163889361678896</v>
      </c>
      <c r="M48">
        <f>((len-0.5)-la)/stdl</f>
        <v>-6.3319877370397464</v>
      </c>
      <c r="N48">
        <f>((len-0.5)-la)/stdl</f>
        <v>-6.4825459192424155</v>
      </c>
      <c r="O48">
        <f>((len-0.5)-la)/stdl</f>
        <v>-6.5894268884233984</v>
      </c>
      <c r="Q48">
        <v>46</v>
      </c>
      <c r="R48">
        <v>0.1</v>
      </c>
      <c r="S48">
        <f>q*SUMPRODUCT(surv_vul,wa,AL48:AU48)*EXP(T48)</f>
        <v>339.45139254114065</v>
      </c>
      <c r="T48">
        <v>0.18997140446220298</v>
      </c>
      <c r="U48">
        <f t="shared" ca="1" si="4"/>
        <v>5.8749957855705595E-2</v>
      </c>
      <c r="W48">
        <f t="shared" si="5"/>
        <v>2.471369300764784E-9</v>
      </c>
      <c r="X48">
        <f t="shared" si="6"/>
        <v>0.17177822082256849</v>
      </c>
      <c r="Y48">
        <f t="shared" si="7"/>
        <v>4.0639494426219631</v>
      </c>
      <c r="Z48">
        <f t="shared" si="8"/>
        <v>0.45563895789014663</v>
      </c>
      <c r="AA48">
        <f t="shared" si="9"/>
        <v>1.8844205430175611</v>
      </c>
      <c r="AB48">
        <f t="shared" si="10"/>
        <v>3.6083146065419505</v>
      </c>
      <c r="AC48">
        <f t="shared" si="11"/>
        <v>3.5804257224068423</v>
      </c>
      <c r="AD48">
        <f t="shared" si="12"/>
        <v>2.2779599621346023</v>
      </c>
      <c r="AE48">
        <f t="shared" si="13"/>
        <v>1.0628101439466593</v>
      </c>
      <c r="AF48">
        <f t="shared" si="14"/>
        <v>0.32879588247988617</v>
      </c>
      <c r="AG48">
        <f t="shared" si="15"/>
        <v>4.4830877659627719E-2</v>
      </c>
      <c r="AH48">
        <f t="shared" si="16"/>
        <v>1.7776227686596669E-3</v>
      </c>
      <c r="AJ48">
        <f t="shared" ca="1" si="17"/>
        <v>0.57232597985860045</v>
      </c>
      <c r="AK48">
        <v>0.73145606750086511</v>
      </c>
      <c r="AL48">
        <f>(reca*$AW47/(1+recb*$AW47))*EXP(AK47)</f>
        <v>213.6203341554988</v>
      </c>
      <c r="AM48">
        <f>AL47*Sa*(1-BL47)</f>
        <v>35.432231098715341</v>
      </c>
      <c r="AN48">
        <f>AM47*Sa*(1-BM47)</f>
        <v>55.293504249264267</v>
      </c>
      <c r="AO48">
        <f>AN47*Sa*(1-BN47)</f>
        <v>39.352426299997127</v>
      </c>
      <c r="AP48">
        <f>AO47*Sa*(1-BO47)</f>
        <v>14.945169810550526</v>
      </c>
      <c r="AQ48">
        <f>AP47*Sa*(1-BP47)</f>
        <v>9.508832508122957</v>
      </c>
      <c r="AR48">
        <f>AQ47*Sa*(1-BQ47)</f>
        <v>4.6041699017063715</v>
      </c>
      <c r="AS48">
        <f>AR47*Sa*(1-BR47)</f>
        <v>1.2361915045459984</v>
      </c>
      <c r="AT48">
        <f>AS47*Sa*(1-BS47)</f>
        <v>1.1640879463567679</v>
      </c>
      <c r="AU48">
        <f>AT47*Sa*(1-BT47)/(1-Sa*(1-BU47))</f>
        <v>3.1741801731174966</v>
      </c>
      <c r="AW48">
        <f>SUMPRODUCT(AL48:AU48,fec)</f>
        <v>306.49704724230139</v>
      </c>
      <c r="AY48">
        <f t="shared" si="18"/>
        <v>5.9482045096805084E-7</v>
      </c>
      <c r="AZ48">
        <f t="shared" si="19"/>
        <v>17.833582708643235</v>
      </c>
      <c r="BA48">
        <f t="shared" si="20"/>
        <v>195.58433728114923</v>
      </c>
      <c r="BB48">
        <f t="shared" si="21"/>
        <v>11.604839876075612</v>
      </c>
      <c r="BC48">
        <f t="shared" si="22"/>
        <v>30.630527834230328</v>
      </c>
      <c r="BD48">
        <f t="shared" si="23"/>
        <v>45.140380675818676</v>
      </c>
      <c r="BE48">
        <f t="shared" si="24"/>
        <v>39.354727484102533</v>
      </c>
      <c r="BF48">
        <f t="shared" si="25"/>
        <v>23.643010120670681</v>
      </c>
      <c r="BG48">
        <f t="shared" si="26"/>
        <v>10.771639009217724</v>
      </c>
      <c r="BH48">
        <f t="shared" si="27"/>
        <v>3.3014710390747499</v>
      </c>
      <c r="BI48">
        <f t="shared" si="28"/>
        <v>0.44867586982107621</v>
      </c>
      <c r="BJ48">
        <f t="shared" si="29"/>
        <v>1.7776457704713949E-2</v>
      </c>
      <c r="BL48">
        <f t="shared" si="30"/>
        <v>1.9868092509585475E-2</v>
      </c>
      <c r="BM48">
        <f t="shared" si="31"/>
        <v>5.4616016540693563E-2</v>
      </c>
      <c r="BN48">
        <f t="shared" si="32"/>
        <v>7.9579834559763543E-2</v>
      </c>
      <c r="BO48">
        <f t="shared" si="33"/>
        <v>9.0463692599020706E-2</v>
      </c>
      <c r="BP48">
        <f t="shared" si="34"/>
        <v>9.4907798889011602E-2</v>
      </c>
      <c r="BQ48">
        <f t="shared" si="35"/>
        <v>9.6895612273614443E-2</v>
      </c>
      <c r="BR48">
        <f t="shared" si="36"/>
        <v>9.7884025220669274E-2</v>
      </c>
      <c r="BS48">
        <f t="shared" si="37"/>
        <v>9.8423198590359376E-2</v>
      </c>
      <c r="BT48">
        <f t="shared" si="38"/>
        <v>9.8738852735698351E-2</v>
      </c>
      <c r="BU48">
        <f t="shared" si="39"/>
        <v>9.8932555517406554E-2</v>
      </c>
      <c r="BW48">
        <f t="shared" si="40"/>
        <v>4.1548156199786189E-3</v>
      </c>
      <c r="BX48">
        <f t="shared" si="41"/>
        <v>9.6322889028526149E-3</v>
      </c>
      <c r="BY48">
        <f t="shared" si="42"/>
        <v>2.0778501484912382E-2</v>
      </c>
      <c r="BZ48">
        <f t="shared" si="43"/>
        <v>3.926283884618572E-2</v>
      </c>
      <c r="CA48">
        <f t="shared" si="44"/>
        <v>6.1520994780627884E-2</v>
      </c>
      <c r="CB48">
        <f t="shared" si="45"/>
        <v>7.9935404897347143E-2</v>
      </c>
      <c r="CC48">
        <f t="shared" si="46"/>
        <v>9.0978287776307606E-2</v>
      </c>
      <c r="CD48">
        <f t="shared" si="47"/>
        <v>9.634813632055339E-2</v>
      </c>
      <c r="CE48">
        <f t="shared" si="48"/>
        <v>9.8667449126095846E-2</v>
      </c>
      <c r="CF48">
        <f t="shared" si="49"/>
        <v>9.9590721405217145E-2</v>
      </c>
      <c r="CG48">
        <f t="shared" si="50"/>
        <v>9.9918182980300363E-2</v>
      </c>
      <c r="CH48">
        <f t="shared" si="51"/>
        <v>9.9998706052009348E-2</v>
      </c>
      <c r="CJ48">
        <f t="shared" si="52"/>
        <v>6.6732194016032351E-2</v>
      </c>
    </row>
    <row r="49" spans="5:88">
      <c r="E49">
        <v>6</v>
      </c>
      <c r="F49">
        <f>((len-0.5)-la)/stdl</f>
        <v>11.959553572215048</v>
      </c>
      <c r="G49">
        <f>((len-0.5)-la)/stdl</f>
        <v>2.2087706523125181</v>
      </c>
      <c r="H49">
        <f>((len-0.5)-la)/stdl</f>
        <v>-1.1447400574217279</v>
      </c>
      <c r="I49">
        <f>((len-0.5)-la)/stdl</f>
        <v>-2.7855335648864794</v>
      </c>
      <c r="J49">
        <f>((len-0.5)-la)/stdl</f>
        <v>-3.7248717482165166</v>
      </c>
      <c r="K49">
        <f>((len-0.5)-la)/stdl</f>
        <v>-4.311444615914195</v>
      </c>
      <c r="L49">
        <f>((len-0.5)-la)/stdl</f>
        <v>-4.6978086997607544</v>
      </c>
      <c r="M49">
        <f>((len-0.5)-la)/stdl</f>
        <v>-4.9613183452708016</v>
      </c>
      <c r="N49">
        <f>((len-0.5)-la)/stdl</f>
        <v>-5.1453339012962855</v>
      </c>
      <c r="O49">
        <f>((len-0.5)-la)/stdl</f>
        <v>-5.2759661969619316</v>
      </c>
      <c r="Q49">
        <v>47</v>
      </c>
      <c r="R49">
        <v>0.1</v>
      </c>
      <c r="S49">
        <f>q*SUMPRODUCT(surv_vul,wa,AL49:AU49)*EXP(T49)</f>
        <v>334.41724146400333</v>
      </c>
      <c r="T49">
        <v>4.5583917565228033E-2</v>
      </c>
      <c r="U49">
        <f t="shared" ca="1" si="4"/>
        <v>-0.18128664132615002</v>
      </c>
      <c r="W49">
        <f t="shared" si="5"/>
        <v>2.2291776261325414E-9</v>
      </c>
      <c r="X49">
        <f t="shared" si="6"/>
        <v>0.1549441331373724</v>
      </c>
      <c r="Y49">
        <f t="shared" si="7"/>
        <v>3.6676989204129873</v>
      </c>
      <c r="Z49">
        <f t="shared" si="8"/>
        <v>1.8498405506041731</v>
      </c>
      <c r="AA49">
        <f t="shared" si="9"/>
        <v>6.188890989126878</v>
      </c>
      <c r="AB49">
        <f t="shared" si="10"/>
        <v>1.928170189085755</v>
      </c>
      <c r="AC49">
        <f t="shared" si="11"/>
        <v>3.1193021649505699</v>
      </c>
      <c r="AD49">
        <f t="shared" si="12"/>
        <v>2.7924830451257936</v>
      </c>
      <c r="AE49">
        <f t="shared" si="13"/>
        <v>1.2879815610733605</v>
      </c>
      <c r="AF49">
        <f t="shared" si="14"/>
        <v>0.33753211686038531</v>
      </c>
      <c r="AG49">
        <f t="shared" si="15"/>
        <v>3.7401218227002125E-2</v>
      </c>
      <c r="AH49">
        <f t="shared" si="16"/>
        <v>1.2632783240232003E-3</v>
      </c>
      <c r="AJ49">
        <f t="shared" ca="1" si="17"/>
        <v>0.44421950299720159</v>
      </c>
      <c r="AK49">
        <v>-0.13290532348475792</v>
      </c>
      <c r="AL49">
        <f>(reca*$AW48/(1+recb*$AW48))*EXP(AK48)</f>
        <v>192.68575852855287</v>
      </c>
      <c r="AM49">
        <f>AL48*Sa*(1-BL48)</f>
        <v>146.56328035600276</v>
      </c>
      <c r="AN49">
        <f>AM48*Sa*(1-BM48)</f>
        <v>23.447945675540947</v>
      </c>
      <c r="AO49">
        <f>AN48*Sa*(1-BN48)</f>
        <v>35.625280995544422</v>
      </c>
      <c r="AP49">
        <f>AO48*Sa*(1-BO48)</f>
        <v>25.054723453790761</v>
      </c>
      <c r="AQ49">
        <f>AP48*Sa*(1-BP48)</f>
        <v>9.4687300639100567</v>
      </c>
      <c r="AR49">
        <f>AQ48*Sa*(1-BQ48)</f>
        <v>6.0112281162945314</v>
      </c>
      <c r="AS49">
        <f>AR48*Sa*(1-BR48)</f>
        <v>2.9074467809987721</v>
      </c>
      <c r="AT49">
        <f>AS48*Sa*(1-BS48)</f>
        <v>0.78016514209831322</v>
      </c>
      <c r="AU49">
        <f>AT48*Sa*(1-BT48)/(1-Sa*(1-BU48))</f>
        <v>1.9888899317113411</v>
      </c>
      <c r="AW49">
        <f>SUMPRODUCT(AL49:AU49,fec)</f>
        <v>309.9319330334078</v>
      </c>
      <c r="AY49">
        <f t="shared" si="18"/>
        <v>5.3652865253837979E-7</v>
      </c>
      <c r="AZ49">
        <f t="shared" si="19"/>
        <v>16.085910078079728</v>
      </c>
      <c r="BA49">
        <f t="shared" si="20"/>
        <v>176.51412076449137</v>
      </c>
      <c r="BB49">
        <f t="shared" si="21"/>
        <v>47.114284268924692</v>
      </c>
      <c r="BC49">
        <f t="shared" si="22"/>
        <v>100.59803179703582</v>
      </c>
      <c r="BD49">
        <f t="shared" si="23"/>
        <v>24.121604082219971</v>
      </c>
      <c r="BE49">
        <f t="shared" si="24"/>
        <v>34.286226320505591</v>
      </c>
      <c r="BF49">
        <f t="shared" si="25"/>
        <v>28.983259581016821</v>
      </c>
      <c r="BG49">
        <f t="shared" si="26"/>
        <v>13.053763652360518</v>
      </c>
      <c r="BH49">
        <f t="shared" si="27"/>
        <v>3.3891924076644293</v>
      </c>
      <c r="BI49">
        <f t="shared" si="28"/>
        <v>0.3743184384605559</v>
      </c>
      <c r="BJ49">
        <f t="shared" si="29"/>
        <v>1.2632946703992039E-2</v>
      </c>
      <c r="BL49">
        <f t="shared" si="30"/>
        <v>1.9868092509585475E-2</v>
      </c>
      <c r="BM49">
        <f t="shared" si="31"/>
        <v>5.4616016540693563E-2</v>
      </c>
      <c r="BN49">
        <f t="shared" si="32"/>
        <v>7.9579834559763543E-2</v>
      </c>
      <c r="BO49">
        <f t="shared" si="33"/>
        <v>9.0463692599020706E-2</v>
      </c>
      <c r="BP49">
        <f t="shared" si="34"/>
        <v>9.4907798889011602E-2</v>
      </c>
      <c r="BQ49">
        <f t="shared" si="35"/>
        <v>9.6895612273614443E-2</v>
      </c>
      <c r="BR49">
        <f t="shared" si="36"/>
        <v>9.7884025220669274E-2</v>
      </c>
      <c r="BS49">
        <f t="shared" si="37"/>
        <v>9.8423198590359376E-2</v>
      </c>
      <c r="BT49">
        <f t="shared" si="38"/>
        <v>9.8738852735698351E-2</v>
      </c>
      <c r="BU49">
        <f t="shared" si="39"/>
        <v>9.8932555517406554E-2</v>
      </c>
      <c r="BW49">
        <f t="shared" si="40"/>
        <v>4.1548156199786189E-3</v>
      </c>
      <c r="BX49">
        <f t="shared" si="41"/>
        <v>9.6322889028526149E-3</v>
      </c>
      <c r="BY49">
        <f t="shared" si="42"/>
        <v>2.0778501484912382E-2</v>
      </c>
      <c r="BZ49">
        <f t="shared" si="43"/>
        <v>3.926283884618572E-2</v>
      </c>
      <c r="CA49">
        <f t="shared" si="44"/>
        <v>6.1520994780627884E-2</v>
      </c>
      <c r="CB49">
        <f t="shared" si="45"/>
        <v>7.9935404897347143E-2</v>
      </c>
      <c r="CC49">
        <f t="shared" si="46"/>
        <v>9.0978287776307606E-2</v>
      </c>
      <c r="CD49">
        <f t="shared" si="47"/>
        <v>9.634813632055339E-2</v>
      </c>
      <c r="CE49">
        <f t="shared" si="48"/>
        <v>9.8667449126095846E-2</v>
      </c>
      <c r="CF49">
        <f t="shared" si="49"/>
        <v>9.9590721405217145E-2</v>
      </c>
      <c r="CG49">
        <f t="shared" si="50"/>
        <v>9.9918182980300363E-2</v>
      </c>
      <c r="CH49">
        <f t="shared" si="51"/>
        <v>9.9998706052009348E-2</v>
      </c>
      <c r="CJ49">
        <f t="shared" si="52"/>
        <v>6.6732194016032351E-2</v>
      </c>
    </row>
    <row r="50" spans="5:88">
      <c r="E50">
        <v>7</v>
      </c>
      <c r="F50">
        <f>((len-0.5)-la)/stdl</f>
        <v>16.406745130799603</v>
      </c>
      <c r="G50">
        <f>((len-0.5)-la)/stdl</f>
        <v>4.8830925890966119</v>
      </c>
      <c r="H50">
        <f>((len-0.5)-la)/stdl</f>
        <v>0.91985265941068495</v>
      </c>
      <c r="I50">
        <f>((len-0.5)-la)/stdl</f>
        <v>-1.0192669403203849</v>
      </c>
      <c r="J50">
        <f>((len-0.5)-la)/stdl</f>
        <v>-2.1293938842558835</v>
      </c>
      <c r="K50">
        <f>((len-0.5)-la)/stdl</f>
        <v>-2.8226163642622311</v>
      </c>
      <c r="L50">
        <f>((len-0.5)-la)/stdl</f>
        <v>-3.2792284633536188</v>
      </c>
      <c r="M50">
        <f>((len-0.5)-la)/stdl</f>
        <v>-3.5906489535018564</v>
      </c>
      <c r="N50">
        <f>((len-0.5)-la)/stdl</f>
        <v>-3.808121883350156</v>
      </c>
      <c r="O50">
        <f>((len-0.5)-la)/stdl</f>
        <v>-3.9625055055004643</v>
      </c>
      <c r="Q50">
        <v>48</v>
      </c>
      <c r="R50">
        <v>0.1</v>
      </c>
      <c r="S50">
        <f>q*SUMPRODUCT(surv_vul,wa,AL50:AU50)*EXP(T50)</f>
        <v>270.73312515684813</v>
      </c>
      <c r="T50">
        <v>-0.21787280617968424</v>
      </c>
      <c r="U50">
        <f t="shared" ca="1" si="4"/>
        <v>7.7624957085209445E-2</v>
      </c>
      <c r="W50">
        <f t="shared" si="5"/>
        <v>9.4092415596784794E-10</v>
      </c>
      <c r="X50">
        <f t="shared" si="6"/>
        <v>6.5401105821421904E-2</v>
      </c>
      <c r="Y50">
        <f t="shared" si="7"/>
        <v>1.5493516547091768</v>
      </c>
      <c r="Z50">
        <f t="shared" si="8"/>
        <v>1.6665877215002776</v>
      </c>
      <c r="AA50">
        <f t="shared" si="9"/>
        <v>6.1651215443209733</v>
      </c>
      <c r="AB50">
        <f t="shared" si="10"/>
        <v>5.7481934662755094</v>
      </c>
      <c r="AC50">
        <f t="shared" si="11"/>
        <v>3.1445050272312076</v>
      </c>
      <c r="AD50">
        <f t="shared" si="12"/>
        <v>2.5490427952360162</v>
      </c>
      <c r="AE50">
        <f t="shared" si="13"/>
        <v>1.5522503761017563</v>
      </c>
      <c r="AF50">
        <f t="shared" si="14"/>
        <v>0.40240157626951961</v>
      </c>
      <c r="AG50">
        <f t="shared" si="15"/>
        <v>4.0627740814208814E-2</v>
      </c>
      <c r="AH50">
        <f t="shared" si="16"/>
        <v>1.2243969511014955E-3</v>
      </c>
      <c r="AJ50">
        <f t="shared" ca="1" si="17"/>
        <v>-0.80811538697051322</v>
      </c>
      <c r="AK50">
        <v>1.0604835217409527</v>
      </c>
      <c r="AL50">
        <f>(reca*$AW49/(1+recb*$AW49))*EXP(AK49)</f>
        <v>81.33164535461961</v>
      </c>
      <c r="AM50">
        <f>AL49*Sa*(1-BL49)</f>
        <v>132.20022784568985</v>
      </c>
      <c r="AN50">
        <f>AM49*Sa*(1-BM49)</f>
        <v>96.991008729936596</v>
      </c>
      <c r="AO50">
        <f>AN49*Sa*(1-BN49)</f>
        <v>15.107374090339404</v>
      </c>
      <c r="AP50">
        <f>AO49*Sa*(1-BO49)</f>
        <v>22.68174156537378</v>
      </c>
      <c r="AQ50">
        <f>AP49*Sa*(1-BP49)</f>
        <v>15.873785056786987</v>
      </c>
      <c r="AR50">
        <f>AQ49*Sa*(1-BQ49)</f>
        <v>5.9858764298515545</v>
      </c>
      <c r="AS50">
        <f>AR49*Sa*(1-BR49)</f>
        <v>3.7959776050168132</v>
      </c>
      <c r="AT50">
        <f>AS49*Sa*(1-BS49)</f>
        <v>1.8349006789803481</v>
      </c>
      <c r="AU50">
        <f>AT49*Sa*(1-BT49)/(1-Sa*(1-BU49))</f>
        <v>1.3329427566428316</v>
      </c>
      <c r="AW50">
        <f>SUMPRODUCT(AL50:AU50,fec)</f>
        <v>363.54672452454059</v>
      </c>
      <c r="AY50">
        <f t="shared" si="18"/>
        <v>2.2646592340785753E-7</v>
      </c>
      <c r="AZ50">
        <f t="shared" si="19"/>
        <v>6.7897782636122219</v>
      </c>
      <c r="BA50">
        <f t="shared" si="20"/>
        <v>74.565129532280608</v>
      </c>
      <c r="BB50">
        <f t="shared" si="21"/>
        <v>42.446949086621693</v>
      </c>
      <c r="BC50">
        <f t="shared" si="22"/>
        <v>100.21166865562917</v>
      </c>
      <c r="BD50">
        <f t="shared" si="23"/>
        <v>71.910481640235957</v>
      </c>
      <c r="BE50">
        <f t="shared" si="24"/>
        <v>34.563246947037989</v>
      </c>
      <c r="BF50">
        <f t="shared" si="25"/>
        <v>26.456586422754125</v>
      </c>
      <c r="BG50">
        <f t="shared" si="26"/>
        <v>15.732142564241206</v>
      </c>
      <c r="BH50">
        <f t="shared" si="27"/>
        <v>4.0405528807469757</v>
      </c>
      <c r="BI50">
        <f t="shared" si="28"/>
        <v>0.40661008439493823</v>
      </c>
      <c r="BJ50">
        <f t="shared" si="29"/>
        <v>1.2244127943662454E-2</v>
      </c>
      <c r="BL50">
        <f t="shared" si="30"/>
        <v>1.9868092509585475E-2</v>
      </c>
      <c r="BM50">
        <f t="shared" si="31"/>
        <v>5.4616016540693563E-2</v>
      </c>
      <c r="BN50">
        <f t="shared" si="32"/>
        <v>7.9579834559763543E-2</v>
      </c>
      <c r="BO50">
        <f t="shared" si="33"/>
        <v>9.0463692599020706E-2</v>
      </c>
      <c r="BP50">
        <f t="shared" si="34"/>
        <v>9.4907798889011602E-2</v>
      </c>
      <c r="BQ50">
        <f t="shared" si="35"/>
        <v>9.6895612273614443E-2</v>
      </c>
      <c r="BR50">
        <f t="shared" si="36"/>
        <v>9.7884025220669274E-2</v>
      </c>
      <c r="BS50">
        <f t="shared" si="37"/>
        <v>9.8423198590359376E-2</v>
      </c>
      <c r="BT50">
        <f t="shared" si="38"/>
        <v>9.8738852735698351E-2</v>
      </c>
      <c r="BU50">
        <f t="shared" si="39"/>
        <v>9.8932555517406554E-2</v>
      </c>
      <c r="BW50">
        <f t="shared" si="40"/>
        <v>4.1548156199786189E-3</v>
      </c>
      <c r="BX50">
        <f t="shared" si="41"/>
        <v>9.6322889028526149E-3</v>
      </c>
      <c r="BY50">
        <f t="shared" si="42"/>
        <v>2.0778501484912382E-2</v>
      </c>
      <c r="BZ50">
        <f t="shared" si="43"/>
        <v>3.926283884618572E-2</v>
      </c>
      <c r="CA50">
        <f t="shared" si="44"/>
        <v>6.1520994780627884E-2</v>
      </c>
      <c r="CB50">
        <f t="shared" si="45"/>
        <v>7.9935404897347143E-2</v>
      </c>
      <c r="CC50">
        <f t="shared" si="46"/>
        <v>9.0978287776307606E-2</v>
      </c>
      <c r="CD50">
        <f t="shared" si="47"/>
        <v>9.634813632055339E-2</v>
      </c>
      <c r="CE50">
        <f t="shared" si="48"/>
        <v>9.8667449126095846E-2</v>
      </c>
      <c r="CF50">
        <f t="shared" si="49"/>
        <v>9.9590721405217145E-2</v>
      </c>
      <c r="CG50">
        <f t="shared" si="50"/>
        <v>9.9918182980300363E-2</v>
      </c>
      <c r="CH50">
        <f t="shared" si="51"/>
        <v>9.9998706052009348E-2</v>
      </c>
      <c r="CJ50">
        <f t="shared" si="52"/>
        <v>6.6732194016032351E-2</v>
      </c>
    </row>
    <row r="51" spans="5:88">
      <c r="E51">
        <v>8</v>
      </c>
      <c r="F51">
        <f>((len-0.5)-la)/stdl</f>
        <v>20.853936689384156</v>
      </c>
      <c r="G51">
        <f>((len-0.5)-la)/stdl</f>
        <v>7.5574145258807066</v>
      </c>
      <c r="H51">
        <f>((len-0.5)-la)/stdl</f>
        <v>2.984445376243098</v>
      </c>
      <c r="I51">
        <f>((len-0.5)-la)/stdl</f>
        <v>0.74699968424570984</v>
      </c>
      <c r="J51">
        <f>((len-0.5)-la)/stdl</f>
        <v>-0.5339160202952502</v>
      </c>
      <c r="K51">
        <f>((len-0.5)-la)/stdl</f>
        <v>-1.3337881126102669</v>
      </c>
      <c r="L51">
        <f>((len-0.5)-la)/stdl</f>
        <v>-1.8606482269464832</v>
      </c>
      <c r="M51">
        <f>((len-0.5)-la)/stdl</f>
        <v>-2.2199795617329117</v>
      </c>
      <c r="N51">
        <f>((len-0.5)-la)/stdl</f>
        <v>-2.470909865404026</v>
      </c>
      <c r="O51">
        <f>((len-0.5)-la)/stdl</f>
        <v>-2.6490448140389975</v>
      </c>
      <c r="Q51">
        <v>49</v>
      </c>
      <c r="R51">
        <v>0.1</v>
      </c>
      <c r="S51">
        <f>q*SUMPRODUCT(surv_vul,wa,AL51:AU51)*EXP(T51)</f>
        <v>362.41932666398725</v>
      </c>
      <c r="T51">
        <v>-0.10056528407031262</v>
      </c>
      <c r="U51">
        <f t="shared" ca="1" si="4"/>
        <v>0.45078440689249755</v>
      </c>
      <c r="W51">
        <f t="shared" si="5"/>
        <v>3.180298350145919E-9</v>
      </c>
      <c r="X51">
        <f t="shared" si="6"/>
        <v>0.22105396905585042</v>
      </c>
      <c r="Y51">
        <f t="shared" si="7"/>
        <v>5.2299001275232984</v>
      </c>
      <c r="Z51">
        <f t="shared" si="8"/>
        <v>0.71495344179213749</v>
      </c>
      <c r="AA51">
        <f t="shared" si="9"/>
        <v>2.970846614481732</v>
      </c>
      <c r="AB51">
        <f t="shared" si="10"/>
        <v>5.6930684807119833</v>
      </c>
      <c r="AC51">
        <f t="shared" si="11"/>
        <v>5.3243876918869875</v>
      </c>
      <c r="AD51">
        <f t="shared" si="12"/>
        <v>2.9249179334717232</v>
      </c>
      <c r="AE51">
        <f t="shared" si="13"/>
        <v>1.6394764090624676</v>
      </c>
      <c r="AF51">
        <f t="shared" si="14"/>
        <v>0.54612517332178923</v>
      </c>
      <c r="AG51">
        <f t="shared" si="15"/>
        <v>6.3987163966067712E-2</v>
      </c>
      <c r="AH51">
        <f t="shared" si="16"/>
        <v>2.182696046189812E-3</v>
      </c>
      <c r="AJ51">
        <f t="shared" ca="1" si="17"/>
        <v>-0.42187447267876588</v>
      </c>
      <c r="AK51">
        <v>0.50710564953409809</v>
      </c>
      <c r="AL51">
        <f>(reca*$AW50/(1+recb*$AW50))*EXP(AK50)</f>
        <v>274.89877614296466</v>
      </c>
      <c r="AM51">
        <f>AL50*Sa*(1-BL50)</f>
        <v>55.801020942356139</v>
      </c>
      <c r="AN51">
        <f>AM50*Sa*(1-BM50)</f>
        <v>87.485988454513688</v>
      </c>
      <c r="AO51">
        <f>AN50*Sa*(1-BN50)</f>
        <v>62.49073895676036</v>
      </c>
      <c r="AP51">
        <f>AO50*Sa*(1-BO50)</f>
        <v>9.6184940938811998</v>
      </c>
      <c r="AQ51">
        <f>AP50*Sa*(1-BP50)</f>
        <v>14.370347810319178</v>
      </c>
      <c r="AR51">
        <f>AQ50*Sa*(1-BQ50)</f>
        <v>10.03497989515119</v>
      </c>
      <c r="AS51">
        <f>AR50*Sa*(1-BR50)</f>
        <v>3.7799684913839289</v>
      </c>
      <c r="AT51">
        <f>AS50*Sa*(1-BS50)</f>
        <v>2.3956558484096595</v>
      </c>
      <c r="AU51">
        <f>AT50*Sa*(1-BT50)/(1-Sa*(1-BU50))</f>
        <v>3.1349998061021505</v>
      </c>
      <c r="AW51">
        <f>SUMPRODUCT(AL51:AU51,fec)</f>
        <v>449.2453546044274</v>
      </c>
      <c r="AY51">
        <f t="shared" si="18"/>
        <v>7.6544873251494253E-7</v>
      </c>
      <c r="AZ51">
        <f t="shared" si="19"/>
        <v>22.949266917272904</v>
      </c>
      <c r="BA51">
        <f t="shared" si="20"/>
        <v>251.69765641284653</v>
      </c>
      <c r="BB51">
        <f t="shared" si="21"/>
        <v>18.209417933150633</v>
      </c>
      <c r="BC51">
        <f t="shared" si="22"/>
        <v>48.289963858276408</v>
      </c>
      <c r="BD51">
        <f t="shared" si="23"/>
        <v>71.22086249544877</v>
      </c>
      <c r="BE51">
        <f t="shared" si="24"/>
        <v>58.523718373094667</v>
      </c>
      <c r="BF51">
        <f t="shared" si="25"/>
        <v>30.35780498898729</v>
      </c>
      <c r="BG51">
        <f t="shared" si="26"/>
        <v>16.616183184864099</v>
      </c>
      <c r="BH51">
        <f t="shared" si="27"/>
        <v>5.483695324383703</v>
      </c>
      <c r="BI51">
        <f t="shared" si="28"/>
        <v>0.6403955922485427</v>
      </c>
      <c r="BJ51">
        <f t="shared" si="29"/>
        <v>2.1827242895068974E-2</v>
      </c>
      <c r="BL51">
        <f t="shared" si="30"/>
        <v>1.9868092509585475E-2</v>
      </c>
      <c r="BM51">
        <f t="shared" si="31"/>
        <v>5.4616016540693563E-2</v>
      </c>
      <c r="BN51">
        <f t="shared" si="32"/>
        <v>7.9579834559763543E-2</v>
      </c>
      <c r="BO51">
        <f t="shared" si="33"/>
        <v>9.0463692599020706E-2</v>
      </c>
      <c r="BP51">
        <f t="shared" si="34"/>
        <v>9.4907798889011602E-2</v>
      </c>
      <c r="BQ51">
        <f t="shared" si="35"/>
        <v>9.6895612273614443E-2</v>
      </c>
      <c r="BR51">
        <f t="shared" si="36"/>
        <v>9.7884025220669274E-2</v>
      </c>
      <c r="BS51">
        <f t="shared" si="37"/>
        <v>9.8423198590359376E-2</v>
      </c>
      <c r="BT51">
        <f t="shared" si="38"/>
        <v>9.8738852735698351E-2</v>
      </c>
      <c r="BU51">
        <f t="shared" si="39"/>
        <v>9.8932555517406554E-2</v>
      </c>
      <c r="BW51">
        <f t="shared" si="40"/>
        <v>4.1548156199786189E-3</v>
      </c>
      <c r="BX51">
        <f t="shared" si="41"/>
        <v>9.6322889028526149E-3</v>
      </c>
      <c r="BY51">
        <f t="shared" si="42"/>
        <v>2.0778501484912382E-2</v>
      </c>
      <c r="BZ51">
        <f t="shared" si="43"/>
        <v>3.926283884618572E-2</v>
      </c>
      <c r="CA51">
        <f t="shared" si="44"/>
        <v>6.1520994780627884E-2</v>
      </c>
      <c r="CB51">
        <f t="shared" si="45"/>
        <v>7.9935404897347143E-2</v>
      </c>
      <c r="CC51">
        <f t="shared" si="46"/>
        <v>9.0978287776307606E-2</v>
      </c>
      <c r="CD51">
        <f t="shared" si="47"/>
        <v>9.634813632055339E-2</v>
      </c>
      <c r="CE51">
        <f t="shared" si="48"/>
        <v>9.8667449126095846E-2</v>
      </c>
      <c r="CF51">
        <f t="shared" si="49"/>
        <v>9.9590721405217145E-2</v>
      </c>
      <c r="CG51">
        <f t="shared" si="50"/>
        <v>9.9918182980300363E-2</v>
      </c>
      <c r="CH51">
        <f t="shared" si="51"/>
        <v>9.9998706052009348E-2</v>
      </c>
      <c r="CJ51">
        <f t="shared" si="52"/>
        <v>6.6732194016032351E-2</v>
      </c>
    </row>
    <row r="52" spans="5:88">
      <c r="E52">
        <v>9</v>
      </c>
      <c r="F52">
        <f>((len-0.5)-la)/stdl</f>
        <v>25.301128247968709</v>
      </c>
      <c r="G52">
        <f>((len-0.5)-la)/stdl</f>
        <v>10.2317364626648</v>
      </c>
      <c r="H52">
        <f>((len-0.5)-la)/stdl</f>
        <v>5.0490380930755112</v>
      </c>
      <c r="I52">
        <f>((len-0.5)-la)/stdl</f>
        <v>2.5132663088118044</v>
      </c>
      <c r="J52">
        <f>((len-0.5)-la)/stdl</f>
        <v>1.0615618436653831</v>
      </c>
      <c r="K52">
        <f>((len-0.5)-la)/stdl</f>
        <v>0.15504013904169747</v>
      </c>
      <c r="L52">
        <f>((len-0.5)-la)/stdl</f>
        <v>-0.44206799053934764</v>
      </c>
      <c r="M52">
        <f>((len-0.5)-la)/stdl</f>
        <v>-0.84931016996396658</v>
      </c>
      <c r="N52">
        <f>((len-0.5)-la)/stdl</f>
        <v>-1.133697847457896</v>
      </c>
      <c r="O52">
        <f>((len-0.5)-la)/stdl</f>
        <v>-1.3355841225775309</v>
      </c>
      <c r="Q52">
        <v>50</v>
      </c>
      <c r="R52">
        <v>0.1</v>
      </c>
      <c r="S52">
        <f>q*SUMPRODUCT(surv_vul,wa,AL52:AU52)*EXP(T52)</f>
        <v>383.66287195949684</v>
      </c>
      <c r="T52">
        <v>-0.22681329171232628</v>
      </c>
      <c r="U52">
        <f t="shared" ca="1" si="4"/>
        <v>0.42268760233992897</v>
      </c>
      <c r="W52">
        <f t="shared" si="5"/>
        <v>1.8800612942238621E-9</v>
      </c>
      <c r="X52">
        <f t="shared" si="6"/>
        <v>0.13067799886258422</v>
      </c>
      <c r="Y52">
        <f t="shared" si="7"/>
        <v>3.0944340059446049</v>
      </c>
      <c r="Z52">
        <f t="shared" si="8"/>
        <v>2.377007989153578</v>
      </c>
      <c r="AA52">
        <f t="shared" si="9"/>
        <v>8.0181248269014507</v>
      </c>
      <c r="AB52">
        <f t="shared" si="10"/>
        <v>2.9926815004747604</v>
      </c>
      <c r="AC52">
        <f t="shared" si="11"/>
        <v>4.8664340088793914</v>
      </c>
      <c r="AD52">
        <f t="shared" si="12"/>
        <v>4.0632646953102638</v>
      </c>
      <c r="AE52">
        <f t="shared" si="13"/>
        <v>1.8526485751014656</v>
      </c>
      <c r="AF52">
        <f t="shared" si="14"/>
        <v>0.61059955462813886</v>
      </c>
      <c r="AG52">
        <f t="shared" si="15"/>
        <v>7.876146353929056E-2</v>
      </c>
      <c r="AH52">
        <f t="shared" si="16"/>
        <v>2.7493379508074637E-3</v>
      </c>
      <c r="AJ52">
        <f t="shared" ca="1" si="17"/>
        <v>0.12302658491643</v>
      </c>
      <c r="AK52">
        <v>0.77218589733107468</v>
      </c>
      <c r="AL52">
        <f>(reca*$AW51/(1+recb*$AW51))*EXP(AK51)</f>
        <v>162.50882467434525</v>
      </c>
      <c r="AM52">
        <f>AL51*Sa*(1-BL51)</f>
        <v>188.60595156655535</v>
      </c>
      <c r="AN52">
        <f>AM51*Sa*(1-BM51)</f>
        <v>36.92737564424862</v>
      </c>
      <c r="AO52">
        <f>AN51*Sa*(1-BN51)</f>
        <v>56.366710053586004</v>
      </c>
      <c r="AP52">
        <f>AO51*Sa*(1-BO51)</f>
        <v>39.786318918403616</v>
      </c>
      <c r="AQ52">
        <f>AP51*Sa*(1-BP51)</f>
        <v>6.0939370613226487</v>
      </c>
      <c r="AR52">
        <f>AQ51*Sa*(1-BQ51)</f>
        <v>9.0845473116209394</v>
      </c>
      <c r="AS52">
        <f>AR51*Sa*(1-BR51)</f>
        <v>6.3369012474391138</v>
      </c>
      <c r="AT52">
        <f>AS51*Sa*(1-BS51)</f>
        <v>2.3855524361419507</v>
      </c>
      <c r="AU52">
        <f>AT51*Sa*(1-BT51)/(1-Sa*(1-BU51))</f>
        <v>4.0930720154429681</v>
      </c>
      <c r="AW52">
        <f>SUMPRODUCT(AL52:AU52,fec)</f>
        <v>472.78880600379739</v>
      </c>
      <c r="AY52">
        <f t="shared" si="18"/>
        <v>4.5250173923085832E-7</v>
      </c>
      <c r="AZ52">
        <f t="shared" si="19"/>
        <v>13.566661068885066</v>
      </c>
      <c r="BA52">
        <f t="shared" si="20"/>
        <v>148.92479172242162</v>
      </c>
      <c r="BB52">
        <f t="shared" si="21"/>
        <v>60.540909903780381</v>
      </c>
      <c r="BC52">
        <f t="shared" si="22"/>
        <v>130.33152106029092</v>
      </c>
      <c r="BD52">
        <f t="shared" si="23"/>
        <v>37.438748253267185</v>
      </c>
      <c r="BE52">
        <f t="shared" si="24"/>
        <v>53.490059307828595</v>
      </c>
      <c r="BF52">
        <f t="shared" si="25"/>
        <v>42.17273784924754</v>
      </c>
      <c r="BG52">
        <f t="shared" si="26"/>
        <v>18.776694761144604</v>
      </c>
      <c r="BH52">
        <f t="shared" si="27"/>
        <v>6.1310887802862331</v>
      </c>
      <c r="BI52">
        <f t="shared" si="28"/>
        <v>0.78825956587720369</v>
      </c>
      <c r="BJ52">
        <f t="shared" si="29"/>
        <v>2.7493735262709623E-2</v>
      </c>
      <c r="BL52">
        <f t="shared" si="30"/>
        <v>1.9868092509585475E-2</v>
      </c>
      <c r="BM52">
        <f t="shared" si="31"/>
        <v>5.4616016540693563E-2</v>
      </c>
      <c r="BN52">
        <f t="shared" si="32"/>
        <v>7.9579834559763543E-2</v>
      </c>
      <c r="BO52">
        <f t="shared" si="33"/>
        <v>9.0463692599020706E-2</v>
      </c>
      <c r="BP52">
        <f t="shared" si="34"/>
        <v>9.4907798889011602E-2</v>
      </c>
      <c r="BQ52">
        <f t="shared" si="35"/>
        <v>9.6895612273614443E-2</v>
      </c>
      <c r="BR52">
        <f t="shared" si="36"/>
        <v>9.7884025220669274E-2</v>
      </c>
      <c r="BS52">
        <f t="shared" si="37"/>
        <v>9.8423198590359376E-2</v>
      </c>
      <c r="BT52">
        <f t="shared" si="38"/>
        <v>9.8738852735698351E-2</v>
      </c>
      <c r="BU52">
        <f t="shared" si="39"/>
        <v>9.8932555517406554E-2</v>
      </c>
      <c r="BW52">
        <f t="shared" si="40"/>
        <v>4.1548156199786189E-3</v>
      </c>
      <c r="BX52">
        <f t="shared" si="41"/>
        <v>9.6322889028526149E-3</v>
      </c>
      <c r="BY52">
        <f t="shared" si="42"/>
        <v>2.0778501484912382E-2</v>
      </c>
      <c r="BZ52">
        <f t="shared" si="43"/>
        <v>3.926283884618572E-2</v>
      </c>
      <c r="CA52">
        <f t="shared" si="44"/>
        <v>6.1520994780627884E-2</v>
      </c>
      <c r="CB52">
        <f t="shared" si="45"/>
        <v>7.9935404897347143E-2</v>
      </c>
      <c r="CC52">
        <f t="shared" si="46"/>
        <v>9.0978287776307606E-2</v>
      </c>
      <c r="CD52">
        <f t="shared" si="47"/>
        <v>9.634813632055339E-2</v>
      </c>
      <c r="CE52">
        <f t="shared" si="48"/>
        <v>9.8667449126095846E-2</v>
      </c>
      <c r="CF52">
        <f t="shared" si="49"/>
        <v>9.9590721405217145E-2</v>
      </c>
      <c r="CG52">
        <f t="shared" si="50"/>
        <v>9.9918182980300363E-2</v>
      </c>
      <c r="CH52">
        <f t="shared" si="51"/>
        <v>9.9998706052009348E-2</v>
      </c>
      <c r="CJ52">
        <f t="shared" si="52"/>
        <v>6.6732194016032351E-2</v>
      </c>
    </row>
    <row r="53" spans="5:88">
      <c r="E53">
        <v>10</v>
      </c>
      <c r="F53">
        <f>((len-0.5)-la)/stdl</f>
        <v>29.748319806553265</v>
      </c>
      <c r="G53">
        <f>((len-0.5)-la)/stdl</f>
        <v>12.906058399448895</v>
      </c>
      <c r="H53">
        <f>((len-0.5)-la)/stdl</f>
        <v>7.1136308099079235</v>
      </c>
      <c r="I53">
        <f>((len-0.5)-la)/stdl</f>
        <v>4.2795329333778991</v>
      </c>
      <c r="J53">
        <f>((len-0.5)-la)/stdl</f>
        <v>2.6570397076260162</v>
      </c>
      <c r="K53">
        <f>((len-0.5)-la)/stdl</f>
        <v>1.6438683906936618</v>
      </c>
      <c r="L53">
        <f>((len-0.5)-la)/stdl</f>
        <v>0.97651224586778795</v>
      </c>
      <c r="M53">
        <f>((len-0.5)-la)/stdl</f>
        <v>0.52135922180497851</v>
      </c>
      <c r="N53">
        <f>((len-0.5)-la)/stdl</f>
        <v>0.20351417048823386</v>
      </c>
      <c r="O53">
        <f>((len-0.5)-la)/stdl</f>
        <v>-2.2123431116063994E-2</v>
      </c>
    </row>
    <row r="54" spans="5:88">
      <c r="E54">
        <v>11</v>
      </c>
      <c r="F54">
        <f>((len-0.5)-la)/stdl</f>
        <v>34.195511365137818</v>
      </c>
      <c r="G54">
        <f>((len-0.5)-la)/stdl</f>
        <v>15.580380336232988</v>
      </c>
      <c r="H54">
        <f>((len-0.5)-la)/stdl</f>
        <v>9.1782235267403376</v>
      </c>
      <c r="I54">
        <f>((len-0.5)-la)/stdl</f>
        <v>6.0457995579439938</v>
      </c>
      <c r="J54">
        <f>((len-0.5)-la)/stdl</f>
        <v>4.2525175715866492</v>
      </c>
      <c r="K54">
        <f>((len-0.5)-la)/stdl</f>
        <v>3.1326966423456262</v>
      </c>
      <c r="L54">
        <f>((len-0.5)-la)/stdl</f>
        <v>2.3950924822749236</v>
      </c>
      <c r="M54">
        <f>((len-0.5)-la)/stdl</f>
        <v>1.8920286135739235</v>
      </c>
      <c r="N54">
        <f>((len-0.5)-la)/stdl</f>
        <v>1.5407261884343637</v>
      </c>
      <c r="O54">
        <f>((len-0.5)-la)/stdl</f>
        <v>1.2913372603454027</v>
      </c>
    </row>
    <row r="55" spans="5:88">
      <c r="E55">
        <v>12</v>
      </c>
      <c r="F55">
        <f>((len-0.5)-la)/stdl</f>
        <v>38.642702923722375</v>
      </c>
      <c r="G55">
        <f>((len-0.5)-la)/stdl</f>
        <v>18.254702273017084</v>
      </c>
      <c r="H55">
        <f>((len-0.5)-la)/stdl</f>
        <v>11.242816243572749</v>
      </c>
      <c r="I55">
        <f>((len-0.5)-la)/stdl</f>
        <v>7.8120661825100886</v>
      </c>
      <c r="J55">
        <f>((len-0.5)-la)/stdl</f>
        <v>5.8479954355472827</v>
      </c>
      <c r="K55">
        <f>((len-0.5)-la)/stdl</f>
        <v>4.6215248939975906</v>
      </c>
      <c r="L55">
        <f>((len-0.5)-la)/stdl</f>
        <v>3.8136727186820591</v>
      </c>
      <c r="M55">
        <f>((len-0.5)-la)/stdl</f>
        <v>3.2626980053428682</v>
      </c>
      <c r="N55">
        <f>((len-0.5)-la)/stdl</f>
        <v>2.8779382063804935</v>
      </c>
      <c r="O55">
        <f>((len-0.5)-la)/stdl</f>
        <v>2.6047979518068698</v>
      </c>
    </row>
    <row r="57" spans="5:88">
      <c r="E57" t="s">
        <v>26</v>
      </c>
      <c r="F57">
        <v>1</v>
      </c>
      <c r="G57">
        <v>2</v>
      </c>
      <c r="H57">
        <v>3</v>
      </c>
      <c r="I57">
        <v>4</v>
      </c>
      <c r="J57">
        <v>5</v>
      </c>
      <c r="K57">
        <v>6</v>
      </c>
      <c r="L57">
        <v>7</v>
      </c>
      <c r="M57">
        <v>8</v>
      </c>
      <c r="N57">
        <v>9</v>
      </c>
      <c r="O57">
        <v>10</v>
      </c>
    </row>
    <row r="58" spans="5:88">
      <c r="E58">
        <v>1</v>
      </c>
      <c r="F58">
        <f>(($E58+0.5)-la)/stdl</f>
        <v>-5.8292126621231679</v>
      </c>
      <c r="G58">
        <f>(($E58+0.5)-la)/stdl</f>
        <v>-8.4885170948238589</v>
      </c>
      <c r="H58">
        <f>(($E58+0.5)-la)/stdl</f>
        <v>-9.4031109247513793</v>
      </c>
      <c r="I58">
        <f>(($E58+0.5)-la)/stdl</f>
        <v>-9.8506000631508588</v>
      </c>
      <c r="J58">
        <f>(($E58+0.5)-la)/stdl</f>
        <v>-10.106783204059049</v>
      </c>
      <c r="K58">
        <f>(($E58+0.5)-la)/stdl</f>
        <v>-10.266757622522054</v>
      </c>
      <c r="L58">
        <f>(($E58+0.5)-la)/stdl</f>
        <v>-10.372129645389297</v>
      </c>
      <c r="M58">
        <f>(($E58+0.5)-la)/stdl</f>
        <v>-10.443995912346582</v>
      </c>
      <c r="N58">
        <f>(($E58+0.5)-la)/stdl</f>
        <v>-10.494181973080805</v>
      </c>
      <c r="O58">
        <f>(($E58+0.5)-la)/stdl</f>
        <v>-10.529808962807799</v>
      </c>
    </row>
    <row r="59" spans="5:88">
      <c r="E59">
        <v>2</v>
      </c>
      <c r="F59">
        <f>(($E59+0.5)-la)/stdl</f>
        <v>-1.3820211035386143</v>
      </c>
      <c r="G59">
        <f>(($E59+0.5)-la)/stdl</f>
        <v>-5.8141951580397642</v>
      </c>
      <c r="H59">
        <f>(($E59+0.5)-la)/stdl</f>
        <v>-7.338518207918967</v>
      </c>
      <c r="I59">
        <f>(($E59+0.5)-la)/stdl</f>
        <v>-8.0843334385847641</v>
      </c>
      <c r="J59">
        <f>(($E59+0.5)-la)/stdl</f>
        <v>-8.5113053400984171</v>
      </c>
      <c r="K59">
        <f>(($E59+0.5)-la)/stdl</f>
        <v>-8.7779293708700887</v>
      </c>
      <c r="L59">
        <f>(($E59+0.5)-la)/stdl</f>
        <v>-8.9535494089821608</v>
      </c>
      <c r="M59">
        <f>(($E59+0.5)-la)/stdl</f>
        <v>-9.0733265205776359</v>
      </c>
      <c r="N59">
        <f>(($E59+0.5)-la)/stdl</f>
        <v>-9.1569699551346755</v>
      </c>
      <c r="O59">
        <f>(($E59+0.5)-la)/stdl</f>
        <v>-9.2163482713463321</v>
      </c>
    </row>
    <row r="60" spans="5:88">
      <c r="E60">
        <v>3</v>
      </c>
      <c r="F60">
        <f>(($E60+0.5)-la)/stdl</f>
        <v>3.0651704550459398</v>
      </c>
      <c r="G60">
        <f>(($E60+0.5)-la)/stdl</f>
        <v>-3.1398732212556699</v>
      </c>
      <c r="H60">
        <f>(($E60+0.5)-la)/stdl</f>
        <v>-5.2739254910865538</v>
      </c>
      <c r="I60">
        <f>(($E60+0.5)-la)/stdl</f>
        <v>-6.3180668140186684</v>
      </c>
      <c r="J60">
        <f>(($E60+0.5)-la)/stdl</f>
        <v>-6.9158274761377827</v>
      </c>
      <c r="K60">
        <f>(($E60+0.5)-la)/stdl</f>
        <v>-7.2891011192181239</v>
      </c>
      <c r="L60">
        <f>(($E60+0.5)-la)/stdl</f>
        <v>-7.5349691725750256</v>
      </c>
      <c r="M60">
        <f>(($E60+0.5)-la)/stdl</f>
        <v>-7.7026571288086911</v>
      </c>
      <c r="N60">
        <f>(($E60+0.5)-la)/stdl</f>
        <v>-7.8197579371885455</v>
      </c>
      <c r="O60">
        <f>(($E60+0.5)-la)/stdl</f>
        <v>-7.9028875798848652</v>
      </c>
    </row>
    <row r="61" spans="5:88">
      <c r="E61">
        <v>4</v>
      </c>
      <c r="F61">
        <f>(($E61+0.5)-la)/stdl</f>
        <v>7.5123620136304936</v>
      </c>
      <c r="G61">
        <f>(($E61+0.5)-la)/stdl</f>
        <v>-0.4655512844715759</v>
      </c>
      <c r="H61">
        <f>(($E61+0.5)-la)/stdl</f>
        <v>-3.2093327742541411</v>
      </c>
      <c r="I61">
        <f>(($E61+0.5)-la)/stdl</f>
        <v>-4.5518001894525737</v>
      </c>
      <c r="J61">
        <f>(($E61+0.5)-la)/stdl</f>
        <v>-5.3203496121771501</v>
      </c>
      <c r="K61">
        <f>(($E61+0.5)-la)/stdl</f>
        <v>-5.8002728675661599</v>
      </c>
      <c r="L61">
        <f>(($E61+0.5)-la)/stdl</f>
        <v>-6.1163889361678896</v>
      </c>
      <c r="M61">
        <f>(($E61+0.5)-la)/stdl</f>
        <v>-6.3319877370397464</v>
      </c>
      <c r="N61">
        <f>(($E61+0.5)-la)/stdl</f>
        <v>-6.4825459192424155</v>
      </c>
      <c r="O61">
        <f>(($E61+0.5)-la)/stdl</f>
        <v>-6.5894268884233984</v>
      </c>
    </row>
    <row r="62" spans="5:88">
      <c r="E62">
        <v>5</v>
      </c>
      <c r="F62">
        <f>(($E62+0.5)-la)/stdl</f>
        <v>11.959553572215048</v>
      </c>
      <c r="G62">
        <f>(($E62+0.5)-la)/stdl</f>
        <v>2.2087706523125181</v>
      </c>
      <c r="H62">
        <f>(($E62+0.5)-la)/stdl</f>
        <v>-1.1447400574217279</v>
      </c>
      <c r="I62">
        <f>(($E62+0.5)-la)/stdl</f>
        <v>-2.7855335648864794</v>
      </c>
      <c r="J62">
        <f>(($E62+0.5)-la)/stdl</f>
        <v>-3.7248717482165166</v>
      </c>
      <c r="K62">
        <f>(($E62+0.5)-la)/stdl</f>
        <v>-4.311444615914195</v>
      </c>
      <c r="L62">
        <f>(($E62+0.5)-la)/stdl</f>
        <v>-4.6978086997607544</v>
      </c>
      <c r="M62">
        <f>(($E62+0.5)-la)/stdl</f>
        <v>-4.9613183452708016</v>
      </c>
      <c r="N62">
        <f>(($E62+0.5)-la)/stdl</f>
        <v>-5.1453339012962855</v>
      </c>
      <c r="O62">
        <f>(($E62+0.5)-la)/stdl</f>
        <v>-5.2759661969619316</v>
      </c>
    </row>
    <row r="63" spans="5:88">
      <c r="E63">
        <v>6</v>
      </c>
      <c r="F63">
        <f>(($E63+0.5)-la)/stdl</f>
        <v>16.406745130799603</v>
      </c>
      <c r="G63">
        <f>(($E63+0.5)-la)/stdl</f>
        <v>4.8830925890966119</v>
      </c>
      <c r="H63">
        <f>(($E63+0.5)-la)/stdl</f>
        <v>0.91985265941068495</v>
      </c>
      <c r="I63">
        <f>(($E63+0.5)-la)/stdl</f>
        <v>-1.0192669403203849</v>
      </c>
      <c r="J63">
        <f>(($E63+0.5)-la)/stdl</f>
        <v>-2.1293938842558835</v>
      </c>
      <c r="K63">
        <f>(($E63+0.5)-la)/stdl</f>
        <v>-2.8226163642622311</v>
      </c>
      <c r="L63">
        <f>(($E63+0.5)-la)/stdl</f>
        <v>-3.2792284633536188</v>
      </c>
      <c r="M63">
        <f>(($E63+0.5)-la)/stdl</f>
        <v>-3.5906489535018564</v>
      </c>
      <c r="N63">
        <f>(($E63+0.5)-la)/stdl</f>
        <v>-3.808121883350156</v>
      </c>
      <c r="O63">
        <f>(($E63+0.5)-la)/stdl</f>
        <v>-3.9625055055004643</v>
      </c>
    </row>
    <row r="64" spans="5:88">
      <c r="E64">
        <v>7</v>
      </c>
      <c r="F64">
        <f>(($E64+0.5)-la)/stdl</f>
        <v>20.853936689384156</v>
      </c>
      <c r="G64">
        <f>(($E64+0.5)-la)/stdl</f>
        <v>7.5574145258807066</v>
      </c>
      <c r="H64">
        <f>(($E64+0.5)-la)/stdl</f>
        <v>2.984445376243098</v>
      </c>
      <c r="I64">
        <f>(($E64+0.5)-la)/stdl</f>
        <v>0.74699968424570984</v>
      </c>
      <c r="J64">
        <f>(($E64+0.5)-la)/stdl</f>
        <v>-0.5339160202952502</v>
      </c>
      <c r="K64">
        <f>(($E64+0.5)-la)/stdl</f>
        <v>-1.3337881126102669</v>
      </c>
      <c r="L64">
        <f>(($E64+0.5)-la)/stdl</f>
        <v>-1.8606482269464832</v>
      </c>
      <c r="M64">
        <f>(($E64+0.5)-la)/stdl</f>
        <v>-2.2199795617329117</v>
      </c>
      <c r="N64">
        <f>(($E64+0.5)-la)/stdl</f>
        <v>-2.470909865404026</v>
      </c>
      <c r="O64">
        <f>(($E64+0.5)-la)/stdl</f>
        <v>-2.6490448140389975</v>
      </c>
    </row>
    <row r="65" spans="5:15">
      <c r="E65">
        <v>8</v>
      </c>
      <c r="F65">
        <f>(($E65+0.5)-la)/stdl</f>
        <v>25.301128247968709</v>
      </c>
      <c r="G65">
        <f>(($E65+0.5)-la)/stdl</f>
        <v>10.2317364626648</v>
      </c>
      <c r="H65">
        <f>(($E65+0.5)-la)/stdl</f>
        <v>5.0490380930755112</v>
      </c>
      <c r="I65">
        <f>(($E65+0.5)-la)/stdl</f>
        <v>2.5132663088118044</v>
      </c>
      <c r="J65">
        <f>(($E65+0.5)-la)/stdl</f>
        <v>1.0615618436653831</v>
      </c>
      <c r="K65">
        <f>(($E65+0.5)-la)/stdl</f>
        <v>0.15504013904169747</v>
      </c>
      <c r="L65">
        <f>(($E65+0.5)-la)/stdl</f>
        <v>-0.44206799053934764</v>
      </c>
      <c r="M65">
        <f>(($E65+0.5)-la)/stdl</f>
        <v>-0.84931016996396658</v>
      </c>
      <c r="N65">
        <f>(($E65+0.5)-la)/stdl</f>
        <v>-1.133697847457896</v>
      </c>
      <c r="O65">
        <f>(($E65+0.5)-la)/stdl</f>
        <v>-1.3355841225775309</v>
      </c>
    </row>
    <row r="66" spans="5:15">
      <c r="E66">
        <v>9</v>
      </c>
      <c r="F66">
        <f>(($E66+0.5)-la)/stdl</f>
        <v>29.748319806553265</v>
      </c>
      <c r="G66">
        <f>(($E66+0.5)-la)/stdl</f>
        <v>12.906058399448895</v>
      </c>
      <c r="H66">
        <f>(($E66+0.5)-la)/stdl</f>
        <v>7.1136308099079235</v>
      </c>
      <c r="I66">
        <f>(($E66+0.5)-la)/stdl</f>
        <v>4.2795329333778991</v>
      </c>
      <c r="J66">
        <f>(($E66+0.5)-la)/stdl</f>
        <v>2.6570397076260162</v>
      </c>
      <c r="K66">
        <f>(($E66+0.5)-la)/stdl</f>
        <v>1.6438683906936618</v>
      </c>
      <c r="L66">
        <f>(($E66+0.5)-la)/stdl</f>
        <v>0.97651224586778795</v>
      </c>
      <c r="M66">
        <f>(($E66+0.5)-la)/stdl</f>
        <v>0.52135922180497851</v>
      </c>
      <c r="N66">
        <f>(($E66+0.5)-la)/stdl</f>
        <v>0.20351417048823386</v>
      </c>
      <c r="O66">
        <f>(($E66+0.5)-la)/stdl</f>
        <v>-2.2123431116063994E-2</v>
      </c>
    </row>
    <row r="67" spans="5:15">
      <c r="E67">
        <v>10</v>
      </c>
      <c r="F67">
        <f>(($E67+0.5)-la)/stdl</f>
        <v>34.195511365137818</v>
      </c>
      <c r="G67">
        <f>(($E67+0.5)-la)/stdl</f>
        <v>15.580380336232988</v>
      </c>
      <c r="H67">
        <f>(($E67+0.5)-la)/stdl</f>
        <v>9.1782235267403376</v>
      </c>
      <c r="I67">
        <f>(($E67+0.5)-la)/stdl</f>
        <v>6.0457995579439938</v>
      </c>
      <c r="J67">
        <f>(($E67+0.5)-la)/stdl</f>
        <v>4.2525175715866492</v>
      </c>
      <c r="K67">
        <f>(($E67+0.5)-la)/stdl</f>
        <v>3.1326966423456262</v>
      </c>
      <c r="L67">
        <f>(($E67+0.5)-la)/stdl</f>
        <v>2.3950924822749236</v>
      </c>
      <c r="M67">
        <f>(($E67+0.5)-la)/stdl</f>
        <v>1.8920286135739235</v>
      </c>
      <c r="N67">
        <f>(($E67+0.5)-la)/stdl</f>
        <v>1.5407261884343637</v>
      </c>
      <c r="O67">
        <f>(($E67+0.5)-la)/stdl</f>
        <v>1.2913372603454027</v>
      </c>
    </row>
    <row r="68" spans="5:15">
      <c r="E68">
        <v>11</v>
      </c>
      <c r="F68">
        <f>(($E68+0.5)-la)/stdl</f>
        <v>38.642702923722375</v>
      </c>
      <c r="G68">
        <f>(($E68+0.5)-la)/stdl</f>
        <v>18.254702273017084</v>
      </c>
      <c r="H68">
        <f>(($E68+0.5)-la)/stdl</f>
        <v>11.242816243572749</v>
      </c>
      <c r="I68">
        <f>(($E68+0.5)-la)/stdl</f>
        <v>7.8120661825100886</v>
      </c>
      <c r="J68">
        <f>(($E68+0.5)-la)/stdl</f>
        <v>5.8479954355472827</v>
      </c>
      <c r="K68">
        <f>(($E68+0.5)-la)/stdl</f>
        <v>4.6215248939975906</v>
      </c>
      <c r="L68">
        <f>(($E68+0.5)-la)/stdl</f>
        <v>3.8136727186820591</v>
      </c>
      <c r="M68">
        <f>(($E68+0.5)-la)/stdl</f>
        <v>3.2626980053428682</v>
      </c>
      <c r="N68">
        <f>(($E68+0.5)-la)/stdl</f>
        <v>2.8779382063804935</v>
      </c>
      <c r="O68">
        <f>(($E68+0.5)-la)/stdl</f>
        <v>2.6047979518068698</v>
      </c>
    </row>
    <row r="69" spans="5:15">
      <c r="E69">
        <v>12</v>
      </c>
      <c r="F69">
        <f>(($E69+0.5)-la)/stdl</f>
        <v>43.089894482306931</v>
      </c>
      <c r="G69">
        <f>(($E69+0.5)-la)/stdl</f>
        <v>20.929024209801177</v>
      </c>
      <c r="H69">
        <f>(($E69+0.5)-la)/stdl</f>
        <v>13.307408960405162</v>
      </c>
      <c r="I69">
        <f>(($E69+0.5)-la)/stdl</f>
        <v>9.5783328070761833</v>
      </c>
      <c r="J69">
        <f>(($E69+0.5)-la)/stdl</f>
        <v>7.4434732995079163</v>
      </c>
      <c r="K69">
        <f>(($E69+0.5)-la)/stdl</f>
        <v>6.1103531456495546</v>
      </c>
      <c r="L69">
        <f>(($E69+0.5)-la)/stdl</f>
        <v>5.2322529550891943</v>
      </c>
      <c r="M69">
        <f>(($E69+0.5)-la)/stdl</f>
        <v>4.6333673971118134</v>
      </c>
      <c r="N69">
        <f>(($E69+0.5)-la)/stdl</f>
        <v>4.2151502243266235</v>
      </c>
      <c r="O69">
        <f>(($E69+0.5)-la)/stdl</f>
        <v>3.9182586432683366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SIM!D37:O37</xm:f>
              <xm:sqref>C37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"/>
  <sheetViews>
    <sheetView tabSelected="1" workbookViewId="0">
      <selection activeCell="AJ45" sqref="AJ45"/>
    </sheetView>
  </sheetViews>
  <sheetFormatPr baseColWidth="10" defaultRowHeight="20" x14ac:dyDescent="0"/>
  <cols>
    <col min="6" max="6" width="11.77734375" bestFit="1" customWidth="1"/>
    <col min="18" max="37" width="11.77734375" customWidth="1"/>
    <col min="51" max="52" width="11.77734375" bestFit="1" customWidth="1"/>
  </cols>
  <sheetData>
    <row r="1" spans="1:89">
      <c r="A1" t="s">
        <v>0</v>
      </c>
      <c r="F1" t="s">
        <v>10</v>
      </c>
      <c r="W1" t="s">
        <v>38</v>
      </c>
      <c r="AL1" t="s">
        <v>28</v>
      </c>
      <c r="AY1" t="s">
        <v>29</v>
      </c>
      <c r="BL1" t="s">
        <v>37</v>
      </c>
      <c r="BW1" t="s">
        <v>36</v>
      </c>
    </row>
    <row r="2" spans="1:89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Q2" t="s">
        <v>31</v>
      </c>
      <c r="R2" t="s">
        <v>39</v>
      </c>
      <c r="S2" t="s">
        <v>46</v>
      </c>
      <c r="T2" t="s">
        <v>47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K2" t="s">
        <v>42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10</v>
      </c>
      <c r="AW2" t="s">
        <v>41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L2">
        <v>1</v>
      </c>
      <c r="BM2">
        <v>2</v>
      </c>
      <c r="BN2">
        <v>3</v>
      </c>
      <c r="BO2">
        <v>4</v>
      </c>
      <c r="BP2">
        <v>5</v>
      </c>
      <c r="BQ2">
        <v>6</v>
      </c>
      <c r="BR2">
        <v>7</v>
      </c>
      <c r="BS2">
        <v>8</v>
      </c>
      <c r="BT2">
        <v>9</v>
      </c>
      <c r="BU2">
        <v>10</v>
      </c>
      <c r="BW2">
        <v>1</v>
      </c>
      <c r="BX2">
        <v>2</v>
      </c>
      <c r="BY2">
        <v>3</v>
      </c>
      <c r="BZ2">
        <v>4</v>
      </c>
      <c r="CA2">
        <v>5</v>
      </c>
      <c r="CB2">
        <v>6</v>
      </c>
      <c r="CC2">
        <v>7</v>
      </c>
      <c r="CD2">
        <v>8</v>
      </c>
      <c r="CE2">
        <v>9</v>
      </c>
      <c r="CF2">
        <v>10</v>
      </c>
      <c r="CG2">
        <v>11</v>
      </c>
      <c r="CH2">
        <v>12</v>
      </c>
      <c r="CJ2" t="s">
        <v>44</v>
      </c>
      <c r="CK2" t="s">
        <v>45</v>
      </c>
    </row>
    <row r="3" spans="1:89">
      <c r="A3" t="s">
        <v>24</v>
      </c>
      <c r="B3">
        <v>100</v>
      </c>
      <c r="E3" t="s">
        <v>11</v>
      </c>
      <c r="F3">
        <f>Linf*(1-EXP(-k*(age-to)))</f>
        <v>2.8107626656807385</v>
      </c>
      <c r="G3">
        <f>Linf*(1-EXP(-k*(age-to)))</f>
        <v>4.674081989931028</v>
      </c>
      <c r="H3">
        <f>Linf*(1-EXP(-k*(age-to)))</f>
        <v>6.0544628962839884</v>
      </c>
      <c r="I3">
        <f>Linf*(1-EXP(-k*(age-to)))</f>
        <v>7.0770742231914054</v>
      </c>
      <c r="J3">
        <f>Linf*(1-EXP(-k*(age-to)))</f>
        <v>7.8346433268399291</v>
      </c>
      <c r="K3">
        <f>Linf*(1-EXP(-k*(age-to)))</f>
        <v>8.3958643222482721</v>
      </c>
      <c r="L3">
        <f>Linf*(1-EXP(-k*(age-to)))</f>
        <v>8.8116270614759031</v>
      </c>
      <c r="M3">
        <f>Linf*(1-EXP(-k*(age-to)))</f>
        <v>9.119631674176274</v>
      </c>
      <c r="N3">
        <f>Linf*(1-EXP(-k*(age-to)))</f>
        <v>9.3478071033187256</v>
      </c>
      <c r="O3">
        <f>Linf*(1-EXP(-k*(age-to)))</f>
        <v>9.5168436187393226</v>
      </c>
      <c r="Q3">
        <v>1</v>
      </c>
      <c r="R3">
        <f>SUMPRODUCT(surv_vul,wa,AL3:AU3)</f>
        <v>581.03629879797745</v>
      </c>
      <c r="S3">
        <f>SIM!S3</f>
        <v>391.53027540412376</v>
      </c>
      <c r="T3">
        <f>LN(S3)-LN(R3)</f>
        <v>-0.39475038706461874</v>
      </c>
      <c r="U3">
        <f>T3-AVERAGE(T3:T52)</f>
        <v>-2.9339712457431513</v>
      </c>
      <c r="W3">
        <f>SIM!W3</f>
        <v>1.1568979683026412E-9</v>
      </c>
      <c r="X3">
        <f>SIM!X3</f>
        <v>8.0412861841922201E-2</v>
      </c>
      <c r="Y3">
        <f>SIM!Y3</f>
        <v>1.9033549182924785</v>
      </c>
      <c r="Z3">
        <f>SIM!Z3</f>
        <v>0.88483074104599746</v>
      </c>
      <c r="AA3">
        <f>SIM!AA3</f>
        <v>3.2506323312576639</v>
      </c>
      <c r="AB3">
        <f>SIM!AB3</f>
        <v>3.2488987148857267</v>
      </c>
      <c r="AC3">
        <f>SIM!AC3</f>
        <v>3.5194561045244726</v>
      </c>
      <c r="AD3">
        <f>SIM!AD3</f>
        <v>3.4582603751515184</v>
      </c>
      <c r="AE3">
        <f>SIM!AE3</f>
        <v>2.7799219660349337</v>
      </c>
      <c r="AF3">
        <f>SIM!AF3</f>
        <v>1.2529770256919539</v>
      </c>
      <c r="AG3">
        <f>SIM!AG3</f>
        <v>0.19508478229322529</v>
      </c>
      <c r="AH3">
        <f>SIM!AH3</f>
        <v>7.8058259166357011E-3</v>
      </c>
      <c r="AK3">
        <v>0</v>
      </c>
      <c r="AL3">
        <f>Ro</f>
        <v>100</v>
      </c>
      <c r="AM3">
        <f>AL3*Sa</f>
        <v>70.000003075711334</v>
      </c>
      <c r="AN3">
        <f>AM3*Sa</f>
        <v>49.000004305995965</v>
      </c>
      <c r="AO3">
        <f>AN3*Sa</f>
        <v>34.300004521295861</v>
      </c>
      <c r="AP3">
        <f>AO3*Sa</f>
        <v>24.01000421987623</v>
      </c>
      <c r="AQ3">
        <f>AP3*Sa</f>
        <v>16.807003692391781</v>
      </c>
      <c r="AR3">
        <f>AQ3*Sa</f>
        <v>11.764903101609164</v>
      </c>
      <c r="AS3">
        <f>AR3*Sa</f>
        <v>8.2354325329808731</v>
      </c>
      <c r="AT3">
        <f>AS3*Sa</f>
        <v>5.764803026384743</v>
      </c>
      <c r="AU3">
        <f>AT3*Sa/(1-Sa)</f>
        <v>13.45120903166127</v>
      </c>
      <c r="AW3">
        <f>SUMPRODUCT(AL3:AU3,fec)</f>
        <v>547.07871434335232</v>
      </c>
      <c r="AY3">
        <f>MMULT($AL3:$AU3,D$24:D$33)</f>
        <v>2.7844748699307979E-7</v>
      </c>
      <c r="AZ3">
        <f>MMULT($AL3:$AU3,E$24:E$33)</f>
        <v>8.3482610055547468</v>
      </c>
      <c r="BA3">
        <f>MMULT($AL3:$AU3,F$24:F$33)</f>
        <v>91.602126345566177</v>
      </c>
      <c r="BB3">
        <f>MMULT($AL3:$AU3,G$24:G$33)</f>
        <v>22.536086718343761</v>
      </c>
      <c r="BC3">
        <f>MMULT($AL3:$AU3,H$24:H$33)</f>
        <v>52.837772582332228</v>
      </c>
      <c r="BD3">
        <f>MMULT($AL3:$AU3,I$24:I$33)</f>
        <v>40.644051519573267</v>
      </c>
      <c r="BE3">
        <f>MMULT($AL3:$AU3,J$24:J$33)</f>
        <v>38.684571786819255</v>
      </c>
      <c r="BF3">
        <f>MMULT($AL3:$AU3,K$24:K$33)</f>
        <v>35.893381099202308</v>
      </c>
      <c r="BG3">
        <f>MMULT($AL3:$AU3,L$24:L$33)</f>
        <v>28.174661356474573</v>
      </c>
      <c r="BH3">
        <f>MMULT($AL3:$AU3,M$24:M$33)</f>
        <v>12.581262671989396</v>
      </c>
      <c r="BI3">
        <f>MMULT($AL3:$AU3,N$24:N$33)</f>
        <v>1.9524452554515304</v>
      </c>
      <c r="BJ3">
        <f>MMULT($AL3:$AU3,O$24:O$33)</f>
        <v>7.8059269212702509E-2</v>
      </c>
      <c r="BL3">
        <f>MMULT($BW3:$CH3,F$11:F$22)</f>
        <v>1.9868092509585475E-2</v>
      </c>
      <c r="BM3">
        <f>MMULT($BW3:$CH3,G$11:G$22)</f>
        <v>5.4616016540693563E-2</v>
      </c>
      <c r="BN3">
        <f>MMULT($BW3:$CH3,H$11:H$22)</f>
        <v>7.9579834559763543E-2</v>
      </c>
      <c r="BO3">
        <f>MMULT($BW3:$CH3,I$11:I$22)</f>
        <v>9.0463692599020706E-2</v>
      </c>
      <c r="BP3">
        <f>MMULT($BW3:$CH3,J$11:J$22)</f>
        <v>9.4907798889011602E-2</v>
      </c>
      <c r="BQ3">
        <f>MMULT($BW3:$CH3,K$11:K$22)</f>
        <v>9.6895612273614443E-2</v>
      </c>
      <c r="BR3">
        <f>MMULT($BW3:$CH3,L$11:L$22)</f>
        <v>9.7884025220669274E-2</v>
      </c>
      <c r="BS3">
        <f>MMULT($BW3:$CH3,M$11:M$22)</f>
        <v>9.8423198590359376E-2</v>
      </c>
      <c r="BT3">
        <f>MMULT($BW3:$CH3,N$11:N$22)</f>
        <v>9.8738852735698351E-2</v>
      </c>
      <c r="BU3">
        <f>MMULT($BW3:$CH3,O$11:O$22)</f>
        <v>9.8932555517406554E-2</v>
      </c>
      <c r="BW3">
        <f>MIN(W3/AY3,1)</f>
        <v>4.1548156199786189E-3</v>
      </c>
      <c r="BX3">
        <f t="shared" ref="BX3:BX52" si="0">MIN(X3/AZ3,1)</f>
        <v>9.6322889028526149E-3</v>
      </c>
      <c r="BY3">
        <f t="shared" ref="BY3:BY52" si="1">MIN(Y3/BA3,1)</f>
        <v>2.0778501484912382E-2</v>
      </c>
      <c r="BZ3">
        <f t="shared" ref="BZ3:BZ52" si="2">MIN(Z3/BB3,1)</f>
        <v>3.926283884618572E-2</v>
      </c>
      <c r="CA3">
        <f t="shared" ref="CA3:CA52" si="3">MIN(AA3/BC3,1)</f>
        <v>6.1520994780627877E-2</v>
      </c>
      <c r="CB3">
        <f t="shared" ref="CB3:CB52" si="4">MIN(AB3/BD3,1)</f>
        <v>7.9935404897347143E-2</v>
      </c>
      <c r="CC3">
        <f t="shared" ref="CC3:CC52" si="5">MIN(AC3/BE3,1)</f>
        <v>9.0978287776307606E-2</v>
      </c>
      <c r="CD3">
        <f t="shared" ref="CD3:CD52" si="6">MIN(AD3/BF3,1)</f>
        <v>9.634813632055339E-2</v>
      </c>
      <c r="CE3">
        <f t="shared" ref="CE3:CE52" si="7">MIN(AE3/BG3,1)</f>
        <v>9.8667449126095846E-2</v>
      </c>
      <c r="CF3">
        <f t="shared" ref="CF3:CF52" si="8">MIN(AF3/BH3,1)</f>
        <v>9.9590721405217159E-2</v>
      </c>
      <c r="CG3">
        <f t="shared" ref="CG3:CG52" si="9">MIN(AG3/BI3,1)</f>
        <v>9.9918182980300363E-2</v>
      </c>
      <c r="CH3">
        <f t="shared" ref="CH3:CH52" si="10">MIN(AH3/BJ3,1)</f>
        <v>9.9998706052009348E-2</v>
      </c>
      <c r="CJ3">
        <f>AVERAGE(BW3:CH3)</f>
        <v>6.6732194016032351E-2</v>
      </c>
      <c r="CK3">
        <f>SIM!CJ3</f>
        <v>6.6732194016032351E-2</v>
      </c>
    </row>
    <row r="4" spans="1:89">
      <c r="A4" t="s">
        <v>1</v>
      </c>
      <c r="B4">
        <v>8</v>
      </c>
      <c r="E4" t="s">
        <v>12</v>
      </c>
      <c r="F4">
        <f>alw*la^blw</f>
        <v>0.22206112157273517</v>
      </c>
      <c r="G4">
        <f>alw*la^blw</f>
        <v>1.0211486764224871</v>
      </c>
      <c r="H4">
        <f>alw*la^blw</f>
        <v>2.2193554607418835</v>
      </c>
      <c r="I4">
        <f>alw*la^blw</f>
        <v>3.5445511781710923</v>
      </c>
      <c r="J4">
        <f>alw*la^blw</f>
        <v>4.8090322533857446</v>
      </c>
      <c r="K4">
        <f>alw*la^blw</f>
        <v>5.9182899067930617</v>
      </c>
      <c r="L4">
        <f>alw*la^blw</f>
        <v>6.8417676947187367</v>
      </c>
      <c r="M4">
        <f>alw*la^blw</f>
        <v>7.5845862587353592</v>
      </c>
      <c r="N4">
        <f>alw*la^blw</f>
        <v>8.1682538434582241</v>
      </c>
      <c r="O4">
        <f>alw*la^blw</f>
        <v>8.6194350021586121</v>
      </c>
      <c r="Q4">
        <v>2</v>
      </c>
      <c r="R4">
        <f>SUMPRODUCT(surv_vul,wa,AL4:AU4)</f>
        <v>507.16990201808983</v>
      </c>
      <c r="S4">
        <f>SIM!S4</f>
        <v>643.58518298917829</v>
      </c>
      <c r="T4">
        <f t="shared" ref="T4:T52" si="11">LN(S4)-LN(R4)</f>
        <v>0.23820833285774867</v>
      </c>
      <c r="U4">
        <f t="shared" ref="U4:U52" si="12">T4-AVERAGE(T4:T53)</f>
        <v>-2.3608894900196233</v>
      </c>
      <c r="W4">
        <f>SIM!W4</f>
        <v>1.0300311313402482E-9</v>
      </c>
      <c r="X4">
        <f>SIM!X4</f>
        <v>7.159468986730351E-2</v>
      </c>
      <c r="Y4">
        <f>SIM!Y4</f>
        <v>1.6947410818491262</v>
      </c>
      <c r="Z4">
        <f>SIM!Z4</f>
        <v>0.86682267596596418</v>
      </c>
      <c r="AA4">
        <f>SIM!AA4</f>
        <v>3.1725559693321852</v>
      </c>
      <c r="AB4">
        <f>SIM!AB4</f>
        <v>3.0624399183195106</v>
      </c>
      <c r="AC4">
        <f>SIM!AC4</f>
        <v>3.2486441777519497</v>
      </c>
      <c r="AD4">
        <f>SIM!AD4</f>
        <v>3.1264931409778134</v>
      </c>
      <c r="AE4">
        <f>SIM!AE4</f>
        <v>2.4227434178186336</v>
      </c>
      <c r="AF4">
        <f>SIM!AF4</f>
        <v>1.0372871789156608</v>
      </c>
      <c r="AG4">
        <f>SIM!AG4</f>
        <v>0.15459092121797161</v>
      </c>
      <c r="AH4">
        <f>SIM!AH4</f>
        <v>6.0010799952235428E-3</v>
      </c>
      <c r="AK4">
        <v>0</v>
      </c>
      <c r="AL4">
        <f>(reca*$AW3/(1+recb*$AW3))*EXP(AK3)</f>
        <v>99.999999999999986</v>
      </c>
      <c r="AM4">
        <f>MAX(AL3*Sa*(1-BL3),0.01)</f>
        <v>68.609236538931839</v>
      </c>
      <c r="AN4">
        <f>MAX(AM3*Sa*(1-BM3),0.01)</f>
        <v>46.323819260325635</v>
      </c>
      <c r="AO4">
        <f>MAX(AN3*Sa*(1-BN3),0.01)</f>
        <v>31.570415836091993</v>
      </c>
      <c r="AP4">
        <f>MAX(AO3*Sa*(1-BO3),0.01)</f>
        <v>21.837970578828156</v>
      </c>
      <c r="AQ4">
        <f>MAX(AP3*Sa*(1-BP3),0.01)</f>
        <v>15.211887966027387</v>
      </c>
      <c r="AR4">
        <f>MAX(AQ3*Sa*(1-BQ3),0.01)</f>
        <v>10.624935612238998</v>
      </c>
      <c r="AS4">
        <f>MAX(AR3*Sa*(1-BR3),0.01)</f>
        <v>7.4293152472194528</v>
      </c>
      <c r="AT4">
        <f>MAX(AS3*Sa*(1-BS3),0.01)</f>
        <v>5.197412673284572</v>
      </c>
      <c r="AU4">
        <f>AT3*Sa*(1-BT3)/(1-Sa*(1-BU3))</f>
        <v>9.8493921643629267</v>
      </c>
      <c r="AW4">
        <f>SUMPRODUCT(AL4:AU4,fec)</f>
        <v>481.09498747691782</v>
      </c>
      <c r="AY4">
        <f>MMULT($AL4:$AU4,D$24:D$33)</f>
        <v>2.7844748697851882E-7</v>
      </c>
      <c r="AZ4">
        <f>MMULT($AL4:$AU4,E$24:E$33)</f>
        <v>8.3482610013177414</v>
      </c>
      <c r="BA4">
        <f>MMULT($AL4:$AU4,F$24:F$33)</f>
        <v>91.600950827252959</v>
      </c>
      <c r="BB4">
        <f>MMULT($AL4:$AU4,G$24:G$33)</f>
        <v>22.08936071815728</v>
      </c>
      <c r="BC4">
        <f>MMULT($AL4:$AU4,H$24:H$33)</f>
        <v>51.568671485968871</v>
      </c>
      <c r="BD4">
        <f>MMULT($AL4:$AU4,I$24:I$33)</f>
        <v>38.31143311593015</v>
      </c>
      <c r="BE4">
        <f>MMULT($AL4:$AU4,J$24:J$33)</f>
        <v>35.707906327491422</v>
      </c>
      <c r="BF4">
        <f>MMULT($AL4:$AU4,K$24:K$33)</f>
        <v>32.44995970213548</v>
      </c>
      <c r="BG4">
        <f>MMULT($AL4:$AU4,L$24:L$33)</f>
        <v>24.554637210924504</v>
      </c>
      <c r="BH4">
        <f>MMULT($AL4:$AU4,M$24:M$33)</f>
        <v>10.415500202023054</v>
      </c>
      <c r="BI4">
        <f>MMULT($AL4:$AU4,N$24:N$33)</f>
        <v>1.5471750647071953</v>
      </c>
      <c r="BJ4">
        <f>MMULT($AL4:$AU4,O$24:O$33)</f>
        <v>6.0011576470823329E-2</v>
      </c>
      <c r="BL4">
        <f>MMULT($BW4:$CH4,F$11:F$22)</f>
        <v>1.7695314024748377E-2</v>
      </c>
      <c r="BM4">
        <f>MMULT($BW4:$CH4,G$11:G$22)</f>
        <v>5.4607309163470563E-2</v>
      </c>
      <c r="BN4">
        <f>MMULT($BW4:$CH4,H$11:H$22)</f>
        <v>7.9579820305341456E-2</v>
      </c>
      <c r="BO4">
        <f>MMULT($BW4:$CH4,I$11:I$22)</f>
        <v>9.0463692542337021E-2</v>
      </c>
      <c r="BP4">
        <f>MMULT($BW4:$CH4,J$11:J$22)</f>
        <v>9.4907798887908457E-2</v>
      </c>
      <c r="BQ4">
        <f>MMULT($BW4:$CH4,K$11:K$22)</f>
        <v>9.6895612273543902E-2</v>
      </c>
      <c r="BR4">
        <f>MMULT($BW4:$CH4,L$11:L$22)</f>
        <v>9.788402522065906E-2</v>
      </c>
      <c r="BS4">
        <f>MMULT($BW4:$CH4,M$11:M$22)</f>
        <v>9.8423198590356795E-2</v>
      </c>
      <c r="BT4">
        <f>MMULT($BW4:$CH4,N$11:N$22)</f>
        <v>9.873885273569738E-2</v>
      </c>
      <c r="BU4">
        <f>MMULT($BW4:$CH4,O$11:O$22)</f>
        <v>9.8932555517406082E-2</v>
      </c>
      <c r="BW4">
        <f t="shared" ref="BW4:BW52" si="13">MIN(W4/AY4,1)</f>
        <v>3.6991934907270726E-3</v>
      </c>
      <c r="BX4">
        <f t="shared" si="0"/>
        <v>8.5760004216450057E-3</v>
      </c>
      <c r="BY4">
        <f t="shared" si="1"/>
        <v>1.8501348146976983E-2</v>
      </c>
      <c r="BZ4">
        <f t="shared" si="2"/>
        <v>3.9241637049887222E-2</v>
      </c>
      <c r="CA4">
        <f t="shared" si="3"/>
        <v>6.1520994780627503E-2</v>
      </c>
      <c r="CB4">
        <f t="shared" si="4"/>
        <v>7.9935404897347143E-2</v>
      </c>
      <c r="CC4">
        <f t="shared" si="5"/>
        <v>9.0978287776307606E-2</v>
      </c>
      <c r="CD4">
        <f t="shared" si="6"/>
        <v>9.634813632055339E-2</v>
      </c>
      <c r="CE4">
        <f t="shared" si="7"/>
        <v>9.8667449126095846E-2</v>
      </c>
      <c r="CF4">
        <f t="shared" si="8"/>
        <v>9.9590721405217145E-2</v>
      </c>
      <c r="CG4">
        <f t="shared" si="9"/>
        <v>9.9918182980300363E-2</v>
      </c>
      <c r="CH4">
        <f t="shared" si="10"/>
        <v>9.9998706052009348E-2</v>
      </c>
      <c r="CJ4">
        <f t="shared" ref="CJ4:CJ52" si="14">AVERAGE(BW4:CH4)</f>
        <v>6.641467187064122E-2</v>
      </c>
      <c r="CK4">
        <f>SIM!CJ4</f>
        <v>6.6732194016032351E-2</v>
      </c>
    </row>
    <row r="5" spans="1:89">
      <c r="E5" t="s">
        <v>15</v>
      </c>
      <c r="F5">
        <f>la*cvl</f>
        <v>0.22486101325445909</v>
      </c>
      <c r="G5">
        <f>la*cvl</f>
        <v>0.37392655919448226</v>
      </c>
      <c r="H5">
        <f>la*cvl</f>
        <v>0.4843570317027191</v>
      </c>
      <c r="I5">
        <f>la*cvl</f>
        <v>0.56616593785531244</v>
      </c>
      <c r="J5">
        <f>la*cvl</f>
        <v>0.62677146614719437</v>
      </c>
      <c r="K5">
        <f>la*cvl</f>
        <v>0.67166914577986181</v>
      </c>
      <c r="L5">
        <f>la*cvl</f>
        <v>0.70493016491807226</v>
      </c>
      <c r="M5">
        <f>la*cvl</f>
        <v>0.72957053393410198</v>
      </c>
      <c r="N5">
        <f>la*cvl</f>
        <v>0.74782456826549804</v>
      </c>
      <c r="O5">
        <f>la*cvl</f>
        <v>0.76134748949914588</v>
      </c>
      <c r="Q5">
        <v>3</v>
      </c>
      <c r="R5">
        <f>SUMPRODUCT(surv_vul,wa,AL5:AU5)</f>
        <v>463.37352852262052</v>
      </c>
      <c r="S5">
        <f>SIM!S5</f>
        <v>383.55289592100121</v>
      </c>
      <c r="T5">
        <f t="shared" si="11"/>
        <v>-0.1890559452152063</v>
      </c>
      <c r="U5">
        <f t="shared" si="12"/>
        <v>-2.8373389658013211</v>
      </c>
      <c r="W5">
        <f>SIM!W5</f>
        <v>1.2555287156087525E-9</v>
      </c>
      <c r="X5">
        <f>SIM!X5</f>
        <v>8.7268419048015841E-2</v>
      </c>
      <c r="Y5">
        <f>SIM!Y5</f>
        <v>2.0653631297456738</v>
      </c>
      <c r="Z5">
        <f>SIM!Z5</f>
        <v>0.77312407004836525</v>
      </c>
      <c r="AA5">
        <f>SIM!AA5</f>
        <v>2.8570528637650456</v>
      </c>
      <c r="AB5">
        <f>SIM!AB5</f>
        <v>2.9796568873540852</v>
      </c>
      <c r="AC5">
        <f>SIM!AC5</f>
        <v>3.0770319897932827</v>
      </c>
      <c r="AD5">
        <f>SIM!AD5</f>
        <v>2.877754461948002</v>
      </c>
      <c r="AE5">
        <f>SIM!AE5</f>
        <v>2.1979907021302258</v>
      </c>
      <c r="AF5">
        <f>SIM!AF5</f>
        <v>0.93693783406228814</v>
      </c>
      <c r="AG5">
        <f>SIM!AG5</f>
        <v>0.13946647656492225</v>
      </c>
      <c r="AH5">
        <f>SIM!AH5</f>
        <v>5.4118945676557978E-3</v>
      </c>
      <c r="AK5">
        <v>0</v>
      </c>
      <c r="AL5">
        <f>(reca*$AW4/(1+recb*$AW4))*EXP(AK4)</f>
        <v>98.314481530368724</v>
      </c>
      <c r="AM5">
        <f>MAX(AL4*Sa*(1-BL4),0.01)</f>
        <v>68.761331039553269</v>
      </c>
      <c r="AN5">
        <f>MAX(AM4*Sa*(1-BM4),0.01)</f>
        <v>45.403871518435011</v>
      </c>
      <c r="AO5">
        <f>MAX(AN4*Sa*(1-BN4),0.01)</f>
        <v>29.846165944814935</v>
      </c>
      <c r="AP5">
        <f>MAX(AO4*Sa*(1-BO4),0.01)</f>
        <v>20.100108494296698</v>
      </c>
      <c r="AQ5">
        <f>MAX(AP4*Sa*(1-BP4),0.01)</f>
        <v>13.835764409234807</v>
      </c>
      <c r="AR5">
        <f>MAX(AQ4*Sa*(1-BQ4),0.01)</f>
        <v>9.6165463599446745</v>
      </c>
      <c r="AS5">
        <f>MAX(AR4*Sa*(1-BR4),0.01)</f>
        <v>6.7094471975665009</v>
      </c>
      <c r="AT5">
        <f>MAX(AS4*Sa*(1-BS4),0.01)</f>
        <v>4.6886690000905729</v>
      </c>
      <c r="AU5">
        <f>AT4*Sa*(1-BT4)/(1-Sa*(1-BU4))</f>
        <v>8.8799834833755238</v>
      </c>
      <c r="AW5">
        <f>SUMPRODUCT(AL5:AU5,fec)</f>
        <v>442.77524206685536</v>
      </c>
      <c r="AY5">
        <f>MMULT($AL5:$AU5,D$24:D$33)</f>
        <v>2.7375420317096436E-7</v>
      </c>
      <c r="AZ5">
        <f>MMULT($AL5:$AU5,E$24:E$33)</f>
        <v>8.2075495242336434</v>
      </c>
      <c r="BA5">
        <f>MMULT($AL5:$AU5,F$24:F$33)</f>
        <v>90.058105702315288</v>
      </c>
      <c r="BB5">
        <f>MMULT($AL5:$AU5,G$24:G$33)</f>
        <v>22.135569313124432</v>
      </c>
      <c r="BC5">
        <f>MMULT($AL5:$AU5,H$24:H$33)</f>
        <v>51.549678757321907</v>
      </c>
      <c r="BD5">
        <f>MMULT($AL5:$AU5,I$24:I$33)</f>
        <v>37.380451434014276</v>
      </c>
      <c r="BE5">
        <f>MMULT($AL5:$AU5,J$24:J$33)</f>
        <v>33.821686527328239</v>
      </c>
      <c r="BF5">
        <f>MMULT($AL5:$AU5,K$24:K$33)</f>
        <v>29.868294696764622</v>
      </c>
      <c r="BG5">
        <f>MMULT($AL5:$AU5,L$24:L$33)</f>
        <v>22.276756132822985</v>
      </c>
      <c r="BH5">
        <f>MMULT($AL5:$AU5,M$24:M$33)</f>
        <v>9.4078827911193841</v>
      </c>
      <c r="BI5">
        <f>MMULT($AL5:$AU5,N$24:N$33)</f>
        <v>1.3958067731518198</v>
      </c>
      <c r="BJ5">
        <f>MMULT($AL5:$AU5,O$24:O$33)</f>
        <v>5.4119645956629617E-2</v>
      </c>
      <c r="BL5">
        <f>MMULT($BW5:$CH5,F$11:F$22)</f>
        <v>2.1919800795410629E-2</v>
      </c>
      <c r="BM5">
        <f>MMULT($BW5:$CH5,G$11:G$22)</f>
        <v>4.916873540629401E-2</v>
      </c>
      <c r="BN5">
        <f>MMULT($BW5:$CH5,H$11:H$22)</f>
        <v>7.8656168674708676E-2</v>
      </c>
      <c r="BO5">
        <f>MMULT($BW5:$CH5,I$11:I$22)</f>
        <v>9.0413402013570107E-2</v>
      </c>
      <c r="BP5">
        <f>MMULT($BW5:$CH5,J$11:J$22)</f>
        <v>9.4903447652458381E-2</v>
      </c>
      <c r="BQ5">
        <f>MMULT($BW5:$CH5,K$11:K$22)</f>
        <v>9.6895011895657746E-2</v>
      </c>
      <c r="BR5">
        <f>MMULT($BW5:$CH5,L$11:L$22)</f>
        <v>9.7883893840648883E-2</v>
      </c>
      <c r="BS5">
        <f>MMULT($BW5:$CH5,M$11:M$22)</f>
        <v>9.8423156452346991E-2</v>
      </c>
      <c r="BT5">
        <f>MMULT($BW5:$CH5,N$11:N$22)</f>
        <v>9.8738834597013297E-2</v>
      </c>
      <c r="BU5">
        <f>MMULT($BW5:$CH5,O$11:O$22)</f>
        <v>9.8932545786549975E-2</v>
      </c>
      <c r="BW5">
        <f t="shared" si="13"/>
        <v>4.5863358482377435E-3</v>
      </c>
      <c r="BX5">
        <f t="shared" si="0"/>
        <v>1.0632700879884643E-2</v>
      </c>
      <c r="BY5">
        <f t="shared" si="1"/>
        <v>2.2933672806450957E-2</v>
      </c>
      <c r="BZ5">
        <f t="shared" si="2"/>
        <v>3.4926775955564475E-2</v>
      </c>
      <c r="CA5">
        <f t="shared" si="3"/>
        <v>5.5423291330583539E-2</v>
      </c>
      <c r="CB5">
        <f t="shared" si="4"/>
        <v>7.9711634639135248E-2</v>
      </c>
      <c r="CC5">
        <f t="shared" si="5"/>
        <v>9.0978076664125315E-2</v>
      </c>
      <c r="CD5">
        <f t="shared" si="6"/>
        <v>9.6348134072070893E-2</v>
      </c>
      <c r="CE5">
        <f t="shared" si="7"/>
        <v>9.8667449112650005E-2</v>
      </c>
      <c r="CF5">
        <f t="shared" si="8"/>
        <v>9.9590721405108815E-2</v>
      </c>
      <c r="CG5">
        <f t="shared" si="9"/>
        <v>9.9918182980297587E-2</v>
      </c>
      <c r="CH5">
        <f t="shared" si="10"/>
        <v>9.9998706052008918E-2</v>
      </c>
      <c r="CJ5">
        <f t="shared" si="14"/>
        <v>6.6142973478843181E-2</v>
      </c>
      <c r="CK5">
        <f>SIM!CJ5</f>
        <v>6.6732194016032351E-2</v>
      </c>
    </row>
    <row r="6" spans="1:89">
      <c r="E6" t="s">
        <v>18</v>
      </c>
      <c r="F6">
        <v>1</v>
      </c>
      <c r="G6">
        <f>F6*Sa</f>
        <v>0.70000003075711337</v>
      </c>
      <c r="H6">
        <f>G6*Sa</f>
        <v>0.49000004305995964</v>
      </c>
      <c r="I6">
        <f>H6*Sa</f>
        <v>0.34300004521295863</v>
      </c>
      <c r="J6">
        <f>I6*Sa</f>
        <v>0.24010004219876233</v>
      </c>
      <c r="K6">
        <f>J6*Sa</f>
        <v>0.16807003692391784</v>
      </c>
      <c r="L6">
        <f>K6*Sa</f>
        <v>0.11764903101609167</v>
      </c>
      <c r="M6">
        <f>L6*Sa</f>
        <v>8.2354325329808756E-2</v>
      </c>
      <c r="N6">
        <f>M6*Sa</f>
        <v>5.7648030263847447E-2</v>
      </c>
      <c r="O6">
        <f>N6*Sa/(1-Sa)</f>
        <v>0.13451209031661276</v>
      </c>
      <c r="Q6">
        <v>4</v>
      </c>
      <c r="R6">
        <f>SUMPRODUCT(surv_vul,wa,AL6:AU6)</f>
        <v>429.20810133823562</v>
      </c>
      <c r="S6">
        <f>SIM!S6</f>
        <v>335.6024112777971</v>
      </c>
      <c r="T6">
        <f t="shared" si="11"/>
        <v>-0.24601472647418099</v>
      </c>
      <c r="U6">
        <f t="shared" si="12"/>
        <v>-2.9546666612262809</v>
      </c>
      <c r="W6">
        <f>SIM!W6</f>
        <v>7.6302750495842048E-10</v>
      </c>
      <c r="X6">
        <f>SIM!X6</f>
        <v>5.303598751174924E-2</v>
      </c>
      <c r="Y6">
        <f>SIM!Y6</f>
        <v>1.2558470352049647</v>
      </c>
      <c r="Z6">
        <f>SIM!Z6</f>
        <v>0.93915563762406939</v>
      </c>
      <c r="AA6">
        <f>SIM!AA6</f>
        <v>3.3661412951353293</v>
      </c>
      <c r="AB6">
        <f>SIM!AB6</f>
        <v>2.7086915968262302</v>
      </c>
      <c r="AC6">
        <f>SIM!AC6</f>
        <v>2.9226523163181755</v>
      </c>
      <c r="AD6">
        <f>SIM!AD6</f>
        <v>2.7064829440297951</v>
      </c>
      <c r="AE6">
        <f>SIM!AE6</f>
        <v>2.0107134154783477</v>
      </c>
      <c r="AF6">
        <f>SIM!AF6</f>
        <v>0.84862599243838299</v>
      </c>
      <c r="AG6">
        <f>SIM!AG6</f>
        <v>0.12598135682284242</v>
      </c>
      <c r="AH6">
        <f>SIM!AH6</f>
        <v>4.8847128573511244E-3</v>
      </c>
      <c r="AK6">
        <v>0</v>
      </c>
      <c r="AL6">
        <f>(reca*$AW5/(1+recb*$AW5))*EXP(AK5)</f>
        <v>97.139632042654853</v>
      </c>
      <c r="AM6">
        <f>MAX(AL5*Sa*(1-BL5),0.01)</f>
        <v>67.311616333530296</v>
      </c>
      <c r="AN6">
        <f>MAX(AM5*Sa*(1-BM5),0.01)</f>
        <v>45.766298354152511</v>
      </c>
      <c r="AO6">
        <f>MAX(AN5*Sa*(1-BN5),0.01)</f>
        <v>29.282805145906639</v>
      </c>
      <c r="AP6">
        <f>MAX(AO5*Sa*(1-BO5),0.01)</f>
        <v>19.003371616261902</v>
      </c>
      <c r="AQ6">
        <f>MAX(AP5*Sa*(1-BP5),0.01)</f>
        <v>12.734777789549616</v>
      </c>
      <c r="AR6">
        <f>MAX(AQ5*Sa*(1-BQ5),0.01)</f>
        <v>8.7466038808662177</v>
      </c>
      <c r="AS6">
        <f>MAX(AR5*Sa*(1-BR5),0.01)</f>
        <v>6.0726692166793015</v>
      </c>
      <c r="AT6">
        <f>MAX(AS5*Sa*(1-BS5),0.01)</f>
        <v>4.2343577444844644</v>
      </c>
      <c r="AU6">
        <f>AT5*Sa*(1-BT5)/(1-Sa*(1-BU5))</f>
        <v>8.0107752651283164</v>
      </c>
      <c r="AW6">
        <f>SUMPRODUCT(AL6:AU6,fec)</f>
        <v>414.34399619105341</v>
      </c>
      <c r="AY6">
        <f>MMULT($AL6:$AU6,D$24:D$33)</f>
        <v>2.7048286428991189E-7</v>
      </c>
      <c r="AZ6">
        <f>MMULT($AL6:$AU6,E$24:E$33)</f>
        <v>8.1094700206659542</v>
      </c>
      <c r="BA6">
        <f>MMULT($AL6:$AU6,F$24:F$33)</f>
        <v>88.981388503554413</v>
      </c>
      <c r="BB6">
        <f>MMULT($AL6:$AU6,G$24:G$33)</f>
        <v>21.67073345566515</v>
      </c>
      <c r="BC6">
        <f>MMULT($AL6:$AU6,H$24:H$33)</f>
        <v>50.628556765980996</v>
      </c>
      <c r="BD6">
        <f>MMULT($AL6:$AU6,I$24:I$33)</f>
        <v>37.506017660340447</v>
      </c>
      <c r="BE6">
        <f>MMULT($AL6:$AU6,J$24:J$33)</f>
        <v>33.091007660264687</v>
      </c>
      <c r="BF6">
        <f>MMULT($AL6:$AU6,K$24:K$33)</f>
        <v>28.10543085225428</v>
      </c>
      <c r="BG6">
        <f>MMULT($AL6:$AU6,L$24:L$33)</f>
        <v>20.379043475027999</v>
      </c>
      <c r="BH6">
        <f>MMULT($AL6:$AU6,M$24:M$33)</f>
        <v>8.521143875202295</v>
      </c>
      <c r="BI6">
        <f>MMULT($AL6:$AU6,N$24:N$33)</f>
        <v>1.2608453322400524</v>
      </c>
      <c r="BJ6">
        <f>MMULT($AL6:$AU6,O$24:O$33)</f>
        <v>4.8847763441435335E-2</v>
      </c>
      <c r="BL6">
        <f>MMULT($BW6:$CH6,F$11:F$22)</f>
        <v>1.3513117266589679E-2</v>
      </c>
      <c r="BM6">
        <f>MMULT($BW6:$CH6,G$11:G$22)</f>
        <v>5.9114637503016897E-2</v>
      </c>
      <c r="BN6">
        <f>MMULT($BW6:$CH6,H$11:H$22)</f>
        <v>7.4372168343133108E-2</v>
      </c>
      <c r="BO6">
        <f>MMULT($BW6:$CH6,I$11:I$22)</f>
        <v>8.7654963511789794E-2</v>
      </c>
      <c r="BP6">
        <f>MMULT($BW6:$CH6,J$11:J$22)</f>
        <v>9.4008240307129204E-2</v>
      </c>
      <c r="BQ6">
        <f>MMULT($BW6:$CH6,K$11:K$22)</f>
        <v>9.6617062244702318E-2</v>
      </c>
      <c r="BR6">
        <f>MMULT($BW6:$CH6,L$11:L$22)</f>
        <v>9.7782039083328082E-2</v>
      </c>
      <c r="BS6">
        <f>MMULT($BW6:$CH6,M$11:M$22)</f>
        <v>9.8377041593998626E-2</v>
      </c>
      <c r="BT6">
        <f>MMULT($BW6:$CH6,N$11:N$22)</f>
        <v>9.8713625799076513E-2</v>
      </c>
      <c r="BU6">
        <f>MMULT($BW6:$CH6,O$11:O$22)</f>
        <v>9.8916524280558055E-2</v>
      </c>
      <c r="BW6">
        <f t="shared" si="13"/>
        <v>2.820982789285254E-3</v>
      </c>
      <c r="BX6">
        <f t="shared" si="0"/>
        <v>6.5400066066701968E-3</v>
      </c>
      <c r="BY6">
        <f t="shared" si="1"/>
        <v>1.4113592250302984E-2</v>
      </c>
      <c r="BZ6">
        <f t="shared" si="2"/>
        <v>4.3337510451385113E-2</v>
      </c>
      <c r="CA6">
        <f t="shared" si="3"/>
        <v>6.6487008719102E-2</v>
      </c>
      <c r="CB6">
        <f t="shared" si="4"/>
        <v>7.2220186673949402E-2</v>
      </c>
      <c r="CC6">
        <f t="shared" si="5"/>
        <v>8.8321647570365883E-2</v>
      </c>
      <c r="CD6">
        <f t="shared" si="6"/>
        <v>9.629750770437713E-2</v>
      </c>
      <c r="CE6">
        <f t="shared" si="7"/>
        <v>9.8665740516341152E-2</v>
      </c>
      <c r="CF6">
        <f t="shared" si="8"/>
        <v>9.9590618920072663E-2</v>
      </c>
      <c r="CG6">
        <f t="shared" si="9"/>
        <v>9.991816886772345E-2</v>
      </c>
      <c r="CH6">
        <f t="shared" si="10"/>
        <v>9.9998700313219349E-2</v>
      </c>
      <c r="CJ6">
        <f t="shared" si="14"/>
        <v>6.5692639281899542E-2</v>
      </c>
      <c r="CK6">
        <f>SIM!CJ6</f>
        <v>6.6732194016032351E-2</v>
      </c>
    </row>
    <row r="7" spans="1:89">
      <c r="E7" t="s">
        <v>20</v>
      </c>
      <c r="F7">
        <v>0</v>
      </c>
      <c r="G7">
        <v>0</v>
      </c>
      <c r="H7">
        <v>0.96935499999999997</v>
      </c>
      <c r="I7">
        <v>2.2945500000000001</v>
      </c>
      <c r="J7">
        <v>3.5590299999999999</v>
      </c>
      <c r="K7">
        <v>4.6682899999999998</v>
      </c>
      <c r="L7">
        <v>5.5917700000000004</v>
      </c>
      <c r="M7">
        <v>6.3345900000000004</v>
      </c>
      <c r="N7">
        <v>6.9182499999999996</v>
      </c>
      <c r="O7">
        <v>7.36944</v>
      </c>
      <c r="Q7">
        <v>5</v>
      </c>
      <c r="R7">
        <f>SUMPRODUCT(surv_vul,wa,AL7:AU7)</f>
        <v>405.32304572819987</v>
      </c>
      <c r="S7">
        <f>SIM!S7</f>
        <v>324.80774925896992</v>
      </c>
      <c r="T7">
        <f t="shared" si="11"/>
        <v>-0.22145092637228547</v>
      </c>
      <c r="U7">
        <f t="shared" si="12"/>
        <v>-2.9943347450640871</v>
      </c>
      <c r="W7">
        <f>SIM!W7</f>
        <v>7.8117442079602707E-10</v>
      </c>
      <c r="X7">
        <f>SIM!X7</f>
        <v>5.4297329957900278E-2</v>
      </c>
      <c r="Y7">
        <f>SIM!Y7</f>
        <v>1.2851706046151301</v>
      </c>
      <c r="Z7">
        <f>SIM!Z7</f>
        <v>0.57257484578414553</v>
      </c>
      <c r="AA7">
        <f>SIM!AA7</f>
        <v>2.2378705760522251</v>
      </c>
      <c r="AB7">
        <f>SIM!AB7</f>
        <v>3.1291321476993303</v>
      </c>
      <c r="AC7">
        <f>SIM!AC7</f>
        <v>2.8666263585156253</v>
      </c>
      <c r="AD7">
        <f>SIM!AD7</f>
        <v>2.5464022406687024</v>
      </c>
      <c r="AE7">
        <f>SIM!AE7</f>
        <v>1.8664244872318212</v>
      </c>
      <c r="AF7">
        <f>SIM!AF7</f>
        <v>0.77332225806611277</v>
      </c>
      <c r="AG7">
        <f>SIM!AG7</f>
        <v>0.11410921688779083</v>
      </c>
      <c r="AH7">
        <f>SIM!AH7</f>
        <v>4.4163662977334444E-3</v>
      </c>
      <c r="AK7">
        <v>0</v>
      </c>
      <c r="AL7">
        <f>(reca*$AW6/(1+recb*$AW6))*EXP(AK6)</f>
        <v>96.14981201735705</v>
      </c>
      <c r="AM7">
        <f>MAX(AL6*Sa*(1-BL6),0.01)</f>
        <v>67.078883909901421</v>
      </c>
      <c r="AN7">
        <f>MAX(AM6*Sa*(1-BM6),0.01)</f>
        <v>44.332762121887377</v>
      </c>
      <c r="AO7">
        <f>MAX(AN6*Sa*(1-BN6),0.01)</f>
        <v>29.653792958910845</v>
      </c>
      <c r="AP7">
        <f>MAX(AO6*Sa*(1-BO6),0.01)</f>
        <v>18.701216172231256</v>
      </c>
      <c r="AQ7">
        <f>MAX(AP6*Sa*(1-BP6),0.01)</f>
        <v>12.051829193042359</v>
      </c>
      <c r="AR7">
        <f>MAX(AQ6*Sa*(1-BQ6),0.01)</f>
        <v>8.0530670336705228</v>
      </c>
      <c r="AS7">
        <f>MAX(AR6*Sa*(1-BR6),0.01)</f>
        <v>5.5239404255536133</v>
      </c>
      <c r="AT7">
        <f>MAX(AS6*Sa*(1-BS6),0.01)</f>
        <v>3.8326807575975432</v>
      </c>
      <c r="AU7">
        <f>AT6*Sa*(1-BT6)/(1-Sa*(1-BU6))</f>
        <v>7.2349887274190419</v>
      </c>
      <c r="AW7">
        <f>SUMPRODUCT(AL7:AU7,fec)</f>
        <v>393.69197376339059</v>
      </c>
      <c r="AY7">
        <f>MMULT($AL7:$AU7,D$24:D$33)</f>
        <v>2.6772673530852857E-7</v>
      </c>
      <c r="AZ7">
        <f>MMULT($AL7:$AU7,E$24:E$33)</f>
        <v>8.0268372628704778</v>
      </c>
      <c r="BA7">
        <f>MMULT($AL7:$AU7,F$24:F$33)</f>
        <v>88.075081116651901</v>
      </c>
      <c r="BB7">
        <f>MMULT($AL7:$AU7,G$24:G$33)</f>
        <v>21.594247735501387</v>
      </c>
      <c r="BC7">
        <f>MMULT($AL7:$AU7,H$24:H$33)</f>
        <v>50.294696580287848</v>
      </c>
      <c r="BD7">
        <f>MMULT($AL7:$AU7,I$24:I$33)</f>
        <v>36.555559399550297</v>
      </c>
      <c r="BE7">
        <f>MMULT($AL7:$AU7,J$24:J$33)</f>
        <v>32.88652328823634</v>
      </c>
      <c r="BF7">
        <f>MMULT($AL7:$AU7,K$24:K$33)</f>
        <v>27.271244515866599</v>
      </c>
      <c r="BG7">
        <f>MMULT($AL7:$AU7,L$24:L$33)</f>
        <v>18.955338975637453</v>
      </c>
      <c r="BH7">
        <f>MMULT($AL7:$AU7,M$24:M$33)</f>
        <v>7.7667675652036046</v>
      </c>
      <c r="BI7">
        <f>MMULT($AL7:$AU7,N$24:N$33)</f>
        <v>1.1421284191335881</v>
      </c>
      <c r="BJ7">
        <f>MMULT($AL7:$AU7,O$24:O$33)</f>
        <v>4.416709203527705E-2</v>
      </c>
      <c r="BL7">
        <f>MMULT($BW7:$CH7,F$11:F$22)</f>
        <v>1.3951288784596946E-2</v>
      </c>
      <c r="BM7">
        <f>MMULT($BW7:$CH7,G$11:G$22)</f>
        <v>3.9276491666182987E-2</v>
      </c>
      <c r="BN7">
        <f>MMULT($BW7:$CH7,H$11:H$22)</f>
        <v>8.0690937317713429E-2</v>
      </c>
      <c r="BO7">
        <f>MMULT($BW7:$CH7,I$11:I$22)</f>
        <v>8.8258331385210789E-2</v>
      </c>
      <c r="BP7">
        <f>MMULT($BW7:$CH7,J$11:J$22)</f>
        <v>9.2240380428645408E-2</v>
      </c>
      <c r="BQ7">
        <f>MMULT($BW7:$CH7,K$11:K$22)</f>
        <v>9.509103532097149E-2</v>
      </c>
      <c r="BR7">
        <f>MMULT($BW7:$CH7,L$11:L$22)</f>
        <v>9.6776786364749068E-2</v>
      </c>
      <c r="BS7">
        <f>MMULT($BW7:$CH7,M$11:M$22)</f>
        <v>9.7716899392759182E-2</v>
      </c>
      <c r="BT7">
        <f>MMULT($BW7:$CH7,N$11:N$22)</f>
        <v>9.8251222733408555E-2</v>
      </c>
      <c r="BU7">
        <f>MMULT($BW7:$CH7,O$11:O$22)</f>
        <v>9.8567802390655823E-2</v>
      </c>
      <c r="BW7">
        <f t="shared" si="13"/>
        <v>2.9178050518406423E-3</v>
      </c>
      <c r="BX7">
        <f t="shared" si="0"/>
        <v>6.7644737497123504E-3</v>
      </c>
      <c r="BY7">
        <f t="shared" si="1"/>
        <v>1.4591761805055545E-2</v>
      </c>
      <c r="BZ7">
        <f t="shared" si="2"/>
        <v>2.6515155924733635E-2</v>
      </c>
      <c r="CA7">
        <f t="shared" si="3"/>
        <v>4.4495160090682807E-2</v>
      </c>
      <c r="CB7">
        <f t="shared" si="4"/>
        <v>8.5599350662318816E-2</v>
      </c>
      <c r="CC7">
        <f t="shared" si="5"/>
        <v>8.7167206256218349E-2</v>
      </c>
      <c r="CD7">
        <f t="shared" si="6"/>
        <v>9.33731586465439E-2</v>
      </c>
      <c r="CE7">
        <f t="shared" si="7"/>
        <v>9.8464316023610166E-2</v>
      </c>
      <c r="CF7">
        <f t="shared" si="8"/>
        <v>9.956809593874337E-2</v>
      </c>
      <c r="CG7">
        <f t="shared" si="9"/>
        <v>9.9909270250322119E-2</v>
      </c>
      <c r="CH7">
        <f t="shared" si="10"/>
        <v>9.9992236169997639E-2</v>
      </c>
      <c r="CJ7">
        <f t="shared" si="14"/>
        <v>6.327983254748161E-2</v>
      </c>
      <c r="CK7">
        <f>SIM!CJ7</f>
        <v>6.6732194016032351E-2</v>
      </c>
    </row>
    <row r="8" spans="1:89">
      <c r="E8" t="s">
        <v>43</v>
      </c>
      <c r="F8">
        <v>0</v>
      </c>
      <c r="G8">
        <v>0</v>
      </c>
      <c r="H8">
        <v>0.1</v>
      </c>
      <c r="I8">
        <v>0.5</v>
      </c>
      <c r="J8">
        <v>0.9</v>
      </c>
      <c r="K8">
        <v>1</v>
      </c>
      <c r="L8">
        <v>1</v>
      </c>
      <c r="M8">
        <v>1</v>
      </c>
      <c r="N8">
        <v>1</v>
      </c>
      <c r="O8">
        <v>1</v>
      </c>
      <c r="Q8">
        <v>6</v>
      </c>
      <c r="R8">
        <f>SUMPRODUCT(surv_vul,wa,AL8:AU8)</f>
        <v>388.67299386293661</v>
      </c>
      <c r="S8">
        <f>SIM!S8</f>
        <v>245.92440660621472</v>
      </c>
      <c r="T8">
        <f t="shared" si="11"/>
        <v>-0.45771415885509903</v>
      </c>
      <c r="U8">
        <f t="shared" si="12"/>
        <v>-3.2971387496594358</v>
      </c>
      <c r="W8">
        <f>SIM!W8</f>
        <v>6.3394400933055814E-10</v>
      </c>
      <c r="X8">
        <f>SIM!X8</f>
        <v>4.4063740863229589E-2</v>
      </c>
      <c r="Y8">
        <f>SIM!Y8</f>
        <v>1.0431190847568605</v>
      </c>
      <c r="Z8">
        <f>SIM!Z8</f>
        <v>0.58504531893126321</v>
      </c>
      <c r="AA8">
        <f>SIM!AA8</f>
        <v>2.1336392103392452</v>
      </c>
      <c r="AB8">
        <f>SIM!AB8</f>
        <v>2.1226925474763836</v>
      </c>
      <c r="AC8">
        <f>SIM!AC8</f>
        <v>2.8192802218721646</v>
      </c>
      <c r="AD8">
        <f>SIM!AD8</f>
        <v>2.5143649431121742</v>
      </c>
      <c r="AE8">
        <f>SIM!AE8</f>
        <v>1.7460625114026869</v>
      </c>
      <c r="AF8">
        <f>SIM!AF8</f>
        <v>0.71219893603908335</v>
      </c>
      <c r="AG8">
        <f>SIM!AG8</f>
        <v>0.10396841785026208</v>
      </c>
      <c r="AH8">
        <f>SIM!AH8</f>
        <v>4.0076521869286423E-3</v>
      </c>
      <c r="AK8">
        <v>0</v>
      </c>
      <c r="AL8">
        <f>(reca*$AW7/(1+recb*$AW7))*EXP(AK7)</f>
        <v>95.356029723529304</v>
      </c>
      <c r="AM8">
        <f>MAX(AL7*Sa*(1-BL7),0.01)</f>
        <v>66.365881672355385</v>
      </c>
      <c r="AN8">
        <f>MAX(AM7*Sa*(1-BM7),0.01)</f>
        <v>45.110984461645558</v>
      </c>
      <c r="AO8">
        <f>MAX(AN7*Sa*(1-BN7),0.01)</f>
        <v>28.528858248194187</v>
      </c>
      <c r="AP8">
        <f>MAX(AO7*Sa*(1-BO7),0.01)</f>
        <v>18.925619902748132</v>
      </c>
      <c r="AQ8">
        <f>MAX(AP7*Sa*(1-BP7),0.01)</f>
        <v>11.883346736757598</v>
      </c>
      <c r="AR8">
        <f>MAX(AQ7*Sa*(1-BQ7),0.01)</f>
        <v>7.6340661297262979</v>
      </c>
      <c r="AS8">
        <f>MAX(AR7*Sa*(1-BR7),0.01)</f>
        <v>5.0916021837589316</v>
      </c>
      <c r="AT8">
        <f>MAX(AS7*Sa*(1-BS7),0.01)</f>
        <v>3.4889108196150524</v>
      </c>
      <c r="AU8">
        <f>AT7*Sa*(1-BT7)/(1-Sa*(1-BU7))</f>
        <v>6.5563619540312512</v>
      </c>
      <c r="AW8">
        <f>SUMPRODUCT(AL8:AU8,fec)</f>
        <v>379.41623533218325</v>
      </c>
      <c r="AY8">
        <f>MMULT($AL8:$AU8,D$24:D$33)</f>
        <v>2.655164684575256E-7</v>
      </c>
      <c r="AZ8">
        <f>MMULT($AL8:$AU8,E$24:E$33)</f>
        <v>7.9605702446866342</v>
      </c>
      <c r="BA8">
        <f>MMULT($AL8:$AU8,F$24:F$33)</f>
        <v>87.347826754111608</v>
      </c>
      <c r="BB8">
        <f>MMULT($AL8:$AU8,G$24:G$33)</f>
        <v>21.365792972081106</v>
      </c>
      <c r="BC8">
        <f>MMULT($AL8:$AU8,H$24:H$33)</f>
        <v>49.914774936851941</v>
      </c>
      <c r="BD8">
        <f>MMULT($AL8:$AU8,I$24:I$33)</f>
        <v>36.91943467081466</v>
      </c>
      <c r="BE8">
        <f>MMULT($AL8:$AU8,J$24:J$33)</f>
        <v>32.353205610070965</v>
      </c>
      <c r="BF8">
        <f>MMULT($AL8:$AU8,K$24:K$33)</f>
        <v>26.763943391114978</v>
      </c>
      <c r="BG8">
        <f>MMULT($AL8:$AU8,L$24:L$33)</f>
        <v>18.058749170366315</v>
      </c>
      <c r="BH8">
        <f>MMULT($AL8:$AU8,M$24:M$33)</f>
        <v>7.1748672409958232</v>
      </c>
      <c r="BI8">
        <f>MMULT($AL8:$AU8,N$24:N$33)</f>
        <v>1.0420232298820025</v>
      </c>
      <c r="BJ8">
        <f>MMULT($AL8:$AU8,O$24:O$33)</f>
        <v>4.0127614013383578E-2</v>
      </c>
      <c r="BL8">
        <f>MMULT($BW8:$CH8,F$11:F$22)</f>
        <v>1.1424061452797563E-2</v>
      </c>
      <c r="BM8">
        <f>MMULT($BW8:$CH8,G$11:G$22)</f>
        <v>3.8005073304613612E-2</v>
      </c>
      <c r="BN8">
        <f>MMULT($BW8:$CH8,H$11:H$22)</f>
        <v>6.0935257047590154E-2</v>
      </c>
      <c r="BO8">
        <f>MMULT($BW8:$CH8,I$11:I$22)</f>
        <v>8.4099547919119139E-2</v>
      </c>
      <c r="BP8">
        <f>MMULT($BW8:$CH8,J$11:J$22)</f>
        <v>9.183855891597148E-2</v>
      </c>
      <c r="BQ8">
        <f>MMULT($BW8:$CH8,K$11:K$22)</f>
        <v>9.458654745250418E-2</v>
      </c>
      <c r="BR8">
        <f>MMULT($BW8:$CH8,L$11:L$22)</f>
        <v>9.5983709363627503E-2</v>
      </c>
      <c r="BS8">
        <f>MMULT($BW8:$CH8,M$11:M$22)</f>
        <v>9.6840726447099901E-2</v>
      </c>
      <c r="BT8">
        <f>MMULT($BW8:$CH8,N$11:N$22)</f>
        <v>9.7398217856826286E-2</v>
      </c>
      <c r="BU8">
        <f>MMULT($BW8:$CH8,O$11:O$22)</f>
        <v>9.7766901824682187E-2</v>
      </c>
      <c r="BW8">
        <f t="shared" si="13"/>
        <v>2.3875882841217044E-3</v>
      </c>
      <c r="BX8">
        <f t="shared" si="0"/>
        <v>5.535249298583904E-3</v>
      </c>
      <c r="BY8">
        <f t="shared" si="1"/>
        <v>1.1942129798985058E-2</v>
      </c>
      <c r="BZ8">
        <f t="shared" si="2"/>
        <v>2.7382335853190554E-2</v>
      </c>
      <c r="CA8">
        <f t="shared" si="3"/>
        <v>4.2745644211329203E-2</v>
      </c>
      <c r="CB8">
        <f t="shared" si="4"/>
        <v>5.7495261409146181E-2</v>
      </c>
      <c r="CC8">
        <f t="shared" si="5"/>
        <v>8.7140676440252765E-2</v>
      </c>
      <c r="CD8">
        <f t="shared" si="6"/>
        <v>9.3945981964185674E-2</v>
      </c>
      <c r="CE8">
        <f t="shared" si="7"/>
        <v>9.6687898753691395E-2</v>
      </c>
      <c r="CF8">
        <f t="shared" si="8"/>
        <v>9.9263012417806759E-2</v>
      </c>
      <c r="CG8">
        <f t="shared" si="9"/>
        <v>9.9775527904531786E-2</v>
      </c>
      <c r="CH8">
        <f t="shared" si="10"/>
        <v>9.9872675848406756E-2</v>
      </c>
      <c r="CJ8">
        <f t="shared" si="14"/>
        <v>6.034783184868598E-2</v>
      </c>
      <c r="CK8">
        <f>SIM!CJ8</f>
        <v>6.6732194016032351E-2</v>
      </c>
    </row>
    <row r="9" spans="1:89">
      <c r="Q9">
        <v>7</v>
      </c>
      <c r="R9">
        <f>SUMPRODUCT(surv_vul,wa,AL9:AU9)</f>
        <v>378.87497219624856</v>
      </c>
      <c r="S9">
        <f>SIM!S9</f>
        <v>331.72448098372172</v>
      </c>
      <c r="T9">
        <f t="shared" si="11"/>
        <v>-0.13290151416968321</v>
      </c>
      <c r="U9">
        <f t="shared" si="12"/>
        <v>-3.0472610765571893</v>
      </c>
      <c r="W9">
        <f>SIM!W9</f>
        <v>2.6629278707621533E-9</v>
      </c>
      <c r="X9">
        <f>SIM!X9</f>
        <v>0.18509294084006833</v>
      </c>
      <c r="Y9">
        <f>SIM!Y9</f>
        <v>4.3789403863529888</v>
      </c>
      <c r="Z9">
        <f>SIM!Z9</f>
        <v>0.48287645985979155</v>
      </c>
      <c r="AA9">
        <f>SIM!AA9</f>
        <v>1.7795566029557222</v>
      </c>
      <c r="AB9">
        <f>SIM!AB9</f>
        <v>2.0066248596750929</v>
      </c>
      <c r="AC9">
        <f>SIM!AC9</f>
        <v>2.2110239020265787</v>
      </c>
      <c r="AD9">
        <f>SIM!AD9</f>
        <v>2.368041808005815</v>
      </c>
      <c r="AE9">
        <f>SIM!AE9</f>
        <v>1.6823381889266975</v>
      </c>
      <c r="AF9">
        <f>SIM!AF9</f>
        <v>0.66329694406141115</v>
      </c>
      <c r="AG9">
        <f>SIM!AG9</f>
        <v>9.5739982196185375E-2</v>
      </c>
      <c r="AH9">
        <f>SIM!AH9</f>
        <v>3.6663055659021666E-3</v>
      </c>
      <c r="AK9">
        <v>0</v>
      </c>
      <c r="AL9">
        <f>(reca*$AW8/(1+recb*$AW8))*EXP(AK8)</f>
        <v>94.765442433842594</v>
      </c>
      <c r="AM9">
        <f>MAX(AL8*Sa*(1-BL8),0.01)</f>
        <v>65.986676505421897</v>
      </c>
      <c r="AN9">
        <f>MAX(AM8*Sa*(1-BM8),0.01)</f>
        <v>44.690550995776668</v>
      </c>
      <c r="AO9">
        <f>MAX(AN8*Sa*(1-BN8),0.01)</f>
        <v>29.653495822400725</v>
      </c>
      <c r="AP9">
        <f>MAX(AO8*Sa*(1-BO8),0.01)</f>
        <v>18.290716720481587</v>
      </c>
      <c r="AQ9">
        <f>MAX(AP8*Sa*(1-BP8),0.01)</f>
        <v>12.031263299640267</v>
      </c>
      <c r="AR9">
        <f>MAX(AQ8*Sa*(1-BQ8),0.01)</f>
        <v>7.531539728649002</v>
      </c>
      <c r="AS9">
        <f>MAX(AR8*Sa*(1-BR8),0.01)</f>
        <v>4.8309243138122415</v>
      </c>
      <c r="AT9">
        <f>MAX(AS8*Sa*(1-BS8),0.01)</f>
        <v>3.2189695520902926</v>
      </c>
      <c r="AU9">
        <f>AT8*Sa*(1-BT8)/(1-Sa*(1-BU8))</f>
        <v>5.9830290085573674</v>
      </c>
      <c r="AW9">
        <f>SUMPRODUCT(AL9:AU9,fec)</f>
        <v>371.70284573664509</v>
      </c>
      <c r="AY9">
        <f>MMULT($AL9:$AU9,D$24:D$33)</f>
        <v>2.6387199299125007E-7</v>
      </c>
      <c r="AZ9">
        <f>MMULT($AL9:$AU9,E$24:E$33)</f>
        <v>7.9112664763821439</v>
      </c>
      <c r="BA9">
        <f>MMULT($AL9:$AU9,F$24:F$33)</f>
        <v>86.806865137769265</v>
      </c>
      <c r="BB9">
        <f>MMULT($AL9:$AU9,G$24:G$33)</f>
        <v>21.243557328098671</v>
      </c>
      <c r="BC9">
        <f>MMULT($AL9:$AU9,H$24:H$33)</f>
        <v>49.612541573615097</v>
      </c>
      <c r="BD9">
        <f>MMULT($AL9:$AU9,I$24:I$33)</f>
        <v>36.782033867843992</v>
      </c>
      <c r="BE9">
        <f>MMULT($AL9:$AU9,J$24:J$33)</f>
        <v>32.798768186832618</v>
      </c>
      <c r="BF9">
        <f>MMULT($AL9:$AU9,K$24:K$33)</f>
        <v>26.565843018789558</v>
      </c>
      <c r="BG9">
        <f>MMULT($AL9:$AU9,L$24:L$33)</f>
        <v>17.499715530973212</v>
      </c>
      <c r="BH9">
        <f>MMULT($AL9:$AU9,M$24:M$33)</f>
        <v>6.760881954753895</v>
      </c>
      <c r="BI9">
        <f>MMULT($AL9:$AU9,N$24:N$33)</f>
        <v>0.96398781848203385</v>
      </c>
      <c r="BJ9">
        <f>MMULT($AL9:$AU9,O$24:O$33)</f>
        <v>3.6830905920367939E-2</v>
      </c>
      <c r="BL9">
        <f>MMULT($BW9:$CH9,F$11:F$22)</f>
        <v>4.8156406280382646E-2</v>
      </c>
      <c r="BM9">
        <f>MMULT($BW9:$CH9,G$11:G$22)</f>
        <v>3.1932102648985244E-2</v>
      </c>
      <c r="BN9">
        <f>MMULT($BW9:$CH9,H$11:H$22)</f>
        <v>5.4518496433667608E-2</v>
      </c>
      <c r="BO9">
        <f>MMULT($BW9:$CH9,I$11:I$22)</f>
        <v>7.0366721265269799E-2</v>
      </c>
      <c r="BP9">
        <f>MMULT($BW9:$CH9,J$11:J$22)</f>
        <v>8.3493675069330323E-2</v>
      </c>
      <c r="BQ9">
        <f>MMULT($BW9:$CH9,K$11:K$22)</f>
        <v>9.0294867150574415E-2</v>
      </c>
      <c r="BR9">
        <f>MMULT($BW9:$CH9,L$11:L$22)</f>
        <v>9.347728684008029E-2</v>
      </c>
      <c r="BS9">
        <f>MMULT($BW9:$CH9,M$11:M$22)</f>
        <v>9.5090968735966952E-2</v>
      </c>
      <c r="BT9">
        <f>MMULT($BW9:$CH9,N$11:N$22)</f>
        <v>9.5990208059366255E-2</v>
      </c>
      <c r="BU9">
        <f>MMULT($BW9:$CH9,O$11:O$22)</f>
        <v>9.6530666638951643E-2</v>
      </c>
      <c r="BW9">
        <f t="shared" si="13"/>
        <v>1.0091741228673918E-2</v>
      </c>
      <c r="BX9">
        <f t="shared" si="0"/>
        <v>2.3396120127243156E-2</v>
      </c>
      <c r="BY9">
        <f t="shared" si="1"/>
        <v>5.044463222353749E-2</v>
      </c>
      <c r="BZ9">
        <f t="shared" si="2"/>
        <v>2.2730489644551904E-2</v>
      </c>
      <c r="CA9">
        <f t="shared" si="3"/>
        <v>3.5869087664360345E-2</v>
      </c>
      <c r="CB9">
        <f t="shared" si="4"/>
        <v>5.4554483498242524E-2</v>
      </c>
      <c r="CC9">
        <f t="shared" si="5"/>
        <v>6.7411796974564911E-2</v>
      </c>
      <c r="CD9">
        <f t="shared" si="6"/>
        <v>8.9138590720834285E-2</v>
      </c>
      <c r="CE9">
        <f t="shared" si="7"/>
        <v>9.6135173508911181E-2</v>
      </c>
      <c r="CF9">
        <f t="shared" si="8"/>
        <v>9.8108049881719325E-2</v>
      </c>
      <c r="CG9">
        <f t="shared" si="9"/>
        <v>9.9316589235478717E-2</v>
      </c>
      <c r="CH9">
        <f t="shared" si="10"/>
        <v>9.954426789905961E-2</v>
      </c>
      <c r="CJ9">
        <f t="shared" si="14"/>
        <v>6.2228418550598102E-2</v>
      </c>
      <c r="CK9">
        <f>SIM!CJ9</f>
        <v>6.6732194016032351E-2</v>
      </c>
    </row>
    <row r="10" spans="1:89">
      <c r="E10" t="s">
        <v>27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Q10">
        <v>8</v>
      </c>
      <c r="R10">
        <f>SUMPRODUCT(surv_vul,wa,AL10:AU10)</f>
        <v>376.74000748606227</v>
      </c>
      <c r="S10">
        <f>SIM!S10</f>
        <v>292.60253482357757</v>
      </c>
      <c r="T10">
        <f t="shared" si="11"/>
        <v>-0.25274016257443765</v>
      </c>
      <c r="U10">
        <f t="shared" si="12"/>
        <v>-3.2379662616260645</v>
      </c>
      <c r="W10">
        <f>SIM!W10</f>
        <v>1.6767762975781619E-9</v>
      </c>
      <c r="X10">
        <f>SIM!X10</f>
        <v>0.11654820578018889</v>
      </c>
      <c r="Y10">
        <f>SIM!Y10</f>
        <v>2.7596620981931421</v>
      </c>
      <c r="Z10">
        <f>SIM!Z10</f>
        <v>1.9905346312409546</v>
      </c>
      <c r="AA10">
        <f>SIM!AA10</f>
        <v>6.6624735695096664</v>
      </c>
      <c r="AB10">
        <f>SIM!AB10</f>
        <v>1.8118552717447576</v>
      </c>
      <c r="AC10">
        <f>SIM!AC10</f>
        <v>1.9574293373004472</v>
      </c>
      <c r="AD10">
        <f>SIM!AD10</f>
        <v>2.0230180143174952</v>
      </c>
      <c r="AE10">
        <f>SIM!AE10</f>
        <v>1.5888564848080566</v>
      </c>
      <c r="AF10">
        <f>SIM!AF10</f>
        <v>0.63055017153837767</v>
      </c>
      <c r="AG10">
        <f>SIM!AG10</f>
        <v>8.950078958453464E-2</v>
      </c>
      <c r="AH10">
        <f>SIM!AH10</f>
        <v>3.4053161465007445E-3</v>
      </c>
      <c r="AK10">
        <v>0</v>
      </c>
      <c r="AL10">
        <f>(reca*$AW9/(1+recb*$AW9))*EXP(AK9)</f>
        <v>94.430741674978165</v>
      </c>
      <c r="AM10">
        <f>MAX(AL9*Sa*(1-BL9),0.01)</f>
        <v>63.141318275010214</v>
      </c>
      <c r="AN10">
        <f>MAX(AM9*Sa*(1-BM9),0.01)</f>
        <v>44.715710189201346</v>
      </c>
      <c r="AO10">
        <f>MAX(AN9*Sa*(1-BN9),0.01)</f>
        <v>29.577863845100161</v>
      </c>
      <c r="AP10">
        <f>MAX(AO9*Sa*(1-BO9),0.01)</f>
        <v>19.296814431005057</v>
      </c>
      <c r="AQ10">
        <f>MAX(AP9*Sa*(1-BP9),0.01)</f>
        <v>11.73449080888421</v>
      </c>
      <c r="AR10">
        <f>MAX(AQ9*Sa*(1-BQ9),0.01)</f>
        <v>7.6614317214755587</v>
      </c>
      <c r="AS10">
        <f>MAX(AR9*Sa*(1-BR9),0.01)</f>
        <v>4.7792584903551889</v>
      </c>
      <c r="AT10">
        <f>MAX(AS9*Sa*(1-BS9),0.01)</f>
        <v>3.0600830631013576</v>
      </c>
      <c r="AU10">
        <f>AT9*Sa*(1-BT9)/(1-Sa*(1-BU9))</f>
        <v>5.541742014446787</v>
      </c>
      <c r="AW10">
        <f>SUMPRODUCT(AL10:AU10,fec)</f>
        <v>369.79679431867396</v>
      </c>
      <c r="AY10">
        <f>MMULT($AL10:$AU10,D$24:D$33)</f>
        <v>2.6294002711192221E-7</v>
      </c>
      <c r="AZ10">
        <f>MMULT($AL10:$AU10,E$24:E$33)</f>
        <v>7.883324775490455</v>
      </c>
      <c r="BA10">
        <f>MMULT($AL10:$AU10,F$24:F$33)</f>
        <v>86.498065520464863</v>
      </c>
      <c r="BB10">
        <f>MMULT($AL10:$AU10,G$24:G$33)</f>
        <v>20.33291358163055</v>
      </c>
      <c r="BC10">
        <f>MMULT($AL10:$AU10,H$24:H$33)</f>
        <v>47.721619100291953</v>
      </c>
      <c r="BD10">
        <f>MMULT($AL10:$AU10,I$24:I$33)</f>
        <v>36.765330707157943</v>
      </c>
      <c r="BE10">
        <f>MMULT($AL10:$AU10,J$24:J$33)</f>
        <v>33.012426237803467</v>
      </c>
      <c r="BF10">
        <f>MMULT($AL10:$AU10,K$24:K$33)</f>
        <v>26.943490673778271</v>
      </c>
      <c r="BG10">
        <f>MMULT($AL10:$AU10,L$24:L$33)</f>
        <v>17.316539765385624</v>
      </c>
      <c r="BH10">
        <f>MMULT($AL10:$AU10,M$24:M$33)</f>
        <v>6.5184645408027997</v>
      </c>
      <c r="BI10">
        <f>MMULT($AL10:$AU10,N$24:N$33)</f>
        <v>0.91249864330353136</v>
      </c>
      <c r="BJ10">
        <f>MMULT($AL10:$AU10,O$24:O$33)</f>
        <v>3.4486131785611343E-2</v>
      </c>
      <c r="BL10">
        <f>MMULT($BW10:$CH10,F$11:F$22)</f>
        <v>3.0546866791942313E-2</v>
      </c>
      <c r="BM10">
        <f>MMULT($BW10:$CH10,G$11:G$22)</f>
        <v>0.12494684952933245</v>
      </c>
      <c r="BN10">
        <f>MMULT($BW10:$CH10,H$11:H$22)</f>
        <v>6.2462555481090483E-2</v>
      </c>
      <c r="BO10">
        <f>MMULT($BW10:$CH10,I$11:I$22)</f>
        <v>6.1685201421763092E-2</v>
      </c>
      <c r="BP10">
        <f>MMULT($BW10:$CH10,J$11:J$22)</f>
        <v>7.2665091760730299E-2</v>
      </c>
      <c r="BQ10">
        <f>MMULT($BW10:$CH10,K$11:K$22)</f>
        <v>8.1180236425372448E-2</v>
      </c>
      <c r="BR10">
        <f>MMULT($BW10:$CH10,L$11:L$22)</f>
        <v>8.6594628711042274E-2</v>
      </c>
      <c r="BS10">
        <f>MMULT($BW10:$CH10,M$11:M$22)</f>
        <v>8.9783977549513894E-2</v>
      </c>
      <c r="BT10">
        <f>MMULT($BW10:$CH10,N$11:N$22)</f>
        <v>9.1676687489679026E-2</v>
      </c>
      <c r="BU10">
        <f>MMULT($BW10:$CH10,O$11:O$22)</f>
        <v>9.2840177676486974E-2</v>
      </c>
      <c r="BW10">
        <f t="shared" si="13"/>
        <v>6.3770294541896835E-3</v>
      </c>
      <c r="BX10">
        <f t="shared" si="0"/>
        <v>1.4784143632207253E-2</v>
      </c>
      <c r="BY10">
        <f t="shared" si="1"/>
        <v>3.1904321577460301E-2</v>
      </c>
      <c r="BZ10">
        <f t="shared" si="2"/>
        <v>9.7897166741478303E-2</v>
      </c>
      <c r="CA10">
        <f t="shared" si="3"/>
        <v>0.13961122223258571</v>
      </c>
      <c r="CB10">
        <f t="shared" si="4"/>
        <v>4.9281625838660074E-2</v>
      </c>
      <c r="CC10">
        <f t="shared" si="5"/>
        <v>5.9293713318742364E-2</v>
      </c>
      <c r="CD10">
        <f t="shared" si="6"/>
        <v>7.5083738733464134E-2</v>
      </c>
      <c r="CE10">
        <f t="shared" si="7"/>
        <v>9.1753693655591259E-2</v>
      </c>
      <c r="CF10">
        <f t="shared" si="8"/>
        <v>9.6732929601964279E-2</v>
      </c>
      <c r="CG10">
        <f t="shared" si="9"/>
        <v>9.8083202908131134E-2</v>
      </c>
      <c r="CH10">
        <f t="shared" si="10"/>
        <v>9.8744508884627796E-2</v>
      </c>
      <c r="CJ10">
        <f t="shared" si="14"/>
        <v>7.1628941381591857E-2</v>
      </c>
      <c r="CK10">
        <f>SIM!CJ10</f>
        <v>6.6732194016032351E-2</v>
      </c>
    </row>
    <row r="11" spans="1:89">
      <c r="A11" t="s">
        <v>2</v>
      </c>
      <c r="E11">
        <v>1</v>
      </c>
      <c r="F11">
        <f>_xlfn.NORM.DIST(F58,0,1,TRUE)-_xlfn.NORM.DIST(F44,0,1,TRUE)</f>
        <v>2.7844748626043212E-9</v>
      </c>
      <c r="G11">
        <f>_xlfn.NORM.DIST(G58,0,1,TRUE)-_xlfn.NORM.DIST(G44,0,1,TRUE)</f>
        <v>1.0464522676170906E-17</v>
      </c>
      <c r="H11">
        <f>_xlfn.NORM.DIST(H58,0,1,TRUE)-_xlfn.NORM.DIST(H44,0,1,TRUE)</f>
        <v>2.6486596033691752E-21</v>
      </c>
      <c r="I11">
        <f>_xlfn.NORM.DIST(I58,0,1,TRUE)-_xlfn.NORM.DIST(I44,0,1,TRUE)</f>
        <v>3.4067975651643603E-23</v>
      </c>
      <c r="J11">
        <f>_xlfn.NORM.DIST(J58,0,1,TRUE)-_xlfn.NORM.DIST(J44,0,1,TRUE)</f>
        <v>2.5774549842291866E-24</v>
      </c>
      <c r="K11">
        <f>_xlfn.NORM.DIST(K58,0,1,TRUE)-_xlfn.NORM.DIST(K44,0,1,TRUE)</f>
        <v>4.9746223906655588E-25</v>
      </c>
      <c r="L11">
        <f>_xlfn.NORM.DIST(L58,0,1,TRUE)-_xlfn.NORM.DIST(L44,0,1,TRUE)</f>
        <v>1.6602048473962622E-25</v>
      </c>
      <c r="M11">
        <f>_xlfn.NORM.DIST(M58,0,1,TRUE)-_xlfn.NORM.DIST(M44,0,1,TRUE)</f>
        <v>7.8049212960717746E-26</v>
      </c>
      <c r="N11">
        <f>_xlfn.NORM.DIST(N58,0,1,TRUE)-_xlfn.NORM.DIST(N44,0,1,TRUE)</f>
        <v>4.5934989947013351E-26</v>
      </c>
      <c r="O11">
        <f>_xlfn.NORM.DIST(O58,0,1,TRUE)-_xlfn.NORM.DIST(O44,0,1,TRUE)</f>
        <v>3.1481052654936432E-26</v>
      </c>
      <c r="Q11">
        <v>9</v>
      </c>
      <c r="R11">
        <f>SUMPRODUCT(surv_vul,wa,AL11:AU11)</f>
        <v>378.42311487071521</v>
      </c>
      <c r="S11">
        <f>SIM!S11</f>
        <v>239.24186892690813</v>
      </c>
      <c r="T11">
        <f t="shared" si="11"/>
        <v>-0.45853787704353621</v>
      </c>
      <c r="U11">
        <f t="shared" si="12"/>
        <v>-3.5208584108957837</v>
      </c>
      <c r="W11">
        <f>SIM!W11</f>
        <v>1.2884870966015916E-9</v>
      </c>
      <c r="X11">
        <f>SIM!X11</f>
        <v>8.9559268299331987E-2</v>
      </c>
      <c r="Y11">
        <f>SIM!Y11</f>
        <v>2.1202255789203086</v>
      </c>
      <c r="Z11">
        <f>SIM!Z11</f>
        <v>1.2565672569808939</v>
      </c>
      <c r="AA11">
        <f>SIM!AA11</f>
        <v>4.8817131470341044</v>
      </c>
      <c r="AB11">
        <f>SIM!AB11</f>
        <v>6.1266571526347393</v>
      </c>
      <c r="AC11">
        <f>SIM!AC11</f>
        <v>3.0033845479063559</v>
      </c>
      <c r="AD11">
        <f>SIM!AD11</f>
        <v>1.7718019749709193</v>
      </c>
      <c r="AE11">
        <f>SIM!AE11</f>
        <v>1.4308454412549452</v>
      </c>
      <c r="AF11">
        <f>SIM!AF11</f>
        <v>0.60026230820588211</v>
      </c>
      <c r="AG11">
        <f>SIM!AG11</f>
        <v>8.562122302703605E-2</v>
      </c>
      <c r="AH11">
        <f>SIM!AH11</f>
        <v>3.2376314764953288E-3</v>
      </c>
      <c r="AK11">
        <v>0</v>
      </c>
      <c r="AL11">
        <f>(reca*$AW10/(1+recb*$AW10))*EXP(AK10)</f>
        <v>94.346257864352182</v>
      </c>
      <c r="AM11">
        <f>MAX(AL10*Sa*(1-BL10),0.01)</f>
        <v>64.082327687273988</v>
      </c>
      <c r="AN11">
        <f>MAX(AM10*Sa*(1-BM10),0.01)</f>
        <v>38.676408336385492</v>
      </c>
      <c r="AO11">
        <f>MAX(AN10*Sa*(1-BN10),0.01)</f>
        <v>29.345858151862174</v>
      </c>
      <c r="AP11">
        <f>MAX(AO10*Sa*(1-BO10),0.01)</f>
        <v>19.427344002945624</v>
      </c>
      <c r="AQ11">
        <f>MAX(AP10*Sa*(1-BP10),0.01)</f>
        <v>12.526227298166939</v>
      </c>
      <c r="AR11">
        <f>MAX(AQ10*Sa*(1-BQ10),0.01)</f>
        <v>7.5473177811009098</v>
      </c>
      <c r="AS11">
        <f>MAX(AR10*Sa*(1-BR10),0.01)</f>
        <v>4.8985952355496272</v>
      </c>
      <c r="AT11">
        <f>MAX(AS10*Sa*(1-BS10),0.01)</f>
        <v>3.0451104911459623</v>
      </c>
      <c r="AU11">
        <f>AT10*Sa*(1-BT10)/(1-Sa*(1-BU10))</f>
        <v>5.3308079178508576</v>
      </c>
      <c r="AW11">
        <f>SUMPRODUCT(AL11:AU11,fec)</f>
        <v>366.03063268531992</v>
      </c>
      <c r="AY11">
        <f>MMULT($AL11:$AU11,D$24:D$33)</f>
        <v>2.6270478407476837E-7</v>
      </c>
      <c r="AZ11">
        <f>MMULT($AL11:$AU11,E$24:E$33)</f>
        <v>7.8762718495180772</v>
      </c>
      <c r="BA11">
        <f>MMULT($AL11:$AU11,F$24:F$33)</f>
        <v>86.421521379934802</v>
      </c>
      <c r="BB11">
        <f>MMULT($AL11:$AU11,G$24:G$33)</f>
        <v>20.62985482931164</v>
      </c>
      <c r="BC11">
        <f>MMULT($AL11:$AU11,H$24:H$33)</f>
        <v>47.589497533458911</v>
      </c>
      <c r="BD11">
        <f>MMULT($AL11:$AU11,I$24:I$33)</f>
        <v>32.549576345562869</v>
      </c>
      <c r="BE11">
        <f>MMULT($AL11:$AU11,J$24:J$33)</f>
        <v>31.901469061858961</v>
      </c>
      <c r="BF11">
        <f>MMULT($AL11:$AU11,K$24:K$33)</f>
        <v>27.296892366106647</v>
      </c>
      <c r="BG11">
        <f>MMULT($AL11:$AU11,L$24:L$33)</f>
        <v>17.551688816170362</v>
      </c>
      <c r="BH11">
        <f>MMULT($AL11:$AU11,M$24:M$33)</f>
        <v>6.4806312608381331</v>
      </c>
      <c r="BI11">
        <f>MMULT($AL11:$AU11,N$24:N$33)</f>
        <v>0.89501032078409004</v>
      </c>
      <c r="BJ11">
        <f>MMULT($AL11:$AU11,O$24:O$33)</f>
        <v>3.3555555732018155E-2</v>
      </c>
      <c r="BL11">
        <f>MMULT($BW11:$CH11,F$11:F$22)</f>
        <v>2.3474242520996821E-2</v>
      </c>
      <c r="BM11">
        <f>MMULT($BW11:$CH11,G$11:G$22)</f>
        <v>9.0346964692884349E-2</v>
      </c>
      <c r="BN11">
        <f>MMULT($BW11:$CH11,H$11:H$22)</f>
        <v>0.1605274191233711</v>
      </c>
      <c r="BO11">
        <f>MMULT($BW11:$CH11,I$11:I$22)</f>
        <v>0.10185566120896546</v>
      </c>
      <c r="BP11">
        <f>MMULT($BW11:$CH11,J$11:J$22)</f>
        <v>7.757728312717127E-2</v>
      </c>
      <c r="BQ11">
        <f>MMULT($BW11:$CH11,K$11:K$22)</f>
        <v>7.5638542615518153E-2</v>
      </c>
      <c r="BR11">
        <f>MMULT($BW11:$CH11,L$11:L$22)</f>
        <v>7.8869783157297674E-2</v>
      </c>
      <c r="BS11">
        <f>MMULT($BW11:$CH11,M$11:M$22)</f>
        <v>8.2068147154478688E-2</v>
      </c>
      <c r="BT11">
        <f>MMULT($BW11:$CH11,N$11:N$22)</f>
        <v>8.4435202223291331E-2</v>
      </c>
      <c r="BU11">
        <f>MMULT($BW11:$CH11,O$11:O$22)</f>
        <v>8.6081583132057063E-2</v>
      </c>
      <c r="BW11">
        <f t="shared" si="13"/>
        <v>4.9046959732369222E-3</v>
      </c>
      <c r="BX11">
        <f t="shared" si="0"/>
        <v>1.1370769065673098E-2</v>
      </c>
      <c r="BY11">
        <f t="shared" si="1"/>
        <v>2.4533536844360378E-2</v>
      </c>
      <c r="BZ11">
        <f t="shared" si="2"/>
        <v>6.0910135693030568E-2</v>
      </c>
      <c r="CA11">
        <f t="shared" si="3"/>
        <v>0.10257963206276556</v>
      </c>
      <c r="CB11">
        <f t="shared" si="4"/>
        <v>0.1882254038452307</v>
      </c>
      <c r="CC11">
        <f t="shared" si="5"/>
        <v>9.4145650223273536E-2</v>
      </c>
      <c r="CD11">
        <f t="shared" si="6"/>
        <v>6.4908559963803347E-2</v>
      </c>
      <c r="CE11">
        <f t="shared" si="7"/>
        <v>8.1521810023016589E-2</v>
      </c>
      <c r="CF11">
        <f t="shared" si="8"/>
        <v>9.2624049115895973E-2</v>
      </c>
      <c r="CG11">
        <f t="shared" si="9"/>
        <v>9.5665067808409207E-2</v>
      </c>
      <c r="CH11">
        <f t="shared" si="10"/>
        <v>9.6485705745771172E-2</v>
      </c>
      <c r="CJ11">
        <f t="shared" si="14"/>
        <v>7.6489584697038926E-2</v>
      </c>
      <c r="CK11">
        <f>SIM!CJ11</f>
        <v>6.6732194016032351E-2</v>
      </c>
    </row>
    <row r="12" spans="1:89">
      <c r="A12" t="s">
        <v>3</v>
      </c>
      <c r="B12">
        <v>10</v>
      </c>
      <c r="E12">
        <v>2</v>
      </c>
      <c r="F12">
        <f>_xlfn.NORM.DIST(F59,0,1,TRUE)-_xlfn.NORM.DIST(F45,0,1,TRUE)</f>
        <v>8.3482607923073771E-2</v>
      </c>
      <c r="G12">
        <f>_xlfn.NORM.DIST(G59,0,1,TRUE)-_xlfn.NORM.DIST(G45,0,1,TRUE)</f>
        <v>3.0463151105895058E-9</v>
      </c>
      <c r="H12">
        <f>_xlfn.NORM.DIST(H59,0,1,TRUE)-_xlfn.NORM.DIST(H45,0,1,TRUE)</f>
        <v>1.0798576401699745E-13</v>
      </c>
      <c r="I12">
        <f>_xlfn.NORM.DIST(I59,0,1,TRUE)-_xlfn.NORM.DIST(I45,0,1,TRUE)</f>
        <v>3.1252549663141444E-16</v>
      </c>
      <c r="J12">
        <f>_xlfn.NORM.DIST(J59,0,1,TRUE)-_xlfn.NORM.DIST(J45,0,1,TRUE)</f>
        <v>8.5993010654063694E-18</v>
      </c>
      <c r="K12">
        <f>_xlfn.NORM.DIST(K59,0,1,TRUE)-_xlfn.NORM.DIST(K45,0,1,TRUE)</f>
        <v>8.3255841135185086E-19</v>
      </c>
      <c r="L12">
        <f>_xlfn.NORM.DIST(L59,0,1,TRUE)-_xlfn.NORM.DIST(L45,0,1,TRUE)</f>
        <v>1.7211567680850441E-19</v>
      </c>
      <c r="M12">
        <f>_xlfn.NORM.DIST(M59,0,1,TRUE)-_xlfn.NORM.DIST(M45,0,1,TRUE)</f>
        <v>5.7718779651698429E-20</v>
      </c>
      <c r="N12">
        <f>_xlfn.NORM.DIST(N59,0,1,TRUE)-_xlfn.NORM.DIST(N45,0,1,TRUE)</f>
        <v>2.6687417739097782E-20</v>
      </c>
      <c r="O12">
        <f>_xlfn.NORM.DIST(O59,0,1,TRUE)-_xlfn.NORM.DIST(O45,0,1,TRUE)</f>
        <v>1.5369496372255706E-20</v>
      </c>
      <c r="Q12">
        <v>10</v>
      </c>
      <c r="R12">
        <f>SUMPRODUCT(surv_vul,wa,AL12:AU12)</f>
        <v>368.19564705421516</v>
      </c>
      <c r="S12">
        <f>SIM!S12</f>
        <v>447.33706688366982</v>
      </c>
      <c r="T12">
        <f t="shared" si="11"/>
        <v>0.19469792856920343</v>
      </c>
      <c r="U12">
        <f t="shared" si="12"/>
        <v>-2.9534972006707458</v>
      </c>
      <c r="W12">
        <f>SIM!W12</f>
        <v>1.9217981272090321E-9</v>
      </c>
      <c r="X12">
        <f>SIM!X12</f>
        <v>0.13357901069186823</v>
      </c>
      <c r="Y12">
        <f>SIM!Y12</f>
        <v>3.1610859946739356</v>
      </c>
      <c r="Z12">
        <f>SIM!Z12</f>
        <v>0.96865177595181939</v>
      </c>
      <c r="AA12">
        <f>SIM!AA12</f>
        <v>3.6483420637779984</v>
      </c>
      <c r="AB12">
        <f>SIM!AB12</f>
        <v>4.5690134092216468</v>
      </c>
      <c r="AC12">
        <f>SIM!AC12</f>
        <v>5.1983476912604418</v>
      </c>
      <c r="AD12">
        <f>SIM!AD12</f>
        <v>2.6628947636449252</v>
      </c>
      <c r="AE12">
        <f>SIM!AE12</f>
        <v>1.3034792680767706</v>
      </c>
      <c r="AF12">
        <f>SIM!AF12</f>
        <v>0.55995465809294676</v>
      </c>
      <c r="AG12">
        <f>SIM!AG12</f>
        <v>8.2744187491701662E-2</v>
      </c>
      <c r="AH12">
        <f>SIM!AH12</f>
        <v>3.1547443316863465E-3</v>
      </c>
      <c r="AK12">
        <v>0</v>
      </c>
      <c r="AL12">
        <f>(reca*$AW11/(1+recb*$AW11))*EXP(AK11)</f>
        <v>94.177194837436204</v>
      </c>
      <c r="AM12">
        <f>MAX(AL11*Sa*(1-BL11),0.01)</f>
        <v>64.492088482107661</v>
      </c>
      <c r="AN12">
        <f>MAX(AM11*Sa*(1-BM11),0.01)</f>
        <v>40.804880516106486</v>
      </c>
      <c r="AO12">
        <f>MAX(AN11*Sa*(1-BN11),0.01)</f>
        <v>22.72745002624405</v>
      </c>
      <c r="AP12">
        <f>MAX(AO11*Sa*(1-BO11),0.01)</f>
        <v>18.449772266901409</v>
      </c>
      <c r="AQ12">
        <f>MAX(AP11*Sa*(1-BP11),0.01)</f>
        <v>12.544156956948456</v>
      </c>
      <c r="AR12">
        <f>MAX(AQ11*Sa*(1-BQ11),0.01)</f>
        <v>8.1051335607332966</v>
      </c>
      <c r="AS12">
        <f>MAX(AR11*Sa*(1-BR11),0.01)</f>
        <v>4.8664439388257588</v>
      </c>
      <c r="AT12">
        <f>MAX(AS11*Sa*(1-BS11),0.01)</f>
        <v>3.1476037589375352</v>
      </c>
      <c r="AU12">
        <f>AT11*Sa*(1-BT11)/(1-Sa*(1-BU11))</f>
        <v>5.4172350062489061</v>
      </c>
      <c r="AW12">
        <f>SUMPRODUCT(AL12:AU12,fec)</f>
        <v>353.77360873310016</v>
      </c>
      <c r="AY12">
        <f>MMULT($AL12:$AU12,D$24:D$33)</f>
        <v>2.622340323304184E-7</v>
      </c>
      <c r="AZ12">
        <f>MMULT($AL12:$AU12,E$24:E$33)</f>
        <v>7.8621580283762507</v>
      </c>
      <c r="BA12">
        <f>MMULT($AL12:$AU12,F$24:F$33)</f>
        <v>86.267102501591609</v>
      </c>
      <c r="BB12">
        <f>MMULT($AL12:$AU12,G$24:G$33)</f>
        <v>20.762161044933364</v>
      </c>
      <c r="BC12">
        <f>MMULT($AL12:$AU12,H$24:H$33)</f>
        <v>48.111596747541853</v>
      </c>
      <c r="BD12">
        <f>MMULT($AL12:$AU12,I$24:I$33)</f>
        <v>33.016862182976261</v>
      </c>
      <c r="BE12">
        <f>MMULT($AL12:$AU12,J$24:J$33)</f>
        <v>27.931664856935942</v>
      </c>
      <c r="BF12">
        <f>MMULT($AL12:$AU12,K$24:K$33)</f>
        <v>25.475664605902807</v>
      </c>
      <c r="BG12">
        <f>MMULT($AL12:$AU12,L$24:L$33)</f>
        <v>17.729296558720009</v>
      </c>
      <c r="BH12">
        <f>MMULT($AL12:$AU12,M$24:M$33)</f>
        <v>6.6280839499753554</v>
      </c>
      <c r="BI12">
        <f>MMULT($AL12:$AU12,N$24:N$33)</f>
        <v>0.91290500538063735</v>
      </c>
      <c r="BJ12">
        <f>MMULT($AL12:$AU12,O$24:O$33)</f>
        <v>3.4173298954457934E-2</v>
      </c>
      <c r="BL12">
        <f>MMULT($BW12:$CH12,F$11:F$22)</f>
        <v>3.5013222178344711E-2</v>
      </c>
      <c r="BM12">
        <f>MMULT($BW12:$CH12,G$11:G$22)</f>
        <v>6.7314033864124684E-2</v>
      </c>
      <c r="BN12">
        <f>MMULT($BW12:$CH12,H$11:H$22)</f>
        <v>0.13889175989897515</v>
      </c>
      <c r="BO12">
        <f>MMULT($BW12:$CH12,I$11:I$22)</f>
        <v>0.15984279924848116</v>
      </c>
      <c r="BP12">
        <f>MMULT($BW12:$CH12,J$11:J$22)</f>
        <v>0.12350533227178316</v>
      </c>
      <c r="BQ12">
        <f>MMULT($BW12:$CH12,K$11:K$22)</f>
        <v>9.8809696131532787E-2</v>
      </c>
      <c r="BR12">
        <f>MMULT($BW12:$CH12,L$11:L$22)</f>
        <v>8.8118740080831232E-2</v>
      </c>
      <c r="BS12">
        <f>MMULT($BW12:$CH12,M$11:M$22)</f>
        <v>8.4206321589311864E-2</v>
      </c>
      <c r="BT12">
        <f>MMULT($BW12:$CH12,N$11:N$22)</f>
        <v>8.3029261632330056E-2</v>
      </c>
      <c r="BU12">
        <f>MMULT($BW12:$CH12,O$11:O$22)</f>
        <v>8.2851249037227709E-2</v>
      </c>
      <c r="BW12">
        <f t="shared" si="13"/>
        <v>7.3285610953331207E-3</v>
      </c>
      <c r="BX12">
        <f t="shared" si="0"/>
        <v>1.6990120296457068E-2</v>
      </c>
      <c r="BY12">
        <f t="shared" si="1"/>
        <v>3.6643006464899111E-2</v>
      </c>
      <c r="BZ12">
        <f t="shared" si="2"/>
        <v>4.6654670188496665E-2</v>
      </c>
      <c r="CA12">
        <f t="shared" si="3"/>
        <v>7.5830824799312066E-2</v>
      </c>
      <c r="CB12">
        <f t="shared" si="4"/>
        <v>0.1383842408736668</v>
      </c>
      <c r="CC12">
        <f t="shared" si="5"/>
        <v>0.18610948247754008</v>
      </c>
      <c r="CD12">
        <f t="shared" si="6"/>
        <v>0.10452699879821477</v>
      </c>
      <c r="CE12">
        <f t="shared" si="7"/>
        <v>7.3521206200122202E-2</v>
      </c>
      <c r="CF12">
        <f t="shared" si="8"/>
        <v>8.4482131234174959E-2</v>
      </c>
      <c r="CG12">
        <f t="shared" si="9"/>
        <v>9.0638332580070938E-2</v>
      </c>
      <c r="CH12">
        <f t="shared" si="10"/>
        <v>9.231606043919291E-2</v>
      </c>
      <c r="CJ12">
        <f t="shared" si="14"/>
        <v>7.9452136287290059E-2</v>
      </c>
      <c r="CK12">
        <f>SIM!CJ12</f>
        <v>6.6732194016032351E-2</v>
      </c>
    </row>
    <row r="13" spans="1:89">
      <c r="A13" t="s">
        <v>4</v>
      </c>
      <c r="B13">
        <v>0.3</v>
      </c>
      <c r="E13">
        <v>3</v>
      </c>
      <c r="F13">
        <f>_xlfn.NORM.DIST(F60,0,1,TRUE)-_xlfn.NORM.DIST(F46,0,1,TRUE)</f>
        <v>0.91542965942780763</v>
      </c>
      <c r="G13">
        <f>_xlfn.NORM.DIST(G60,0,1,TRUE)-_xlfn.NORM.DIST(G46,0,1,TRUE)</f>
        <v>8.4510177078018979E-4</v>
      </c>
      <c r="H13">
        <f>_xlfn.NORM.DIST(H60,0,1,TRUE)-_xlfn.NORM.DIST(H46,0,1,TRUE)</f>
        <v>6.6767961944766703E-8</v>
      </c>
      <c r="I13">
        <f>_xlfn.NORM.DIST(I60,0,1,TRUE)-_xlfn.NORM.DIST(I46,0,1,TRUE)</f>
        <v>1.3242744262322456E-10</v>
      </c>
      <c r="J13">
        <f>_xlfn.NORM.DIST(J60,0,1,TRUE)-_xlfn.NORM.DIST(J46,0,1,TRUE)</f>
        <v>2.325692406162553E-12</v>
      </c>
      <c r="K13">
        <f>_xlfn.NORM.DIST(K60,0,1,TRUE)-_xlfn.NORM.DIST(K46,0,1,TRUE)</f>
        <v>1.5601406751138582E-13</v>
      </c>
      <c r="L13">
        <f>_xlfn.NORM.DIST(L60,0,1,TRUE)-_xlfn.NORM.DIST(L46,0,1,TRUE)</f>
        <v>2.4422338088614806E-14</v>
      </c>
      <c r="M13">
        <f>_xlfn.NORM.DIST(M60,0,1,TRUE)-_xlfn.NORM.DIST(M46,0,1,TRUE)</f>
        <v>6.663221911022934E-15</v>
      </c>
      <c r="N13">
        <f>_xlfn.NORM.DIST(N60,0,1,TRUE)-_xlfn.NORM.DIST(N46,0,1,TRUE)</f>
        <v>2.6462237942193239E-15</v>
      </c>
      <c r="O13">
        <f>_xlfn.NORM.DIST(O60,0,1,TRUE)-_xlfn.NORM.DIST(O46,0,1,TRUE)</f>
        <v>1.3625613995883881E-15</v>
      </c>
      <c r="Q13">
        <v>11</v>
      </c>
      <c r="R13">
        <f>SUMPRODUCT(surv_vul,wa,AL13:AU13)</f>
        <v>345.28805071908931</v>
      </c>
      <c r="S13">
        <f>SIM!S13</f>
        <v>447.92674460333137</v>
      </c>
      <c r="T13">
        <f t="shared" si="11"/>
        <v>0.2602507042422193</v>
      </c>
      <c r="U13">
        <f t="shared" si="12"/>
        <v>-2.9617818550144985</v>
      </c>
      <c r="W13">
        <f>SIM!W13</f>
        <v>1.7757357509871592E-9</v>
      </c>
      <c r="X13">
        <f>SIM!X13</f>
        <v>0.12342660953942974</v>
      </c>
      <c r="Y13">
        <f>SIM!Y13</f>
        <v>2.9215955367888551</v>
      </c>
      <c r="Z13">
        <f>SIM!Z13</f>
        <v>1.4394839951716862</v>
      </c>
      <c r="AA13">
        <f>SIM!AA13</f>
        <v>5.0648229147552328</v>
      </c>
      <c r="AB13">
        <f>SIM!AB13</f>
        <v>3.5043194282372863</v>
      </c>
      <c r="AC13">
        <f>SIM!AC13</f>
        <v>4.3677481859911484</v>
      </c>
      <c r="AD13">
        <f>SIM!AD13</f>
        <v>3.7898003129129885</v>
      </c>
      <c r="AE13">
        <f>SIM!AE13</f>
        <v>1.5939010649524386</v>
      </c>
      <c r="AF13">
        <f>SIM!AF13</f>
        <v>0.51075722238965315</v>
      </c>
      <c r="AG13">
        <f>SIM!AG13</f>
        <v>7.5237664407098337E-2</v>
      </c>
      <c r="AH13">
        <f>SIM!AH13</f>
        <v>2.9066917635934852E-3</v>
      </c>
      <c r="AK13">
        <v>0</v>
      </c>
      <c r="AL13">
        <f>(reca*$AW12/(1+recb*$AW12))*EXP(AK12)</f>
        <v>93.606565543763651</v>
      </c>
      <c r="AM13">
        <f>MAX(AL12*Sa*(1-BL12),0.01)</f>
        <v>63.615826248520555</v>
      </c>
      <c r="AN13">
        <f>MAX(AM12*Sa*(1-BM12),0.01)</f>
        <v>42.105607947905462</v>
      </c>
      <c r="AO13">
        <f>MAX(AN12*Sa*(1-BN12),0.01)</f>
        <v>24.596194274855513</v>
      </c>
      <c r="AP13">
        <f>MAX(AO12*Sa*(1-BO12),0.01)</f>
        <v>13.366242143284188</v>
      </c>
      <c r="AQ13">
        <f>MAX(AP12*Sa*(1-BP12),0.01)</f>
        <v>11.3197894062945</v>
      </c>
      <c r="AR13">
        <f>MAX(AQ12*Sa*(1-BQ12),0.01)</f>
        <v>7.9132711815633847</v>
      </c>
      <c r="AS13">
        <f>MAX(AR12*Sa*(1-BR12),0.01)</f>
        <v>5.1736438095455783</v>
      </c>
      <c r="AT13">
        <f>MAX(AS12*Sa*(1-BS12),0.01)</f>
        <v>3.1196611539356014</v>
      </c>
      <c r="AU13">
        <f>AT12*Sa*(1-BT12)/(1-Sa*(1-BU12))</f>
        <v>5.6435919319488779</v>
      </c>
      <c r="AW13">
        <f>SUMPRODUCT(AL13:AU13,fec)</f>
        <v>337.86220826807124</v>
      </c>
      <c r="AY13">
        <f>MMULT($AL13:$AU13,D$24:D$33)</f>
        <v>2.6064512939715539E-7</v>
      </c>
      <c r="AZ13">
        <f>MMULT($AL13:$AU13,E$24:E$33)</f>
        <v>7.8145204041139351</v>
      </c>
      <c r="BA13">
        <f>MMULT($AL13:$AU13,F$24:F$33)</f>
        <v>85.743991077942525</v>
      </c>
      <c r="BB13">
        <f>MMULT($AL13:$AU13,G$24:G$33)</f>
        <v>20.482073569745584</v>
      </c>
      <c r="BC13">
        <f>MMULT($AL13:$AU13,H$24:H$33)</f>
        <v>47.696039014402835</v>
      </c>
      <c r="BD13">
        <f>MMULT($AL13:$AU13,I$24:I$33)</f>
        <v>34.104947719084102</v>
      </c>
      <c r="BE13">
        <f>MMULT($AL13:$AU13,J$24:J$33)</f>
        <v>27.784399506715637</v>
      </c>
      <c r="BF13">
        <f>MMULT($AL13:$AU13,K$24:K$33)</f>
        <v>22.489222746237846</v>
      </c>
      <c r="BG13">
        <f>MMULT($AL13:$AU13,L$24:L$33)</f>
        <v>16.686709157357175</v>
      </c>
      <c r="BH13">
        <f>MMULT($AL13:$AU13,M$24:M$33)</f>
        <v>6.6843204786809274</v>
      </c>
      <c r="BI13">
        <f>MMULT($AL13:$AU13,N$24:N$33)</f>
        <v>0.93856756436031763</v>
      </c>
      <c r="BJ13">
        <f>MMULT($AL13:$AU13,O$24:O$33)</f>
        <v>3.5301553681083293E-2</v>
      </c>
      <c r="BL13">
        <f>MMULT($BW13:$CH13,F$11:F$22)</f>
        <v>3.2586881197899709E-2</v>
      </c>
      <c r="BM13">
        <f>MMULT($BW13:$CH13,G$11:G$22)</f>
        <v>9.4593673474440365E-2</v>
      </c>
      <c r="BN13">
        <f>MMULT($BW13:$CH13,H$11:H$22)</f>
        <v>0.11291411022157215</v>
      </c>
      <c r="BO13">
        <f>MMULT($BW13:$CH13,I$11:I$22)</f>
        <v>0.15096082744056608</v>
      </c>
      <c r="BP13">
        <f>MMULT($BW13:$CH13,J$11:J$22)</f>
        <v>0.15365232775745455</v>
      </c>
      <c r="BQ13">
        <f>MMULT($BW13:$CH13,K$11:K$22)</f>
        <v>0.13439980045987285</v>
      </c>
      <c r="BR13">
        <f>MMULT($BW13:$CH13,L$11:L$22)</f>
        <v>0.11605756950330859</v>
      </c>
      <c r="BS13">
        <f>MMULT($BW13:$CH13,M$11:M$22)</f>
        <v>0.10416167773021215</v>
      </c>
      <c r="BT13">
        <f>MMULT($BW13:$CH13,N$11:N$22)</f>
        <v>9.7037889824907478E-2</v>
      </c>
      <c r="BU13">
        <f>MMULT($BW13:$CH13,O$11:O$22)</f>
        <v>9.2755178103463606E-2</v>
      </c>
      <c r="BW13">
        <f t="shared" si="13"/>
        <v>6.8128483931169104E-3</v>
      </c>
      <c r="BX13">
        <f t="shared" si="0"/>
        <v>1.5794521372604276E-2</v>
      </c>
      <c r="BY13">
        <f t="shared" si="1"/>
        <v>3.4073472672074272E-2</v>
      </c>
      <c r="BZ13">
        <f t="shared" si="2"/>
        <v>7.0280188686460549E-2</v>
      </c>
      <c r="CA13">
        <f t="shared" si="3"/>
        <v>0.10618959182807196</v>
      </c>
      <c r="CB13">
        <f t="shared" si="4"/>
        <v>0.10275105703435441</v>
      </c>
      <c r="CC13">
        <f t="shared" si="5"/>
        <v>0.15720146065908103</v>
      </c>
      <c r="CD13">
        <f t="shared" si="6"/>
        <v>0.16851628692000806</v>
      </c>
      <c r="CE13">
        <f t="shared" si="7"/>
        <v>9.5519197339739514E-2</v>
      </c>
      <c r="CF13">
        <f t="shared" si="8"/>
        <v>7.6411240906038236E-2</v>
      </c>
      <c r="CG13">
        <f t="shared" si="9"/>
        <v>8.016222514399024E-2</v>
      </c>
      <c r="CH13">
        <f t="shared" si="10"/>
        <v>8.2338918843423772E-2</v>
      </c>
      <c r="CJ13">
        <f t="shared" si="14"/>
        <v>8.3004250816580263E-2</v>
      </c>
      <c r="CK13">
        <f>SIM!CJ13</f>
        <v>6.6732194016032351E-2</v>
      </c>
    </row>
    <row r="14" spans="1:89">
      <c r="A14" t="s">
        <v>5</v>
      </c>
      <c r="B14">
        <v>-0.1</v>
      </c>
      <c r="E14">
        <v>4</v>
      </c>
      <c r="F14">
        <f>_xlfn.NORM.DIST(F61,0,1,TRUE)-_xlfn.NORM.DIST(F47,0,1,TRUE)</f>
        <v>1.0877298646146949E-3</v>
      </c>
      <c r="G14">
        <f>_xlfn.NORM.DIST(G61,0,1,TRUE)-_xlfn.NORM.DIST(G47,0,1,TRUE)</f>
        <v>0.31992325514508119</v>
      </c>
      <c r="H14">
        <f>_xlfn.NORM.DIST(H61,0,1,TRUE)-_xlfn.NORM.DIST(H47,0,1,TRUE)</f>
        <v>6.6515029483638836E-4</v>
      </c>
      <c r="I14">
        <f>_xlfn.NORM.DIST(I61,0,1,TRUE)-_xlfn.NORM.DIST(I47,0,1,TRUE)</f>
        <v>2.6593094751980637E-6</v>
      </c>
      <c r="J14">
        <f>_xlfn.NORM.DIST(J61,0,1,TRUE)-_xlfn.NORM.DIST(J47,0,1,TRUE)</f>
        <v>5.1781689909631617E-8</v>
      </c>
      <c r="K14">
        <f>_xlfn.NORM.DIST(K61,0,1,TRUE)-_xlfn.NORM.DIST(K47,0,1,TRUE)</f>
        <v>3.3101987667795821E-9</v>
      </c>
      <c r="L14">
        <f>_xlfn.NORM.DIST(L61,0,1,TRUE)-_xlfn.NORM.DIST(L47,0,1,TRUE)</f>
        <v>4.7857329316273904E-10</v>
      </c>
      <c r="M14">
        <f>_xlfn.NORM.DIST(M61,0,1,TRUE)-_xlfn.NORM.DIST(M47,0,1,TRUE)</f>
        <v>1.2100470024105707E-10</v>
      </c>
      <c r="N14">
        <f>_xlfn.NORM.DIST(N61,0,1,TRUE)-_xlfn.NORM.DIST(N47,0,1,TRUE)</f>
        <v>4.509116494500587E-11</v>
      </c>
      <c r="O14">
        <f>_xlfn.NORM.DIST(O61,0,1,TRUE)-_xlfn.NORM.DIST(O47,0,1,TRUE)</f>
        <v>2.2075016852858394E-11</v>
      </c>
      <c r="Q14">
        <v>12</v>
      </c>
      <c r="R14">
        <f>SUMPRODUCT(surv_vul,wa,AL14:AU14)</f>
        <v>322.55965376171292</v>
      </c>
      <c r="S14">
        <f>SIM!S14</f>
        <v>337.19280304148697</v>
      </c>
      <c r="T14">
        <f t="shared" si="11"/>
        <v>4.4366790571607417E-2</v>
      </c>
      <c r="U14">
        <f t="shared" si="12"/>
        <v>-3.2536088931726614</v>
      </c>
      <c r="W14">
        <f>SIM!W14</f>
        <v>1.299291661059986E-9</v>
      </c>
      <c r="X14">
        <f>SIM!X14</f>
        <v>9.0310264611582411E-2</v>
      </c>
      <c r="Y14">
        <f>SIM!Y14</f>
        <v>2.1380930284132567</v>
      </c>
      <c r="Z14">
        <f>SIM!Z14</f>
        <v>1.3295670887101005</v>
      </c>
      <c r="AA14">
        <f>SIM!AA14</f>
        <v>4.9002958758698094</v>
      </c>
      <c r="AB14">
        <f>SIM!AB14</f>
        <v>4.7398844862698688</v>
      </c>
      <c r="AC14">
        <f>SIM!AC14</f>
        <v>3.9760630229040856</v>
      </c>
      <c r="AD14">
        <f>SIM!AD14</f>
        <v>3.6340283607250234</v>
      </c>
      <c r="AE14">
        <f>SIM!AE14</f>
        <v>2.1001121870406849</v>
      </c>
      <c r="AF14">
        <f>SIM!AF14</f>
        <v>0.5886472865368898</v>
      </c>
      <c r="AG14">
        <f>SIM!AG14</f>
        <v>7.8158633327136351E-2</v>
      </c>
      <c r="AH14">
        <f>SIM!AH14</f>
        <v>3.107129008863486E-3</v>
      </c>
      <c r="AK14">
        <v>0</v>
      </c>
      <c r="AL14">
        <f>(reca*$AW13/(1+recb*$AW13))*EXP(AK13)</f>
        <v>92.815648916821161</v>
      </c>
      <c r="AM14">
        <f>MAX(AL13*Sa*(1-BL13),0.01)</f>
        <v>63.389356444379828</v>
      </c>
      <c r="AN14">
        <f>MAX(AM13*Sa*(1-BM13),0.01)</f>
        <v>40.318721858346379</v>
      </c>
      <c r="AO14">
        <f>MAX(AN13*Sa*(1-BN13),0.01)</f>
        <v>26.145904632608431</v>
      </c>
      <c r="AP14">
        <f>MAX(AO13*Sa*(1-BO13),0.01)</f>
        <v>14.61819334696896</v>
      </c>
      <c r="AQ14">
        <f>MAX(AP13*Sa*(1-BP13),0.01)</f>
        <v>7.9187418951586226</v>
      </c>
      <c r="AR14">
        <f>MAX(AQ13*Sa*(1-BQ13),0.01)</f>
        <v>6.8588886795593833</v>
      </c>
      <c r="AS14">
        <f>MAX(AR13*Sa*(1-BR13),0.01)</f>
        <v>4.8964135281295933</v>
      </c>
      <c r="AT14">
        <f>MAX(AS13*Sa*(1-BS13),0.01)</f>
        <v>3.2443240158068307</v>
      </c>
      <c r="AU14">
        <f>AT13*Sa*(1-BT13)/(1-Sa*(1-BU13))</f>
        <v>5.4033999448545007</v>
      </c>
      <c r="AW14">
        <f>SUMPRODUCT(AL14:AU14,fec)</f>
        <v>319.70498880598041</v>
      </c>
      <c r="AY14">
        <f>MMULT($AL14:$AU14,D$24:D$33)</f>
        <v>2.5844284192864358E-7</v>
      </c>
      <c r="AZ14">
        <f>MMULT($AL14:$AU14,E$24:E$33)</f>
        <v>7.7484926207569638</v>
      </c>
      <c r="BA14">
        <f>MMULT($AL14:$AU14,F$24:F$33)</f>
        <v>85.019771030373093</v>
      </c>
      <c r="BB14">
        <f>MMULT($AL14:$AU14,G$24:G$33)</f>
        <v>20.407575935559581</v>
      </c>
      <c r="BC14">
        <f>MMULT($AL14:$AU14,H$24:H$33)</f>
        <v>47.325280302647393</v>
      </c>
      <c r="BD14">
        <f>MMULT($AL14:$AU14,I$24:I$33)</f>
        <v>33.106534775135586</v>
      </c>
      <c r="BE14">
        <f>MMULT($AL14:$AU14,J$24:J$33)</f>
        <v>28.438281792799533</v>
      </c>
      <c r="BF14">
        <f>MMULT($AL14:$AU14,K$24:K$33)</f>
        <v>21.55899896053365</v>
      </c>
      <c r="BG14">
        <f>MMULT($AL14:$AU14,L$24:L$33)</f>
        <v>14.838361455135296</v>
      </c>
      <c r="BH14">
        <f>MMULT($AL14:$AU14,M$24:M$33)</f>
        <v>6.2278443645802843</v>
      </c>
      <c r="BI14">
        <f>MMULT($AL14:$AU14,N$24:N$33)</f>
        <v>0.90393577335112363</v>
      </c>
      <c r="BJ14">
        <f>MMULT($AL14:$AU14,O$24:O$33)</f>
        <v>3.4225148940758301E-2</v>
      </c>
      <c r="BL14">
        <f>MMULT($BW14:$CH14,F$11:F$22)</f>
        <v>2.4065268670746095E-2</v>
      </c>
      <c r="BM14">
        <f>MMULT($BW14:$CH14,G$11:G$22)</f>
        <v>9.1734222056694084E-2</v>
      </c>
      <c r="BN14">
        <f>MMULT($BW14:$CH14,H$11:H$22)</f>
        <v>0.13758653835054452</v>
      </c>
      <c r="BO14">
        <f>MMULT($BW14:$CH14,I$11:I$22)</f>
        <v>0.14660391095469988</v>
      </c>
      <c r="BP14">
        <f>MMULT($BW14:$CH14,J$11:J$22)</f>
        <v>0.15600080284649998</v>
      </c>
      <c r="BQ14">
        <f>MMULT($BW14:$CH14,K$11:K$22)</f>
        <v>0.1517376752886446</v>
      </c>
      <c r="BR14">
        <f>MMULT($BW14:$CH14,L$11:L$22)</f>
        <v>0.14173435102430484</v>
      </c>
      <c r="BS14">
        <f>MMULT($BW14:$CH14,M$11:M$22)</f>
        <v>0.13211402342506792</v>
      </c>
      <c r="BT14">
        <f>MMULT($BW14:$CH14,N$11:N$22)</f>
        <v>0.12460590552185895</v>
      </c>
      <c r="BU14">
        <f>MMULT($BW14:$CH14,O$11:O$22)</f>
        <v>0.11917440011632528</v>
      </c>
      <c r="BW14">
        <f t="shared" si="13"/>
        <v>5.0273849775213436E-3</v>
      </c>
      <c r="BX14">
        <f t="shared" si="0"/>
        <v>1.1655204312856382E-2</v>
      </c>
      <c r="BY14">
        <f t="shared" si="1"/>
        <v>2.5148186151306248E-2</v>
      </c>
      <c r="BZ14">
        <f t="shared" si="2"/>
        <v>6.5150662327972536E-2</v>
      </c>
      <c r="CA14">
        <f t="shared" si="3"/>
        <v>0.10354499422997998</v>
      </c>
      <c r="CB14">
        <f t="shared" si="4"/>
        <v>0.14317066157675082</v>
      </c>
      <c r="CC14">
        <f t="shared" si="5"/>
        <v>0.13981375709944649</v>
      </c>
      <c r="CD14">
        <f t="shared" si="6"/>
        <v>0.1685620175304777</v>
      </c>
      <c r="CE14">
        <f t="shared" si="7"/>
        <v>0.14153262092923832</v>
      </c>
      <c r="CF14">
        <f t="shared" si="8"/>
        <v>9.4518625077516807E-2</v>
      </c>
      <c r="CG14">
        <f t="shared" si="9"/>
        <v>8.6464808265505511E-2</v>
      </c>
      <c r="CH14">
        <f t="shared" si="10"/>
        <v>9.0784966757682828E-2</v>
      </c>
      <c r="CJ14">
        <f t="shared" si="14"/>
        <v>8.9614490769687916E-2</v>
      </c>
      <c r="CK14">
        <f>SIM!CJ14</f>
        <v>6.6732194016032351E-2</v>
      </c>
    </row>
    <row r="15" spans="1:89">
      <c r="A15" t="s">
        <v>8</v>
      </c>
      <c r="B15">
        <v>0.08</v>
      </c>
      <c r="E15">
        <v>5</v>
      </c>
      <c r="F15">
        <f>_xlfn.NORM.DIST(F62,0,1,TRUE)-_xlfn.NORM.DIST(F48,0,1,TRUE)</f>
        <v>2.9087843245179101E-14</v>
      </c>
      <c r="G15">
        <f>_xlfn.NORM.DIST(G62,0,1,TRUE)-_xlfn.NORM.DIST(G48,0,1,TRUE)</f>
        <v>0.66563634138066186</v>
      </c>
      <c r="H15">
        <f>_xlfn.NORM.DIST(H62,0,1,TRUE)-_xlfn.NORM.DIST(H48,0,1,TRUE)</f>
        <v>0.12549320926244587</v>
      </c>
      <c r="I15">
        <f>_xlfn.NORM.DIST(I62,0,1,TRUE)-_xlfn.NORM.DIST(I48,0,1,TRUE)</f>
        <v>2.6693259097476428E-3</v>
      </c>
      <c r="J15">
        <f>_xlfn.NORM.DIST(J62,0,1,TRUE)-_xlfn.NORM.DIST(J48,0,1,TRUE)</f>
        <v>9.7655488899762592E-5</v>
      </c>
      <c r="K15">
        <f>_xlfn.NORM.DIST(K62,0,1,TRUE)-_xlfn.NORM.DIST(K48,0,1,TRUE)</f>
        <v>8.1062597444146399E-6</v>
      </c>
      <c r="L15">
        <f>_xlfn.NORM.DIST(L62,0,1,TRUE)-_xlfn.NORM.DIST(L48,0,1,TRUE)</f>
        <v>1.3143591703044937E-6</v>
      </c>
      <c r="M15">
        <f>_xlfn.NORM.DIST(M62,0,1,TRUE)-_xlfn.NORM.DIST(M48,0,1,TRUE)</f>
        <v>3.4996064449281531E-7</v>
      </c>
      <c r="N15">
        <f>_xlfn.NORM.DIST(N62,0,1,TRUE)-_xlfn.NORM.DIST(N48,0,1,TRUE)</f>
        <v>1.3347760290927913E-7</v>
      </c>
      <c r="O15">
        <f>_xlfn.NORM.DIST(O62,0,1,TRUE)-_xlfn.NORM.DIST(O48,0,1,TRUE)</f>
        <v>6.6007139138882107E-8</v>
      </c>
      <c r="Q15">
        <v>13</v>
      </c>
      <c r="R15">
        <f>SUMPRODUCT(surv_vul,wa,AL15:AU15)</f>
        <v>303.20913355775576</v>
      </c>
      <c r="S15">
        <f>SIM!S15</f>
        <v>491.7684089854987</v>
      </c>
      <c r="T15">
        <f t="shared" si="11"/>
        <v>0.48358511504212043</v>
      </c>
      <c r="U15">
        <f t="shared" si="12"/>
        <v>-2.9000118553645868</v>
      </c>
      <c r="W15">
        <f>SIM!W15</f>
        <v>7.1268885418810229E-10</v>
      </c>
      <c r="X15">
        <f>SIM!X15</f>
        <v>4.9537083624957505E-2</v>
      </c>
      <c r="Y15">
        <f>SIM!Y15</f>
        <v>1.1731278407928423</v>
      </c>
      <c r="Z15">
        <f>SIM!Z15</f>
        <v>0.97233642852278779</v>
      </c>
      <c r="AA15">
        <f>SIM!AA15</f>
        <v>3.7015571868798558</v>
      </c>
      <c r="AB15">
        <f>SIM!AB15</f>
        <v>4.5748394874270826</v>
      </c>
      <c r="AC15">
        <f>SIM!AC15</f>
        <v>4.5793115184851461</v>
      </c>
      <c r="AD15">
        <f>SIM!AD15</f>
        <v>3.5296220228377999</v>
      </c>
      <c r="AE15">
        <f>SIM!AE15</f>
        <v>2.1783552285169989</v>
      </c>
      <c r="AF15">
        <f>SIM!AF15</f>
        <v>0.63730454638441347</v>
      </c>
      <c r="AG15">
        <f>SIM!AG15</f>
        <v>6.6370449355505193E-2</v>
      </c>
      <c r="AH15">
        <f>SIM!AH15</f>
        <v>2.1867384696985796E-3</v>
      </c>
      <c r="AK15">
        <v>0</v>
      </c>
      <c r="AL15">
        <f>(reca*$AW14/(1+recb*$AW14))*EXP(AK14)</f>
        <v>91.835812844882639</v>
      </c>
      <c r="AM15">
        <f>MAX(AL14*Sa*(1-BL14),0.01)</f>
        <v>63.407413558193063</v>
      </c>
      <c r="AN15">
        <f>MAX(AM14*Sa*(1-BM14),0.01)</f>
        <v>40.302069971817936</v>
      </c>
      <c r="AO15">
        <f>MAX(AN14*Sa*(1-BN14),0.01)</f>
        <v>24.3399870104648</v>
      </c>
      <c r="AP15">
        <f>MAX(AO14*Sa*(1-BO14),0.01)</f>
        <v>15.618969616891311</v>
      </c>
      <c r="AQ15">
        <f>MAX(AP14*Sa*(1-BP14),0.01)</f>
        <v>8.6364207935468809</v>
      </c>
      <c r="AR15">
        <f>MAX(AQ14*Sa*(1-BQ14),0.01)</f>
        <v>4.7020194927442924</v>
      </c>
      <c r="AS15">
        <f>MAX(AR14*Sa*(1-BR14),0.01)</f>
        <v>4.1207241617292496</v>
      </c>
      <c r="AT15">
        <f>MAX(AS14*Sa*(1-BS14),0.01)</f>
        <v>2.9746701763060566</v>
      </c>
      <c r="AU15">
        <f>AT14*Sa*(1-BT14)/(1-Sa*(1-BU14))</f>
        <v>5.1850005252899836</v>
      </c>
      <c r="AW15">
        <f>SUMPRODUCT(AL15:AU15,fec)</f>
        <v>302.00780031921892</v>
      </c>
      <c r="AY15">
        <f>MMULT($AL15:$AU15,D$24:D$33)</f>
        <v>2.5571451301704671E-7</v>
      </c>
      <c r="AZ15">
        <f>MMULT($AL15:$AU15,E$24:E$33)</f>
        <v>7.6666933501894414</v>
      </c>
      <c r="BA15">
        <f>MMULT($AL15:$AU15,F$24:F$33)</f>
        <v>84.122815287493594</v>
      </c>
      <c r="BB15">
        <f>MMULT($AL15:$AU15,G$24:G$33)</f>
        <v>20.412271203784762</v>
      </c>
      <c r="BC15">
        <f>MMULT($AL15:$AU15,H$24:H$33)</f>
        <v>47.330489884658789</v>
      </c>
      <c r="BD15">
        <f>MMULT($AL15:$AU15,I$24:I$33)</f>
        <v>32.838807238694173</v>
      </c>
      <c r="BE15">
        <f>MMULT($AL15:$AU15,J$24:J$33)</f>
        <v>27.583110983854198</v>
      </c>
      <c r="BF15">
        <f>MMULT($AL15:$AU15,K$24:K$33)</f>
        <v>21.21866139299874</v>
      </c>
      <c r="BG15">
        <f>MMULT($AL15:$AU15,L$24:L$33)</f>
        <v>13.55639730525308</v>
      </c>
      <c r="BH15">
        <f>MMULT($AL15:$AU15,M$24:M$33)</f>
        <v>5.5334633863593483</v>
      </c>
      <c r="BI15">
        <f>MMULT($AL15:$AU15,N$24:N$33)</f>
        <v>0.82797971585756214</v>
      </c>
      <c r="BJ15">
        <f>MMULT($AL15:$AU15,O$24:O$33)</f>
        <v>3.2121983264736212E-2</v>
      </c>
      <c r="BL15">
        <f>MMULT($BW15:$CH15,F$11:F$22)</f>
        <v>1.3357272556989597E-2</v>
      </c>
      <c r="BM15">
        <f>MMULT($BW15:$CH15,G$11:G$22)</f>
        <v>6.9202460597893145E-2</v>
      </c>
      <c r="BN15">
        <f>MMULT($BW15:$CH15,H$11:H$22)</f>
        <v>0.13635897248203904</v>
      </c>
      <c r="BO15">
        <f>MMULT($BW15:$CH15,I$11:I$22)</f>
        <v>0.16178150299248609</v>
      </c>
      <c r="BP15">
        <f>MMULT($BW15:$CH15,J$11:J$22)</f>
        <v>0.16480313089125487</v>
      </c>
      <c r="BQ15">
        <f>MMULT($BW15:$CH15,K$11:K$22)</f>
        <v>0.16146064706789404</v>
      </c>
      <c r="BR15">
        <f>MMULT($BW15:$CH15,L$11:L$22)</f>
        <v>0.15475174037962616</v>
      </c>
      <c r="BS15">
        <f>MMULT($BW15:$CH15,M$11:M$22)</f>
        <v>0.14706530986985314</v>
      </c>
      <c r="BT15">
        <f>MMULT($BW15:$CH15,N$11:N$22)</f>
        <v>0.140138195977145</v>
      </c>
      <c r="BU15">
        <f>MMULT($BW15:$CH15,O$11:O$22)</f>
        <v>0.13454031575099409</v>
      </c>
      <c r="BW15">
        <f t="shared" si="13"/>
        <v>2.7870489077035385E-3</v>
      </c>
      <c r="BX15">
        <f t="shared" si="0"/>
        <v>6.4613362452710411E-3</v>
      </c>
      <c r="BY15">
        <f t="shared" si="1"/>
        <v>1.3945418217205687E-2</v>
      </c>
      <c r="BZ15">
        <f t="shared" si="2"/>
        <v>4.7634896617604269E-2</v>
      </c>
      <c r="CA15">
        <f t="shared" si="3"/>
        <v>7.8206610493580381E-2</v>
      </c>
      <c r="CB15">
        <f t="shared" si="4"/>
        <v>0.13931198700897152</v>
      </c>
      <c r="CC15">
        <f t="shared" si="5"/>
        <v>0.16601867429550099</v>
      </c>
      <c r="CD15">
        <f t="shared" si="6"/>
        <v>0.16634517877750882</v>
      </c>
      <c r="CE15">
        <f t="shared" si="7"/>
        <v>0.16068835837917572</v>
      </c>
      <c r="CF15">
        <f t="shared" si="8"/>
        <v>0.11517281345991115</v>
      </c>
      <c r="CG15">
        <f t="shared" si="9"/>
        <v>8.0159511258996757E-2</v>
      </c>
      <c r="CH15">
        <f t="shared" si="10"/>
        <v>6.8076072752929914E-2</v>
      </c>
      <c r="CJ15">
        <f t="shared" si="14"/>
        <v>8.7067325534529991E-2</v>
      </c>
      <c r="CK15">
        <f>SIM!CJ15</f>
        <v>6.6732194016032351E-2</v>
      </c>
    </row>
    <row r="16" spans="1:89">
      <c r="A16" t="s">
        <v>6</v>
      </c>
      <c r="B16">
        <v>0.4</v>
      </c>
      <c r="E16">
        <v>6</v>
      </c>
      <c r="F16">
        <f>_xlfn.NORM.DIST(F63,0,1,TRUE)-_xlfn.NORM.DIST(F49,0,1,TRUE)</f>
        <v>0</v>
      </c>
      <c r="G16">
        <f>_xlfn.NORM.DIST(G63,0,1,TRUE)-_xlfn.NORM.DIST(G49,0,1,TRUE)</f>
        <v>1.3594776483153215E-2</v>
      </c>
      <c r="H16">
        <f>_xlfn.NORM.DIST(H63,0,1,TRUE)-_xlfn.NORM.DIST(H49,0,1,TRUE)</f>
        <v>0.69501669337341987</v>
      </c>
      <c r="I16">
        <f>_xlfn.NORM.DIST(I63,0,1,TRUE)-_xlfn.NORM.DIST(I49,0,1,TRUE)</f>
        <v>0.15136614188334122</v>
      </c>
      <c r="J16">
        <f>_xlfn.NORM.DIST(J63,0,1,TRUE)-_xlfn.NORM.DIST(J49,0,1,TRUE)</f>
        <v>1.6513135740263762E-2</v>
      </c>
      <c r="K16">
        <f>_xlfn.NORM.DIST(K63,0,1,TRUE)-_xlfn.NORM.DIST(K49,0,1,TRUE)</f>
        <v>2.373567053136549E-3</v>
      </c>
      <c r="L16">
        <f>_xlfn.NORM.DIST(L63,0,1,TRUE)-_xlfn.NORM.DIST(L49,0,1,TRUE)</f>
        <v>5.1914180899746438E-4</v>
      </c>
      <c r="M16">
        <f>_xlfn.NORM.DIST(M63,0,1,TRUE)-_xlfn.NORM.DIST(M49,0,1,TRUE)</f>
        <v>1.645777470137865E-4</v>
      </c>
      <c r="N16">
        <f>_xlfn.NORM.DIST(N63,0,1,TRUE)-_xlfn.NORM.DIST(N49,0,1,TRUE)</f>
        <v>6.9879605000885042E-5</v>
      </c>
      <c r="O16">
        <f>_xlfn.NORM.DIST(O63,0,1,TRUE)-_xlfn.NORM.DIST(O49,0,1,TRUE)</f>
        <v>3.7017618926929925E-5</v>
      </c>
      <c r="Q16">
        <v>14</v>
      </c>
      <c r="R16">
        <f>SUMPRODUCT(surv_vul,wa,AL16:AU16)</f>
        <v>283.23710151314322</v>
      </c>
      <c r="S16">
        <f>SIM!S16</f>
        <v>878.99494191942108</v>
      </c>
      <c r="T16">
        <f t="shared" si="11"/>
        <v>1.1324947819041151</v>
      </c>
      <c r="U16">
        <f t="shared" si="12"/>
        <v>-2.32948088729623</v>
      </c>
      <c r="W16">
        <f>SIM!W16</f>
        <v>8.9159682877363737E-10</v>
      </c>
      <c r="X16">
        <f>SIM!X16</f>
        <v>6.1972493875448148E-2</v>
      </c>
      <c r="Y16">
        <f>SIM!Y16</f>
        <v>1.4666703198924795</v>
      </c>
      <c r="Z16">
        <f>SIM!Z16</f>
        <v>0.53553058844781853</v>
      </c>
      <c r="AA16">
        <f>SIM!AA16</f>
        <v>2.1320517436052233</v>
      </c>
      <c r="AB16">
        <f>SIM!AB16</f>
        <v>3.4660775526814125</v>
      </c>
      <c r="AC16">
        <f>SIM!AC16</f>
        <v>4.289285588038557</v>
      </c>
      <c r="AD16">
        <f>SIM!AD16</f>
        <v>3.7786503723987179</v>
      </c>
      <c r="AE16">
        <f>SIM!AE16</f>
        <v>2.2425919028306605</v>
      </c>
      <c r="AF16">
        <f>SIM!AF16</f>
        <v>0.73644478057513041</v>
      </c>
      <c r="AG16">
        <f>SIM!AG16</f>
        <v>8.297816847984453E-2</v>
      </c>
      <c r="AH16">
        <f>SIM!AH16</f>
        <v>2.5578958933909625E-3</v>
      </c>
      <c r="AK16">
        <v>0</v>
      </c>
      <c r="AL16">
        <f>(reca*$AW15/(1+recb*$AW15))*EXP(AK15)</f>
        <v>90.790731433955912</v>
      </c>
      <c r="AM16">
        <f>MAX(AL15*Sa*(1-BL15),0.01)</f>
        <v>63.42639859043009</v>
      </c>
      <c r="AN16">
        <f>MAX(AM15*Sa*(1-BM15),0.01)</f>
        <v>41.313626979140885</v>
      </c>
      <c r="AO16">
        <f>MAX(AN15*Sa*(1-BN15),0.01)</f>
        <v>24.364565855641235</v>
      </c>
      <c r="AP16">
        <f>MAX(AO15*Sa*(1-BO15),0.01)</f>
        <v>14.28155975787957</v>
      </c>
      <c r="AQ16">
        <f>MAX(AP15*Sa*(1-BP15),0.01)</f>
        <v>9.1314405671364831</v>
      </c>
      <c r="AR16">
        <f>MAX(AQ15*Sa*(1-BQ15),0.01)</f>
        <v>5.0693853154514903</v>
      </c>
      <c r="AS16">
        <f>MAX(AR15*Sa*(1-BR15),0.01)</f>
        <v>2.7820617773004956</v>
      </c>
      <c r="AT16">
        <f>MAX(AS15*Sa*(1-BS15),0.01)</f>
        <v>2.4602961182997332</v>
      </c>
      <c r="AU16">
        <f>AT15*Sa*(1-BT15)/(1-Sa*(1-BU15))</f>
        <v>4.542269940339799</v>
      </c>
      <c r="AW16">
        <f>SUMPRODUCT(AL16:AU16,fec)</f>
        <v>285.87498462348736</v>
      </c>
      <c r="AY16">
        <f>MMULT($AL16:$AU16,D$24:D$33)</f>
        <v>2.5280451009914752E-7</v>
      </c>
      <c r="AZ16">
        <f>MMULT($AL16:$AU16,E$24:E$33)</f>
        <v>7.5794472285712962</v>
      </c>
      <c r="BA16">
        <f>MMULT($AL16:$AU16,F$24:F$33)</f>
        <v>83.166132879238774</v>
      </c>
      <c r="BB16">
        <f>MMULT($AL16:$AU16,G$24:G$33)</f>
        <v>20.417881026001588</v>
      </c>
      <c r="BC16">
        <f>MMULT($AL16:$AU16,H$24:H$33)</f>
        <v>47.470009466841638</v>
      </c>
      <c r="BD16">
        <f>MMULT($AL16:$AU16,I$24:I$33)</f>
        <v>33.524835543708249</v>
      </c>
      <c r="BE16">
        <f>MMULT($AL16:$AU16,J$24:J$33)</f>
        <v>27.434987286533364</v>
      </c>
      <c r="BF16">
        <f>MMULT($AL16:$AU16,K$24:K$33)</f>
        <v>20.454541453275002</v>
      </c>
      <c r="BG16">
        <f>MMULT($AL16:$AU16,L$24:L$33)</f>
        <v>12.586497131885334</v>
      </c>
      <c r="BH16">
        <f>MMULT($AL16:$AU16,M$24:M$33)</f>
        <v>4.7982155909006927</v>
      </c>
      <c r="BI16">
        <f>MMULT($AL16:$AU16,N$24:N$33)</f>
        <v>0.70208663294395723</v>
      </c>
      <c r="BJ16">
        <f>MMULT($AL16:$AU16,O$24:O$33)</f>
        <v>2.7463138724189172E-2</v>
      </c>
      <c r="BL16">
        <f>MMULT($BW16:$CH16,F$11:F$22)</f>
        <v>1.6855109187920426E-2</v>
      </c>
      <c r="BM16">
        <f>MMULT($BW16:$CH16,G$11:G$22)</f>
        <v>3.9707799733929454E-2</v>
      </c>
      <c r="BN16">
        <f>MMULT($BW16:$CH16,H$11:H$22)</f>
        <v>0.10550889538234565</v>
      </c>
      <c r="BO16">
        <f>MMULT($BW16:$CH16,I$11:I$22)</f>
        <v>0.15445046958097655</v>
      </c>
      <c r="BP16">
        <f>MMULT($BW16:$CH16,J$11:J$22)</f>
        <v>0.17438156895874302</v>
      </c>
      <c r="BQ16">
        <f>MMULT($BW16:$CH16,K$11:K$22)</f>
        <v>0.17787664814562043</v>
      </c>
      <c r="BR16">
        <f>MMULT($BW16:$CH16,L$11:L$22)</f>
        <v>0.17506062586268969</v>
      </c>
      <c r="BS16">
        <f>MMULT($BW16:$CH16,M$11:M$22)</f>
        <v>0.17060879630504244</v>
      </c>
      <c r="BT16">
        <f>MMULT($BW16:$CH16,N$11:N$22)</f>
        <v>0.16623860775125063</v>
      </c>
      <c r="BU16">
        <f>MMULT($BW16:$CH16,O$11:O$22)</f>
        <v>0.16250161070078506</v>
      </c>
      <c r="BW16">
        <f t="shared" si="13"/>
        <v>3.5268232691891515E-3</v>
      </c>
      <c r="BX16">
        <f t="shared" si="0"/>
        <v>8.1763870116857828E-3</v>
      </c>
      <c r="BY16">
        <f t="shared" si="1"/>
        <v>1.7635427656858296E-2</v>
      </c>
      <c r="BZ16">
        <f t="shared" si="2"/>
        <v>2.6228509597339491E-2</v>
      </c>
      <c r="CA16">
        <f t="shared" si="3"/>
        <v>4.4913657434479483E-2</v>
      </c>
      <c r="CB16">
        <f t="shared" si="4"/>
        <v>0.10338835363301002</v>
      </c>
      <c r="CC16">
        <f t="shared" si="5"/>
        <v>0.15634363315867034</v>
      </c>
      <c r="CD16">
        <f t="shared" si="6"/>
        <v>0.18473405434340417</v>
      </c>
      <c r="CE16">
        <f t="shared" si="7"/>
        <v>0.17817442607995432</v>
      </c>
      <c r="CF16">
        <f t="shared" si="8"/>
        <v>0.15348305356927269</v>
      </c>
      <c r="CG16">
        <f t="shared" si="9"/>
        <v>0.11818793377663994</v>
      </c>
      <c r="CH16">
        <f t="shared" si="10"/>
        <v>9.3139240895943234E-2</v>
      </c>
      <c r="CJ16">
        <f t="shared" si="14"/>
        <v>9.0660958368870573E-2</v>
      </c>
      <c r="CK16">
        <f>SIM!CJ16</f>
        <v>6.6732194016032351E-2</v>
      </c>
    </row>
    <row r="17" spans="1:89">
      <c r="A17" t="s">
        <v>7</v>
      </c>
      <c r="B17">
        <v>0.2</v>
      </c>
      <c r="E17">
        <v>7</v>
      </c>
      <c r="F17">
        <f>_xlfn.NORM.DIST(F64,0,1,TRUE)-_xlfn.NORM.DIST(F50,0,1,TRUE)</f>
        <v>0</v>
      </c>
      <c r="G17">
        <f>_xlfn.NORM.DIST(G64,0,1,TRUE)-_xlfn.NORM.DIST(G50,0,1,TRUE)</f>
        <v>5.2217398793796832E-7</v>
      </c>
      <c r="H17">
        <f>_xlfn.NORM.DIST(H64,0,1,TRUE)-_xlfn.NORM.DIST(H50,0,1,TRUE)</f>
        <v>0.17740441569696608</v>
      </c>
      <c r="I17">
        <f>_xlfn.NORM.DIST(I64,0,1,TRUE)-_xlfn.NORM.DIST(I50,0,1,TRUE)</f>
        <v>0.61842999704836288</v>
      </c>
      <c r="J17">
        <f>_xlfn.NORM.DIST(J64,0,1,TRUE)-_xlfn.NORM.DIST(J50,0,1,TRUE)</f>
        <v>0.28008897583879566</v>
      </c>
      <c r="K17">
        <f>_xlfn.NORM.DIST(K64,0,1,TRUE)-_xlfn.NORM.DIST(K50,0,1,TRUE)</f>
        <v>8.8754977331628238E-2</v>
      </c>
      <c r="L17">
        <f>_xlfn.NORM.DIST(L64,0,1,TRUE)-_xlfn.NORM.DIST(L50,0,1,TRUE)</f>
        <v>3.0876478141080466E-2</v>
      </c>
      <c r="M17">
        <f>_xlfn.NORM.DIST(M64,0,1,TRUE)-_xlfn.NORM.DIST(M50,0,1,TRUE)</f>
        <v>1.3045149684707316E-2</v>
      </c>
      <c r="N17">
        <f>_xlfn.NORM.DIST(N64,0,1,TRUE)-_xlfn.NORM.DIST(N50,0,1,TRUE)</f>
        <v>6.6684759880160571E-3</v>
      </c>
      <c r="O17">
        <f>_xlfn.NORM.DIST(O64,0,1,TRUE)-_xlfn.NORM.DIST(O50,0,1,TRUE)</f>
        <v>3.9988977136551172E-3</v>
      </c>
      <c r="Q17">
        <v>15</v>
      </c>
      <c r="R17">
        <f>SUMPRODUCT(surv_vul,wa,AL17:AU17)</f>
        <v>267.83551011377818</v>
      </c>
      <c r="S17">
        <f>SIM!S17</f>
        <v>627.76158626122606</v>
      </c>
      <c r="T17">
        <f t="shared" si="11"/>
        <v>0.85178743082951858</v>
      </c>
      <c r="U17">
        <f t="shared" si="12"/>
        <v>-2.6748960407957219</v>
      </c>
      <c r="W17">
        <f>SIM!W17</f>
        <v>3.4208600006738988E-9</v>
      </c>
      <c r="X17">
        <f>SIM!X17</f>
        <v>0.23777476239818193</v>
      </c>
      <c r="Y17">
        <f>SIM!Y17</f>
        <v>5.6262991106280564</v>
      </c>
      <c r="Z17">
        <f>SIM!Z17</f>
        <v>1.3424492835729074</v>
      </c>
      <c r="AA17">
        <f>SIM!AA17</f>
        <v>4.7736229872538054</v>
      </c>
      <c r="AB17">
        <f>SIM!AB17</f>
        <v>4.1016555716258081</v>
      </c>
      <c r="AC17">
        <f>SIM!AC17</f>
        <v>6.4465199912178406</v>
      </c>
      <c r="AD17">
        <f>SIM!AD17</f>
        <v>7.1938855547181486</v>
      </c>
      <c r="AE17">
        <f>SIM!AE17</f>
        <v>4.6677899066814899</v>
      </c>
      <c r="AF17">
        <f>SIM!AF17</f>
        <v>1.5577285366517992</v>
      </c>
      <c r="AG17">
        <f>SIM!AG17</f>
        <v>0.19001104649380599</v>
      </c>
      <c r="AH17">
        <f>SIM!AH17</f>
        <v>6.1278754714055375E-3</v>
      </c>
      <c r="AK17">
        <v>0</v>
      </c>
      <c r="AL17">
        <f>(reca*$AW16/(1+recb*$AW16))*EXP(AK16)</f>
        <v>89.749495329482883</v>
      </c>
      <c r="AM17">
        <f>MAX(AL16*Sa*(1-BL16),0.01)</f>
        <v>62.482313365063384</v>
      </c>
      <c r="AN17">
        <f>MAX(AM16*Sa*(1-BM16),0.01)</f>
        <v>42.635514973500278</v>
      </c>
      <c r="AO17">
        <f>MAX(AN16*Sa*(1-BN16),0.01)</f>
        <v>25.868271419252448</v>
      </c>
      <c r="AP17">
        <f>MAX(AO16*Sa*(1-BO16),0.01)</f>
        <v>14.421013686311621</v>
      </c>
      <c r="AQ17">
        <f>MAX(AP16*Sa*(1-BP16),0.01)</f>
        <v>8.2537836347465223</v>
      </c>
      <c r="AR17">
        <f>MAX(AQ16*Sa*(1-BQ16),0.01)</f>
        <v>5.2550195993182065</v>
      </c>
      <c r="AS17">
        <f>MAX(AR16*Sa*(1-BR16),0.01)</f>
        <v>2.9273550131968622</v>
      </c>
      <c r="AT17">
        <f>MAX(AS16*Sa*(1-BS16),0.01)</f>
        <v>1.6151923673297974</v>
      </c>
      <c r="AU17">
        <f>AT16*Sa*(1-BT16)/(1-Sa*(1-BU16))</f>
        <v>3.4704681122040193</v>
      </c>
      <c r="AW17">
        <f>SUMPRODUCT(AL17:AU17,fec)</f>
        <v>275.219033604434</v>
      </c>
      <c r="AY17">
        <f>MMULT($AL17:$AU17,D$24:D$33)</f>
        <v>2.4990521433033051E-7</v>
      </c>
      <c r="AZ17">
        <f>MMULT($AL17:$AU17,E$24:E$33)</f>
        <v>7.4925221202303876</v>
      </c>
      <c r="BA17">
        <f>MMULT($AL17:$AU17,F$24:F$33)</f>
        <v>82.212156707100476</v>
      </c>
      <c r="BB17">
        <f>MMULT($AL17:$AU17,G$24:G$33)</f>
        <v>20.115596881329186</v>
      </c>
      <c r="BC17">
        <f>MMULT($AL17:$AU17,H$24:H$33)</f>
        <v>47.01150049361074</v>
      </c>
      <c r="BD17">
        <f>MMULT($AL17:$AU17,I$24:I$33)</f>
        <v>34.658586444184827</v>
      </c>
      <c r="BE17">
        <f>MMULT($AL17:$AU17,J$24:J$33)</f>
        <v>28.558300799898216</v>
      </c>
      <c r="BF17">
        <f>MMULT($AL17:$AU17,K$24:K$33)</f>
        <v>20.340828928998295</v>
      </c>
      <c r="BG17">
        <f>MMULT($AL17:$AU17,L$24:L$33)</f>
        <v>11.629846279690451</v>
      </c>
      <c r="BH17">
        <f>MMULT($AL17:$AU17,M$24:M$33)</f>
        <v>4.0817544976417839</v>
      </c>
      <c r="BI17">
        <f>MMULT($AL17:$AU17,N$24:N$33)</f>
        <v>0.55615890713490801</v>
      </c>
      <c r="BJ17">
        <f>MMULT($AL17:$AU17,O$24:O$33)</f>
        <v>2.0994554996637028E-2</v>
      </c>
      <c r="BL17">
        <f>MMULT($BW17:$CH17,F$11:F$22)</f>
        <v>6.5370562824914671E-2</v>
      </c>
      <c r="BM17">
        <f>MMULT($BW17:$CH17,G$11:G$22)</f>
        <v>9.0607234785963067E-2</v>
      </c>
      <c r="BN17">
        <f>MMULT($BW17:$CH17,H$11:H$22)</f>
        <v>0.13558685008452398</v>
      </c>
      <c r="BO17">
        <f>MMULT($BW17:$CH17,I$11:I$22)</f>
        <v>0.23853963477423953</v>
      </c>
      <c r="BP17">
        <f>MMULT($BW17:$CH17,J$11:J$22)</f>
        <v>0.32072379652025168</v>
      </c>
      <c r="BQ17">
        <f>MMULT($BW17:$CH17,K$11:K$22)</f>
        <v>0.36163805964490531</v>
      </c>
      <c r="BR17">
        <f>MMULT($BW17:$CH17,L$11:L$22)</f>
        <v>0.37800843765066455</v>
      </c>
      <c r="BS17">
        <f>MMULT($BW17:$CH17,M$11:M$22)</f>
        <v>0.38308104424629824</v>
      </c>
      <c r="BT17">
        <f>MMULT($BW17:$CH17,N$11:N$22)</f>
        <v>0.38352199183308761</v>
      </c>
      <c r="BU17">
        <f>MMULT($BW17:$CH17,O$11:O$22)</f>
        <v>0.38229841575551177</v>
      </c>
      <c r="BW17">
        <f t="shared" si="13"/>
        <v>1.3688629946520951E-2</v>
      </c>
      <c r="BX17">
        <f t="shared" si="0"/>
        <v>3.1734942998189054E-2</v>
      </c>
      <c r="BY17">
        <f t="shared" si="1"/>
        <v>6.8436340025393422E-2</v>
      </c>
      <c r="BZ17">
        <f t="shared" si="2"/>
        <v>6.673673624961815E-2</v>
      </c>
      <c r="CA17">
        <f t="shared" si="3"/>
        <v>0.10154160018573713</v>
      </c>
      <c r="CB17">
        <f t="shared" si="4"/>
        <v>0.11834457179121344</v>
      </c>
      <c r="CC17">
        <f t="shared" si="5"/>
        <v>0.22573191718888319</v>
      </c>
      <c r="CD17">
        <f t="shared" si="6"/>
        <v>0.35366727579437041</v>
      </c>
      <c r="CE17">
        <f t="shared" si="7"/>
        <v>0.40136299263327246</v>
      </c>
      <c r="CF17">
        <f t="shared" si="8"/>
        <v>0.38163209902794748</v>
      </c>
      <c r="CG17">
        <f t="shared" si="9"/>
        <v>0.34164884182591149</v>
      </c>
      <c r="CH17">
        <f t="shared" si="10"/>
        <v>0.29187927404925323</v>
      </c>
      <c r="CJ17">
        <f t="shared" si="14"/>
        <v>0.19970043514302585</v>
      </c>
      <c r="CK17">
        <f>SIM!CJ17</f>
        <v>0.1334643880320647</v>
      </c>
    </row>
    <row r="18" spans="1:89">
      <c r="A18" t="s">
        <v>9</v>
      </c>
      <c r="B18">
        <f>EXP(AVERAGE(H11+T3:T52))</f>
        <v>1.8436133019263745</v>
      </c>
      <c r="E18">
        <v>8</v>
      </c>
      <c r="F18">
        <f>_xlfn.NORM.DIST(F65,0,1,TRUE)-_xlfn.NORM.DIST(F51,0,1,TRUE)</f>
        <v>0</v>
      </c>
      <c r="G18">
        <f>_xlfn.NORM.DIST(G65,0,1,TRUE)-_xlfn.NORM.DIST(G51,0,1,TRUE)</f>
        <v>2.0539125955565396E-14</v>
      </c>
      <c r="H18">
        <f>_xlfn.NORM.DIST(H65,0,1,TRUE)-_xlfn.NORM.DIST(H51,0,1,TRUE)</f>
        <v>1.4202425841629562E-3</v>
      </c>
      <c r="I18">
        <f>_xlfn.NORM.DIST(I65,0,1,TRUE)-_xlfn.NORM.DIST(I51,0,1,TRUE)</f>
        <v>0.22155092574867963</v>
      </c>
      <c r="J18">
        <f>_xlfn.NORM.DIST(J65,0,1,TRUE)-_xlfn.NORM.DIST(J51,0,1,TRUE)</f>
        <v>0.55908285942055636</v>
      </c>
      <c r="K18">
        <f>_xlfn.NORM.DIST(K65,0,1,TRUE)-_xlfn.NORM.DIST(K51,0,1,TRUE)</f>
        <v>0.47046850929663203</v>
      </c>
      <c r="L18">
        <f>_xlfn.NORM.DIST(L65,0,1,TRUE)-_xlfn.NORM.DIST(L51,0,1,TRUE)</f>
        <v>0.29782306850617435</v>
      </c>
      <c r="M18">
        <f>_xlfn.NORM.DIST(M65,0,1,TRUE)-_xlfn.NORM.DIST(M51,0,1,TRUE)</f>
        <v>0.18464428414955603</v>
      </c>
      <c r="N18">
        <f>_xlfn.NORM.DIST(N65,0,1,TRUE)-_xlfn.NORM.DIST(N51,0,1,TRUE)</f>
        <v>0.12172216732313042</v>
      </c>
      <c r="O18">
        <f>_xlfn.NORM.DIST(O65,0,1,TRUE)-_xlfn.NORM.DIST(O51,0,1,TRUE)</f>
        <v>8.6806639931740148E-2</v>
      </c>
      <c r="Q18">
        <v>16</v>
      </c>
      <c r="R18">
        <f>SUMPRODUCT(surv_vul,wa,AL18:AU18)</f>
        <v>218.30723947339848</v>
      </c>
      <c r="S18">
        <f>SIM!S18</f>
        <v>402.47413059998382</v>
      </c>
      <c r="T18">
        <f t="shared" si="11"/>
        <v>0.61172739702932066</v>
      </c>
      <c r="U18">
        <f t="shared" si="12"/>
        <v>-2.9913816757615117</v>
      </c>
      <c r="W18">
        <f>SIM!W18</f>
        <v>1.9343798049747751E-9</v>
      </c>
      <c r="X18">
        <f>SIM!X18</f>
        <v>0.13445353242671079</v>
      </c>
      <c r="Y18">
        <f>SIM!Y18</f>
        <v>3.1839206854879412</v>
      </c>
      <c r="Z18">
        <f>SIM!Z18</f>
        <v>2.5055090120255032</v>
      </c>
      <c r="AA18">
        <f>SIM!AA18</f>
        <v>8.6540799188341904</v>
      </c>
      <c r="AB18">
        <f>SIM!AB18</f>
        <v>4.3347845003327166</v>
      </c>
      <c r="AC18">
        <f>SIM!AC18</f>
        <v>4.2229111204668435</v>
      </c>
      <c r="AD18">
        <f>SIM!AD18</f>
        <v>5.2489395618863144</v>
      </c>
      <c r="AE18">
        <f>SIM!AE18</f>
        <v>4.38603410897354</v>
      </c>
      <c r="AF18">
        <f>SIM!AF18</f>
        <v>1.7612345087150407</v>
      </c>
      <c r="AG18">
        <f>SIM!AG18</f>
        <v>0.25780108368249599</v>
      </c>
      <c r="AH18">
        <f>SIM!AH18</f>
        <v>1.0179358217046384E-2</v>
      </c>
      <c r="AK18">
        <v>0</v>
      </c>
      <c r="AL18">
        <f>(reca*$AW17/(1+recb*$AW17))*EXP(AK17)</f>
        <v>89.009606749931223</v>
      </c>
      <c r="AM18">
        <f>MAX(AL17*Sa*(1-BL17),0.01)</f>
        <v>58.717766794563964</v>
      </c>
      <c r="AN18">
        <f>MAX(AM17*Sa*(1-BM17),0.01)</f>
        <v>39.774676357266301</v>
      </c>
      <c r="AO18">
        <f>MAX(AN17*Sa*(1-BN17),0.01)</f>
        <v>25.798290991102451</v>
      </c>
      <c r="AP18">
        <f>MAX(AO17*Sa*(1-BO17),0.01)</f>
        <v>13.788364987707414</v>
      </c>
      <c r="AQ18">
        <f>MAX(AP17*Sa*(1-BP17),0.01)</f>
        <v>6.8570963003091876</v>
      </c>
      <c r="AR18">
        <f>MAX(AQ17*Sa*(1-BQ17),0.01)</f>
        <v>3.6882310974997368</v>
      </c>
      <c r="AS18">
        <f>MAX(AR17*Sa*(1-BR17),0.01)</f>
        <v>2.2880045960614366</v>
      </c>
      <c r="AT18">
        <f>MAX(AS17*Sa*(1-BS17),0.01)</f>
        <v>1.2641586140487664</v>
      </c>
      <c r="AU18">
        <f>AT17*Sa*(1-BT17)/(1-Sa*(1-BU17))</f>
        <v>1.2279783956253902</v>
      </c>
      <c r="AW18">
        <f>SUMPRODUCT(AL18:AU18,fec)</f>
        <v>231.74795820163402</v>
      </c>
      <c r="AY18">
        <f>MMULT($AL18:$AU18,D$24:D$33)</f>
        <v>2.4784501314003911E-7</v>
      </c>
      <c r="AZ18">
        <f>MMULT($AL18:$AU18,E$24:E$33)</f>
        <v>7.4307542805686122</v>
      </c>
      <c r="BA18">
        <f>MMULT($AL18:$AU18,F$24:F$33)</f>
        <v>81.531659140710687</v>
      </c>
      <c r="BB18">
        <f>MMULT($AL18:$AU18,G$24:G$33)</f>
        <v>18.908522977421153</v>
      </c>
      <c r="BC18">
        <f>MMULT($AL18:$AU18,H$24:H$33)</f>
        <v>44.146403286289122</v>
      </c>
      <c r="BD18">
        <f>MMULT($AL18:$AU18,I$24:I$33)</f>
        <v>32.593696717377469</v>
      </c>
      <c r="BE18">
        <f>MMULT($AL18:$AU18,J$24:J$33)</f>
        <v>27.638308876318355</v>
      </c>
      <c r="BF18">
        <f>MMULT($AL18:$AU18,K$24:K$33)</f>
        <v>18.488391417882479</v>
      </c>
      <c r="BG18">
        <f>MMULT($AL18:$AU18,L$24:L$33)</f>
        <v>8.8281373475133051</v>
      </c>
      <c r="BH18">
        <f>MMULT($AL18:$AU18,M$24:M$33)</f>
        <v>2.5459744482528985</v>
      </c>
      <c r="BI18">
        <f>MMULT($AL18:$AU18,N$24:N$33)</f>
        <v>0.29262365463904971</v>
      </c>
      <c r="BJ18">
        <f>MMULT($AL18:$AU18,O$24:O$33)</f>
        <v>9.6275216053335125E-3</v>
      </c>
      <c r="BL18">
        <f>MMULT($BW18:$CH18,F$11:F$22)</f>
        <v>3.7403438940616165E-2</v>
      </c>
      <c r="BM18">
        <f>MMULT($BW18:$CH18,G$11:G$22)</f>
        <v>0.17471874359426276</v>
      </c>
      <c r="BN18">
        <f>MMULT($BW18:$CH18,H$11:H$22)</f>
        <v>0.14463147819849456</v>
      </c>
      <c r="BO18">
        <f>MMULT($BW18:$CH18,I$11:I$22)</f>
        <v>0.18101826045279573</v>
      </c>
      <c r="BP18">
        <f>MMULT($BW18:$CH18,J$11:J$22)</f>
        <v>0.27615792418421792</v>
      </c>
      <c r="BQ18">
        <f>MMULT($BW18:$CH18,K$11:K$22)</f>
        <v>0.37518306342087276</v>
      </c>
      <c r="BR18">
        <f>MMULT($BW18:$CH18,L$11:L$22)</f>
        <v>0.45623083698588712</v>
      </c>
      <c r="BS18">
        <f>MMULT($BW18:$CH18,M$11:M$22)</f>
        <v>0.5172502372652299</v>
      </c>
      <c r="BT18">
        <f>MMULT($BW18:$CH18,N$11:N$22)</f>
        <v>0.56224172881507961</v>
      </c>
      <c r="BU18">
        <f>MMULT($BW18:$CH18,O$11:O$22)</f>
        <v>0.59524880732331997</v>
      </c>
      <c r="BW18">
        <f t="shared" si="13"/>
        <v>7.8047961525124507E-3</v>
      </c>
      <c r="BX18">
        <f t="shared" si="0"/>
        <v>1.8094197082832646E-2</v>
      </c>
      <c r="BY18">
        <f t="shared" si="1"/>
        <v>3.9051341761523584E-2</v>
      </c>
      <c r="BZ18">
        <f t="shared" si="2"/>
        <v>0.13250686026705286</v>
      </c>
      <c r="CA18">
        <f t="shared" si="3"/>
        <v>0.19603137004644616</v>
      </c>
      <c r="CB18">
        <f t="shared" si="4"/>
        <v>0.13299456449877339</v>
      </c>
      <c r="CC18">
        <f t="shared" si="5"/>
        <v>0.15279195045414692</v>
      </c>
      <c r="CD18">
        <f t="shared" si="6"/>
        <v>0.28390461037131637</v>
      </c>
      <c r="CE18">
        <f t="shared" si="7"/>
        <v>0.49682440772276731</v>
      </c>
      <c r="CF18">
        <f t="shared" si="8"/>
        <v>0.69177226422034088</v>
      </c>
      <c r="CG18">
        <f t="shared" si="9"/>
        <v>0.88099878323402381</v>
      </c>
      <c r="CH18">
        <f t="shared" si="10"/>
        <v>1</v>
      </c>
      <c r="CJ18">
        <f t="shared" si="14"/>
        <v>0.33606459548431139</v>
      </c>
      <c r="CK18">
        <f>SIM!CJ18</f>
        <v>0.1334643880320647</v>
      </c>
    </row>
    <row r="19" spans="1:89">
      <c r="A19" t="s">
        <v>13</v>
      </c>
      <c r="B19">
        <v>0.01</v>
      </c>
      <c r="E19">
        <v>9</v>
      </c>
      <c r="F19">
        <f>_xlfn.NORM.DIST(F66,0,1,TRUE)-_xlfn.NORM.DIST(F52,0,1,TRUE)</f>
        <v>0</v>
      </c>
      <c r="G19">
        <f>_xlfn.NORM.DIST(G66,0,1,TRUE)-_xlfn.NORM.DIST(G52,0,1,TRUE)</f>
        <v>0</v>
      </c>
      <c r="H19">
        <f>_xlfn.NORM.DIST(H66,0,1,TRUE)-_xlfn.NORM.DIST(H52,0,1,TRUE)</f>
        <v>2.2201953375766692E-7</v>
      </c>
      <c r="I19">
        <f>_xlfn.NORM.DIST(I66,0,1,TRUE)-_xlfn.NORM.DIST(I52,0,1,TRUE)</f>
        <v>5.971585671720403E-3</v>
      </c>
      <c r="J19">
        <f>_xlfn.NORM.DIST(J66,0,1,TRUE)-_xlfn.NORM.DIST(J52,0,1,TRUE)</f>
        <v>0.140275813853732</v>
      </c>
      <c r="K19">
        <f>_xlfn.NORM.DIST(K66,0,1,TRUE)-_xlfn.NORM.DIST(K52,0,1,TRUE)</f>
        <v>0.38829314141265947</v>
      </c>
      <c r="L19">
        <f>_xlfn.NORM.DIST(L66,0,1,TRUE)-_xlfn.NORM.DIST(L52,0,1,TRUE)</f>
        <v>0.50637465550456362</v>
      </c>
      <c r="M19">
        <f>_xlfn.NORM.DIST(M66,0,1,TRUE)-_xlfn.NORM.DIST(M52,0,1,TRUE)</f>
        <v>0.50108736190905001</v>
      </c>
      <c r="N19">
        <f>_xlfn.NORM.DIST(N66,0,1,TRUE)-_xlfn.NORM.DIST(N52,0,1,TRUE)</f>
        <v>0.45217275806723667</v>
      </c>
      <c r="O19">
        <f>_xlfn.NORM.DIST(O66,0,1,TRUE)-_xlfn.NORM.DIST(O52,0,1,TRUE)</f>
        <v>0.40033212656694794</v>
      </c>
      <c r="Q19">
        <v>17</v>
      </c>
      <c r="R19">
        <f>SUMPRODUCT(surv_vul,wa,AL19:AU19)</f>
        <v>197.23718719012447</v>
      </c>
      <c r="S19">
        <f>SIM!S19</f>
        <v>305.48614745504386</v>
      </c>
      <c r="T19">
        <f t="shared" si="11"/>
        <v>0.43749743333243352</v>
      </c>
      <c r="U19">
        <f t="shared" si="12"/>
        <v>-3.2535934534513848</v>
      </c>
      <c r="W19">
        <f>SIM!W19</f>
        <v>3.3967505962441129E-9</v>
      </c>
      <c r="X19">
        <f>SIM!X19</f>
        <v>0.23609898284461048</v>
      </c>
      <c r="Y19">
        <f>SIM!Y19</f>
        <v>5.5867760884380191</v>
      </c>
      <c r="Z19">
        <f>SIM!Z19</f>
        <v>1.427546300261529</v>
      </c>
      <c r="AA19">
        <f>SIM!AA19</f>
        <v>5.5658502195735249</v>
      </c>
      <c r="AB19">
        <f>SIM!AB19</f>
        <v>7.5070396214355428</v>
      </c>
      <c r="AC19">
        <f>SIM!AC19</f>
        <v>4.9105040492993162</v>
      </c>
      <c r="AD19">
        <f>SIM!AD19</f>
        <v>3.7214041428212656</v>
      </c>
      <c r="AE19">
        <f>SIM!AE19</f>
        <v>3.2558919997626492</v>
      </c>
      <c r="AF19">
        <f>SIM!AF19</f>
        <v>1.3232631980982452</v>
      </c>
      <c r="AG19">
        <f>SIM!AG19</f>
        <v>0.17607663698309384</v>
      </c>
      <c r="AH19">
        <f>SIM!AH19</f>
        <v>6.3367535904479506E-3</v>
      </c>
      <c r="AK19">
        <v>0</v>
      </c>
      <c r="AL19">
        <f>(reca*$AW18/(1+recb*$AW18))*EXP(AK18)</f>
        <v>85.464036334269935</v>
      </c>
      <c r="AM19">
        <f>MAX(AL18*Sa*(1-BL18),0.01)</f>
        <v>59.976241586392312</v>
      </c>
      <c r="AN19">
        <f>MAX(AM18*Sa*(1-BM18),0.01)</f>
        <v>33.921072137938658</v>
      </c>
      <c r="AO19">
        <f>MAX(AN18*Sa*(1-BN18),0.01)</f>
        <v>23.815405331012414</v>
      </c>
      <c r="AP19">
        <f>MAX(AO18*Sa*(1-BO18),0.01)</f>
        <v>14.789831113113056</v>
      </c>
      <c r="AQ19">
        <f>MAX(AP18*Sa*(1-BP18),0.01)</f>
        <v>6.9864194213398561</v>
      </c>
      <c r="AR19">
        <f>MAX(AQ18*Sa*(1-BQ18),0.01)</f>
        <v>2.9991010647077738</v>
      </c>
      <c r="AS19">
        <f>MAX(AR18*Sa*(1-BR18),0.01)</f>
        <v>1.4038824975078543</v>
      </c>
      <c r="AT19">
        <f>MAX(AS18*Sa*(1-BS18),0.01)</f>
        <v>0.7731736070915729</v>
      </c>
      <c r="AU19">
        <f>AT18*Sa*(1-BT18)/(1-Sa*(1-BU18))</f>
        <v>0.54052059523335494</v>
      </c>
      <c r="AW19">
        <f>SUMPRODUCT(AL19:AU19,fec)</f>
        <v>207.77492952458249</v>
      </c>
      <c r="AY19">
        <f>MMULT($AL19:$AU19,D$24:D$33)</f>
        <v>2.3797246145719041E-7</v>
      </c>
      <c r="AZ19">
        <f>MMULT($AL19:$AU19,E$24:E$33)</f>
        <v>7.1347608195273882</v>
      </c>
      <c r="BA19">
        <f>MMULT($AL19:$AU19,F$24:F$33)</f>
        <v>78.287001970806145</v>
      </c>
      <c r="BB19">
        <f>MMULT($AL19:$AU19,G$24:G$33)</f>
        <v>19.303382958645329</v>
      </c>
      <c r="BC19">
        <f>MMULT($AL19:$AU19,H$24:H$33)</f>
        <v>44.244306816043249</v>
      </c>
      <c r="BD19">
        <f>MMULT($AL19:$AU19,I$24:I$33)</f>
        <v>28.258592282127861</v>
      </c>
      <c r="BE19">
        <f>MMULT($AL19:$AU19,J$24:J$33)</f>
        <v>25.626721407706313</v>
      </c>
      <c r="BF19">
        <f>MMULT($AL19:$AU19,K$24:K$33)</f>
        <v>18.173586153355163</v>
      </c>
      <c r="BG19">
        <f>MMULT($AL19:$AU19,L$24:L$33)</f>
        <v>7.7177899521688165</v>
      </c>
      <c r="BH19">
        <f>MMULT($AL19:$AU19,M$24:M$33)</f>
        <v>1.7505348742062081</v>
      </c>
      <c r="BI19">
        <f>MMULT($AL19:$AU19,N$24:N$33)</f>
        <v>0.16798101288598577</v>
      </c>
      <c r="BJ19">
        <f>MMULT($AL19:$AU19,O$24:O$33)</f>
        <v>4.9886687894654834E-3</v>
      </c>
      <c r="BL19">
        <f>MMULT($BW19:$CH19,F$11:F$22)</f>
        <v>6.8170576542885872E-2</v>
      </c>
      <c r="BM19">
        <f>MMULT($BW19:$CH19,G$11:G$22)</f>
        <v>0.1110670630891149</v>
      </c>
      <c r="BN19">
        <f>MMULT($BW19:$CH19,H$11:H$22)</f>
        <v>0.23475528343868121</v>
      </c>
      <c r="BO19">
        <f>MMULT($BW19:$CH19,I$11:I$22)</f>
        <v>0.20694187995316718</v>
      </c>
      <c r="BP19">
        <f>MMULT($BW19:$CH19,J$11:J$22)</f>
        <v>0.23471211599044153</v>
      </c>
      <c r="BQ19">
        <f>MMULT($BW19:$CH19,K$11:K$22)</f>
        <v>0.31586914783457098</v>
      </c>
      <c r="BR19">
        <f>MMULT($BW19:$CH19,L$11:L$22)</f>
        <v>0.40696815907701489</v>
      </c>
      <c r="BS19">
        <f>MMULT($BW19:$CH19,M$11:M$22)</f>
        <v>0.48645774672035869</v>
      </c>
      <c r="BT19">
        <f>MMULT($BW19:$CH19,N$11:N$22)</f>
        <v>0.5490314216425275</v>
      </c>
      <c r="BU19">
        <f>MMULT($BW19:$CH19,O$11:O$22)</f>
        <v>0.59601675015391131</v>
      </c>
      <c r="BW19">
        <f t="shared" si="13"/>
        <v>1.4273712913858164E-2</v>
      </c>
      <c r="BX19">
        <f t="shared" si="0"/>
        <v>3.3091366174241264E-2</v>
      </c>
      <c r="BY19">
        <f t="shared" si="1"/>
        <v>7.136275432441995E-2</v>
      </c>
      <c r="BZ19">
        <f t="shared" si="2"/>
        <v>7.3953166826759731E-2</v>
      </c>
      <c r="CA19">
        <f t="shared" si="3"/>
        <v>0.12579811099120475</v>
      </c>
      <c r="CB19">
        <f t="shared" si="4"/>
        <v>0.26565511637971323</v>
      </c>
      <c r="CC19">
        <f t="shared" si="5"/>
        <v>0.19161655411068929</v>
      </c>
      <c r="CD19">
        <f t="shared" si="6"/>
        <v>0.20476993981368002</v>
      </c>
      <c r="CE19">
        <f t="shared" si="7"/>
        <v>0.421868439014422</v>
      </c>
      <c r="CF19">
        <f t="shared" si="8"/>
        <v>0.75591935790384512</v>
      </c>
      <c r="CG19">
        <f t="shared" si="9"/>
        <v>1</v>
      </c>
      <c r="CH19">
        <f t="shared" si="10"/>
        <v>1</v>
      </c>
      <c r="CJ19">
        <f t="shared" si="14"/>
        <v>0.34652570987106945</v>
      </c>
      <c r="CK19">
        <f>SIM!CJ19</f>
        <v>0.1334643880320647</v>
      </c>
    </row>
    <row r="20" spans="1:89">
      <c r="A20" t="s">
        <v>14</v>
      </c>
      <c r="B20">
        <v>3</v>
      </c>
      <c r="E20">
        <v>10</v>
      </c>
      <c r="F20">
        <f>_xlfn.NORM.DIST(F67,0,1,TRUE)-_xlfn.NORM.DIST(F53,0,1,TRUE)</f>
        <v>0</v>
      </c>
      <c r="G20">
        <f>_xlfn.NORM.DIST(G67,0,1,TRUE)-_xlfn.NORM.DIST(G53,0,1,TRUE)</f>
        <v>0</v>
      </c>
      <c r="H20">
        <f>_xlfn.NORM.DIST(H67,0,1,TRUE)-_xlfn.NORM.DIST(H53,0,1,TRUE)</f>
        <v>5.6510351953420468E-13</v>
      </c>
      <c r="I20">
        <f>_xlfn.NORM.DIST(I67,0,1,TRUE)-_xlfn.NORM.DIST(I53,0,1,TRUE)</f>
        <v>9.3635528911617527E-6</v>
      </c>
      <c r="J20">
        <f>_xlfn.NORM.DIST(J67,0,1,TRUE)-_xlfn.NORM.DIST(J53,0,1,TRUE)</f>
        <v>3.9309388425022851E-3</v>
      </c>
      <c r="K20">
        <f>_xlfn.NORM.DIST(K67,0,1,TRUE)-_xlfn.NORM.DIST(K53,0,1,TRUE)</f>
        <v>4.923565353995385E-2</v>
      </c>
      <c r="L20">
        <f>_xlfn.NORM.DIST(L67,0,1,TRUE)-_xlfn.NORM.DIST(L53,0,1,TRUE)</f>
        <v>0.15609725440645006</v>
      </c>
      <c r="M20">
        <f>_xlfn.NORM.DIST(M67,0,1,TRUE)-_xlfn.NORM.DIST(M53,0,1,TRUE)</f>
        <v>0.27181469217185494</v>
      </c>
      <c r="N20">
        <f>_xlfn.NORM.DIST(N67,0,1,TRUE)-_xlfn.NORM.DIST(N53,0,1,TRUE)</f>
        <v>0.35767486536108184</v>
      </c>
      <c r="O20">
        <f>_xlfn.NORM.DIST(O67,0,1,TRUE)-_xlfn.NORM.DIST(O53,0,1,TRUE)</f>
        <v>0.41053187429833604</v>
      </c>
      <c r="Q20">
        <v>18</v>
      </c>
      <c r="R20">
        <f>SUMPRODUCT(surv_vul,wa,AL20:AU20)</f>
        <v>183.98697843696991</v>
      </c>
      <c r="S20">
        <f>SIM!S20</f>
        <v>308.15525577471914</v>
      </c>
      <c r="T20">
        <f t="shared" si="11"/>
        <v>0.5157387474195696</v>
      </c>
      <c r="U20">
        <f t="shared" si="12"/>
        <v>-3.2739458803779264</v>
      </c>
      <c r="W20">
        <f>SIM!W20</f>
        <v>1.2897667030881882E-9</v>
      </c>
      <c r="X20">
        <f>SIM!X20</f>
        <v>8.9648212875049454E-2</v>
      </c>
      <c r="Y20">
        <f>SIM!Y20</f>
        <v>2.124048851154654</v>
      </c>
      <c r="Z20">
        <f>SIM!Z20</f>
        <v>2.4856459358766072</v>
      </c>
      <c r="AA20">
        <f>SIM!AA20</f>
        <v>8.6351514758008161</v>
      </c>
      <c r="AB20">
        <f>SIM!AB20</f>
        <v>5.0226148026004394</v>
      </c>
      <c r="AC20">
        <f>SIM!AC20</f>
        <v>5.941623072343309</v>
      </c>
      <c r="AD20">
        <f>SIM!AD20</f>
        <v>3.9184065169060616</v>
      </c>
      <c r="AE20">
        <f>SIM!AE20</f>
        <v>2.4514447473117351</v>
      </c>
      <c r="AF20">
        <f>SIM!AF20</f>
        <v>1.0524845371686609</v>
      </c>
      <c r="AG20">
        <f>SIM!AG20</f>
        <v>0.14524682118622545</v>
      </c>
      <c r="AH20">
        <f>SIM!AH20</f>
        <v>5.1104619864345228E-3</v>
      </c>
      <c r="AK20">
        <v>0</v>
      </c>
      <c r="AL20">
        <f>(reca*$AW19/(1+recb*$AW19))*EXP(AK19)</f>
        <v>83.04755239681154</v>
      </c>
      <c r="AM20">
        <f>MAX(AL19*Sa*(1-BL19),0.01)</f>
        <v>55.74653504200846</v>
      </c>
      <c r="AN20">
        <f>MAX(AM19*Sa*(1-BM19),0.01)</f>
        <v>37.320401244599026</v>
      </c>
      <c r="AO20">
        <f>MAX(AN19*Sa*(1-BN19),0.01)</f>
        <v>18.170545661947767</v>
      </c>
      <c r="AP20">
        <f>MAX(AO19*Sa*(1-BO19),0.01)</f>
        <v>13.220900986885837</v>
      </c>
      <c r="AQ20">
        <f>MAX(AP19*Sa*(1-BP19),0.01)</f>
        <v>7.9229353383128451</v>
      </c>
      <c r="AR20">
        <f>MAX(AQ19*Sa*(1-BQ19),0.01)</f>
        <v>3.3457376976219075</v>
      </c>
      <c r="AS20">
        <f>MAX(AR19*Sa*(1-BR19),0.01)</f>
        <v>1.2449937525658612</v>
      </c>
      <c r="AT20">
        <f>MAX(AS19*Sa*(1-BS19),0.01)</f>
        <v>0.50466710895145628</v>
      </c>
      <c r="AU20">
        <f>AT19*Sa*(1-BT19)/(1-Sa*(1-BU19))</f>
        <v>0.340309434575438</v>
      </c>
      <c r="AW20">
        <f>SUMPRODUCT(AL20:AU20,fec)</f>
        <v>194.50450999346776</v>
      </c>
      <c r="AY20">
        <f>MMULT($AL20:$AU20,D$24:D$33)</f>
        <v>2.3124382263319733E-7</v>
      </c>
      <c r="AZ20">
        <f>MMULT($AL20:$AU20,E$24:E$33)</f>
        <v>6.9330264255394907</v>
      </c>
      <c r="BA20">
        <f>MMULT($AL20:$AU20,F$24:F$33)</f>
        <v>76.071306596650544</v>
      </c>
      <c r="BB20">
        <f>MMULT($AL20:$AU20,G$24:G$33)</f>
        <v>17.949818966228541</v>
      </c>
      <c r="BC20">
        <f>MMULT($AL20:$AU20,H$24:H$33)</f>
        <v>41.840239903436185</v>
      </c>
      <c r="BD20">
        <f>MMULT($AL20:$AU20,I$24:I$33)</f>
        <v>29.685682769619962</v>
      </c>
      <c r="BE20">
        <f>MMULT($AL20:$AU20,J$24:J$33)</f>
        <v>22.388544099148323</v>
      </c>
      <c r="BF20">
        <f>MMULT($AL20:$AU20,K$24:K$33)</f>
        <v>16.515065082170363</v>
      </c>
      <c r="BG20">
        <f>MMULT($AL20:$AU20,L$24:L$33)</f>
        <v>7.7219902808213785</v>
      </c>
      <c r="BH20">
        <f>MMULT($AL20:$AU20,M$24:M$33)</f>
        <v>1.6231142658818609</v>
      </c>
      <c r="BI20">
        <f>MMULT($AL20:$AU20,N$24:N$33)</f>
        <v>0.13228465160085778</v>
      </c>
      <c r="BJ20">
        <f>MMULT($AL20:$AU20,O$24:O$33)</f>
        <v>3.4813935271827872E-3</v>
      </c>
      <c r="BL20">
        <f>MMULT($BW20:$CH20,F$11:F$22)</f>
        <v>2.6790562999388711E-2</v>
      </c>
      <c r="BM20">
        <f>MMULT($BW20:$CH20,G$11:G$22)</f>
        <v>0.18400266671470464</v>
      </c>
      <c r="BN20">
        <f>MMULT($BW20:$CH20,H$11:H$22)</f>
        <v>0.19100178831652906</v>
      </c>
      <c r="BO20">
        <f>MMULT($BW20:$CH20,I$11:I$22)</f>
        <v>0.24475208911012714</v>
      </c>
      <c r="BP20">
        <f>MMULT($BW20:$CH20,J$11:J$22)</f>
        <v>0.25688728566312891</v>
      </c>
      <c r="BQ20">
        <f>MMULT($BW20:$CH20,K$11:K$22)</f>
        <v>0.29164302829087818</v>
      </c>
      <c r="BR20">
        <f>MMULT($BW20:$CH20,L$11:L$22)</f>
        <v>0.34922666705899785</v>
      </c>
      <c r="BS20">
        <f>MMULT($BW20:$CH20,M$11:M$22)</f>
        <v>0.41187172361487251</v>
      </c>
      <c r="BT20">
        <f>MMULT($BW20:$CH20,N$11:N$22)</f>
        <v>0.46781796078945154</v>
      </c>
      <c r="BU20">
        <f>MMULT($BW20:$CH20,O$11:O$22)</f>
        <v>0.5132061879641967</v>
      </c>
      <c r="BW20">
        <f t="shared" si="13"/>
        <v>5.5775185187715778E-3</v>
      </c>
      <c r="BX20">
        <f t="shared" si="0"/>
        <v>1.2930603083353099E-2</v>
      </c>
      <c r="BY20">
        <f t="shared" si="1"/>
        <v>2.7921813705881277E-2</v>
      </c>
      <c r="BZ20">
        <f t="shared" si="2"/>
        <v>0.13847749331362028</v>
      </c>
      <c r="CA20">
        <f t="shared" si="3"/>
        <v>0.20638389014331734</v>
      </c>
      <c r="CB20">
        <f t="shared" si="4"/>
        <v>0.16919317105081155</v>
      </c>
      <c r="CC20">
        <f t="shared" si="5"/>
        <v>0.2653867552097473</v>
      </c>
      <c r="CD20">
        <f t="shared" si="6"/>
        <v>0.23726255375986177</v>
      </c>
      <c r="CE20">
        <f t="shared" si="7"/>
        <v>0.31746281180905317</v>
      </c>
      <c r="CF20">
        <f t="shared" si="8"/>
        <v>0.64843526995730716</v>
      </c>
      <c r="CG20">
        <f t="shared" si="9"/>
        <v>1</v>
      </c>
      <c r="CH20">
        <f t="shared" si="10"/>
        <v>1</v>
      </c>
      <c r="CJ20">
        <f t="shared" si="14"/>
        <v>0.3357526567126437</v>
      </c>
      <c r="CK20">
        <f>SIM!CJ20</f>
        <v>0.1334643880320647</v>
      </c>
    </row>
    <row r="21" spans="1:89">
      <c r="A21" t="s">
        <v>16</v>
      </c>
      <c r="B21">
        <v>0.35667490000000002</v>
      </c>
      <c r="E21">
        <v>11</v>
      </c>
      <c r="F21">
        <f>_xlfn.NORM.DIST(F68,0,1,TRUE)-_xlfn.NORM.DIST(F54,0,1,TRUE)</f>
        <v>0</v>
      </c>
      <c r="G21">
        <f>_xlfn.NORM.DIST(G68,0,1,TRUE)-_xlfn.NORM.DIST(G54,0,1,TRUE)</f>
        <v>0</v>
      </c>
      <c r="H21">
        <f>_xlfn.NORM.DIST(H68,0,1,TRUE)-_xlfn.NORM.DIST(H54,0,1,TRUE)</f>
        <v>0</v>
      </c>
      <c r="I21">
        <f>_xlfn.NORM.DIST(I68,0,1,TRUE)-_xlfn.NORM.DIST(I54,0,1,TRUE)</f>
        <v>7.4335138045000804E-10</v>
      </c>
      <c r="J21">
        <f>_xlfn.NORM.DIST(J68,0,1,TRUE)-_xlfn.NORM.DIST(J54,0,1,TRUE)</f>
        <v>1.0566543573675702E-5</v>
      </c>
      <c r="K21">
        <f>_xlfn.NORM.DIST(K68,0,1,TRUE)-_xlfn.NORM.DIST(K54,0,1,TRUE)</f>
        <v>8.6413714783040163E-4</v>
      </c>
      <c r="L21">
        <f>_xlfn.NORM.DIST(L68,0,1,TRUE)-_xlfn.NORM.DIST(L54,0,1,TRUE)</f>
        <v>8.2396284151741161E-3</v>
      </c>
      <c r="M21">
        <f>_xlfn.NORM.DIST(M68,0,1,TRUE)-_xlfn.NORM.DIST(M54,0,1,TRUE)</f>
        <v>2.8691799005187812E-2</v>
      </c>
      <c r="N21">
        <f>_xlfn.NORM.DIST(N68,0,1,TRUE)-_xlfn.NORM.DIST(N54,0,1,TRUE)</f>
        <v>5.9690302436242515E-2</v>
      </c>
      <c r="O21">
        <f>_xlfn.NORM.DIST(O68,0,1,TRUE)-_xlfn.NORM.DIST(O54,0,1,TRUE)</f>
        <v>9.3696955196574949E-2</v>
      </c>
      <c r="Q21">
        <v>19</v>
      </c>
      <c r="R21">
        <f>SUMPRODUCT(surv_vul,wa,AL21:AU21)</f>
        <v>171.88484915109063</v>
      </c>
      <c r="S21">
        <f>SIM!S21</f>
        <v>338.49810936225776</v>
      </c>
      <c r="T21">
        <f t="shared" si="11"/>
        <v>0.67769373606546601</v>
      </c>
      <c r="U21">
        <f t="shared" si="12"/>
        <v>-3.2143017004938406</v>
      </c>
      <c r="W21">
        <f>SIM!W21</f>
        <v>8.2006575893533053E-10</v>
      </c>
      <c r="X21">
        <f>SIM!X21</f>
        <v>5.7000562843339542E-2</v>
      </c>
      <c r="Y21">
        <f>SIM!Y21</f>
        <v>1.3496356083266268</v>
      </c>
      <c r="Z21">
        <f>SIM!Z21</f>
        <v>0.94755456239975755</v>
      </c>
      <c r="AA21">
        <f>SIM!AA21</f>
        <v>4.0258946376247637</v>
      </c>
      <c r="AB21">
        <f>SIM!AB21</f>
        <v>7.4753467213171616</v>
      </c>
      <c r="AC21">
        <f>SIM!AC21</f>
        <v>5.5064657431042816</v>
      </c>
      <c r="AD21">
        <f>SIM!AD21</f>
        <v>4.1593782652401083</v>
      </c>
      <c r="AE21">
        <f>SIM!AE21</f>
        <v>2.3368942085625819</v>
      </c>
      <c r="AF21">
        <f>SIM!AF21</f>
        <v>0.92905098953662502</v>
      </c>
      <c r="AG21">
        <f>SIM!AG21</f>
        <v>0.14409490990007778</v>
      </c>
      <c r="AH21">
        <f>SIM!AH21</f>
        <v>5.6522301082258322E-3</v>
      </c>
      <c r="AK21">
        <v>0</v>
      </c>
      <c r="AL21">
        <f>(reca*$AW20/(1+recb*$AW20))*EXP(AK20)</f>
        <v>81.527176749986282</v>
      </c>
      <c r="AM21">
        <f>MAX(AL20*Sa*(1-BL20),0.01)</f>
        <v>56.575865684537575</v>
      </c>
      <c r="AN21">
        <f>MAX(AM20*Sa*(1-BM20),0.01)</f>
        <v>31.842318153032988</v>
      </c>
      <c r="AO21">
        <f>MAX(AN20*Sa*(1-BN20),0.01)</f>
        <v>21.134497434956145</v>
      </c>
      <c r="AP21">
        <f>MAX(AO20*Sa*(1-BO20),0.01)</f>
        <v>9.6062870777286324</v>
      </c>
      <c r="AQ21">
        <f>MAX(AP20*Sa*(1-BP20),0.01)</f>
        <v>6.8772340350175662</v>
      </c>
      <c r="AR21">
        <f>MAX(AQ20*Sa*(1-BQ20),0.01)</f>
        <v>3.9285867109232475</v>
      </c>
      <c r="AS21">
        <f>MAX(AR20*Sa*(1-BR20),0.01)</f>
        <v>1.5241218778074164</v>
      </c>
      <c r="AT21">
        <f>MAX(AS20*Sa*(1-BS20),0.01)</f>
        <v>0.51255124338561964</v>
      </c>
      <c r="AU21">
        <f>AT20*Sa*(1-BT20)/(1-Sa*(1-BU20))</f>
        <v>0.28517856482169601</v>
      </c>
      <c r="AW21">
        <f>SUMPRODUCT(AL21:AU21,fec)</f>
        <v>182.92466265496415</v>
      </c>
      <c r="AY21">
        <f>MMULT($AL21:$AU21,D$24:D$33)</f>
        <v>2.2701037487156077E-7</v>
      </c>
      <c r="AZ21">
        <f>MMULT($AL21:$AU21,E$24:E$33)</f>
        <v>6.806101504045599</v>
      </c>
      <c r="BA21">
        <f>MMULT($AL21:$AU21,F$24:F$33)</f>
        <v>74.680210139493042</v>
      </c>
      <c r="BB21">
        <f>MMULT($AL21:$AU21,G$24:G$33)</f>
        <v>18.209851310142621</v>
      </c>
      <c r="BC21">
        <f>MMULT($AL21:$AU21,H$24:H$33)</f>
        <v>41.712361441175339</v>
      </c>
      <c r="BD21">
        <f>MMULT($AL21:$AU21,I$24:I$33)</f>
        <v>26.276416460023583</v>
      </c>
      <c r="BE21">
        <f>MMULT($AL21:$AU21,J$24:J$33)</f>
        <v>22.165950090545326</v>
      </c>
      <c r="BF21">
        <f>MMULT($AL21:$AU21,K$24:K$33)</f>
        <v>14.872412163964192</v>
      </c>
      <c r="BG21">
        <f>MMULT($AL21:$AU21,L$24:L$33)</f>
        <v>7.2431088813270277</v>
      </c>
      <c r="BH21">
        <f>MMULT($AL21:$AU21,M$24:M$33)</f>
        <v>1.7044866392858939</v>
      </c>
      <c r="BI21">
        <f>MMULT($AL21:$AU21,N$24:N$33)</f>
        <v>0.13945898958046835</v>
      </c>
      <c r="BJ21">
        <f>MMULT($AL21:$AU21,O$24:O$33)</f>
        <v>3.4374969974515319E-3</v>
      </c>
      <c r="BL21">
        <f>MMULT($BW21:$CH21,F$11:F$22)</f>
        <v>1.7299587425519482E-2</v>
      </c>
      <c r="BM21">
        <f>MMULT($BW21:$CH21,G$11:G$22)</f>
        <v>8.4774565610348129E-2</v>
      </c>
      <c r="BN21">
        <f>MMULT($BW21:$CH21,H$11:H$22)</f>
        <v>0.25433922745161613</v>
      </c>
      <c r="BO21">
        <f>MMULT($BW21:$CH21,I$11:I$22)</f>
        <v>0.26084320279605344</v>
      </c>
      <c r="BP21">
        <f>MMULT($BW21:$CH21,J$11:J$22)</f>
        <v>0.27805737540180148</v>
      </c>
      <c r="BQ21">
        <f>MMULT($BW21:$CH21,K$11:K$22)</f>
        <v>0.30728104111917848</v>
      </c>
      <c r="BR21">
        <f>MMULT($BW21:$CH21,L$11:L$22)</f>
        <v>0.34787638839737045</v>
      </c>
      <c r="BS21">
        <f>MMULT($BW21:$CH21,M$11:M$22)</f>
        <v>0.39399406507704116</v>
      </c>
      <c r="BT21">
        <f>MMULT($BW21:$CH21,N$11:N$22)</f>
        <v>0.43824045656977328</v>
      </c>
      <c r="BU21">
        <f>MMULT($BW21:$CH21,O$11:O$22)</f>
        <v>0.47645726568305369</v>
      </c>
      <c r="BW21">
        <f t="shared" si="13"/>
        <v>3.6124593838467163E-3</v>
      </c>
      <c r="BX21">
        <f t="shared" si="0"/>
        <v>8.3749210630282202E-3</v>
      </c>
      <c r="BY21">
        <f t="shared" si="1"/>
        <v>1.8072198857042324E-2</v>
      </c>
      <c r="BZ21">
        <f t="shared" si="2"/>
        <v>5.2035271802136213E-2</v>
      </c>
      <c r="CA21">
        <f t="shared" si="3"/>
        <v>9.651562506961546E-2</v>
      </c>
      <c r="CB21">
        <f t="shared" si="4"/>
        <v>0.2844888203340058</v>
      </c>
      <c r="CC21">
        <f t="shared" si="5"/>
        <v>0.24842001902066052</v>
      </c>
      <c r="CD21">
        <f t="shared" si="6"/>
        <v>0.27967072317416464</v>
      </c>
      <c r="CE21">
        <f t="shared" si="7"/>
        <v>0.32263690175736165</v>
      </c>
      <c r="CF21">
        <f t="shared" si="8"/>
        <v>0.54506205453499901</v>
      </c>
      <c r="CG21">
        <f t="shared" si="9"/>
        <v>1</v>
      </c>
      <c r="CH21">
        <f t="shared" si="10"/>
        <v>1</v>
      </c>
      <c r="CJ21">
        <f t="shared" si="14"/>
        <v>0.32157408291640505</v>
      </c>
      <c r="CK21">
        <f>SIM!CJ21</f>
        <v>0.1334643880320647</v>
      </c>
    </row>
    <row r="22" spans="1:89">
      <c r="A22" t="s">
        <v>17</v>
      </c>
      <c r="B22">
        <f>EXP(-m)</f>
        <v>0.70000003075711337</v>
      </c>
      <c r="E22">
        <v>12</v>
      </c>
      <c r="F22">
        <f>_xlfn.NORM.DIST(F69,0,1,TRUE)-_xlfn.NORM.DIST(F55,0,1,TRUE)</f>
        <v>0</v>
      </c>
      <c r="G22">
        <f>_xlfn.NORM.DIST(G69,0,1,TRUE)-_xlfn.NORM.DIST(G55,0,1,TRUE)</f>
        <v>0</v>
      </c>
      <c r="H22">
        <f>_xlfn.NORM.DIST(H69,0,1,TRUE)-_xlfn.NORM.DIST(H55,0,1,TRUE)</f>
        <v>0</v>
      </c>
      <c r="I22">
        <f>_xlfn.NORM.DIST(I69,0,1,TRUE)-_xlfn.NORM.DIST(I55,0,1,TRUE)</f>
        <v>2.7755575615628914E-15</v>
      </c>
      <c r="J22">
        <f>_xlfn.NORM.DIST(J69,0,1,TRUE)-_xlfn.NORM.DIST(J55,0,1,TRUE)</f>
        <v>2.4876118942529502E-9</v>
      </c>
      <c r="K22">
        <f>_xlfn.NORM.DIST(K69,0,1,TRUE)-_xlfn.NORM.DIST(K55,0,1,TRUE)</f>
        <v>1.9041510056494459E-6</v>
      </c>
      <c r="L22">
        <f>_xlfn.NORM.DIST(L69,0,1,TRUE)-_xlfn.NORM.DIST(L55,0,1,TRUE)</f>
        <v>6.8374651603919645E-5</v>
      </c>
      <c r="M22">
        <f>_xlfn.NORM.DIST(M69,0,1,TRUE)-_xlfn.NORM.DIST(M55,0,1,TRUE)</f>
        <v>5.4998642480530435E-4</v>
      </c>
      <c r="N22">
        <f>_xlfn.NORM.DIST(N69,0,1,TRUE)-_xlfn.NORM.DIST(N55,0,1,TRUE)</f>
        <v>1.9889370976149401E-3</v>
      </c>
      <c r="O22">
        <f>_xlfn.NORM.DIST(O69,0,1,TRUE)-_xlfn.NORM.DIST(O55,0,1,TRUE)</f>
        <v>4.5518271571016733E-3</v>
      </c>
      <c r="Q22">
        <v>20</v>
      </c>
      <c r="R22">
        <f>SUMPRODUCT(surv_vul,wa,AL22:AU22)</f>
        <v>158.00138738434211</v>
      </c>
      <c r="S22">
        <f>SIM!S22</f>
        <v>367.11278827269592</v>
      </c>
      <c r="T22">
        <f t="shared" si="11"/>
        <v>0.84306531193166645</v>
      </c>
      <c r="U22">
        <f t="shared" si="12"/>
        <v>-3.1526172762564739</v>
      </c>
      <c r="W22">
        <f>SIM!W22</f>
        <v>2.3206314069569576E-9</v>
      </c>
      <c r="X22">
        <f>SIM!X22</f>
        <v>0.16130083637595499</v>
      </c>
      <c r="Y22">
        <f>SIM!Y22</f>
        <v>3.8163266795911563</v>
      </c>
      <c r="Z22">
        <f>SIM!Z22</f>
        <v>0.60830233753740459</v>
      </c>
      <c r="AA22">
        <f>SIM!AA22</f>
        <v>2.3240069613382164</v>
      </c>
      <c r="AB22">
        <f>SIM!AB22</f>
        <v>3.5602571038029427</v>
      </c>
      <c r="AC22">
        <f>SIM!AC22</f>
        <v>5.6527105348058502</v>
      </c>
      <c r="AD22">
        <f>SIM!AD22</f>
        <v>4.2733403247572603</v>
      </c>
      <c r="AE22">
        <f>SIM!AE22</f>
        <v>2.2660970056899079</v>
      </c>
      <c r="AF22">
        <f>SIM!AF22</f>
        <v>0.7677259319527221</v>
      </c>
      <c r="AG22">
        <f>SIM!AG22</f>
        <v>0.1099123925457163</v>
      </c>
      <c r="AH22">
        <f>SIM!AH22</f>
        <v>4.3766015850100629E-3</v>
      </c>
      <c r="AK22">
        <v>0</v>
      </c>
      <c r="AL22">
        <f>(reca*$AW21/(1+recb*$AW21))*EXP(AK21)</f>
        <v>80.074209619065371</v>
      </c>
      <c r="AM22">
        <f>MAX(AL21*Sa*(1-BL21),0.01)</f>
        <v>56.081755623932082</v>
      </c>
      <c r="AN22">
        <f>MAX(AM21*Sa*(1-BM21),0.01)</f>
        <v>36.245771465564275</v>
      </c>
      <c r="AO22">
        <f>MAX(AN21*Sa*(1-BN21),0.01)</f>
        <v>16.620498017889005</v>
      </c>
      <c r="AP22">
        <f>MAX(AO21*Sa*(1-BO21),0.01)</f>
        <v>10.935195684654673</v>
      </c>
      <c r="AQ22">
        <f>MAX(AP21*Sa*(1-BP21),0.01)</f>
        <v>4.8546318871837846</v>
      </c>
      <c r="AR22">
        <f>MAX(AQ21*Sa*(1-BQ21),0.01)</f>
        <v>3.3347934270285773</v>
      </c>
      <c r="AS22">
        <f>MAX(AR21*Sa*(1-BR21),0.01)</f>
        <v>1.7933469868923462</v>
      </c>
      <c r="AT22">
        <f>MAX(AS21*Sa*(1-BS21),0.01)</f>
        <v>0.64653886085615075</v>
      </c>
      <c r="AU22">
        <f>AT21*Sa*(1-BT21)/(1-Sa*(1-BU21))</f>
        <v>0.31814524143451423</v>
      </c>
      <c r="AW22">
        <f>SUMPRODUCT(AL22:AU22,fec)</f>
        <v>171.67808798943622</v>
      </c>
      <c r="AY22">
        <f>MMULT($AL22:$AU22,D$24:D$33)</f>
        <v>2.2296462441416208E-7</v>
      </c>
      <c r="AZ22">
        <f>MMULT($AL22:$AU22,E$24:E$33)</f>
        <v>6.6848040172250762</v>
      </c>
      <c r="BA22">
        <f>MMULT($AL22:$AU22,F$24:F$33)</f>
        <v>73.349703653801726</v>
      </c>
      <c r="BB22">
        <f>MMULT($AL22:$AU22,G$24:G$33)</f>
        <v>18.053110591433974</v>
      </c>
      <c r="BC22">
        <f>MMULT($AL22:$AU22,H$24:H$33)</f>
        <v>41.92413069392309</v>
      </c>
      <c r="BD22">
        <f>MMULT($AL22:$AU22,I$24:I$33)</f>
        <v>28.66379632395105</v>
      </c>
      <c r="BE22">
        <f>MMULT($AL22:$AU22,J$24:J$33)</f>
        <v>20.33444905130856</v>
      </c>
      <c r="BF22">
        <f>MMULT($AL22:$AU22,K$24:K$33)</f>
        <v>13.562021321966716</v>
      </c>
      <c r="BG22">
        <f>MMULT($AL22:$AU22,L$24:L$33)</f>
        <v>6.5252119196926932</v>
      </c>
      <c r="BH22">
        <f>MMULT($AL22:$AU22,M$24:M$33)</f>
        <v>1.6520318055052585</v>
      </c>
      <c r="BI22">
        <f>MMULT($AL22:$AU22,N$24:N$33)</f>
        <v>0.15164377787785172</v>
      </c>
      <c r="BJ22">
        <f>MMULT($AL22:$AU22,O$24:O$33)</f>
        <v>3.9576702665302206E-3</v>
      </c>
      <c r="BL22">
        <f>MMULT($BW22:$CH22,F$11:F$22)</f>
        <v>4.9680119375511957E-2</v>
      </c>
      <c r="BM22">
        <f>MMULT($BW22:$CH22,G$11:G$22)</f>
        <v>4.9411193063410914E-2</v>
      </c>
      <c r="BN22">
        <f>MMULT($BW22:$CH22,H$11:H$22)</f>
        <v>0.14306890740466588</v>
      </c>
      <c r="BO22">
        <f>MMULT($BW22:$CH22,I$11:I$22)</f>
        <v>0.26275232433944962</v>
      </c>
      <c r="BP22">
        <f>MMULT($BW22:$CH22,J$11:J$22)</f>
        <v>0.30663225476659373</v>
      </c>
      <c r="BQ22">
        <f>MMULT($BW22:$CH22,K$11:K$22)</f>
        <v>0.33156734637889634</v>
      </c>
      <c r="BR22">
        <f>MMULT($BW22:$CH22,L$11:L$22)</f>
        <v>0.35692758906184652</v>
      </c>
      <c r="BS22">
        <f>MMULT($BW22:$CH22,M$11:M$22)</f>
        <v>0.3835094802788892</v>
      </c>
      <c r="BT22">
        <f>MMULT($BW22:$CH22,N$11:N$22)</f>
        <v>0.40871881477677185</v>
      </c>
      <c r="BU22">
        <f>MMULT($BW22:$CH22,O$11:O$22)</f>
        <v>0.43074212990937277</v>
      </c>
      <c r="BW22">
        <f t="shared" si="13"/>
        <v>1.0408069948559775E-2</v>
      </c>
      <c r="BX22">
        <f t="shared" si="0"/>
        <v>2.4129478734204155E-2</v>
      </c>
      <c r="BY22">
        <f t="shared" si="1"/>
        <v>5.2029203793427403E-2</v>
      </c>
      <c r="BZ22">
        <f t="shared" si="2"/>
        <v>3.3695153777324009E-2</v>
      </c>
      <c r="CA22">
        <f t="shared" si="3"/>
        <v>5.5433635065809048E-2</v>
      </c>
      <c r="CB22">
        <f t="shared" si="4"/>
        <v>0.12420745192178342</v>
      </c>
      <c r="CC22">
        <f t="shared" si="5"/>
        <v>0.27798690392558667</v>
      </c>
      <c r="CD22">
        <f t="shared" si="6"/>
        <v>0.31509612197966635</v>
      </c>
      <c r="CE22">
        <f t="shared" si="7"/>
        <v>0.34728328115305568</v>
      </c>
      <c r="CF22">
        <f t="shared" si="8"/>
        <v>0.46471619335314207</v>
      </c>
      <c r="CG22">
        <f t="shared" si="9"/>
        <v>0.72480647794365938</v>
      </c>
      <c r="CH22">
        <f t="shared" si="10"/>
        <v>1</v>
      </c>
      <c r="CJ22">
        <f t="shared" si="14"/>
        <v>0.28581599763301818</v>
      </c>
      <c r="CK22">
        <f>SIM!CJ22</f>
        <v>0.1334643880320647</v>
      </c>
    </row>
    <row r="23" spans="1:89">
      <c r="D23" t="s">
        <v>27</v>
      </c>
      <c r="Q23">
        <v>21</v>
      </c>
      <c r="R23">
        <f>SUMPRODUCT(surv_vul,wa,AL23:AU23)</f>
        <v>152.43308668453884</v>
      </c>
      <c r="S23">
        <f>SIM!S23</f>
        <v>240.95459727762531</v>
      </c>
      <c r="T23">
        <f t="shared" si="11"/>
        <v>0.45788279878546767</v>
      </c>
      <c r="U23">
        <f t="shared" si="12"/>
        <v>-3.6428870319445545</v>
      </c>
      <c r="W23">
        <f>SIM!W23</f>
        <v>1.9997721109796181E-9</v>
      </c>
      <c r="X23">
        <f>SIM!X23</f>
        <v>0.1389987737057915</v>
      </c>
      <c r="Y23">
        <f>SIM!Y23</f>
        <v>3.2903135357300011</v>
      </c>
      <c r="Z23">
        <f>SIM!Z23</f>
        <v>1.7018250299205218</v>
      </c>
      <c r="AA23">
        <f>SIM!AA23</f>
        <v>5.7556886796844333</v>
      </c>
      <c r="AB23">
        <f>SIM!AB23</f>
        <v>2.187883066915274</v>
      </c>
      <c r="AC23">
        <f>SIM!AC23</f>
        <v>3.238790588892424</v>
      </c>
      <c r="AD23">
        <f>SIM!AD23</f>
        <v>3.954900191748747</v>
      </c>
      <c r="AE23">
        <f>SIM!AE23</f>
        <v>2.2503203083001493</v>
      </c>
      <c r="AF23">
        <f>SIM!AF23</f>
        <v>0.66669090003940623</v>
      </c>
      <c r="AG23">
        <f>SIM!AG23</f>
        <v>8.0893129799582394E-2</v>
      </c>
      <c r="AH23">
        <f>SIM!AH23</f>
        <v>2.9202977816374801E-3</v>
      </c>
      <c r="AK23">
        <v>0</v>
      </c>
      <c r="AL23">
        <f>(reca*$AW22/(1+recb*$AW22))*EXP(AK22)</f>
        <v>78.534126887555658</v>
      </c>
      <c r="AM23">
        <f>MAX(AL22*Sa*(1-BL22),0.01)</f>
        <v>53.26728166890009</v>
      </c>
      <c r="AN23">
        <f>MAX(AM22*Sa*(1-BM22),0.01)</f>
        <v>37.317484058306974</v>
      </c>
      <c r="AO23">
        <f>MAX(AN22*Sa*(1-BN22),0.01)</f>
        <v>21.74209093608264</v>
      </c>
      <c r="AP23">
        <f>MAX(AO22*Sa*(1-BO22),0.01)</f>
        <v>8.5773968492865542</v>
      </c>
      <c r="AQ23">
        <f>MAX(AP22*Sa*(1-BP22),0.01)</f>
        <v>5.3074786160924372</v>
      </c>
      <c r="AR23">
        <f>MAX(AQ22*Sa*(1-BQ22),0.01)</f>
        <v>2.2714962320993815</v>
      </c>
      <c r="AS23">
        <f>MAX(AR22*Sa*(1-BR22),0.01)</f>
        <v>1.5011596203290314</v>
      </c>
      <c r="AT23">
        <f>MAX(AS22*Sa*(1-BS22),0.01)</f>
        <v>0.77390702519717836</v>
      </c>
      <c r="AU23">
        <f>AT22*Sa*(1-BT22)/(1-Sa*(1-BU22))</f>
        <v>0.4448740370631708</v>
      </c>
      <c r="AW23">
        <f>SUMPRODUCT(AL23:AU23,fec)</f>
        <v>172.20973657983467</v>
      </c>
      <c r="AY23">
        <f>MMULT($AL23:$AU23,D$24:D$33)</f>
        <v>2.1867630273249316E-7</v>
      </c>
      <c r="AZ23">
        <f>MMULT($AL23:$AU23,E$24:E$33)</f>
        <v>6.5562338858076972</v>
      </c>
      <c r="BA23">
        <f>MMULT($AL23:$AU23,F$24:F$33)</f>
        <v>71.937487798710777</v>
      </c>
      <c r="BB23">
        <f>MMULT($AL23:$AU23,G$24:G$33)</f>
        <v>17.151746076958187</v>
      </c>
      <c r="BC23">
        <f>MMULT($AL23:$AU23,H$24:H$33)</f>
        <v>40.198650345382873</v>
      </c>
      <c r="BD23">
        <f>MMULT($AL23:$AU23,I$24:I$33)</f>
        <v>30.107181794320123</v>
      </c>
      <c r="BE23">
        <f>MMULT($AL23:$AU23,J$24:J$33)</f>
        <v>23.036433387889439</v>
      </c>
      <c r="BF23">
        <f>MMULT($AL23:$AU23,K$24:K$33)</f>
        <v>13.248961546314211</v>
      </c>
      <c r="BG23">
        <f>MMULT($AL23:$AU23,L$24:L$33)</f>
        <v>5.8243791918679655</v>
      </c>
      <c r="BH23">
        <f>MMULT($AL23:$AU23,M$24:M$33)</f>
        <v>1.5172916126220621</v>
      </c>
      <c r="BI23">
        <f>MMULT($AL23:$AU23,N$24:N$33)</f>
        <v>0.15434238114358226</v>
      </c>
      <c r="BJ23">
        <f>MMULT($AL23:$AU23,O$24:O$33)</f>
        <v>4.555299870088415E-3</v>
      </c>
      <c r="BL23">
        <f>MMULT($BW23:$CH23,F$11:F$22)</f>
        <v>4.3748230953464168E-2</v>
      </c>
      <c r="BM23">
        <f>MMULT($BW23:$CH23,G$11:G$22)</f>
        <v>0.12807655100745752</v>
      </c>
      <c r="BN23">
        <f>MMULT($BW23:$CH23,H$11:H$22)</f>
        <v>9.3907071930004637E-2</v>
      </c>
      <c r="BO23">
        <f>MMULT($BW23:$CH23,I$11:I$22)</f>
        <v>0.16677561020333637</v>
      </c>
      <c r="BP23">
        <f>MMULT($BW23:$CH23,J$11:J$22)</f>
        <v>0.26341278370522475</v>
      </c>
      <c r="BQ23">
        <f>MMULT($BW23:$CH23,K$11:K$22)</f>
        <v>0.32519982489954752</v>
      </c>
      <c r="BR23">
        <f>MMULT($BW23:$CH23,L$11:L$22)</f>
        <v>0.36187588168255191</v>
      </c>
      <c r="BS23">
        <f>MMULT($BW23:$CH23,M$11:M$22)</f>
        <v>0.38538933105718903</v>
      </c>
      <c r="BT23">
        <f>MMULT($BW23:$CH23,N$11:N$22)</f>
        <v>0.40170029659653356</v>
      </c>
      <c r="BU23">
        <f>MMULT($BW23:$CH23,O$11:O$22)</f>
        <v>0.41356232374247087</v>
      </c>
      <c r="BW23">
        <f t="shared" si="13"/>
        <v>9.1448962964493716E-3</v>
      </c>
      <c r="BX23">
        <f t="shared" si="0"/>
        <v>2.1201009013220629E-2</v>
      </c>
      <c r="BY23">
        <f t="shared" si="1"/>
        <v>4.5738510426395068E-2</v>
      </c>
      <c r="BZ23">
        <f t="shared" si="2"/>
        <v>9.9221678206090583E-2</v>
      </c>
      <c r="CA23">
        <f t="shared" si="3"/>
        <v>0.1431811424073226</v>
      </c>
      <c r="CB23">
        <f t="shared" si="4"/>
        <v>7.2669806223046404E-2</v>
      </c>
      <c r="CC23">
        <f t="shared" si="5"/>
        <v>0.14059427231452851</v>
      </c>
      <c r="CD23">
        <f t="shared" si="6"/>
        <v>0.29850642844147879</v>
      </c>
      <c r="CE23">
        <f t="shared" si="7"/>
        <v>0.3863622601086929</v>
      </c>
      <c r="CF23">
        <f t="shared" si="8"/>
        <v>0.43939536374770061</v>
      </c>
      <c r="CG23">
        <f t="shared" si="9"/>
        <v>0.52411482316272417</v>
      </c>
      <c r="CH23">
        <f t="shared" si="10"/>
        <v>0.64107695759243166</v>
      </c>
      <c r="CJ23">
        <f t="shared" si="14"/>
        <v>0.23510059566167343</v>
      </c>
      <c r="CK23">
        <f>SIM!CJ23</f>
        <v>0.1334643880320647</v>
      </c>
    </row>
    <row r="24" spans="1:89">
      <c r="C24">
        <v>1</v>
      </c>
      <c r="D24">
        <v>2.7844748626043212E-9</v>
      </c>
      <c r="E24">
        <v>8.3482607923073771E-2</v>
      </c>
      <c r="F24">
        <v>0.91542965942780763</v>
      </c>
      <c r="G24">
        <v>1.0877298646146949E-3</v>
      </c>
      <c r="H24">
        <v>2.9087843245179101E-14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22</v>
      </c>
      <c r="R24">
        <f>SUMPRODUCT(surv_vul,wa,AL24:AU24)</f>
        <v>165.0868558580608</v>
      </c>
      <c r="S24">
        <f>SIM!S24</f>
        <v>202.16823763273726</v>
      </c>
      <c r="T24">
        <f t="shared" si="11"/>
        <v>0.2026284757932153</v>
      </c>
      <c r="U24">
        <f t="shared" si="12"/>
        <v>-4.0237581491417913</v>
      </c>
      <c r="W24">
        <f>SIM!W24</f>
        <v>3.9536876748450007E-9</v>
      </c>
      <c r="X24">
        <f>SIM!X24</f>
        <v>0.2748101798920794</v>
      </c>
      <c r="Y24">
        <f>SIM!Y24</f>
        <v>6.5035567720389587</v>
      </c>
      <c r="Z24">
        <f>SIM!Z24</f>
        <v>2.2071287694654269</v>
      </c>
      <c r="AA24">
        <f>SIM!AA24</f>
        <v>8.1152703023386827</v>
      </c>
      <c r="AB24">
        <f>SIM!AB24</f>
        <v>7.5516392892904687</v>
      </c>
      <c r="AC24">
        <f>SIM!AC24</f>
        <v>4.4479658932386199</v>
      </c>
      <c r="AD24">
        <f>SIM!AD24</f>
        <v>4.0499746615088368</v>
      </c>
      <c r="AE24">
        <f>SIM!AE24</f>
        <v>3.1184855651926275</v>
      </c>
      <c r="AF24">
        <f>SIM!AF24</f>
        <v>0.93570359052060315</v>
      </c>
      <c r="AG24">
        <f>SIM!AG24</f>
        <v>9.9398400439545537E-2</v>
      </c>
      <c r="AH24">
        <f>SIM!AH24</f>
        <v>3.0512165300073104E-3</v>
      </c>
      <c r="AK24">
        <v>0</v>
      </c>
      <c r="AL24">
        <f>(reca*$AW23/(1+recb*$AW23))*EXP(AK23)</f>
        <v>78.610045523205414</v>
      </c>
      <c r="AM24">
        <f>MAX(AL23*Sa*(1-BL23),0.01)</f>
        <v>52.568880746535086</v>
      </c>
      <c r="AN24">
        <f>MAX(AM23*Sa*(1-BM23),0.01)</f>
        <v>32.511495794357103</v>
      </c>
      <c r="AO24">
        <f>MAX(AN23*Sa*(1-BN23),0.01)</f>
        <v>23.669176919011328</v>
      </c>
      <c r="AP24">
        <f>MAX(AO23*Sa*(1-BO23),0.01)</f>
        <v>12.68122887438183</v>
      </c>
      <c r="AQ24">
        <f>MAX(AP23*Sa*(1-BP23),0.01)</f>
        <v>4.4226008021135605</v>
      </c>
      <c r="AR24">
        <f>MAX(AQ23*Sa*(1-BQ23),0.01)</f>
        <v>2.5070413597929755</v>
      </c>
      <c r="AS24">
        <f>MAX(AR23*Sa*(1-BR23),0.01)</f>
        <v>1.0146476158412054</v>
      </c>
      <c r="AT24">
        <f>MAX(AS23*Sa*(1-BS23),0.01)</f>
        <v>0.64584013128564965</v>
      </c>
      <c r="AU24">
        <f>AT23*Sa*(1-BT23)/(1-Sa*(1-BU23))</f>
        <v>0.54982759790538327</v>
      </c>
      <c r="AW24">
        <f>SUMPRODUCT(AL24:AU24,fec)</f>
        <v>180.57032829120223</v>
      </c>
      <c r="AY24">
        <f>MMULT($AL24:$AU24,D$24:D$33)</f>
        <v>2.1888769625774202E-7</v>
      </c>
      <c r="AZ24">
        <f>MMULT($AL24:$AU24,E$24:E$33)</f>
        <v>6.5625717693736316</v>
      </c>
      <c r="BA24">
        <f>MMULT($AL24:$AU24,F$24:F$33)</f>
        <v>72.006395429010212</v>
      </c>
      <c r="BB24">
        <f>MMULT($AL24:$AU24,G$24:G$33)</f>
        <v>16.92520258927803</v>
      </c>
      <c r="BC24">
        <f>MMULT($AL24:$AU24,H$24:H$33)</f>
        <v>39.136188158064627</v>
      </c>
      <c r="BD24">
        <f>MMULT($AL24:$AU24,I$24:I$33)</f>
        <v>27.11484465519781</v>
      </c>
      <c r="BE24">
        <f>MMULT($AL24:$AU24,J$24:J$33)</f>
        <v>24.4469899303392</v>
      </c>
      <c r="BF24">
        <f>MMULT($AL24:$AU24,K$24:K$33)</f>
        <v>15.520999755736412</v>
      </c>
      <c r="BG24">
        <f>MMULT($AL24:$AU24,L$24:L$33)</f>
        <v>5.9275592625629345</v>
      </c>
      <c r="BH24">
        <f>MMULT($AL24:$AU24,M$24:M$33)</f>
        <v>1.3916813422210057</v>
      </c>
      <c r="BI24">
        <f>MMULT($AL24:$AU24,N$24:N$33)</f>
        <v>0.14379246724477507</v>
      </c>
      <c r="BJ24">
        <f>MMULT($AL24:$AU24,O$24:O$33)</f>
        <v>4.5251689281248344E-3</v>
      </c>
      <c r="BL24">
        <f>MMULT($BW24:$CH24,F$11:F$22)</f>
        <v>8.6318544238096664E-2</v>
      </c>
      <c r="BM24">
        <f>MMULT($BW24:$CH24,G$11:G$22)</f>
        <v>0.18360838331118165</v>
      </c>
      <c r="BN24">
        <f>MMULT($BW24:$CH24,H$11:H$22)</f>
        <v>0.25232336111221348</v>
      </c>
      <c r="BO24">
        <f>MMULT($BW24:$CH24,I$11:I$22)</f>
        <v>0.21618775660345621</v>
      </c>
      <c r="BP24">
        <f>MMULT($BW24:$CH24,J$11:J$22)</f>
        <v>0.27791326711032771</v>
      </c>
      <c r="BQ24">
        <f>MMULT($BW24:$CH24,K$11:K$22)</f>
        <v>0.37755614319947012</v>
      </c>
      <c r="BR24">
        <f>MMULT($BW24:$CH24,L$11:L$22)</f>
        <v>0.4605731426003013</v>
      </c>
      <c r="BS24">
        <f>MMULT($BW24:$CH24,M$11:M$22)</f>
        <v>0.51718167483445021</v>
      </c>
      <c r="BT24">
        <f>MMULT($BW24:$CH24,N$11:N$22)</f>
        <v>0.55396938867085543</v>
      </c>
      <c r="BU24">
        <f>MMULT($BW24:$CH24,O$11:O$22)</f>
        <v>0.57786479229799748</v>
      </c>
      <c r="BW24">
        <f t="shared" si="13"/>
        <v>1.8062630940158014E-2</v>
      </c>
      <c r="BX24">
        <f t="shared" si="0"/>
        <v>4.1875378974835779E-2</v>
      </c>
      <c r="BY24">
        <f t="shared" si="1"/>
        <v>9.0319154754117587E-2</v>
      </c>
      <c r="BZ24">
        <f t="shared" si="2"/>
        <v>0.13040486563295992</v>
      </c>
      <c r="CA24">
        <f t="shared" si="3"/>
        <v>0.20735975280889496</v>
      </c>
      <c r="CB24">
        <f t="shared" si="4"/>
        <v>0.27850571837382254</v>
      </c>
      <c r="CC24">
        <f t="shared" si="5"/>
        <v>0.1819432946924319</v>
      </c>
      <c r="CD24">
        <f t="shared" si="6"/>
        <v>0.26093516688652774</v>
      </c>
      <c r="CE24">
        <f t="shared" si="7"/>
        <v>0.52609943267682646</v>
      </c>
      <c r="CF24">
        <f t="shared" si="8"/>
        <v>0.67235477126344123</v>
      </c>
      <c r="CG24">
        <f t="shared" si="9"/>
        <v>0.69126291762100167</v>
      </c>
      <c r="CH24">
        <f t="shared" si="10"/>
        <v>0.67427682335644679</v>
      </c>
      <c r="CJ24">
        <f t="shared" si="14"/>
        <v>0.31444999233178872</v>
      </c>
      <c r="CK24">
        <f>SIM!CJ24</f>
        <v>0.20019658204809701</v>
      </c>
    </row>
    <row r="25" spans="1:89">
      <c r="A25" t="s">
        <v>19</v>
      </c>
      <c r="B25">
        <f>SUMPRODUCT(lxo,fec)</f>
        <v>5.4707871434335251</v>
      </c>
      <c r="C25">
        <v>2</v>
      </c>
      <c r="D25">
        <v>1.0464522676170906E-17</v>
      </c>
      <c r="E25">
        <v>3.0463151105895058E-9</v>
      </c>
      <c r="F25">
        <v>8.4510177078018979E-4</v>
      </c>
      <c r="G25">
        <v>0.31992325514508119</v>
      </c>
      <c r="H25">
        <v>0.66563634138066186</v>
      </c>
      <c r="I25">
        <v>1.3594776483153215E-2</v>
      </c>
      <c r="J25">
        <v>5.2217398793796832E-7</v>
      </c>
      <c r="K25">
        <v>2.0539125955565396E-14</v>
      </c>
      <c r="L25">
        <v>0</v>
      </c>
      <c r="M25">
        <v>0</v>
      </c>
      <c r="N25">
        <v>0</v>
      </c>
      <c r="O25">
        <v>0</v>
      </c>
      <c r="Q25">
        <v>23</v>
      </c>
      <c r="R25">
        <f>SUMPRODUCT(surv_vul,wa,AL25:AU25)</f>
        <v>156.5986628424111</v>
      </c>
      <c r="S25">
        <f>SIM!S25</f>
        <v>151.88320185343784</v>
      </c>
      <c r="T25">
        <f t="shared" si="11"/>
        <v>-3.0574428228422157E-2</v>
      </c>
      <c r="U25">
        <f t="shared" si="12"/>
        <v>-4.4006667013470651</v>
      </c>
      <c r="W25">
        <f>SIM!W25</f>
        <v>6.858779509742671E-9</v>
      </c>
      <c r="X25">
        <f>SIM!X25</f>
        <v>0.47673528560479261</v>
      </c>
      <c r="Y25">
        <f>SIM!Y25</f>
        <v>11.28088317791218</v>
      </c>
      <c r="Z25">
        <f>SIM!Z25</f>
        <v>2.8538042176623852</v>
      </c>
      <c r="AA25">
        <f>SIM!AA25</f>
        <v>10.011175492020799</v>
      </c>
      <c r="AB25">
        <f>SIM!AB25</f>
        <v>6.7457253236519179</v>
      </c>
      <c r="AC25">
        <f>SIM!AC25</f>
        <v>5.9245764674514287</v>
      </c>
      <c r="AD25">
        <f>SIM!AD25</f>
        <v>3.4019841095343617</v>
      </c>
      <c r="AE25">
        <f>SIM!AE25</f>
        <v>2.2108247432603192</v>
      </c>
      <c r="AF25">
        <f>SIM!AF25</f>
        <v>0.82079600699859656</v>
      </c>
      <c r="AG25">
        <f>SIM!AG25</f>
        <v>9.5543224135155577E-2</v>
      </c>
      <c r="AH25">
        <f>SIM!AH25</f>
        <v>3.0332774460598627E-3</v>
      </c>
      <c r="AK25">
        <v>0</v>
      </c>
      <c r="AL25">
        <f>(reca*$AW24/(1+recb*$AW24))*EXP(AK24)</f>
        <v>79.762892589719641</v>
      </c>
      <c r="AM25">
        <f>MAX(AL24*Sa*(1-BL24),0.01)</f>
        <v>50.277180790921811</v>
      </c>
      <c r="AN25">
        <f>MAX(AM24*Sa*(1-BM24),0.01)</f>
        <v>30.041756798126517</v>
      </c>
      <c r="AO25">
        <f>MAX(AN24*Sa*(1-BN24),0.01)</f>
        <v>17.015660878164081</v>
      </c>
      <c r="AP25">
        <f>MAX(AO24*Sa*(1-BO24),0.01)</f>
        <v>12.986534032779806</v>
      </c>
      <c r="AQ25">
        <f>MAX(AP24*Sa*(1-BP24),0.01)</f>
        <v>6.4098632704912468</v>
      </c>
      <c r="AR25">
        <f>MAX(AQ24*Sa*(1-BQ24),0.01)</f>
        <v>1.9269745749184957</v>
      </c>
      <c r="AS25">
        <f>MAX(AR24*Sa*(1-BR24),0.01)</f>
        <v>0.9466558510537918</v>
      </c>
      <c r="AT25">
        <f>MAX(AS24*Sa*(1-BS24),0.01)</f>
        <v>0.34292333882718473</v>
      </c>
      <c r="AU25">
        <f>AT24*Sa*(1-BT24)/(1-Sa*(1-BU24))</f>
        <v>0.28622229662546117</v>
      </c>
      <c r="AW25">
        <f>SUMPRODUCT(AL25:AU25,fec)</f>
        <v>165.56057939152876</v>
      </c>
      <c r="AY25">
        <f>MMULT($AL25:$AU25,D$24:D$33)</f>
        <v>2.2209776991088972E-7</v>
      </c>
      <c r="AZ25">
        <f>MMULT($AL25:$AU25,E$24:E$33)</f>
        <v>6.6588144420411961</v>
      </c>
      <c r="BA25">
        <f>MMULT($AL25:$AU25,F$24:F$33)</f>
        <v>73.059808941011553</v>
      </c>
      <c r="BB25">
        <f>MMULT($AL25:$AU25,G$24:G$33)</f>
        <v>16.191628046548352</v>
      </c>
      <c r="BC25">
        <f>MMULT($AL25:$AU25,H$24:H$33)</f>
        <v>37.283098588578937</v>
      </c>
      <c r="BD25">
        <f>MMULT($AL25:$AU25,I$24:I$33)</f>
        <v>24.369477816463064</v>
      </c>
      <c r="BE25">
        <f>MMULT($AL25:$AU25,J$24:J$33)</f>
        <v>20.134132762941253</v>
      </c>
      <c r="BF25">
        <f>MMULT($AL25:$AU25,K$24:K$33)</f>
        <v>14.903968841424552</v>
      </c>
      <c r="BG25">
        <f>MMULT($AL25:$AU25,L$24:L$33)</f>
        <v>6.1319926646465577</v>
      </c>
      <c r="BH25">
        <f>MMULT($AL25:$AU25,M$24:M$33)</f>
        <v>1.165071249487398</v>
      </c>
      <c r="BI25">
        <f>MMULT($AL25:$AU25,N$24:N$33)</f>
        <v>9.60024057694428E-2</v>
      </c>
      <c r="BJ25">
        <f>MMULT($AL25:$AU25,O$24:O$33)</f>
        <v>2.6495291083272459E-3</v>
      </c>
      <c r="BL25">
        <f>MMULT($BW25:$CH25,F$11:F$22)</f>
        <v>0.14751658129912634</v>
      </c>
      <c r="BM25">
        <f>MMULT($BW25:$CH25,G$11:G$22)</f>
        <v>0.2390160844229321</v>
      </c>
      <c r="BN25">
        <f>MMULT($BW25:$CH25,H$11:H$22)</f>
        <v>0.27872873033514844</v>
      </c>
      <c r="BO25">
        <f>MMULT($BW25:$CH25,I$11:I$22)</f>
        <v>0.27732416160627982</v>
      </c>
      <c r="BP25">
        <f>MMULT($BW25:$CH25,J$11:J$22)</f>
        <v>0.26798616087151234</v>
      </c>
      <c r="BQ25">
        <f>MMULT($BW25:$CH25,K$11:K$22)</f>
        <v>0.30970863574798202</v>
      </c>
      <c r="BR25">
        <f>MMULT($BW25:$CH25,L$11:L$22)</f>
        <v>0.37801835229323622</v>
      </c>
      <c r="BS25">
        <f>MMULT($BW25:$CH25,M$11:M$22)</f>
        <v>0.4472917067492504</v>
      </c>
      <c r="BT25">
        <f>MMULT($BW25:$CH25,N$11:N$22)</f>
        <v>0.5061687281470173</v>
      </c>
      <c r="BU25">
        <f>MMULT($BW25:$CH25,O$11:O$22)</f>
        <v>0.55235846060496741</v>
      </c>
      <c r="BW25">
        <f t="shared" si="13"/>
        <v>3.0881802696598695E-2</v>
      </c>
      <c r="BX25">
        <f t="shared" si="0"/>
        <v>7.1594619395739453E-2</v>
      </c>
      <c r="BY25">
        <f t="shared" si="1"/>
        <v>0.15440614123451046</v>
      </c>
      <c r="BZ25">
        <f t="shared" si="2"/>
        <v>0.17625183887983054</v>
      </c>
      <c r="CA25">
        <f t="shared" si="3"/>
        <v>0.26851779683053373</v>
      </c>
      <c r="CB25">
        <f t="shared" si="4"/>
        <v>0.27681041729563732</v>
      </c>
      <c r="CC25">
        <f t="shared" si="5"/>
        <v>0.29425535915587903</v>
      </c>
      <c r="CD25">
        <f t="shared" si="6"/>
        <v>0.22826028058236286</v>
      </c>
      <c r="CE25">
        <f t="shared" si="7"/>
        <v>0.36053936528767017</v>
      </c>
      <c r="CF25">
        <f t="shared" si="8"/>
        <v>0.70450284251690709</v>
      </c>
      <c r="CG25">
        <f t="shared" si="9"/>
        <v>0.99521697783918062</v>
      </c>
      <c r="CH25">
        <f t="shared" si="10"/>
        <v>1</v>
      </c>
      <c r="CJ25">
        <f t="shared" si="14"/>
        <v>0.38010312014290415</v>
      </c>
      <c r="CK25">
        <f>SIM!CJ25</f>
        <v>0.20019658204809701</v>
      </c>
    </row>
    <row r="26" spans="1:89">
      <c r="A26" t="s">
        <v>21</v>
      </c>
      <c r="B26">
        <f>B4/phie</f>
        <v>1.4623124223727544</v>
      </c>
      <c r="C26">
        <v>3</v>
      </c>
      <c r="D26">
        <v>2.6486596033691752E-21</v>
      </c>
      <c r="E26">
        <v>1.0798576401699745E-13</v>
      </c>
      <c r="F26">
        <v>6.6767961944766703E-8</v>
      </c>
      <c r="G26">
        <v>6.6515029483638836E-4</v>
      </c>
      <c r="H26">
        <v>0.12549320926244587</v>
      </c>
      <c r="I26">
        <v>0.69501669337341987</v>
      </c>
      <c r="J26">
        <v>0.17740441569696608</v>
      </c>
      <c r="K26">
        <v>1.4202425841629562E-3</v>
      </c>
      <c r="L26">
        <v>2.2201953375766692E-7</v>
      </c>
      <c r="M26">
        <v>5.6510351953420468E-13</v>
      </c>
      <c r="N26">
        <v>0</v>
      </c>
      <c r="O26">
        <v>0</v>
      </c>
      <c r="Q26">
        <v>24</v>
      </c>
      <c r="R26">
        <f>SUMPRODUCT(surv_vul,wa,AL26:AU26)</f>
        <v>141.49758147424271</v>
      </c>
      <c r="S26">
        <f>SIM!S26</f>
        <v>202.67667595303908</v>
      </c>
      <c r="T26">
        <f t="shared" si="11"/>
        <v>0.35932935512229403</v>
      </c>
      <c r="U26">
        <f t="shared" si="12"/>
        <v>-4.1737505736017955</v>
      </c>
      <c r="W26">
        <f>SIM!W26</f>
        <v>1.4345264513168874E-9</v>
      </c>
      <c r="X26">
        <f>SIM!X26</f>
        <v>9.9710077932258001E-2</v>
      </c>
      <c r="Y26">
        <f>SIM!Y26</f>
        <v>2.3654445783901337</v>
      </c>
      <c r="Z26">
        <f>SIM!Z26</f>
        <v>4.9109059072352412</v>
      </c>
      <c r="AA26">
        <f>SIM!AA26</f>
        <v>17.007342245189456</v>
      </c>
      <c r="AB26">
        <f>SIM!AB26</f>
        <v>8.4440627092655056</v>
      </c>
      <c r="AC26">
        <f>SIM!AC26</f>
        <v>6.1416697698076739</v>
      </c>
      <c r="AD26">
        <f>SIM!AD26</f>
        <v>3.7290565785978416</v>
      </c>
      <c r="AE26">
        <f>SIM!AE26</f>
        <v>1.8229177530791814</v>
      </c>
      <c r="AF26">
        <f>SIM!AF26</f>
        <v>0.69236374884245599</v>
      </c>
      <c r="AG26">
        <f>SIM!AG26</f>
        <v>9.748896389256427E-2</v>
      </c>
      <c r="AH26">
        <f>SIM!AH26</f>
        <v>3.531958129325928E-3</v>
      </c>
      <c r="AK26">
        <v>0</v>
      </c>
      <c r="AL26">
        <f>(reca*$AW25/(1+recb*$AW25))*EXP(AK25)</f>
        <v>77.636722422612095</v>
      </c>
      <c r="AM26">
        <f>MAX(AL25*Sa*(1-BL25),0.01)</f>
        <v>47.59758244362574</v>
      </c>
      <c r="AN26">
        <f>MAX(AM25*Sa*(1-BM25),0.01)</f>
        <v>26.782089308487304</v>
      </c>
      <c r="AO26">
        <f>MAX(AN25*Sa*(1-BN25),0.01)</f>
        <v>15.167779914576188</v>
      </c>
      <c r="AP26">
        <f>MAX(AO25*Sa*(1-BO25),0.01)</f>
        <v>8.6077652718796038</v>
      </c>
      <c r="AQ26">
        <f>MAX(AP25*Sa*(1-BP25),0.01)</f>
        <v>6.6544261364025772</v>
      </c>
      <c r="AR26">
        <f>MAX(AQ25*Sa*(1-BQ25),0.01)</f>
        <v>3.0972714192495903</v>
      </c>
      <c r="AS26">
        <f>MAX(AR25*Sa*(1-BR25),0.01)</f>
        <v>0.83898001170151015</v>
      </c>
      <c r="AT26">
        <f>MAX(AS25*Sa*(1-BS25),0.01)</f>
        <v>0.36625719390512046</v>
      </c>
      <c r="AU26">
        <f>AT25*Sa*(1-BT25)/(1-Sa*(1-BU25))</f>
        <v>0.17263851501124008</v>
      </c>
      <c r="AW26">
        <f>SUMPRODUCT(AL26:AU26,fec)</f>
        <v>148.90459921464407</v>
      </c>
      <c r="AY26">
        <f>MMULT($AL26:$AU26,D$24:D$33)</f>
        <v>2.1617750249891009E-7</v>
      </c>
      <c r="AZ26">
        <f>MMULT($AL26:$AU26,E$24:E$33)</f>
        <v>6.4813162034395662</v>
      </c>
      <c r="BA26">
        <f>MMULT($AL26:$AU26,F$24:F$33)</f>
        <v>71.111184957846277</v>
      </c>
      <c r="BB26">
        <f>MMULT($AL26:$AU26,G$24:G$33)</f>
        <v>15.329876213747934</v>
      </c>
      <c r="BC26">
        <f>MMULT($AL26:$AU26,H$24:H$33)</f>
        <v>35.085037685188809</v>
      </c>
      <c r="BD26">
        <f>MMULT($AL26:$AU26,I$24:I$33)</f>
        <v>21.716679881973281</v>
      </c>
      <c r="BE26">
        <f>MMULT($AL26:$AU26,J$24:J$33)</f>
        <v>17.242759641264616</v>
      </c>
      <c r="BF26">
        <f>MMULT($AL26:$AU26,K$24:K$33)</f>
        <v>12.47854424200216</v>
      </c>
      <c r="BG26">
        <f>MMULT($AL26:$AU26,L$24:L$33)</f>
        <v>6.105417249190169</v>
      </c>
      <c r="BH26">
        <f>MMULT($AL26:$AU26,M$24:M$33)</f>
        <v>1.2750109069147135</v>
      </c>
      <c r="BI26">
        <f>MMULT($AL26:$AU26,N$24:N$33)</f>
        <v>9.3471219764289418E-2</v>
      </c>
      <c r="BJ26">
        <f>MMULT($AL26:$AU26,O$24:O$33)</f>
        <v>2.2001781175899279E-3</v>
      </c>
      <c r="BL26">
        <f>MMULT($BW26:$CH26,F$11:F$22)</f>
        <v>3.2083648256363971E-2</v>
      </c>
      <c r="BM26">
        <f>MMULT($BW26:$CH26,G$11:G$22)</f>
        <v>0.43046608635275768</v>
      </c>
      <c r="BN26">
        <f>MMULT($BW26:$CH26,H$11:H$22)</f>
        <v>0.39490157692593786</v>
      </c>
      <c r="BO26">
        <f>MMULT($BW26:$CH26,I$11:I$22)</f>
        <v>0.34842356886708831</v>
      </c>
      <c r="BP26">
        <f>MMULT($BW26:$CH26,J$11:J$22)</f>
        <v>0.31733531856143488</v>
      </c>
      <c r="BQ26">
        <f>MMULT($BW26:$CH26,K$11:K$22)</f>
        <v>0.31667038213751542</v>
      </c>
      <c r="BR26">
        <f>MMULT($BW26:$CH26,L$11:L$22)</f>
        <v>0.34446407411737218</v>
      </c>
      <c r="BS26">
        <f>MMULT($BW26:$CH26,M$11:M$22)</f>
        <v>0.38634505222302717</v>
      </c>
      <c r="BT26">
        <f>MMULT($BW26:$CH26,N$11:N$22)</f>
        <v>0.42969046158898494</v>
      </c>
      <c r="BU26">
        <f>MMULT($BW26:$CH26,O$11:O$22)</f>
        <v>0.46808671486607112</v>
      </c>
      <c r="BW26">
        <f t="shared" si="13"/>
        <v>6.6358729966552368E-3</v>
      </c>
      <c r="BX26">
        <f t="shared" si="0"/>
        <v>1.5384232893828403E-2</v>
      </c>
      <c r="BY26">
        <f t="shared" si="1"/>
        <v>3.3264029839923721E-2</v>
      </c>
      <c r="BZ26">
        <f t="shared" si="2"/>
        <v>0.3203486994129221</v>
      </c>
      <c r="CA26">
        <f t="shared" si="3"/>
        <v>0.4847463011951994</v>
      </c>
      <c r="CB26">
        <f t="shared" si="4"/>
        <v>0.38882843764137293</v>
      </c>
      <c r="CC26">
        <f t="shared" si="5"/>
        <v>0.35618833049842552</v>
      </c>
      <c r="CD26">
        <f t="shared" si="6"/>
        <v>0.298837469041142</v>
      </c>
      <c r="CE26">
        <f t="shared" si="7"/>
        <v>0.29857382037582703</v>
      </c>
      <c r="CF26">
        <f t="shared" si="8"/>
        <v>0.5430257459662412</v>
      </c>
      <c r="CG26">
        <f t="shared" si="9"/>
        <v>1</v>
      </c>
      <c r="CH26">
        <f t="shared" si="10"/>
        <v>1</v>
      </c>
      <c r="CJ26">
        <f t="shared" si="14"/>
        <v>0.39548607832179483</v>
      </c>
      <c r="CK26">
        <f>SIM!CJ26</f>
        <v>0.20019658204809701</v>
      </c>
    </row>
    <row r="27" spans="1:89">
      <c r="A27" t="s">
        <v>22</v>
      </c>
      <c r="B27">
        <f>(reck-1)/(Ro*phie)</f>
        <v>1.2795233695761601E-2</v>
      </c>
      <c r="C27">
        <v>4</v>
      </c>
      <c r="D27">
        <v>3.4067975651643603E-23</v>
      </c>
      <c r="E27">
        <v>3.1252549663141444E-16</v>
      </c>
      <c r="F27">
        <v>1.3242744262322456E-10</v>
      </c>
      <c r="G27">
        <v>2.6593094751980637E-6</v>
      </c>
      <c r="H27">
        <v>2.6693259097476428E-3</v>
      </c>
      <c r="I27">
        <v>0.15136614188334122</v>
      </c>
      <c r="J27">
        <v>0.61842999704836288</v>
      </c>
      <c r="K27">
        <v>0.22155092574867963</v>
      </c>
      <c r="L27">
        <v>5.971585671720403E-3</v>
      </c>
      <c r="M27">
        <v>9.3635528911617527E-6</v>
      </c>
      <c r="N27">
        <v>7.4335138045000804E-10</v>
      </c>
      <c r="O27">
        <v>2.7755575615628914E-15</v>
      </c>
      <c r="Q27">
        <v>25</v>
      </c>
      <c r="R27">
        <f>SUMPRODUCT(surv_vul,wa,AL27:AU27)</f>
        <v>116.1114074041223</v>
      </c>
      <c r="S27">
        <f>SIM!S27</f>
        <v>152.44249287339278</v>
      </c>
      <c r="T27">
        <f t="shared" si="11"/>
        <v>0.27223729015147047</v>
      </c>
      <c r="U27">
        <f t="shared" si="12"/>
        <v>-4.4213715067880726</v>
      </c>
      <c r="W27">
        <f>SIM!W27</f>
        <v>3.2648899190281078E-9</v>
      </c>
      <c r="X27">
        <f>SIM!X27</f>
        <v>0.22693370243507469</v>
      </c>
      <c r="Y27">
        <f>SIM!Y27</f>
        <v>5.3699137607630565</v>
      </c>
      <c r="Z27">
        <f>SIM!Z27</f>
        <v>1.3870790316117356</v>
      </c>
      <c r="AA27">
        <f>SIM!AA27</f>
        <v>6.823776423301112</v>
      </c>
      <c r="AB27">
        <f>SIM!AB27</f>
        <v>18.224304593998571</v>
      </c>
      <c r="AC27">
        <f>SIM!AC27</f>
        <v>11.328050655515865</v>
      </c>
      <c r="AD27">
        <f>SIM!AD27</f>
        <v>5.3602668810841054</v>
      </c>
      <c r="AE27">
        <f>SIM!AE27</f>
        <v>2.2526711357923928</v>
      </c>
      <c r="AF27">
        <f>SIM!AF27</f>
        <v>0.65032484188106732</v>
      </c>
      <c r="AG27">
        <f>SIM!AG27</f>
        <v>8.4344258611776787E-2</v>
      </c>
      <c r="AH27">
        <f>SIM!AH27</f>
        <v>3.0132634105502353E-3</v>
      </c>
      <c r="AK27">
        <v>0</v>
      </c>
      <c r="AL27">
        <f>(reca*$AW26/(1+recb*$AW26))*EXP(AK26)</f>
        <v>74.948321235706146</v>
      </c>
      <c r="AM27">
        <f>MAX(AL26*Sa*(1-BL26),0.01)</f>
        <v>52.602099501309148</v>
      </c>
      <c r="AN27">
        <f>MAX(AM26*Sa*(1-BM26),0.01)</f>
        <v>18.97590702026309</v>
      </c>
      <c r="AO27">
        <f>MAX(AN26*Sa*(1-BN26),0.01)</f>
        <v>11.344060503479685</v>
      </c>
      <c r="AP27">
        <f>MAX(AO26*Sa*(1-BO26),0.01)</f>
        <v>6.9180778374358738</v>
      </c>
      <c r="AQ27">
        <f>MAX(AP26*Sa*(1-BP26),0.01)</f>
        <v>4.1133523167934261</v>
      </c>
      <c r="AR27">
        <f>MAX(AQ26*Sa*(1-BQ26),0.01)</f>
        <v>3.1830166680751866</v>
      </c>
      <c r="AS27">
        <f>MAX(AR26*Sa*(1-BR26),0.01)</f>
        <v>1.4212609437177097</v>
      </c>
      <c r="AT27">
        <f>MAX(AS26*Sa*(1-BS26),0.01)</f>
        <v>0.3603909805217525</v>
      </c>
      <c r="AU27">
        <f>AT26*Sa*(1-BT26)/(1-Sa*(1-BU26))</f>
        <v>0.23295387137999901</v>
      </c>
      <c r="AW27">
        <f>SUMPRODUCT(AL27:AU27,fec)</f>
        <v>119.25968938502422</v>
      </c>
      <c r="AY27">
        <f>MMULT($AL27:$AU27,D$24:D$33)</f>
        <v>2.0869171702572397E-7</v>
      </c>
      <c r="AZ27">
        <f>MMULT($AL27:$AU27,E$24:E$33)</f>
        <v>6.2568814764576626</v>
      </c>
      <c r="BA27">
        <f>MMULT($AL27:$AU27,F$24:F$33)</f>
        <v>68.654371579425415</v>
      </c>
      <c r="BB27">
        <f>MMULT($AL27:$AU27,G$24:G$33)</f>
        <v>16.922810798314444</v>
      </c>
      <c r="BC27">
        <f>MMULT($AL27:$AU27,H$24:H$33)</f>
        <v>37.426211202926467</v>
      </c>
      <c r="BD27">
        <f>MMULT($AL27:$AU27,I$24:I$33)</f>
        <v>15.746715236213058</v>
      </c>
      <c r="BE27">
        <f>MMULT($AL27:$AU27,J$24:J$33)</f>
        <v>12.804858019905579</v>
      </c>
      <c r="BF27">
        <f>MMULT($AL27:$AU27,K$24:K$33)</f>
        <v>9.6177119840619447</v>
      </c>
      <c r="BG27">
        <f>MMULT($AL27:$AU27,L$24:L$33)</f>
        <v>5.2155645019586467</v>
      </c>
      <c r="BH27">
        <f>MMULT($AL27:$AU27,M$24:M$33)</f>
        <v>1.3375419045724499</v>
      </c>
      <c r="BI27">
        <f>MMULT($AL27:$AU27,N$24:N$33)</f>
        <v>0.11397193213010889</v>
      </c>
      <c r="BJ27">
        <f>MMULT($AL27:$AU27,O$24:O$33)</f>
        <v>2.7843222832596251E-3</v>
      </c>
      <c r="BL27">
        <f>MMULT($BW27:$CH27,F$11:F$22)</f>
        <v>7.4718850228165018E-2</v>
      </c>
      <c r="BM27">
        <f>MMULT($BW27:$CH27,G$11:G$22)</f>
        <v>0.16124676634063523</v>
      </c>
      <c r="BN27">
        <f>MMULT($BW27:$CH27,H$11:H$22)</f>
        <v>0.87568759774043337</v>
      </c>
      <c r="BO27">
        <f>MMULT($BW27:$CH27,I$11:I$22)</f>
        <v>0.82501976799296284</v>
      </c>
      <c r="BP27">
        <f>MMULT($BW27:$CH27,J$11:J$22)</f>
        <v>0.63841805570499588</v>
      </c>
      <c r="BQ27">
        <f>MMULT($BW27:$CH27,K$11:K$22)</f>
        <v>0.5353904596248189</v>
      </c>
      <c r="BR27">
        <f>MMULT($BW27:$CH27,L$11:L$22)</f>
        <v>0.49459324200676474</v>
      </c>
      <c r="BS27">
        <f>MMULT($BW27:$CH27,M$11:M$22)</f>
        <v>0.48498176004257321</v>
      </c>
      <c r="BT27">
        <f>MMULT($BW27:$CH27,N$11:N$22)</f>
        <v>0.48917555149603231</v>
      </c>
      <c r="BU27">
        <f>MMULT($BW27:$CH27,O$11:O$22)</f>
        <v>0.49835962705781967</v>
      </c>
      <c r="BW27">
        <f t="shared" si="13"/>
        <v>1.5644559187874562E-2</v>
      </c>
      <c r="BX27">
        <f t="shared" si="0"/>
        <v>3.6269458401752136E-2</v>
      </c>
      <c r="BY27">
        <f t="shared" si="1"/>
        <v>7.8216632637160888E-2</v>
      </c>
      <c r="BZ27">
        <f t="shared" si="2"/>
        <v>8.1965049904705684E-2</v>
      </c>
      <c r="CA27">
        <f t="shared" si="3"/>
        <v>0.18232613465205744</v>
      </c>
      <c r="CB27">
        <f t="shared" si="4"/>
        <v>1</v>
      </c>
      <c r="CC27">
        <f t="shared" si="5"/>
        <v>0.88466819685981934</v>
      </c>
      <c r="CD27">
        <f t="shared" si="6"/>
        <v>0.55733285525360998</v>
      </c>
      <c r="CE27">
        <f t="shared" si="7"/>
        <v>0.4319131965382515</v>
      </c>
      <c r="CF27">
        <f t="shared" si="8"/>
        <v>0.48620894766578993</v>
      </c>
      <c r="CG27">
        <f t="shared" si="9"/>
        <v>0.74004412345568082</v>
      </c>
      <c r="CH27">
        <f t="shared" si="10"/>
        <v>1</v>
      </c>
      <c r="CJ27">
        <f t="shared" si="14"/>
        <v>0.45788242954639186</v>
      </c>
      <c r="CK27">
        <f>SIM!CJ27</f>
        <v>0.2669287760641294</v>
      </c>
    </row>
    <row r="28" spans="1:89">
      <c r="A28" t="s">
        <v>23</v>
      </c>
      <c r="B28">
        <f>Ro*phie</f>
        <v>547.07871434335254</v>
      </c>
      <c r="C28">
        <v>5</v>
      </c>
      <c r="D28">
        <v>2.5774549842291866E-24</v>
      </c>
      <c r="E28">
        <v>8.5993010654063694E-18</v>
      </c>
      <c r="F28">
        <v>2.325692406162553E-12</v>
      </c>
      <c r="G28">
        <v>5.1781689909631617E-8</v>
      </c>
      <c r="H28">
        <v>9.7655488899762592E-5</v>
      </c>
      <c r="I28">
        <v>1.6513135740263762E-2</v>
      </c>
      <c r="J28">
        <v>0.28008897583879566</v>
      </c>
      <c r="K28">
        <v>0.55908285942055636</v>
      </c>
      <c r="L28">
        <v>0.140275813853732</v>
      </c>
      <c r="M28">
        <v>3.9309388425022851E-3</v>
      </c>
      <c r="N28">
        <v>1.0566543573675702E-5</v>
      </c>
      <c r="O28">
        <v>2.4876118942529502E-9</v>
      </c>
      <c r="Q28">
        <v>26</v>
      </c>
      <c r="R28">
        <f>SUMPRODUCT(surv_vul,wa,AL28:AU28)</f>
        <v>49.748603551385536</v>
      </c>
      <c r="S28">
        <f>SIM!S28</f>
        <v>131.13986779866065</v>
      </c>
      <c r="T28">
        <f t="shared" si="11"/>
        <v>0.96928205285002011</v>
      </c>
      <c r="U28">
        <f t="shared" si="12"/>
        <v>-3.901181604361045</v>
      </c>
      <c r="W28">
        <f>SIM!W28</f>
        <v>6.7985307630622575E-9</v>
      </c>
      <c r="X28">
        <f>SIM!X28</f>
        <v>0.47254755645523333</v>
      </c>
      <c r="Y28">
        <f>SIM!Y28</f>
        <v>11.181067384587623</v>
      </c>
      <c r="Z28">
        <f>SIM!Z28</f>
        <v>2.3108764612679011</v>
      </c>
      <c r="AA28">
        <f>SIM!AA28</f>
        <v>7.9305858263068885</v>
      </c>
      <c r="AB28">
        <f>SIM!AB28</f>
        <v>5.3225495673704959</v>
      </c>
      <c r="AC28">
        <f>SIM!AC28</f>
        <v>10.364773468725197</v>
      </c>
      <c r="AD28">
        <f>SIM!AD28</f>
        <v>6.4586280046384008</v>
      </c>
      <c r="AE28">
        <f>SIM!AE28</f>
        <v>2.10135800893578</v>
      </c>
      <c r="AF28">
        <f>SIM!AF28</f>
        <v>0.52864100860287011</v>
      </c>
      <c r="AG28">
        <f>SIM!AG28</f>
        <v>6.3935699213380923E-2</v>
      </c>
      <c r="AH28">
        <f>SIM!AH28</f>
        <v>2.4072341302700949E-3</v>
      </c>
      <c r="AK28">
        <v>0</v>
      </c>
      <c r="AL28">
        <f>(reca*$AW27/(1+recb*$AW27))*EXP(AK27)</f>
        <v>69.041168237789904</v>
      </c>
      <c r="AM28">
        <f>MAX(AL27*Sa*(1-BL27),0.01)</f>
        <v>48.54379032546268</v>
      </c>
      <c r="AN28">
        <f>MAX(AM27*Sa*(1-BM27),0.01)</f>
        <v>30.884128094805707</v>
      </c>
      <c r="AO28">
        <f>MAX(AN27*Sa*(1-BN27),0.01)</f>
        <v>1.6512584832743589</v>
      </c>
      <c r="AP28">
        <f>MAX(AO27*Sa*(1-BO27),0.01)</f>
        <v>1.3894904982129694</v>
      </c>
      <c r="AQ28">
        <f>MAX(AP27*Sa*(1-BP27),0.01)</f>
        <v>1.7510165016084123</v>
      </c>
      <c r="AR28">
        <f>MAX(AQ27*Sa*(1-BQ27),0.01)</f>
        <v>1.3377719692946093</v>
      </c>
      <c r="AS28">
        <f>MAX(AR27*Sa*(1-BR27),0.01)</f>
        <v>1.1261027438747431</v>
      </c>
      <c r="AT28">
        <f>MAX(AS27*Sa*(1-BS27),0.01)</f>
        <v>0.51238273934105594</v>
      </c>
      <c r="AU28">
        <f>AT27*Sa*(1-BT27)/(1-Sa*(1-BU27))</f>
        <v>0.1986086615821106</v>
      </c>
      <c r="AW28">
        <f>SUMPRODUCT(AL28:AU28,fec)</f>
        <v>66.468409180805963</v>
      </c>
      <c r="AY28">
        <f>MMULT($AL28:$AU28,D$24:D$33)</f>
        <v>1.9224339795103133E-7</v>
      </c>
      <c r="AZ28">
        <f>MMULT($AL28:$AU28,E$24:E$33)</f>
        <v>5.7637369264294067</v>
      </c>
      <c r="BA28">
        <f>MMULT($AL28:$AU28,F$24:F$33)</f>
        <v>63.243359631874917</v>
      </c>
      <c r="BB28">
        <f>MMULT($AL28:$AU28,G$24:G$33)</f>
        <v>15.625932615248161</v>
      </c>
      <c r="BC28">
        <f>MMULT($AL28:$AU28,H$24:H$33)</f>
        <v>36.192819205409897</v>
      </c>
      <c r="BD28">
        <f>MMULT($AL28:$AU28,I$24:I$33)</f>
        <v>22.402895173378454</v>
      </c>
      <c r="BE28">
        <f>MMULT($AL28:$AU28,J$24:J$33)</f>
        <v>7.1049931202396248</v>
      </c>
      <c r="BF28">
        <f>MMULT($AL28:$AU28,K$24:K$33)</f>
        <v>2.6962959196432021</v>
      </c>
      <c r="BG28">
        <f>MMULT($AL28:$AU28,L$24:L$33)</f>
        <v>2.4375717144741653</v>
      </c>
      <c r="BH28">
        <f>MMULT($AL28:$AU28,M$24:M$33)</f>
        <v>0.87140532115757996</v>
      </c>
      <c r="BI28">
        <f>MMULT($AL28:$AU28,N$24:N$33)</f>
        <v>9.4053766802820404E-2</v>
      </c>
      <c r="BJ28">
        <f>MMULT($AL28:$AU28,O$24:O$33)</f>
        <v>2.6372779086213005E-3</v>
      </c>
      <c r="BL28">
        <f>MMULT($BW28:$CH28,F$11:F$22)</f>
        <v>0.16884806613872869</v>
      </c>
      <c r="BM28">
        <f>MMULT($BW28:$CH28,G$11:G$22)</f>
        <v>0.19654691281741707</v>
      </c>
      <c r="BN28">
        <f>MMULT($BW28:$CH28,H$11:H$22)</f>
        <v>0.37154558308903773</v>
      </c>
      <c r="BO28">
        <f>MMULT($BW28:$CH28,I$11:I$22)</f>
        <v>0.88168186622644718</v>
      </c>
      <c r="BP28">
        <f>MMULT($BW28:$CH28,J$11:J$22)</f>
        <v>0.96643598917875073</v>
      </c>
      <c r="BQ28">
        <f>MMULT($BW28:$CH28,K$11:K$22)</f>
        <v>0.92498327730173568</v>
      </c>
      <c r="BR28">
        <f>MMULT($BW28:$CH28,L$11:L$22)</f>
        <v>0.86571415153418496</v>
      </c>
      <c r="BS28">
        <f>MMULT($BW28:$CH28,M$11:M$22)</f>
        <v>0.81460448993919621</v>
      </c>
      <c r="BT28">
        <f>MMULT($BW28:$CH28,N$11:N$22)</f>
        <v>0.77758823702203905</v>
      </c>
      <c r="BU28">
        <f>MMULT($BW28:$CH28,O$11:O$22)</f>
        <v>0.75282724441503346</v>
      </c>
      <c r="BW28">
        <f t="shared" si="13"/>
        <v>3.5364183298476626E-2</v>
      </c>
      <c r="BX28">
        <f t="shared" si="0"/>
        <v>8.1986315907026153E-2</v>
      </c>
      <c r="BY28">
        <f t="shared" si="1"/>
        <v>0.17679432986593455</v>
      </c>
      <c r="BZ28">
        <f t="shared" si="2"/>
        <v>0.1478872665182808</v>
      </c>
      <c r="CA28">
        <f t="shared" si="3"/>
        <v>0.21912042223893599</v>
      </c>
      <c r="CB28">
        <f t="shared" si="4"/>
        <v>0.23758311263694729</v>
      </c>
      <c r="CC28">
        <f t="shared" si="5"/>
        <v>1</v>
      </c>
      <c r="CD28">
        <f t="shared" si="6"/>
        <v>1</v>
      </c>
      <c r="CE28">
        <f t="shared" si="7"/>
        <v>0.86207023016308937</v>
      </c>
      <c r="CF28">
        <f t="shared" si="8"/>
        <v>0.60665340888740538</v>
      </c>
      <c r="CG28">
        <f t="shared" si="9"/>
        <v>0.679778188442142</v>
      </c>
      <c r="CH28">
        <f t="shared" si="10"/>
        <v>0.91277226506952902</v>
      </c>
      <c r="CJ28">
        <f t="shared" si="14"/>
        <v>0.49666747691898055</v>
      </c>
      <c r="CK28">
        <f>SIM!CJ28</f>
        <v>0.2669287760641294</v>
      </c>
    </row>
    <row r="29" spans="1:89">
      <c r="C29">
        <v>6</v>
      </c>
      <c r="D29">
        <v>4.9746223906655588E-25</v>
      </c>
      <c r="E29">
        <v>8.3255841135185086E-19</v>
      </c>
      <c r="F29">
        <v>1.5601406751138582E-13</v>
      </c>
      <c r="G29">
        <v>3.3101987667795821E-9</v>
      </c>
      <c r="H29">
        <v>8.1062597444146399E-6</v>
      </c>
      <c r="I29">
        <v>2.373567053136549E-3</v>
      </c>
      <c r="J29">
        <v>8.8754977331628238E-2</v>
      </c>
      <c r="K29">
        <v>0.47046850929663203</v>
      </c>
      <c r="L29">
        <v>0.38829314141265947</v>
      </c>
      <c r="M29">
        <v>4.923565353995385E-2</v>
      </c>
      <c r="N29">
        <v>8.6413714783040163E-4</v>
      </c>
      <c r="O29">
        <v>1.9041510056494459E-6</v>
      </c>
      <c r="Q29">
        <v>27</v>
      </c>
      <c r="R29">
        <f>SUMPRODUCT(surv_vul,wa,AL29:AU29)</f>
        <v>34.531415449963639</v>
      </c>
      <c r="S29">
        <f>SIM!S29</f>
        <v>121.50365196342392</v>
      </c>
      <c r="T29">
        <f t="shared" si="11"/>
        <v>1.2580748171892093</v>
      </c>
      <c r="U29">
        <f t="shared" si="12"/>
        <v>-3.7749380735368998</v>
      </c>
      <c r="W29">
        <f>SIM!W29</f>
        <v>2.2691893296418285E-9</v>
      </c>
      <c r="X29">
        <f>SIM!X29</f>
        <v>0.15772524492808185</v>
      </c>
      <c r="Y29">
        <f>SIM!Y29</f>
        <v>3.7375603520562271</v>
      </c>
      <c r="Z29">
        <f>SIM!Z29</f>
        <v>4.7674221925678184</v>
      </c>
      <c r="AA29">
        <f>SIM!AA29</f>
        <v>16.279685240499461</v>
      </c>
      <c r="AB29">
        <f>SIM!AB29</f>
        <v>6.3717457909559343</v>
      </c>
      <c r="AC29">
        <f>SIM!AC29</f>
        <v>5.0302562436137697</v>
      </c>
      <c r="AD29">
        <f>SIM!AD29</f>
        <v>5.2310387902709392</v>
      </c>
      <c r="AE29">
        <f>SIM!AE29</f>
        <v>2.2444389023633882</v>
      </c>
      <c r="AF29">
        <f>SIM!AF29</f>
        <v>0.41244351909162191</v>
      </c>
      <c r="AG29">
        <f>SIM!AG29</f>
        <v>3.5366045641290707E-2</v>
      </c>
      <c r="AH29">
        <f>SIM!AH29</f>
        <v>9.8944304506069433E-4</v>
      </c>
      <c r="AK29">
        <v>0</v>
      </c>
      <c r="AL29">
        <f>(reca*$AW28/(1+recb*$AW28))*EXP(AK28)</f>
        <v>52.525637648416904</v>
      </c>
      <c r="AM29">
        <f>MAX(AL28*Sa*(1-BL28),0.01)</f>
        <v>40.168592112773304</v>
      </c>
      <c r="AN29">
        <f>MAX(AM28*Sa*(1-BM28),0.01)</f>
        <v>27.301861939985077</v>
      </c>
      <c r="AO29">
        <f>MAX(AN28*Sa*(1-BN28),0.01)</f>
        <v>13.586487296510228</v>
      </c>
      <c r="AP29">
        <f>MAX(AO28*Sa*(1-BO28),0.01)</f>
        <v>0.13676168149227347</v>
      </c>
      <c r="AQ29">
        <f>MAX(AP28*Sa*(1-BP28),0.01)</f>
        <v>3.2645813317045823E-2</v>
      </c>
      <c r="AR29">
        <f>MAX(AQ28*Sa*(1-BQ28),0.01)</f>
        <v>9.194886757898682E-2</v>
      </c>
      <c r="AS29">
        <f>MAX(AR28*Sa*(1-BR28),0.01)</f>
        <v>0.12575069629068367</v>
      </c>
      <c r="AT29">
        <f>MAX(AS28*Sa*(1-BS28),0.01)</f>
        <v>0.14614208122836775</v>
      </c>
      <c r="AU29">
        <f>AT28*Sa*(1-BT28)/(1-Sa*(1-BU28))</f>
        <v>9.6461894732891157E-2</v>
      </c>
      <c r="AW29">
        <f>SUMPRODUCT(AL29:AU29,fec)</f>
        <v>61.311863479629721</v>
      </c>
      <c r="AY29">
        <f>MMULT($AL29:$AU29,D$24:D$33)</f>
        <v>1.4625631809469794E-7</v>
      </c>
      <c r="AZ29">
        <f>MMULT($AL29:$AU29,E$24:E$33)</f>
        <v>4.3849773360813726</v>
      </c>
      <c r="BA29">
        <f>MMULT($AL29:$AU29,F$24:F$33)</f>
        <v>48.117474956732195</v>
      </c>
      <c r="BB29">
        <f>MMULT($AL29:$AU29,G$24:G$33)</f>
        <v>12.926196427492703</v>
      </c>
      <c r="BC29">
        <f>MMULT($AL29:$AU29,H$24:H$33)</f>
        <v>30.200153539511852</v>
      </c>
      <c r="BD29">
        <f>MMULT($AL29:$AU29,I$24:I$33)</f>
        <v>21.580285068347692</v>
      </c>
      <c r="BE29">
        <f>MMULT($AL29:$AU29,J$24:J$33)</f>
        <v>13.29282583636453</v>
      </c>
      <c r="BF29">
        <f>MMULT($AL29:$AU29,K$24:K$33)</f>
        <v>3.2174599492567411</v>
      </c>
      <c r="BG29">
        <f>MMULT($AL29:$AU29,L$24:L$33)</f>
        <v>0.3272703601943725</v>
      </c>
      <c r="BH29">
        <f>MMULT($AL29:$AU29,M$24:M$33)</f>
        <v>0.14267804181530436</v>
      </c>
      <c r="BI29">
        <f>MMULT($AL29:$AU29,N$24:N$33)</f>
        <v>2.2156754718738417E-2</v>
      </c>
      <c r="BJ29">
        <f>MMULT($AL29:$AU29,O$24:O$33)</f>
        <v>8.052559294101458E-4</v>
      </c>
      <c r="BL29">
        <f>MMULT($BW29:$CH29,F$11:F$22)</f>
        <v>7.4510672891620486E-2</v>
      </c>
      <c r="BM29">
        <f>MMULT($BW29:$CH29,G$11:G$22)</f>
        <v>0.48089118056048524</v>
      </c>
      <c r="BN29">
        <f>MMULT($BW29:$CH29,H$11:H$22)</f>
        <v>0.34165634446961013</v>
      </c>
      <c r="BO29">
        <f>MMULT($BW29:$CH29,I$11:I$22)</f>
        <v>0.5076893904688029</v>
      </c>
      <c r="BP29">
        <f>MMULT($BW29:$CH29,J$11:J$22)</f>
        <v>0.81421942929685587</v>
      </c>
      <c r="BQ29">
        <f>MMULT($BW29:$CH29,K$11:K$22)</f>
        <v>0.94315508949912474</v>
      </c>
      <c r="BR29">
        <f>MMULT($BW29:$CH29,L$11:L$22)</f>
        <v>0.98044121303273224</v>
      </c>
      <c r="BS29">
        <f>MMULT($BW29:$CH29,M$11:M$22)</f>
        <v>0.99177343611739266</v>
      </c>
      <c r="BT29">
        <f>MMULT($BW29:$CH29,N$11:N$22)</f>
        <v>0.99579321195120585</v>
      </c>
      <c r="BU29">
        <f>MMULT($BW29:$CH29,O$11:O$22)</f>
        <v>0.99744364686602938</v>
      </c>
      <c r="BW29">
        <f t="shared" si="13"/>
        <v>1.5515154211475332E-2</v>
      </c>
      <c r="BX29">
        <f t="shared" si="0"/>
        <v>3.5969454991307374E-2</v>
      </c>
      <c r="BY29">
        <f t="shared" si="1"/>
        <v>7.7675737461641234E-2</v>
      </c>
      <c r="BZ29">
        <f t="shared" si="2"/>
        <v>0.36881864044925056</v>
      </c>
      <c r="CA29">
        <f t="shared" si="3"/>
        <v>0.53905968455425946</v>
      </c>
      <c r="CB29">
        <f t="shared" si="4"/>
        <v>0.29525772114574717</v>
      </c>
      <c r="CC29">
        <f t="shared" si="5"/>
        <v>0.3784188783887279</v>
      </c>
      <c r="CD29">
        <f t="shared" si="6"/>
        <v>1</v>
      </c>
      <c r="CE29">
        <f t="shared" si="7"/>
        <v>1</v>
      </c>
      <c r="CF29">
        <f t="shared" si="8"/>
        <v>1</v>
      </c>
      <c r="CG29">
        <f t="shared" si="9"/>
        <v>1</v>
      </c>
      <c r="CH29">
        <f t="shared" si="10"/>
        <v>1</v>
      </c>
      <c r="CJ29">
        <f t="shared" si="14"/>
        <v>0.55922627260020075</v>
      </c>
      <c r="CK29">
        <f>SIM!CJ29</f>
        <v>0.2669287760641294</v>
      </c>
    </row>
    <row r="30" spans="1:89">
      <c r="C30">
        <v>7</v>
      </c>
      <c r="D30">
        <v>1.6602048473962622E-25</v>
      </c>
      <c r="E30">
        <v>1.7211567680850441E-19</v>
      </c>
      <c r="F30">
        <v>2.4422338088614806E-14</v>
      </c>
      <c r="G30">
        <v>4.7857329316273904E-10</v>
      </c>
      <c r="H30">
        <v>1.3143591703044937E-6</v>
      </c>
      <c r="I30">
        <v>5.1914180899746438E-4</v>
      </c>
      <c r="J30">
        <v>3.0876478141080466E-2</v>
      </c>
      <c r="K30">
        <v>0.29782306850617435</v>
      </c>
      <c r="L30">
        <v>0.50637465550456362</v>
      </c>
      <c r="M30">
        <v>0.15609725440645006</v>
      </c>
      <c r="N30">
        <v>8.2396284151741161E-3</v>
      </c>
      <c r="O30">
        <v>6.8374651603919645E-5</v>
      </c>
      <c r="Q30">
        <v>28</v>
      </c>
      <c r="R30">
        <f>SUMPRODUCT(surv_vul,wa,AL30:AU30)</f>
        <v>46.137696681142629</v>
      </c>
      <c r="S30">
        <f>SIM!S30</f>
        <v>140.25996896093346</v>
      </c>
      <c r="T30">
        <f t="shared" si="11"/>
        <v>1.1118672905305242</v>
      </c>
      <c r="U30">
        <f t="shared" si="12"/>
        <v>-4.0852733425232763</v>
      </c>
      <c r="W30">
        <f>SIM!W30</f>
        <v>6.6751465083337336E-9</v>
      </c>
      <c r="X30">
        <f>SIM!X30</f>
        <v>0.46397144879493346</v>
      </c>
      <c r="Y30">
        <f>SIM!Y30</f>
        <v>10.977785173199823</v>
      </c>
      <c r="Z30">
        <f>SIM!Z30</f>
        <v>2.0158965924210861</v>
      </c>
      <c r="AA30">
        <f>SIM!AA30</f>
        <v>8.4787074397281739</v>
      </c>
      <c r="AB30">
        <f>SIM!AB30</f>
        <v>15.303965614594125</v>
      </c>
      <c r="AC30">
        <f>SIM!AC30</f>
        <v>8.2401568299041923</v>
      </c>
      <c r="AD30">
        <f>SIM!AD30</f>
        <v>4.1304153906865544</v>
      </c>
      <c r="AE30">
        <f>SIM!AE30</f>
        <v>2.3996303574078586</v>
      </c>
      <c r="AF30">
        <f>SIM!AF30</f>
        <v>0.53845503457460508</v>
      </c>
      <c r="AG30">
        <f>SIM!AG30</f>
        <v>4.1675174814057699E-2</v>
      </c>
      <c r="AH30">
        <f>SIM!AH30</f>
        <v>1.0503409238576337E-3</v>
      </c>
      <c r="AK30">
        <v>0</v>
      </c>
      <c r="AL30">
        <f>(reca*$AW29/(1+recb*$AW29))*EXP(AK29)</f>
        <v>50.242151089663047</v>
      </c>
      <c r="AM30">
        <f>MAX(AL29*Sa*(1-BL29),0.01)</f>
        <v>34.028343425382594</v>
      </c>
      <c r="AN30">
        <f>MAX(AM29*Sa*(1-BM29),0.01)</f>
        <v>14.596309942489752</v>
      </c>
      <c r="AO30">
        <f>MAX(AN29*Sa*(1-BN29),0.01)</f>
        <v>12.581805867477646</v>
      </c>
      <c r="AP30">
        <f>MAX(AO29*Sa*(1-BO29),0.01)</f>
        <v>4.6821404953602856</v>
      </c>
      <c r="AQ30">
        <f>MAX(AP29*Sa*(1-BP29),0.01)</f>
        <v>1.7785365048035712E-2</v>
      </c>
      <c r="AR30">
        <f>MAX(AQ29*Sa*(1-BQ29),0.01)</f>
        <v>0.01</v>
      </c>
      <c r="AS30">
        <f>MAX(AR29*Sa*(1-BR29),0.01)</f>
        <v>0.01</v>
      </c>
      <c r="AT30">
        <f>MAX(AS29*Sa*(1-BS29),0.01)</f>
        <v>0.01</v>
      </c>
      <c r="AU30">
        <f>AT29*Sa*(1-BT29)/(1-Sa*(1-BU29))</f>
        <v>4.3112362441909515E-4</v>
      </c>
      <c r="AW30">
        <f>SUMPRODUCT(AL30:AU30,fec)</f>
        <v>59.957117646207934</v>
      </c>
      <c r="AY30">
        <f>MMULT($AL30:$AU30,D$24:D$33)</f>
        <v>1.3989800710846453E-7</v>
      </c>
      <c r="AZ30">
        <f>MMULT($AL30:$AU30,E$24:E$33)</f>
        <v>4.1943459042928106</v>
      </c>
      <c r="BA30">
        <f>MMULT($AL30:$AU30,F$24:F$33)</f>
        <v>46.021913650459133</v>
      </c>
      <c r="BB30">
        <f>MMULT($AL30:$AU30,G$24:G$33)</f>
        <v>10.950850725337636</v>
      </c>
      <c r="BC30">
        <f>MMULT($AL30:$AU30,H$24:H$33)</f>
        <v>24.516282138282079</v>
      </c>
      <c r="BD30">
        <f>MMULT($AL30:$AU30,I$24:I$33)</f>
        <v>12.589112794990287</v>
      </c>
      <c r="BE30">
        <f>MMULT($AL30:$AU30,J$24:J$33)</f>
        <v>11.683935871690174</v>
      </c>
      <c r="BF30">
        <f>MMULT($AL30:$AU30,K$24:K$33)</f>
        <v>5.4403923086117798</v>
      </c>
      <c r="BG30">
        <f>MMULT($AL30:$AU30,L$24:L$33)</f>
        <v>0.75360251653056332</v>
      </c>
      <c r="BH30">
        <f>MMULT($AL30:$AU30,M$24:M$33)</f>
        <v>2.7431550532787143E-2</v>
      </c>
      <c r="BI30">
        <f>MMULT($AL30:$AU30,N$24:N$33)</f>
        <v>1.0714646583782138E-3</v>
      </c>
      <c r="BJ30">
        <f>MMULT($AL30:$AU30,O$24:O$33)</f>
        <v>2.8080895365990987E-5</v>
      </c>
      <c r="BL30">
        <f>MMULT($BW30:$CH30,F$11:F$22)</f>
        <v>0.22779592015459335</v>
      </c>
      <c r="BM30">
        <f>MMULT($BW30:$CH30,G$11:G$22)</f>
        <v>0.30289364798890417</v>
      </c>
      <c r="BN30">
        <f>MMULT($BW30:$CH30,H$11:H$22)</f>
        <v>0.86473358681837698</v>
      </c>
      <c r="BO30">
        <f>MMULT($BW30:$CH30,I$11:I$22)</f>
        <v>0.76262602297300019</v>
      </c>
      <c r="BP30">
        <f>MMULT($BW30:$CH30,J$11:J$22)</f>
        <v>0.7827613082121806</v>
      </c>
      <c r="BQ30">
        <f>MMULT($BW30:$CH30,K$11:K$22)</f>
        <v>0.86055182567760558</v>
      </c>
      <c r="BR30">
        <f>MMULT($BW30:$CH30,L$11:L$22)</f>
        <v>0.91918638797268282</v>
      </c>
      <c r="BS30">
        <f>MMULT($BW30:$CH30,M$11:M$22)</f>
        <v>0.95169299931463591</v>
      </c>
      <c r="BT30">
        <f>MMULT($BW30:$CH30,N$11:N$22)</f>
        <v>0.96871279180336034</v>
      </c>
      <c r="BU30">
        <f>MMULT($BW30:$CH30,O$11:O$22)</f>
        <v>0.97787477795179945</v>
      </c>
      <c r="BW30">
        <f t="shared" si="13"/>
        <v>4.7714378827129512E-2</v>
      </c>
      <c r="BX30">
        <f t="shared" si="0"/>
        <v>0.1106183084041948</v>
      </c>
      <c r="BY30">
        <f t="shared" si="1"/>
        <v>0.23853387011624852</v>
      </c>
      <c r="BZ30">
        <f t="shared" si="2"/>
        <v>0.18408584346390422</v>
      </c>
      <c r="CA30">
        <f t="shared" si="3"/>
        <v>0.34583985417954971</v>
      </c>
      <c r="CB30">
        <f t="shared" si="4"/>
        <v>1</v>
      </c>
      <c r="CC30">
        <f t="shared" si="5"/>
        <v>0.70525522567013099</v>
      </c>
      <c r="CD30">
        <f t="shared" si="6"/>
        <v>0.75921278400242953</v>
      </c>
      <c r="CE30">
        <f t="shared" si="7"/>
        <v>1</v>
      </c>
      <c r="CF30">
        <f t="shared" si="8"/>
        <v>1</v>
      </c>
      <c r="CG30">
        <f t="shared" si="9"/>
        <v>1</v>
      </c>
      <c r="CH30">
        <f t="shared" si="10"/>
        <v>1</v>
      </c>
      <c r="CJ30">
        <f t="shared" si="14"/>
        <v>0.61593835538863229</v>
      </c>
      <c r="CK30">
        <f>SIM!CJ30</f>
        <v>0.33366097008016166</v>
      </c>
    </row>
    <row r="31" spans="1:89">
      <c r="C31">
        <v>8</v>
      </c>
      <c r="D31">
        <v>7.8049212960717746E-26</v>
      </c>
      <c r="E31">
        <v>5.7718779651698429E-20</v>
      </c>
      <c r="F31">
        <v>6.663221911022934E-15</v>
      </c>
      <c r="G31">
        <v>1.2100470024105707E-10</v>
      </c>
      <c r="H31">
        <v>3.4996064449281531E-7</v>
      </c>
      <c r="I31">
        <v>1.645777470137865E-4</v>
      </c>
      <c r="J31">
        <v>1.3045149684707316E-2</v>
      </c>
      <c r="K31">
        <v>0.18464428414955603</v>
      </c>
      <c r="L31">
        <v>0.50108736190905001</v>
      </c>
      <c r="M31">
        <v>0.27181469217185494</v>
      </c>
      <c r="N31">
        <v>2.8691799005187812E-2</v>
      </c>
      <c r="O31">
        <v>5.4998642480530435E-4</v>
      </c>
      <c r="Q31">
        <v>29</v>
      </c>
      <c r="R31">
        <f>SUMPRODUCT(surv_vul,wa,AL31:AU31)</f>
        <v>19.624782520449958</v>
      </c>
      <c r="S31">
        <f>SIM!S31</f>
        <v>91.865863531039196</v>
      </c>
      <c r="T31">
        <f t="shared" si="11"/>
        <v>1.5435363261813881</v>
      </c>
      <c r="U31">
        <f t="shared" si="12"/>
        <v>-3.8392985497143801</v>
      </c>
      <c r="W31">
        <f>SIM!W31</f>
        <v>4.4903187403493176E-9</v>
      </c>
      <c r="X31">
        <f>SIM!X31</f>
        <v>0.31210996405097041</v>
      </c>
      <c r="Y31">
        <f>SIM!Y31</f>
        <v>7.3891914385647555</v>
      </c>
      <c r="Z31">
        <f>SIM!Z31</f>
        <v>4.5880111927735179</v>
      </c>
      <c r="AA31">
        <f>SIM!AA31</f>
        <v>15.535236521401721</v>
      </c>
      <c r="AB31">
        <f>SIM!AB31</f>
        <v>6.2137698312158074</v>
      </c>
      <c r="AC31">
        <f>SIM!AC31</f>
        <v>8.1059703932378326</v>
      </c>
      <c r="AD31">
        <f>SIM!AD31</f>
        <v>4.2828007076147596</v>
      </c>
      <c r="AE31">
        <f>SIM!AE31</f>
        <v>1.5160766407684068</v>
      </c>
      <c r="AF31">
        <f>SIM!AF31</f>
        <v>0.42550305710629793</v>
      </c>
      <c r="AG31">
        <f>SIM!AG31</f>
        <v>4.0110832978656925E-2</v>
      </c>
      <c r="AH31">
        <f>SIM!AH31</f>
        <v>1.0915881073025012E-3</v>
      </c>
      <c r="AK31">
        <v>0</v>
      </c>
      <c r="AL31">
        <f>(reca*$AW30/(1+recb*$AW30))*EXP(AK30)</f>
        <v>49.613941805951143</v>
      </c>
      <c r="AM31">
        <f>MAX(AL30*Sa*(1-BL30),0.01)</f>
        <v>27.158037029442699</v>
      </c>
      <c r="AN31">
        <f>MAX(AM30*Sa*(1-BM30),0.01)</f>
        <v>16.604962774775451</v>
      </c>
      <c r="AO31">
        <f>MAX(AN30*Sa*(1-BN30),0.01)</f>
        <v>1.382073404852048</v>
      </c>
      <c r="AP31">
        <f>MAX(AO30*Sa*(1-BO30),0.01)</f>
        <v>2.0906153997203556</v>
      </c>
      <c r="AQ31">
        <f>MAX(AP30*Sa*(1-BP30),0.01)</f>
        <v>0.71199948446954298</v>
      </c>
      <c r="AR31">
        <f>MAX(AQ30*Sa*(1-BQ30),0.01)</f>
        <v>0.01</v>
      </c>
      <c r="AS31">
        <f>MAX(AR30*Sa*(1-BR30),0.01)</f>
        <v>0.01</v>
      </c>
      <c r="AT31">
        <f>MAX(AS30*Sa*(1-BS30),0.01)</f>
        <v>0.01</v>
      </c>
      <c r="AU31">
        <f>AT30*Sa*(1-BT30)/(1-Sa*(1-BU30))</f>
        <v>2.2245578570920886E-4</v>
      </c>
      <c r="AW31">
        <f>SUMPRODUCT(AL31:AU31,fec)</f>
        <v>30.22180869563222</v>
      </c>
      <c r="AY31">
        <f>MMULT($AL31:$AU31,D$24:D$33)</f>
        <v>1.3814877407762454E-7</v>
      </c>
      <c r="AZ31">
        <f>MMULT($AL31:$AU31,E$24:E$33)</f>
        <v>4.1419013340381499</v>
      </c>
      <c r="BA31">
        <f>MMULT($AL31:$AU31,F$24:F$33)</f>
        <v>45.441026264344934</v>
      </c>
      <c r="BB31">
        <f>MMULT($AL31:$AU31,G$24:G$33)</f>
        <v>8.7535027578787474</v>
      </c>
      <c r="BC31">
        <f>MMULT($AL31:$AU31,H$24:H$33)</f>
        <v>20.165085629713364</v>
      </c>
      <c r="BD31">
        <f>MMULT($AL31:$AU31,I$24:I$33)</f>
        <v>12.155353022162508</v>
      </c>
      <c r="BE31">
        <f>MMULT($AL31:$AU31,J$24:J$33)</f>
        <v>4.4497821665334705</v>
      </c>
      <c r="BF31">
        <f>MMULT($AL31:$AU31,K$24:K$33)</f>
        <v>1.8396444950810771</v>
      </c>
      <c r="BG31">
        <f>MMULT($AL31:$AU31,L$24:L$33)</f>
        <v>0.59266955348013317</v>
      </c>
      <c r="BH31">
        <f>MMULT($AL31:$AU31,M$24:M$33)</f>
        <v>5.1233975654321251E-2</v>
      </c>
      <c r="BI31">
        <f>MMULT($AL31:$AU31,N$24:N$33)</f>
        <v>1.6244175382022024E-3</v>
      </c>
      <c r="BJ31">
        <f>MMULT($AL31:$AU31,O$24:O$33)</f>
        <v>2.8446517204832454E-5</v>
      </c>
      <c r="BL31">
        <f>MMULT($BW31:$CH31,F$11:F$22)</f>
        <v>0.15571943175101169</v>
      </c>
      <c r="BM31">
        <f>MMULT($BW31:$CH31,G$11:G$22)</f>
        <v>0.68757833755842257</v>
      </c>
      <c r="BN31">
        <f>MMULT($BW31:$CH31,H$11:H$22)</f>
        <v>0.63114369440263618</v>
      </c>
      <c r="BO31">
        <f>MMULT($BW31:$CH31,I$11:I$22)</f>
        <v>0.92539751354232547</v>
      </c>
      <c r="BP31">
        <f>MMULT($BW31:$CH31,J$11:J$22)</f>
        <v>0.99190586981872753</v>
      </c>
      <c r="BQ31">
        <f>MMULT($BW31:$CH31,K$11:K$22)</f>
        <v>0.99883792807059224</v>
      </c>
      <c r="BR31">
        <f>MMULT($BW31:$CH31,L$11:L$22)</f>
        <v>0.99974585576283237</v>
      </c>
      <c r="BS31">
        <f>MMULT($BW31:$CH31,M$11:M$22)</f>
        <v>0.99991767453208746</v>
      </c>
      <c r="BT31">
        <f>MMULT($BW31:$CH31,N$11:N$22)</f>
        <v>0.99995333131444808</v>
      </c>
      <c r="BU31">
        <f>MMULT($BW31:$CH31,O$11:O$22)</f>
        <v>0.99993729499278317</v>
      </c>
      <c r="BW31">
        <f t="shared" si="13"/>
        <v>3.2503500449640246E-2</v>
      </c>
      <c r="BX31">
        <f t="shared" si="0"/>
        <v>7.5354273045098966E-2</v>
      </c>
      <c r="BY31">
        <f t="shared" si="1"/>
        <v>0.16261057564104017</v>
      </c>
      <c r="BZ31">
        <f t="shared" si="2"/>
        <v>0.52413431739014371</v>
      </c>
      <c r="CA31">
        <f t="shared" si="3"/>
        <v>0.77040270528335697</v>
      </c>
      <c r="CB31">
        <f t="shared" si="4"/>
        <v>0.51119616352453268</v>
      </c>
      <c r="CC31">
        <f t="shared" si="5"/>
        <v>1</v>
      </c>
      <c r="CD31">
        <f t="shared" si="6"/>
        <v>1</v>
      </c>
      <c r="CE31">
        <f t="shared" si="7"/>
        <v>1</v>
      </c>
      <c r="CF31">
        <f t="shared" si="8"/>
        <v>1</v>
      </c>
      <c r="CG31">
        <f t="shared" si="9"/>
        <v>1</v>
      </c>
      <c r="CH31">
        <f t="shared" si="10"/>
        <v>1</v>
      </c>
      <c r="CJ31">
        <f t="shared" si="14"/>
        <v>0.67301679461115105</v>
      </c>
      <c r="CK31">
        <f>SIM!CJ31</f>
        <v>0.33366097008016166</v>
      </c>
    </row>
    <row r="32" spans="1:89">
      <c r="A32" t="s">
        <v>33</v>
      </c>
      <c r="B32">
        <v>1E-3</v>
      </c>
      <c r="C32">
        <v>9</v>
      </c>
      <c r="D32">
        <v>4.5934989947013351E-26</v>
      </c>
      <c r="E32">
        <v>2.6687417739097782E-20</v>
      </c>
      <c r="F32">
        <v>2.6462237942193239E-15</v>
      </c>
      <c r="G32">
        <v>4.509116494500587E-11</v>
      </c>
      <c r="H32">
        <v>1.3347760290927913E-7</v>
      </c>
      <c r="I32">
        <v>6.9879605000885042E-5</v>
      </c>
      <c r="J32">
        <v>6.6684759880160571E-3</v>
      </c>
      <c r="K32">
        <v>0.12172216732313042</v>
      </c>
      <c r="L32">
        <v>0.45217275806723667</v>
      </c>
      <c r="M32">
        <v>0.35767486536108184</v>
      </c>
      <c r="N32">
        <v>5.9690302436242515E-2</v>
      </c>
      <c r="O32">
        <v>1.9889370976149401E-3</v>
      </c>
      <c r="Q32">
        <v>30</v>
      </c>
      <c r="R32">
        <f>SUMPRODUCT(surv_vul,wa,AL32:AU32)</f>
        <v>9.5250205376614527</v>
      </c>
      <c r="S32">
        <f>SIM!S32</f>
        <v>65.594137355872306</v>
      </c>
      <c r="T32">
        <f t="shared" si="11"/>
        <v>1.9295642451858583</v>
      </c>
      <c r="U32">
        <f t="shared" si="12"/>
        <v>-3.6360943711724998</v>
      </c>
      <c r="W32">
        <f>SIM!W32</f>
        <v>4.5118107443885616E-9</v>
      </c>
      <c r="X32">
        <f>SIM!X32</f>
        <v>0.3136038121981034</v>
      </c>
      <c r="Y32">
        <f>SIM!Y32</f>
        <v>7.4224371313894641</v>
      </c>
      <c r="Z32">
        <f>SIM!Z32</f>
        <v>3.0952417038785711</v>
      </c>
      <c r="AA32">
        <f>SIM!AA32</f>
        <v>11.455659554665873</v>
      </c>
      <c r="AB32">
        <f>SIM!AB32</f>
        <v>11.016413628071989</v>
      </c>
      <c r="AC32">
        <f>SIM!AC32</f>
        <v>6.039964430964865</v>
      </c>
      <c r="AD32">
        <f>SIM!AD32</f>
        <v>3.5434770462172342</v>
      </c>
      <c r="AE32">
        <f>SIM!AE32</f>
        <v>1.3329324487274603</v>
      </c>
      <c r="AF32">
        <f>SIM!AF32</f>
        <v>0.28643802166617838</v>
      </c>
      <c r="AG32">
        <f>SIM!AG32</f>
        <v>2.9588042014663037E-2</v>
      </c>
      <c r="AH32">
        <f>SIM!AH32</f>
        <v>8.3689944732198403E-4</v>
      </c>
      <c r="AK32">
        <v>0</v>
      </c>
      <c r="AL32">
        <f>(reca*$AW31/(1+recb*$AW31))*EXP(AK31)</f>
        <v>31.869822085495183</v>
      </c>
      <c r="AM32">
        <f>MAX(AL31*Sa*(1-BL31),0.01)</f>
        <v>29.321662175057106</v>
      </c>
      <c r="AN32">
        <f>MAX(AM31*Sa*(1-BM31),0.01)</f>
        <v>5.939331615138582</v>
      </c>
      <c r="AO32">
        <f>MAX(AN31*Sa*(1-BN31),0.01)</f>
        <v>4.2873918449623556</v>
      </c>
      <c r="AP32">
        <f>MAX(AO31*Sa*(1-BO31),0.01)</f>
        <v>7.2174281899537313E-2</v>
      </c>
      <c r="AQ32">
        <f>MAX(AP31*Sa*(1-BP31),0.01)</f>
        <v>1.1845199763479735E-2</v>
      </c>
      <c r="AR32">
        <f>MAX(AQ31*Sa*(1-BQ31),0.01)</f>
        <v>0.01</v>
      </c>
      <c r="AS32">
        <f>MAX(AR31*Sa*(1-BR31),0.01)</f>
        <v>0.01</v>
      </c>
      <c r="AT32">
        <f>MAX(AS31*Sa*(1-BS31),0.01)</f>
        <v>0.01</v>
      </c>
      <c r="AU32">
        <f>AT31*Sa*(1-BT31)/(1-Sa*(1-BU31))</f>
        <v>3.266951530133633E-7</v>
      </c>
      <c r="AW32">
        <f>SUMPRODUCT(AL32:AU32,fec)</f>
        <v>16.095571525324125</v>
      </c>
      <c r="AY32">
        <f>MMULT($AL32:$AU32,D$24:D$33)</f>
        <v>8.8740718779586437E-8</v>
      </c>
      <c r="AZ32">
        <f>MMULT($AL32:$AU32,E$24:E$33)</f>
        <v>2.660575951065177</v>
      </c>
      <c r="BA32">
        <f>MMULT($AL32:$AU32,F$24:F$33)</f>
        <v>29.199360563501042</v>
      </c>
      <c r="BB32">
        <f>MMULT($AL32:$AU32,G$24:G$33)</f>
        <v>9.4193093200306777</v>
      </c>
      <c r="BC32">
        <f>MMULT($AL32:$AU32,H$24:H$33)</f>
        <v>20.27436132701337</v>
      </c>
      <c r="BD32">
        <f>MMULT($AL32:$AU32,I$24:I$33)</f>
        <v>5.1767495007938749</v>
      </c>
      <c r="BE32">
        <f>MMULT($AL32:$AU32,J$24:J$33)</f>
        <v>3.7269031353288899</v>
      </c>
      <c r="BF32">
        <f>MMULT($AL32:$AU32,K$24:K$33)</f>
        <v>1.0102770449157974</v>
      </c>
      <c r="BG32">
        <f>MMULT($AL32:$AU32,L$24:L$33)</f>
        <v>5.4924040859026288E-2</v>
      </c>
      <c r="BH32">
        <f>MMULT($AL32:$AU32,M$24:M$33)</f>
        <v>8.7630663016439684E-3</v>
      </c>
      <c r="BI32">
        <f>MMULT($AL32:$AU32,N$24:N$33)</f>
        <v>9.7724960577949072E-4</v>
      </c>
      <c r="BJ32">
        <f>MMULT($AL32:$AU32,O$24:O$33)</f>
        <v>2.6097203402654987E-5</v>
      </c>
      <c r="BL32">
        <f>MMULT($BW32:$CH32,F$11:F$22)</f>
        <v>0.24289853906852515</v>
      </c>
      <c r="BM32">
        <f>MMULT($BW32:$CH32,G$11:G$22)</f>
        <v>0.49504455128811209</v>
      </c>
      <c r="BN32">
        <f>MMULT($BW32:$CH32,H$11:H$22)</f>
        <v>0.94496782116272604</v>
      </c>
      <c r="BO32">
        <f>MMULT($BW32:$CH32,I$11:I$22)</f>
        <v>0.99883714266023116</v>
      </c>
      <c r="BP32">
        <f>MMULT($BW32:$CH32,J$11:J$22)</f>
        <v>0.99995748820335084</v>
      </c>
      <c r="BQ32">
        <f>MMULT($BW32:$CH32,K$11:K$22)</f>
        <v>0.99999647131544367</v>
      </c>
      <c r="BR32">
        <f>MMULT($BW32:$CH32,L$11:L$22)</f>
        <v>0.99999934424608428</v>
      </c>
      <c r="BS32">
        <f>MMULT($BW32:$CH32,M$11:M$22)</f>
        <v>0.99999804887084442</v>
      </c>
      <c r="BT32">
        <f>MMULT($BW32:$CH32,N$11:N$22)</f>
        <v>0.99998746131223593</v>
      </c>
      <c r="BU32">
        <f>MMULT($BW32:$CH32,O$11:O$22)</f>
        <v>0.99995537578667193</v>
      </c>
      <c r="BW32">
        <f t="shared" si="13"/>
        <v>5.0842621137597105E-2</v>
      </c>
      <c r="BX32">
        <f t="shared" si="0"/>
        <v>0.11787064829799364</v>
      </c>
      <c r="BY32">
        <f t="shared" si="1"/>
        <v>0.25419861901590574</v>
      </c>
      <c r="BZ32">
        <f t="shared" si="2"/>
        <v>0.32860601544280638</v>
      </c>
      <c r="CA32">
        <f t="shared" si="3"/>
        <v>0.56503183355040931</v>
      </c>
      <c r="CB32">
        <f t="shared" si="4"/>
        <v>1</v>
      </c>
      <c r="CC32">
        <f t="shared" si="5"/>
        <v>1</v>
      </c>
      <c r="CD32">
        <f t="shared" si="6"/>
        <v>1</v>
      </c>
      <c r="CE32">
        <f t="shared" si="7"/>
        <v>1</v>
      </c>
      <c r="CF32">
        <f t="shared" si="8"/>
        <v>1</v>
      </c>
      <c r="CG32">
        <f t="shared" si="9"/>
        <v>1</v>
      </c>
      <c r="CH32">
        <f t="shared" si="10"/>
        <v>1</v>
      </c>
      <c r="CJ32">
        <f t="shared" si="14"/>
        <v>0.69304581145372601</v>
      </c>
      <c r="CK32">
        <f>SIM!CJ32</f>
        <v>0.33366097008016166</v>
      </c>
    </row>
    <row r="33" spans="1:89">
      <c r="A33" t="s">
        <v>34</v>
      </c>
      <c r="B33">
        <v>0.9</v>
      </c>
      <c r="C33">
        <v>10</v>
      </c>
      <c r="D33">
        <v>3.1481052654936432E-26</v>
      </c>
      <c r="E33">
        <v>1.5369496372255706E-20</v>
      </c>
      <c r="F33">
        <v>1.3625613995883881E-15</v>
      </c>
      <c r="G33">
        <v>2.2075016852858394E-11</v>
      </c>
      <c r="H33">
        <v>6.6007139138882107E-8</v>
      </c>
      <c r="I33">
        <v>3.7017618926929925E-5</v>
      </c>
      <c r="J33">
        <v>3.9988977136551172E-3</v>
      </c>
      <c r="K33">
        <v>8.6806639931740148E-2</v>
      </c>
      <c r="L33">
        <v>0.40033212656694794</v>
      </c>
      <c r="M33">
        <v>0.41053187429833604</v>
      </c>
      <c r="N33">
        <v>9.3696955196574949E-2</v>
      </c>
      <c r="O33">
        <v>4.5518271571016733E-3</v>
      </c>
      <c r="Q33">
        <v>31</v>
      </c>
      <c r="R33">
        <f>SUMPRODUCT(surv_vul,wa,AL33:AU33)</f>
        <v>3.0341094060178344</v>
      </c>
      <c r="S33">
        <f>SIM!S33</f>
        <v>89.882608767975</v>
      </c>
      <c r="T33">
        <f t="shared" si="11"/>
        <v>3.3885865316378698</v>
      </c>
      <c r="U33">
        <f t="shared" si="12"/>
        <v>-2.3588768032791139</v>
      </c>
      <c r="W33">
        <f>SIM!W33</f>
        <v>4.144315972793523E-9</v>
      </c>
      <c r="X33">
        <f>SIM!X33</f>
        <v>0.28806024103381928</v>
      </c>
      <c r="Y33">
        <f>SIM!Y33</f>
        <v>6.8182373165989807</v>
      </c>
      <c r="Z33">
        <f>SIM!Z33</f>
        <v>3.1070192918958623</v>
      </c>
      <c r="AA33">
        <f>SIM!AA33</f>
        <v>11.042954633276187</v>
      </c>
      <c r="AB33">
        <f>SIM!AB33</f>
        <v>8.1490160325620309</v>
      </c>
      <c r="AC33">
        <f>SIM!AC33</f>
        <v>6.8649682886873773</v>
      </c>
      <c r="AD33">
        <f>SIM!AD33</f>
        <v>3.2043241834350753</v>
      </c>
      <c r="AE33">
        <f>SIM!AE33</f>
        <v>1.102319414314632</v>
      </c>
      <c r="AF33">
        <f>SIM!AF33</f>
        <v>0.23320369032568694</v>
      </c>
      <c r="AG33">
        <f>SIM!AG33</f>
        <v>2.1967768796323325E-2</v>
      </c>
      <c r="AH33">
        <f>SIM!AH33</f>
        <v>6.9481163827105888E-4</v>
      </c>
      <c r="AK33">
        <v>0</v>
      </c>
      <c r="AL33">
        <f>(reca*$AW32/(1+recb*$AW32))*EXP(AK32)</f>
        <v>19.517244133019581</v>
      </c>
      <c r="AM33">
        <f>MAX(AL32*Sa*(1-BL32),0.01)</f>
        <v>16.89008294451703</v>
      </c>
      <c r="AN33">
        <f>MAX(AM32*Sa*(1-BM32),0.01)</f>
        <v>10.36429361180296</v>
      </c>
      <c r="AO33">
        <f>MAX(AN32*Sa*(1-BN32),0.01)</f>
        <v>0.22879806178582371</v>
      </c>
      <c r="AP33">
        <f>MAX(AO32*Sa*(1-BO32),0.01)</f>
        <v>0.01</v>
      </c>
      <c r="AQ33">
        <f>MAX(AP32*Sa*(1-BP32),0.01)</f>
        <v>0.01</v>
      </c>
      <c r="AR33">
        <f>MAX(AQ32*Sa*(1-BQ32),0.01)</f>
        <v>0.01</v>
      </c>
      <c r="AS33">
        <f>MAX(AR32*Sa*(1-BR32),0.01)</f>
        <v>0.01</v>
      </c>
      <c r="AT33">
        <f>MAX(AS32*Sa*(1-BS32),0.01)</f>
        <v>0.01</v>
      </c>
      <c r="AU33">
        <f>AT32*Sa*(1-BT32)/(1-Sa*(1-BU32))</f>
        <v>8.7773559983424645E-8</v>
      </c>
      <c r="AW33">
        <f>SUMPRODUCT(AL33:AU33,fec)</f>
        <v>10.842388373581905</v>
      </c>
      <c r="AY33">
        <f>MMULT($AL33:$AU33,D$24:D$33)</f>
        <v>5.43452758524788E-8</v>
      </c>
      <c r="AZ33">
        <f>MMULT($AL33:$AU33,E$24:E$33)</f>
        <v>1.6293504911494197</v>
      </c>
      <c r="BA33">
        <f>MMULT($AL33:$AU33,F$24:F$33)</f>
        <v>17.880938680697611</v>
      </c>
      <c r="BB33">
        <f>MMULT($AL33:$AU33,G$24:G$33)</f>
        <v>5.4316542265526477</v>
      </c>
      <c r="BC33">
        <f>MMULT($AL33:$AU33,H$24:H$33)</f>
        <v>12.543913296078108</v>
      </c>
      <c r="BD33">
        <f>MMULT($AL33:$AU33,I$24:I$33)</f>
        <v>7.4678026605448791</v>
      </c>
      <c r="BE33">
        <f>MMULT($AL33:$AU33,J$24:J$33)</f>
        <v>1.9843701974713881</v>
      </c>
      <c r="BF33">
        <f>MMULT($AL33:$AU33,K$24:K$33)</f>
        <v>8.1747650047038711E-2</v>
      </c>
      <c r="BG33">
        <f>MMULT($AL33:$AU33,L$24:L$33)</f>
        <v>2.1250660749161387E-2</v>
      </c>
      <c r="BH33">
        <f>MMULT($AL33:$AU33,M$24:M$33)</f>
        <v>8.3897124456723485E-3</v>
      </c>
      <c r="BI33">
        <f>MMULT($AL33:$AU33,N$24:N$33)</f>
        <v>9.7497272967275749E-4</v>
      </c>
      <c r="BJ33">
        <f>MMULT($AL33:$AU33,O$24:O$33)</f>
        <v>2.6092447657126131E-5</v>
      </c>
      <c r="BL33">
        <f>MMULT($BW33:$CH33,F$11:F$22)</f>
        <v>0.36444685261072568</v>
      </c>
      <c r="BM33">
        <f>MMULT($BW33:$CH33,G$11:G$22)</f>
        <v>0.78290904747625722</v>
      </c>
      <c r="BN33">
        <f>MMULT($BW33:$CH33,H$11:H$22)</f>
        <v>0.98469923101216905</v>
      </c>
      <c r="BO33">
        <f>MMULT($BW33:$CH33,I$11:I$22)</f>
        <v>0.99967946003981401</v>
      </c>
      <c r="BP33">
        <f>MMULT($BW33:$CH33,J$11:J$22)</f>
        <v>0.99998829273935641</v>
      </c>
      <c r="BQ33">
        <f>MMULT($BW33:$CH33,K$11:K$22)</f>
        <v>0.99999902812083974</v>
      </c>
      <c r="BR33">
        <f>MMULT($BW33:$CH33,L$11:L$22)</f>
        <v>0.99999975879557934</v>
      </c>
      <c r="BS33">
        <f>MMULT($BW33:$CH33,M$11:M$22)</f>
        <v>0.99999815924703217</v>
      </c>
      <c r="BT33">
        <f>MMULT($BW33:$CH33,N$11:N$22)</f>
        <v>0.99998750341027987</v>
      </c>
      <c r="BU33">
        <f>MMULT($BW33:$CH33,O$11:O$22)</f>
        <v>0.99995539660487764</v>
      </c>
      <c r="BW33">
        <f t="shared" si="13"/>
        <v>7.6258992300330591E-2</v>
      </c>
      <c r="BX33">
        <f t="shared" si="0"/>
        <v>0.17679452186534045</v>
      </c>
      <c r="BY33">
        <f t="shared" si="1"/>
        <v>0.38131316472547583</v>
      </c>
      <c r="BZ33">
        <f t="shared" si="2"/>
        <v>0.57202081765573276</v>
      </c>
      <c r="CA33">
        <f t="shared" si="3"/>
        <v>0.88034366729310864</v>
      </c>
      <c r="CB33">
        <f t="shared" si="4"/>
        <v>1</v>
      </c>
      <c r="CC33">
        <f t="shared" si="5"/>
        <v>1</v>
      </c>
      <c r="CD33">
        <f t="shared" si="6"/>
        <v>1</v>
      </c>
      <c r="CE33">
        <f t="shared" si="7"/>
        <v>1</v>
      </c>
      <c r="CF33">
        <f t="shared" si="8"/>
        <v>1</v>
      </c>
      <c r="CG33">
        <f t="shared" si="9"/>
        <v>1</v>
      </c>
      <c r="CH33">
        <f t="shared" si="10"/>
        <v>1</v>
      </c>
      <c r="CJ33">
        <f t="shared" si="14"/>
        <v>0.75722759698666575</v>
      </c>
      <c r="CK33">
        <f>SIM!CJ33</f>
        <v>0.33366097008016166</v>
      </c>
    </row>
    <row r="34" spans="1:89">
      <c r="A34" t="s">
        <v>35</v>
      </c>
      <c r="B34">
        <v>4.5</v>
      </c>
      <c r="Q34">
        <v>32</v>
      </c>
      <c r="R34">
        <f>SUMPRODUCT(surv_vul,wa,AL34:AU34)</f>
        <v>1.0947836325713023</v>
      </c>
      <c r="S34">
        <f>SIM!S34</f>
        <v>50.243257221281887</v>
      </c>
      <c r="T34">
        <f t="shared" si="11"/>
        <v>3.82631960536597</v>
      </c>
      <c r="U34">
        <f t="shared" si="12"/>
        <v>-2.0452951402499138</v>
      </c>
      <c r="W34">
        <f>SIM!W34</f>
        <v>4.244444616311618E-9</v>
      </c>
      <c r="X34">
        <f>SIM!X34</f>
        <v>0.29501991267637101</v>
      </c>
      <c r="Y34">
        <f>SIM!Y34</f>
        <v>6.9825131826524149</v>
      </c>
      <c r="Z34">
        <f>SIM!Z34</f>
        <v>2.8558414231939024</v>
      </c>
      <c r="AA34">
        <f>SIM!AA34</f>
        <v>10.223343224062392</v>
      </c>
      <c r="AB34">
        <f>SIM!AB34</f>
        <v>7.8718261572597443</v>
      </c>
      <c r="AC34">
        <f>SIM!AC34</f>
        <v>5.7901145453559328</v>
      </c>
      <c r="AD34">
        <f>SIM!AD34</f>
        <v>3.1541441830739796</v>
      </c>
      <c r="AE34">
        <f>SIM!AE34</f>
        <v>1.0057156867095007</v>
      </c>
      <c r="AF34">
        <f>SIM!AF34</f>
        <v>0.19650054318341434</v>
      </c>
      <c r="AG34">
        <f>SIM!AG34</f>
        <v>1.8002418970998198E-2</v>
      </c>
      <c r="AH34">
        <f>SIM!AH34</f>
        <v>5.5481709104834018E-4</v>
      </c>
      <c r="AK34">
        <v>0</v>
      </c>
      <c r="AL34">
        <f>(reca*$AW33/(1+recb*$AW33))*EXP(AK33)</f>
        <v>13.923359156675406</v>
      </c>
      <c r="AM34">
        <f>MAX(AL33*Sa*(1-BL33),0.01)</f>
        <v>8.6829725374926099</v>
      </c>
      <c r="AN34">
        <f>MAX(AM33*Sa*(1-BM33),0.01)</f>
        <v>2.566679049017778</v>
      </c>
      <c r="AO34">
        <f>MAX(AN33*Sa*(1-BN33),0.01)</f>
        <v>0.11100716847088855</v>
      </c>
      <c r="AP34">
        <f>MAX(AO33*Sa*(1-BO33),0.01)</f>
        <v>0.01</v>
      </c>
      <c r="AQ34">
        <f>MAX(AP33*Sa*(1-BP33),0.01)</f>
        <v>0.01</v>
      </c>
      <c r="AR34">
        <f>MAX(AQ33*Sa*(1-BQ33),0.01)</f>
        <v>0.01</v>
      </c>
      <c r="AS34">
        <f>MAX(AR33*Sa*(1-BR33),0.01)</f>
        <v>0.01</v>
      </c>
      <c r="AT34">
        <f>MAX(AS33*Sa*(1-BS33),0.01)</f>
        <v>0.01</v>
      </c>
      <c r="AU34">
        <f>AT33*Sa*(1-BT33)/(1-Sa*(1-BU33))</f>
        <v>8.7478863182661813E-8</v>
      </c>
      <c r="AW34">
        <f>SUMPRODUCT(AL34:AU34,fec)</f>
        <v>3.0134546126457393</v>
      </c>
      <c r="AY34">
        <f>MMULT($AL34:$AU34,D$24:D$33)</f>
        <v>3.8769243665644338E-8</v>
      </c>
      <c r="AZ34">
        <f>MMULT($AL34:$AU34,E$24:E$33)</f>
        <v>1.1623583599002196</v>
      </c>
      <c r="BA34">
        <f>MMULT($AL34:$AU34,F$24:F$33)</f>
        <v>12.753194097740138</v>
      </c>
      <c r="BB34">
        <f>MMULT($AL34:$AU34,G$24:G$33)</f>
        <v>2.7947372151864389</v>
      </c>
      <c r="BC34">
        <f>MMULT($AL34:$AU34,H$24:H$33)</f>
        <v>6.1021002530801063</v>
      </c>
      <c r="BD34">
        <f>MMULT($AL34:$AU34,I$24:I$33)</f>
        <v>1.9189269862913547</v>
      </c>
      <c r="BE34">
        <f>MMULT($AL34:$AU34,J$24:J$33)</f>
        <v>0.52818923478450064</v>
      </c>
      <c r="BF34">
        <f>MMULT($AL34:$AU34,K$24:K$33)</f>
        <v>4.4576464305643937E-2</v>
      </c>
      <c r="BG34">
        <f>MMULT($AL34:$AU34,L$24:L$33)</f>
        <v>2.0545530997656526E-2</v>
      </c>
      <c r="BH34">
        <f>MMULT($AL34:$AU34,M$24:M$33)</f>
        <v>8.3886093790238071E-3</v>
      </c>
      <c r="BI34">
        <f>MMULT($AL34:$AU34,N$24:N$33)</f>
        <v>9.7497261450054133E-4</v>
      </c>
      <c r="BJ34">
        <f>MMULT($AL34:$AU34,O$24:O$33)</f>
        <v>2.6092446315390296E-5</v>
      </c>
      <c r="BL34">
        <f>MMULT($BW34:$CH34,F$11:F$22)</f>
        <v>0.52348432140852308</v>
      </c>
      <c r="BM34">
        <f>MMULT($BW34:$CH34,G$11:G$22)</f>
        <v>0.99961759841399889</v>
      </c>
      <c r="BN34">
        <f>MMULT($BW34:$CH34,H$11:H$22)</f>
        <v>0.99999996978814643</v>
      </c>
      <c r="BO34">
        <f>MMULT($BW34:$CH34,I$11:I$22)</f>
        <v>0.99999999994007782</v>
      </c>
      <c r="BP34">
        <f>MMULT($BW34:$CH34,J$11:J$22)</f>
        <v>0.99999999999889866</v>
      </c>
      <c r="BQ34">
        <f>MMULT($BW34:$CH34,K$11:K$22)</f>
        <v>0.99999999950287477</v>
      </c>
      <c r="BR34">
        <f>MMULT($BW34:$CH34,L$11:L$22)</f>
        <v>0.99999991627180096</v>
      </c>
      <c r="BS34">
        <f>MMULT($BW34:$CH34,M$11:M$22)</f>
        <v>0.99999820117382798</v>
      </c>
      <c r="BT34">
        <f>MMULT($BW34:$CH34,N$11:N$22)</f>
        <v>0.99998751940101882</v>
      </c>
      <c r="BU34">
        <f>MMULT($BW34:$CH34,O$11:O$22)</f>
        <v>0.99995540451249765</v>
      </c>
      <c r="BW34">
        <f t="shared" si="13"/>
        <v>0.10947968582819853</v>
      </c>
      <c r="BX34">
        <f t="shared" si="0"/>
        <v>0.25381149467681929</v>
      </c>
      <c r="BY34">
        <f t="shared" si="1"/>
        <v>0.54751093170374576</v>
      </c>
      <c r="BZ34">
        <f t="shared" si="2"/>
        <v>1</v>
      </c>
      <c r="CA34">
        <f t="shared" si="3"/>
        <v>1</v>
      </c>
      <c r="CB34">
        <f t="shared" si="4"/>
        <v>1</v>
      </c>
      <c r="CC34">
        <f t="shared" si="5"/>
        <v>1</v>
      </c>
      <c r="CD34">
        <f t="shared" si="6"/>
        <v>1</v>
      </c>
      <c r="CE34">
        <f t="shared" si="7"/>
        <v>1</v>
      </c>
      <c r="CF34">
        <f t="shared" si="8"/>
        <v>1</v>
      </c>
      <c r="CG34">
        <f t="shared" si="9"/>
        <v>1</v>
      </c>
      <c r="CH34">
        <f t="shared" si="10"/>
        <v>1</v>
      </c>
      <c r="CJ34">
        <f t="shared" si="14"/>
        <v>0.82590017601739696</v>
      </c>
      <c r="CK34">
        <f>SIM!CJ34</f>
        <v>0.33366097008016166</v>
      </c>
    </row>
    <row r="35" spans="1:89">
      <c r="D35" t="s">
        <v>32</v>
      </c>
      <c r="Q35">
        <v>33</v>
      </c>
      <c r="R35">
        <f>SUMPRODUCT(surv_vul,wa,AL35:AU35)</f>
        <v>0.34835313172264587</v>
      </c>
      <c r="S35">
        <f>SIM!S35</f>
        <v>48.023794687601786</v>
      </c>
      <c r="T35">
        <f t="shared" si="11"/>
        <v>4.9262351781216198</v>
      </c>
      <c r="U35">
        <f t="shared" si="12"/>
        <v>-1.0590070752859253</v>
      </c>
      <c r="W35">
        <f>SIM!W35</f>
        <v>4.3338022752776411E-9</v>
      </c>
      <c r="X35">
        <f>SIM!X35</f>
        <v>0.30123092288067521</v>
      </c>
      <c r="Y35">
        <f>SIM!Y35</f>
        <v>7.1295272970788961</v>
      </c>
      <c r="Z35">
        <f>SIM!Z35</f>
        <v>2.92444601527282</v>
      </c>
      <c r="AA35">
        <f>SIM!AA35</f>
        <v>10.368103367219883</v>
      </c>
      <c r="AB35">
        <f>SIM!AB35</f>
        <v>7.302752291021676</v>
      </c>
      <c r="AC35">
        <f>SIM!AC35</f>
        <v>5.4306870422478051</v>
      </c>
      <c r="AD35">
        <f>SIM!AD35</f>
        <v>2.8142831744363495</v>
      </c>
      <c r="AE35">
        <f>SIM!AE35</f>
        <v>0.93821458610914243</v>
      </c>
      <c r="AF35">
        <f>SIM!AF35</f>
        <v>0.16207281175440702</v>
      </c>
      <c r="AG35">
        <f>SIM!AG35</f>
        <v>1.1743237994858149E-2</v>
      </c>
      <c r="AH35">
        <f>SIM!AH35</f>
        <v>2.6615816611514471E-4</v>
      </c>
      <c r="AK35">
        <v>0</v>
      </c>
      <c r="AL35">
        <f>(reca*$AW34/(1+recb*$AW34))*EXP(AK34)</f>
        <v>4.2430107180535916</v>
      </c>
      <c r="AM35">
        <f>MAX(AL34*Sa*(1-BL34),0.01)</f>
        <v>4.6442894598354121</v>
      </c>
      <c r="AN35">
        <f>MAX(AM34*Sa*(1-BM34),0.01)</f>
        <v>0.01</v>
      </c>
      <c r="AO35">
        <f>MAX(AN34*Sa*(1-BN34),0.01)</f>
        <v>0.01</v>
      </c>
      <c r="AP35">
        <f>MAX(AO34*Sa*(1-BO34),0.01)</f>
        <v>0.01</v>
      </c>
      <c r="AQ35">
        <f>MAX(AP34*Sa*(1-BP34),0.01)</f>
        <v>0.01</v>
      </c>
      <c r="AR35">
        <f>MAX(AQ34*Sa*(1-BQ34),0.01)</f>
        <v>0.01</v>
      </c>
      <c r="AS35">
        <f>MAX(AR34*Sa*(1-BR34),0.01)</f>
        <v>0.01</v>
      </c>
      <c r="AT35">
        <f>MAX(AS34*Sa*(1-BS34),0.01)</f>
        <v>0.01</v>
      </c>
      <c r="AU35">
        <f>AT34*Sa*(1-BT34)/(1-Sa*(1-BU34))</f>
        <v>8.7366924026445381E-8</v>
      </c>
      <c r="AW35">
        <f>SUMPRODUCT(AL35:AU35,fec)</f>
        <v>0.30335899384530457</v>
      </c>
      <c r="AY35">
        <f>MMULT($AL35:$AU35,D$24:D$33)</f>
        <v>1.1814556734781235E-8</v>
      </c>
      <c r="AZ35">
        <f>MMULT($AL35:$AU35,E$24:E$33)</f>
        <v>0.35421761433663795</v>
      </c>
      <c r="BA35">
        <f>MMULT($AL35:$AU35,F$24:F$33)</f>
        <v>3.8881027544918889</v>
      </c>
      <c r="BB35">
        <f>MMULT($AL35:$AU35,G$24:G$33)</f>
        <v>1.4904381299538518</v>
      </c>
      <c r="BC35">
        <f>MMULT($AL35:$AU35,H$24:H$33)</f>
        <v>3.0926905453049249</v>
      </c>
      <c r="BD35">
        <f>MMULT($AL35:$AU35,I$24:I$33)</f>
        <v>7.1798308504872663E-2</v>
      </c>
      <c r="BE35">
        <f>MMULT($AL35:$AU35,J$24:J$33)</f>
        <v>1.2155110173815341E-2</v>
      </c>
      <c r="BF35">
        <f>MMULT($AL35:$AU35,K$24:K$33)</f>
        <v>1.8567128154413425E-2</v>
      </c>
      <c r="BG35">
        <f>MMULT($AL35:$AU35,L$24:L$33)</f>
        <v>1.9941790360171446E-2</v>
      </c>
      <c r="BH35">
        <f>MMULT($AL35:$AU35,M$24:M$33)</f>
        <v>8.3876635456600658E-3</v>
      </c>
      <c r="BI35">
        <f>MMULT($AL35:$AU35,N$24:N$33)</f>
        <v>9.7497252892836525E-4</v>
      </c>
      <c r="BJ35">
        <f>MMULT($AL35:$AU35,O$24:O$33)</f>
        <v>2.6092445805582252E-5</v>
      </c>
      <c r="BL35">
        <f>MMULT($BW35:$CH35,F$11:F$22)</f>
        <v>0.98751200495560909</v>
      </c>
      <c r="BM35">
        <f>MMULT($BW35:$CH35,G$11:G$22)</f>
        <v>0.99999999954430796</v>
      </c>
      <c r="BN35">
        <f>MMULT($BW35:$CH35,H$11:H$22)</f>
        <v>0.99999999999998379</v>
      </c>
      <c r="BO35">
        <f>MMULT($BW35:$CH35,I$11:I$22)</f>
        <v>1</v>
      </c>
      <c r="BP35">
        <f>MMULT($BW35:$CH35,J$11:J$22)</f>
        <v>0.99999999999995093</v>
      </c>
      <c r="BQ35">
        <f>MMULT($BW35:$CH35,K$11:K$22)</f>
        <v>0.99999999950294538</v>
      </c>
      <c r="BR35">
        <f>MMULT($BW35:$CH35,L$11:L$22)</f>
        <v>0.99999991627181195</v>
      </c>
      <c r="BS35">
        <f>MMULT($BW35:$CH35,M$11:M$22)</f>
        <v>0.99999820117383109</v>
      </c>
      <c r="BT35">
        <f>MMULT($BW35:$CH35,N$11:N$22)</f>
        <v>0.99998751940102004</v>
      </c>
      <c r="BU35">
        <f>MMULT($BW35:$CH35,O$11:O$22)</f>
        <v>0.99995540451249831</v>
      </c>
      <c r="BW35">
        <f t="shared" si="13"/>
        <v>0.36681886359047461</v>
      </c>
      <c r="BX35">
        <f t="shared" si="0"/>
        <v>0.85041203680626187</v>
      </c>
      <c r="BY35">
        <f t="shared" si="1"/>
        <v>1</v>
      </c>
      <c r="BZ35">
        <f t="shared" si="2"/>
        <v>1</v>
      </c>
      <c r="CA35">
        <f t="shared" si="3"/>
        <v>1</v>
      </c>
      <c r="CB35">
        <f t="shared" si="4"/>
        <v>1</v>
      </c>
      <c r="CC35">
        <f t="shared" si="5"/>
        <v>1</v>
      </c>
      <c r="CD35">
        <f t="shared" si="6"/>
        <v>1</v>
      </c>
      <c r="CE35">
        <f t="shared" si="7"/>
        <v>1</v>
      </c>
      <c r="CF35">
        <f t="shared" si="8"/>
        <v>1</v>
      </c>
      <c r="CG35">
        <f t="shared" si="9"/>
        <v>1</v>
      </c>
      <c r="CH35">
        <f t="shared" si="10"/>
        <v>1</v>
      </c>
      <c r="CJ35">
        <f t="shared" si="14"/>
        <v>0.93476924169972797</v>
      </c>
      <c r="CK35">
        <f>SIM!CJ35</f>
        <v>0.33366097008016166</v>
      </c>
    </row>
    <row r="36" spans="1:89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Q36">
        <v>34</v>
      </c>
      <c r="R36">
        <f>SUMPRODUCT(surv_vul,wa,AL36:AU36)</f>
        <v>0.34835313172264581</v>
      </c>
      <c r="S36">
        <f>SIM!S36</f>
        <v>55.2538753427567</v>
      </c>
      <c r="T36">
        <f t="shared" si="11"/>
        <v>5.0664770472736214</v>
      </c>
      <c r="U36">
        <f t="shared" si="12"/>
        <v>-0.9810597399742722</v>
      </c>
      <c r="W36">
        <f>SIM!W36</f>
        <v>2.6902348075688532E-9</v>
      </c>
      <c r="X36">
        <f>SIM!X36</f>
        <v>0.18699097641031562</v>
      </c>
      <c r="Y36">
        <f>SIM!Y36</f>
        <v>4.4264950325860681</v>
      </c>
      <c r="Z36">
        <f>SIM!Z36</f>
        <v>2.38568109697722</v>
      </c>
      <c r="AA36">
        <f>SIM!AA36</f>
        <v>8.4705978958705117</v>
      </c>
      <c r="AB36">
        <f>SIM!AB36</f>
        <v>5.9278824234618979</v>
      </c>
      <c r="AC36">
        <f>SIM!AC36</f>
        <v>4.1697017578119322</v>
      </c>
      <c r="AD36">
        <f>SIM!AD36</f>
        <v>2.0874803638815327</v>
      </c>
      <c r="AE36">
        <f>SIM!AE36</f>
        <v>0.68838367775717857</v>
      </c>
      <c r="AF36">
        <f>SIM!AF36</f>
        <v>0.12510803433725401</v>
      </c>
      <c r="AG36">
        <f>SIM!AG36</f>
        <v>9.4993121729761293E-3</v>
      </c>
      <c r="AH36">
        <f>SIM!AH36</f>
        <v>2.388654277380458E-4</v>
      </c>
      <c r="AK36">
        <v>0</v>
      </c>
      <c r="AL36">
        <f>(reca*$AW35/(1+recb*$AW35))*EXP(AK35)</f>
        <v>0.4418904057786302</v>
      </c>
      <c r="AM36">
        <f>MAX(AL35*Sa*(1-BL35),0.01)</f>
        <v>3.709068940396338E-2</v>
      </c>
      <c r="AN36">
        <f>MAX(AM35*Sa*(1-BM35),0.01)</f>
        <v>0.01</v>
      </c>
      <c r="AO36">
        <f>MAX(AN35*Sa*(1-BN35),0.01)</f>
        <v>0.01</v>
      </c>
      <c r="AP36">
        <f>MAX(AO35*Sa*(1-BO35),0.01)</f>
        <v>0.01</v>
      </c>
      <c r="AQ36">
        <f>MAX(AP35*Sa*(1-BP35),0.01)</f>
        <v>0.01</v>
      </c>
      <c r="AR36">
        <f>MAX(AQ35*Sa*(1-BQ35),0.01)</f>
        <v>0.01</v>
      </c>
      <c r="AS36">
        <f>MAX(AR35*Sa*(1-BR35),0.01)</f>
        <v>0.01</v>
      </c>
      <c r="AT36">
        <f>MAX(AS35*Sa*(1-BS35),0.01)</f>
        <v>0.01</v>
      </c>
      <c r="AU36">
        <f>AT35*Sa*(1-BT35)/(1-Sa*(1-BU35))</f>
        <v>8.7366924017896357E-8</v>
      </c>
      <c r="AW36">
        <f>SUMPRODUCT(AL36:AU36,fec)</f>
        <v>0.30335899384530451</v>
      </c>
      <c r="AY36">
        <f>MMULT($AL36:$AU36,D$24:D$33)</f>
        <v>1.2304327273047823E-9</v>
      </c>
      <c r="AZ36">
        <f>MMULT($AL36:$AU36,E$24:E$33)</f>
        <v>3.6890163603576366E-2</v>
      </c>
      <c r="BA36">
        <f>MMULT($AL36:$AU36,F$24:F$33)</f>
        <v>0.40455092974267093</v>
      </c>
      <c r="BB36">
        <f>MMULT($AL36:$AU36,G$24:G$33)</f>
        <v>1.2353510134351953E-2</v>
      </c>
      <c r="BC36">
        <f>MMULT($AL36:$AU36,H$24:H$33)</f>
        <v>2.5971611741341844E-2</v>
      </c>
      <c r="BD36">
        <f>MMULT($AL36:$AU36,I$24:I$33)</f>
        <v>9.1644710073987938E-3</v>
      </c>
      <c r="BE36">
        <f>MMULT($AL36:$AU36,J$24:J$33)</f>
        <v>1.2152704414460161E-2</v>
      </c>
      <c r="BF36">
        <f>MMULT($AL36:$AU36,K$24:K$33)</f>
        <v>1.8567128154318796E-2</v>
      </c>
      <c r="BG36">
        <f>MMULT($AL36:$AU36,L$24:L$33)</f>
        <v>1.9941790360171442E-2</v>
      </c>
      <c r="BH36">
        <f>MMULT($AL36:$AU36,M$24:M$33)</f>
        <v>8.3876635456600623E-3</v>
      </c>
      <c r="BI36">
        <f>MMULT($AL36:$AU36,N$24:N$33)</f>
        <v>9.7497252892836438E-4</v>
      </c>
      <c r="BJ36">
        <f>MMULT($AL36:$AU36,O$24:O$33)</f>
        <v>2.6092445805582212E-5</v>
      </c>
      <c r="BL36">
        <f>MMULT($BW36:$CH36,F$11:F$22)</f>
        <v>1</v>
      </c>
      <c r="BM36">
        <f>MMULT($BW36:$CH36,G$11:G$22)</f>
        <v>1</v>
      </c>
      <c r="BN36">
        <f>MMULT($BW36:$CH36,H$11:H$22)</f>
        <v>0.99999999999999989</v>
      </c>
      <c r="BO36">
        <f>MMULT($BW36:$CH36,I$11:I$22)</f>
        <v>1</v>
      </c>
      <c r="BP36">
        <f>MMULT($BW36:$CH36,J$11:J$22)</f>
        <v>0.99999999999995093</v>
      </c>
      <c r="BQ36">
        <f>MMULT($BW36:$CH36,K$11:K$22)</f>
        <v>0.99999999950294538</v>
      </c>
      <c r="BR36">
        <f>MMULT($BW36:$CH36,L$11:L$22)</f>
        <v>0.99999991627181195</v>
      </c>
      <c r="BS36">
        <f>MMULT($BW36:$CH36,M$11:M$22)</f>
        <v>0.99999820117383109</v>
      </c>
      <c r="BT36">
        <f>MMULT($BW36:$CH36,N$11:N$22)</f>
        <v>0.99998751940102004</v>
      </c>
      <c r="BU36">
        <f>MMULT($BW36:$CH36,O$11:O$22)</f>
        <v>0.99995540451249831</v>
      </c>
      <c r="BW36">
        <f t="shared" si="13"/>
        <v>1</v>
      </c>
      <c r="BX36">
        <f t="shared" si="0"/>
        <v>1</v>
      </c>
      <c r="BY36">
        <f t="shared" si="1"/>
        <v>1</v>
      </c>
      <c r="BZ36">
        <f t="shared" si="2"/>
        <v>1</v>
      </c>
      <c r="CA36">
        <f t="shared" si="3"/>
        <v>1</v>
      </c>
      <c r="CB36">
        <f t="shared" si="4"/>
        <v>1</v>
      </c>
      <c r="CC36">
        <f t="shared" si="5"/>
        <v>1</v>
      </c>
      <c r="CD36">
        <f t="shared" si="6"/>
        <v>1</v>
      </c>
      <c r="CE36">
        <f t="shared" si="7"/>
        <v>1</v>
      </c>
      <c r="CF36">
        <f t="shared" si="8"/>
        <v>1</v>
      </c>
      <c r="CG36">
        <f t="shared" si="9"/>
        <v>1</v>
      </c>
      <c r="CH36">
        <f t="shared" si="10"/>
        <v>1</v>
      </c>
      <c r="CJ36">
        <f t="shared" si="14"/>
        <v>1</v>
      </c>
      <c r="CK36">
        <f>SIM!CJ36</f>
        <v>0.2669287760641294</v>
      </c>
    </row>
    <row r="37" spans="1:89">
      <c r="A37" t="s">
        <v>48</v>
      </c>
      <c r="B37">
        <f>SUMPRODUCT(U3:U52,U3:U52)</f>
        <v>359.81924024851702</v>
      </c>
      <c r="D37">
        <f>(1/(1-selg))*((1-selg)/selg)^selg*((EXP(sela*selg*(selb-D36)))/(1+EXP(sela*(selb-D36))))</f>
        <v>4.1548156199786183E-2</v>
      </c>
      <c r="E37">
        <f>(1/(1-selg))*((1-selg)/selg)^selg*((EXP(sela*selg*(selb-E36)))/(1+EXP(sela*(selb-E36))))</f>
        <v>9.6322889028526135E-2</v>
      </c>
      <c r="F37">
        <f>(1/(1-selg))*((1-selg)/selg)^selg*((EXP(sela*selg*(selb-F36)))/(1+EXP(sela*(selb-F36))))</f>
        <v>0.20778501484912382</v>
      </c>
      <c r="G37">
        <f>(1/(1-selg))*((1-selg)/selg)^selg*((EXP(sela*selg*(selb-G36)))/(1+EXP(sela*(selb-G36))))</f>
        <v>0.39262838846185716</v>
      </c>
      <c r="H37">
        <f>(1/(1-selg))*((1-selg)/selg)^selg*((EXP(sela*selg*(selb-H36)))/(1+EXP(sela*(selb-H36))))</f>
        <v>0.6152099478062788</v>
      </c>
      <c r="I37">
        <f>(1/(1-selg))*((1-selg)/selg)^selg*((EXP(sela*selg*(selb-I36)))/(1+EXP(sela*(selb-I36))))</f>
        <v>0.7993540489734714</v>
      </c>
      <c r="J37">
        <f>(1/(1-selg))*((1-selg)/selg)^selg*((EXP(sela*selg*(selb-J36)))/(1+EXP(sela*(selb-J36))))</f>
        <v>0.90978287776307598</v>
      </c>
      <c r="K37">
        <f>(1/(1-selg))*((1-selg)/selg)^selg*((EXP(sela*selg*(selb-K36)))/(1+EXP(sela*(selb-K36))))</f>
        <v>0.96348136320553379</v>
      </c>
      <c r="L37">
        <f>(1/(1-selg))*((1-selg)/selg)^selg*((EXP(sela*selg*(selb-L36)))/(1+EXP(sela*(selb-L36))))</f>
        <v>0.98667449126095841</v>
      </c>
      <c r="M37">
        <f>(1/(1-selg))*((1-selg)/selg)^selg*((EXP(sela*selg*(selb-M36)))/(1+EXP(sela*(selb-M36))))</f>
        <v>0.99590721405217142</v>
      </c>
      <c r="N37">
        <f>(1/(1-selg))*((1-selg)/selg)^selg*((EXP(sela*selg*(selb-N36)))/(1+EXP(sela*(selb-N36))))</f>
        <v>0.99918182980300352</v>
      </c>
      <c r="O37">
        <f>(1/(1-selg))*((1-selg)/selg)^selg*((EXP(sela*selg*(selb-O36)))/(1+EXP(sela*(selb-O36))))</f>
        <v>0.99998706052009345</v>
      </c>
      <c r="Q37">
        <v>35</v>
      </c>
      <c r="R37">
        <f>SUMPRODUCT(surv_vul,wa,AL37:AU37)</f>
        <v>0.34835313172264581</v>
      </c>
      <c r="S37">
        <f>SIM!S37</f>
        <v>55.502575605909954</v>
      </c>
      <c r="T37">
        <f t="shared" si="11"/>
        <v>5.0709679943745396</v>
      </c>
      <c r="U37">
        <f t="shared" si="12"/>
        <v>-1.0378850266217459</v>
      </c>
      <c r="W37">
        <f>SIM!W37</f>
        <v>3.3301493996404584E-9</v>
      </c>
      <c r="X37">
        <f>SIM!X37</f>
        <v>0.23146971414098461</v>
      </c>
      <c r="Y37">
        <f>SIM!Y37</f>
        <v>5.4779306158214709</v>
      </c>
      <c r="Z37">
        <f>SIM!Z37</f>
        <v>1.897161802035942</v>
      </c>
      <c r="AA37">
        <f>SIM!AA37</f>
        <v>6.9415765127614613</v>
      </c>
      <c r="AB37">
        <f>SIM!AB37</f>
        <v>6.4733134734107898</v>
      </c>
      <c r="AC37">
        <f>SIM!AC37</f>
        <v>4.7030320390273248</v>
      </c>
      <c r="AD37">
        <f>SIM!AD37</f>
        <v>2.3267718897720471</v>
      </c>
      <c r="AE37">
        <f>SIM!AE37</f>
        <v>0.7545033493437816</v>
      </c>
      <c r="AF37">
        <f>SIM!AF37</f>
        <v>0.14172473523291562</v>
      </c>
      <c r="AG37">
        <f>SIM!AG37</f>
        <v>1.1719594647249348E-2</v>
      </c>
      <c r="AH37">
        <f>SIM!AH37</f>
        <v>3.2332476323624406E-4</v>
      </c>
      <c r="AK37">
        <v>0</v>
      </c>
      <c r="AL37">
        <f>(reca*$AW36/(1+recb*$AW36))*EXP(AK36)</f>
        <v>0.44189040577863009</v>
      </c>
      <c r="AM37">
        <f>MAX(AL36*Sa*(1-BL36),0.01)</f>
        <v>0.01</v>
      </c>
      <c r="AN37">
        <f>MAX(AM36*Sa*(1-BM36),0.01)</f>
        <v>0.01</v>
      </c>
      <c r="AO37">
        <f>MAX(AN36*Sa*(1-BN36),0.01)</f>
        <v>0.01</v>
      </c>
      <c r="AP37">
        <f>MAX(AO36*Sa*(1-BO36),0.01)</f>
        <v>0.01</v>
      </c>
      <c r="AQ37">
        <f>MAX(AP36*Sa*(1-BP36),0.01)</f>
        <v>0.01</v>
      </c>
      <c r="AR37">
        <f>MAX(AQ36*Sa*(1-BQ36),0.01)</f>
        <v>0.01</v>
      </c>
      <c r="AS37">
        <f>MAX(AR36*Sa*(1-BR36),0.01)</f>
        <v>0.01</v>
      </c>
      <c r="AT37">
        <f>MAX(AS36*Sa*(1-BS36),0.01)</f>
        <v>0.01</v>
      </c>
      <c r="AU37">
        <f>AT36*Sa*(1-BT36)/(1-Sa*(1-BU36))</f>
        <v>8.7366924017896357E-8</v>
      </c>
      <c r="AW37">
        <f>SUMPRODUCT(AL37:AU37,fec)</f>
        <v>0.30335899384530451</v>
      </c>
      <c r="AY37">
        <f>MMULT($AL37:$AU37,D$24:D$33)</f>
        <v>1.2304327270212908E-9</v>
      </c>
      <c r="AZ37">
        <f>MMULT($AL37:$AU37,E$24:E$33)</f>
        <v>3.6890163521049582E-2</v>
      </c>
      <c r="BA37">
        <f>MMULT($AL37:$AU37,F$24:F$33)</f>
        <v>0.40452803535308385</v>
      </c>
      <c r="BB37">
        <f>MMULT($AL37:$AU37,G$24:G$33)</f>
        <v>3.6865685961116296E-3</v>
      </c>
      <c r="BC37">
        <f>MMULT($AL37:$AU37,H$24:H$33)</f>
        <v>7.9390643610077905E-3</v>
      </c>
      <c r="BD37">
        <f>MMULT($AL37:$AU37,I$24:I$33)</f>
        <v>8.7961791401773848E-3</v>
      </c>
      <c r="BE37">
        <f>MMULT($AL37:$AU37,J$24:J$33)</f>
        <v>1.2152690268406839E-2</v>
      </c>
      <c r="BF37">
        <f>MMULT($AL37:$AU37,K$24:K$33)</f>
        <v>1.8567128154318241E-2</v>
      </c>
      <c r="BG37">
        <f>MMULT($AL37:$AU37,L$24:L$33)</f>
        <v>1.9941790360171442E-2</v>
      </c>
      <c r="BH37">
        <f>MMULT($AL37:$AU37,M$24:M$33)</f>
        <v>8.3876635456600623E-3</v>
      </c>
      <c r="BI37">
        <f>MMULT($AL37:$AU37,N$24:N$33)</f>
        <v>9.7497252892836438E-4</v>
      </c>
      <c r="BJ37">
        <f>MMULT($AL37:$AU37,O$24:O$33)</f>
        <v>2.6092445805582212E-5</v>
      </c>
      <c r="BL37">
        <f>MMULT($BW37:$CH37,F$11:F$22)</f>
        <v>1</v>
      </c>
      <c r="BM37">
        <f>MMULT($BW37:$CH37,G$11:G$22)</f>
        <v>1</v>
      </c>
      <c r="BN37">
        <f>MMULT($BW37:$CH37,H$11:H$22)</f>
        <v>0.99999999999999989</v>
      </c>
      <c r="BO37">
        <f>MMULT($BW37:$CH37,I$11:I$22)</f>
        <v>1</v>
      </c>
      <c r="BP37">
        <f>MMULT($BW37:$CH37,J$11:J$22)</f>
        <v>0.99999999999995093</v>
      </c>
      <c r="BQ37">
        <f>MMULT($BW37:$CH37,K$11:K$22)</f>
        <v>0.99999999950294538</v>
      </c>
      <c r="BR37">
        <f>MMULT($BW37:$CH37,L$11:L$22)</f>
        <v>0.99999991627181195</v>
      </c>
      <c r="BS37">
        <f>MMULT($BW37:$CH37,M$11:M$22)</f>
        <v>0.99999820117383109</v>
      </c>
      <c r="BT37">
        <f>MMULT($BW37:$CH37,N$11:N$22)</f>
        <v>0.99998751940102004</v>
      </c>
      <c r="BU37">
        <f>MMULT($BW37:$CH37,O$11:O$22)</f>
        <v>0.99995540451249831</v>
      </c>
      <c r="BW37">
        <f t="shared" si="13"/>
        <v>1</v>
      </c>
      <c r="BX37">
        <f t="shared" si="0"/>
        <v>1</v>
      </c>
      <c r="BY37">
        <f t="shared" si="1"/>
        <v>1</v>
      </c>
      <c r="BZ37">
        <f t="shared" si="2"/>
        <v>1</v>
      </c>
      <c r="CA37">
        <f t="shared" si="3"/>
        <v>1</v>
      </c>
      <c r="CB37">
        <f t="shared" si="4"/>
        <v>1</v>
      </c>
      <c r="CC37">
        <f t="shared" si="5"/>
        <v>1</v>
      </c>
      <c r="CD37">
        <f t="shared" si="6"/>
        <v>1</v>
      </c>
      <c r="CE37">
        <f t="shared" si="7"/>
        <v>1</v>
      </c>
      <c r="CF37">
        <f t="shared" si="8"/>
        <v>1</v>
      </c>
      <c r="CG37">
        <f t="shared" si="9"/>
        <v>1</v>
      </c>
      <c r="CH37">
        <f t="shared" si="10"/>
        <v>1</v>
      </c>
      <c r="CJ37">
        <f t="shared" si="14"/>
        <v>1</v>
      </c>
      <c r="CK37">
        <f>SIM!CJ37</f>
        <v>0.2669287760641294</v>
      </c>
    </row>
    <row r="38" spans="1:89">
      <c r="A38" t="s">
        <v>49</v>
      </c>
      <c r="B38">
        <f>SUMPRODUCT(AK3:AK52,AK3:AK52)</f>
        <v>0</v>
      </c>
      <c r="Q38">
        <v>36</v>
      </c>
      <c r="R38">
        <f>SUMPRODUCT(surv_vul,wa,AL38:AU38)</f>
        <v>0.34835313172264581</v>
      </c>
      <c r="S38">
        <f>SIM!S38</f>
        <v>89.651604938690213</v>
      </c>
      <c r="T38">
        <f t="shared" si="11"/>
        <v>5.5504696695482023</v>
      </c>
      <c r="U38">
        <f t="shared" si="12"/>
        <v>-0.62757568655619966</v>
      </c>
      <c r="W38">
        <f>SIM!W38</f>
        <v>1.0699935540991575E-9</v>
      </c>
      <c r="X38">
        <f>SIM!X38</f>
        <v>7.4372372032418324E-2</v>
      </c>
      <c r="Y38">
        <f>SIM!Y38</f>
        <v>1.7616837511555683</v>
      </c>
      <c r="Z38">
        <f>SIM!Z38</f>
        <v>1.7529593738929576</v>
      </c>
      <c r="AA38">
        <f>SIM!AA38</f>
        <v>6.17755152745206</v>
      </c>
      <c r="AB38">
        <f>SIM!AB38</f>
        <v>4.0354521531479</v>
      </c>
      <c r="AC38">
        <f>SIM!AC38</f>
        <v>3.5103237423868614</v>
      </c>
      <c r="AD38">
        <f>SIM!AD38</f>
        <v>1.9496626898320031</v>
      </c>
      <c r="AE38">
        <f>SIM!AE38</f>
        <v>0.62278421275544005</v>
      </c>
      <c r="AF38">
        <f>SIM!AF38</f>
        <v>0.1106684116527565</v>
      </c>
      <c r="AG38">
        <f>SIM!AG38</f>
        <v>8.3324127430466494E-3</v>
      </c>
      <c r="AH38">
        <f>SIM!AH38</f>
        <v>1.9917458912308486E-4</v>
      </c>
      <c r="AK38">
        <v>0</v>
      </c>
      <c r="AL38">
        <f>(reca*$AW37/(1+recb*$AW37))*EXP(AK37)</f>
        <v>0.44189040577863009</v>
      </c>
      <c r="AM38">
        <f>MAX(AL37*Sa*(1-BL37),0.01)</f>
        <v>0.01</v>
      </c>
      <c r="AN38">
        <f>MAX(AM37*Sa*(1-BM37),0.01)</f>
        <v>0.01</v>
      </c>
      <c r="AO38">
        <f>MAX(AN37*Sa*(1-BN37),0.01)</f>
        <v>0.01</v>
      </c>
      <c r="AP38">
        <f>MAX(AO37*Sa*(1-BO37),0.01)</f>
        <v>0.01</v>
      </c>
      <c r="AQ38">
        <f>MAX(AP37*Sa*(1-BP37),0.01)</f>
        <v>0.01</v>
      </c>
      <c r="AR38">
        <f>MAX(AQ37*Sa*(1-BQ37),0.01)</f>
        <v>0.01</v>
      </c>
      <c r="AS38">
        <f>MAX(AR37*Sa*(1-BR37),0.01)</f>
        <v>0.01</v>
      </c>
      <c r="AT38">
        <f>MAX(AS37*Sa*(1-BS37),0.01)</f>
        <v>0.01</v>
      </c>
      <c r="AU38">
        <f>AT37*Sa*(1-BT37)/(1-Sa*(1-BU37))</f>
        <v>8.7366924017896357E-8</v>
      </c>
      <c r="AW38">
        <f>SUMPRODUCT(AL38:AU38,fec)</f>
        <v>0.30335899384530451</v>
      </c>
      <c r="AY38">
        <f>MMULT($AL38:$AU38,D$24:D$33)</f>
        <v>1.2304327270212908E-9</v>
      </c>
      <c r="AZ38">
        <f>MMULT($AL38:$AU38,E$24:E$33)</f>
        <v>3.6890163521049582E-2</v>
      </c>
      <c r="BA38">
        <f>MMULT($AL38:$AU38,F$24:F$33)</f>
        <v>0.40452803535308385</v>
      </c>
      <c r="BB38">
        <f>MMULT($AL38:$AU38,G$24:G$33)</f>
        <v>3.6865685961116296E-3</v>
      </c>
      <c r="BC38">
        <f>MMULT($AL38:$AU38,H$24:H$33)</f>
        <v>7.9390643610077905E-3</v>
      </c>
      <c r="BD38">
        <f>MMULT($AL38:$AU38,I$24:I$33)</f>
        <v>8.7961791401773848E-3</v>
      </c>
      <c r="BE38">
        <f>MMULT($AL38:$AU38,J$24:J$33)</f>
        <v>1.2152690268406839E-2</v>
      </c>
      <c r="BF38">
        <f>MMULT($AL38:$AU38,K$24:K$33)</f>
        <v>1.8567128154318241E-2</v>
      </c>
      <c r="BG38">
        <f>MMULT($AL38:$AU38,L$24:L$33)</f>
        <v>1.9941790360171442E-2</v>
      </c>
      <c r="BH38">
        <f>MMULT($AL38:$AU38,M$24:M$33)</f>
        <v>8.3876635456600623E-3</v>
      </c>
      <c r="BI38">
        <f>MMULT($AL38:$AU38,N$24:N$33)</f>
        <v>9.7497252892836438E-4</v>
      </c>
      <c r="BJ38">
        <f>MMULT($AL38:$AU38,O$24:O$33)</f>
        <v>2.6092445805582212E-5</v>
      </c>
      <c r="BL38">
        <f>MMULT($BW38:$CH38,F$11:F$22)</f>
        <v>0.99999999963692543</v>
      </c>
      <c r="BM38">
        <f>MMULT($BW38:$CH38,G$11:G$22)</f>
        <v>1</v>
      </c>
      <c r="BN38">
        <f>MMULT($BW38:$CH38,H$11:H$22)</f>
        <v>0.99999999999999989</v>
      </c>
      <c r="BO38">
        <f>MMULT($BW38:$CH38,I$11:I$22)</f>
        <v>1</v>
      </c>
      <c r="BP38">
        <f>MMULT($BW38:$CH38,J$11:J$22)</f>
        <v>0.99999999999995093</v>
      </c>
      <c r="BQ38">
        <f>MMULT($BW38:$CH38,K$11:K$22)</f>
        <v>0.99999999950294538</v>
      </c>
      <c r="BR38">
        <f>MMULT($BW38:$CH38,L$11:L$22)</f>
        <v>0.99999991627181195</v>
      </c>
      <c r="BS38">
        <f>MMULT($BW38:$CH38,M$11:M$22)</f>
        <v>0.99999820117383109</v>
      </c>
      <c r="BT38">
        <f>MMULT($BW38:$CH38,N$11:N$22)</f>
        <v>0.99998751940102004</v>
      </c>
      <c r="BU38">
        <f>MMULT($BW38:$CH38,O$11:O$22)</f>
        <v>0.99995540451249831</v>
      </c>
      <c r="BW38">
        <f t="shared" si="13"/>
        <v>0.86960752148511633</v>
      </c>
      <c r="BX38">
        <f t="shared" si="0"/>
        <v>1</v>
      </c>
      <c r="BY38">
        <f t="shared" si="1"/>
        <v>1</v>
      </c>
      <c r="BZ38">
        <f t="shared" si="2"/>
        <v>1</v>
      </c>
      <c r="CA38">
        <f t="shared" si="3"/>
        <v>1</v>
      </c>
      <c r="CB38">
        <f t="shared" si="4"/>
        <v>1</v>
      </c>
      <c r="CC38">
        <f t="shared" si="5"/>
        <v>1</v>
      </c>
      <c r="CD38">
        <f t="shared" si="6"/>
        <v>1</v>
      </c>
      <c r="CE38">
        <f t="shared" si="7"/>
        <v>1</v>
      </c>
      <c r="CF38">
        <f t="shared" si="8"/>
        <v>1</v>
      </c>
      <c r="CG38">
        <f t="shared" si="9"/>
        <v>1</v>
      </c>
      <c r="CH38">
        <f t="shared" si="10"/>
        <v>1</v>
      </c>
      <c r="CJ38">
        <f t="shared" si="14"/>
        <v>0.98913396012375976</v>
      </c>
      <c r="CK38">
        <f>SIM!CJ38</f>
        <v>0.20019658204809701</v>
      </c>
    </row>
    <row r="39" spans="1:89">
      <c r="Q39">
        <v>37</v>
      </c>
      <c r="R39">
        <f>SUMPRODUCT(surv_vul,wa,AL39:AU39)</f>
        <v>0.34835313172264581</v>
      </c>
      <c r="S39">
        <f>SIM!S39</f>
        <v>60.67373082404788</v>
      </c>
      <c r="T39">
        <f t="shared" si="11"/>
        <v>5.1600494011697036</v>
      </c>
      <c r="U39">
        <f t="shared" si="12"/>
        <v>-1.0628227896887132</v>
      </c>
      <c r="W39">
        <f>SIM!W39</f>
        <v>3.887855938838585E-9</v>
      </c>
      <c r="X39">
        <f>SIM!X39</f>
        <v>0.27023439035031116</v>
      </c>
      <c r="Y39">
        <f>SIM!Y39</f>
        <v>6.393327420487922</v>
      </c>
      <c r="Z39">
        <f>SIM!Z39</f>
        <v>0.78123704129472327</v>
      </c>
      <c r="AA39">
        <f>SIM!AA39</f>
        <v>3.1273113943215876</v>
      </c>
      <c r="AB39">
        <f>SIM!AB39</f>
        <v>5.0126158612707146</v>
      </c>
      <c r="AC39">
        <f>SIM!AC39</f>
        <v>3.7086870170737543</v>
      </c>
      <c r="AD39">
        <f>SIM!AD39</f>
        <v>2.1767816437525811</v>
      </c>
      <c r="AE39">
        <f>SIM!AE39</f>
        <v>0.79858473345802572</v>
      </c>
      <c r="AF39">
        <f>SIM!AF39</f>
        <v>0.1494386655766016</v>
      </c>
      <c r="AG39">
        <f>SIM!AG39</f>
        <v>1.2472529578075353E-2</v>
      </c>
      <c r="AH39">
        <f>SIM!AH39</f>
        <v>3.5169095225606549E-4</v>
      </c>
      <c r="AK39">
        <v>0</v>
      </c>
      <c r="AL39">
        <f>(reca*$AW38/(1+recb*$AW38))*EXP(AK38)</f>
        <v>0.44189040577863009</v>
      </c>
      <c r="AM39">
        <f>MAX(AL38*Sa*(1-BL38),0.01)</f>
        <v>0.01</v>
      </c>
      <c r="AN39">
        <f>MAX(AM38*Sa*(1-BM38),0.01)</f>
        <v>0.01</v>
      </c>
      <c r="AO39">
        <f>MAX(AN38*Sa*(1-BN38),0.01)</f>
        <v>0.01</v>
      </c>
      <c r="AP39">
        <f>MAX(AO38*Sa*(1-BO38),0.01)</f>
        <v>0.01</v>
      </c>
      <c r="AQ39">
        <f>MAX(AP38*Sa*(1-BP38),0.01)</f>
        <v>0.01</v>
      </c>
      <c r="AR39">
        <f>MAX(AQ38*Sa*(1-BQ38),0.01)</f>
        <v>0.01</v>
      </c>
      <c r="AS39">
        <f>MAX(AR38*Sa*(1-BR38),0.01)</f>
        <v>0.01</v>
      </c>
      <c r="AT39">
        <f>MAX(AS38*Sa*(1-BS38),0.01)</f>
        <v>0.01</v>
      </c>
      <c r="AU39">
        <f>AT38*Sa*(1-BT38)/(1-Sa*(1-BU38))</f>
        <v>8.7366924017896357E-8</v>
      </c>
      <c r="AW39">
        <f>SUMPRODUCT(AL39:AU39,fec)</f>
        <v>0.30335899384530451</v>
      </c>
      <c r="AY39">
        <f>MMULT($AL39:$AU39,D$24:D$33)</f>
        <v>1.2304327270212908E-9</v>
      </c>
      <c r="AZ39">
        <f>MMULT($AL39:$AU39,E$24:E$33)</f>
        <v>3.6890163521049582E-2</v>
      </c>
      <c r="BA39">
        <f>MMULT($AL39:$AU39,F$24:F$33)</f>
        <v>0.40452803535308385</v>
      </c>
      <c r="BB39">
        <f>MMULT($AL39:$AU39,G$24:G$33)</f>
        <v>3.6865685961116296E-3</v>
      </c>
      <c r="BC39">
        <f>MMULT($AL39:$AU39,H$24:H$33)</f>
        <v>7.9390643610077905E-3</v>
      </c>
      <c r="BD39">
        <f>MMULT($AL39:$AU39,I$24:I$33)</f>
        <v>8.7961791401773848E-3</v>
      </c>
      <c r="BE39">
        <f>MMULT($AL39:$AU39,J$24:J$33)</f>
        <v>1.2152690268406839E-2</v>
      </c>
      <c r="BF39">
        <f>MMULT($AL39:$AU39,K$24:K$33)</f>
        <v>1.8567128154318241E-2</v>
      </c>
      <c r="BG39">
        <f>MMULT($AL39:$AU39,L$24:L$33)</f>
        <v>1.9941790360171442E-2</v>
      </c>
      <c r="BH39">
        <f>MMULT($AL39:$AU39,M$24:M$33)</f>
        <v>8.3876635456600623E-3</v>
      </c>
      <c r="BI39">
        <f>MMULT($AL39:$AU39,N$24:N$33)</f>
        <v>9.7497252892836438E-4</v>
      </c>
      <c r="BJ39">
        <f>MMULT($AL39:$AU39,O$24:O$33)</f>
        <v>2.6092445805582212E-5</v>
      </c>
      <c r="BL39">
        <f>MMULT($BW39:$CH39,F$11:F$22)</f>
        <v>1</v>
      </c>
      <c r="BM39">
        <f>MMULT($BW39:$CH39,G$11:G$22)</f>
        <v>1</v>
      </c>
      <c r="BN39">
        <f>MMULT($BW39:$CH39,H$11:H$22)</f>
        <v>0.99999999999999989</v>
      </c>
      <c r="BO39">
        <f>MMULT($BW39:$CH39,I$11:I$22)</f>
        <v>1</v>
      </c>
      <c r="BP39">
        <f>MMULT($BW39:$CH39,J$11:J$22)</f>
        <v>0.99999999999995093</v>
      </c>
      <c r="BQ39">
        <f>MMULT($BW39:$CH39,K$11:K$22)</f>
        <v>0.99999999950294538</v>
      </c>
      <c r="BR39">
        <f>MMULT($BW39:$CH39,L$11:L$22)</f>
        <v>0.99999991627181195</v>
      </c>
      <c r="BS39">
        <f>MMULT($BW39:$CH39,M$11:M$22)</f>
        <v>0.99999820117383109</v>
      </c>
      <c r="BT39">
        <f>MMULT($BW39:$CH39,N$11:N$22)</f>
        <v>0.99998751940102004</v>
      </c>
      <c r="BU39">
        <f>MMULT($BW39:$CH39,O$11:O$22)</f>
        <v>0.99995540451249831</v>
      </c>
      <c r="BW39">
        <f t="shared" si="13"/>
        <v>1</v>
      </c>
      <c r="BX39">
        <f t="shared" si="0"/>
        <v>1</v>
      </c>
      <c r="BY39">
        <f t="shared" si="1"/>
        <v>1</v>
      </c>
      <c r="BZ39">
        <f t="shared" si="2"/>
        <v>1</v>
      </c>
      <c r="CA39">
        <f t="shared" si="3"/>
        <v>1</v>
      </c>
      <c r="CB39">
        <f t="shared" si="4"/>
        <v>1</v>
      </c>
      <c r="CC39">
        <f t="shared" si="5"/>
        <v>1</v>
      </c>
      <c r="CD39">
        <f t="shared" si="6"/>
        <v>1</v>
      </c>
      <c r="CE39">
        <f t="shared" si="7"/>
        <v>1</v>
      </c>
      <c r="CF39">
        <f t="shared" si="8"/>
        <v>1</v>
      </c>
      <c r="CG39">
        <f t="shared" si="9"/>
        <v>1</v>
      </c>
      <c r="CH39">
        <f t="shared" si="10"/>
        <v>1</v>
      </c>
      <c r="CJ39">
        <f t="shared" si="14"/>
        <v>1</v>
      </c>
      <c r="CK39">
        <f>SIM!CJ39</f>
        <v>0.20019658204809701</v>
      </c>
    </row>
    <row r="40" spans="1:89">
      <c r="A40" t="s">
        <v>50</v>
      </c>
      <c r="B40">
        <f>B38+B37</f>
        <v>359.81924024851702</v>
      </c>
      <c r="Q40">
        <v>38</v>
      </c>
      <c r="R40">
        <f>SUMPRODUCT(surv_vul,wa,AL40:AU40)</f>
        <v>0.34835313172264581</v>
      </c>
      <c r="S40">
        <f>SIM!S40</f>
        <v>82.651972122110266</v>
      </c>
      <c r="T40">
        <f t="shared" si="11"/>
        <v>5.4691772524941653</v>
      </c>
      <c r="U40">
        <f t="shared" si="12"/>
        <v>-0.83545053757107457</v>
      </c>
      <c r="W40">
        <f>SIM!W40</f>
        <v>2.041359647210225E-9</v>
      </c>
      <c r="X40">
        <f>SIM!X40</f>
        <v>0.14188941354677828</v>
      </c>
      <c r="Y40">
        <f>SIM!Y40</f>
        <v>3.3602070388335652</v>
      </c>
      <c r="Z40">
        <f>SIM!Z40</f>
        <v>2.787232752416557</v>
      </c>
      <c r="AA40">
        <f>SIM!AA40</f>
        <v>9.3414323078437995</v>
      </c>
      <c r="AB40">
        <f>SIM!AB40</f>
        <v>2.7691718712879543</v>
      </c>
      <c r="AC40">
        <f>SIM!AC40</f>
        <v>3.5310834992290685</v>
      </c>
      <c r="AD40">
        <f>SIM!AD40</f>
        <v>2.4010485920009841</v>
      </c>
      <c r="AE40">
        <f>SIM!AE40</f>
        <v>0.91404874668534097</v>
      </c>
      <c r="AF40">
        <f>SIM!AF40</f>
        <v>0.18402798675742246</v>
      </c>
      <c r="AG40">
        <f>SIM!AG40</f>
        <v>1.47997560473891E-2</v>
      </c>
      <c r="AH40">
        <f>SIM!AH40</f>
        <v>3.8968330446624279E-4</v>
      </c>
      <c r="AK40">
        <v>0</v>
      </c>
      <c r="AL40">
        <f>(reca*$AW39/(1+recb*$AW39))*EXP(AK39)</f>
        <v>0.44189040577863009</v>
      </c>
      <c r="AM40">
        <f>MAX(AL39*Sa*(1-BL39),0.01)</f>
        <v>0.01</v>
      </c>
      <c r="AN40">
        <f>MAX(AM39*Sa*(1-BM39),0.01)</f>
        <v>0.01</v>
      </c>
      <c r="AO40">
        <f>MAX(AN39*Sa*(1-BN39),0.01)</f>
        <v>0.01</v>
      </c>
      <c r="AP40">
        <f>MAX(AO39*Sa*(1-BO39),0.01)</f>
        <v>0.01</v>
      </c>
      <c r="AQ40">
        <f>MAX(AP39*Sa*(1-BP39),0.01)</f>
        <v>0.01</v>
      </c>
      <c r="AR40">
        <f>MAX(AQ39*Sa*(1-BQ39),0.01)</f>
        <v>0.01</v>
      </c>
      <c r="AS40">
        <f>MAX(AR39*Sa*(1-BR39),0.01)</f>
        <v>0.01</v>
      </c>
      <c r="AT40">
        <f>MAX(AS39*Sa*(1-BS39),0.01)</f>
        <v>0.01</v>
      </c>
      <c r="AU40">
        <f>AT39*Sa*(1-BT39)/(1-Sa*(1-BU39))</f>
        <v>8.7366924017896357E-8</v>
      </c>
      <c r="AW40">
        <f>SUMPRODUCT(AL40:AU40,fec)</f>
        <v>0.30335899384530451</v>
      </c>
      <c r="AY40">
        <f>MMULT($AL40:$AU40,D$24:D$33)</f>
        <v>1.2304327270212908E-9</v>
      </c>
      <c r="AZ40">
        <f>MMULT($AL40:$AU40,E$24:E$33)</f>
        <v>3.6890163521049582E-2</v>
      </c>
      <c r="BA40">
        <f>MMULT($AL40:$AU40,F$24:F$33)</f>
        <v>0.40452803535308385</v>
      </c>
      <c r="BB40">
        <f>MMULT($AL40:$AU40,G$24:G$33)</f>
        <v>3.6865685961116296E-3</v>
      </c>
      <c r="BC40">
        <f>MMULT($AL40:$AU40,H$24:H$33)</f>
        <v>7.9390643610077905E-3</v>
      </c>
      <c r="BD40">
        <f>MMULT($AL40:$AU40,I$24:I$33)</f>
        <v>8.7961791401773848E-3</v>
      </c>
      <c r="BE40">
        <f>MMULT($AL40:$AU40,J$24:J$33)</f>
        <v>1.2152690268406839E-2</v>
      </c>
      <c r="BF40">
        <f>MMULT($AL40:$AU40,K$24:K$33)</f>
        <v>1.8567128154318241E-2</v>
      </c>
      <c r="BG40">
        <f>MMULT($AL40:$AU40,L$24:L$33)</f>
        <v>1.9941790360171442E-2</v>
      </c>
      <c r="BH40">
        <f>MMULT($AL40:$AU40,M$24:M$33)</f>
        <v>8.3876635456600623E-3</v>
      </c>
      <c r="BI40">
        <f>MMULT($AL40:$AU40,N$24:N$33)</f>
        <v>9.7497252892836438E-4</v>
      </c>
      <c r="BJ40">
        <f>MMULT($AL40:$AU40,O$24:O$33)</f>
        <v>2.6092445805582212E-5</v>
      </c>
      <c r="BL40">
        <f>MMULT($BW40:$CH40,F$11:F$22)</f>
        <v>1</v>
      </c>
      <c r="BM40">
        <f>MMULT($BW40:$CH40,G$11:G$22)</f>
        <v>1</v>
      </c>
      <c r="BN40">
        <f>MMULT($BW40:$CH40,H$11:H$22)</f>
        <v>0.99999999999999989</v>
      </c>
      <c r="BO40">
        <f>MMULT($BW40:$CH40,I$11:I$22)</f>
        <v>1</v>
      </c>
      <c r="BP40">
        <f>MMULT($BW40:$CH40,J$11:J$22)</f>
        <v>0.99999999999995093</v>
      </c>
      <c r="BQ40">
        <f>MMULT($BW40:$CH40,K$11:K$22)</f>
        <v>0.99999999950294538</v>
      </c>
      <c r="BR40">
        <f>MMULT($BW40:$CH40,L$11:L$22)</f>
        <v>0.99999991627181195</v>
      </c>
      <c r="BS40">
        <f>MMULT($BW40:$CH40,M$11:M$22)</f>
        <v>0.99999820117383109</v>
      </c>
      <c r="BT40">
        <f>MMULT($BW40:$CH40,N$11:N$22)</f>
        <v>0.99998751940102004</v>
      </c>
      <c r="BU40">
        <f>MMULT($BW40:$CH40,O$11:O$22)</f>
        <v>0.99995540451249831</v>
      </c>
      <c r="BW40">
        <f t="shared" si="13"/>
        <v>1</v>
      </c>
      <c r="BX40">
        <f t="shared" si="0"/>
        <v>1</v>
      </c>
      <c r="BY40">
        <f t="shared" si="1"/>
        <v>1</v>
      </c>
      <c r="BZ40">
        <f t="shared" si="2"/>
        <v>1</v>
      </c>
      <c r="CA40">
        <f t="shared" si="3"/>
        <v>1</v>
      </c>
      <c r="CB40">
        <f t="shared" si="4"/>
        <v>1</v>
      </c>
      <c r="CC40">
        <f t="shared" si="5"/>
        <v>1</v>
      </c>
      <c r="CD40">
        <f t="shared" si="6"/>
        <v>1</v>
      </c>
      <c r="CE40">
        <f t="shared" si="7"/>
        <v>1</v>
      </c>
      <c r="CF40">
        <f t="shared" si="8"/>
        <v>1</v>
      </c>
      <c r="CG40">
        <f t="shared" si="9"/>
        <v>1</v>
      </c>
      <c r="CH40">
        <f t="shared" si="10"/>
        <v>1</v>
      </c>
      <c r="CJ40">
        <f t="shared" si="14"/>
        <v>1</v>
      </c>
      <c r="CK40">
        <f>SIM!CJ40</f>
        <v>0.20019658204809701</v>
      </c>
    </row>
    <row r="41" spans="1:89">
      <c r="Q41">
        <v>39</v>
      </c>
      <c r="R41">
        <f>SUMPRODUCT(surv_vul,wa,AL41:AU41)</f>
        <v>0.34835313172264581</v>
      </c>
      <c r="S41">
        <f>SIM!S41</f>
        <v>104.82992759581855</v>
      </c>
      <c r="T41">
        <f t="shared" si="11"/>
        <v>5.7068778671676066</v>
      </c>
      <c r="U41">
        <f t="shared" si="12"/>
        <v>-0.66737080102855728</v>
      </c>
      <c r="W41">
        <f>SIM!W41</f>
        <v>7.9953991966539062E-10</v>
      </c>
      <c r="X41">
        <f>SIM!X41</f>
        <v>5.5573867137432696E-2</v>
      </c>
      <c r="Y41">
        <f>SIM!Y41</f>
        <v>1.3159316416311042</v>
      </c>
      <c r="Z41">
        <f>SIM!Z41</f>
        <v>0.97788594533994511</v>
      </c>
      <c r="AA41">
        <f>SIM!AA41</f>
        <v>3.8396522206860295</v>
      </c>
      <c r="AB41">
        <f>SIM!AB41</f>
        <v>5.0536861501053787</v>
      </c>
      <c r="AC41">
        <f>SIM!AC41</f>
        <v>2.5371187223009879</v>
      </c>
      <c r="AD41">
        <f>SIM!AD41</f>
        <v>1.4495495025795779</v>
      </c>
      <c r="AE41">
        <f>SIM!AE41</f>
        <v>0.67693510325362272</v>
      </c>
      <c r="AF41">
        <f>SIM!AF41</f>
        <v>0.14591838687604325</v>
      </c>
      <c r="AG41">
        <f>SIM!AG41</f>
        <v>1.2657823114376252E-2</v>
      </c>
      <c r="AH41">
        <f>SIM!AH41</f>
        <v>3.4297579095189423E-4</v>
      </c>
      <c r="AK41">
        <v>0</v>
      </c>
      <c r="AL41">
        <f>(reca*$AW40/(1+recb*$AW40))*EXP(AK40)</f>
        <v>0.44189040577863009</v>
      </c>
      <c r="AM41">
        <f>MAX(AL40*Sa*(1-BL40),0.01)</f>
        <v>0.01</v>
      </c>
      <c r="AN41">
        <f>MAX(AM40*Sa*(1-BM40),0.01)</f>
        <v>0.01</v>
      </c>
      <c r="AO41">
        <f>MAX(AN40*Sa*(1-BN40),0.01)</f>
        <v>0.01</v>
      </c>
      <c r="AP41">
        <f>MAX(AO40*Sa*(1-BO40),0.01)</f>
        <v>0.01</v>
      </c>
      <c r="AQ41">
        <f>MAX(AP40*Sa*(1-BP40),0.01)</f>
        <v>0.01</v>
      </c>
      <c r="AR41">
        <f>MAX(AQ40*Sa*(1-BQ40),0.01)</f>
        <v>0.01</v>
      </c>
      <c r="AS41">
        <f>MAX(AR40*Sa*(1-BR40),0.01)</f>
        <v>0.01</v>
      </c>
      <c r="AT41">
        <f>MAX(AS40*Sa*(1-BS40),0.01)</f>
        <v>0.01</v>
      </c>
      <c r="AU41">
        <f>AT40*Sa*(1-BT40)/(1-Sa*(1-BU40))</f>
        <v>8.7366924017896357E-8</v>
      </c>
      <c r="AW41">
        <f>SUMPRODUCT(AL41:AU41,fec)</f>
        <v>0.30335899384530451</v>
      </c>
      <c r="AY41">
        <f>MMULT($AL41:$AU41,D$24:D$33)</f>
        <v>1.2304327270212908E-9</v>
      </c>
      <c r="AZ41">
        <f>MMULT($AL41:$AU41,E$24:E$33)</f>
        <v>3.6890163521049582E-2</v>
      </c>
      <c r="BA41">
        <f>MMULT($AL41:$AU41,F$24:F$33)</f>
        <v>0.40452803535308385</v>
      </c>
      <c r="BB41">
        <f>MMULT($AL41:$AU41,G$24:G$33)</f>
        <v>3.6865685961116296E-3</v>
      </c>
      <c r="BC41">
        <f>MMULT($AL41:$AU41,H$24:H$33)</f>
        <v>7.9390643610077905E-3</v>
      </c>
      <c r="BD41">
        <f>MMULT($AL41:$AU41,I$24:I$33)</f>
        <v>8.7961791401773848E-3</v>
      </c>
      <c r="BE41">
        <f>MMULT($AL41:$AU41,J$24:J$33)</f>
        <v>1.2152690268406839E-2</v>
      </c>
      <c r="BF41">
        <f>MMULT($AL41:$AU41,K$24:K$33)</f>
        <v>1.8567128154318241E-2</v>
      </c>
      <c r="BG41">
        <f>MMULT($AL41:$AU41,L$24:L$33)</f>
        <v>1.9941790360171442E-2</v>
      </c>
      <c r="BH41">
        <f>MMULT($AL41:$AU41,M$24:M$33)</f>
        <v>8.3876635456600623E-3</v>
      </c>
      <c r="BI41">
        <f>MMULT($AL41:$AU41,N$24:N$33)</f>
        <v>9.7497252892836438E-4</v>
      </c>
      <c r="BJ41">
        <f>MMULT($AL41:$AU41,O$24:O$33)</f>
        <v>2.6092445805582212E-5</v>
      </c>
      <c r="BL41">
        <f>MMULT($BW41:$CH41,F$11:F$22)</f>
        <v>0.99999999902488768</v>
      </c>
      <c r="BM41">
        <f>MMULT($BW41:$CH41,G$11:G$22)</f>
        <v>1</v>
      </c>
      <c r="BN41">
        <f>MMULT($BW41:$CH41,H$11:H$22)</f>
        <v>0.99999999999999989</v>
      </c>
      <c r="BO41">
        <f>MMULT($BW41:$CH41,I$11:I$22)</f>
        <v>1</v>
      </c>
      <c r="BP41">
        <f>MMULT($BW41:$CH41,J$11:J$22)</f>
        <v>0.99999999999995093</v>
      </c>
      <c r="BQ41">
        <f>MMULT($BW41:$CH41,K$11:K$22)</f>
        <v>0.99999999950294538</v>
      </c>
      <c r="BR41">
        <f>MMULT($BW41:$CH41,L$11:L$22)</f>
        <v>0.99999991627181195</v>
      </c>
      <c r="BS41">
        <f>MMULT($BW41:$CH41,M$11:M$22)</f>
        <v>0.99999820117383109</v>
      </c>
      <c r="BT41">
        <f>MMULT($BW41:$CH41,N$11:N$22)</f>
        <v>0.99998751940102004</v>
      </c>
      <c r="BU41">
        <f>MMULT($BW41:$CH41,O$11:O$22)</f>
        <v>0.99995540451249831</v>
      </c>
      <c r="BW41">
        <f t="shared" si="13"/>
        <v>0.64980384713999551</v>
      </c>
      <c r="BX41">
        <f t="shared" si="0"/>
        <v>1</v>
      </c>
      <c r="BY41">
        <f t="shared" si="1"/>
        <v>1</v>
      </c>
      <c r="BZ41">
        <f t="shared" si="2"/>
        <v>1</v>
      </c>
      <c r="CA41">
        <f t="shared" si="3"/>
        <v>1</v>
      </c>
      <c r="CB41">
        <f t="shared" si="4"/>
        <v>1</v>
      </c>
      <c r="CC41">
        <f t="shared" si="5"/>
        <v>1</v>
      </c>
      <c r="CD41">
        <f t="shared" si="6"/>
        <v>1</v>
      </c>
      <c r="CE41">
        <f t="shared" si="7"/>
        <v>1</v>
      </c>
      <c r="CF41">
        <f t="shared" si="8"/>
        <v>1</v>
      </c>
      <c r="CG41">
        <f t="shared" si="9"/>
        <v>1</v>
      </c>
      <c r="CH41">
        <f t="shared" si="10"/>
        <v>1</v>
      </c>
      <c r="CJ41">
        <f t="shared" si="14"/>
        <v>0.97081698726166632</v>
      </c>
      <c r="CK41">
        <f>SIM!CJ41</f>
        <v>0.1334643880320647</v>
      </c>
    </row>
    <row r="42" spans="1:89">
      <c r="Q42">
        <v>40</v>
      </c>
      <c r="R42">
        <f>SUMPRODUCT(surv_vul,wa,AL42:AU42)</f>
        <v>0.34835313172264581</v>
      </c>
      <c r="S42">
        <f>SIM!S42</f>
        <v>145.19350141911917</v>
      </c>
      <c r="T42">
        <f t="shared" si="11"/>
        <v>6.0326059127076848</v>
      </c>
      <c r="U42">
        <f t="shared" si="12"/>
        <v>-0.40231282830925785</v>
      </c>
      <c r="W42">
        <f>SIM!W42</f>
        <v>1.6934350167407353E-9</v>
      </c>
      <c r="X42">
        <f>SIM!X42</f>
        <v>0.11770610552088753</v>
      </c>
      <c r="Y42">
        <f>SIM!Y42</f>
        <v>2.785094362811976</v>
      </c>
      <c r="Z42">
        <f>SIM!Z42</f>
        <v>0.59104503916132511</v>
      </c>
      <c r="AA42">
        <f>SIM!AA42</f>
        <v>2.2835338893677806</v>
      </c>
      <c r="AB42">
        <f>SIM!AB42</f>
        <v>3.3590515458750243</v>
      </c>
      <c r="AC42">
        <f>SIM!AC42</f>
        <v>3.9020036623998946</v>
      </c>
      <c r="AD42">
        <f>SIM!AD42</f>
        <v>1.9960349322222879</v>
      </c>
      <c r="AE42">
        <f>SIM!AE42</f>
        <v>0.74921997912829275</v>
      </c>
      <c r="AF42">
        <f>SIM!AF42</f>
        <v>0.18904495029601934</v>
      </c>
      <c r="AG42">
        <f>SIM!AG42</f>
        <v>1.7963356339137277E-2</v>
      </c>
      <c r="AH42">
        <f>SIM!AH42</f>
        <v>5.2328019569791153E-4</v>
      </c>
      <c r="AK42">
        <v>0</v>
      </c>
      <c r="AL42">
        <f>(reca*$AW41/(1+recb*$AW41))*EXP(AK41)</f>
        <v>0.44189040577863009</v>
      </c>
      <c r="AM42">
        <f>MAX(AL41*Sa*(1-BL41),0.01)</f>
        <v>0.01</v>
      </c>
      <c r="AN42">
        <f>MAX(AM41*Sa*(1-BM41),0.01)</f>
        <v>0.01</v>
      </c>
      <c r="AO42">
        <f>MAX(AN41*Sa*(1-BN41),0.01)</f>
        <v>0.01</v>
      </c>
      <c r="AP42">
        <f>MAX(AO41*Sa*(1-BO41),0.01)</f>
        <v>0.01</v>
      </c>
      <c r="AQ42">
        <f>MAX(AP41*Sa*(1-BP41),0.01)</f>
        <v>0.01</v>
      </c>
      <c r="AR42">
        <f>MAX(AQ41*Sa*(1-BQ41),0.01)</f>
        <v>0.01</v>
      </c>
      <c r="AS42">
        <f>MAX(AR41*Sa*(1-BR41),0.01)</f>
        <v>0.01</v>
      </c>
      <c r="AT42">
        <f>MAX(AS41*Sa*(1-BS41),0.01)</f>
        <v>0.01</v>
      </c>
      <c r="AU42">
        <f>AT41*Sa*(1-BT41)/(1-Sa*(1-BU41))</f>
        <v>8.7366924017896357E-8</v>
      </c>
      <c r="AW42">
        <f>SUMPRODUCT(AL42:AU42,fec)</f>
        <v>0.30335899384530451</v>
      </c>
      <c r="AY42">
        <f>MMULT($AL42:$AU42,D$24:D$33)</f>
        <v>1.2304327270212908E-9</v>
      </c>
      <c r="AZ42">
        <f>MMULT($AL42:$AU42,E$24:E$33)</f>
        <v>3.6890163521049582E-2</v>
      </c>
      <c r="BA42">
        <f>MMULT($AL42:$AU42,F$24:F$33)</f>
        <v>0.40452803535308385</v>
      </c>
      <c r="BB42">
        <f>MMULT($AL42:$AU42,G$24:G$33)</f>
        <v>3.6865685961116296E-3</v>
      </c>
      <c r="BC42">
        <f>MMULT($AL42:$AU42,H$24:H$33)</f>
        <v>7.9390643610077905E-3</v>
      </c>
      <c r="BD42">
        <f>MMULT($AL42:$AU42,I$24:I$33)</f>
        <v>8.7961791401773848E-3</v>
      </c>
      <c r="BE42">
        <f>MMULT($AL42:$AU42,J$24:J$33)</f>
        <v>1.2152690268406839E-2</v>
      </c>
      <c r="BF42">
        <f>MMULT($AL42:$AU42,K$24:K$33)</f>
        <v>1.8567128154318241E-2</v>
      </c>
      <c r="BG42">
        <f>MMULT($AL42:$AU42,L$24:L$33)</f>
        <v>1.9941790360171442E-2</v>
      </c>
      <c r="BH42">
        <f>MMULT($AL42:$AU42,M$24:M$33)</f>
        <v>8.3876635456600623E-3</v>
      </c>
      <c r="BI42">
        <f>MMULT($AL42:$AU42,N$24:N$33)</f>
        <v>9.7497252892836438E-4</v>
      </c>
      <c r="BJ42">
        <f>MMULT($AL42:$AU42,O$24:O$33)</f>
        <v>2.6092445805582212E-5</v>
      </c>
      <c r="BL42">
        <f>MMULT($BW42:$CH42,F$11:F$22)</f>
        <v>1</v>
      </c>
      <c r="BM42">
        <f>MMULT($BW42:$CH42,G$11:G$22)</f>
        <v>1</v>
      </c>
      <c r="BN42">
        <f>MMULT($BW42:$CH42,H$11:H$22)</f>
        <v>0.99999999999999989</v>
      </c>
      <c r="BO42">
        <f>MMULT($BW42:$CH42,I$11:I$22)</f>
        <v>1</v>
      </c>
      <c r="BP42">
        <f>MMULT($BW42:$CH42,J$11:J$22)</f>
        <v>0.99999999999995093</v>
      </c>
      <c r="BQ42">
        <f>MMULT($BW42:$CH42,K$11:K$22)</f>
        <v>0.99999999950294538</v>
      </c>
      <c r="BR42">
        <f>MMULT($BW42:$CH42,L$11:L$22)</f>
        <v>0.99999991627181195</v>
      </c>
      <c r="BS42">
        <f>MMULT($BW42:$CH42,M$11:M$22)</f>
        <v>0.99999820117383109</v>
      </c>
      <c r="BT42">
        <f>MMULT($BW42:$CH42,N$11:N$22)</f>
        <v>0.99998751940102004</v>
      </c>
      <c r="BU42">
        <f>MMULT($BW42:$CH42,O$11:O$22)</f>
        <v>0.99995540451249831</v>
      </c>
      <c r="BW42">
        <f t="shared" si="13"/>
        <v>1</v>
      </c>
      <c r="BX42">
        <f t="shared" si="0"/>
        <v>1</v>
      </c>
      <c r="BY42">
        <f t="shared" si="1"/>
        <v>1</v>
      </c>
      <c r="BZ42">
        <f t="shared" si="2"/>
        <v>1</v>
      </c>
      <c r="CA42">
        <f t="shared" si="3"/>
        <v>1</v>
      </c>
      <c r="CB42">
        <f t="shared" si="4"/>
        <v>1</v>
      </c>
      <c r="CC42">
        <f t="shared" si="5"/>
        <v>1</v>
      </c>
      <c r="CD42">
        <f t="shared" si="6"/>
        <v>1</v>
      </c>
      <c r="CE42">
        <f t="shared" si="7"/>
        <v>1</v>
      </c>
      <c r="CF42">
        <f t="shared" si="8"/>
        <v>1</v>
      </c>
      <c r="CG42">
        <f t="shared" si="9"/>
        <v>1</v>
      </c>
      <c r="CH42">
        <f t="shared" si="10"/>
        <v>1</v>
      </c>
      <c r="CJ42">
        <f t="shared" si="14"/>
        <v>1</v>
      </c>
      <c r="CK42">
        <f>SIM!CJ42</f>
        <v>0.1334643880320647</v>
      </c>
    </row>
    <row r="43" spans="1:89">
      <c r="E43" t="s">
        <v>25</v>
      </c>
      <c r="F43">
        <v>1</v>
      </c>
      <c r="G43">
        <v>2</v>
      </c>
      <c r="H43">
        <v>3</v>
      </c>
      <c r="I43">
        <v>4</v>
      </c>
      <c r="J43">
        <v>5</v>
      </c>
      <c r="K43">
        <v>6</v>
      </c>
      <c r="L43">
        <v>7</v>
      </c>
      <c r="M43">
        <v>8</v>
      </c>
      <c r="N43">
        <v>9</v>
      </c>
      <c r="O43">
        <v>10</v>
      </c>
      <c r="Q43">
        <v>41</v>
      </c>
      <c r="R43">
        <f>SUMPRODUCT(surv_vul,wa,AL43:AU43)</f>
        <v>0.34835313172264581</v>
      </c>
      <c r="S43">
        <f>SIM!S43</f>
        <v>181.30945130066138</v>
      </c>
      <c r="T43">
        <f t="shared" si="11"/>
        <v>6.254743814513497</v>
      </c>
      <c r="U43">
        <f t="shared" si="12"/>
        <v>-0.22040620933437172</v>
      </c>
      <c r="W43">
        <f>SIM!W43</f>
        <v>2.0197974205607735E-9</v>
      </c>
      <c r="X43">
        <f>SIM!X43</f>
        <v>0.14039067804847793</v>
      </c>
      <c r="Y43">
        <f>SIM!Y43</f>
        <v>3.3225984432735252</v>
      </c>
      <c r="Z43">
        <f>SIM!Z43</f>
        <v>1.2441335339064128</v>
      </c>
      <c r="AA43">
        <f>SIM!AA43</f>
        <v>4.2577134814827629</v>
      </c>
      <c r="AB43">
        <f>SIM!AB43</f>
        <v>2.0995225992862703</v>
      </c>
      <c r="AC43">
        <f>SIM!AC43</f>
        <v>2.8583418516092589</v>
      </c>
      <c r="AD43">
        <f>SIM!AD43</f>
        <v>2.5524121749067534</v>
      </c>
      <c r="AE43">
        <f>SIM!AE43</f>
        <v>0.98041080608405373</v>
      </c>
      <c r="AF43">
        <f>SIM!AF43</f>
        <v>0.22456606301508347</v>
      </c>
      <c r="AG43">
        <f>SIM!AG43</f>
        <v>2.3573864231405218E-2</v>
      </c>
      <c r="AH43">
        <f>SIM!AH43</f>
        <v>7.3176867756625662E-4</v>
      </c>
      <c r="AK43">
        <v>0</v>
      </c>
      <c r="AL43">
        <f>(reca*$AW42/(1+recb*$AW42))*EXP(AK42)</f>
        <v>0.44189040577863009</v>
      </c>
      <c r="AM43">
        <f>MAX(AL42*Sa*(1-BL42),0.01)</f>
        <v>0.01</v>
      </c>
      <c r="AN43">
        <f>MAX(AM42*Sa*(1-BM42),0.01)</f>
        <v>0.01</v>
      </c>
      <c r="AO43">
        <f>MAX(AN42*Sa*(1-BN42),0.01)</f>
        <v>0.01</v>
      </c>
      <c r="AP43">
        <f>MAX(AO42*Sa*(1-BO42),0.01)</f>
        <v>0.01</v>
      </c>
      <c r="AQ43">
        <f>MAX(AP42*Sa*(1-BP42),0.01)</f>
        <v>0.01</v>
      </c>
      <c r="AR43">
        <f>MAX(AQ42*Sa*(1-BQ42),0.01)</f>
        <v>0.01</v>
      </c>
      <c r="AS43">
        <f>MAX(AR42*Sa*(1-BR42),0.01)</f>
        <v>0.01</v>
      </c>
      <c r="AT43">
        <f>MAX(AS42*Sa*(1-BS42),0.01)</f>
        <v>0.01</v>
      </c>
      <c r="AU43">
        <f>AT42*Sa*(1-BT42)/(1-Sa*(1-BU42))</f>
        <v>8.7366924017896357E-8</v>
      </c>
      <c r="AW43">
        <f>SUMPRODUCT(AL43:AU43,fec)</f>
        <v>0.30335899384530451</v>
      </c>
      <c r="AY43">
        <f>MMULT($AL43:$AU43,D$24:D$33)</f>
        <v>1.2304327270212908E-9</v>
      </c>
      <c r="AZ43">
        <f>MMULT($AL43:$AU43,E$24:E$33)</f>
        <v>3.6890163521049582E-2</v>
      </c>
      <c r="BA43">
        <f>MMULT($AL43:$AU43,F$24:F$33)</f>
        <v>0.40452803535308385</v>
      </c>
      <c r="BB43">
        <f>MMULT($AL43:$AU43,G$24:G$33)</f>
        <v>3.6865685961116296E-3</v>
      </c>
      <c r="BC43">
        <f>MMULT($AL43:$AU43,H$24:H$33)</f>
        <v>7.9390643610077905E-3</v>
      </c>
      <c r="BD43">
        <f>MMULT($AL43:$AU43,I$24:I$33)</f>
        <v>8.7961791401773848E-3</v>
      </c>
      <c r="BE43">
        <f>MMULT($AL43:$AU43,J$24:J$33)</f>
        <v>1.2152690268406839E-2</v>
      </c>
      <c r="BF43">
        <f>MMULT($AL43:$AU43,K$24:K$33)</f>
        <v>1.8567128154318241E-2</v>
      </c>
      <c r="BG43">
        <f>MMULT($AL43:$AU43,L$24:L$33)</f>
        <v>1.9941790360171442E-2</v>
      </c>
      <c r="BH43">
        <f>MMULT($AL43:$AU43,M$24:M$33)</f>
        <v>8.3876635456600623E-3</v>
      </c>
      <c r="BI43">
        <f>MMULT($AL43:$AU43,N$24:N$33)</f>
        <v>9.7497252892836438E-4</v>
      </c>
      <c r="BJ43">
        <f>MMULT($AL43:$AU43,O$24:O$33)</f>
        <v>2.6092445805582212E-5</v>
      </c>
      <c r="BL43">
        <f>MMULT($BW43:$CH43,F$11:F$22)</f>
        <v>1</v>
      </c>
      <c r="BM43">
        <f>MMULT($BW43:$CH43,G$11:G$22)</f>
        <v>1</v>
      </c>
      <c r="BN43">
        <f>MMULT($BW43:$CH43,H$11:H$22)</f>
        <v>0.99999999999999989</v>
      </c>
      <c r="BO43">
        <f>MMULT($BW43:$CH43,I$11:I$22)</f>
        <v>1</v>
      </c>
      <c r="BP43">
        <f>MMULT($BW43:$CH43,J$11:J$22)</f>
        <v>0.99999999999995093</v>
      </c>
      <c r="BQ43">
        <f>MMULT($BW43:$CH43,K$11:K$22)</f>
        <v>0.99999999950294538</v>
      </c>
      <c r="BR43">
        <f>MMULT($BW43:$CH43,L$11:L$22)</f>
        <v>0.99999991627181195</v>
      </c>
      <c r="BS43">
        <f>MMULT($BW43:$CH43,M$11:M$22)</f>
        <v>0.99999820117383109</v>
      </c>
      <c r="BT43">
        <f>MMULT($BW43:$CH43,N$11:N$22)</f>
        <v>0.99998751940102004</v>
      </c>
      <c r="BU43">
        <f>MMULT($BW43:$CH43,O$11:O$22)</f>
        <v>0.99995540451249831</v>
      </c>
      <c r="BW43">
        <f t="shared" si="13"/>
        <v>1</v>
      </c>
      <c r="BX43">
        <f t="shared" si="0"/>
        <v>1</v>
      </c>
      <c r="BY43">
        <f t="shared" si="1"/>
        <v>1</v>
      </c>
      <c r="BZ43">
        <f t="shared" si="2"/>
        <v>1</v>
      </c>
      <c r="CA43">
        <f t="shared" si="3"/>
        <v>1</v>
      </c>
      <c r="CB43">
        <f t="shared" si="4"/>
        <v>1</v>
      </c>
      <c r="CC43">
        <f t="shared" si="5"/>
        <v>1</v>
      </c>
      <c r="CD43">
        <f t="shared" si="6"/>
        <v>1</v>
      </c>
      <c r="CE43">
        <f t="shared" si="7"/>
        <v>1</v>
      </c>
      <c r="CF43">
        <f t="shared" si="8"/>
        <v>1</v>
      </c>
      <c r="CG43">
        <f t="shared" si="9"/>
        <v>1</v>
      </c>
      <c r="CH43">
        <f t="shared" si="10"/>
        <v>1</v>
      </c>
      <c r="CJ43">
        <f t="shared" si="14"/>
        <v>1</v>
      </c>
      <c r="CK43">
        <f>SIM!CJ43</f>
        <v>0.1334643880320647</v>
      </c>
    </row>
    <row r="44" spans="1:89">
      <c r="E44">
        <v>1</v>
      </c>
      <c r="F44">
        <f>((len-0.5)-la)/stdl</f>
        <v>-10.276404220707722</v>
      </c>
      <c r="G44">
        <f>((len-0.5)-la)/stdl</f>
        <v>-11.162839031607952</v>
      </c>
      <c r="H44">
        <f>((len-0.5)-la)/stdl</f>
        <v>-11.467703641583793</v>
      </c>
      <c r="I44">
        <f>((len-0.5)-la)/stdl</f>
        <v>-11.616866687716952</v>
      </c>
      <c r="J44">
        <f>((len-0.5)-la)/stdl</f>
        <v>-11.702261068019682</v>
      </c>
      <c r="K44">
        <f>((len-0.5)-la)/stdl</f>
        <v>-11.755585874174017</v>
      </c>
      <c r="L44">
        <f>((len-0.5)-la)/stdl</f>
        <v>-11.790709881796433</v>
      </c>
      <c r="M44">
        <f>((len-0.5)-la)/stdl</f>
        <v>-11.814665304115527</v>
      </c>
      <c r="N44">
        <f>((len-0.5)-la)/stdl</f>
        <v>-11.831393991026935</v>
      </c>
      <c r="O44">
        <f>((len-0.5)-la)/stdl</f>
        <v>-11.843269654269266</v>
      </c>
      <c r="Q44">
        <v>42</v>
      </c>
      <c r="R44">
        <f>SUMPRODUCT(surv_vul,wa,AL44:AU44)</f>
        <v>0.34835313172264581</v>
      </c>
      <c r="S44">
        <f>SIM!S44</f>
        <v>141.68404868489625</v>
      </c>
      <c r="T44">
        <f t="shared" si="11"/>
        <v>6.0081381367142068</v>
      </c>
      <c r="U44">
        <f t="shared" si="12"/>
        <v>-0.49150146594859123</v>
      </c>
      <c r="W44">
        <f>SIM!W44</f>
        <v>1.8950850355251085E-9</v>
      </c>
      <c r="X44">
        <f>SIM!X44</f>
        <v>0.1317222567568796</v>
      </c>
      <c r="Y44">
        <f>SIM!Y44</f>
        <v>3.1178843190690047</v>
      </c>
      <c r="Z44">
        <f>SIM!Z44</f>
        <v>1.4827064173106776</v>
      </c>
      <c r="AA44">
        <f>SIM!AA44</f>
        <v>5.2823243834825861</v>
      </c>
      <c r="AB44">
        <f>SIM!AB44</f>
        <v>3.7670700271885478</v>
      </c>
      <c r="AC44">
        <f>SIM!AC44</f>
        <v>2.5088346808455615</v>
      </c>
      <c r="AD44">
        <f>SIM!AD44</f>
        <v>2.1351543527403174</v>
      </c>
      <c r="AE44">
        <f>SIM!AE44</f>
        <v>1.2105320790614751</v>
      </c>
      <c r="AF44">
        <f>SIM!AF44</f>
        <v>0.28279982032855017</v>
      </c>
      <c r="AG44">
        <f>SIM!AG44</f>
        <v>2.8788434427074284E-2</v>
      </c>
      <c r="AH44">
        <f>SIM!AH44</f>
        <v>9.4047896036332317E-4</v>
      </c>
      <c r="AK44">
        <v>0</v>
      </c>
      <c r="AL44">
        <f>(reca*$AW43/(1+recb*$AW43))*EXP(AK43)</f>
        <v>0.44189040577863009</v>
      </c>
      <c r="AM44">
        <f>MAX(AL43*Sa*(1-BL43),0.01)</f>
        <v>0.01</v>
      </c>
      <c r="AN44">
        <f>MAX(AM43*Sa*(1-BM43),0.01)</f>
        <v>0.01</v>
      </c>
      <c r="AO44">
        <f>MAX(AN43*Sa*(1-BN43),0.01)</f>
        <v>0.01</v>
      </c>
      <c r="AP44">
        <f>MAX(AO43*Sa*(1-BO43),0.01)</f>
        <v>0.01</v>
      </c>
      <c r="AQ44">
        <f>MAX(AP43*Sa*(1-BP43),0.01)</f>
        <v>0.01</v>
      </c>
      <c r="AR44">
        <f>MAX(AQ43*Sa*(1-BQ43),0.01)</f>
        <v>0.01</v>
      </c>
      <c r="AS44">
        <f>MAX(AR43*Sa*(1-BR43),0.01)</f>
        <v>0.01</v>
      </c>
      <c r="AT44">
        <f>MAX(AS43*Sa*(1-BS43),0.01)</f>
        <v>0.01</v>
      </c>
      <c r="AU44">
        <f>AT43*Sa*(1-BT43)/(1-Sa*(1-BU43))</f>
        <v>8.7366924017896357E-8</v>
      </c>
      <c r="AW44">
        <f>SUMPRODUCT(AL44:AU44,fec)</f>
        <v>0.30335899384530451</v>
      </c>
      <c r="AY44">
        <f>MMULT($AL44:$AU44,D$24:D$33)</f>
        <v>1.2304327270212908E-9</v>
      </c>
      <c r="AZ44">
        <f>MMULT($AL44:$AU44,E$24:E$33)</f>
        <v>3.6890163521049582E-2</v>
      </c>
      <c r="BA44">
        <f>MMULT($AL44:$AU44,F$24:F$33)</f>
        <v>0.40452803535308385</v>
      </c>
      <c r="BB44">
        <f>MMULT($AL44:$AU44,G$24:G$33)</f>
        <v>3.6865685961116296E-3</v>
      </c>
      <c r="BC44">
        <f>MMULT($AL44:$AU44,H$24:H$33)</f>
        <v>7.9390643610077905E-3</v>
      </c>
      <c r="BD44">
        <f>MMULT($AL44:$AU44,I$24:I$33)</f>
        <v>8.7961791401773848E-3</v>
      </c>
      <c r="BE44">
        <f>MMULT($AL44:$AU44,J$24:J$33)</f>
        <v>1.2152690268406839E-2</v>
      </c>
      <c r="BF44">
        <f>MMULT($AL44:$AU44,K$24:K$33)</f>
        <v>1.8567128154318241E-2</v>
      </c>
      <c r="BG44">
        <f>MMULT($AL44:$AU44,L$24:L$33)</f>
        <v>1.9941790360171442E-2</v>
      </c>
      <c r="BH44">
        <f>MMULT($AL44:$AU44,M$24:M$33)</f>
        <v>8.3876635456600623E-3</v>
      </c>
      <c r="BI44">
        <f>MMULT($AL44:$AU44,N$24:N$33)</f>
        <v>9.7497252892836438E-4</v>
      </c>
      <c r="BJ44">
        <f>MMULT($AL44:$AU44,O$24:O$33)</f>
        <v>2.6092445805582212E-5</v>
      </c>
      <c r="BL44">
        <f>MMULT($BW44:$CH44,F$11:F$22)</f>
        <v>1</v>
      </c>
      <c r="BM44">
        <f>MMULT($BW44:$CH44,G$11:G$22)</f>
        <v>1</v>
      </c>
      <c r="BN44">
        <f>MMULT($BW44:$CH44,H$11:H$22)</f>
        <v>0.99999999999999989</v>
      </c>
      <c r="BO44">
        <f>MMULT($BW44:$CH44,I$11:I$22)</f>
        <v>1</v>
      </c>
      <c r="BP44">
        <f>MMULT($BW44:$CH44,J$11:J$22)</f>
        <v>0.99999999999995093</v>
      </c>
      <c r="BQ44">
        <f>MMULT($BW44:$CH44,K$11:K$22)</f>
        <v>0.99999999950294538</v>
      </c>
      <c r="BR44">
        <f>MMULT($BW44:$CH44,L$11:L$22)</f>
        <v>0.99999991627181195</v>
      </c>
      <c r="BS44">
        <f>MMULT($BW44:$CH44,M$11:M$22)</f>
        <v>0.99999820117383109</v>
      </c>
      <c r="BT44">
        <f>MMULT($BW44:$CH44,N$11:N$22)</f>
        <v>0.99998751940102004</v>
      </c>
      <c r="BU44">
        <f>MMULT($BW44:$CH44,O$11:O$22)</f>
        <v>0.99995540451249831</v>
      </c>
      <c r="BW44">
        <f t="shared" si="13"/>
        <v>1</v>
      </c>
      <c r="BX44">
        <f t="shared" si="0"/>
        <v>1</v>
      </c>
      <c r="BY44">
        <f t="shared" si="1"/>
        <v>1</v>
      </c>
      <c r="BZ44">
        <f t="shared" si="2"/>
        <v>1</v>
      </c>
      <c r="CA44">
        <f t="shared" si="3"/>
        <v>1</v>
      </c>
      <c r="CB44">
        <f t="shared" si="4"/>
        <v>1</v>
      </c>
      <c r="CC44">
        <f t="shared" si="5"/>
        <v>1</v>
      </c>
      <c r="CD44">
        <f t="shared" si="6"/>
        <v>1</v>
      </c>
      <c r="CE44">
        <f t="shared" si="7"/>
        <v>1</v>
      </c>
      <c r="CF44">
        <f t="shared" si="8"/>
        <v>1</v>
      </c>
      <c r="CG44">
        <f t="shared" si="9"/>
        <v>1</v>
      </c>
      <c r="CH44">
        <f t="shared" si="10"/>
        <v>1</v>
      </c>
      <c r="CJ44">
        <f t="shared" si="14"/>
        <v>1</v>
      </c>
      <c r="CK44">
        <f>SIM!CJ44</f>
        <v>0.1334643880320647</v>
      </c>
    </row>
    <row r="45" spans="1:89">
      <c r="E45">
        <v>2</v>
      </c>
      <c r="F45">
        <f>((len-0.5)-la)/stdl</f>
        <v>-5.8292126621231679</v>
      </c>
      <c r="G45">
        <f>((len-0.5)-la)/stdl</f>
        <v>-8.4885170948238589</v>
      </c>
      <c r="H45">
        <f>((len-0.5)-la)/stdl</f>
        <v>-9.4031109247513793</v>
      </c>
      <c r="I45">
        <f>((len-0.5)-la)/stdl</f>
        <v>-9.8506000631508588</v>
      </c>
      <c r="J45">
        <f>((len-0.5)-la)/stdl</f>
        <v>-10.106783204059049</v>
      </c>
      <c r="K45">
        <f>((len-0.5)-la)/stdl</f>
        <v>-10.266757622522054</v>
      </c>
      <c r="L45">
        <f>((len-0.5)-la)/stdl</f>
        <v>-10.372129645389297</v>
      </c>
      <c r="M45">
        <f>((len-0.5)-la)/stdl</f>
        <v>-10.443995912346582</v>
      </c>
      <c r="N45">
        <f>((len-0.5)-la)/stdl</f>
        <v>-10.494181973080805</v>
      </c>
      <c r="O45">
        <f>((len-0.5)-la)/stdl</f>
        <v>-10.529808962807799</v>
      </c>
      <c r="Q45">
        <v>43</v>
      </c>
      <c r="R45">
        <f>SUMPRODUCT(surv_vul,wa,AL45:AU45)</f>
        <v>0.34835313172264581</v>
      </c>
      <c r="S45">
        <f>SIM!S45</f>
        <v>104.19626268235659</v>
      </c>
      <c r="T45">
        <f t="shared" si="11"/>
        <v>5.7008148292892722</v>
      </c>
      <c r="U45">
        <f t="shared" si="12"/>
        <v>-0.86026245661709932</v>
      </c>
      <c r="W45">
        <f>SIM!W45</f>
        <v>1.5563006612015753E-9</v>
      </c>
      <c r="X45">
        <f>SIM!X45</f>
        <v>0.10817426626334893</v>
      </c>
      <c r="Y45">
        <f>SIM!Y45</f>
        <v>2.5597744920803578</v>
      </c>
      <c r="Z45">
        <f>SIM!Z45</f>
        <v>0.69824649201580957</v>
      </c>
      <c r="AA45">
        <f>SIM!AA45</f>
        <v>2.5399830343535559</v>
      </c>
      <c r="AB45">
        <f>SIM!AB45</f>
        <v>2.3185027600671484</v>
      </c>
      <c r="AC45">
        <f>SIM!AC45</f>
        <v>1.78279955167409</v>
      </c>
      <c r="AD45">
        <f>SIM!AD45</f>
        <v>1.0226381273738745</v>
      </c>
      <c r="AE45">
        <f>SIM!AE45</f>
        <v>0.57909223533011933</v>
      </c>
      <c r="AF45">
        <f>SIM!AF45</f>
        <v>0.16746561396906295</v>
      </c>
      <c r="AG45">
        <f>SIM!AG45</f>
        <v>1.6547540790463715E-2</v>
      </c>
      <c r="AH45">
        <f>SIM!AH45</f>
        <v>5.0780150795652775E-4</v>
      </c>
      <c r="AK45">
        <v>0</v>
      </c>
      <c r="AL45">
        <f>(reca*$AW44/(1+recb*$AW44))*EXP(AK44)</f>
        <v>0.44189040577863009</v>
      </c>
      <c r="AM45">
        <f>MAX(AL44*Sa*(1-BL44),0.01)</f>
        <v>0.01</v>
      </c>
      <c r="AN45">
        <f>MAX(AM44*Sa*(1-BM44),0.01)</f>
        <v>0.01</v>
      </c>
      <c r="AO45">
        <f>MAX(AN44*Sa*(1-BN44),0.01)</f>
        <v>0.01</v>
      </c>
      <c r="AP45">
        <f>MAX(AO44*Sa*(1-BO44),0.01)</f>
        <v>0.01</v>
      </c>
      <c r="AQ45">
        <f>MAX(AP44*Sa*(1-BP44),0.01)</f>
        <v>0.01</v>
      </c>
      <c r="AR45">
        <f>MAX(AQ44*Sa*(1-BQ44),0.01)</f>
        <v>0.01</v>
      </c>
      <c r="AS45">
        <f>MAX(AR44*Sa*(1-BR44),0.01)</f>
        <v>0.01</v>
      </c>
      <c r="AT45">
        <f>MAX(AS44*Sa*(1-BS44),0.01)</f>
        <v>0.01</v>
      </c>
      <c r="AU45">
        <f>AT44*Sa*(1-BT44)/(1-Sa*(1-BU44))</f>
        <v>8.7366924017896357E-8</v>
      </c>
      <c r="AW45">
        <f>SUMPRODUCT(AL45:AU45,fec)</f>
        <v>0.30335899384530451</v>
      </c>
      <c r="AY45">
        <f>MMULT($AL45:$AU45,D$24:D$33)</f>
        <v>1.2304327270212908E-9</v>
      </c>
      <c r="AZ45">
        <f>MMULT($AL45:$AU45,E$24:E$33)</f>
        <v>3.6890163521049582E-2</v>
      </c>
      <c r="BA45">
        <f>MMULT($AL45:$AU45,F$24:F$33)</f>
        <v>0.40452803535308385</v>
      </c>
      <c r="BB45">
        <f>MMULT($AL45:$AU45,G$24:G$33)</f>
        <v>3.6865685961116296E-3</v>
      </c>
      <c r="BC45">
        <f>MMULT($AL45:$AU45,H$24:H$33)</f>
        <v>7.9390643610077905E-3</v>
      </c>
      <c r="BD45">
        <f>MMULT($AL45:$AU45,I$24:I$33)</f>
        <v>8.7961791401773848E-3</v>
      </c>
      <c r="BE45">
        <f>MMULT($AL45:$AU45,J$24:J$33)</f>
        <v>1.2152690268406839E-2</v>
      </c>
      <c r="BF45">
        <f>MMULT($AL45:$AU45,K$24:K$33)</f>
        <v>1.8567128154318241E-2</v>
      </c>
      <c r="BG45">
        <f>MMULT($AL45:$AU45,L$24:L$33)</f>
        <v>1.9941790360171442E-2</v>
      </c>
      <c r="BH45">
        <f>MMULT($AL45:$AU45,M$24:M$33)</f>
        <v>8.3876635456600623E-3</v>
      </c>
      <c r="BI45">
        <f>MMULT($AL45:$AU45,N$24:N$33)</f>
        <v>9.7497252892836438E-4</v>
      </c>
      <c r="BJ45">
        <f>MMULT($AL45:$AU45,O$24:O$33)</f>
        <v>2.6092445805582212E-5</v>
      </c>
      <c r="BL45">
        <f>MMULT($BW45:$CH45,F$11:F$22)</f>
        <v>1</v>
      </c>
      <c r="BM45">
        <f>MMULT($BW45:$CH45,G$11:G$22)</f>
        <v>1</v>
      </c>
      <c r="BN45">
        <f>MMULT($BW45:$CH45,H$11:H$22)</f>
        <v>0.99999999999999989</v>
      </c>
      <c r="BO45">
        <f>MMULT($BW45:$CH45,I$11:I$22)</f>
        <v>1</v>
      </c>
      <c r="BP45">
        <f>MMULT($BW45:$CH45,J$11:J$22)</f>
        <v>0.99999999999995093</v>
      </c>
      <c r="BQ45">
        <f>MMULT($BW45:$CH45,K$11:K$22)</f>
        <v>0.99999999950294538</v>
      </c>
      <c r="BR45">
        <f>MMULT($BW45:$CH45,L$11:L$22)</f>
        <v>0.99999991627181195</v>
      </c>
      <c r="BS45">
        <f>MMULT($BW45:$CH45,M$11:M$22)</f>
        <v>0.99999820117383109</v>
      </c>
      <c r="BT45">
        <f>MMULT($BW45:$CH45,N$11:N$22)</f>
        <v>0.99998751940102004</v>
      </c>
      <c r="BU45">
        <f>MMULT($BW45:$CH45,O$11:O$22)</f>
        <v>0.99995540451249831</v>
      </c>
      <c r="BW45">
        <f t="shared" si="13"/>
        <v>1</v>
      </c>
      <c r="BX45">
        <f t="shared" si="0"/>
        <v>1</v>
      </c>
      <c r="BY45">
        <f t="shared" si="1"/>
        <v>1</v>
      </c>
      <c r="BZ45">
        <f t="shared" si="2"/>
        <v>1</v>
      </c>
      <c r="CA45">
        <f t="shared" si="3"/>
        <v>1</v>
      </c>
      <c r="CB45">
        <f t="shared" si="4"/>
        <v>1</v>
      </c>
      <c r="CC45">
        <f t="shared" si="5"/>
        <v>1</v>
      </c>
      <c r="CD45">
        <f t="shared" si="6"/>
        <v>1</v>
      </c>
      <c r="CE45">
        <f t="shared" si="7"/>
        <v>1</v>
      </c>
      <c r="CF45">
        <f t="shared" si="8"/>
        <v>1</v>
      </c>
      <c r="CG45">
        <f t="shared" si="9"/>
        <v>1</v>
      </c>
      <c r="CH45">
        <f t="shared" si="10"/>
        <v>1</v>
      </c>
      <c r="CJ45">
        <f t="shared" si="14"/>
        <v>1</v>
      </c>
      <c r="CK45">
        <f>SIM!CJ45</f>
        <v>6.6732194016032351E-2</v>
      </c>
    </row>
    <row r="46" spans="1:89">
      <c r="E46">
        <v>3</v>
      </c>
      <c r="F46">
        <f>((len-0.5)-la)/stdl</f>
        <v>-1.3820211035386143</v>
      </c>
      <c r="G46">
        <f>((len-0.5)-la)/stdl</f>
        <v>-5.8141951580397642</v>
      </c>
      <c r="H46">
        <f>((len-0.5)-la)/stdl</f>
        <v>-7.338518207918967</v>
      </c>
      <c r="I46">
        <f>((len-0.5)-la)/stdl</f>
        <v>-8.0843334385847641</v>
      </c>
      <c r="J46">
        <f>((len-0.5)-la)/stdl</f>
        <v>-8.5113053400984171</v>
      </c>
      <c r="K46">
        <f>((len-0.5)-la)/stdl</f>
        <v>-8.7779293708700887</v>
      </c>
      <c r="L46">
        <f>((len-0.5)-la)/stdl</f>
        <v>-8.9535494089821608</v>
      </c>
      <c r="M46">
        <f>((len-0.5)-la)/stdl</f>
        <v>-9.0733265205776359</v>
      </c>
      <c r="N46">
        <f>((len-0.5)-la)/stdl</f>
        <v>-9.1569699551346755</v>
      </c>
      <c r="O46">
        <f>((len-0.5)-la)/stdl</f>
        <v>-9.2163482713463321</v>
      </c>
      <c r="Q46">
        <v>44</v>
      </c>
      <c r="R46">
        <f>SUMPRODUCT(surv_vul,wa,AL46:AU46)</f>
        <v>0.34835313172264581</v>
      </c>
      <c r="S46">
        <f>SIM!S46</f>
        <v>188.90529536534893</v>
      </c>
      <c r="T46">
        <f t="shared" si="11"/>
        <v>6.2957843741379635</v>
      </c>
      <c r="U46">
        <f t="shared" si="12"/>
        <v>-0.38818754842799397</v>
      </c>
      <c r="W46">
        <f>SIM!W46</f>
        <v>1.4089003818680257E-9</v>
      </c>
      <c r="X46">
        <f>SIM!X46</f>
        <v>9.7928871062854181E-2</v>
      </c>
      <c r="Y46">
        <f>SIM!Y46</f>
        <v>2.3180787614835161</v>
      </c>
      <c r="Z46">
        <f>SIM!Z46</f>
        <v>1.1654888874051046</v>
      </c>
      <c r="AA46">
        <f>SIM!AA46</f>
        <v>4.064785625073144</v>
      </c>
      <c r="AB46">
        <f>SIM!AB46</f>
        <v>2.4255541178380904</v>
      </c>
      <c r="AC46">
        <f>SIM!AC46</f>
        <v>2.2446952308195462</v>
      </c>
      <c r="AD46">
        <f>SIM!AD46</f>
        <v>1.4194676095619638</v>
      </c>
      <c r="AE46">
        <f>SIM!AE46</f>
        <v>0.65195417319892202</v>
      </c>
      <c r="AF46">
        <f>SIM!AF46</f>
        <v>0.21170099813189014</v>
      </c>
      <c r="AG46">
        <f>SIM!AG46</f>
        <v>2.5537170693035818E-2</v>
      </c>
      <c r="AH46">
        <f>SIM!AH46</f>
        <v>8.4565647359436075E-4</v>
      </c>
      <c r="AK46">
        <v>0</v>
      </c>
      <c r="AL46">
        <f>(reca*$AW45/(1+recb*$AW45))*EXP(AK45)</f>
        <v>0.44189040577863009</v>
      </c>
      <c r="AM46">
        <f>MAX(AL45*Sa*(1-BL45),0.01)</f>
        <v>0.01</v>
      </c>
      <c r="AN46">
        <f>MAX(AM45*Sa*(1-BM45),0.01)</f>
        <v>0.01</v>
      </c>
      <c r="AO46">
        <f>MAX(AN45*Sa*(1-BN45),0.01)</f>
        <v>0.01</v>
      </c>
      <c r="AP46">
        <f>MAX(AO45*Sa*(1-BO45),0.01)</f>
        <v>0.01</v>
      </c>
      <c r="AQ46">
        <f>MAX(AP45*Sa*(1-BP45),0.01)</f>
        <v>0.01</v>
      </c>
      <c r="AR46">
        <f>MAX(AQ45*Sa*(1-BQ45),0.01)</f>
        <v>0.01</v>
      </c>
      <c r="AS46">
        <f>MAX(AR45*Sa*(1-BR45),0.01)</f>
        <v>0.01</v>
      </c>
      <c r="AT46">
        <f>MAX(AS45*Sa*(1-BS45),0.01)</f>
        <v>0.01</v>
      </c>
      <c r="AU46">
        <f>AT45*Sa*(1-BT45)/(1-Sa*(1-BU45))</f>
        <v>8.7366924017896357E-8</v>
      </c>
      <c r="AW46">
        <f>SUMPRODUCT(AL46:AU46,fec)</f>
        <v>0.30335899384530451</v>
      </c>
      <c r="AY46">
        <f>MMULT($AL46:$AU46,D$24:D$33)</f>
        <v>1.2304327270212908E-9</v>
      </c>
      <c r="AZ46">
        <f>MMULT($AL46:$AU46,E$24:E$33)</f>
        <v>3.6890163521049582E-2</v>
      </c>
      <c r="BA46">
        <f>MMULT($AL46:$AU46,F$24:F$33)</f>
        <v>0.40452803535308385</v>
      </c>
      <c r="BB46">
        <f>MMULT($AL46:$AU46,G$24:G$33)</f>
        <v>3.6865685961116296E-3</v>
      </c>
      <c r="BC46">
        <f>MMULT($AL46:$AU46,H$24:H$33)</f>
        <v>7.9390643610077905E-3</v>
      </c>
      <c r="BD46">
        <f>MMULT($AL46:$AU46,I$24:I$33)</f>
        <v>8.7961791401773848E-3</v>
      </c>
      <c r="BE46">
        <f>MMULT($AL46:$AU46,J$24:J$33)</f>
        <v>1.2152690268406839E-2</v>
      </c>
      <c r="BF46">
        <f>MMULT($AL46:$AU46,K$24:K$33)</f>
        <v>1.8567128154318241E-2</v>
      </c>
      <c r="BG46">
        <f>MMULT($AL46:$AU46,L$24:L$33)</f>
        <v>1.9941790360171442E-2</v>
      </c>
      <c r="BH46">
        <f>MMULT($AL46:$AU46,M$24:M$33)</f>
        <v>8.3876635456600623E-3</v>
      </c>
      <c r="BI46">
        <f>MMULT($AL46:$AU46,N$24:N$33)</f>
        <v>9.7497252892836438E-4</v>
      </c>
      <c r="BJ46">
        <f>MMULT($AL46:$AU46,O$24:O$33)</f>
        <v>2.6092445805582212E-5</v>
      </c>
      <c r="BL46">
        <f>MMULT($BW46:$CH46,F$11:F$22)</f>
        <v>1</v>
      </c>
      <c r="BM46">
        <f>MMULT($BW46:$CH46,G$11:G$22)</f>
        <v>1</v>
      </c>
      <c r="BN46">
        <f>MMULT($BW46:$CH46,H$11:H$22)</f>
        <v>0.99999999999999989</v>
      </c>
      <c r="BO46">
        <f>MMULT($BW46:$CH46,I$11:I$22)</f>
        <v>1</v>
      </c>
      <c r="BP46">
        <f>MMULT($BW46:$CH46,J$11:J$22)</f>
        <v>0.99999999999995093</v>
      </c>
      <c r="BQ46">
        <f>MMULT($BW46:$CH46,K$11:K$22)</f>
        <v>0.99999999950294538</v>
      </c>
      <c r="BR46">
        <f>MMULT($BW46:$CH46,L$11:L$22)</f>
        <v>0.99999991627181195</v>
      </c>
      <c r="BS46">
        <f>MMULT($BW46:$CH46,M$11:M$22)</f>
        <v>0.99999820117383109</v>
      </c>
      <c r="BT46">
        <f>MMULT($BW46:$CH46,N$11:N$22)</f>
        <v>0.99998751940102004</v>
      </c>
      <c r="BU46">
        <f>MMULT($BW46:$CH46,O$11:O$22)</f>
        <v>0.99995540451249831</v>
      </c>
      <c r="BW46">
        <f t="shared" si="13"/>
        <v>1</v>
      </c>
      <c r="BX46">
        <f t="shared" si="0"/>
        <v>1</v>
      </c>
      <c r="BY46">
        <f t="shared" si="1"/>
        <v>1</v>
      </c>
      <c r="BZ46">
        <f t="shared" si="2"/>
        <v>1</v>
      </c>
      <c r="CA46">
        <f t="shared" si="3"/>
        <v>1</v>
      </c>
      <c r="CB46">
        <f t="shared" si="4"/>
        <v>1</v>
      </c>
      <c r="CC46">
        <f t="shared" si="5"/>
        <v>1</v>
      </c>
      <c r="CD46">
        <f t="shared" si="6"/>
        <v>1</v>
      </c>
      <c r="CE46">
        <f t="shared" si="7"/>
        <v>1</v>
      </c>
      <c r="CF46">
        <f t="shared" si="8"/>
        <v>1</v>
      </c>
      <c r="CG46">
        <f t="shared" si="9"/>
        <v>1</v>
      </c>
      <c r="CH46">
        <f t="shared" si="10"/>
        <v>1</v>
      </c>
      <c r="CJ46">
        <f t="shared" si="14"/>
        <v>1</v>
      </c>
      <c r="CK46">
        <f>SIM!CJ46</f>
        <v>6.6732194016032351E-2</v>
      </c>
    </row>
    <row r="47" spans="1:89">
      <c r="E47">
        <v>4</v>
      </c>
      <c r="F47">
        <f>((len-0.5)-la)/stdl</f>
        <v>3.0651704550459398</v>
      </c>
      <c r="G47">
        <f>((len-0.5)-la)/stdl</f>
        <v>-3.1398732212556699</v>
      </c>
      <c r="H47">
        <f>((len-0.5)-la)/stdl</f>
        <v>-5.2739254910865538</v>
      </c>
      <c r="I47">
        <f>((len-0.5)-la)/stdl</f>
        <v>-6.3180668140186684</v>
      </c>
      <c r="J47">
        <f>((len-0.5)-la)/stdl</f>
        <v>-6.9158274761377827</v>
      </c>
      <c r="K47">
        <f>((len-0.5)-la)/stdl</f>
        <v>-7.2891011192181239</v>
      </c>
      <c r="L47">
        <f>((len-0.5)-la)/stdl</f>
        <v>-7.5349691725750256</v>
      </c>
      <c r="M47">
        <f>((len-0.5)-la)/stdl</f>
        <v>-7.7026571288086911</v>
      </c>
      <c r="N47">
        <f>((len-0.5)-la)/stdl</f>
        <v>-7.8197579371885455</v>
      </c>
      <c r="O47">
        <f>((len-0.5)-la)/stdl</f>
        <v>-7.9028875798848652</v>
      </c>
      <c r="Q47">
        <v>45</v>
      </c>
      <c r="R47">
        <f>SUMPRODUCT(surv_vul,wa,AL47:AU47)</f>
        <v>0.34835313172264581</v>
      </c>
      <c r="S47">
        <f>SIM!S47</f>
        <v>160.99411117023809</v>
      </c>
      <c r="T47">
        <f t="shared" si="11"/>
        <v>6.1359063551183954</v>
      </c>
      <c r="U47">
        <f t="shared" si="12"/>
        <v>-0.61276349218556003</v>
      </c>
      <c r="W47">
        <f>SIM!W47</f>
        <v>5.9746294201518164E-10</v>
      </c>
      <c r="X47">
        <f>SIM!X47</f>
        <v>4.1528041168492631E-2</v>
      </c>
      <c r="Y47">
        <f>SIM!Y47</f>
        <v>0.9837921078827685</v>
      </c>
      <c r="Z47">
        <f>SIM!Z47</f>
        <v>1.0533342694423062</v>
      </c>
      <c r="AA47">
        <f>SIM!AA47</f>
        <v>3.8970940385490227</v>
      </c>
      <c r="AB47">
        <f>SIM!AB47</f>
        <v>3.7894264664822157</v>
      </c>
      <c r="AC47">
        <f>SIM!AC47</f>
        <v>2.7568535977183308</v>
      </c>
      <c r="AD47">
        <f>SIM!AD47</f>
        <v>1.7646898817062473</v>
      </c>
      <c r="AE47">
        <f>SIM!AE47</f>
        <v>0.80032782469689834</v>
      </c>
      <c r="AF47">
        <f>SIM!AF47</f>
        <v>0.21697938634879327</v>
      </c>
      <c r="AG47">
        <f>SIM!AG47</f>
        <v>2.522572612284946E-2</v>
      </c>
      <c r="AH47">
        <f>SIM!AH47</f>
        <v>8.0666525642396271E-4</v>
      </c>
      <c r="AK47">
        <v>0</v>
      </c>
      <c r="AL47">
        <f>(reca*$AW46/(1+recb*$AW46))*EXP(AK46)</f>
        <v>0.44189040577863009</v>
      </c>
      <c r="AM47">
        <f>MAX(AL46*Sa*(1-BL46),0.01)</f>
        <v>0.01</v>
      </c>
      <c r="AN47">
        <f>MAX(AM46*Sa*(1-BM46),0.01)</f>
        <v>0.01</v>
      </c>
      <c r="AO47">
        <f>MAX(AN46*Sa*(1-BN46),0.01)</f>
        <v>0.01</v>
      </c>
      <c r="AP47">
        <f>MAX(AO46*Sa*(1-BO46),0.01)</f>
        <v>0.01</v>
      </c>
      <c r="AQ47">
        <f>MAX(AP46*Sa*(1-BP46),0.01)</f>
        <v>0.01</v>
      </c>
      <c r="AR47">
        <f>MAX(AQ46*Sa*(1-BQ46),0.01)</f>
        <v>0.01</v>
      </c>
      <c r="AS47">
        <f>MAX(AR46*Sa*(1-BR46),0.01)</f>
        <v>0.01</v>
      </c>
      <c r="AT47">
        <f>MAX(AS46*Sa*(1-BS46),0.01)</f>
        <v>0.01</v>
      </c>
      <c r="AU47">
        <f>AT46*Sa*(1-BT46)/(1-Sa*(1-BU46))</f>
        <v>8.7366924017896357E-8</v>
      </c>
      <c r="AW47">
        <f>SUMPRODUCT(AL47:AU47,fec)</f>
        <v>0.30335899384530451</v>
      </c>
      <c r="AY47">
        <f>MMULT($AL47:$AU47,D$24:D$33)</f>
        <v>1.2304327270212908E-9</v>
      </c>
      <c r="AZ47">
        <f>MMULT($AL47:$AU47,E$24:E$33)</f>
        <v>3.6890163521049582E-2</v>
      </c>
      <c r="BA47">
        <f>MMULT($AL47:$AU47,F$24:F$33)</f>
        <v>0.40452803535308385</v>
      </c>
      <c r="BB47">
        <f>MMULT($AL47:$AU47,G$24:G$33)</f>
        <v>3.6865685961116296E-3</v>
      </c>
      <c r="BC47">
        <f>MMULT($AL47:$AU47,H$24:H$33)</f>
        <v>7.9390643610077905E-3</v>
      </c>
      <c r="BD47">
        <f>MMULT($AL47:$AU47,I$24:I$33)</f>
        <v>8.7961791401773848E-3</v>
      </c>
      <c r="BE47">
        <f>MMULT($AL47:$AU47,J$24:J$33)</f>
        <v>1.2152690268406839E-2</v>
      </c>
      <c r="BF47">
        <f>MMULT($AL47:$AU47,K$24:K$33)</f>
        <v>1.8567128154318241E-2</v>
      </c>
      <c r="BG47">
        <f>MMULT($AL47:$AU47,L$24:L$33)</f>
        <v>1.9941790360171442E-2</v>
      </c>
      <c r="BH47">
        <f>MMULT($AL47:$AU47,M$24:M$33)</f>
        <v>8.3876635456600623E-3</v>
      </c>
      <c r="BI47">
        <f>MMULT($AL47:$AU47,N$24:N$33)</f>
        <v>9.7497252892836438E-4</v>
      </c>
      <c r="BJ47">
        <f>MMULT($AL47:$AU47,O$24:O$33)</f>
        <v>2.6092445805582212E-5</v>
      </c>
      <c r="BL47">
        <f>MMULT($BW47:$CH47,F$11:F$22)</f>
        <v>0.99999999856758659</v>
      </c>
      <c r="BM47">
        <f>MMULT($BW47:$CH47,G$11:G$22)</f>
        <v>1</v>
      </c>
      <c r="BN47">
        <f>MMULT($BW47:$CH47,H$11:H$22)</f>
        <v>0.99999999999999989</v>
      </c>
      <c r="BO47">
        <f>MMULT($BW47:$CH47,I$11:I$22)</f>
        <v>1</v>
      </c>
      <c r="BP47">
        <f>MMULT($BW47:$CH47,J$11:J$22)</f>
        <v>0.99999999999995093</v>
      </c>
      <c r="BQ47">
        <f>MMULT($BW47:$CH47,K$11:K$22)</f>
        <v>0.99999999950294538</v>
      </c>
      <c r="BR47">
        <f>MMULT($BW47:$CH47,L$11:L$22)</f>
        <v>0.99999991627181195</v>
      </c>
      <c r="BS47">
        <f>MMULT($BW47:$CH47,M$11:M$22)</f>
        <v>0.99999820117383109</v>
      </c>
      <c r="BT47">
        <f>MMULT($BW47:$CH47,N$11:N$22)</f>
        <v>0.99998751940102004</v>
      </c>
      <c r="BU47">
        <f>MMULT($BW47:$CH47,O$11:O$22)</f>
        <v>0.99995540451249831</v>
      </c>
      <c r="BW47">
        <f t="shared" si="13"/>
        <v>0.48557140012161221</v>
      </c>
      <c r="BX47">
        <f t="shared" si="0"/>
        <v>1</v>
      </c>
      <c r="BY47">
        <f t="shared" si="1"/>
        <v>1</v>
      </c>
      <c r="BZ47">
        <f t="shared" si="2"/>
        <v>1</v>
      </c>
      <c r="CA47">
        <f t="shared" si="3"/>
        <v>1</v>
      </c>
      <c r="CB47">
        <f t="shared" si="4"/>
        <v>1</v>
      </c>
      <c r="CC47">
        <f t="shared" si="5"/>
        <v>1</v>
      </c>
      <c r="CD47">
        <f t="shared" si="6"/>
        <v>1</v>
      </c>
      <c r="CE47">
        <f t="shared" si="7"/>
        <v>1</v>
      </c>
      <c r="CF47">
        <f t="shared" si="8"/>
        <v>1</v>
      </c>
      <c r="CG47">
        <f t="shared" si="9"/>
        <v>1</v>
      </c>
      <c r="CH47">
        <f t="shared" si="10"/>
        <v>1</v>
      </c>
      <c r="CJ47">
        <f t="shared" si="14"/>
        <v>0.95713095001013437</v>
      </c>
      <c r="CK47">
        <f>SIM!CJ47</f>
        <v>6.6732194016032351E-2</v>
      </c>
    </row>
    <row r="48" spans="1:89">
      <c r="E48">
        <v>5</v>
      </c>
      <c r="F48">
        <f>((len-0.5)-la)/stdl</f>
        <v>7.5123620136304936</v>
      </c>
      <c r="G48">
        <f>((len-0.5)-la)/stdl</f>
        <v>-0.4655512844715759</v>
      </c>
      <c r="H48">
        <f>((len-0.5)-la)/stdl</f>
        <v>-3.2093327742541411</v>
      </c>
      <c r="I48">
        <f>((len-0.5)-la)/stdl</f>
        <v>-4.5518001894525737</v>
      </c>
      <c r="J48">
        <f>((len-0.5)-la)/stdl</f>
        <v>-5.3203496121771501</v>
      </c>
      <c r="K48">
        <f>((len-0.5)-la)/stdl</f>
        <v>-5.8002728675661599</v>
      </c>
      <c r="L48">
        <f>((len-0.5)-la)/stdl</f>
        <v>-6.1163889361678896</v>
      </c>
      <c r="M48">
        <f>((len-0.5)-la)/stdl</f>
        <v>-6.3319877370397464</v>
      </c>
      <c r="N48">
        <f>((len-0.5)-la)/stdl</f>
        <v>-6.4825459192424155</v>
      </c>
      <c r="O48">
        <f>((len-0.5)-la)/stdl</f>
        <v>-6.5894268884233984</v>
      </c>
      <c r="Q48">
        <v>46</v>
      </c>
      <c r="R48">
        <f>SUMPRODUCT(surv_vul,wa,AL48:AU48)</f>
        <v>0.34835313172264581</v>
      </c>
      <c r="S48">
        <f>SIM!S48</f>
        <v>339.45139254114065</v>
      </c>
      <c r="T48">
        <f t="shared" si="11"/>
        <v>6.8818693304698693</v>
      </c>
      <c r="U48">
        <f t="shared" si="12"/>
        <v>1.0646784728801428E-2</v>
      </c>
      <c r="W48">
        <f>SIM!W48</f>
        <v>2.471369300764784E-9</v>
      </c>
      <c r="X48">
        <f>SIM!X48</f>
        <v>0.17177822082256849</v>
      </c>
      <c r="Y48">
        <f>SIM!Y48</f>
        <v>4.0639494426219631</v>
      </c>
      <c r="Z48">
        <f>SIM!Z48</f>
        <v>0.45563895789014663</v>
      </c>
      <c r="AA48">
        <f>SIM!AA48</f>
        <v>1.8844205430175611</v>
      </c>
      <c r="AB48">
        <f>SIM!AB48</f>
        <v>3.6083146065419505</v>
      </c>
      <c r="AC48">
        <f>SIM!AC48</f>
        <v>3.5804257224068423</v>
      </c>
      <c r="AD48">
        <f>SIM!AD48</f>
        <v>2.2779599621346023</v>
      </c>
      <c r="AE48">
        <f>SIM!AE48</f>
        <v>1.0628101439466593</v>
      </c>
      <c r="AF48">
        <f>SIM!AF48</f>
        <v>0.32879588247988617</v>
      </c>
      <c r="AG48">
        <f>SIM!AG48</f>
        <v>4.4830877659627719E-2</v>
      </c>
      <c r="AH48">
        <f>SIM!AH48</f>
        <v>1.7776227686596669E-3</v>
      </c>
      <c r="AK48">
        <v>0</v>
      </c>
      <c r="AL48">
        <f>(reca*$AW47/(1+recb*$AW47))*EXP(AK47)</f>
        <v>0.44189040577863009</v>
      </c>
      <c r="AM48">
        <f>MAX(AL47*Sa*(1-BL47),0.01)</f>
        <v>0.01</v>
      </c>
      <c r="AN48">
        <f>MAX(AM47*Sa*(1-BM47),0.01)</f>
        <v>0.01</v>
      </c>
      <c r="AO48">
        <f>MAX(AN47*Sa*(1-BN47),0.01)</f>
        <v>0.01</v>
      </c>
      <c r="AP48">
        <f>MAX(AO47*Sa*(1-BO47),0.01)</f>
        <v>0.01</v>
      </c>
      <c r="AQ48">
        <f>MAX(AP47*Sa*(1-BP47),0.01)</f>
        <v>0.01</v>
      </c>
      <c r="AR48">
        <f>MAX(AQ47*Sa*(1-BQ47),0.01)</f>
        <v>0.01</v>
      </c>
      <c r="AS48">
        <f>MAX(AR47*Sa*(1-BR47),0.01)</f>
        <v>0.01</v>
      </c>
      <c r="AT48">
        <f>MAX(AS47*Sa*(1-BS47),0.01)</f>
        <v>0.01</v>
      </c>
      <c r="AU48">
        <f>AT47*Sa*(1-BT47)/(1-Sa*(1-BU47))</f>
        <v>8.7366924017896357E-8</v>
      </c>
      <c r="AW48">
        <f>SUMPRODUCT(AL48:AU48,fec)</f>
        <v>0.30335899384530451</v>
      </c>
      <c r="AY48">
        <f>MMULT($AL48:$AU48,D$24:D$33)</f>
        <v>1.2304327270212908E-9</v>
      </c>
      <c r="AZ48">
        <f>MMULT($AL48:$AU48,E$24:E$33)</f>
        <v>3.6890163521049582E-2</v>
      </c>
      <c r="BA48">
        <f>MMULT($AL48:$AU48,F$24:F$33)</f>
        <v>0.40452803535308385</v>
      </c>
      <c r="BB48">
        <f>MMULT($AL48:$AU48,G$24:G$33)</f>
        <v>3.6865685961116296E-3</v>
      </c>
      <c r="BC48">
        <f>MMULT($AL48:$AU48,H$24:H$33)</f>
        <v>7.9390643610077905E-3</v>
      </c>
      <c r="BD48">
        <f>MMULT($AL48:$AU48,I$24:I$33)</f>
        <v>8.7961791401773848E-3</v>
      </c>
      <c r="BE48">
        <f>MMULT($AL48:$AU48,J$24:J$33)</f>
        <v>1.2152690268406839E-2</v>
      </c>
      <c r="BF48">
        <f>MMULT($AL48:$AU48,K$24:K$33)</f>
        <v>1.8567128154318241E-2</v>
      </c>
      <c r="BG48">
        <f>MMULT($AL48:$AU48,L$24:L$33)</f>
        <v>1.9941790360171442E-2</v>
      </c>
      <c r="BH48">
        <f>MMULT($AL48:$AU48,M$24:M$33)</f>
        <v>8.3876635456600623E-3</v>
      </c>
      <c r="BI48">
        <f>MMULT($AL48:$AU48,N$24:N$33)</f>
        <v>9.7497252892836438E-4</v>
      </c>
      <c r="BJ48">
        <f>MMULT($AL48:$AU48,O$24:O$33)</f>
        <v>2.6092445805582212E-5</v>
      </c>
      <c r="BL48">
        <f>MMULT($BW48:$CH48,F$11:F$22)</f>
        <v>1</v>
      </c>
      <c r="BM48">
        <f>MMULT($BW48:$CH48,G$11:G$22)</f>
        <v>1</v>
      </c>
      <c r="BN48">
        <f>MMULT($BW48:$CH48,H$11:H$22)</f>
        <v>0.99999999999999989</v>
      </c>
      <c r="BO48">
        <f>MMULT($BW48:$CH48,I$11:I$22)</f>
        <v>1</v>
      </c>
      <c r="BP48">
        <f>MMULT($BW48:$CH48,J$11:J$22)</f>
        <v>0.99999999999995093</v>
      </c>
      <c r="BQ48">
        <f>MMULT($BW48:$CH48,K$11:K$22)</f>
        <v>0.99999999950294538</v>
      </c>
      <c r="BR48">
        <f>MMULT($BW48:$CH48,L$11:L$22)</f>
        <v>0.99999991627181195</v>
      </c>
      <c r="BS48">
        <f>MMULT($BW48:$CH48,M$11:M$22)</f>
        <v>0.99999820117383109</v>
      </c>
      <c r="BT48">
        <f>MMULT($BW48:$CH48,N$11:N$22)</f>
        <v>0.99998751940102004</v>
      </c>
      <c r="BU48">
        <f>MMULT($BW48:$CH48,O$11:O$22)</f>
        <v>0.99995540451249831</v>
      </c>
      <c r="BW48">
        <f t="shared" si="13"/>
        <v>1</v>
      </c>
      <c r="BX48">
        <f t="shared" si="0"/>
        <v>1</v>
      </c>
      <c r="BY48">
        <f t="shared" si="1"/>
        <v>1</v>
      </c>
      <c r="BZ48">
        <f t="shared" si="2"/>
        <v>1</v>
      </c>
      <c r="CA48">
        <f t="shared" si="3"/>
        <v>1</v>
      </c>
      <c r="CB48">
        <f t="shared" si="4"/>
        <v>1</v>
      </c>
      <c r="CC48">
        <f t="shared" si="5"/>
        <v>1</v>
      </c>
      <c r="CD48">
        <f t="shared" si="6"/>
        <v>1</v>
      </c>
      <c r="CE48">
        <f t="shared" si="7"/>
        <v>1</v>
      </c>
      <c r="CF48">
        <f t="shared" si="8"/>
        <v>1</v>
      </c>
      <c r="CG48">
        <f t="shared" si="9"/>
        <v>1</v>
      </c>
      <c r="CH48">
        <f t="shared" si="10"/>
        <v>1</v>
      </c>
      <c r="CJ48">
        <f t="shared" si="14"/>
        <v>1</v>
      </c>
      <c r="CK48">
        <f>SIM!CJ48</f>
        <v>6.6732194016032351E-2</v>
      </c>
    </row>
    <row r="49" spans="5:89">
      <c r="E49">
        <v>6</v>
      </c>
      <c r="F49">
        <f>((len-0.5)-la)/stdl</f>
        <v>11.959553572215048</v>
      </c>
      <c r="G49">
        <f>((len-0.5)-la)/stdl</f>
        <v>2.2087706523125181</v>
      </c>
      <c r="H49">
        <f>((len-0.5)-la)/stdl</f>
        <v>-1.1447400574217279</v>
      </c>
      <c r="I49">
        <f>((len-0.5)-la)/stdl</f>
        <v>-2.7855335648864794</v>
      </c>
      <c r="J49">
        <f>((len-0.5)-la)/stdl</f>
        <v>-3.7248717482165166</v>
      </c>
      <c r="K49">
        <f>((len-0.5)-la)/stdl</f>
        <v>-4.311444615914195</v>
      </c>
      <c r="L49">
        <f>((len-0.5)-la)/stdl</f>
        <v>-4.6978086997607544</v>
      </c>
      <c r="M49">
        <f>((len-0.5)-la)/stdl</f>
        <v>-4.9613183452708016</v>
      </c>
      <c r="N49">
        <f>((len-0.5)-la)/stdl</f>
        <v>-5.1453339012962855</v>
      </c>
      <c r="O49">
        <f>((len-0.5)-la)/stdl</f>
        <v>-5.2759661969619316</v>
      </c>
      <c r="Q49">
        <v>47</v>
      </c>
      <c r="R49">
        <f>SUMPRODUCT(surv_vul,wa,AL49:AU49)</f>
        <v>0.34835313172264581</v>
      </c>
      <c r="S49">
        <f>SIM!S49</f>
        <v>334.41724146400333</v>
      </c>
      <c r="T49">
        <f t="shared" si="11"/>
        <v>6.8669280066685738</v>
      </c>
      <c r="U49">
        <f t="shared" si="12"/>
        <v>-1.6328428902951941E-3</v>
      </c>
      <c r="W49">
        <f>SIM!W49</f>
        <v>2.2291776261325414E-9</v>
      </c>
      <c r="X49">
        <f>SIM!X49</f>
        <v>0.1549441331373724</v>
      </c>
      <c r="Y49">
        <f>SIM!Y49</f>
        <v>3.6676989204129873</v>
      </c>
      <c r="Z49">
        <f>SIM!Z49</f>
        <v>1.8498405506041731</v>
      </c>
      <c r="AA49">
        <f>SIM!AA49</f>
        <v>6.188890989126878</v>
      </c>
      <c r="AB49">
        <f>SIM!AB49</f>
        <v>1.928170189085755</v>
      </c>
      <c r="AC49">
        <f>SIM!AC49</f>
        <v>3.1193021649505699</v>
      </c>
      <c r="AD49">
        <f>SIM!AD49</f>
        <v>2.7924830451257936</v>
      </c>
      <c r="AE49">
        <f>SIM!AE49</f>
        <v>1.2879815610733605</v>
      </c>
      <c r="AF49">
        <f>SIM!AF49</f>
        <v>0.33753211686038531</v>
      </c>
      <c r="AG49">
        <f>SIM!AG49</f>
        <v>3.7401218227002125E-2</v>
      </c>
      <c r="AH49">
        <f>SIM!AH49</f>
        <v>1.2632783240232003E-3</v>
      </c>
      <c r="AK49">
        <v>0</v>
      </c>
      <c r="AL49">
        <f>(reca*$AW48/(1+recb*$AW48))*EXP(AK48)</f>
        <v>0.44189040577863009</v>
      </c>
      <c r="AM49">
        <f>MAX(AL48*Sa*(1-BL48),0.01)</f>
        <v>0.01</v>
      </c>
      <c r="AN49">
        <f>MAX(AM48*Sa*(1-BM48),0.01)</f>
        <v>0.01</v>
      </c>
      <c r="AO49">
        <f>MAX(AN48*Sa*(1-BN48),0.01)</f>
        <v>0.01</v>
      </c>
      <c r="AP49">
        <f>MAX(AO48*Sa*(1-BO48),0.01)</f>
        <v>0.01</v>
      </c>
      <c r="AQ49">
        <f>MAX(AP48*Sa*(1-BP48),0.01)</f>
        <v>0.01</v>
      </c>
      <c r="AR49">
        <f>MAX(AQ48*Sa*(1-BQ48),0.01)</f>
        <v>0.01</v>
      </c>
      <c r="AS49">
        <f>MAX(AR48*Sa*(1-BR48),0.01)</f>
        <v>0.01</v>
      </c>
      <c r="AT49">
        <f>MAX(AS48*Sa*(1-BS48),0.01)</f>
        <v>0.01</v>
      </c>
      <c r="AU49">
        <f>AT48*Sa*(1-BT48)/(1-Sa*(1-BU48))</f>
        <v>8.7366924017896357E-8</v>
      </c>
      <c r="AW49">
        <f>SUMPRODUCT(AL49:AU49,fec)</f>
        <v>0.30335899384530451</v>
      </c>
      <c r="AY49">
        <f>MMULT($AL49:$AU49,D$24:D$33)</f>
        <v>1.2304327270212908E-9</v>
      </c>
      <c r="AZ49">
        <f>MMULT($AL49:$AU49,E$24:E$33)</f>
        <v>3.6890163521049582E-2</v>
      </c>
      <c r="BA49">
        <f>MMULT($AL49:$AU49,F$24:F$33)</f>
        <v>0.40452803535308385</v>
      </c>
      <c r="BB49">
        <f>MMULT($AL49:$AU49,G$24:G$33)</f>
        <v>3.6865685961116296E-3</v>
      </c>
      <c r="BC49">
        <f>MMULT($AL49:$AU49,H$24:H$33)</f>
        <v>7.9390643610077905E-3</v>
      </c>
      <c r="BD49">
        <f>MMULT($AL49:$AU49,I$24:I$33)</f>
        <v>8.7961791401773848E-3</v>
      </c>
      <c r="BE49">
        <f>MMULT($AL49:$AU49,J$24:J$33)</f>
        <v>1.2152690268406839E-2</v>
      </c>
      <c r="BF49">
        <f>MMULT($AL49:$AU49,K$24:K$33)</f>
        <v>1.8567128154318241E-2</v>
      </c>
      <c r="BG49">
        <f>MMULT($AL49:$AU49,L$24:L$33)</f>
        <v>1.9941790360171442E-2</v>
      </c>
      <c r="BH49">
        <f>MMULT($AL49:$AU49,M$24:M$33)</f>
        <v>8.3876635456600623E-3</v>
      </c>
      <c r="BI49">
        <f>MMULT($AL49:$AU49,N$24:N$33)</f>
        <v>9.7497252892836438E-4</v>
      </c>
      <c r="BJ49">
        <f>MMULT($AL49:$AU49,O$24:O$33)</f>
        <v>2.6092445805582212E-5</v>
      </c>
      <c r="BL49">
        <f>MMULT($BW49:$CH49,F$11:F$22)</f>
        <v>1</v>
      </c>
      <c r="BM49">
        <f>MMULT($BW49:$CH49,G$11:G$22)</f>
        <v>1</v>
      </c>
      <c r="BN49">
        <f>MMULT($BW49:$CH49,H$11:H$22)</f>
        <v>0.99999999999999989</v>
      </c>
      <c r="BO49">
        <f>MMULT($BW49:$CH49,I$11:I$22)</f>
        <v>1</v>
      </c>
      <c r="BP49">
        <f>MMULT($BW49:$CH49,J$11:J$22)</f>
        <v>0.99999999999995093</v>
      </c>
      <c r="BQ49">
        <f>MMULT($BW49:$CH49,K$11:K$22)</f>
        <v>0.99999999950294538</v>
      </c>
      <c r="BR49">
        <f>MMULT($BW49:$CH49,L$11:L$22)</f>
        <v>0.99999991627181195</v>
      </c>
      <c r="BS49">
        <f>MMULT($BW49:$CH49,M$11:M$22)</f>
        <v>0.99999820117383109</v>
      </c>
      <c r="BT49">
        <f>MMULT($BW49:$CH49,N$11:N$22)</f>
        <v>0.99998751940102004</v>
      </c>
      <c r="BU49">
        <f>MMULT($BW49:$CH49,O$11:O$22)</f>
        <v>0.99995540451249831</v>
      </c>
      <c r="BW49">
        <f t="shared" si="13"/>
        <v>1</v>
      </c>
      <c r="BX49">
        <f t="shared" si="0"/>
        <v>1</v>
      </c>
      <c r="BY49">
        <f t="shared" si="1"/>
        <v>1</v>
      </c>
      <c r="BZ49">
        <f t="shared" si="2"/>
        <v>1</v>
      </c>
      <c r="CA49">
        <f t="shared" si="3"/>
        <v>1</v>
      </c>
      <c r="CB49">
        <f t="shared" si="4"/>
        <v>1</v>
      </c>
      <c r="CC49">
        <f t="shared" si="5"/>
        <v>1</v>
      </c>
      <c r="CD49">
        <f t="shared" si="6"/>
        <v>1</v>
      </c>
      <c r="CE49">
        <f t="shared" si="7"/>
        <v>1</v>
      </c>
      <c r="CF49">
        <f t="shared" si="8"/>
        <v>1</v>
      </c>
      <c r="CG49">
        <f t="shared" si="9"/>
        <v>1</v>
      </c>
      <c r="CH49">
        <f t="shared" si="10"/>
        <v>1</v>
      </c>
      <c r="CJ49">
        <f t="shared" si="14"/>
        <v>1</v>
      </c>
      <c r="CK49">
        <f>SIM!CJ49</f>
        <v>6.6732194016032351E-2</v>
      </c>
    </row>
    <row r="50" spans="5:89">
      <c r="E50">
        <v>7</v>
      </c>
      <c r="F50">
        <f>((len-0.5)-la)/stdl</f>
        <v>16.406745130799603</v>
      </c>
      <c r="G50">
        <f>((len-0.5)-la)/stdl</f>
        <v>4.8830925890966119</v>
      </c>
      <c r="H50">
        <f>((len-0.5)-la)/stdl</f>
        <v>0.91985265941068495</v>
      </c>
      <c r="I50">
        <f>((len-0.5)-la)/stdl</f>
        <v>-1.0192669403203849</v>
      </c>
      <c r="J50">
        <f>((len-0.5)-la)/stdl</f>
        <v>-2.1293938842558835</v>
      </c>
      <c r="K50">
        <f>((len-0.5)-la)/stdl</f>
        <v>-2.8226163642622311</v>
      </c>
      <c r="L50">
        <f>((len-0.5)-la)/stdl</f>
        <v>-3.2792284633536188</v>
      </c>
      <c r="M50">
        <f>((len-0.5)-la)/stdl</f>
        <v>-3.5906489535018564</v>
      </c>
      <c r="N50">
        <f>((len-0.5)-la)/stdl</f>
        <v>-3.808121883350156</v>
      </c>
      <c r="O50">
        <f>((len-0.5)-la)/stdl</f>
        <v>-3.9625055055004643</v>
      </c>
      <c r="Q50">
        <v>48</v>
      </c>
      <c r="R50">
        <f>SUMPRODUCT(surv_vul,wa,AL50:AU50)</f>
        <v>0.34835313172264581</v>
      </c>
      <c r="S50">
        <f>SIM!S50</f>
        <v>270.73312515684813</v>
      </c>
      <c r="T50">
        <f t="shared" si="11"/>
        <v>6.6556721250334832</v>
      </c>
      <c r="U50">
        <f t="shared" si="12"/>
        <v>-0.21343300548881761</v>
      </c>
      <c r="W50">
        <f>SIM!W50</f>
        <v>9.4092415596784794E-10</v>
      </c>
      <c r="X50">
        <f>SIM!X50</f>
        <v>6.5401105821421904E-2</v>
      </c>
      <c r="Y50">
        <f>SIM!Y50</f>
        <v>1.5493516547091768</v>
      </c>
      <c r="Z50">
        <f>SIM!Z50</f>
        <v>1.6665877215002776</v>
      </c>
      <c r="AA50">
        <f>SIM!AA50</f>
        <v>6.1651215443209733</v>
      </c>
      <c r="AB50">
        <f>SIM!AB50</f>
        <v>5.7481934662755094</v>
      </c>
      <c r="AC50">
        <f>SIM!AC50</f>
        <v>3.1445050272312076</v>
      </c>
      <c r="AD50">
        <f>SIM!AD50</f>
        <v>2.5490427952360162</v>
      </c>
      <c r="AE50">
        <f>SIM!AE50</f>
        <v>1.5522503761017563</v>
      </c>
      <c r="AF50">
        <f>SIM!AF50</f>
        <v>0.40240157626951961</v>
      </c>
      <c r="AG50">
        <f>SIM!AG50</f>
        <v>4.0627740814208814E-2</v>
      </c>
      <c r="AH50">
        <f>SIM!AH50</f>
        <v>1.2243969511014955E-3</v>
      </c>
      <c r="AK50">
        <v>0</v>
      </c>
      <c r="AL50">
        <f>(reca*$AW49/(1+recb*$AW49))*EXP(AK49)</f>
        <v>0.44189040577863009</v>
      </c>
      <c r="AM50">
        <f>MAX(AL49*Sa*(1-BL49),0.01)</f>
        <v>0.01</v>
      </c>
      <c r="AN50">
        <f>MAX(AM49*Sa*(1-BM49),0.01)</f>
        <v>0.01</v>
      </c>
      <c r="AO50">
        <f>MAX(AN49*Sa*(1-BN49),0.01)</f>
        <v>0.01</v>
      </c>
      <c r="AP50">
        <f>MAX(AO49*Sa*(1-BO49),0.01)</f>
        <v>0.01</v>
      </c>
      <c r="AQ50">
        <f>MAX(AP49*Sa*(1-BP49),0.01)</f>
        <v>0.01</v>
      </c>
      <c r="AR50">
        <f>MAX(AQ49*Sa*(1-BQ49),0.01)</f>
        <v>0.01</v>
      </c>
      <c r="AS50">
        <f>MAX(AR49*Sa*(1-BR49),0.01)</f>
        <v>0.01</v>
      </c>
      <c r="AT50">
        <f>MAX(AS49*Sa*(1-BS49),0.01)</f>
        <v>0.01</v>
      </c>
      <c r="AU50">
        <f>AT49*Sa*(1-BT49)/(1-Sa*(1-BU49))</f>
        <v>8.7366924017896357E-8</v>
      </c>
      <c r="AW50">
        <f>SUMPRODUCT(AL50:AU50,fec)</f>
        <v>0.30335899384530451</v>
      </c>
      <c r="AY50">
        <f>MMULT($AL50:$AU50,D$24:D$33)</f>
        <v>1.2304327270212908E-9</v>
      </c>
      <c r="AZ50">
        <f>MMULT($AL50:$AU50,E$24:E$33)</f>
        <v>3.6890163521049582E-2</v>
      </c>
      <c r="BA50">
        <f>MMULT($AL50:$AU50,F$24:F$33)</f>
        <v>0.40452803535308385</v>
      </c>
      <c r="BB50">
        <f>MMULT($AL50:$AU50,G$24:G$33)</f>
        <v>3.6865685961116296E-3</v>
      </c>
      <c r="BC50">
        <f>MMULT($AL50:$AU50,H$24:H$33)</f>
        <v>7.9390643610077905E-3</v>
      </c>
      <c r="BD50">
        <f>MMULT($AL50:$AU50,I$24:I$33)</f>
        <v>8.7961791401773848E-3</v>
      </c>
      <c r="BE50">
        <f>MMULT($AL50:$AU50,J$24:J$33)</f>
        <v>1.2152690268406839E-2</v>
      </c>
      <c r="BF50">
        <f>MMULT($AL50:$AU50,K$24:K$33)</f>
        <v>1.8567128154318241E-2</v>
      </c>
      <c r="BG50">
        <f>MMULT($AL50:$AU50,L$24:L$33)</f>
        <v>1.9941790360171442E-2</v>
      </c>
      <c r="BH50">
        <f>MMULT($AL50:$AU50,M$24:M$33)</f>
        <v>8.3876635456600623E-3</v>
      </c>
      <c r="BI50">
        <f>MMULT($AL50:$AU50,N$24:N$33)</f>
        <v>9.7497252892836438E-4</v>
      </c>
      <c r="BJ50">
        <f>MMULT($AL50:$AU50,O$24:O$33)</f>
        <v>2.6092445805582212E-5</v>
      </c>
      <c r="BL50">
        <f>MMULT($BW50:$CH50,F$11:F$22)</f>
        <v>0.99999999934484085</v>
      </c>
      <c r="BM50">
        <f>MMULT($BW50:$CH50,G$11:G$22)</f>
        <v>1</v>
      </c>
      <c r="BN50">
        <f>MMULT($BW50:$CH50,H$11:H$22)</f>
        <v>0.99999999999999989</v>
      </c>
      <c r="BO50">
        <f>MMULT($BW50:$CH50,I$11:I$22)</f>
        <v>1</v>
      </c>
      <c r="BP50">
        <f>MMULT($BW50:$CH50,J$11:J$22)</f>
        <v>0.99999999999995093</v>
      </c>
      <c r="BQ50">
        <f>MMULT($BW50:$CH50,K$11:K$22)</f>
        <v>0.99999999950294538</v>
      </c>
      <c r="BR50">
        <f>MMULT($BW50:$CH50,L$11:L$22)</f>
        <v>0.99999991627181195</v>
      </c>
      <c r="BS50">
        <f>MMULT($BW50:$CH50,M$11:M$22)</f>
        <v>0.99999820117383109</v>
      </c>
      <c r="BT50">
        <f>MMULT($BW50:$CH50,N$11:N$22)</f>
        <v>0.99998751940102004</v>
      </c>
      <c r="BU50">
        <f>MMULT($BW50:$CH50,O$11:O$22)</f>
        <v>0.99995540451249831</v>
      </c>
      <c r="BW50">
        <f t="shared" si="13"/>
        <v>0.76470995553385235</v>
      </c>
      <c r="BX50">
        <f t="shared" si="0"/>
        <v>1</v>
      </c>
      <c r="BY50">
        <f t="shared" si="1"/>
        <v>1</v>
      </c>
      <c r="BZ50">
        <f t="shared" si="2"/>
        <v>1</v>
      </c>
      <c r="CA50">
        <f t="shared" si="3"/>
        <v>1</v>
      </c>
      <c r="CB50">
        <f t="shared" si="4"/>
        <v>1</v>
      </c>
      <c r="CC50">
        <f t="shared" si="5"/>
        <v>1</v>
      </c>
      <c r="CD50">
        <f t="shared" si="6"/>
        <v>1</v>
      </c>
      <c r="CE50">
        <f t="shared" si="7"/>
        <v>1</v>
      </c>
      <c r="CF50">
        <f t="shared" si="8"/>
        <v>1</v>
      </c>
      <c r="CG50">
        <f t="shared" si="9"/>
        <v>1</v>
      </c>
      <c r="CH50">
        <f t="shared" si="10"/>
        <v>1</v>
      </c>
      <c r="CJ50">
        <f t="shared" si="14"/>
        <v>0.98039249629448777</v>
      </c>
      <c r="CK50">
        <f>SIM!CJ50</f>
        <v>6.6732194016032351E-2</v>
      </c>
    </row>
    <row r="51" spans="5:89">
      <c r="E51">
        <v>8</v>
      </c>
      <c r="F51">
        <f>((len-0.5)-la)/stdl</f>
        <v>20.853936689384156</v>
      </c>
      <c r="G51">
        <f>((len-0.5)-la)/stdl</f>
        <v>7.5574145258807066</v>
      </c>
      <c r="H51">
        <f>((len-0.5)-la)/stdl</f>
        <v>2.984445376243098</v>
      </c>
      <c r="I51">
        <f>((len-0.5)-la)/stdl</f>
        <v>0.74699968424570984</v>
      </c>
      <c r="J51">
        <f>((len-0.5)-la)/stdl</f>
        <v>-0.5339160202952502</v>
      </c>
      <c r="K51">
        <f>((len-0.5)-la)/stdl</f>
        <v>-1.3337881126102669</v>
      </c>
      <c r="L51">
        <f>((len-0.5)-la)/stdl</f>
        <v>-1.8606482269464832</v>
      </c>
      <c r="M51">
        <f>((len-0.5)-la)/stdl</f>
        <v>-2.2199795617329117</v>
      </c>
      <c r="N51">
        <f>((len-0.5)-la)/stdl</f>
        <v>-2.470909865404026</v>
      </c>
      <c r="O51">
        <f>((len-0.5)-la)/stdl</f>
        <v>-2.6490448140389975</v>
      </c>
      <c r="Q51">
        <v>49</v>
      </c>
      <c r="R51">
        <f>SUMPRODUCT(surv_vul,wa,AL51:AU51)</f>
        <v>0.34835313172264581</v>
      </c>
      <c r="S51">
        <f>SIM!S51</f>
        <v>362.41932666398725</v>
      </c>
      <c r="T51">
        <f t="shared" si="11"/>
        <v>6.9473404697788572</v>
      </c>
      <c r="U51">
        <f t="shared" si="12"/>
        <v>-2.8481163487851902E-2</v>
      </c>
      <c r="W51">
        <f>SIM!W51</f>
        <v>3.180298350145919E-9</v>
      </c>
      <c r="X51">
        <f>SIM!X51</f>
        <v>0.22105396905585042</v>
      </c>
      <c r="Y51">
        <f>SIM!Y51</f>
        <v>5.2299001275232984</v>
      </c>
      <c r="Z51">
        <f>SIM!Z51</f>
        <v>0.71495344179213749</v>
      </c>
      <c r="AA51">
        <f>SIM!AA51</f>
        <v>2.970846614481732</v>
      </c>
      <c r="AB51">
        <f>SIM!AB51</f>
        <v>5.6930684807119833</v>
      </c>
      <c r="AC51">
        <f>SIM!AC51</f>
        <v>5.3243876918869875</v>
      </c>
      <c r="AD51">
        <f>SIM!AD51</f>
        <v>2.9249179334717232</v>
      </c>
      <c r="AE51">
        <f>SIM!AE51</f>
        <v>1.6394764090624676</v>
      </c>
      <c r="AF51">
        <f>SIM!AF51</f>
        <v>0.54612517332178923</v>
      </c>
      <c r="AG51">
        <f>SIM!AG51</f>
        <v>6.3987163966067712E-2</v>
      </c>
      <c r="AH51">
        <f>SIM!AH51</f>
        <v>2.182696046189812E-3</v>
      </c>
      <c r="AK51">
        <v>0</v>
      </c>
      <c r="AL51">
        <f>(reca*$AW50/(1+recb*$AW50))*EXP(AK50)</f>
        <v>0.44189040577863009</v>
      </c>
      <c r="AM51">
        <f>MAX(AL50*Sa*(1-BL50),0.01)</f>
        <v>0.01</v>
      </c>
      <c r="AN51">
        <f>MAX(AM50*Sa*(1-BM50),0.01)</f>
        <v>0.01</v>
      </c>
      <c r="AO51">
        <f>MAX(AN50*Sa*(1-BN50),0.01)</f>
        <v>0.01</v>
      </c>
      <c r="AP51">
        <f>MAX(AO50*Sa*(1-BO50),0.01)</f>
        <v>0.01</v>
      </c>
      <c r="AQ51">
        <f>MAX(AP50*Sa*(1-BP50),0.01)</f>
        <v>0.01</v>
      </c>
      <c r="AR51">
        <f>MAX(AQ50*Sa*(1-BQ50),0.01)</f>
        <v>0.01</v>
      </c>
      <c r="AS51">
        <f>MAX(AR50*Sa*(1-BR50),0.01)</f>
        <v>0.01</v>
      </c>
      <c r="AT51">
        <f>MAX(AS50*Sa*(1-BS50),0.01)</f>
        <v>0.01</v>
      </c>
      <c r="AU51">
        <f>AT50*Sa*(1-BT50)/(1-Sa*(1-BU50))</f>
        <v>8.7366924017896357E-8</v>
      </c>
      <c r="AW51">
        <f>SUMPRODUCT(AL51:AU51,fec)</f>
        <v>0.30335899384530451</v>
      </c>
      <c r="AY51">
        <f>MMULT($AL51:$AU51,D$24:D$33)</f>
        <v>1.2304327270212908E-9</v>
      </c>
      <c r="AZ51">
        <f>MMULT($AL51:$AU51,E$24:E$33)</f>
        <v>3.6890163521049582E-2</v>
      </c>
      <c r="BA51">
        <f>MMULT($AL51:$AU51,F$24:F$33)</f>
        <v>0.40452803535308385</v>
      </c>
      <c r="BB51">
        <f>MMULT($AL51:$AU51,G$24:G$33)</f>
        <v>3.6865685961116296E-3</v>
      </c>
      <c r="BC51">
        <f>MMULT($AL51:$AU51,H$24:H$33)</f>
        <v>7.9390643610077905E-3</v>
      </c>
      <c r="BD51">
        <f>MMULT($AL51:$AU51,I$24:I$33)</f>
        <v>8.7961791401773848E-3</v>
      </c>
      <c r="BE51">
        <f>MMULT($AL51:$AU51,J$24:J$33)</f>
        <v>1.2152690268406839E-2</v>
      </c>
      <c r="BF51">
        <f>MMULT($AL51:$AU51,K$24:K$33)</f>
        <v>1.8567128154318241E-2</v>
      </c>
      <c r="BG51">
        <f>MMULT($AL51:$AU51,L$24:L$33)</f>
        <v>1.9941790360171442E-2</v>
      </c>
      <c r="BH51">
        <f>MMULT($AL51:$AU51,M$24:M$33)</f>
        <v>8.3876635456600623E-3</v>
      </c>
      <c r="BI51">
        <f>MMULT($AL51:$AU51,N$24:N$33)</f>
        <v>9.7497252892836438E-4</v>
      </c>
      <c r="BJ51">
        <f>MMULT($AL51:$AU51,O$24:O$33)</f>
        <v>2.6092445805582212E-5</v>
      </c>
      <c r="BL51">
        <f>MMULT($BW51:$CH51,F$11:F$22)</f>
        <v>1</v>
      </c>
      <c r="BM51">
        <f>MMULT($BW51:$CH51,G$11:G$22)</f>
        <v>1</v>
      </c>
      <c r="BN51">
        <f>MMULT($BW51:$CH51,H$11:H$22)</f>
        <v>0.99999999999999989</v>
      </c>
      <c r="BO51">
        <f>MMULT($BW51:$CH51,I$11:I$22)</f>
        <v>1</v>
      </c>
      <c r="BP51">
        <f>MMULT($BW51:$CH51,J$11:J$22)</f>
        <v>0.99999999999995093</v>
      </c>
      <c r="BQ51">
        <f>MMULT($BW51:$CH51,K$11:K$22)</f>
        <v>0.99999999950294538</v>
      </c>
      <c r="BR51">
        <f>MMULT($BW51:$CH51,L$11:L$22)</f>
        <v>0.99999991627181195</v>
      </c>
      <c r="BS51">
        <f>MMULT($BW51:$CH51,M$11:M$22)</f>
        <v>0.99999820117383109</v>
      </c>
      <c r="BT51">
        <f>MMULT($BW51:$CH51,N$11:N$22)</f>
        <v>0.99998751940102004</v>
      </c>
      <c r="BU51">
        <f>MMULT($BW51:$CH51,O$11:O$22)</f>
        <v>0.99995540451249831</v>
      </c>
      <c r="BW51">
        <f t="shared" si="13"/>
        <v>1</v>
      </c>
      <c r="BX51">
        <f t="shared" si="0"/>
        <v>1</v>
      </c>
      <c r="BY51">
        <f t="shared" si="1"/>
        <v>1</v>
      </c>
      <c r="BZ51">
        <f t="shared" si="2"/>
        <v>1</v>
      </c>
      <c r="CA51">
        <f t="shared" si="3"/>
        <v>1</v>
      </c>
      <c r="CB51">
        <f t="shared" si="4"/>
        <v>1</v>
      </c>
      <c r="CC51">
        <f t="shared" si="5"/>
        <v>1</v>
      </c>
      <c r="CD51">
        <f t="shared" si="6"/>
        <v>1</v>
      </c>
      <c r="CE51">
        <f t="shared" si="7"/>
        <v>1</v>
      </c>
      <c r="CF51">
        <f t="shared" si="8"/>
        <v>1</v>
      </c>
      <c r="CG51">
        <f t="shared" si="9"/>
        <v>1</v>
      </c>
      <c r="CH51">
        <f t="shared" si="10"/>
        <v>1</v>
      </c>
      <c r="CJ51">
        <f t="shared" si="14"/>
        <v>1</v>
      </c>
      <c r="CK51">
        <f>SIM!CJ51</f>
        <v>6.6732194016032351E-2</v>
      </c>
    </row>
    <row r="52" spans="5:89">
      <c r="E52">
        <v>9</v>
      </c>
      <c r="F52">
        <f>((len-0.5)-la)/stdl</f>
        <v>25.301128247968709</v>
      </c>
      <c r="G52">
        <f>((len-0.5)-la)/stdl</f>
        <v>10.2317364626648</v>
      </c>
      <c r="H52">
        <f>((len-0.5)-la)/stdl</f>
        <v>5.0490380930755112</v>
      </c>
      <c r="I52">
        <f>((len-0.5)-la)/stdl</f>
        <v>2.5132663088118044</v>
      </c>
      <c r="J52">
        <f>((len-0.5)-la)/stdl</f>
        <v>1.0615618436653831</v>
      </c>
      <c r="K52">
        <f>((len-0.5)-la)/stdl</f>
        <v>0.15504013904169747</v>
      </c>
      <c r="L52">
        <f>((len-0.5)-la)/stdl</f>
        <v>-0.44206799053934764</v>
      </c>
      <c r="M52">
        <f>((len-0.5)-la)/stdl</f>
        <v>-0.84931016996396658</v>
      </c>
      <c r="N52">
        <f>((len-0.5)-la)/stdl</f>
        <v>-1.133697847457896</v>
      </c>
      <c r="O52">
        <f>((len-0.5)-la)/stdl</f>
        <v>-1.3355841225775309</v>
      </c>
      <c r="Q52">
        <v>50</v>
      </c>
      <c r="R52">
        <f>SUMPRODUCT(surv_vul,wa,AL52:AU52)</f>
        <v>0.34835313172264581</v>
      </c>
      <c r="S52">
        <f>SIM!S52</f>
        <v>383.66287195949684</v>
      </c>
      <c r="T52">
        <f t="shared" si="11"/>
        <v>7.004302796754561</v>
      </c>
      <c r="U52">
        <f t="shared" si="12"/>
        <v>0</v>
      </c>
      <c r="W52">
        <f>SIM!W52</f>
        <v>1.8800612942238621E-9</v>
      </c>
      <c r="X52">
        <f>SIM!X52</f>
        <v>0.13067799886258422</v>
      </c>
      <c r="Y52">
        <f>SIM!Y52</f>
        <v>3.0944340059446049</v>
      </c>
      <c r="Z52">
        <f>SIM!Z52</f>
        <v>2.377007989153578</v>
      </c>
      <c r="AA52">
        <f>SIM!AA52</f>
        <v>8.0181248269014507</v>
      </c>
      <c r="AB52">
        <f>SIM!AB52</f>
        <v>2.9926815004747604</v>
      </c>
      <c r="AC52">
        <f>SIM!AC52</f>
        <v>4.8664340088793914</v>
      </c>
      <c r="AD52">
        <f>SIM!AD52</f>
        <v>4.0632646953102638</v>
      </c>
      <c r="AE52">
        <f>SIM!AE52</f>
        <v>1.8526485751014656</v>
      </c>
      <c r="AF52">
        <f>SIM!AF52</f>
        <v>0.61059955462813886</v>
      </c>
      <c r="AG52">
        <f>SIM!AG52</f>
        <v>7.876146353929056E-2</v>
      </c>
      <c r="AH52">
        <f>SIM!AH52</f>
        <v>2.7493379508074637E-3</v>
      </c>
      <c r="AK52">
        <v>0</v>
      </c>
      <c r="AL52">
        <f>(reca*$AW51/(1+recb*$AW51))*EXP(AK51)</f>
        <v>0.44189040577863009</v>
      </c>
      <c r="AM52">
        <f>MAX(AL51*Sa*(1-BL51),0.01)</f>
        <v>0.01</v>
      </c>
      <c r="AN52">
        <f>MAX(AM51*Sa*(1-BM51),0.01)</f>
        <v>0.01</v>
      </c>
      <c r="AO52">
        <f>MAX(AN51*Sa*(1-BN51),0.01)</f>
        <v>0.01</v>
      </c>
      <c r="AP52">
        <f>MAX(AO51*Sa*(1-BO51),0.01)</f>
        <v>0.01</v>
      </c>
      <c r="AQ52">
        <f>MAX(AP51*Sa*(1-BP51),0.01)</f>
        <v>0.01</v>
      </c>
      <c r="AR52">
        <f>MAX(AQ51*Sa*(1-BQ51),0.01)</f>
        <v>0.01</v>
      </c>
      <c r="AS52">
        <f>MAX(AR51*Sa*(1-BR51),0.01)</f>
        <v>0.01</v>
      </c>
      <c r="AT52">
        <f>MAX(AS51*Sa*(1-BS51),0.01)</f>
        <v>0.01</v>
      </c>
      <c r="AU52">
        <f>AT51*Sa*(1-BT51)/(1-Sa*(1-BU51))</f>
        <v>8.7366924017896357E-8</v>
      </c>
      <c r="AW52">
        <f>SUMPRODUCT(AL52:AU52,fec)</f>
        <v>0.30335899384530451</v>
      </c>
      <c r="AY52">
        <f>MMULT($AL52:$AU52,D$24:D$33)</f>
        <v>1.2304327270212908E-9</v>
      </c>
      <c r="AZ52">
        <f>MMULT($AL52:$AU52,E$24:E$33)</f>
        <v>3.6890163521049582E-2</v>
      </c>
      <c r="BA52">
        <f>MMULT($AL52:$AU52,F$24:F$33)</f>
        <v>0.40452803535308385</v>
      </c>
      <c r="BB52">
        <f>MMULT($AL52:$AU52,G$24:G$33)</f>
        <v>3.6865685961116296E-3</v>
      </c>
      <c r="BC52">
        <f>MMULT($AL52:$AU52,H$24:H$33)</f>
        <v>7.9390643610077905E-3</v>
      </c>
      <c r="BD52">
        <f>MMULT($AL52:$AU52,I$24:I$33)</f>
        <v>8.7961791401773848E-3</v>
      </c>
      <c r="BE52">
        <f>MMULT($AL52:$AU52,J$24:J$33)</f>
        <v>1.2152690268406839E-2</v>
      </c>
      <c r="BF52">
        <f>MMULT($AL52:$AU52,K$24:K$33)</f>
        <v>1.8567128154318241E-2</v>
      </c>
      <c r="BG52">
        <f>MMULT($AL52:$AU52,L$24:L$33)</f>
        <v>1.9941790360171442E-2</v>
      </c>
      <c r="BH52">
        <f>MMULT($AL52:$AU52,M$24:M$33)</f>
        <v>8.3876635456600623E-3</v>
      </c>
      <c r="BI52">
        <f>MMULT($AL52:$AU52,N$24:N$33)</f>
        <v>9.7497252892836438E-4</v>
      </c>
      <c r="BJ52">
        <f>MMULT($AL52:$AU52,O$24:O$33)</f>
        <v>2.6092445805582212E-5</v>
      </c>
      <c r="BL52">
        <f>MMULT($BW52:$CH52,F$11:F$22)</f>
        <v>1</v>
      </c>
      <c r="BM52">
        <f>MMULT($BW52:$CH52,G$11:G$22)</f>
        <v>1</v>
      </c>
      <c r="BN52">
        <f>MMULT($BW52:$CH52,H$11:H$22)</f>
        <v>0.99999999999999989</v>
      </c>
      <c r="BO52">
        <f>MMULT($BW52:$CH52,I$11:I$22)</f>
        <v>1</v>
      </c>
      <c r="BP52">
        <f>MMULT($BW52:$CH52,J$11:J$22)</f>
        <v>0.99999999999995093</v>
      </c>
      <c r="BQ52">
        <f>MMULT($BW52:$CH52,K$11:K$22)</f>
        <v>0.99999999950294538</v>
      </c>
      <c r="BR52">
        <f>MMULT($BW52:$CH52,L$11:L$22)</f>
        <v>0.99999991627181195</v>
      </c>
      <c r="BS52">
        <f>MMULT($BW52:$CH52,M$11:M$22)</f>
        <v>0.99999820117383109</v>
      </c>
      <c r="BT52">
        <f>MMULT($BW52:$CH52,N$11:N$22)</f>
        <v>0.99998751940102004</v>
      </c>
      <c r="BU52">
        <f>MMULT($BW52:$CH52,O$11:O$22)</f>
        <v>0.99995540451249831</v>
      </c>
      <c r="BW52">
        <f t="shared" si="13"/>
        <v>1</v>
      </c>
      <c r="BX52">
        <f t="shared" si="0"/>
        <v>1</v>
      </c>
      <c r="BY52">
        <f t="shared" si="1"/>
        <v>1</v>
      </c>
      <c r="BZ52">
        <f t="shared" si="2"/>
        <v>1</v>
      </c>
      <c r="CA52">
        <f t="shared" si="3"/>
        <v>1</v>
      </c>
      <c r="CB52">
        <f t="shared" si="4"/>
        <v>1</v>
      </c>
      <c r="CC52">
        <f t="shared" si="5"/>
        <v>1</v>
      </c>
      <c r="CD52">
        <f t="shared" si="6"/>
        <v>1</v>
      </c>
      <c r="CE52">
        <f t="shared" si="7"/>
        <v>1</v>
      </c>
      <c r="CF52">
        <f t="shared" si="8"/>
        <v>1</v>
      </c>
      <c r="CG52">
        <f t="shared" si="9"/>
        <v>1</v>
      </c>
      <c r="CH52">
        <f t="shared" si="10"/>
        <v>1</v>
      </c>
      <c r="CJ52">
        <f t="shared" si="14"/>
        <v>1</v>
      </c>
      <c r="CK52">
        <f>SIM!CJ52</f>
        <v>6.6732194016032351E-2</v>
      </c>
    </row>
    <row r="53" spans="5:89">
      <c r="E53">
        <v>10</v>
      </c>
      <c r="F53">
        <f>((len-0.5)-la)/stdl</f>
        <v>29.748319806553265</v>
      </c>
      <c r="G53">
        <f>((len-0.5)-la)/stdl</f>
        <v>12.906058399448895</v>
      </c>
      <c r="H53">
        <f>((len-0.5)-la)/stdl</f>
        <v>7.1136308099079235</v>
      </c>
      <c r="I53">
        <f>((len-0.5)-la)/stdl</f>
        <v>4.2795329333778991</v>
      </c>
      <c r="J53">
        <f>((len-0.5)-la)/stdl</f>
        <v>2.6570397076260162</v>
      </c>
      <c r="K53">
        <f>((len-0.5)-la)/stdl</f>
        <v>1.6438683906936618</v>
      </c>
      <c r="L53">
        <f>((len-0.5)-la)/stdl</f>
        <v>0.97651224586778795</v>
      </c>
      <c r="M53">
        <f>((len-0.5)-la)/stdl</f>
        <v>0.52135922180497851</v>
      </c>
      <c r="N53">
        <f>((len-0.5)-la)/stdl</f>
        <v>0.20351417048823386</v>
      </c>
      <c r="O53">
        <f>((len-0.5)-la)/stdl</f>
        <v>-2.2123431116063994E-2</v>
      </c>
    </row>
    <row r="54" spans="5:89">
      <c r="E54">
        <v>11</v>
      </c>
      <c r="F54">
        <f>((len-0.5)-la)/stdl</f>
        <v>34.195511365137818</v>
      </c>
      <c r="G54">
        <f>((len-0.5)-la)/stdl</f>
        <v>15.580380336232988</v>
      </c>
      <c r="H54">
        <f>((len-0.5)-la)/stdl</f>
        <v>9.1782235267403376</v>
      </c>
      <c r="I54">
        <f>((len-0.5)-la)/stdl</f>
        <v>6.0457995579439938</v>
      </c>
      <c r="J54">
        <f>((len-0.5)-la)/stdl</f>
        <v>4.2525175715866492</v>
      </c>
      <c r="K54">
        <f>((len-0.5)-la)/stdl</f>
        <v>3.1326966423456262</v>
      </c>
      <c r="L54">
        <f>((len-0.5)-la)/stdl</f>
        <v>2.3950924822749236</v>
      </c>
      <c r="M54">
        <f>((len-0.5)-la)/stdl</f>
        <v>1.8920286135739235</v>
      </c>
      <c r="N54">
        <f>((len-0.5)-la)/stdl</f>
        <v>1.5407261884343637</v>
      </c>
      <c r="O54">
        <f>((len-0.5)-la)/stdl</f>
        <v>1.2913372603454027</v>
      </c>
    </row>
    <row r="55" spans="5:89">
      <c r="E55">
        <v>12</v>
      </c>
      <c r="F55">
        <f>((len-0.5)-la)/stdl</f>
        <v>38.642702923722375</v>
      </c>
      <c r="G55">
        <f>((len-0.5)-la)/stdl</f>
        <v>18.254702273017084</v>
      </c>
      <c r="H55">
        <f>((len-0.5)-la)/stdl</f>
        <v>11.242816243572749</v>
      </c>
      <c r="I55">
        <f>((len-0.5)-la)/stdl</f>
        <v>7.8120661825100886</v>
      </c>
      <c r="J55">
        <f>((len-0.5)-la)/stdl</f>
        <v>5.8479954355472827</v>
      </c>
      <c r="K55">
        <f>((len-0.5)-la)/stdl</f>
        <v>4.6215248939975906</v>
      </c>
      <c r="L55">
        <f>((len-0.5)-la)/stdl</f>
        <v>3.8136727186820591</v>
      </c>
      <c r="M55">
        <f>((len-0.5)-la)/stdl</f>
        <v>3.2626980053428682</v>
      </c>
      <c r="N55">
        <f>((len-0.5)-la)/stdl</f>
        <v>2.8779382063804935</v>
      </c>
      <c r="O55">
        <f>((len-0.5)-la)/stdl</f>
        <v>2.6047979518068698</v>
      </c>
    </row>
    <row r="57" spans="5:89">
      <c r="E57" t="s">
        <v>26</v>
      </c>
      <c r="F57">
        <v>1</v>
      </c>
      <c r="G57">
        <v>2</v>
      </c>
      <c r="H57">
        <v>3</v>
      </c>
      <c r="I57">
        <v>4</v>
      </c>
      <c r="J57">
        <v>5</v>
      </c>
      <c r="K57">
        <v>6</v>
      </c>
      <c r="L57">
        <v>7</v>
      </c>
      <c r="M57">
        <v>8</v>
      </c>
      <c r="N57">
        <v>9</v>
      </c>
      <c r="O57">
        <v>10</v>
      </c>
    </row>
    <row r="58" spans="5:89">
      <c r="E58">
        <v>1</v>
      </c>
      <c r="F58">
        <f>(($E58+0.5)-la)/stdl</f>
        <v>-5.8292126621231679</v>
      </c>
      <c r="G58">
        <f>(($E58+0.5)-la)/stdl</f>
        <v>-8.4885170948238589</v>
      </c>
      <c r="H58">
        <f>(($E58+0.5)-la)/stdl</f>
        <v>-9.4031109247513793</v>
      </c>
      <c r="I58">
        <f>(($E58+0.5)-la)/stdl</f>
        <v>-9.8506000631508588</v>
      </c>
      <c r="J58">
        <f>(($E58+0.5)-la)/stdl</f>
        <v>-10.106783204059049</v>
      </c>
      <c r="K58">
        <f>(($E58+0.5)-la)/stdl</f>
        <v>-10.266757622522054</v>
      </c>
      <c r="L58">
        <f>(($E58+0.5)-la)/stdl</f>
        <v>-10.372129645389297</v>
      </c>
      <c r="M58">
        <f>(($E58+0.5)-la)/stdl</f>
        <v>-10.443995912346582</v>
      </c>
      <c r="N58">
        <f>(($E58+0.5)-la)/stdl</f>
        <v>-10.494181973080805</v>
      </c>
      <c r="O58">
        <f>(($E58+0.5)-la)/stdl</f>
        <v>-10.529808962807799</v>
      </c>
    </row>
    <row r="59" spans="5:89">
      <c r="E59">
        <v>2</v>
      </c>
      <c r="F59">
        <f>(($E59+0.5)-la)/stdl</f>
        <v>-1.3820211035386143</v>
      </c>
      <c r="G59">
        <f>(($E59+0.5)-la)/stdl</f>
        <v>-5.8141951580397642</v>
      </c>
      <c r="H59">
        <f>(($E59+0.5)-la)/stdl</f>
        <v>-7.338518207918967</v>
      </c>
      <c r="I59">
        <f>(($E59+0.5)-la)/stdl</f>
        <v>-8.0843334385847641</v>
      </c>
      <c r="J59">
        <f>(($E59+0.5)-la)/stdl</f>
        <v>-8.5113053400984171</v>
      </c>
      <c r="K59">
        <f>(($E59+0.5)-la)/stdl</f>
        <v>-8.7779293708700887</v>
      </c>
      <c r="L59">
        <f>(($E59+0.5)-la)/stdl</f>
        <v>-8.9535494089821608</v>
      </c>
      <c r="M59">
        <f>(($E59+0.5)-la)/stdl</f>
        <v>-9.0733265205776359</v>
      </c>
      <c r="N59">
        <f>(($E59+0.5)-la)/stdl</f>
        <v>-9.1569699551346755</v>
      </c>
      <c r="O59">
        <f>(($E59+0.5)-la)/stdl</f>
        <v>-9.2163482713463321</v>
      </c>
    </row>
    <row r="60" spans="5:89">
      <c r="E60">
        <v>3</v>
      </c>
      <c r="F60">
        <f>(($E60+0.5)-la)/stdl</f>
        <v>3.0651704550459398</v>
      </c>
      <c r="G60">
        <f>(($E60+0.5)-la)/stdl</f>
        <v>-3.1398732212556699</v>
      </c>
      <c r="H60">
        <f>(($E60+0.5)-la)/stdl</f>
        <v>-5.2739254910865538</v>
      </c>
      <c r="I60">
        <f>(($E60+0.5)-la)/stdl</f>
        <v>-6.3180668140186684</v>
      </c>
      <c r="J60">
        <f>(($E60+0.5)-la)/stdl</f>
        <v>-6.9158274761377827</v>
      </c>
      <c r="K60">
        <f>(($E60+0.5)-la)/stdl</f>
        <v>-7.2891011192181239</v>
      </c>
      <c r="L60">
        <f>(($E60+0.5)-la)/stdl</f>
        <v>-7.5349691725750256</v>
      </c>
      <c r="M60">
        <f>(($E60+0.5)-la)/stdl</f>
        <v>-7.7026571288086911</v>
      </c>
      <c r="N60">
        <f>(($E60+0.5)-la)/stdl</f>
        <v>-7.8197579371885455</v>
      </c>
      <c r="O60">
        <f>(($E60+0.5)-la)/stdl</f>
        <v>-7.9028875798848652</v>
      </c>
    </row>
    <row r="61" spans="5:89">
      <c r="E61">
        <v>4</v>
      </c>
      <c r="F61">
        <f>(($E61+0.5)-la)/stdl</f>
        <v>7.5123620136304936</v>
      </c>
      <c r="G61">
        <f>(($E61+0.5)-la)/stdl</f>
        <v>-0.4655512844715759</v>
      </c>
      <c r="H61">
        <f>(($E61+0.5)-la)/stdl</f>
        <v>-3.2093327742541411</v>
      </c>
      <c r="I61">
        <f>(($E61+0.5)-la)/stdl</f>
        <v>-4.5518001894525737</v>
      </c>
      <c r="J61">
        <f>(($E61+0.5)-la)/stdl</f>
        <v>-5.3203496121771501</v>
      </c>
      <c r="K61">
        <f>(($E61+0.5)-la)/stdl</f>
        <v>-5.8002728675661599</v>
      </c>
      <c r="L61">
        <f>(($E61+0.5)-la)/stdl</f>
        <v>-6.1163889361678896</v>
      </c>
      <c r="M61">
        <f>(($E61+0.5)-la)/stdl</f>
        <v>-6.3319877370397464</v>
      </c>
      <c r="N61">
        <f>(($E61+0.5)-la)/stdl</f>
        <v>-6.4825459192424155</v>
      </c>
      <c r="O61">
        <f>(($E61+0.5)-la)/stdl</f>
        <v>-6.5894268884233984</v>
      </c>
    </row>
    <row r="62" spans="5:89">
      <c r="E62">
        <v>5</v>
      </c>
      <c r="F62">
        <f>(($E62+0.5)-la)/stdl</f>
        <v>11.959553572215048</v>
      </c>
      <c r="G62">
        <f>(($E62+0.5)-la)/stdl</f>
        <v>2.2087706523125181</v>
      </c>
      <c r="H62">
        <f>(($E62+0.5)-la)/stdl</f>
        <v>-1.1447400574217279</v>
      </c>
      <c r="I62">
        <f>(($E62+0.5)-la)/stdl</f>
        <v>-2.7855335648864794</v>
      </c>
      <c r="J62">
        <f>(($E62+0.5)-la)/stdl</f>
        <v>-3.7248717482165166</v>
      </c>
      <c r="K62">
        <f>(($E62+0.5)-la)/stdl</f>
        <v>-4.311444615914195</v>
      </c>
      <c r="L62">
        <f>(($E62+0.5)-la)/stdl</f>
        <v>-4.6978086997607544</v>
      </c>
      <c r="M62">
        <f>(($E62+0.5)-la)/stdl</f>
        <v>-4.9613183452708016</v>
      </c>
      <c r="N62">
        <f>(($E62+0.5)-la)/stdl</f>
        <v>-5.1453339012962855</v>
      </c>
      <c r="O62">
        <f>(($E62+0.5)-la)/stdl</f>
        <v>-5.2759661969619316</v>
      </c>
    </row>
    <row r="63" spans="5:89">
      <c r="E63">
        <v>6</v>
      </c>
      <c r="F63">
        <f>(($E63+0.5)-la)/stdl</f>
        <v>16.406745130799603</v>
      </c>
      <c r="G63">
        <f>(($E63+0.5)-la)/stdl</f>
        <v>4.8830925890966119</v>
      </c>
      <c r="H63">
        <f>(($E63+0.5)-la)/stdl</f>
        <v>0.91985265941068495</v>
      </c>
      <c r="I63">
        <f>(($E63+0.5)-la)/stdl</f>
        <v>-1.0192669403203849</v>
      </c>
      <c r="J63">
        <f>(($E63+0.5)-la)/stdl</f>
        <v>-2.1293938842558835</v>
      </c>
      <c r="K63">
        <f>(($E63+0.5)-la)/stdl</f>
        <v>-2.8226163642622311</v>
      </c>
      <c r="L63">
        <f>(($E63+0.5)-la)/stdl</f>
        <v>-3.2792284633536188</v>
      </c>
      <c r="M63">
        <f>(($E63+0.5)-la)/stdl</f>
        <v>-3.5906489535018564</v>
      </c>
      <c r="N63">
        <f>(($E63+0.5)-la)/stdl</f>
        <v>-3.808121883350156</v>
      </c>
      <c r="O63">
        <f>(($E63+0.5)-la)/stdl</f>
        <v>-3.9625055055004643</v>
      </c>
    </row>
    <row r="64" spans="5:89">
      <c r="E64">
        <v>7</v>
      </c>
      <c r="F64">
        <f>(($E64+0.5)-la)/stdl</f>
        <v>20.853936689384156</v>
      </c>
      <c r="G64">
        <f>(($E64+0.5)-la)/stdl</f>
        <v>7.5574145258807066</v>
      </c>
      <c r="H64">
        <f>(($E64+0.5)-la)/stdl</f>
        <v>2.984445376243098</v>
      </c>
      <c r="I64">
        <f>(($E64+0.5)-la)/stdl</f>
        <v>0.74699968424570984</v>
      </c>
      <c r="J64">
        <f>(($E64+0.5)-la)/stdl</f>
        <v>-0.5339160202952502</v>
      </c>
      <c r="K64">
        <f>(($E64+0.5)-la)/stdl</f>
        <v>-1.3337881126102669</v>
      </c>
      <c r="L64">
        <f>(($E64+0.5)-la)/stdl</f>
        <v>-1.8606482269464832</v>
      </c>
      <c r="M64">
        <f>(($E64+0.5)-la)/stdl</f>
        <v>-2.2199795617329117</v>
      </c>
      <c r="N64">
        <f>(($E64+0.5)-la)/stdl</f>
        <v>-2.470909865404026</v>
      </c>
      <c r="O64">
        <f>(($E64+0.5)-la)/stdl</f>
        <v>-2.6490448140389975</v>
      </c>
    </row>
    <row r="65" spans="5:15">
      <c r="E65">
        <v>8</v>
      </c>
      <c r="F65">
        <f>(($E65+0.5)-la)/stdl</f>
        <v>25.301128247968709</v>
      </c>
      <c r="G65">
        <f>(($E65+0.5)-la)/stdl</f>
        <v>10.2317364626648</v>
      </c>
      <c r="H65">
        <f>(($E65+0.5)-la)/stdl</f>
        <v>5.0490380930755112</v>
      </c>
      <c r="I65">
        <f>(($E65+0.5)-la)/stdl</f>
        <v>2.5132663088118044</v>
      </c>
      <c r="J65">
        <f>(($E65+0.5)-la)/stdl</f>
        <v>1.0615618436653831</v>
      </c>
      <c r="K65">
        <f>(($E65+0.5)-la)/stdl</f>
        <v>0.15504013904169747</v>
      </c>
      <c r="L65">
        <f>(($E65+0.5)-la)/stdl</f>
        <v>-0.44206799053934764</v>
      </c>
      <c r="M65">
        <f>(($E65+0.5)-la)/stdl</f>
        <v>-0.84931016996396658</v>
      </c>
      <c r="N65">
        <f>(($E65+0.5)-la)/stdl</f>
        <v>-1.133697847457896</v>
      </c>
      <c r="O65">
        <f>(($E65+0.5)-la)/stdl</f>
        <v>-1.3355841225775309</v>
      </c>
    </row>
    <row r="66" spans="5:15">
      <c r="E66">
        <v>9</v>
      </c>
      <c r="F66">
        <f>(($E66+0.5)-la)/stdl</f>
        <v>29.748319806553265</v>
      </c>
      <c r="G66">
        <f>(($E66+0.5)-la)/stdl</f>
        <v>12.906058399448895</v>
      </c>
      <c r="H66">
        <f>(($E66+0.5)-la)/stdl</f>
        <v>7.1136308099079235</v>
      </c>
      <c r="I66">
        <f>(($E66+0.5)-la)/stdl</f>
        <v>4.2795329333778991</v>
      </c>
      <c r="J66">
        <f>(($E66+0.5)-la)/stdl</f>
        <v>2.6570397076260162</v>
      </c>
      <c r="K66">
        <f>(($E66+0.5)-la)/stdl</f>
        <v>1.6438683906936618</v>
      </c>
      <c r="L66">
        <f>(($E66+0.5)-la)/stdl</f>
        <v>0.97651224586778795</v>
      </c>
      <c r="M66">
        <f>(($E66+0.5)-la)/stdl</f>
        <v>0.52135922180497851</v>
      </c>
      <c r="N66">
        <f>(($E66+0.5)-la)/stdl</f>
        <v>0.20351417048823386</v>
      </c>
      <c r="O66">
        <f>(($E66+0.5)-la)/stdl</f>
        <v>-2.2123431116063994E-2</v>
      </c>
    </row>
    <row r="67" spans="5:15">
      <c r="E67">
        <v>10</v>
      </c>
      <c r="F67">
        <f>(($E67+0.5)-la)/stdl</f>
        <v>34.195511365137818</v>
      </c>
      <c r="G67">
        <f>(($E67+0.5)-la)/stdl</f>
        <v>15.580380336232988</v>
      </c>
      <c r="H67">
        <f>(($E67+0.5)-la)/stdl</f>
        <v>9.1782235267403376</v>
      </c>
      <c r="I67">
        <f>(($E67+0.5)-la)/stdl</f>
        <v>6.0457995579439938</v>
      </c>
      <c r="J67">
        <f>(($E67+0.5)-la)/stdl</f>
        <v>4.2525175715866492</v>
      </c>
      <c r="K67">
        <f>(($E67+0.5)-la)/stdl</f>
        <v>3.1326966423456262</v>
      </c>
      <c r="L67">
        <f>(($E67+0.5)-la)/stdl</f>
        <v>2.3950924822749236</v>
      </c>
      <c r="M67">
        <f>(($E67+0.5)-la)/stdl</f>
        <v>1.8920286135739235</v>
      </c>
      <c r="N67">
        <f>(($E67+0.5)-la)/stdl</f>
        <v>1.5407261884343637</v>
      </c>
      <c r="O67">
        <f>(($E67+0.5)-la)/stdl</f>
        <v>1.2913372603454027</v>
      </c>
    </row>
    <row r="68" spans="5:15">
      <c r="E68">
        <v>11</v>
      </c>
      <c r="F68">
        <f>(($E68+0.5)-la)/stdl</f>
        <v>38.642702923722375</v>
      </c>
      <c r="G68">
        <f>(($E68+0.5)-la)/stdl</f>
        <v>18.254702273017084</v>
      </c>
      <c r="H68">
        <f>(($E68+0.5)-la)/stdl</f>
        <v>11.242816243572749</v>
      </c>
      <c r="I68">
        <f>(($E68+0.5)-la)/stdl</f>
        <v>7.8120661825100886</v>
      </c>
      <c r="J68">
        <f>(($E68+0.5)-la)/stdl</f>
        <v>5.8479954355472827</v>
      </c>
      <c r="K68">
        <f>(($E68+0.5)-la)/stdl</f>
        <v>4.6215248939975906</v>
      </c>
      <c r="L68">
        <f>(($E68+0.5)-la)/stdl</f>
        <v>3.8136727186820591</v>
      </c>
      <c r="M68">
        <f>(($E68+0.5)-la)/stdl</f>
        <v>3.2626980053428682</v>
      </c>
      <c r="N68">
        <f>(($E68+0.5)-la)/stdl</f>
        <v>2.8779382063804935</v>
      </c>
      <c r="O68">
        <f>(($E68+0.5)-la)/stdl</f>
        <v>2.6047979518068698</v>
      </c>
    </row>
    <row r="69" spans="5:15">
      <c r="E69">
        <v>12</v>
      </c>
      <c r="F69">
        <f>(($E69+0.5)-la)/stdl</f>
        <v>43.089894482306931</v>
      </c>
      <c r="G69">
        <f>(($E69+0.5)-la)/stdl</f>
        <v>20.929024209801177</v>
      </c>
      <c r="H69">
        <f>(($E69+0.5)-la)/stdl</f>
        <v>13.307408960405162</v>
      </c>
      <c r="I69">
        <f>(($E69+0.5)-la)/stdl</f>
        <v>9.5783328070761833</v>
      </c>
      <c r="J69">
        <f>(($E69+0.5)-la)/stdl</f>
        <v>7.4434732995079163</v>
      </c>
      <c r="K69">
        <f>(($E69+0.5)-la)/stdl</f>
        <v>6.1103531456495546</v>
      </c>
      <c r="L69">
        <f>(($E69+0.5)-la)/stdl</f>
        <v>5.2322529550891943</v>
      </c>
      <c r="M69">
        <f>(($E69+0.5)-la)/stdl</f>
        <v>4.6333673971118134</v>
      </c>
      <c r="N69">
        <f>(($E69+0.5)-la)/stdl</f>
        <v>4.2151502243266235</v>
      </c>
      <c r="O69">
        <f>(($E69+0.5)-la)/stdl</f>
        <v>3.9182586432683366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EST!D37:O37</xm:f>
              <xm:sqref>C37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</vt:lpstr>
      <vt:lpstr>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2017-02-01T22:24:05Z</dcterms:created>
  <dcterms:modified xsi:type="dcterms:W3CDTF">2017-02-02T01:06:07Z</dcterms:modified>
</cp:coreProperties>
</file>