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Desktop\ASA_2019-2020\Proj2\"/>
    </mc:Choice>
  </mc:AlternateContent>
  <xr:revisionPtr revIDLastSave="0" documentId="13_ncr:1_{DCFD6194-76CE-49CE-9546-EA252F71F19E}" xr6:coauthVersionLast="45" xr6:coauthVersionMax="45" xr10:uidLastSave="{00000000-0000-0000-0000-000000000000}"/>
  <bookViews>
    <workbookView xWindow="-108" yWindow="-108" windowWidth="23256" windowHeight="12696" activeTab="1" xr2:uid="{26F38B92-1457-4D5F-BBCA-11429D4C8EDE}"/>
  </bookViews>
  <sheets>
    <sheet name="Folha2" sheetId="2" r:id="rId1"/>
    <sheet name="Folha3" sheetId="3" r:id="rId2"/>
    <sheet name="Folha1" sheetId="1" r:id="rId3"/>
  </sheets>
  <definedNames>
    <definedName name="E">Tabela1[[#Headers],[Vertices]]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B25" i="1" l="1"/>
  <c r="D25" i="1" s="1"/>
  <c r="B24" i="1"/>
  <c r="D24" i="1" s="1"/>
  <c r="B23" i="1"/>
  <c r="D23" i="1" s="1"/>
  <c r="B22" i="1"/>
  <c r="D22" i="1" s="1"/>
  <c r="B21" i="1"/>
  <c r="B20" i="1"/>
  <c r="D20" i="1" s="1"/>
  <c r="B19" i="1"/>
  <c r="D19" i="1" s="1"/>
  <c r="B18" i="1"/>
  <c r="D18" i="1" s="1"/>
  <c r="B17" i="1"/>
  <c r="D17" i="1" s="1"/>
  <c r="B16" i="1"/>
  <c r="B15" i="1"/>
  <c r="D15" i="1" s="1"/>
  <c r="B14" i="1"/>
  <c r="B13" i="1"/>
  <c r="B12" i="1"/>
  <c r="D12" i="1" s="1"/>
  <c r="B11" i="1"/>
  <c r="D11" i="1" s="1"/>
  <c r="B10" i="1"/>
  <c r="D10" i="1" s="1"/>
  <c r="E9" i="1"/>
  <c r="B9" i="1"/>
  <c r="D9" i="1" s="1"/>
  <c r="B8" i="1"/>
  <c r="B7" i="1"/>
  <c r="D7" i="1" s="1"/>
  <c r="B6" i="1"/>
  <c r="D6" i="1" s="1"/>
  <c r="B5" i="1"/>
  <c r="D5" i="1" s="1"/>
  <c r="B4" i="1"/>
  <c r="B3" i="1"/>
  <c r="B2" i="1"/>
  <c r="D4" i="1" l="1"/>
  <c r="F4" i="1" s="1"/>
  <c r="E6" i="1"/>
  <c r="E22" i="1"/>
  <c r="E21" i="1"/>
  <c r="D21" i="1"/>
  <c r="F21" i="1" s="1"/>
  <c r="I21" i="1" s="1"/>
  <c r="E11" i="1"/>
  <c r="E16" i="1"/>
  <c r="D16" i="1"/>
  <c r="E17" i="1"/>
  <c r="E7" i="1"/>
  <c r="E13" i="1"/>
  <c r="D13" i="1"/>
  <c r="E23" i="1"/>
  <c r="E15" i="1"/>
  <c r="F2" i="1"/>
  <c r="D2" i="1"/>
  <c r="E8" i="1"/>
  <c r="D8" i="1"/>
  <c r="D14" i="1"/>
  <c r="F14" i="1" s="1"/>
  <c r="E3" i="1"/>
  <c r="D3" i="1"/>
  <c r="F3" i="1" s="1"/>
  <c r="I3" i="1" s="1"/>
  <c r="E14" i="1"/>
  <c r="I14" i="1" s="1"/>
  <c r="E19" i="1"/>
  <c r="E24" i="1"/>
  <c r="F10" i="1"/>
  <c r="F18" i="1"/>
  <c r="F7" i="1"/>
  <c r="I7" i="1" s="1"/>
  <c r="F13" i="1"/>
  <c r="I13" i="1" s="1"/>
  <c r="F15" i="1"/>
  <c r="F20" i="1"/>
  <c r="F5" i="1"/>
  <c r="E5" i="1"/>
  <c r="E2" i="1"/>
  <c r="F9" i="1"/>
  <c r="I9" i="1" s="1"/>
  <c r="E10" i="1"/>
  <c r="F17" i="1"/>
  <c r="E18" i="1"/>
  <c r="F23" i="1"/>
  <c r="F25" i="1"/>
  <c r="F6" i="1"/>
  <c r="I6" i="1" s="1"/>
  <c r="F12" i="1"/>
  <c r="E4" i="1"/>
  <c r="F11" i="1"/>
  <c r="E12" i="1"/>
  <c r="F19" i="1"/>
  <c r="I19" i="1" s="1"/>
  <c r="E20" i="1"/>
  <c r="F8" i="1"/>
  <c r="I8" i="1" s="1"/>
  <c r="F16" i="1"/>
  <c r="F22" i="1"/>
  <c r="I22" i="1" s="1"/>
  <c r="F24" i="1"/>
  <c r="I24" i="1" s="1"/>
  <c r="E25" i="1"/>
  <c r="I15" i="1" l="1"/>
  <c r="I17" i="1"/>
  <c r="I11" i="1"/>
  <c r="I2" i="1"/>
  <c r="I16" i="1"/>
  <c r="I4" i="1"/>
  <c r="I23" i="1"/>
  <c r="I25" i="1"/>
  <c r="I20" i="1"/>
  <c r="I12" i="1"/>
  <c r="I5" i="1"/>
  <c r="I18" i="1"/>
  <c r="I10" i="1"/>
</calcChain>
</file>

<file path=xl/sharedStrings.xml><?xml version="1.0" encoding="utf-8"?>
<sst xmlns="http://schemas.openxmlformats.org/spreadsheetml/2006/main" count="19" uniqueCount="13">
  <si>
    <t>Vertices</t>
  </si>
  <si>
    <t>Edges</t>
  </si>
  <si>
    <t>Avenidas</t>
  </si>
  <si>
    <t>Ruas</t>
  </si>
  <si>
    <t>Pessoas</t>
  </si>
  <si>
    <t>Mercados</t>
  </si>
  <si>
    <t>Tempo</t>
  </si>
  <si>
    <t>VE^2</t>
  </si>
  <si>
    <t>Total Geral</t>
  </si>
  <si>
    <t>Média de Tempo</t>
  </si>
  <si>
    <t>N</t>
  </si>
  <si>
    <t>ALO</t>
  </si>
  <si>
    <t xml:space="preserve">Edges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</si>
</sst>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E+00"/>
    <numFmt numFmtId="166" formatCode="0.0000"/>
    <numFmt numFmtId="167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Protection="1"/>
    <xf numFmtId="2" fontId="1" fillId="2" borderId="0" xfId="0" applyNumberFormat="1" applyFont="1" applyFill="1" applyProtection="1"/>
    <xf numFmtId="164" fontId="0" fillId="0" borderId="0" xfId="0" applyNumberFormat="1" applyBorder="1" applyProtection="1"/>
    <xf numFmtId="164" fontId="0" fillId="0" borderId="1" xfId="0" applyNumberFormat="1" applyFont="1" applyBorder="1"/>
    <xf numFmtId="11" fontId="0" fillId="0" borderId="0" xfId="0" applyNumberFormat="1" applyAlignment="1">
      <alignment horizontal="center" vertical="center" wrapText="1"/>
    </xf>
    <xf numFmtId="11" fontId="0" fillId="0" borderId="0" xfId="0" applyNumberFormat="1" applyProtection="1"/>
    <xf numFmtId="11" fontId="0" fillId="0" borderId="0" xfId="0" applyNumberFormat="1"/>
    <xf numFmtId="166" fontId="2" fillId="0" borderId="2" xfId="0" applyNumberFormat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2" fontId="0" fillId="0" borderId="0" xfId="0" applyNumberFormat="1"/>
    <xf numFmtId="167" fontId="2" fillId="0" borderId="2" xfId="0" applyNumberFormat="1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67" fontId="2" fillId="4" borderId="6" xfId="0" applyNumberFormat="1" applyFont="1" applyFill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167" fontId="2" fillId="4" borderId="13" xfId="0" applyNumberFormat="1" applyFont="1" applyFill="1" applyBorder="1" applyAlignment="1">
      <alignment horizontal="center" vertical="center" wrapText="1"/>
    </xf>
    <xf numFmtId="167" fontId="2" fillId="0" borderId="13" xfId="0" applyNumberFormat="1" applyFont="1" applyBorder="1" applyAlignment="1">
      <alignment horizontal="center" vertical="center" wrapText="1"/>
    </xf>
    <xf numFmtId="167" fontId="2" fillId="0" borderId="14" xfId="0" applyNumberFormat="1" applyFont="1" applyBorder="1" applyAlignment="1">
      <alignment horizontal="center" vertical="center" wrapText="1"/>
    </xf>
    <xf numFmtId="1" fontId="5" fillId="4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1" fontId="5" fillId="4" borderId="10" xfId="0" applyNumberFormat="1" applyFont="1" applyFill="1" applyBorder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94">
    <dxf>
      <numFmt numFmtId="2" formatCode="0.00"/>
    </dxf>
    <dxf>
      <numFmt numFmtId="167" formatCode="0.0"/>
    </dxf>
    <dxf>
      <numFmt numFmtId="168" formatCode="0.000"/>
    </dxf>
    <dxf>
      <numFmt numFmtId="166" formatCode="0.0000"/>
    </dxf>
    <dxf>
      <numFmt numFmtId="164" formatCode="0.00000"/>
    </dxf>
    <dxf>
      <numFmt numFmtId="166" formatCode="0.0000"/>
    </dxf>
    <dxf>
      <numFmt numFmtId="168" formatCode="0.000"/>
    </dxf>
    <dxf>
      <numFmt numFmtId="166" formatCode="0.00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  <numFmt numFmtId="0" formatCode="General"/>
      <fill>
        <patternFill patternType="solid">
          <fgColor indexed="64"/>
          <bgColor theme="4"/>
        </patternFill>
      </fill>
    </dxf>
    <dxf>
      <font>
        <color theme="0"/>
      </font>
      <numFmt numFmtId="0" formatCode="General"/>
      <fill>
        <patternFill patternType="solid">
          <fgColor indexed="64"/>
          <bgColor theme="4"/>
        </patternFill>
      </fill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solid">
          <fgColor indexed="64"/>
          <bgColor theme="1"/>
        </patternFill>
      </fill>
      <protection locked="1" hidden="0"/>
    </dxf>
    <dxf>
      <numFmt numFmtId="15" formatCode="0.00E+00"/>
      <protection locked="1" hidden="0"/>
    </dxf>
    <dxf>
      <numFmt numFmtId="164" formatCode="0.000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solid">
          <fgColor indexed="64"/>
          <bgColor theme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solid">
          <fgColor indexed="64"/>
          <bgColor theme="1"/>
        </patternFill>
      </fill>
      <protection locked="1" hidden="0"/>
    </dxf>
    <dxf>
      <numFmt numFmtId="2" formatCode="0.00"/>
      <protection locked="1" hidden="0"/>
    </dxf>
    <dxf>
      <numFmt numFmtId="2" formatCode="0.00"/>
      <protection locked="1" hidden="0"/>
    </dxf>
    <dxf>
      <numFmt numFmtId="2" formatCode="0.00"/>
      <protection locked="1" hidden="0"/>
    </dxf>
    <dxf>
      <numFmt numFmtId="2" formatCode="0.00"/>
      <protection locked="1" hidden="0"/>
    </dxf>
    <dxf>
      <numFmt numFmtId="2" formatCode="0.00"/>
      <protection locked="1" hidden="0"/>
    </dxf>
    <dxf>
      <alignment horizontal="center" vertical="center" textRotation="0" wrapText="1" indent="0" justifyLastLine="0" shrinkToFit="0" readingOrder="0"/>
    </dxf>
    <dxf>
      <numFmt numFmtId="1" formatCode="0"/>
    </dxf>
    <dxf>
      <font>
        <color theme="0"/>
      </font>
      <numFmt numFmtId="0" formatCode="General"/>
      <fill>
        <patternFill patternType="solid">
          <fgColor indexed="64"/>
          <bgColor theme="4"/>
        </patternFill>
      </fill>
    </dxf>
    <dxf>
      <font>
        <color theme="0"/>
      </font>
      <numFmt numFmtId="0" formatCode="General"/>
      <fill>
        <patternFill patternType="solid">
          <fgColor indexed="64"/>
          <bgColor theme="4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[ASA_2019-2020_EXCEL.xlsx]Folha2!Tabela Dinâmica1</c:name>
    <c:fmtId val="24"/>
  </c:pivotSource>
  <c:chart>
    <c:autoTitleDeleted val="1"/>
    <c:pivotFmts>
      <c:pivotFmt>
        <c:idx val="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8395888013998247E-2"/>
              <c:y val="-0.107423331951927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8395888013998302E-2"/>
              <c:y val="-0.107423331951927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8395888013998302E-2"/>
              <c:y val="-0.111809296864207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1173665791776029E-2"/>
              <c:y val="-9.86514021273656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617366579177603E-2"/>
              <c:y val="-8.98794723028043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2506255468066491"/>
              <c:y val="-5.47917530045586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1950699912510947"/>
              <c:y val="-5.91777179168393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544116360454933E-2"/>
              <c:y val="-5.47917530045586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16447944006999"/>
          <c:y val="4.6296296296296294E-2"/>
          <c:w val="0.83027996500437451"/>
          <c:h val="0.8445323939770687"/>
        </c:manualLayout>
      </c:layout>
      <c:lineChart>
        <c:grouping val="standard"/>
        <c:varyColors val="0"/>
        <c:ser>
          <c:idx val="0"/>
          <c:order val="0"/>
          <c:tx>
            <c:strRef>
              <c:f>Folha2!$C$3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8395888013998247E-2"/>
                  <c:y val="-0.107423331951927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28-406F-BFF0-5552D4CF030B}"/>
                </c:ext>
              </c:extLst>
            </c:dLbl>
            <c:dLbl>
              <c:idx val="1"/>
              <c:layout>
                <c:manualLayout>
                  <c:x val="-5.8395888013998302E-2"/>
                  <c:y val="-0.107423331951927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28-406F-BFF0-5552D4CF030B}"/>
                </c:ext>
              </c:extLst>
            </c:dLbl>
            <c:dLbl>
              <c:idx val="2"/>
              <c:layout>
                <c:manualLayout>
                  <c:x val="-5.8395888013998302E-2"/>
                  <c:y val="-0.111809296864207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28-406F-BFF0-5552D4CF030B}"/>
                </c:ext>
              </c:extLst>
            </c:dLbl>
            <c:dLbl>
              <c:idx val="3"/>
              <c:layout>
                <c:manualLayout>
                  <c:x val="-6.1173665791776029E-2"/>
                  <c:y val="-9.8651402127365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28-406F-BFF0-5552D4CF030B}"/>
                </c:ext>
              </c:extLst>
            </c:dLbl>
            <c:dLbl>
              <c:idx val="4"/>
              <c:layout>
                <c:manualLayout>
                  <c:x val="-8.617366579177603E-2"/>
                  <c:y val="-8.9879472302804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28-406F-BFF0-5552D4CF030B}"/>
                </c:ext>
              </c:extLst>
            </c:dLbl>
            <c:dLbl>
              <c:idx val="5"/>
              <c:layout>
                <c:manualLayout>
                  <c:x val="-0.12506255468066491"/>
                  <c:y val="-5.47917530045586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28-406F-BFF0-5552D4CF030B}"/>
                </c:ext>
              </c:extLst>
            </c:dLbl>
            <c:dLbl>
              <c:idx val="6"/>
              <c:layout>
                <c:manualLayout>
                  <c:x val="-0.11950699912510947"/>
                  <c:y val="-5.91777179168393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28-406F-BFF0-5552D4CF030B}"/>
                </c:ext>
              </c:extLst>
            </c:dLbl>
            <c:dLbl>
              <c:idx val="7"/>
              <c:layout>
                <c:manualLayout>
                  <c:x val="-2.544116360454933E-2"/>
                  <c:y val="-5.47917530045586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28-406F-BFF0-5552D4CF03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  <a:round/>
              </a:ln>
              <a:effectLst/>
            </c:spPr>
            <c:trendlineType val="poly"/>
            <c:order val="6"/>
            <c:dispRSqr val="0"/>
            <c:dispEq val="0"/>
          </c:trendline>
          <c:cat>
            <c:strRef>
              <c:f>Folha2!$B$4:$B$12</c:f>
              <c:strCache>
                <c:ptCount val="8"/>
                <c:pt idx="0">
                  <c:v>250,00</c:v>
                </c:pt>
                <c:pt idx="1">
                  <c:v>500,00</c:v>
                </c:pt>
                <c:pt idx="2">
                  <c:v>750,00</c:v>
                </c:pt>
                <c:pt idx="3">
                  <c:v>1000,00</c:v>
                </c:pt>
                <c:pt idx="4">
                  <c:v>1250,00</c:v>
                </c:pt>
                <c:pt idx="5">
                  <c:v>1500,00</c:v>
                </c:pt>
                <c:pt idx="6">
                  <c:v>1750,00</c:v>
                </c:pt>
                <c:pt idx="7">
                  <c:v>2000,00</c:v>
                </c:pt>
              </c:strCache>
            </c:strRef>
          </c:cat>
          <c:val>
            <c:numRef>
              <c:f>Folha2!$C$4:$C$12</c:f>
              <c:numCache>
                <c:formatCode>0.0000</c:formatCode>
                <c:ptCount val="8"/>
                <c:pt idx="0">
                  <c:v>2.82E-3</c:v>
                </c:pt>
                <c:pt idx="1">
                  <c:v>1.9803333333333336E-2</c:v>
                </c:pt>
                <c:pt idx="2">
                  <c:v>5.8996666666666663E-2</c:v>
                </c:pt>
                <c:pt idx="3">
                  <c:v>0.16412000000000002</c:v>
                </c:pt>
                <c:pt idx="4">
                  <c:v>0.32480666666666669</c:v>
                </c:pt>
                <c:pt idx="5">
                  <c:v>1.1302633333333334</c:v>
                </c:pt>
                <c:pt idx="6">
                  <c:v>2.0750500000000001</c:v>
                </c:pt>
                <c:pt idx="7">
                  <c:v>2.3449899999999997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5-4B95-BD82-D02D40F7CA6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6030511"/>
        <c:axId val="299464655"/>
      </c:lineChart>
      <c:catAx>
        <c:axId val="41603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</a:p>
            </c:rich>
          </c:tx>
          <c:layout>
            <c:manualLayout>
              <c:xMode val="edge"/>
              <c:yMode val="edge"/>
              <c:x val="0.53790157480314948"/>
              <c:y val="0.92664734616506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464655"/>
        <c:crosses val="autoZero"/>
        <c:auto val="1"/>
        <c:lblAlgn val="ctr"/>
        <c:lblOffset val="100"/>
        <c:noMultiLvlLbl val="0"/>
      </c:catAx>
      <c:valAx>
        <c:axId val="299464655"/>
        <c:scaling>
          <c:orientation val="minMax"/>
          <c:max val="2.5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603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2</xdr:row>
      <xdr:rowOff>7620</xdr:rowOff>
    </xdr:from>
    <xdr:to>
      <xdr:col>9</xdr:col>
      <xdr:colOff>556260</xdr:colOff>
      <xdr:row>17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16FE6D-E146-4AAE-BEF0-875EC00C6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son Trindade" refreshedDate="43972.531990625001" createdVersion="6" refreshedVersion="6" minRefreshableVersion="3" recordCount="24" xr:uid="{84387122-E213-4DA5-8CA3-EC5B494671A8}">
  <cacheSource type="worksheet">
    <worksheetSource name="Tabela1"/>
  </cacheSource>
  <cacheFields count="9">
    <cacheField name="Avenidas" numFmtId="2">
      <sharedItems containsSemiMixedTypes="0" containsString="0" containsNumber="1" containsInteger="1" minValue="250" maxValue="2000" count="8">
        <n v="250"/>
        <n v="500"/>
        <n v="750"/>
        <n v="1000"/>
        <n v="1250"/>
        <n v="1500"/>
        <n v="1750"/>
        <n v="2000"/>
      </sharedItems>
    </cacheField>
    <cacheField name="Ruas" numFmtId="2">
      <sharedItems containsSemiMixedTypes="0" containsString="0" containsNumber="1" containsInteger="1" minValue="250" maxValue="2000"/>
    </cacheField>
    <cacheField name="Pessoas" numFmtId="2">
      <sharedItems containsSemiMixedTypes="0" containsString="0" containsNumber="1" containsInteger="1" minValue="12" maxValue="100"/>
    </cacheField>
    <cacheField name="Mercados" numFmtId="2">
      <sharedItems containsSemiMixedTypes="0" containsString="0" containsNumber="1" containsInteger="1" minValue="12" maxValue="100"/>
    </cacheField>
    <cacheField name="Vertices" numFmtId="2">
      <sharedItems containsSemiMixedTypes="0" containsString="0" containsNumber="1" containsInteger="1" minValue="125002" maxValue="8000002"/>
    </cacheField>
    <cacheField name="Edges" numFmtId="2">
      <sharedItems containsSemiMixedTypes="0" containsString="0" containsNumber="1" containsInteger="1" minValue="623024" maxValue="39984200"/>
    </cacheField>
    <cacheField name="ALO" numFmtId="2">
      <sharedItems containsSemiMixedTypes="0" containsString="0" containsNumber="1" containsInteger="1" minValue="623025" maxValue="39984200"/>
    </cacheField>
    <cacheField name="Tempo" numFmtId="164">
      <sharedItems containsSemiMixedTypes="0" containsString="0" containsNumber="1" minValue="2.6000000000000003E-3" maxValue="2.5366"/>
    </cacheField>
    <cacheField name="VE^2" numFmtId="11">
      <sharedItems containsSemiMixedTypes="0" containsString="0" containsNumber="1" containsInteger="1" minValue="4.8520639389809152E+16" maxValue="1.2789893194592498E+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250"/>
    <n v="12"/>
    <n v="12"/>
    <n v="125002"/>
    <n v="623024"/>
    <n v="623025"/>
    <n v="3.15E-3"/>
    <n v="4.8520639389809152E+16"/>
  </r>
  <r>
    <x v="0"/>
    <n v="250"/>
    <n v="12"/>
    <n v="12"/>
    <n v="125002"/>
    <n v="623024"/>
    <n v="623025"/>
    <n v="2.6000000000000003E-3"/>
    <n v="4.8520639389809152E+16"/>
  </r>
  <r>
    <x v="0"/>
    <n v="250"/>
    <n v="12"/>
    <n v="12"/>
    <n v="125002"/>
    <n v="623024"/>
    <n v="623025"/>
    <n v="2.7100000000000002E-3"/>
    <n v="4.8520639389809152E+16"/>
  </r>
  <r>
    <x v="1"/>
    <n v="500"/>
    <n v="25"/>
    <n v="25"/>
    <n v="500002"/>
    <n v="2496050"/>
    <n v="2496050"/>
    <n v="2.2410000000000003E-2"/>
    <n v="3.115145261781205E+18"/>
  </r>
  <r>
    <x v="1"/>
    <n v="500"/>
    <n v="25"/>
    <n v="25"/>
    <n v="500002"/>
    <n v="2496050"/>
    <n v="2496050"/>
    <n v="1.8319999999999999E-2"/>
    <n v="3.115145261781205E+18"/>
  </r>
  <r>
    <x v="1"/>
    <n v="500"/>
    <n v="25"/>
    <n v="25"/>
    <n v="500002"/>
    <n v="2496050"/>
    <n v="2496050"/>
    <n v="1.8680000000000002E-2"/>
    <n v="3.115145261781205E+18"/>
  </r>
  <r>
    <x v="2"/>
    <n v="750"/>
    <n v="37"/>
    <n v="37"/>
    <n v="1125002"/>
    <n v="5619074"/>
    <n v="5619075"/>
    <n v="6.4649999999999999E-2"/>
    <n v="3.5520804842645733E+19"/>
  </r>
  <r>
    <x v="2"/>
    <n v="750"/>
    <n v="37"/>
    <n v="37"/>
    <n v="1125002"/>
    <n v="5619074"/>
    <n v="5619075"/>
    <n v="5.3559999999999997E-2"/>
    <n v="3.5520804842645733E+19"/>
  </r>
  <r>
    <x v="2"/>
    <n v="750"/>
    <n v="37"/>
    <n v="37"/>
    <n v="1125002"/>
    <n v="5619074"/>
    <n v="5619075"/>
    <n v="5.8779999999999999E-2"/>
    <n v="3.5520804842645733E+19"/>
  </r>
  <r>
    <x v="3"/>
    <n v="1000"/>
    <n v="50"/>
    <n v="50"/>
    <n v="2000002"/>
    <n v="9992100"/>
    <n v="9992100"/>
    <n v="0.17269999999999999"/>
    <n v="1.9968432450412482E+20"/>
  </r>
  <r>
    <x v="3"/>
    <n v="1000"/>
    <n v="50"/>
    <n v="50"/>
    <n v="2000002"/>
    <n v="9992100"/>
    <n v="9992100"/>
    <n v="0.17237"/>
    <n v="1.9968432450412482E+20"/>
  </r>
  <r>
    <x v="3"/>
    <n v="1000"/>
    <n v="50"/>
    <n v="50"/>
    <n v="2000002"/>
    <n v="9992100"/>
    <n v="9992100"/>
    <n v="0.14729"/>
    <n v="1.9968432450412482E+20"/>
  </r>
  <r>
    <x v="4"/>
    <n v="1250"/>
    <n v="62"/>
    <n v="62"/>
    <n v="3125002"/>
    <n v="15615124"/>
    <n v="15615125"/>
    <n v="0.34540999999999999"/>
    <n v="7.6197579246224513E+20"/>
  </r>
  <r>
    <x v="4"/>
    <n v="1250"/>
    <n v="62"/>
    <n v="62"/>
    <n v="3125002"/>
    <n v="15615124"/>
    <n v="15615125"/>
    <n v="0.33750000000000002"/>
    <n v="7.6197579246224513E+20"/>
  </r>
  <r>
    <x v="4"/>
    <n v="1250"/>
    <n v="62"/>
    <n v="62"/>
    <n v="3125002"/>
    <n v="15615124"/>
    <n v="15615125"/>
    <n v="0.29150999999999999"/>
    <n v="7.6197579246224513E+20"/>
  </r>
  <r>
    <x v="5"/>
    <n v="1500"/>
    <n v="75"/>
    <n v="75"/>
    <n v="4500002"/>
    <n v="22488150"/>
    <n v="22488150"/>
    <n v="1.7079"/>
    <n v="2.2757270183350307E+21"/>
  </r>
  <r>
    <x v="5"/>
    <n v="1500"/>
    <n v="75"/>
    <n v="75"/>
    <n v="4500002"/>
    <n v="22488150"/>
    <n v="22488150"/>
    <n v="1.1027"/>
    <n v="2.2757270183350307E+21"/>
  </r>
  <r>
    <x v="5"/>
    <n v="1500"/>
    <n v="75"/>
    <n v="75"/>
    <n v="4500002"/>
    <n v="22488150"/>
    <n v="22488150"/>
    <n v="0.58018999999999998"/>
    <n v="2.2757270183350307E+21"/>
  </r>
  <r>
    <x v="6"/>
    <n v="1750"/>
    <n v="87"/>
    <n v="87"/>
    <n v="6125002"/>
    <n v="30611174"/>
    <n v="30611175"/>
    <n v="2.1026199999999999"/>
    <n v="5.7393962127448877E+21"/>
  </r>
  <r>
    <x v="6"/>
    <n v="1750"/>
    <n v="87"/>
    <n v="87"/>
    <n v="6125002"/>
    <n v="30611174"/>
    <n v="30611175"/>
    <n v="1.5859300000000001"/>
    <n v="5.7393962127448877E+21"/>
  </r>
  <r>
    <x v="6"/>
    <n v="1750"/>
    <n v="87"/>
    <n v="87"/>
    <n v="6125002"/>
    <n v="30611174"/>
    <n v="30611175"/>
    <n v="2.5366"/>
    <n v="5.7393962127448877E+21"/>
  </r>
  <r>
    <x v="7"/>
    <n v="2000"/>
    <n v="100"/>
    <n v="100"/>
    <n v="8000002"/>
    <n v="39984200"/>
    <n v="39984200"/>
    <n v="2.3975300000000002"/>
    <n v="1.2789893194592498E+22"/>
  </r>
  <r>
    <x v="7"/>
    <n v="2000"/>
    <n v="100"/>
    <n v="100"/>
    <n v="8000002"/>
    <n v="39984200"/>
    <n v="39984200"/>
    <n v="2.2438899999999999"/>
    <n v="1.2789893194592498E+22"/>
  </r>
  <r>
    <x v="7"/>
    <n v="2000"/>
    <n v="100"/>
    <n v="100"/>
    <n v="8000002"/>
    <n v="39984200"/>
    <n v="39984200"/>
    <n v="2.3935499999999998"/>
    <n v="1.2789893194592498E+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22B89-609B-4572-86F4-67870E798A7A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3" rowHeaderCaption="N">
  <location ref="B3:C12" firstHeaderRow="1" firstDataRow="1" firstDataCol="1"/>
  <pivotFields count="9">
    <pivotField axis="axisRow" numFmtId="2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  <pivotField numFmtId="165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édia de Tempo" fld="7" subtotal="average" baseField="7" baseItem="1" numFmtId="166"/>
  </dataFields>
  <formats count="38">
    <format dxfId="93">
      <pivotArea outline="0" fieldPosition="0">
        <references count="1">
          <reference field="4294967294" count="1">
            <x v="0"/>
          </reference>
        </references>
      </pivotArea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0" type="button" dataOnly="0" labelOnly="1" outline="0" axis="axisRow" fieldPosition="0"/>
    </format>
    <format dxfId="89">
      <pivotArea dataOnly="0" labelOnly="1" fieldPosition="0">
        <references count="1">
          <reference field="0" count="0"/>
        </references>
      </pivotArea>
    </format>
    <format dxfId="88">
      <pivotArea dataOnly="0" labelOnly="1" grandRow="1" outline="0" fieldPosition="0"/>
    </format>
    <format dxfId="87">
      <pivotArea dataOnly="0" labelOnly="1" outline="0" axis="axisValues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0" type="button" dataOnly="0" labelOnly="1" outline="0" axis="axisRow" fieldPosition="0"/>
    </format>
    <format dxfId="83">
      <pivotArea dataOnly="0" labelOnly="1" fieldPosition="0">
        <references count="1">
          <reference field="0" count="0"/>
        </references>
      </pivotArea>
    </format>
    <format dxfId="82">
      <pivotArea dataOnly="0" labelOnly="1" grandRow="1" outline="0" fieldPosition="0"/>
    </format>
    <format dxfId="81">
      <pivotArea dataOnly="0" labelOnly="1" outline="0" axis="axisValues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0" type="button" dataOnly="0" labelOnly="1" outline="0" axis="axisRow" fieldPosition="0"/>
    </format>
    <format dxfId="77">
      <pivotArea dataOnly="0" labelOnly="1" fieldPosition="0">
        <references count="1">
          <reference field="0" count="0"/>
        </references>
      </pivotArea>
    </format>
    <format dxfId="76">
      <pivotArea dataOnly="0" labelOnly="1" grandRow="1" outline="0" fieldPosition="0"/>
    </format>
    <format dxfId="75">
      <pivotArea dataOnly="0" labelOnly="1" outline="0" axis="axisValues" fieldPosition="0"/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0" type="button" dataOnly="0" labelOnly="1" outline="0" axis="axisRow" fieldPosition="0"/>
    </format>
    <format dxfId="71">
      <pivotArea dataOnly="0" labelOnly="1" fieldPosition="0">
        <references count="1">
          <reference field="0" count="0"/>
        </references>
      </pivotArea>
    </format>
    <format dxfId="70">
      <pivotArea dataOnly="0" labelOnly="1" grandRow="1" outline="0" fieldPosition="0"/>
    </format>
    <format dxfId="69">
      <pivotArea dataOnly="0" labelOnly="1" outline="0" axis="axisValues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0" type="button" dataOnly="0" labelOnly="1" outline="0" axis="axisRow" fieldPosition="0"/>
    </format>
    <format dxfId="65">
      <pivotArea dataOnly="0" labelOnly="1" fieldPosition="0">
        <references count="1">
          <reference field="0" count="0"/>
        </references>
      </pivotArea>
    </format>
    <format dxfId="64">
      <pivotArea dataOnly="0" labelOnly="1" grandRow="1" outline="0" fieldPosition="0"/>
    </format>
    <format dxfId="63">
      <pivotArea dataOnly="0" labelOnly="1" outline="0" axis="axisValues" fieldPosition="0"/>
    </format>
    <format dxfId="62">
      <pivotArea field="0" type="button" dataOnly="0" labelOnly="1" outline="0" axis="axisRow" fieldPosition="0"/>
    </format>
    <format dxfId="61">
      <pivotArea dataOnly="0" labelOnly="1" outline="0" axis="axisValues" fieldPosition="0"/>
    </format>
    <format dxfId="60">
      <pivotArea field="0" type="button" dataOnly="0" labelOnly="1" outline="0" axis="axisRow" fieldPosition="0"/>
    </format>
    <format dxfId="59">
      <pivotArea dataOnly="0" labelOnly="1" outline="0" axis="axisValues" fieldPosition="0"/>
    </format>
    <format dxfId="58">
      <pivotArea grandRow="1" outline="0" collapsedLevelsAreSubtotals="1" fieldPosition="0"/>
    </format>
    <format dxfId="57">
      <pivotArea dataOnly="0" labelOnly="1" grandRow="1" outline="0" fieldPosition="0"/>
    </format>
    <format dxfId="56">
      <pivotArea dataOnly="0" labelOnly="1" fieldPosition="0">
        <references count="1">
          <reference field="0" count="0"/>
        </references>
      </pivotArea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37178-BD84-4D66-97B8-645171A36CD7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N">
  <location ref="B3:C12" firstHeaderRow="1" firstDataRow="1" firstDataCol="1"/>
  <pivotFields count="9">
    <pivotField axis="axisRow" numFmtId="2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164" showAll="0"/>
    <pivotField numFmtId="1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Edges " fld="6" subtotal="average" baseField="0" baseItem="0" numFmtId="167"/>
  </dataFields>
  <formats count="1">
    <format dxfId="1">
      <pivotArea collapsedLevelsAreSubtotals="1" fieldPosition="0">
        <references count="1">
          <reference field="0" count="0"/>
        </references>
      </pivotArea>
    </format>
  </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F0FB05-6D60-4EDD-9776-ED334C574E9C}" name="Tabela1" displayName="Tabela1" ref="A1:I25" headerRowDxfId="55" dataDxfId="54">
  <autoFilter ref="A1:I25" xr:uid="{5394A278-460B-42B9-A3B5-B8E9A748FE1E}"/>
  <tableColumns count="9">
    <tableColumn id="2" xr3:uid="{C4CA65A1-49FA-4316-B864-441C58601905}" name="Avenidas" dataDxfId="53"/>
    <tableColumn id="3" xr3:uid="{10E89134-04E9-49B8-AE5E-E64FC34F4C1F}" name="Ruas" dataDxfId="52">
      <calculatedColumnFormula>Tabela1[[#This Row],[Avenidas]]</calculatedColumnFormula>
    </tableColumn>
    <tableColumn id="5" xr3:uid="{7BE27717-405B-4216-9A7F-6685EBE44022}" name="Pessoas" dataDxfId="51">
      <calculatedColumnFormula>INT(0.05*Tabela1[[#This Row],[Avenidas]])</calculatedColumnFormula>
    </tableColumn>
    <tableColumn id="6" xr3:uid="{111E4D07-F13C-4AE3-A2C5-099E32C4CAC5}" name="Mercados" totalsRowFunction="sum" dataDxfId="50">
      <calculatedColumnFormula>INT(0.05*Tabela1[[#This Row],[Ruas]])</calculatedColumnFormula>
    </tableColumn>
    <tableColumn id="1" xr3:uid="{4E142BBF-EA12-44BB-BC74-B7EC81ABD1E6}" name="Vertices" totalsRowLabel="Total" dataDxfId="49">
      <calculatedColumnFormula>Tabela1[[#This Row],[Avenidas]]*Tabela1[[#This Row],[Ruas]]*2+2</calculatedColumnFormula>
    </tableColumn>
    <tableColumn id="4" xr3:uid="{59F21A9C-2253-4375-8C60-85C678E95E95}" name="Edges" dataDxfId="48">
      <calculatedColumnFormula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calculatedColumnFormula>
    </tableColumn>
    <tableColumn id="9" xr3:uid="{9C5F0A84-4F5C-44AA-AE64-664562528F75}" name="ALO" dataDxfId="45">
      <calculatedColumnFormula>(10*Tabela1[[#This Row],[Avenidas]]^2)-(7.9*Tabela1[[#This Row],[Avenidas]])</calculatedColumnFormula>
    </tableColumn>
    <tableColumn id="7" xr3:uid="{61C8C3D2-332F-45EA-8029-58722168E87D}" name="Tempo" dataDxfId="47"/>
    <tableColumn id="8" xr3:uid="{0980A7C8-81FE-4477-AB4D-67E29CA173AC}" name="VE^2" dataDxfId="46">
      <calculatedColumnFormula>Tabela1[[#This Row],[Vertices]]*Tabela1[[#This Row],[Edges]]^2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8204-684A-4FE4-B2C6-7ECA5262156C}">
  <dimension ref="B3:C12"/>
  <sheetViews>
    <sheetView workbookViewId="0">
      <selection activeCell="B4" sqref="B4:C11"/>
    </sheetView>
  </sheetViews>
  <sheetFormatPr defaultRowHeight="14.4" x14ac:dyDescent="0.3"/>
  <cols>
    <col min="2" max="2" width="11.33203125" bestFit="1" customWidth="1"/>
    <col min="3" max="3" width="16.88671875" bestFit="1" customWidth="1"/>
    <col min="4" max="4" width="15.33203125" bestFit="1" customWidth="1"/>
  </cols>
  <sheetData>
    <row r="3" spans="2:3" ht="15.6" x14ac:dyDescent="0.3">
      <c r="B3" s="10" t="s">
        <v>10</v>
      </c>
      <c r="C3" s="10" t="s">
        <v>9</v>
      </c>
    </row>
    <row r="4" spans="2:3" ht="15.6" x14ac:dyDescent="0.3">
      <c r="B4" s="12">
        <v>250</v>
      </c>
      <c r="C4" s="9">
        <v>2.82E-3</v>
      </c>
    </row>
    <row r="5" spans="2:3" ht="15.6" x14ac:dyDescent="0.3">
      <c r="B5" s="12">
        <v>500</v>
      </c>
      <c r="C5" s="9">
        <v>1.9803333333333336E-2</v>
      </c>
    </row>
    <row r="6" spans="2:3" ht="15.6" x14ac:dyDescent="0.3">
      <c r="B6" s="12">
        <v>750</v>
      </c>
      <c r="C6" s="9">
        <v>5.8996666666666663E-2</v>
      </c>
    </row>
    <row r="7" spans="2:3" ht="15.6" x14ac:dyDescent="0.3">
      <c r="B7" s="12">
        <v>1000</v>
      </c>
      <c r="C7" s="9">
        <v>0.16412000000000002</v>
      </c>
    </row>
    <row r="8" spans="2:3" ht="15.6" x14ac:dyDescent="0.3">
      <c r="B8" s="12">
        <v>1250</v>
      </c>
      <c r="C8" s="9">
        <v>0.32480666666666669</v>
      </c>
    </row>
    <row r="9" spans="2:3" ht="15.6" x14ac:dyDescent="0.3">
      <c r="B9" s="12">
        <v>1500</v>
      </c>
      <c r="C9" s="9">
        <v>1.1302633333333334</v>
      </c>
    </row>
    <row r="10" spans="2:3" ht="15.6" x14ac:dyDescent="0.3">
      <c r="B10" s="12">
        <v>1750</v>
      </c>
      <c r="C10" s="9">
        <v>2.0750500000000001</v>
      </c>
    </row>
    <row r="11" spans="2:3" ht="15.6" x14ac:dyDescent="0.3">
      <c r="B11" s="12">
        <v>2000</v>
      </c>
      <c r="C11" s="9">
        <v>2.3449899999999997</v>
      </c>
    </row>
    <row r="12" spans="2:3" ht="15.6" x14ac:dyDescent="0.3">
      <c r="B12" s="11" t="s">
        <v>8</v>
      </c>
      <c r="C12" s="11">
        <v>0.76510624999999999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5448-C560-4633-8004-9DB7986A75EA}">
  <dimension ref="B2:J12"/>
  <sheetViews>
    <sheetView tabSelected="1" workbookViewId="0">
      <selection activeCell="G3" sqref="G3:J7"/>
    </sheetView>
  </sheetViews>
  <sheetFormatPr defaultRowHeight="14.4" x14ac:dyDescent="0.3"/>
  <cols>
    <col min="2" max="2" width="11.33203125" bestFit="1" customWidth="1"/>
    <col min="3" max="3" width="11.5546875" bestFit="1" customWidth="1"/>
    <col min="8" max="8" width="10.44140625" bestFit="1" customWidth="1"/>
    <col min="10" max="10" width="11.5546875" bestFit="1" customWidth="1"/>
  </cols>
  <sheetData>
    <row r="2" spans="2:10" ht="15" thickBot="1" x14ac:dyDescent="0.35"/>
    <row r="3" spans="2:10" ht="15.6" x14ac:dyDescent="0.3">
      <c r="B3" s="10" t="s">
        <v>10</v>
      </c>
      <c r="C3" s="10" t="s">
        <v>12</v>
      </c>
      <c r="G3" s="15" t="s">
        <v>10</v>
      </c>
      <c r="H3" s="21" t="s">
        <v>12</v>
      </c>
      <c r="I3" s="20" t="s">
        <v>10</v>
      </c>
      <c r="J3" s="16" t="s">
        <v>12</v>
      </c>
    </row>
    <row r="4" spans="2:10" ht="15.6" x14ac:dyDescent="0.3">
      <c r="B4" s="12">
        <v>250</v>
      </c>
      <c r="C4" s="14">
        <v>623025</v>
      </c>
      <c r="G4" s="25">
        <v>250</v>
      </c>
      <c r="H4" s="22">
        <v>623025</v>
      </c>
      <c r="I4" s="28">
        <v>1250</v>
      </c>
      <c r="J4" s="17">
        <v>15615125</v>
      </c>
    </row>
    <row r="5" spans="2:10" ht="15.6" x14ac:dyDescent="0.3">
      <c r="B5" s="12">
        <v>500</v>
      </c>
      <c r="C5" s="14">
        <v>2496050</v>
      </c>
      <c r="G5" s="26">
        <v>500</v>
      </c>
      <c r="H5" s="23">
        <v>2496050</v>
      </c>
      <c r="I5" s="29">
        <v>1500</v>
      </c>
      <c r="J5" s="18">
        <v>22488150</v>
      </c>
    </row>
    <row r="6" spans="2:10" ht="15.6" x14ac:dyDescent="0.3">
      <c r="B6" s="12">
        <v>750</v>
      </c>
      <c r="C6" s="14">
        <v>5619075</v>
      </c>
      <c r="G6" s="25">
        <v>750</v>
      </c>
      <c r="H6" s="22">
        <v>5619075</v>
      </c>
      <c r="I6" s="28">
        <v>1750</v>
      </c>
      <c r="J6" s="17">
        <v>30611175</v>
      </c>
    </row>
    <row r="7" spans="2:10" ht="16.2" thickBot="1" x14ac:dyDescent="0.35">
      <c r="B7" s="12">
        <v>1000</v>
      </c>
      <c r="C7" s="14">
        <v>9992100</v>
      </c>
      <c r="G7" s="27">
        <v>1000</v>
      </c>
      <c r="H7" s="24">
        <v>9992100</v>
      </c>
      <c r="I7" s="30">
        <v>2000</v>
      </c>
      <c r="J7" s="19">
        <v>39984200</v>
      </c>
    </row>
    <row r="8" spans="2:10" ht="15.6" x14ac:dyDescent="0.3">
      <c r="B8" s="12">
        <v>1250</v>
      </c>
      <c r="C8" s="14">
        <v>15615125</v>
      </c>
    </row>
    <row r="9" spans="2:10" ht="15.6" x14ac:dyDescent="0.3">
      <c r="B9" s="12">
        <v>1500</v>
      </c>
      <c r="C9" s="14">
        <v>22488150</v>
      </c>
    </row>
    <row r="10" spans="2:10" ht="15.6" x14ac:dyDescent="0.3">
      <c r="B10" s="12">
        <v>1750</v>
      </c>
      <c r="C10" s="14">
        <v>30611175</v>
      </c>
    </row>
    <row r="11" spans="2:10" ht="15.6" x14ac:dyDescent="0.3">
      <c r="B11" s="12">
        <v>2000</v>
      </c>
      <c r="C11" s="14">
        <v>39984200</v>
      </c>
    </row>
    <row r="12" spans="2:10" ht="15.6" x14ac:dyDescent="0.3">
      <c r="B12" s="11" t="s">
        <v>8</v>
      </c>
      <c r="C12" s="11">
        <v>15928612.5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A3DA-F9F3-4CFE-ABB6-5306273A06D8}">
  <dimension ref="A1:L25"/>
  <sheetViews>
    <sheetView zoomScale="115" zoomScaleNormal="115" workbookViewId="0">
      <pane ySplit="1" topLeftCell="A2" activePane="bottomLeft" state="frozen"/>
      <selection pane="bottomLeft" activeCell="G2" sqref="G2"/>
    </sheetView>
  </sheetViews>
  <sheetFormatPr defaultColWidth="10.77734375" defaultRowHeight="14.4" x14ac:dyDescent="0.3"/>
  <cols>
    <col min="5" max="5" width="12.109375" bestFit="1" customWidth="1"/>
    <col min="6" max="6" width="12" bestFit="1" customWidth="1"/>
    <col min="7" max="7" width="12" customWidth="1"/>
    <col min="9" max="9" width="27.21875" style="8" bestFit="1" customWidth="1"/>
  </cols>
  <sheetData>
    <row r="1" spans="1:11" s="1" customFormat="1" ht="22.2" customHeigh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0</v>
      </c>
      <c r="F1" s="1" t="s">
        <v>1</v>
      </c>
      <c r="G1" s="1" t="s">
        <v>11</v>
      </c>
      <c r="H1" s="1" t="s">
        <v>6</v>
      </c>
      <c r="I1" s="6" t="s">
        <v>7</v>
      </c>
    </row>
    <row r="2" spans="1:11" x14ac:dyDescent="0.3">
      <c r="A2" s="2">
        <v>250</v>
      </c>
      <c r="B2" s="2">
        <f>Tabela1[[#This Row],[Avenidas]]</f>
        <v>250</v>
      </c>
      <c r="C2" s="2">
        <f>INT(0.05*Tabela1[[#This Row],[Avenidas]])</f>
        <v>12</v>
      </c>
      <c r="D2" s="2">
        <f>INT(0.05*Tabela1[[#This Row],[Ruas]])</f>
        <v>12</v>
      </c>
      <c r="E2" s="3">
        <f>Tabela1[[#This Row],[Avenidas]]*Tabela1[[#This Row],[Ruas]]*2+2</f>
        <v>125002</v>
      </c>
      <c r="F2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623024</v>
      </c>
      <c r="G2" s="3">
        <f>(10*Tabela1[[#This Row],[Avenidas]]^2)-(7.9*Tabela1[[#This Row],[Avenidas]])</f>
        <v>623025</v>
      </c>
      <c r="H2" s="4">
        <v>3.15E-3</v>
      </c>
      <c r="I2" s="7">
        <f>Tabela1[[#This Row],[Vertices]]*Tabela1[[#This Row],[Edges]]^2</f>
        <v>4.8520639389809152E+16</v>
      </c>
    </row>
    <row r="3" spans="1:11" x14ac:dyDescent="0.3">
      <c r="A3" s="2">
        <v>250</v>
      </c>
      <c r="B3" s="2">
        <f>Tabela1[[#This Row],[Avenidas]]</f>
        <v>250</v>
      </c>
      <c r="C3" s="2">
        <f>INT(0.05*Tabela1[[#This Row],[Avenidas]])</f>
        <v>12</v>
      </c>
      <c r="D3" s="2">
        <f>INT(0.05*Tabela1[[#This Row],[Ruas]])</f>
        <v>12</v>
      </c>
      <c r="E3" s="3">
        <f>Tabela1[[#This Row],[Avenidas]]*Tabela1[[#This Row],[Ruas]]*2+2</f>
        <v>125002</v>
      </c>
      <c r="F3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623024</v>
      </c>
      <c r="G3" s="3">
        <f>(10*Tabela1[[#This Row],[Avenidas]]^2)-(7.9*Tabela1[[#This Row],[Avenidas]])</f>
        <v>623025</v>
      </c>
      <c r="H3" s="4">
        <v>2.6000000000000003E-3</v>
      </c>
      <c r="I3" s="7">
        <f>Tabela1[[#This Row],[Vertices]]*Tabela1[[#This Row],[Edges]]^2</f>
        <v>4.8520639389809152E+16</v>
      </c>
    </row>
    <row r="4" spans="1:11" x14ac:dyDescent="0.3">
      <c r="A4" s="2">
        <v>250</v>
      </c>
      <c r="B4" s="2">
        <f>Tabela1[[#This Row],[Avenidas]]</f>
        <v>250</v>
      </c>
      <c r="C4" s="2">
        <f>INT(0.05*Tabela1[[#This Row],[Avenidas]])</f>
        <v>12</v>
      </c>
      <c r="D4" s="2">
        <f>INT(0.05*Tabela1[[#This Row],[Ruas]])</f>
        <v>12</v>
      </c>
      <c r="E4" s="3">
        <f>Tabela1[[#This Row],[Avenidas]]*Tabela1[[#This Row],[Ruas]]*2+2</f>
        <v>125002</v>
      </c>
      <c r="F4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623024</v>
      </c>
      <c r="G4" s="3">
        <f>(10*Tabela1[[#This Row],[Avenidas]]^2)-(7.9*Tabela1[[#This Row],[Avenidas]])</f>
        <v>623025</v>
      </c>
      <c r="H4" s="4">
        <v>2.7100000000000002E-3</v>
      </c>
      <c r="I4" s="7">
        <f>Tabela1[[#This Row],[Vertices]]*Tabela1[[#This Row],[Edges]]^2</f>
        <v>4.8520639389809152E+16</v>
      </c>
    </row>
    <row r="5" spans="1:11" x14ac:dyDescent="0.3">
      <c r="A5" s="2">
        <v>500</v>
      </c>
      <c r="B5" s="2">
        <f>Tabela1[[#This Row],[Avenidas]]</f>
        <v>500</v>
      </c>
      <c r="C5" s="2">
        <f>INT(0.05*Tabela1[[#This Row],[Avenidas]])</f>
        <v>25</v>
      </c>
      <c r="D5" s="2">
        <f>INT(0.05*Tabela1[[#This Row],[Ruas]])</f>
        <v>25</v>
      </c>
      <c r="E5" s="3">
        <f>Tabela1[[#This Row],[Avenidas]]*Tabela1[[#This Row],[Ruas]]*2+2</f>
        <v>500002</v>
      </c>
      <c r="F5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2496050</v>
      </c>
      <c r="G5" s="3">
        <f>(10*Tabela1[[#This Row],[Avenidas]]^2)-(7.9*Tabela1[[#This Row],[Avenidas]])</f>
        <v>2496050</v>
      </c>
      <c r="H5" s="4">
        <v>2.2410000000000003E-2</v>
      </c>
      <c r="I5" s="7">
        <f>Tabela1[[#This Row],[Vertices]]*Tabela1[[#This Row],[Edges]]^2</f>
        <v>3.115145261781205E+18</v>
      </c>
      <c r="K5" s="13"/>
    </row>
    <row r="6" spans="1:11" x14ac:dyDescent="0.3">
      <c r="A6" s="2">
        <v>500</v>
      </c>
      <c r="B6" s="2">
        <f>Tabela1[[#This Row],[Avenidas]]</f>
        <v>500</v>
      </c>
      <c r="C6" s="2">
        <f>INT(0.05*Tabela1[[#This Row],[Avenidas]])</f>
        <v>25</v>
      </c>
      <c r="D6" s="2">
        <f>INT(0.05*Tabela1[[#This Row],[Ruas]])</f>
        <v>25</v>
      </c>
      <c r="E6" s="3">
        <f>Tabela1[[#This Row],[Avenidas]]*Tabela1[[#This Row],[Ruas]]*2+2</f>
        <v>500002</v>
      </c>
      <c r="F6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2496050</v>
      </c>
      <c r="G6" s="3">
        <f>(10*Tabela1[[#This Row],[Avenidas]]^2)-(7.9*Tabela1[[#This Row],[Avenidas]])</f>
        <v>2496050</v>
      </c>
      <c r="H6" s="4">
        <v>1.8319999999999999E-2</v>
      </c>
      <c r="I6" s="7">
        <f>Tabela1[[#This Row],[Vertices]]*Tabela1[[#This Row],[Edges]]^2</f>
        <v>3.115145261781205E+18</v>
      </c>
    </row>
    <row r="7" spans="1:11" x14ac:dyDescent="0.3">
      <c r="A7" s="2">
        <v>500</v>
      </c>
      <c r="B7" s="2">
        <f>Tabela1[[#This Row],[Avenidas]]</f>
        <v>500</v>
      </c>
      <c r="C7" s="2">
        <f>INT(0.05*Tabela1[[#This Row],[Avenidas]])</f>
        <v>25</v>
      </c>
      <c r="D7" s="2">
        <f>INT(0.05*Tabela1[[#This Row],[Ruas]])</f>
        <v>25</v>
      </c>
      <c r="E7" s="3">
        <f>Tabela1[[#This Row],[Avenidas]]*Tabela1[[#This Row],[Ruas]]*2+2</f>
        <v>500002</v>
      </c>
      <c r="F7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2496050</v>
      </c>
      <c r="G7" s="3">
        <f>(10*Tabela1[[#This Row],[Avenidas]]^2)-(7.9*Tabela1[[#This Row],[Avenidas]])</f>
        <v>2496050</v>
      </c>
      <c r="H7" s="4">
        <v>1.8680000000000002E-2</v>
      </c>
      <c r="I7" s="7">
        <f>Tabela1[[#This Row],[Vertices]]*Tabela1[[#This Row],[Edges]]^2</f>
        <v>3.115145261781205E+18</v>
      </c>
    </row>
    <row r="8" spans="1:11" x14ac:dyDescent="0.3">
      <c r="A8" s="2">
        <v>750</v>
      </c>
      <c r="B8" s="2">
        <f>Tabela1[[#This Row],[Avenidas]]</f>
        <v>750</v>
      </c>
      <c r="C8" s="2">
        <f>INT(0.05*Tabela1[[#This Row],[Avenidas]])</f>
        <v>37</v>
      </c>
      <c r="D8" s="2">
        <f>INT(0.05*Tabela1[[#This Row],[Ruas]])</f>
        <v>37</v>
      </c>
      <c r="E8" s="3">
        <f>Tabela1[[#This Row],[Avenidas]]*Tabela1[[#This Row],[Ruas]]*2+2</f>
        <v>1125002</v>
      </c>
      <c r="F8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5619074</v>
      </c>
      <c r="G8" s="3">
        <f>(10*Tabela1[[#This Row],[Avenidas]]^2)-(7.9*Tabela1[[#This Row],[Avenidas]])</f>
        <v>5619075</v>
      </c>
      <c r="H8" s="4">
        <v>6.4649999999999999E-2</v>
      </c>
      <c r="I8" s="7">
        <f>Tabela1[[#This Row],[Vertices]]*Tabela1[[#This Row],[Edges]]^2</f>
        <v>3.5520804842645733E+19</v>
      </c>
    </row>
    <row r="9" spans="1:11" x14ac:dyDescent="0.3">
      <c r="A9" s="2">
        <v>750</v>
      </c>
      <c r="B9" s="2">
        <f>Tabela1[[#This Row],[Avenidas]]</f>
        <v>750</v>
      </c>
      <c r="C9" s="2">
        <f>INT(0.05*Tabela1[[#This Row],[Avenidas]])</f>
        <v>37</v>
      </c>
      <c r="D9" s="2">
        <f>INT(0.05*Tabela1[[#This Row],[Ruas]])</f>
        <v>37</v>
      </c>
      <c r="E9" s="3">
        <f>Tabela1[[#This Row],[Avenidas]]*Tabela1[[#This Row],[Ruas]]*2+2</f>
        <v>1125002</v>
      </c>
      <c r="F9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5619074</v>
      </c>
      <c r="G9" s="3">
        <f>(10*Tabela1[[#This Row],[Avenidas]]^2)-(7.9*Tabela1[[#This Row],[Avenidas]])</f>
        <v>5619075</v>
      </c>
      <c r="H9" s="4">
        <v>5.3559999999999997E-2</v>
      </c>
      <c r="I9" s="7">
        <f>Tabela1[[#This Row],[Vertices]]*Tabela1[[#This Row],[Edges]]^2</f>
        <v>3.5520804842645733E+19</v>
      </c>
    </row>
    <row r="10" spans="1:11" x14ac:dyDescent="0.3">
      <c r="A10" s="2">
        <v>750</v>
      </c>
      <c r="B10" s="2">
        <f>Tabela1[[#This Row],[Avenidas]]</f>
        <v>750</v>
      </c>
      <c r="C10" s="2">
        <f>INT(0.05*Tabela1[[#This Row],[Avenidas]])</f>
        <v>37</v>
      </c>
      <c r="D10" s="2">
        <f>INT(0.05*Tabela1[[#This Row],[Ruas]])</f>
        <v>37</v>
      </c>
      <c r="E10" s="3">
        <f>Tabela1[[#This Row],[Avenidas]]*Tabela1[[#This Row],[Ruas]]*2+2</f>
        <v>1125002</v>
      </c>
      <c r="F10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5619074</v>
      </c>
      <c r="G10" s="3">
        <f>(10*Tabela1[[#This Row],[Avenidas]]^2)-(7.9*Tabela1[[#This Row],[Avenidas]])</f>
        <v>5619075</v>
      </c>
      <c r="H10" s="4">
        <v>5.8779999999999999E-2</v>
      </c>
      <c r="I10" s="7">
        <f>Tabela1[[#This Row],[Vertices]]*Tabela1[[#This Row],[Edges]]^2</f>
        <v>3.5520804842645733E+19</v>
      </c>
    </row>
    <row r="11" spans="1:11" x14ac:dyDescent="0.3">
      <c r="A11" s="2">
        <v>1000</v>
      </c>
      <c r="B11" s="2">
        <f>Tabela1[[#This Row],[Avenidas]]</f>
        <v>1000</v>
      </c>
      <c r="C11" s="2">
        <f>INT(0.05*Tabela1[[#This Row],[Avenidas]])</f>
        <v>50</v>
      </c>
      <c r="D11" s="2">
        <f>INT(0.05*Tabela1[[#This Row],[Ruas]])</f>
        <v>50</v>
      </c>
      <c r="E11" s="3">
        <f>Tabela1[[#This Row],[Avenidas]]*Tabela1[[#This Row],[Ruas]]*2+2</f>
        <v>2000002</v>
      </c>
      <c r="F11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9992100</v>
      </c>
      <c r="G11" s="3">
        <f>(10*Tabela1[[#This Row],[Avenidas]]^2)-(7.9*Tabela1[[#This Row],[Avenidas]])</f>
        <v>9992100</v>
      </c>
      <c r="H11" s="4">
        <v>0.17269999999999999</v>
      </c>
      <c r="I11" s="7">
        <f>Tabela1[[#This Row],[Vertices]]*Tabela1[[#This Row],[Edges]]^2</f>
        <v>1.9968432450412482E+20</v>
      </c>
    </row>
    <row r="12" spans="1:11" x14ac:dyDescent="0.3">
      <c r="A12" s="2">
        <v>1000</v>
      </c>
      <c r="B12" s="2">
        <f>Tabela1[[#This Row],[Avenidas]]</f>
        <v>1000</v>
      </c>
      <c r="C12" s="2">
        <f>INT(0.05*Tabela1[[#This Row],[Avenidas]])</f>
        <v>50</v>
      </c>
      <c r="D12" s="2">
        <f>INT(0.05*Tabela1[[#This Row],[Ruas]])</f>
        <v>50</v>
      </c>
      <c r="E12" s="3">
        <f>Tabela1[[#This Row],[Avenidas]]*Tabela1[[#This Row],[Ruas]]*2+2</f>
        <v>2000002</v>
      </c>
      <c r="F12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9992100</v>
      </c>
      <c r="G12" s="3">
        <f>(10*Tabela1[[#This Row],[Avenidas]]^2)-(7.9*Tabela1[[#This Row],[Avenidas]])</f>
        <v>9992100</v>
      </c>
      <c r="H12" s="4">
        <v>0.17237</v>
      </c>
      <c r="I12" s="7">
        <f>Tabela1[[#This Row],[Vertices]]*Tabela1[[#This Row],[Edges]]^2</f>
        <v>1.9968432450412482E+20</v>
      </c>
    </row>
    <row r="13" spans="1:11" x14ac:dyDescent="0.3">
      <c r="A13" s="2">
        <v>1000</v>
      </c>
      <c r="B13" s="2">
        <f>Tabela1[[#This Row],[Avenidas]]</f>
        <v>1000</v>
      </c>
      <c r="C13" s="2">
        <f>INT(0.05*Tabela1[[#This Row],[Avenidas]])</f>
        <v>50</v>
      </c>
      <c r="D13" s="2">
        <f>INT(0.05*Tabela1[[#This Row],[Ruas]])</f>
        <v>50</v>
      </c>
      <c r="E13" s="3">
        <f>Tabela1[[#This Row],[Avenidas]]*Tabela1[[#This Row],[Ruas]]*2+2</f>
        <v>2000002</v>
      </c>
      <c r="F13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9992100</v>
      </c>
      <c r="G13" s="3">
        <f>(10*Tabela1[[#This Row],[Avenidas]]^2)-(7.9*Tabela1[[#This Row],[Avenidas]])</f>
        <v>9992100</v>
      </c>
      <c r="H13" s="4">
        <v>0.14729</v>
      </c>
      <c r="I13" s="7">
        <f>Tabela1[[#This Row],[Vertices]]*Tabela1[[#This Row],[Edges]]^2</f>
        <v>1.9968432450412482E+20</v>
      </c>
    </row>
    <row r="14" spans="1:11" x14ac:dyDescent="0.3">
      <c r="A14" s="2">
        <v>1250</v>
      </c>
      <c r="B14" s="2">
        <f>Tabela1[[#This Row],[Avenidas]]</f>
        <v>1250</v>
      </c>
      <c r="C14" s="2">
        <f>INT(0.05*Tabela1[[#This Row],[Avenidas]])</f>
        <v>62</v>
      </c>
      <c r="D14" s="2">
        <f>INT(0.05*Tabela1[[#This Row],[Ruas]])</f>
        <v>62</v>
      </c>
      <c r="E14" s="3">
        <f>Tabela1[[#This Row],[Avenidas]]*Tabela1[[#This Row],[Ruas]]*2+2</f>
        <v>3125002</v>
      </c>
      <c r="F14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15615124</v>
      </c>
      <c r="G14" s="3">
        <f>(10*Tabela1[[#This Row],[Avenidas]]^2)-(7.9*Tabela1[[#This Row],[Avenidas]])</f>
        <v>15615125</v>
      </c>
      <c r="H14" s="4">
        <v>0.34540999999999999</v>
      </c>
      <c r="I14" s="7">
        <f>Tabela1[[#This Row],[Vertices]]*Tabela1[[#This Row],[Edges]]^2</f>
        <v>7.6197579246224513E+20</v>
      </c>
    </row>
    <row r="15" spans="1:11" x14ac:dyDescent="0.3">
      <c r="A15" s="2">
        <v>1250</v>
      </c>
      <c r="B15" s="2">
        <f>Tabela1[[#This Row],[Avenidas]]</f>
        <v>1250</v>
      </c>
      <c r="C15" s="2">
        <f>INT(0.05*Tabela1[[#This Row],[Avenidas]])</f>
        <v>62</v>
      </c>
      <c r="D15" s="2">
        <f>INT(0.05*Tabela1[[#This Row],[Ruas]])</f>
        <v>62</v>
      </c>
      <c r="E15" s="3">
        <f>Tabela1[[#This Row],[Avenidas]]*Tabela1[[#This Row],[Ruas]]*2+2</f>
        <v>3125002</v>
      </c>
      <c r="F15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15615124</v>
      </c>
      <c r="G15" s="3">
        <f>(10*Tabela1[[#This Row],[Avenidas]]^2)-(7.9*Tabela1[[#This Row],[Avenidas]])</f>
        <v>15615125</v>
      </c>
      <c r="H15" s="4">
        <v>0.33750000000000002</v>
      </c>
      <c r="I15" s="7">
        <f>Tabela1[[#This Row],[Vertices]]*Tabela1[[#This Row],[Edges]]^2</f>
        <v>7.6197579246224513E+20</v>
      </c>
    </row>
    <row r="16" spans="1:11" x14ac:dyDescent="0.3">
      <c r="A16" s="2">
        <v>1250</v>
      </c>
      <c r="B16" s="2">
        <f>Tabela1[[#This Row],[Avenidas]]</f>
        <v>1250</v>
      </c>
      <c r="C16" s="2">
        <f>INT(0.05*Tabela1[[#This Row],[Avenidas]])</f>
        <v>62</v>
      </c>
      <c r="D16" s="2">
        <f>INT(0.05*Tabela1[[#This Row],[Ruas]])</f>
        <v>62</v>
      </c>
      <c r="E16" s="3">
        <f>Tabela1[[#This Row],[Avenidas]]*Tabela1[[#This Row],[Ruas]]*2+2</f>
        <v>3125002</v>
      </c>
      <c r="F16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15615124</v>
      </c>
      <c r="G16" s="3">
        <f>(10*Tabela1[[#This Row],[Avenidas]]^2)-(7.9*Tabela1[[#This Row],[Avenidas]])</f>
        <v>15615125</v>
      </c>
      <c r="H16" s="4">
        <v>0.29150999999999999</v>
      </c>
      <c r="I16" s="7">
        <f>Tabela1[[#This Row],[Vertices]]*Tabela1[[#This Row],[Edges]]^2</f>
        <v>7.6197579246224513E+20</v>
      </c>
    </row>
    <row r="17" spans="1:12" x14ac:dyDescent="0.3">
      <c r="A17" s="2">
        <v>1500</v>
      </c>
      <c r="B17" s="2">
        <f>Tabela1[[#This Row],[Avenidas]]</f>
        <v>1500</v>
      </c>
      <c r="C17" s="2">
        <f>INT(0.05*Tabela1[[#This Row],[Avenidas]])</f>
        <v>75</v>
      </c>
      <c r="D17" s="2">
        <f>INT(0.05*Tabela1[[#This Row],[Ruas]])</f>
        <v>75</v>
      </c>
      <c r="E17" s="3">
        <f>Tabela1[[#This Row],[Avenidas]]*Tabela1[[#This Row],[Ruas]]*2+2</f>
        <v>4500002</v>
      </c>
      <c r="F17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22488150</v>
      </c>
      <c r="G17" s="3">
        <f>(10*Tabela1[[#This Row],[Avenidas]]^2)-(7.9*Tabela1[[#This Row],[Avenidas]])</f>
        <v>22488150</v>
      </c>
      <c r="H17" s="5">
        <v>1.7079</v>
      </c>
      <c r="I17" s="7">
        <f>Tabela1[[#This Row],[Vertices]]*Tabela1[[#This Row],[Edges]]^2</f>
        <v>2.2757270183350307E+21</v>
      </c>
      <c r="L17" s="5"/>
    </row>
    <row r="18" spans="1:12" x14ac:dyDescent="0.3">
      <c r="A18" s="2">
        <v>1500</v>
      </c>
      <c r="B18" s="2">
        <f>Tabela1[[#This Row],[Avenidas]]</f>
        <v>1500</v>
      </c>
      <c r="C18" s="2">
        <f>INT(0.05*Tabela1[[#This Row],[Avenidas]])</f>
        <v>75</v>
      </c>
      <c r="D18" s="2">
        <f>INT(0.05*Tabela1[[#This Row],[Ruas]])</f>
        <v>75</v>
      </c>
      <c r="E18" s="3">
        <f>Tabela1[[#This Row],[Avenidas]]*Tabela1[[#This Row],[Ruas]]*2+2</f>
        <v>4500002</v>
      </c>
      <c r="F18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22488150</v>
      </c>
      <c r="G18" s="3">
        <f>(10*Tabela1[[#This Row],[Avenidas]]^2)-(7.9*Tabela1[[#This Row],[Avenidas]])</f>
        <v>22488150</v>
      </c>
      <c r="H18" s="5">
        <v>1.1027</v>
      </c>
      <c r="I18" s="7">
        <f>Tabela1[[#This Row],[Vertices]]*Tabela1[[#This Row],[Edges]]^2</f>
        <v>2.2757270183350307E+21</v>
      </c>
      <c r="L18" s="5"/>
    </row>
    <row r="19" spans="1:12" x14ac:dyDescent="0.3">
      <c r="A19" s="2">
        <v>1500</v>
      </c>
      <c r="B19" s="2">
        <f>Tabela1[[#This Row],[Avenidas]]</f>
        <v>1500</v>
      </c>
      <c r="C19" s="2">
        <f>INT(0.05*Tabela1[[#This Row],[Avenidas]])</f>
        <v>75</v>
      </c>
      <c r="D19" s="2">
        <f>INT(0.05*Tabela1[[#This Row],[Ruas]])</f>
        <v>75</v>
      </c>
      <c r="E19" s="3">
        <f>Tabela1[[#This Row],[Avenidas]]*Tabela1[[#This Row],[Ruas]]*2+2</f>
        <v>4500002</v>
      </c>
      <c r="F19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22488150</v>
      </c>
      <c r="G19" s="3">
        <f>(10*Tabela1[[#This Row],[Avenidas]]^2)-(7.9*Tabela1[[#This Row],[Avenidas]])</f>
        <v>22488150</v>
      </c>
      <c r="H19" s="5">
        <v>0.58018999999999998</v>
      </c>
      <c r="I19" s="7">
        <f>Tabela1[[#This Row],[Vertices]]*Tabela1[[#This Row],[Edges]]^2</f>
        <v>2.2757270183350307E+21</v>
      </c>
      <c r="L19" s="5"/>
    </row>
    <row r="20" spans="1:12" x14ac:dyDescent="0.3">
      <c r="A20" s="2">
        <v>1750</v>
      </c>
      <c r="B20" s="2">
        <f>Tabela1[[#This Row],[Avenidas]]</f>
        <v>1750</v>
      </c>
      <c r="C20" s="2">
        <f>INT(0.05*Tabela1[[#This Row],[Avenidas]])</f>
        <v>87</v>
      </c>
      <c r="D20" s="2">
        <f>INT(0.05*Tabela1[[#This Row],[Ruas]])</f>
        <v>87</v>
      </c>
      <c r="E20" s="3">
        <f>Tabela1[[#This Row],[Avenidas]]*Tabela1[[#This Row],[Ruas]]*2+2</f>
        <v>6125002</v>
      </c>
      <c r="F20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30611174</v>
      </c>
      <c r="G20" s="3">
        <f>(10*Tabela1[[#This Row],[Avenidas]]^2)-(7.9*Tabela1[[#This Row],[Avenidas]])</f>
        <v>30611175</v>
      </c>
      <c r="H20" s="5">
        <v>2.1026199999999999</v>
      </c>
      <c r="I20" s="7">
        <f>Tabela1[[#This Row],[Vertices]]*Tabela1[[#This Row],[Edges]]^2</f>
        <v>5.7393962127448877E+21</v>
      </c>
      <c r="L20" s="5"/>
    </row>
    <row r="21" spans="1:12" x14ac:dyDescent="0.3">
      <c r="A21" s="2">
        <v>1750</v>
      </c>
      <c r="B21" s="2">
        <f>Tabela1[[#This Row],[Avenidas]]</f>
        <v>1750</v>
      </c>
      <c r="C21" s="2">
        <f>INT(0.05*Tabela1[[#This Row],[Avenidas]])</f>
        <v>87</v>
      </c>
      <c r="D21" s="2">
        <f>INT(0.05*Tabela1[[#This Row],[Ruas]])</f>
        <v>87</v>
      </c>
      <c r="E21" s="3">
        <f>Tabela1[[#This Row],[Avenidas]]*Tabela1[[#This Row],[Ruas]]*2+2</f>
        <v>6125002</v>
      </c>
      <c r="F21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30611174</v>
      </c>
      <c r="G21" s="3">
        <f>(10*Tabela1[[#This Row],[Avenidas]]^2)-(7.9*Tabela1[[#This Row],[Avenidas]])</f>
        <v>30611175</v>
      </c>
      <c r="H21" s="5">
        <v>1.5859300000000001</v>
      </c>
      <c r="I21" s="7">
        <f>Tabela1[[#This Row],[Vertices]]*Tabela1[[#This Row],[Edges]]^2</f>
        <v>5.7393962127448877E+21</v>
      </c>
      <c r="L21" s="5"/>
    </row>
    <row r="22" spans="1:12" x14ac:dyDescent="0.3">
      <c r="A22" s="2">
        <v>1750</v>
      </c>
      <c r="B22" s="2">
        <f>Tabela1[[#This Row],[Avenidas]]</f>
        <v>1750</v>
      </c>
      <c r="C22" s="2">
        <f>INT(0.05*Tabela1[[#This Row],[Avenidas]])</f>
        <v>87</v>
      </c>
      <c r="D22" s="2">
        <f>INT(0.05*Tabela1[[#This Row],[Ruas]])</f>
        <v>87</v>
      </c>
      <c r="E22" s="3">
        <f>Tabela1[[#This Row],[Avenidas]]*Tabela1[[#This Row],[Ruas]]*2+2</f>
        <v>6125002</v>
      </c>
      <c r="F22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30611174</v>
      </c>
      <c r="G22" s="3">
        <f>(10*Tabela1[[#This Row],[Avenidas]]^2)-(7.9*Tabela1[[#This Row],[Avenidas]])</f>
        <v>30611175</v>
      </c>
      <c r="H22" s="5">
        <v>2.5366</v>
      </c>
      <c r="I22" s="7">
        <f>Tabela1[[#This Row],[Vertices]]*Tabela1[[#This Row],[Edges]]^2</f>
        <v>5.7393962127448877E+21</v>
      </c>
      <c r="L22" s="5"/>
    </row>
    <row r="23" spans="1:12" x14ac:dyDescent="0.3">
      <c r="A23" s="2">
        <v>2000</v>
      </c>
      <c r="B23" s="2">
        <f>Tabela1[[#This Row],[Avenidas]]</f>
        <v>2000</v>
      </c>
      <c r="C23" s="2">
        <f>INT(0.05*Tabela1[[#This Row],[Avenidas]])</f>
        <v>100</v>
      </c>
      <c r="D23" s="2">
        <f>INT(0.05*Tabela1[[#This Row],[Ruas]])</f>
        <v>100</v>
      </c>
      <c r="E23" s="3">
        <f>Tabela1[[#This Row],[Avenidas]]*Tabela1[[#This Row],[Ruas]]*2+2</f>
        <v>8000002</v>
      </c>
      <c r="F23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39984200</v>
      </c>
      <c r="G23" s="3">
        <f>(10*Tabela1[[#This Row],[Avenidas]]^2)-(7.9*Tabela1[[#This Row],[Avenidas]])</f>
        <v>39984200</v>
      </c>
      <c r="H23" s="5">
        <v>2.3975300000000002</v>
      </c>
      <c r="I23" s="7">
        <f>Tabela1[[#This Row],[Vertices]]*Tabela1[[#This Row],[Edges]]^2</f>
        <v>1.2789893194592498E+22</v>
      </c>
      <c r="L23" s="5"/>
    </row>
    <row r="24" spans="1:12" x14ac:dyDescent="0.3">
      <c r="A24" s="2">
        <v>2000</v>
      </c>
      <c r="B24" s="2">
        <f>Tabela1[[#This Row],[Avenidas]]</f>
        <v>2000</v>
      </c>
      <c r="C24" s="2">
        <f>INT(0.05*Tabela1[[#This Row],[Avenidas]])</f>
        <v>100</v>
      </c>
      <c r="D24" s="2">
        <f>INT(0.05*Tabela1[[#This Row],[Ruas]])</f>
        <v>100</v>
      </c>
      <c r="E24" s="3">
        <f>Tabela1[[#This Row],[Avenidas]]*Tabela1[[#This Row],[Ruas]]*2+2</f>
        <v>8000002</v>
      </c>
      <c r="F24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39984200</v>
      </c>
      <c r="G24" s="3">
        <f>(10*Tabela1[[#This Row],[Avenidas]]^2)-(7.9*Tabela1[[#This Row],[Avenidas]])</f>
        <v>39984200</v>
      </c>
      <c r="H24" s="5">
        <v>2.2438899999999999</v>
      </c>
      <c r="I24" s="7">
        <f>Tabela1[[#This Row],[Vertices]]*Tabela1[[#This Row],[Edges]]^2</f>
        <v>1.2789893194592498E+22</v>
      </c>
      <c r="L24" s="5"/>
    </row>
    <row r="25" spans="1:12" x14ac:dyDescent="0.3">
      <c r="A25" s="2">
        <v>2000</v>
      </c>
      <c r="B25" s="2">
        <f>Tabela1[[#This Row],[Avenidas]]</f>
        <v>2000</v>
      </c>
      <c r="C25" s="2">
        <f>INT(0.05*Tabela1[[#This Row],[Avenidas]])</f>
        <v>100</v>
      </c>
      <c r="D25" s="2">
        <f>INT(0.05*Tabela1[[#This Row],[Ruas]])</f>
        <v>100</v>
      </c>
      <c r="E25" s="3">
        <f>Tabela1[[#This Row],[Avenidas]]*Tabela1[[#This Row],[Ruas]]*2+2</f>
        <v>8000002</v>
      </c>
      <c r="F25" s="3">
        <f>(8+6*(Tabela1[[#This Row],[Avenidas]]-2)+6*(Tabela1[[#This Row],[Ruas]]-2)+((Tabela1[[#This Row],[Avenidas]]-2)*(Tabela1[[#This Row],[Ruas]]-2))*4+Tabela1[[#This Row],[Pessoas]]+Tabela1[[#This Row],[Mercados]]+Tabela1[[#This Row],[Avenidas]]*Tabela1[[#This Row],[Ruas]])*2 - Tabela1[[#This Row],[Pessoas]]-Tabela1[[#This Row],[Mercados]]</f>
        <v>39984200</v>
      </c>
      <c r="G25" s="3">
        <f>(10*Tabela1[[#This Row],[Avenidas]]^2)-(7.9*Tabela1[[#This Row],[Avenidas]])</f>
        <v>39984200</v>
      </c>
      <c r="H25" s="5">
        <v>2.3935499999999998</v>
      </c>
      <c r="I25" s="7">
        <f>Tabela1[[#This Row],[Vertices]]*Tabela1[[#This Row],[Edges]]^2</f>
        <v>1.2789893194592498E+22</v>
      </c>
      <c r="L25" s="5"/>
    </row>
  </sheetData>
  <sheetProtection selectLockedCells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Folha2</vt:lpstr>
      <vt:lpstr>Folha3</vt:lpstr>
      <vt:lpstr>Folha1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Trindade</dc:creator>
  <cp:lastModifiedBy>Nelson Trindade</cp:lastModifiedBy>
  <dcterms:created xsi:type="dcterms:W3CDTF">2020-05-18T16:08:02Z</dcterms:created>
  <dcterms:modified xsi:type="dcterms:W3CDTF">2020-05-21T12:06:46Z</dcterms:modified>
</cp:coreProperties>
</file>