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770" windowHeight="7950" tabRatio="528" activeTab="2"/>
  </bookViews>
  <sheets>
    <sheet name="远程" sheetId="1" r:id="rId1"/>
    <sheet name="南营河" sheetId="19" r:id="rId2"/>
    <sheet name="大通" sheetId="20" r:id="rId3"/>
  </sheets>
  <definedNames>
    <definedName name="_xlnm._FilterDatabase" localSheetId="0" hidden="1">远程!$1:$95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20"/>
  <c r="D9" l="1"/>
  <c r="D8"/>
  <c r="B32" l="1"/>
  <c r="B31"/>
  <c r="B29"/>
  <c r="B27"/>
  <c r="C23"/>
  <c r="C22"/>
  <c r="C21"/>
  <c r="C19"/>
  <c r="C18"/>
  <c r="B18"/>
  <c r="C16"/>
  <c r="G15"/>
  <c r="C15"/>
  <c r="C14"/>
  <c r="H7"/>
  <c r="G7"/>
  <c r="C7"/>
  <c r="H6"/>
  <c r="G6"/>
  <c r="H5"/>
  <c r="G5"/>
  <c r="H4"/>
  <c r="G4"/>
  <c r="C4"/>
  <c r="G3"/>
  <c r="C3"/>
  <c r="G2"/>
  <c r="C2"/>
  <c r="G15" i="19" l="1"/>
  <c r="G4" l="1"/>
  <c r="H7"/>
  <c r="H6"/>
  <c r="H5"/>
  <c r="H4"/>
  <c r="G7"/>
  <c r="G6"/>
  <c r="G5"/>
  <c r="G2"/>
  <c r="C19"/>
  <c r="C18"/>
  <c r="C15"/>
  <c r="C14"/>
  <c r="D9"/>
  <c r="B32" l="1"/>
  <c r="B31"/>
  <c r="B29"/>
  <c r="B27"/>
  <c r="C23"/>
  <c r="C22"/>
  <c r="C21"/>
  <c r="B18"/>
  <c r="C16"/>
  <c r="C12"/>
  <c r="D8"/>
  <c r="C7"/>
  <c r="C4"/>
  <c r="G3"/>
  <c r="C3"/>
  <c r="C2"/>
</calcChain>
</file>

<file path=xl/sharedStrings.xml><?xml version="1.0" encoding="utf-8"?>
<sst xmlns="http://schemas.openxmlformats.org/spreadsheetml/2006/main" count="646" uniqueCount="247">
  <si>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</si>
  <si>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</si>
  <si>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</si>
  <si>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</si>
  <si>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</si>
  <si>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</si>
  <si>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</si>
  <si>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</si>
  <si>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</si>
  <si>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</si>
  <si>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</si>
  <si>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</si>
  <si>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</si>
  <si>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</si>
  <si>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</si>
  <si>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</si>
  <si>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</si>
  <si>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</si>
  <si>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</si>
  <si>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</si>
  <si>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</si>
  <si>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</si>
  <si>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</si>
  <si>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</si>
  <si>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</si>
  <si>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</si>
  <si>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</si>
  <si>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</si>
  <si>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</si>
  <si>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</si>
  <si>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</si>
  <si>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</si>
  <si>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</si>
  <si>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</si>
  <si>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</si>
  <si>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</si>
  <si>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</si>
  <si>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</si>
  <si>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</si>
  <si>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</si>
  <si>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</si>
  <si>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</si>
  <si>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</si>
  <si>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</si>
  <si>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</si>
  <si>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</si>
  <si>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</si>
  <si>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</si>
  <si>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</si>
  <si>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</si>
  <si>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</si>
  <si>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</si>
  <si>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</si>
  <si>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</si>
  <si>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</si>
  <si>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</si>
  <si>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</si>
  <si>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</si>
  <si>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</si>
  <si>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</si>
  <si>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</si>
  <si>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</si>
  <si>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</si>
  <si>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</si>
  <si>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</si>
  <si>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</si>
  <si>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</si>
  <si>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</si>
  <si>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</si>
  <si>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</si>
  <si>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</si>
  <si>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</si>
  <si>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</si>
  <si>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</si>
  <si>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</si>
  <si>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</si>
  <si>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</si>
  <si>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</si>
  <si>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</si>
  <si>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</si>
  <si>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</si>
  <si>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</si>
  <si>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</si>
  <si>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</si>
  <si>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</si>
  <si>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</si>
  <si>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</si>
  <si>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</si>
  <si>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</si>
  <si>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</si>
  <si>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</si>
  <si>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</si>
  <si>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</si>
  <si>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</si>
  <si>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</si>
  <si>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</si>
  <si>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</si>
  <si>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</si>
  <si>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</si>
  <si>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</si>
  <si>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</si>
  <si>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</si>
  <si>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</si>
  <si>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</si>
  <si>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</si>
  <si>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</si>
  <si>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</si>
  <si>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</si>
  <si>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</si>
  <si>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</si>
  <si>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</si>
  <si>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</si>
  <si>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</si>
  <si>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</si>
  <si>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</si>
  <si>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</si>
  <si>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</si>
  <si>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</si>
  <si>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</si>
  <si>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</si>
  <si>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</si>
  <si>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</si>
  <si>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</si>
  <si>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</si>
  <si>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</si>
  <si>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</si>
  <si>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</si>
  <si>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</si>
  <si>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</si>
  <si>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</si>
  <si>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</si>
  <si>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</si>
  <si>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</si>
  <si>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</si>
  <si>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</si>
  <si>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</si>
  <si>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</si>
  <si>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</si>
  <si>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</si>
  <si>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</si>
  <si>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</si>
  <si>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</si>
  <si>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</si>
  <si>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</si>
  <si>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</si>
  <si>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</si>
  <si>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</si>
  <si>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</si>
  <si>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</si>
  <si>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</si>
  <si>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</si>
  <si>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</si>
  <si>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</si>
  <si>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</si>
  <si>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</si>
  <si>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</si>
  <si>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</si>
  <si>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</si>
  <si>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</si>
  <si>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</si>
  <si>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</si>
  <si>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</si>
  <si>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</si>
  <si>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</si>
  <si>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</si>
  <si>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</si>
  <si>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</si>
  <si>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</si>
  <si>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</si>
  <si>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</si>
  <si>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</si>
  <si>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</si>
  <si>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</si>
  <si>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</si>
  <si>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</si>
  <si>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</si>
  <si>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</si>
  <si>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</si>
  <si>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</si>
  <si>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</si>
  <si>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</si>
  <si>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</si>
  <si>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</si>
  <si>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</si>
  <si>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</si>
  <si>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</si>
  <si>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</si>
  <si>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</si>
  <si>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</si>
  <si>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</si>
  <si>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</si>
  <si>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</si>
  <si>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</si>
  <si>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</si>
  <si>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</si>
  <si>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</si>
  <si>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</si>
  <si>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</si>
  <si>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</si>
  <si>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</si>
  <si>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</si>
  <si>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</si>
  <si>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</si>
  <si>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</si>
  <si>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</si>
  <si>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</si>
  <si>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</si>
  <si>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</si>
  <si>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</si>
  <si>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</si>
  <si>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</si>
  <si>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</si>
  <si>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</si>
  <si>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</si>
  <si>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</si>
  <si>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</si>
  <si>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</si>
  <si>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</si>
  <si>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</si>
  <si>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</si>
  <si>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</si>
  <si>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南营河</t>
    <phoneticPr fontId="4" type="noConversion"/>
  </si>
  <si>
    <t>晋城</t>
  </si>
  <si>
    <t>lddb_陵川县到陵川县南营河业务表</t>
  </si>
  <si>
    <t>s_add_陵川县南营河_11.104.134.40_lddb_ssxjxx、陵川县到陵川县南营河</t>
  </si>
  <si>
    <t>lddb_省到陵川县南营河基础表</t>
  </si>
  <si>
    <t>s_add_陵川县南营河_11.104.134.40_lddb_bcxx、s_add_陵川县南营河_11.104.134.40_lddb_jxzyry</t>
  </si>
  <si>
    <t>lddb_省到陵川县南营河支撑表</t>
  </si>
  <si>
    <t>s_add_陵川县南营河_11.104.134.40_lddb</t>
  </si>
  <si>
    <t>lddb_陵川县南营河到陵川县业务表</t>
  </si>
  <si>
    <t>陵川县南营河到陵川县</t>
  </si>
  <si>
    <t>11.104.134.40</t>
    <phoneticPr fontId="4" type="noConversion"/>
  </si>
  <si>
    <t>11.104.134.39</t>
    <phoneticPr fontId="4" type="noConversion"/>
  </si>
  <si>
    <t>山西陵川崇安南营河煤业有限公司</t>
    <phoneticPr fontId="4" type="noConversion"/>
  </si>
  <si>
    <t>高平</t>
    <phoneticPr fontId="4" type="noConversion"/>
  </si>
  <si>
    <t>大通</t>
    <phoneticPr fontId="4" type="noConversion"/>
  </si>
  <si>
    <t>山西煤炭运销集团大通煤业有限公司</t>
    <phoneticPr fontId="4" type="noConversion"/>
  </si>
  <si>
    <t>11.104.88.18</t>
    <phoneticPr fontId="4" type="noConversion"/>
  </si>
  <si>
    <t>11.104.88.17</t>
    <phoneticPr fontId="4" type="noConversion"/>
  </si>
  <si>
    <t>lddb_高平到高平大通业务表</t>
  </si>
  <si>
    <t>s_add_高平大通_11.104.88.17_lddb_ssxjxx、高平到高平大通</t>
  </si>
  <si>
    <t>lddb_省到高平大通基础表</t>
  </si>
  <si>
    <t>s_add_高平大通_11.104.88.17_lddb_bcxx、s_add_高平大通_11.104.88.17_lddb_jxzyry</t>
  </si>
  <si>
    <t>lddb_省到高平大通支撑表</t>
  </si>
  <si>
    <t>s_add_高平大通_11.104.88.17_lddb</t>
  </si>
  <si>
    <t>lddb_高平大通到高平业务表</t>
  </si>
  <si>
    <t>高平大通到高平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</si>
</sst>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plm@mk123" TargetMode="External"/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FD95"/>
  <sheetViews>
    <sheetView topLeftCell="A57" workbookViewId="0">
      <selection activeCell="E93" sqref="E93:E95"/>
    </sheetView>
  </sheetViews>
  <sheetFormatPr defaultColWidth="9" defaultRowHeight="13.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>
      <c r="A2" s="49">
        <v>1</v>
      </c>
      <c r="B2" s="50" t="s">
        <v>13</v>
      </c>
      <c r="C2" s="22">
        <v>140521003</v>
      </c>
      <c r="D2" s="53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>
      <c r="A3" s="49"/>
      <c r="B3" s="51"/>
      <c r="C3" s="22">
        <v>140521003</v>
      </c>
      <c r="D3" s="54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>
      <c r="A4" s="49">
        <v>2</v>
      </c>
      <c r="B4" s="51"/>
      <c r="C4" s="22">
        <v>140521005</v>
      </c>
      <c r="D4" s="54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>
      <c r="A5" s="49"/>
      <c r="B5" s="51"/>
      <c r="C5" s="22">
        <v>140521005</v>
      </c>
      <c r="D5" s="54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>
      <c r="A6" s="49">
        <v>3</v>
      </c>
      <c r="B6" s="51"/>
      <c r="C6" s="22">
        <v>140521002</v>
      </c>
      <c r="D6" s="54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>
      <c r="A7" s="49"/>
      <c r="B7" s="51"/>
      <c r="C7" s="22">
        <v>140521002</v>
      </c>
      <c r="D7" s="54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>
      <c r="A8" s="49">
        <v>4</v>
      </c>
      <c r="B8" s="51"/>
      <c r="C8" s="22">
        <v>140521004</v>
      </c>
      <c r="D8" s="54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>
      <c r="A9" s="49"/>
      <c r="B9" s="51"/>
      <c r="C9" s="22">
        <v>140521004</v>
      </c>
      <c r="D9" s="54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>
      <c r="A10" s="49">
        <v>5</v>
      </c>
      <c r="B10" s="51"/>
      <c r="C10" s="22">
        <v>140521013</v>
      </c>
      <c r="D10" s="54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>
      <c r="A11" s="49"/>
      <c r="B11" s="51"/>
      <c r="C11" s="22">
        <v>140521013</v>
      </c>
      <c r="D11" s="54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>
      <c r="A12" s="49">
        <v>6</v>
      </c>
      <c r="B12" s="51"/>
      <c r="C12" s="22">
        <v>140521014</v>
      </c>
      <c r="D12" s="54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>
      <c r="A13" s="49"/>
      <c r="B13" s="51"/>
      <c r="C13" s="22">
        <v>140521014</v>
      </c>
      <c r="D13" s="54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>
      <c r="A14" s="49">
        <v>7</v>
      </c>
      <c r="B14" s="51"/>
      <c r="C14" s="22">
        <v>140521015</v>
      </c>
      <c r="D14" s="54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>
      <c r="A15" s="49"/>
      <c r="B15" s="51"/>
      <c r="C15" s="22">
        <v>140521015</v>
      </c>
      <c r="D15" s="54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>
      <c r="A16" s="49">
        <v>8</v>
      </c>
      <c r="B16" s="51"/>
      <c r="C16" s="22">
        <v>140521010</v>
      </c>
      <c r="D16" s="54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>
      <c r="A17" s="49"/>
      <c r="B17" s="51"/>
      <c r="C17" s="22">
        <v>140521010</v>
      </c>
      <c r="D17" s="54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>
      <c r="A18" s="49">
        <v>9</v>
      </c>
      <c r="B18" s="51"/>
      <c r="C18" s="14">
        <v>140581014</v>
      </c>
      <c r="D18" s="49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>
      <c r="A19" s="49"/>
      <c r="B19" s="51"/>
      <c r="C19" s="14">
        <v>140581014</v>
      </c>
      <c r="D19" s="49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>
      <c r="A20" s="49">
        <v>10</v>
      </c>
      <c r="B20" s="51"/>
      <c r="C20" s="14">
        <v>140581028</v>
      </c>
      <c r="D20" s="49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>
      <c r="A21" s="49"/>
      <c r="B21" s="51"/>
      <c r="C21" s="14">
        <v>140581028</v>
      </c>
      <c r="D21" s="55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>
      <c r="A22" s="49">
        <v>11</v>
      </c>
      <c r="B22" s="51"/>
      <c r="C22" s="14">
        <v>140581032</v>
      </c>
      <c r="D22" s="49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>
      <c r="A23" s="49"/>
      <c r="B23" s="51"/>
      <c r="C23" s="14">
        <v>140581032</v>
      </c>
      <c r="D23" s="49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>
      <c r="A24" s="49">
        <v>12</v>
      </c>
      <c r="B24" s="51"/>
      <c r="C24" s="14">
        <v>140581026</v>
      </c>
      <c r="D24" s="49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>
      <c r="A25" s="49"/>
      <c r="B25" s="51"/>
      <c r="C25" s="14">
        <v>140581026</v>
      </c>
      <c r="D25" s="49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>
      <c r="A26" s="49">
        <v>13</v>
      </c>
      <c r="B26" s="51"/>
      <c r="C26" s="14">
        <v>140581023</v>
      </c>
      <c r="D26" s="49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>
      <c r="A27" s="49"/>
      <c r="B27" s="51"/>
      <c r="C27" s="14">
        <v>140581023</v>
      </c>
      <c r="D27" s="49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>
      <c r="A28" s="49">
        <v>14</v>
      </c>
      <c r="B28" s="51"/>
      <c r="C28" s="14">
        <v>140581029</v>
      </c>
      <c r="D28" s="49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>
      <c r="A29" s="49"/>
      <c r="B29" s="51"/>
      <c r="C29" s="14">
        <v>140581029</v>
      </c>
      <c r="D29" s="49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>
      <c r="A30" s="49">
        <v>15</v>
      </c>
      <c r="B30" s="51"/>
      <c r="C30" s="14">
        <v>140581033</v>
      </c>
      <c r="D30" s="49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>
      <c r="A31" s="49"/>
      <c r="B31" s="51"/>
      <c r="C31" s="14">
        <v>140581033</v>
      </c>
      <c r="D31" s="49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>
      <c r="A32" s="49">
        <v>16</v>
      </c>
      <c r="B32" s="51"/>
      <c r="C32" s="14">
        <v>140581003</v>
      </c>
      <c r="D32" s="49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>
      <c r="A33" s="49"/>
      <c r="B33" s="51"/>
      <c r="C33" s="14">
        <v>140581003</v>
      </c>
      <c r="D33" s="49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>
      <c r="A34" s="49">
        <v>17</v>
      </c>
      <c r="B34" s="51"/>
      <c r="C34" s="14">
        <v>140581005</v>
      </c>
      <c r="D34" s="49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>
      <c r="A35" s="49"/>
      <c r="B35" s="51"/>
      <c r="C35" s="14">
        <v>140581005</v>
      </c>
      <c r="D35" s="49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>
      <c r="A36" s="49">
        <v>18</v>
      </c>
      <c r="B36" s="51"/>
      <c r="C36" s="14">
        <v>140581010</v>
      </c>
      <c r="D36" s="49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>
      <c r="A37" s="49"/>
      <c r="B37" s="51"/>
      <c r="C37" s="14">
        <v>140581010</v>
      </c>
      <c r="D37" s="49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>
      <c r="A38" s="49">
        <v>19</v>
      </c>
      <c r="B38" s="51"/>
      <c r="C38" s="14">
        <v>140581012</v>
      </c>
      <c r="D38" s="49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>
      <c r="A39" s="49"/>
      <c r="B39" s="51"/>
      <c r="C39" s="14">
        <v>140581012</v>
      </c>
      <c r="D39" s="49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>
      <c r="A40" s="49">
        <v>20</v>
      </c>
      <c r="B40" s="51"/>
      <c r="C40" s="17"/>
      <c r="D40" s="55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>
      <c r="A41" s="49"/>
      <c r="B41" s="51"/>
      <c r="C41" s="17"/>
      <c r="D41" s="55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>
      <c r="A42" s="49">
        <v>21</v>
      </c>
      <c r="B42" s="51"/>
      <c r="C42" s="17"/>
      <c r="D42" s="55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>
      <c r="A43" s="49"/>
      <c r="B43" s="51"/>
      <c r="C43" s="17"/>
      <c r="D43" s="55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>
      <c r="A44" s="49">
        <v>22</v>
      </c>
      <c r="B44" s="51"/>
      <c r="C44" s="17">
        <v>140581008</v>
      </c>
      <c r="D44" s="55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>
      <c r="A45" s="49"/>
      <c r="B45" s="51"/>
      <c r="C45" s="17">
        <v>140581008</v>
      </c>
      <c r="D45" s="55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>
      <c r="A46" s="49">
        <v>23</v>
      </c>
      <c r="B46" s="51"/>
      <c r="C46" s="17">
        <v>140581002</v>
      </c>
      <c r="D46" s="55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>
      <c r="A47" s="49"/>
      <c r="B47" s="51"/>
      <c r="C47" s="22">
        <v>140581002</v>
      </c>
      <c r="D47" s="55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>
      <c r="A48" s="49">
        <v>24</v>
      </c>
      <c r="B48" s="51"/>
      <c r="C48" s="17"/>
      <c r="D48" s="55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>
      <c r="A49" s="49"/>
      <c r="B49" s="51"/>
      <c r="C49" s="17"/>
      <c r="D49" s="55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>
      <c r="A50" s="49">
        <v>25</v>
      </c>
      <c r="B50" s="51"/>
      <c r="C50" s="17">
        <v>140581011</v>
      </c>
      <c r="D50" s="55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>
      <c r="A51" s="49"/>
      <c r="B51" s="51"/>
      <c r="C51" s="17">
        <v>140581011</v>
      </c>
      <c r="D51" s="55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>
      <c r="A52" s="49">
        <v>26</v>
      </c>
      <c r="B52" s="51"/>
      <c r="C52" s="14">
        <v>140581009</v>
      </c>
      <c r="D52" s="49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>
      <c r="A53" s="49"/>
      <c r="B53" s="51"/>
      <c r="C53" s="14">
        <v>140581009</v>
      </c>
      <c r="D53" s="49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>
      <c r="A54" s="49">
        <v>27</v>
      </c>
      <c r="B54" s="51"/>
      <c r="C54" s="14">
        <v>140522011</v>
      </c>
      <c r="D54" s="56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>
      <c r="A55" s="49"/>
      <c r="B55" s="51"/>
      <c r="C55" s="14">
        <v>140522011</v>
      </c>
      <c r="D55" s="57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>
      <c r="A56" s="49">
        <v>28</v>
      </c>
      <c r="B56" s="51"/>
      <c r="C56" s="14">
        <v>140522012</v>
      </c>
      <c r="D56" s="57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>
      <c r="A57" s="49"/>
      <c r="B57" s="51"/>
      <c r="C57" s="14">
        <v>140522012</v>
      </c>
      <c r="D57" s="57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>
      <c r="A58" s="49">
        <v>29</v>
      </c>
      <c r="B58" s="51"/>
      <c r="C58" s="14">
        <v>140522010</v>
      </c>
      <c r="D58" s="57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>
      <c r="A59" s="49"/>
      <c r="B59" s="51"/>
      <c r="C59" s="14">
        <v>140522010</v>
      </c>
      <c r="D59" s="57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>
      <c r="A60" s="49">
        <v>30</v>
      </c>
      <c r="B60" s="51"/>
      <c r="C60" s="14">
        <v>140522020</v>
      </c>
      <c r="D60" s="57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>
      <c r="A61" s="49"/>
      <c r="B61" s="51"/>
      <c r="C61" s="14">
        <v>140522020</v>
      </c>
      <c r="D61" s="57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>
      <c r="A62" s="49">
        <v>31</v>
      </c>
      <c r="B62" s="51"/>
      <c r="C62" s="14">
        <v>140522015</v>
      </c>
      <c r="D62" s="57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>
      <c r="A63" s="49"/>
      <c r="B63" s="51"/>
      <c r="C63" s="14">
        <v>140522015</v>
      </c>
      <c r="D63" s="57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>
      <c r="A64" s="49">
        <v>32</v>
      </c>
      <c r="B64" s="51"/>
      <c r="C64" s="14">
        <v>140522024</v>
      </c>
      <c r="D64" s="57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>
      <c r="A65" s="49"/>
      <c r="B65" s="51"/>
      <c r="C65" s="14">
        <v>140522024</v>
      </c>
      <c r="D65" s="57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>
      <c r="A66" s="49">
        <v>33</v>
      </c>
      <c r="B66" s="51"/>
      <c r="C66" s="14">
        <v>140522018</v>
      </c>
      <c r="D66" s="57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>
      <c r="A67" s="49"/>
      <c r="B67" s="51"/>
      <c r="C67" s="14">
        <v>140522018</v>
      </c>
      <c r="D67" s="57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>
      <c r="A68" s="49">
        <v>34</v>
      </c>
      <c r="B68" s="51"/>
      <c r="C68" s="17"/>
      <c r="D68" s="57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>
      <c r="A69" s="49"/>
      <c r="B69" s="51"/>
      <c r="C69" s="17"/>
      <c r="D69" s="57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>
      <c r="A70" s="49">
        <v>35</v>
      </c>
      <c r="B70" s="51"/>
      <c r="C70" s="14">
        <v>140522023</v>
      </c>
      <c r="D70" s="57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>
      <c r="A71" s="49"/>
      <c r="B71" s="51"/>
      <c r="C71" s="14">
        <v>140522023</v>
      </c>
      <c r="D71" s="57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>
      <c r="A72" s="49">
        <v>36</v>
      </c>
      <c r="B72" s="51"/>
      <c r="C72" s="17"/>
      <c r="D72" s="57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>
      <c r="A73" s="49"/>
      <c r="B73" s="51"/>
      <c r="C73" s="22"/>
      <c r="D73" s="57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>
      <c r="A74" s="49">
        <v>37</v>
      </c>
      <c r="B74" s="51"/>
      <c r="C74" s="14">
        <v>140522005</v>
      </c>
      <c r="D74" s="57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>
      <c r="A75" s="49"/>
      <c r="B75" s="51"/>
      <c r="C75" s="14">
        <v>140522005</v>
      </c>
      <c r="D75" s="57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>
      <c r="A76" s="49">
        <v>38</v>
      </c>
      <c r="B76" s="51"/>
      <c r="C76" s="14">
        <v>140522006</v>
      </c>
      <c r="D76" s="57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>
      <c r="A77" s="49"/>
      <c r="B77" s="51"/>
      <c r="C77" s="14">
        <v>140522006</v>
      </c>
      <c r="D77" s="57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>
      <c r="A78" s="49">
        <v>39</v>
      </c>
      <c r="B78" s="51"/>
      <c r="C78" s="14">
        <v>140522002</v>
      </c>
      <c r="D78" s="57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>
      <c r="A79" s="49"/>
      <c r="B79" s="51"/>
      <c r="C79" s="22">
        <v>140522002</v>
      </c>
      <c r="D79" s="57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>
      <c r="A80" s="49">
        <v>40</v>
      </c>
      <c r="B80" s="51"/>
      <c r="C80" s="17"/>
      <c r="D80" s="57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>
      <c r="A81" s="49"/>
      <c r="B81" s="51"/>
      <c r="C81" s="17"/>
      <c r="D81" s="57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>
      <c r="A82" s="49">
        <v>41</v>
      </c>
      <c r="B82" s="51"/>
      <c r="C82" s="14">
        <v>140522013</v>
      </c>
      <c r="D82" s="57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>
      <c r="A83" s="49"/>
      <c r="B83" s="51"/>
      <c r="C83" s="14">
        <v>140522013</v>
      </c>
      <c r="D83" s="58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>
      <c r="A84" s="49">
        <v>42</v>
      </c>
      <c r="B84" s="51"/>
      <c r="C84" s="24">
        <v>140525010</v>
      </c>
      <c r="D84" s="59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>
      <c r="A85" s="49"/>
      <c r="B85" s="51"/>
      <c r="C85" s="14">
        <v>140525010</v>
      </c>
      <c r="D85" s="55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>
      <c r="A86" s="49">
        <v>43</v>
      </c>
      <c r="B86" s="51"/>
      <c r="C86" s="14">
        <v>140525008</v>
      </c>
      <c r="D86" s="55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>
      <c r="A87" s="49"/>
      <c r="B87" s="51"/>
      <c r="C87" s="14">
        <v>140525008</v>
      </c>
      <c r="D87" s="55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>
      <c r="A88" s="49">
        <v>44</v>
      </c>
      <c r="B88" s="51"/>
      <c r="C88" s="24"/>
      <c r="D88" s="59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>
      <c r="A89" s="49"/>
      <c r="B89" s="51"/>
      <c r="C89" s="24"/>
      <c r="D89" s="59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>
      <c r="A90" s="49">
        <v>45</v>
      </c>
      <c r="B90" s="51"/>
      <c r="C90" s="14">
        <v>140525011</v>
      </c>
      <c r="D90" s="55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>
      <c r="A91" s="49"/>
      <c r="B91" s="51"/>
      <c r="C91" s="14">
        <v>140525011</v>
      </c>
      <c r="D91" s="55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>
      <c r="A92" s="49">
        <v>46</v>
      </c>
      <c r="B92" s="51"/>
      <c r="C92" s="27">
        <v>140524006</v>
      </c>
      <c r="D92" s="59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>
      <c r="A93" s="49"/>
      <c r="B93" s="51"/>
      <c r="C93" s="27">
        <v>140524006</v>
      </c>
      <c r="D93" s="59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>
      <c r="A94" s="49">
        <v>47</v>
      </c>
      <c r="B94" s="51"/>
      <c r="C94" s="27">
        <v>140524003</v>
      </c>
      <c r="D94" s="59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>
      <c r="A95" s="49"/>
      <c r="B95" s="52"/>
      <c r="C95" s="27">
        <v>140524003</v>
      </c>
      <c r="D95" s="59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78:A79"/>
    <mergeCell ref="A80:A81"/>
    <mergeCell ref="A62:A63"/>
    <mergeCell ref="A64:A65"/>
    <mergeCell ref="A66:A67"/>
    <mergeCell ref="A68:A69"/>
    <mergeCell ref="A70:A71"/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:I32"/>
  <sheetViews>
    <sheetView workbookViewId="0">
      <selection activeCell="A26" activeCellId="1" sqref="A29:XFD29 A26:XFD26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>
      <c r="B2" s="35" t="s">
        <v>232</v>
      </c>
      <c r="C2" s="39" t="str">
        <f>B14&amp;B6&amp;"_"&amp;B2</f>
        <v>陵川县南营河_11.104.134.39</v>
      </c>
      <c r="G2" s="35" t="str">
        <f>"lddb_"&amp;B14&amp;B6&amp;"_"&amp;H2</f>
        <v>lddb_陵川县南营河_11.104.134.40</v>
      </c>
      <c r="H2" s="35" t="s">
        <v>231</v>
      </c>
    </row>
    <row r="3" spans="2:9">
      <c r="B3" s="61" t="s">
        <v>233</v>
      </c>
      <c r="C3" s="39" t="str">
        <f>B14&amp;B6&amp;"_"&amp;B2&amp;".ddgl"</f>
        <v>陵川县南营河_11.104.134.39.ddgl</v>
      </c>
      <c r="G3" s="39" t="str">
        <f>"jdbc:mysql://"&amp;H2&amp;":3306/lddb?socketTimeout=60000&amp;useUnicode=true&amp;amp;characterEncoding=UTF-8"</f>
        <v>jdbc:mysql://11.104.134.40:3306/lddb?socketTimeout=60000&amp;useUnicode=true&amp;amp;characterEncoding=UTF-8</v>
      </c>
    </row>
    <row r="4" spans="2:9">
      <c r="B4" s="62"/>
      <c r="C4" s="39" t="str">
        <f>"jdbc:mysql://"&amp;B2&amp;":3306/ddgl?socketTimeout=60000&amp;useUnicode=true&amp;amp;characterEncoding=UTF-8"</f>
        <v>jdbc:mysql://11.104.134.39:3306/ddgl?socketTimeout=60000&amp;useUnicode=true&amp;amp;characterEncoding=UTF-8</v>
      </c>
      <c r="G4" t="str">
        <f>"lddb_"&amp;B14&amp;"到"&amp;B14&amp;B6&amp;"业务表"</f>
        <v>lddb_陵川县到陵川县南营河业务表</v>
      </c>
      <c r="H4" s="35" t="str">
        <f>"s_add_"&amp;B14&amp;B6&amp;"_"&amp;H2&amp;"_lddb_ssxjxx、"&amp;B14&amp;"到"&amp;B14&amp;B6</f>
        <v>s_add_陵川县南营河_11.104.134.40_lddb_ssxjxx、陵川县到陵川县南营河</v>
      </c>
      <c r="I4" s="37" t="s">
        <v>218</v>
      </c>
    </row>
    <row r="5" spans="2:9">
      <c r="B5" s="62"/>
      <c r="G5" t="str">
        <f>"lddb_省到"&amp;B14&amp;B6&amp;"基础表"</f>
        <v>lddb_省到陵川县南营河基础表</v>
      </c>
      <c r="H5" s="35" t="str">
        <f>"s_add_"&amp;B14&amp;B6&amp;"_"&amp;H2&amp;"_lddb_bcxx、s_add_"&amp;B14&amp;B6&amp;"_"&amp;H2&amp;"_lddb_jxzyry"</f>
        <v>s_add_陵川县南营河_11.104.134.40_lddb_bcxx、s_add_陵川县南营河_11.104.134.40_lddb_jxzyry</v>
      </c>
      <c r="I5" s="37" t="s">
        <v>219</v>
      </c>
    </row>
    <row r="6" spans="2:9">
      <c r="B6" s="35" t="s">
        <v>221</v>
      </c>
      <c r="G6" t="str">
        <f>"lddb_省到"&amp;B14&amp;B6&amp;"支撑表"</f>
        <v>lddb_省到陵川县南营河支撑表</v>
      </c>
      <c r="H6" s="35" t="str">
        <f>"s_add_"&amp;B14&amp;B6&amp;"_"&amp;H2&amp;"_lddb"</f>
        <v>s_add_陵川县南营河_11.104.134.40_lddb</v>
      </c>
      <c r="I6" s="37" t="s">
        <v>220</v>
      </c>
    </row>
    <row r="7" spans="2:9">
      <c r="B7" s="43">
        <v>140524004</v>
      </c>
      <c r="C7" s="40" t="str">
        <f>B14&amp;B6&amp;"_"&amp;B2&amp;".ddgl"</f>
        <v>陵川县南营河_11.104.134.39.ddgl</v>
      </c>
      <c r="G7" t="str">
        <f>"lddb_"&amp;B14&amp;B6&amp;"到"&amp;B14&amp;"业务表"</f>
        <v>lddb_陵川县南营河到陵川县业务表</v>
      </c>
      <c r="H7" s="35" t="str">
        <f>B14&amp;B6&amp;"到"&amp;B14</f>
        <v>陵川县南营河到陵川县</v>
      </c>
      <c r="I7" s="37" t="s">
        <v>218</v>
      </c>
    </row>
    <row r="8" spans="2:9" ht="40.5">
      <c r="C8" s="41" t="s">
        <v>187</v>
      </c>
      <c r="D8" s="35" t="str">
        <f>"select u.name from up_org_name u where u.name like '%"&amp;B6&amp;"%'"</f>
        <v>select u.name from up_org_name u where u.name like '%南营河%'</v>
      </c>
    </row>
    <row r="9" spans="2:9" ht="54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'%南营河%'</v>
      </c>
    </row>
    <row r="10" spans="2:9">
      <c r="C10" s="42" t="s">
        <v>189</v>
      </c>
    </row>
    <row r="11" spans="2:9">
      <c r="B11" s="35" t="s">
        <v>222</v>
      </c>
      <c r="C11" s="40"/>
    </row>
    <row r="12" spans="2:9">
      <c r="B12">
        <v>140524000</v>
      </c>
      <c r="C12" s="40" t="str">
        <f>B6&amp;"_"&amp;B2&amp;".ddgl_infotip"</f>
        <v>南营河_11.104.134.39.ddgl_infotip</v>
      </c>
      <c r="D12" s="38" t="s">
        <v>190</v>
      </c>
    </row>
    <row r="13" spans="2:9">
      <c r="D13" s="37"/>
    </row>
    <row r="14" spans="2:9">
      <c r="B14" s="35" t="s">
        <v>172</v>
      </c>
      <c r="C14" t="str">
        <f>B14&amp;"到"&amp;B14&amp;B6</f>
        <v>陵川县到陵川县南营河</v>
      </c>
      <c r="D14" s="37"/>
    </row>
    <row r="15" spans="2:9">
      <c r="C15" t="str">
        <f>B14&amp;B6&amp;"到"&amp;B14</f>
        <v>陵川县南营河到陵川县</v>
      </c>
      <c r="D15" s="38" t="s">
        <v>217</v>
      </c>
      <c r="G15" t="str">
        <f>"MINE_CODE = '"&amp;B7&amp;"'"</f>
        <v>MINE_CODE = '140524004'</v>
      </c>
      <c r="H15" s="35"/>
    </row>
    <row r="16" spans="2:9">
      <c r="B16" s="43">
        <v>483</v>
      </c>
      <c r="C16" s="35" t="str">
        <f>"COMPANY_CODE='"&amp;B16&amp;"'"</f>
        <v>COMPANY_CODE='483'</v>
      </c>
      <c r="D16" s="37"/>
      <c r="H16" s="35"/>
    </row>
    <row r="17" spans="2:8">
      <c r="D17" s="37"/>
      <c r="G17" t="s">
        <v>223</v>
      </c>
      <c r="H17" t="s">
        <v>224</v>
      </c>
    </row>
    <row r="18" spans="2:8">
      <c r="B18" s="35" t="str">
        <f>B2</f>
        <v>11.104.134.39</v>
      </c>
      <c r="C18" t="str">
        <f>B14&amp;"到"&amp;B14&amp;B6</f>
        <v>陵川县到陵川县南营河</v>
      </c>
      <c r="D18" s="37"/>
      <c r="G18" t="s">
        <v>225</v>
      </c>
      <c r="H18" t="s">
        <v>226</v>
      </c>
    </row>
    <row r="19" spans="2:8">
      <c r="C19" t="str">
        <f>B14&amp;B6&amp;"到"&amp;B14</f>
        <v>陵川县南营河到陵川县</v>
      </c>
      <c r="D19" s="37"/>
      <c r="G19" t="s">
        <v>227</v>
      </c>
      <c r="H19" t="s">
        <v>228</v>
      </c>
    </row>
    <row r="20" spans="2:8">
      <c r="D20" s="37"/>
      <c r="G20" t="s">
        <v>229</v>
      </c>
      <c r="H20" t="s">
        <v>230</v>
      </c>
    </row>
    <row r="21" spans="2:8">
      <c r="C21" t="str">
        <f>B14&amp;"到"&amp;B6&amp;"业务表.ddgl"</f>
        <v>陵川县到南营河业务表.ddgl</v>
      </c>
      <c r="D21" s="38" t="s">
        <v>191</v>
      </c>
    </row>
    <row r="22" spans="2:8">
      <c r="C22" t="str">
        <f>B14&amp;"到"&amp;B6&amp;"支撑表.ddgl"</f>
        <v>陵川县到南营河支撑表.ddgl</v>
      </c>
    </row>
    <row r="23" spans="2:8" ht="14.25" customHeight="1">
      <c r="C23" t="str">
        <f>B6&amp;"到"&amp;B14&amp;"业务表.ddgl"</f>
        <v>南营河到陵川县业务表.ddgl</v>
      </c>
      <c r="D23" s="38" t="s">
        <v>192</v>
      </c>
    </row>
    <row r="25" spans="2:8">
      <c r="B25" s="43"/>
      <c r="C25" s="37"/>
      <c r="D25" s="37"/>
    </row>
    <row r="26" spans="2:8">
      <c r="D26" s="37"/>
    </row>
    <row r="27" spans="2:8" ht="42" customHeight="1">
      <c r="B27" s="63" t="str">
        <f>"update ddgl_province.ddgl_fjbs_relation
set is_bs = 'Y',bs_date = sysdate,ip = '"&amp;B2&amp;"'
where code = '"&amp;B7&amp;"'"</f>
        <v>update ddgl_province.ddgl_fjbs_relation
set is_bs = 'Y',bs_date = sysdate,ip = '11.104.134.39'
where code = '140524004'</v>
      </c>
      <c r="C27" s="63"/>
      <c r="D27" s="37"/>
    </row>
    <row r="29" spans="2:8" ht="44.25" customHeight="1">
      <c r="B29" s="63" t="str">
        <f>"update lddb.lddb_dw_to_ip
set is_bs = 'Y',bs_date = sysdate,ip = '"&amp;H2&amp;"'
where code = '"&amp;B7&amp;"'"</f>
        <v>update lddb.lddb_dw_to_ip
set is_bs = 'Y',bs_date = sysdate,ip = '11.104.134.40'
where code = '140524004'</v>
      </c>
      <c r="C29" s="63"/>
    </row>
    <row r="30" spans="2:8">
      <c r="B30" s="48"/>
      <c r="C30" s="48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'140524000')</v>
      </c>
    </row>
    <row r="32" spans="2:8" ht="41.25" customHeight="1">
      <c r="B32" s="60" t="str">
        <f>"select r.*,r.rowid from lddb.lddb_dw_to_ip r
where r.city_name like '%"&amp;B11&amp;"%' and r.is_bs = 'Y'
  and r.code is not null"</f>
        <v>select r.*,r.rowid from lddb.lddb_dw_to_ip r
where r.city_name like '%晋城%' and r.is_bs = 'Y'
  and r.code is not null</v>
      </c>
      <c r="C32" s="60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32"/>
  <sheetViews>
    <sheetView tabSelected="1" workbookViewId="0">
      <selection activeCell="H20" sqref="H20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>
      <c r="B2" s="35" t="s">
        <v>237</v>
      </c>
      <c r="C2" s="39" t="str">
        <f>B14&amp;B6&amp;"_"&amp;B2</f>
        <v>高平大通_11.104.88.18</v>
      </c>
      <c r="G2" s="35" t="str">
        <f>"lddb_"&amp;B14&amp;B6&amp;"_"&amp;H2</f>
        <v>lddb_高平大通_11.104.88.17</v>
      </c>
      <c r="H2" s="35" t="s">
        <v>238</v>
      </c>
    </row>
    <row r="3" spans="2:9">
      <c r="B3" s="61" t="s">
        <v>236</v>
      </c>
      <c r="C3" s="39" t="str">
        <f>B14&amp;B6&amp;"_"&amp;B2&amp;".ddgl"</f>
        <v>高平大通_11.104.88.18.ddgl</v>
      </c>
      <c r="G3" s="39" t="str">
        <f>"jdbc:mysql://"&amp;H2&amp;":3306/lddb?socketTimeout=60000&amp;useUnicode=true&amp;amp;characterEncoding=UTF-8"</f>
        <v>jdbc:mysql://11.104.88.17:3306/lddb?socketTimeout=60000&amp;useUnicode=true&amp;amp;characterEncoding=UTF-8</v>
      </c>
    </row>
    <row r="4" spans="2:9">
      <c r="B4" s="62"/>
      <c r="C4" s="39" t="str">
        <f>"jdbc:mysql://"&amp;B2&amp;":3306/ddgl?socketTimeout=60000&amp;useUnicode=true&amp;amp;characterEncoding=UTF-8"</f>
        <v>jdbc:mysql://11.104.88.18:3306/ddgl?socketTimeout=60000&amp;useUnicode=true&amp;amp;characterEncoding=UTF-8</v>
      </c>
      <c r="G4" t="str">
        <f>"lddb_"&amp;B14&amp;"到"&amp;B14&amp;B6&amp;"业务表"</f>
        <v>lddb_高平到高平大通业务表</v>
      </c>
      <c r="H4" s="35" t="str">
        <f>"s_add_"&amp;B14&amp;B6&amp;"_"&amp;H2&amp;"_lddb_ssxjxx、"&amp;B14&amp;"到"&amp;B14&amp;B6</f>
        <v>s_add_高平大通_11.104.88.17_lddb_ssxjxx、高平到高平大通</v>
      </c>
      <c r="I4" s="37" t="s">
        <v>218</v>
      </c>
    </row>
    <row r="5" spans="2:9">
      <c r="B5" s="62"/>
      <c r="G5" t="str">
        <f>"lddb_省到"&amp;B14&amp;B6&amp;"基础表"</f>
        <v>lddb_省到高平大通基础表</v>
      </c>
      <c r="H5" s="35" t="str">
        <f>"s_add_"&amp;B14&amp;B6&amp;"_"&amp;H2&amp;"_lddb_bcxx、s_add_"&amp;B14&amp;B6&amp;"_"&amp;H2&amp;"_lddb_jxzyry"</f>
        <v>s_add_高平大通_11.104.88.17_lddb_bcxx、s_add_高平大通_11.104.88.17_lddb_jxzyry</v>
      </c>
      <c r="I5" s="37" t="s">
        <v>219</v>
      </c>
    </row>
    <row r="6" spans="2:9">
      <c r="B6" s="35" t="s">
        <v>235</v>
      </c>
      <c r="G6" t="str">
        <f>"lddb_省到"&amp;B14&amp;B6&amp;"支撑表"</f>
        <v>lddb_省到高平大通支撑表</v>
      </c>
      <c r="H6" s="35" t="str">
        <f>"s_add_"&amp;B14&amp;B6&amp;"_"&amp;H2&amp;"_lddb"</f>
        <v>s_add_高平大通_11.104.88.17_lddb</v>
      </c>
      <c r="I6" s="37" t="s">
        <v>220</v>
      </c>
    </row>
    <row r="7" spans="2:9">
      <c r="B7" s="43">
        <v>140581021</v>
      </c>
      <c r="C7" s="40" t="str">
        <f>B14&amp;B6&amp;"_"&amp;B2&amp;".ddgl"</f>
        <v>高平大通_11.104.88.18.ddgl</v>
      </c>
      <c r="G7" t="str">
        <f>"lddb_"&amp;B14&amp;B6&amp;"到"&amp;B14&amp;"业务表"</f>
        <v>lddb_高平大通到高平业务表</v>
      </c>
      <c r="H7" s="35" t="str">
        <f>B14&amp;B6&amp;"到"&amp;B14</f>
        <v>高平大通到高平</v>
      </c>
      <c r="I7" s="37" t="s">
        <v>218</v>
      </c>
    </row>
    <row r="8" spans="2:9" ht="40.5">
      <c r="C8" s="41" t="s">
        <v>187</v>
      </c>
      <c r="D8" s="35" t="str">
        <f>"select u.name from up_org_name u where u.name like '%"&amp;B6&amp;"%'"</f>
        <v>select u.name from up_org_name u where u.name like '%大通%'</v>
      </c>
    </row>
    <row r="9" spans="2:9" ht="54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'%大通%'</v>
      </c>
    </row>
    <row r="10" spans="2:9">
      <c r="C10" s="42" t="s">
        <v>189</v>
      </c>
    </row>
    <row r="11" spans="2:9">
      <c r="B11" s="35" t="s">
        <v>222</v>
      </c>
      <c r="C11" s="40"/>
    </row>
    <row r="12" spans="2:9">
      <c r="B12">
        <v>140581000</v>
      </c>
      <c r="C12" s="40" t="str">
        <f>B14&amp;B6&amp;"_"&amp;B2&amp;".ddgl_infotip"</f>
        <v>高平大通_11.104.88.18.ddgl_infotip</v>
      </c>
      <c r="D12" s="38" t="s">
        <v>190</v>
      </c>
    </row>
    <row r="13" spans="2:9">
      <c r="D13" s="37"/>
    </row>
    <row r="14" spans="2:9">
      <c r="B14" s="35" t="s">
        <v>234</v>
      </c>
      <c r="C14" t="str">
        <f>B14&amp;"到"&amp;B14&amp;B6</f>
        <v>高平到高平大通</v>
      </c>
      <c r="D14" s="37"/>
    </row>
    <row r="15" spans="2:9">
      <c r="C15" t="str">
        <f>B14&amp;B6&amp;"到"&amp;B14</f>
        <v>高平大通到高平</v>
      </c>
      <c r="D15" s="38" t="s">
        <v>217</v>
      </c>
      <c r="G15" t="str">
        <f>"MINE_CODE = '"&amp;B7&amp;"'"</f>
        <v>MINE_CODE = '140581021'</v>
      </c>
      <c r="H15" s="35"/>
    </row>
    <row r="16" spans="2:9">
      <c r="B16" s="43">
        <v>467</v>
      </c>
      <c r="C16" s="35" t="str">
        <f>"COMPANY_CODE='"&amp;B16&amp;"'"</f>
        <v>COMPANY_CODE='467'</v>
      </c>
      <c r="D16" s="37"/>
      <c r="H16" s="35"/>
    </row>
    <row r="17" spans="2:8">
      <c r="D17" s="37"/>
      <c r="G17" t="s">
        <v>239</v>
      </c>
      <c r="H17" t="s">
        <v>240</v>
      </c>
    </row>
    <row r="18" spans="2:8">
      <c r="B18" s="35" t="str">
        <f>B2</f>
        <v>11.104.88.18</v>
      </c>
      <c r="C18" t="str">
        <f>B14&amp;"到"&amp;B14&amp;B6</f>
        <v>高平到高平大通</v>
      </c>
      <c r="D18" s="37"/>
      <c r="G18" t="s">
        <v>241</v>
      </c>
      <c r="H18" t="s">
        <v>242</v>
      </c>
    </row>
    <row r="19" spans="2:8">
      <c r="C19" t="str">
        <f>B14&amp;B6&amp;"到"&amp;B14</f>
        <v>高平大通到高平</v>
      </c>
      <c r="D19" s="37"/>
      <c r="G19" t="s">
        <v>243</v>
      </c>
      <c r="H19" t="s">
        <v>244</v>
      </c>
    </row>
    <row r="20" spans="2:8">
      <c r="D20" s="37"/>
      <c r="G20" t="s">
        <v>245</v>
      </c>
      <c r="H20" t="s">
        <v>246</v>
      </c>
    </row>
    <row r="21" spans="2:8">
      <c r="C21" t="str">
        <f>B14&amp;"到"&amp;B6&amp;"业务表.ddgl"</f>
        <v>高平到大通业务表.ddgl</v>
      </c>
      <c r="D21" s="38" t="s">
        <v>191</v>
      </c>
    </row>
    <row r="22" spans="2:8">
      <c r="C22" t="str">
        <f>B14&amp;"到"&amp;B6&amp;"支撑表.ddgl"</f>
        <v>高平到大通支撑表.ddgl</v>
      </c>
    </row>
    <row r="23" spans="2:8" ht="14.25" customHeight="1">
      <c r="C23" t="str">
        <f>B6&amp;"到"&amp;B14&amp;"业务表.ddgl"</f>
        <v>大通到高平业务表.ddgl</v>
      </c>
      <c r="D23" s="38" t="s">
        <v>192</v>
      </c>
    </row>
    <row r="25" spans="2:8">
      <c r="B25" s="43"/>
      <c r="C25" s="37"/>
      <c r="D25" s="37"/>
    </row>
    <row r="26" spans="2:8">
      <c r="D26" s="37"/>
    </row>
    <row r="27" spans="2:8" ht="42" customHeight="1">
      <c r="B27" s="63" t="str">
        <f>"update ddgl_province.ddgl_fjbs_relation
set is_bs = 'Y',bs_date = sysdate,ip = '"&amp;B2&amp;"'
where code = '"&amp;B7&amp;"'"</f>
        <v>update ddgl_province.ddgl_fjbs_relation
set is_bs = 'Y',bs_date = sysdate,ip = '11.104.88.18'
where code = '140581021'</v>
      </c>
      <c r="C27" s="63"/>
      <c r="D27" s="37"/>
    </row>
    <row r="29" spans="2:8" ht="44.25" customHeight="1">
      <c r="B29" s="63" t="str">
        <f>"update lddb.lddb_dw_to_ip
set is_bs = 'Y',bs_date = sysdate,ip = '"&amp;H2&amp;"'
where code = '"&amp;B7&amp;"'"</f>
        <v>update lddb.lddb_dw_to_ip
set is_bs = 'Y',bs_date = sysdate,ip = '11.104.88.17'
where code = '140581021'</v>
      </c>
      <c r="C29" s="63"/>
    </row>
    <row r="30" spans="2:8">
      <c r="B30" s="48"/>
      <c r="C30" s="48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'140581000')</v>
      </c>
    </row>
    <row r="32" spans="2:8" ht="41.25" customHeight="1">
      <c r="B32" s="60" t="str">
        <f>"select r.*,r.rowid from lddb.lddb_dw_to_ip r
where r.city_name like '%"&amp;B11&amp;"%' and r.is_bs = 'Y'
  and r.code is not null"</f>
        <v>select r.*,r.rowid from lddb.lddb_dw_to_ip r
where r.city_name like '%晋城%'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远程</vt:lpstr>
      <vt:lpstr>南营河</vt:lpstr>
      <vt:lpstr>大通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2017-08-19T13:21:00Z</dcterms:created>
  <dcterms:modified xsi:type="dcterms:W3CDTF">2019-04-27T13:05:10Z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