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ut\miao\fjbs\"/>
    </mc:Choice>
  </mc:AlternateContent>
  <bookViews>
    <workbookView xWindow="0" yWindow="0" windowWidth="19770" windowHeight="7950" tabRatio="528" activeTab="3"/>
  </bookViews>
  <sheets>
    <sheet name="远程" sheetId="1" r:id="rId1"/>
    <sheet name="德通" sheetId="19" r:id="rId2"/>
    <sheet name="通合" sheetId="20" r:id="rId3"/>
    <sheet name="玉和泰" sheetId="21" r:id="rId4"/>
  </sheets>
  <definedNames>
    <definedName name="_xlnm._FilterDatabase" localSheetId="0" hidden="1">远程!$1:$95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1" l="1"/>
  <c r="D9" i="20"/>
  <c r="B32" i="21" l="1"/>
  <c r="B31" i="21"/>
  <c r="B29" i="21"/>
  <c r="B27" i="21"/>
  <c r="C23" i="21"/>
  <c r="C22" i="21"/>
  <c r="C21" i="21"/>
  <c r="C19" i="21"/>
  <c r="C18" i="21"/>
  <c r="B18" i="21"/>
  <c r="C16" i="21"/>
  <c r="G15" i="21"/>
  <c r="C15" i="21"/>
  <c r="C14" i="21"/>
  <c r="C12" i="21"/>
  <c r="D8" i="21"/>
  <c r="H7" i="21"/>
  <c r="G7" i="21"/>
  <c r="C7" i="21"/>
  <c r="H6" i="21"/>
  <c r="G6" i="21"/>
  <c r="H5" i="21"/>
  <c r="G5" i="21"/>
  <c r="H4" i="21"/>
  <c r="G4" i="21"/>
  <c r="C4" i="21"/>
  <c r="G3" i="21"/>
  <c r="C3" i="21"/>
  <c r="G2" i="21"/>
  <c r="C2" i="21"/>
  <c r="B32" i="20"/>
  <c r="B31" i="20"/>
  <c r="B29" i="20"/>
  <c r="B27" i="20"/>
  <c r="C23" i="20"/>
  <c r="C22" i="20"/>
  <c r="C21" i="20"/>
  <c r="C19" i="20"/>
  <c r="C18" i="20"/>
  <c r="B18" i="20"/>
  <c r="C16" i="20"/>
  <c r="G15" i="20"/>
  <c r="C15" i="20"/>
  <c r="C14" i="20"/>
  <c r="C12" i="20"/>
  <c r="D8" i="20"/>
  <c r="H7" i="20"/>
  <c r="G7" i="20"/>
  <c r="C7" i="20"/>
  <c r="H6" i="20"/>
  <c r="G6" i="20"/>
  <c r="H5" i="20"/>
  <c r="G5" i="20"/>
  <c r="H4" i="20"/>
  <c r="G4" i="20"/>
  <c r="C4" i="20"/>
  <c r="G3" i="20"/>
  <c r="C3" i="20"/>
  <c r="G2" i="20"/>
  <c r="C2" i="20"/>
  <c r="G15" i="19" l="1"/>
  <c r="C21" i="19"/>
  <c r="C22" i="19"/>
  <c r="C23" i="19"/>
  <c r="G4" i="19" l="1"/>
  <c r="H7" i="19"/>
  <c r="H6" i="19"/>
  <c r="H5" i="19"/>
  <c r="H4" i="19"/>
  <c r="G7" i="19"/>
  <c r="G6" i="19"/>
  <c r="G5" i="19"/>
  <c r="G2" i="19"/>
  <c r="C19" i="19"/>
  <c r="C18" i="19"/>
  <c r="C15" i="19"/>
  <c r="C14" i="19"/>
  <c r="D9" i="19"/>
  <c r="B32" i="19" l="1"/>
  <c r="B31" i="19"/>
  <c r="B29" i="19"/>
  <c r="B27" i="19"/>
  <c r="B18" i="19"/>
  <c r="C16" i="19"/>
  <c r="C12" i="19"/>
  <c r="D8" i="19"/>
  <c r="C7" i="19"/>
  <c r="C4" i="19"/>
  <c r="G3" i="19"/>
  <c r="C3" i="19"/>
  <c r="C2" i="19"/>
</calcChain>
</file>

<file path=xl/sharedStrings.xml><?xml version="1.0" encoding="utf-8"?>
<sst xmlns="http://schemas.openxmlformats.org/spreadsheetml/2006/main" count="680" uniqueCount="247">
  <si>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</si>
  <si>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</si>
  <si>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</si>
  <si>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</si>
  <si>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</si>
  <si>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</si>
  <si>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</si>
  <si>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</si>
  <si>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</si>
  <si>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</si>
  <si>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</si>
  <si>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</si>
  <si>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</si>
  <si>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</si>
  <si>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</si>
  <si>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</si>
  <si>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</si>
  <si>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</si>
  <si>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</si>
  <si>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</si>
  <si>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</si>
  <si>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</si>
  <si>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</si>
  <si>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</si>
  <si>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</si>
  <si>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</si>
  <si>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</si>
  <si>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</si>
  <si>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</si>
  <si>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</si>
  <si>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</si>
  <si>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</si>
  <si>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</si>
  <si>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</si>
  <si>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</si>
  <si>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</si>
  <si>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</si>
  <si>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</si>
  <si>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</si>
  <si>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</si>
  <si>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</si>
  <si>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</si>
  <si>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</si>
  <si>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</si>
  <si>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</si>
  <si>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</si>
  <si>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</si>
  <si>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</si>
  <si>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</si>
  <si>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</si>
  <si>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</si>
  <si>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</si>
  <si>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</si>
  <si>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</si>
  <si>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</si>
  <si>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</si>
  <si>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</si>
  <si>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</si>
  <si>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</si>
  <si>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</si>
  <si>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</si>
  <si>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</si>
  <si>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</si>
  <si>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</si>
  <si>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</si>
  <si>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</si>
  <si>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</si>
  <si>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</si>
  <si>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</si>
  <si>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</si>
  <si>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</si>
  <si>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</si>
  <si>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</si>
  <si>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</si>
  <si>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</si>
  <si>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</si>
  <si>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</si>
  <si>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</si>
  <si>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</si>
  <si>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</si>
  <si>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</si>
  <si>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</si>
  <si>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</si>
  <si>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</si>
  <si>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</si>
  <si>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</si>
  <si>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</si>
  <si>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</si>
  <si>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</si>
  <si>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</si>
  <si>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</si>
  <si>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</si>
  <si>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</si>
  <si>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</si>
  <si>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</si>
  <si>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</si>
  <si>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</si>
  <si>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</si>
  <si>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</si>
  <si>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</si>
  <si>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</si>
  <si>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</si>
  <si>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</si>
  <si>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</si>
  <si>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</si>
  <si>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</si>
  <si>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</si>
  <si>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</si>
  <si>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</si>
  <si>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</si>
  <si>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</si>
  <si>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</si>
  <si>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</si>
  <si>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</si>
  <si>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</si>
  <si>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</si>
  <si>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</si>
  <si>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</si>
  <si>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</si>
  <si>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</si>
  <si>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</si>
  <si>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</si>
  <si>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</si>
  <si>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</si>
  <si>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</si>
  <si>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</si>
  <si>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</si>
  <si>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</si>
  <si>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</si>
  <si>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</si>
  <si>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</si>
  <si>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</si>
  <si>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</si>
  <si>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</si>
  <si>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</si>
  <si>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</si>
  <si>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</si>
  <si>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</si>
  <si>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</si>
  <si>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</si>
  <si>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</si>
  <si>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</si>
  <si>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</si>
  <si>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</si>
  <si>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</si>
  <si>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</si>
  <si>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</si>
  <si>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</si>
  <si>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</si>
  <si>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</si>
  <si>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</si>
  <si>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</si>
  <si>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</si>
  <si>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</si>
  <si>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</si>
  <si>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</si>
  <si>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</si>
  <si>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</si>
  <si>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</si>
  <si>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</si>
  <si>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</si>
  <si>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</si>
  <si>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</si>
  <si>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</si>
  <si>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</si>
  <si>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</si>
  <si>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</si>
  <si>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</si>
  <si>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</si>
  <si>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</si>
  <si>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</si>
  <si>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</si>
  <si>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</si>
  <si>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</si>
  <si>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</si>
  <si>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</si>
  <si>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</si>
  <si>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</si>
  <si>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</si>
  <si>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11.104.116.17</t>
    <phoneticPr fontId="4" type="noConversion"/>
  </si>
  <si>
    <t>11.104.97.18</t>
    <phoneticPr fontId="4" type="noConversion"/>
  </si>
  <si>
    <t>yxdx@mk1234</t>
    <phoneticPr fontId="4" type="noConversion"/>
  </si>
  <si>
    <t>11.104.116.18</t>
    <phoneticPr fontId="4" type="noConversion"/>
  </si>
  <si>
    <t>阳泰集团竹林山煤业</t>
    <phoneticPr fontId="4" type="noConversion"/>
  </si>
  <si>
    <t>11.104.112.18</t>
    <phoneticPr fontId="4" type="noConversion"/>
  </si>
  <si>
    <t>11.104.63.17</t>
    <phoneticPr fontId="4" type="noConversion"/>
  </si>
  <si>
    <t>11.104.63.18</t>
    <phoneticPr fontId="4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</si>
  <si>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ddgl_f</t>
    </r>
    <r>
      <rPr>
        <sz val="11"/>
        <color theme="1"/>
        <rFont val="宋体"/>
        <family val="3"/>
        <charset val="134"/>
        <scheme val="minor"/>
      </rPr>
      <t>swsg，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</si>
  <si>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5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</si>
  <si>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5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</si>
  <si>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5" type="noConversion"/>
  </si>
  <si>
    <t>d,k,4m</t>
    <phoneticPr fontId="5" type="noConversion"/>
  </si>
  <si>
    <t>infotip,d,k,4m</t>
    <phoneticPr fontId="5" type="noConversion"/>
  </si>
  <si>
    <t>煤炭进出口集团鹿台山煤业</t>
    <phoneticPr fontId="4" type="noConversion"/>
  </si>
  <si>
    <t>11.104.172.18</t>
    <phoneticPr fontId="4" type="noConversion"/>
  </si>
  <si>
    <t>沁水县</t>
    <phoneticPr fontId="4" type="noConversion"/>
  </si>
  <si>
    <t>11.104.80.18</t>
    <phoneticPr fontId="4" type="noConversion"/>
  </si>
  <si>
    <t>科兴平泉煤业</t>
    <phoneticPr fontId="4" type="noConversion"/>
  </si>
  <si>
    <t>科兴米山煤业</t>
    <phoneticPr fontId="4" type="noConversion"/>
  </si>
  <si>
    <t>11.104.81.34</t>
    <phoneticPr fontId="4" type="noConversion"/>
  </si>
  <si>
    <t>科兴前和煤业</t>
    <phoneticPr fontId="4" type="noConversion"/>
  </si>
  <si>
    <t>11.104.72.18</t>
    <phoneticPr fontId="4" type="noConversion"/>
  </si>
  <si>
    <t>科兴赵庄煤业</t>
    <phoneticPr fontId="4" type="noConversion"/>
  </si>
  <si>
    <t>科兴龙顶山煤业</t>
    <phoneticPr fontId="4" type="noConversion"/>
  </si>
  <si>
    <t>11.104.68.37</t>
    <phoneticPr fontId="4" type="noConversion"/>
  </si>
  <si>
    <t>11.104.73.34</t>
    <phoneticPr fontId="4" type="noConversion"/>
  </si>
  <si>
    <t>科兴游仙山煤业</t>
    <phoneticPr fontId="4" type="noConversion"/>
  </si>
  <si>
    <t>11.104.103.36</t>
    <phoneticPr fontId="4" type="noConversion"/>
  </si>
  <si>
    <t>阳泰集团义城煤业</t>
    <phoneticPr fontId="4" type="noConversion"/>
  </si>
  <si>
    <t>煤炭运销集团阳城惠阳煤矿</t>
    <phoneticPr fontId="4" type="noConversion"/>
  </si>
  <si>
    <t>11.104.122.18</t>
    <phoneticPr fontId="4" type="noConversion"/>
  </si>
  <si>
    <t>天泰锦辰煤业</t>
    <phoneticPr fontId="4" type="noConversion"/>
  </si>
  <si>
    <t>11.104.4.18</t>
    <phoneticPr fontId="4" type="noConversion"/>
  </si>
  <si>
    <t>崇安苏村煤业</t>
    <phoneticPr fontId="4" type="noConversion"/>
  </si>
  <si>
    <t>11.104.129.34</t>
    <phoneticPr fontId="4" type="noConversion"/>
  </si>
  <si>
    <t>崇安关岭山煤业</t>
    <phoneticPr fontId="4" type="noConversion"/>
  </si>
  <si>
    <t>11.104.128.39</t>
    <phoneticPr fontId="4" type="noConversion"/>
  </si>
  <si>
    <t>COPY_11.104.98.108</t>
    <phoneticPr fontId="5" type="noConversion"/>
  </si>
  <si>
    <t>业务表每11分钟一次</t>
    <phoneticPr fontId="4" type="noConversion"/>
  </si>
  <si>
    <t>基础表每天一次</t>
    <phoneticPr fontId="4" type="noConversion"/>
  </si>
  <si>
    <t>支撑库每周一次</t>
    <phoneticPr fontId="4" type="noConversion"/>
  </si>
  <si>
    <t>德通</t>
    <phoneticPr fontId="4" type="noConversion"/>
  </si>
  <si>
    <t>临汾</t>
    <phoneticPr fontId="4" type="noConversion"/>
  </si>
  <si>
    <t>乡宁</t>
    <phoneticPr fontId="4" type="noConversion"/>
  </si>
  <si>
    <t>11.92.118.5</t>
    <phoneticPr fontId="4" type="noConversion"/>
  </si>
  <si>
    <t>11.92.118.7</t>
    <phoneticPr fontId="4" type="noConversion"/>
  </si>
  <si>
    <t>山西天润煤化集团德通煤业有限公司</t>
    <phoneticPr fontId="4" type="noConversion"/>
  </si>
  <si>
    <t>S_ADD_县到矿_11.92.118.5_LDDB_LDZZ_TO_lddb_ldzz</t>
    <phoneticPr fontId="4" type="noConversion"/>
  </si>
  <si>
    <t>S_ADD_县到矿_11.92.118.5_LDDB_XJGZ_TO_lddb_xjgz</t>
    <phoneticPr fontId="4" type="noConversion"/>
  </si>
  <si>
    <t>上两个以外的县到矿改简单SQL</t>
    <phoneticPr fontId="4" type="noConversion"/>
  </si>
  <si>
    <t>lddb_乡宁到乡宁德通业务表</t>
  </si>
  <si>
    <t>s_add_乡宁德通_11.92.118.5_lddb_ssxjxx、乡宁到乡宁德通</t>
  </si>
  <si>
    <t>lddb_省到乡宁德通基础表</t>
  </si>
  <si>
    <t>s_add_乡宁德通_11.92.118.5_lddb_bcxx、s_add_乡宁德通_11.92.118.5_lddb_jxzyry</t>
  </si>
  <si>
    <t>lddb_省到乡宁德通支撑表</t>
  </si>
  <si>
    <t>s_add_乡宁德通_11.92.118.5_lddb</t>
  </si>
  <si>
    <t>lddb_乡宁德通到乡宁业务表</t>
  </si>
  <si>
    <t>乡宁德通到乡宁</t>
  </si>
  <si>
    <t>11.92.137.7</t>
    <phoneticPr fontId="4" type="noConversion"/>
  </si>
  <si>
    <t>11.92.137.5</t>
    <phoneticPr fontId="4" type="noConversion"/>
  </si>
  <si>
    <t>通合</t>
    <phoneticPr fontId="4" type="noConversion"/>
  </si>
  <si>
    <t>11.93.97.6</t>
    <phoneticPr fontId="4" type="noConversion"/>
  </si>
  <si>
    <t>11.93.97.5</t>
    <phoneticPr fontId="4" type="noConversion"/>
  </si>
  <si>
    <t>玉和泰</t>
    <phoneticPr fontId="4" type="noConversion"/>
  </si>
  <si>
    <t>安泽</t>
    <phoneticPr fontId="4" type="noConversion"/>
  </si>
  <si>
    <t>山西乡宁焦煤集团通合煤业有限公司</t>
    <phoneticPr fontId="4" type="noConversion"/>
  </si>
  <si>
    <t>山西玉和泰煤业有限公司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</si>
</sst>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/>
    <xf numFmtId="0" fontId="3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7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Relationship Id="rId8" Type="http://schemas.openxmlformats.org/officeDocument/2006/relationships/hyperlink" Target="mailto:gplm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7" customWidth="1"/>
    <col min="6" max="6" width="26" style="1" customWidth="1"/>
    <col min="7" max="7" width="5.375" style="1" customWidth="1"/>
    <col min="8" max="8" width="16" style="8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2" customFormat="1" ht="20.100000000000001" customHeight="1" x14ac:dyDescent="0.15">
      <c r="A1" s="9" t="s">
        <v>0</v>
      </c>
      <c r="B1" s="10" t="s">
        <v>1</v>
      </c>
      <c r="C1" s="10" t="s">
        <v>2</v>
      </c>
      <c r="D1" s="11" t="s">
        <v>3</v>
      </c>
      <c r="E1" s="12" t="s">
        <v>4</v>
      </c>
      <c r="F1" s="10" t="s">
        <v>5</v>
      </c>
      <c r="G1" s="10" t="s">
        <v>6</v>
      </c>
      <c r="H1" s="13" t="s">
        <v>7</v>
      </c>
      <c r="I1" s="10" t="s">
        <v>8</v>
      </c>
      <c r="J1" s="10" t="s">
        <v>7</v>
      </c>
      <c r="K1" s="10" t="s">
        <v>9</v>
      </c>
      <c r="L1" s="11" t="s">
        <v>10</v>
      </c>
      <c r="M1" s="10" t="s">
        <v>11</v>
      </c>
      <c r="N1" s="10" t="s">
        <v>12</v>
      </c>
    </row>
    <row r="2" spans="1:14" s="3" customFormat="1" hidden="1" x14ac:dyDescent="0.15">
      <c r="A2" s="49">
        <v>1</v>
      </c>
      <c r="B2" s="50" t="s">
        <v>13</v>
      </c>
      <c r="C2" s="22">
        <v>140521003</v>
      </c>
      <c r="D2" s="53" t="s">
        <v>195</v>
      </c>
      <c r="E2" s="23" t="s">
        <v>14</v>
      </c>
      <c r="F2" s="22" t="s">
        <v>15</v>
      </c>
      <c r="G2" s="22" t="s">
        <v>6</v>
      </c>
      <c r="H2" s="44" t="s">
        <v>16</v>
      </c>
      <c r="I2" s="22" t="s">
        <v>17</v>
      </c>
      <c r="J2" s="22">
        <v>123456</v>
      </c>
      <c r="K2" s="22" t="s">
        <v>18</v>
      </c>
      <c r="L2" s="22" t="s">
        <v>19</v>
      </c>
      <c r="M2" s="22"/>
      <c r="N2" s="21"/>
    </row>
    <row r="3" spans="1:14" s="3" customFormat="1" x14ac:dyDescent="0.15">
      <c r="A3" s="49"/>
      <c r="B3" s="51"/>
      <c r="C3" s="22">
        <v>140521003</v>
      </c>
      <c r="D3" s="54"/>
      <c r="E3" s="23" t="s">
        <v>14</v>
      </c>
      <c r="F3" s="22" t="s">
        <v>20</v>
      </c>
      <c r="G3" s="22" t="s">
        <v>6</v>
      </c>
      <c r="H3" s="44" t="s">
        <v>21</v>
      </c>
      <c r="I3" s="22" t="s">
        <v>22</v>
      </c>
      <c r="J3" s="22">
        <v>123456</v>
      </c>
      <c r="K3" s="22" t="s">
        <v>23</v>
      </c>
      <c r="L3" s="22"/>
      <c r="M3" s="22"/>
      <c r="N3" s="21"/>
    </row>
    <row r="4" spans="1:14" s="3" customFormat="1" hidden="1" x14ac:dyDescent="0.15">
      <c r="A4" s="49">
        <v>2</v>
      </c>
      <c r="B4" s="51"/>
      <c r="C4" s="22">
        <v>140521005</v>
      </c>
      <c r="D4" s="54"/>
      <c r="E4" s="23" t="s">
        <v>24</v>
      </c>
      <c r="F4" s="22" t="s">
        <v>25</v>
      </c>
      <c r="G4" s="22" t="s">
        <v>6</v>
      </c>
      <c r="H4" s="44" t="s">
        <v>26</v>
      </c>
      <c r="I4" s="22" t="s">
        <v>17</v>
      </c>
      <c r="J4" s="22">
        <v>123456</v>
      </c>
      <c r="K4" s="22" t="s">
        <v>18</v>
      </c>
      <c r="L4" s="22" t="s">
        <v>27</v>
      </c>
      <c r="M4" s="22"/>
      <c r="N4" s="21"/>
    </row>
    <row r="5" spans="1:14" s="3" customFormat="1" x14ac:dyDescent="0.15">
      <c r="A5" s="49"/>
      <c r="B5" s="51"/>
      <c r="C5" s="22">
        <v>140521005</v>
      </c>
      <c r="D5" s="54"/>
      <c r="E5" s="23" t="s">
        <v>24</v>
      </c>
      <c r="F5" s="22" t="s">
        <v>28</v>
      </c>
      <c r="G5" s="22" t="s">
        <v>6</v>
      </c>
      <c r="H5" s="44" t="s">
        <v>26</v>
      </c>
      <c r="I5" s="22" t="s">
        <v>22</v>
      </c>
      <c r="J5" s="22">
        <v>123456</v>
      </c>
      <c r="K5" s="22" t="s">
        <v>23</v>
      </c>
      <c r="L5" s="22"/>
      <c r="M5" s="22"/>
      <c r="N5" s="21"/>
    </row>
    <row r="6" spans="1:14" s="3" customFormat="1" hidden="1" x14ac:dyDescent="0.15">
      <c r="A6" s="49">
        <v>3</v>
      </c>
      <c r="B6" s="51"/>
      <c r="C6" s="22">
        <v>140521002</v>
      </c>
      <c r="D6" s="54"/>
      <c r="E6" s="23" t="s">
        <v>29</v>
      </c>
      <c r="F6" s="22" t="s">
        <v>30</v>
      </c>
      <c r="G6" s="22" t="s">
        <v>6</v>
      </c>
      <c r="H6" s="44" t="s">
        <v>26</v>
      </c>
      <c r="I6" s="22" t="s">
        <v>17</v>
      </c>
      <c r="J6" s="22">
        <v>123456</v>
      </c>
      <c r="K6" s="22" t="s">
        <v>18</v>
      </c>
      <c r="L6" s="22" t="s">
        <v>19</v>
      </c>
      <c r="M6" s="22"/>
      <c r="N6" s="21"/>
    </row>
    <row r="7" spans="1:14" s="3" customFormat="1" x14ac:dyDescent="0.15">
      <c r="A7" s="49"/>
      <c r="B7" s="51"/>
      <c r="C7" s="22">
        <v>140521002</v>
      </c>
      <c r="D7" s="54"/>
      <c r="E7" s="23" t="s">
        <v>29</v>
      </c>
      <c r="F7" s="22" t="s">
        <v>31</v>
      </c>
      <c r="G7" s="22" t="s">
        <v>6</v>
      </c>
      <c r="H7" s="44" t="s">
        <v>26</v>
      </c>
      <c r="I7" s="22" t="s">
        <v>22</v>
      </c>
      <c r="J7" s="22">
        <v>123456</v>
      </c>
      <c r="K7" s="22" t="s">
        <v>23</v>
      </c>
      <c r="L7" s="22"/>
      <c r="M7" s="22"/>
      <c r="N7" s="21"/>
    </row>
    <row r="8" spans="1:14" s="3" customFormat="1" hidden="1" x14ac:dyDescent="0.15">
      <c r="A8" s="49">
        <v>4</v>
      </c>
      <c r="B8" s="51"/>
      <c r="C8" s="22">
        <v>140521004</v>
      </c>
      <c r="D8" s="54"/>
      <c r="E8" s="23" t="s">
        <v>32</v>
      </c>
      <c r="F8" s="22" t="s">
        <v>33</v>
      </c>
      <c r="G8" s="22" t="s">
        <v>6</v>
      </c>
      <c r="H8" s="44" t="s">
        <v>26</v>
      </c>
      <c r="I8" s="22" t="s">
        <v>17</v>
      </c>
      <c r="J8" s="22">
        <v>123456</v>
      </c>
      <c r="K8" s="22" t="s">
        <v>18</v>
      </c>
      <c r="L8" s="22" t="s">
        <v>19</v>
      </c>
      <c r="M8" s="22"/>
      <c r="N8" s="21"/>
    </row>
    <row r="9" spans="1:14" s="3" customFormat="1" x14ac:dyDescent="0.15">
      <c r="A9" s="49"/>
      <c r="B9" s="51"/>
      <c r="C9" s="22">
        <v>140521004</v>
      </c>
      <c r="D9" s="54"/>
      <c r="E9" s="23" t="s">
        <v>32</v>
      </c>
      <c r="F9" s="22" t="s">
        <v>34</v>
      </c>
      <c r="G9" s="22" t="s">
        <v>6</v>
      </c>
      <c r="H9" s="44" t="s">
        <v>26</v>
      </c>
      <c r="I9" s="22" t="s">
        <v>22</v>
      </c>
      <c r="J9" s="22">
        <v>123456</v>
      </c>
      <c r="K9" s="22" t="s">
        <v>23</v>
      </c>
      <c r="L9" s="22"/>
      <c r="M9" s="22"/>
      <c r="N9" s="21"/>
    </row>
    <row r="10" spans="1:14" s="3" customFormat="1" hidden="1" x14ac:dyDescent="0.15">
      <c r="A10" s="49">
        <v>5</v>
      </c>
      <c r="B10" s="51"/>
      <c r="C10" s="22">
        <v>140521013</v>
      </c>
      <c r="D10" s="54"/>
      <c r="E10" s="23" t="s">
        <v>35</v>
      </c>
      <c r="F10" s="22" t="s">
        <v>36</v>
      </c>
      <c r="G10" s="22" t="s">
        <v>6</v>
      </c>
      <c r="H10" s="44" t="s">
        <v>26</v>
      </c>
      <c r="I10" s="22" t="s">
        <v>17</v>
      </c>
      <c r="J10" s="22">
        <v>123456</v>
      </c>
      <c r="K10" s="22" t="s">
        <v>18</v>
      </c>
      <c r="L10" s="22" t="s">
        <v>19</v>
      </c>
      <c r="M10" s="22"/>
      <c r="N10" s="21"/>
    </row>
    <row r="11" spans="1:14" s="3" customFormat="1" x14ac:dyDescent="0.15">
      <c r="A11" s="49"/>
      <c r="B11" s="51"/>
      <c r="C11" s="22">
        <v>140521013</v>
      </c>
      <c r="D11" s="54"/>
      <c r="E11" s="23" t="s">
        <v>35</v>
      </c>
      <c r="F11" s="22" t="s">
        <v>37</v>
      </c>
      <c r="G11" s="22" t="s">
        <v>6</v>
      </c>
      <c r="H11" s="44" t="s">
        <v>26</v>
      </c>
      <c r="I11" s="22" t="s">
        <v>22</v>
      </c>
      <c r="J11" s="22">
        <v>123456</v>
      </c>
      <c r="K11" s="22" t="s">
        <v>23</v>
      </c>
      <c r="L11" s="22"/>
      <c r="M11" s="22"/>
      <c r="N11" s="21"/>
    </row>
    <row r="12" spans="1:14" s="3" customFormat="1" hidden="1" x14ac:dyDescent="0.15">
      <c r="A12" s="49">
        <v>6</v>
      </c>
      <c r="B12" s="51"/>
      <c r="C12" s="22">
        <v>140521014</v>
      </c>
      <c r="D12" s="54"/>
      <c r="E12" s="23" t="s">
        <v>38</v>
      </c>
      <c r="F12" s="22" t="s">
        <v>39</v>
      </c>
      <c r="G12" s="22" t="s">
        <v>6</v>
      </c>
      <c r="H12" s="44" t="s">
        <v>26</v>
      </c>
      <c r="I12" s="22" t="s">
        <v>17</v>
      </c>
      <c r="J12" s="22">
        <v>123456</v>
      </c>
      <c r="K12" s="22" t="s">
        <v>18</v>
      </c>
      <c r="L12" s="22" t="s">
        <v>27</v>
      </c>
      <c r="M12" s="22"/>
      <c r="N12" s="21"/>
    </row>
    <row r="13" spans="1:14" s="3" customFormat="1" x14ac:dyDescent="0.15">
      <c r="A13" s="49"/>
      <c r="B13" s="51"/>
      <c r="C13" s="22">
        <v>140521014</v>
      </c>
      <c r="D13" s="54"/>
      <c r="E13" s="23" t="s">
        <v>38</v>
      </c>
      <c r="F13" s="22" t="s">
        <v>40</v>
      </c>
      <c r="G13" s="22" t="s">
        <v>6</v>
      </c>
      <c r="H13" s="44" t="s">
        <v>26</v>
      </c>
      <c r="I13" s="22" t="s">
        <v>22</v>
      </c>
      <c r="J13" s="22">
        <v>123456</v>
      </c>
      <c r="K13" s="22" t="s">
        <v>23</v>
      </c>
      <c r="L13" s="22"/>
      <c r="M13" s="22"/>
      <c r="N13" s="21"/>
    </row>
    <row r="14" spans="1:14" s="3" customFormat="1" hidden="1" x14ac:dyDescent="0.15">
      <c r="A14" s="49">
        <v>7</v>
      </c>
      <c r="B14" s="51"/>
      <c r="C14" s="22">
        <v>140521015</v>
      </c>
      <c r="D14" s="54"/>
      <c r="E14" s="23" t="s">
        <v>41</v>
      </c>
      <c r="F14" s="22" t="s">
        <v>42</v>
      </c>
      <c r="G14" s="22" t="s">
        <v>6</v>
      </c>
      <c r="H14" s="44" t="s">
        <v>26</v>
      </c>
      <c r="I14" s="22" t="s">
        <v>17</v>
      </c>
      <c r="J14" s="22">
        <v>123456</v>
      </c>
      <c r="K14" s="22" t="s">
        <v>18</v>
      </c>
      <c r="L14" s="22" t="s">
        <v>19</v>
      </c>
      <c r="M14" s="22"/>
      <c r="N14" s="21"/>
    </row>
    <row r="15" spans="1:14" s="3" customFormat="1" x14ac:dyDescent="0.15">
      <c r="A15" s="49"/>
      <c r="B15" s="51"/>
      <c r="C15" s="22">
        <v>140521015</v>
      </c>
      <c r="D15" s="54"/>
      <c r="E15" s="23" t="s">
        <v>41</v>
      </c>
      <c r="F15" s="22" t="s">
        <v>43</v>
      </c>
      <c r="G15" s="22" t="s">
        <v>6</v>
      </c>
      <c r="H15" s="44" t="s">
        <v>26</v>
      </c>
      <c r="I15" s="22" t="s">
        <v>22</v>
      </c>
      <c r="J15" s="22">
        <v>123456</v>
      </c>
      <c r="K15" s="22" t="s">
        <v>23</v>
      </c>
      <c r="L15" s="22"/>
      <c r="M15" s="22"/>
      <c r="N15" s="21"/>
    </row>
    <row r="16" spans="1:14" s="4" customFormat="1" hidden="1" x14ac:dyDescent="0.15">
      <c r="A16" s="49">
        <v>8</v>
      </c>
      <c r="B16" s="51"/>
      <c r="C16" s="22">
        <v>140521010</v>
      </c>
      <c r="D16" s="54"/>
      <c r="E16" s="23" t="s">
        <v>44</v>
      </c>
      <c r="F16" s="22" t="s">
        <v>45</v>
      </c>
      <c r="G16" s="22" t="s">
        <v>6</v>
      </c>
      <c r="H16" s="22" t="s">
        <v>46</v>
      </c>
      <c r="I16" s="22" t="s">
        <v>17</v>
      </c>
      <c r="J16" s="22">
        <v>123456</v>
      </c>
      <c r="K16" s="22" t="s">
        <v>18</v>
      </c>
      <c r="L16" s="22" t="s">
        <v>19</v>
      </c>
      <c r="M16" s="22"/>
      <c r="N16" s="5"/>
    </row>
    <row r="17" spans="1:14" s="4" customFormat="1" x14ac:dyDescent="0.15">
      <c r="A17" s="49"/>
      <c r="B17" s="51"/>
      <c r="C17" s="22">
        <v>140521010</v>
      </c>
      <c r="D17" s="54"/>
      <c r="E17" s="45" t="s">
        <v>193</v>
      </c>
      <c r="F17" s="33" t="s">
        <v>194</v>
      </c>
      <c r="G17" s="22" t="s">
        <v>6</v>
      </c>
      <c r="H17" s="22" t="s">
        <v>46</v>
      </c>
      <c r="I17" s="22" t="s">
        <v>22</v>
      </c>
      <c r="J17" s="22">
        <v>123456</v>
      </c>
      <c r="K17" s="22" t="s">
        <v>23</v>
      </c>
      <c r="L17" s="22"/>
      <c r="M17" s="22"/>
      <c r="N17" s="5"/>
    </row>
    <row r="18" spans="1:14" s="3" customFormat="1" hidden="1" x14ac:dyDescent="0.15">
      <c r="A18" s="49">
        <v>9</v>
      </c>
      <c r="B18" s="51"/>
      <c r="C18" s="14">
        <v>140581014</v>
      </c>
      <c r="D18" s="49" t="s">
        <v>47</v>
      </c>
      <c r="E18" s="15" t="s">
        <v>48</v>
      </c>
      <c r="F18" s="14" t="s">
        <v>49</v>
      </c>
      <c r="G18" s="14" t="s">
        <v>6</v>
      </c>
      <c r="H18" s="16" t="s">
        <v>50</v>
      </c>
      <c r="I18" s="14" t="s">
        <v>17</v>
      </c>
      <c r="J18" s="14">
        <v>123456</v>
      </c>
      <c r="K18" s="14" t="s">
        <v>18</v>
      </c>
      <c r="L18" s="14" t="s">
        <v>27</v>
      </c>
      <c r="M18" s="14"/>
      <c r="N18" s="21"/>
    </row>
    <row r="19" spans="1:14" s="3" customFormat="1" x14ac:dyDescent="0.15">
      <c r="A19" s="49"/>
      <c r="B19" s="51"/>
      <c r="C19" s="14">
        <v>140581014</v>
      </c>
      <c r="D19" s="49"/>
      <c r="E19" s="15" t="s">
        <v>48</v>
      </c>
      <c r="F19" s="14" t="s">
        <v>51</v>
      </c>
      <c r="G19" s="14" t="s">
        <v>6</v>
      </c>
      <c r="H19" s="16" t="s">
        <v>50</v>
      </c>
      <c r="I19" s="14" t="s">
        <v>22</v>
      </c>
      <c r="J19" s="14">
        <v>123456</v>
      </c>
      <c r="K19" s="14" t="s">
        <v>23</v>
      </c>
      <c r="L19" s="14"/>
      <c r="M19" s="14"/>
      <c r="N19" s="21"/>
    </row>
    <row r="20" spans="1:14" s="3" customFormat="1" hidden="1" x14ac:dyDescent="0.15">
      <c r="A20" s="49">
        <v>10</v>
      </c>
      <c r="B20" s="51"/>
      <c r="C20" s="14">
        <v>140581028</v>
      </c>
      <c r="D20" s="49"/>
      <c r="E20" s="15" t="s">
        <v>52</v>
      </c>
      <c r="F20" s="14" t="s">
        <v>53</v>
      </c>
      <c r="G20" s="14" t="s">
        <v>6</v>
      </c>
      <c r="H20" s="16" t="s">
        <v>50</v>
      </c>
      <c r="I20" s="14" t="s">
        <v>17</v>
      </c>
      <c r="J20" s="14">
        <v>123456</v>
      </c>
      <c r="K20" s="14" t="s">
        <v>18</v>
      </c>
      <c r="L20" s="14" t="s">
        <v>27</v>
      </c>
      <c r="M20" s="14"/>
      <c r="N20" s="21"/>
    </row>
    <row r="21" spans="1:14" s="3" customFormat="1" x14ac:dyDescent="0.15">
      <c r="A21" s="49"/>
      <c r="B21" s="51"/>
      <c r="C21" s="14">
        <v>140581028</v>
      </c>
      <c r="D21" s="55"/>
      <c r="E21" s="15" t="s">
        <v>52</v>
      </c>
      <c r="F21" s="14" t="s">
        <v>54</v>
      </c>
      <c r="G21" s="14" t="s">
        <v>6</v>
      </c>
      <c r="H21" s="16" t="s">
        <v>50</v>
      </c>
      <c r="I21" s="14" t="s">
        <v>22</v>
      </c>
      <c r="J21" s="14">
        <v>123456</v>
      </c>
      <c r="K21" s="14" t="s">
        <v>23</v>
      </c>
      <c r="L21" s="14"/>
      <c r="M21" s="14"/>
      <c r="N21" s="21"/>
    </row>
    <row r="22" spans="1:14" s="3" customFormat="1" hidden="1" x14ac:dyDescent="0.15">
      <c r="A22" s="49">
        <v>11</v>
      </c>
      <c r="B22" s="51"/>
      <c r="C22" s="14">
        <v>140581032</v>
      </c>
      <c r="D22" s="49"/>
      <c r="E22" s="15" t="s">
        <v>55</v>
      </c>
      <c r="F22" s="14" t="s">
        <v>56</v>
      </c>
      <c r="G22" s="14" t="s">
        <v>6</v>
      </c>
      <c r="H22" s="16" t="s">
        <v>50</v>
      </c>
      <c r="I22" s="14" t="s">
        <v>17</v>
      </c>
      <c r="J22" s="14">
        <v>123456</v>
      </c>
      <c r="K22" s="14" t="s">
        <v>18</v>
      </c>
      <c r="L22" s="14" t="s">
        <v>19</v>
      </c>
      <c r="M22" s="14"/>
      <c r="N22" s="21"/>
    </row>
    <row r="23" spans="1:14" s="3" customFormat="1" x14ac:dyDescent="0.15">
      <c r="A23" s="49"/>
      <c r="B23" s="51"/>
      <c r="C23" s="14">
        <v>140581032</v>
      </c>
      <c r="D23" s="49"/>
      <c r="E23" s="15" t="s">
        <v>55</v>
      </c>
      <c r="F23" s="14" t="s">
        <v>57</v>
      </c>
      <c r="G23" s="14" t="s">
        <v>6</v>
      </c>
      <c r="H23" s="16" t="s">
        <v>50</v>
      </c>
      <c r="I23" s="14" t="s">
        <v>22</v>
      </c>
      <c r="J23" s="14">
        <v>123456</v>
      </c>
      <c r="K23" s="14" t="s">
        <v>23</v>
      </c>
      <c r="L23" s="14"/>
      <c r="M23" s="14"/>
      <c r="N23" s="21"/>
    </row>
    <row r="24" spans="1:14" s="3" customFormat="1" hidden="1" x14ac:dyDescent="0.15">
      <c r="A24" s="49">
        <v>12</v>
      </c>
      <c r="B24" s="51"/>
      <c r="C24" s="14">
        <v>140581026</v>
      </c>
      <c r="D24" s="49"/>
      <c r="E24" s="15" t="s">
        <v>58</v>
      </c>
      <c r="F24" s="14" t="s">
        <v>59</v>
      </c>
      <c r="G24" s="14" t="s">
        <v>6</v>
      </c>
      <c r="H24" s="16" t="s">
        <v>50</v>
      </c>
      <c r="I24" s="14" t="s">
        <v>17</v>
      </c>
      <c r="J24" s="14">
        <v>123456</v>
      </c>
      <c r="K24" s="14" t="s">
        <v>18</v>
      </c>
      <c r="L24" s="14" t="s">
        <v>19</v>
      </c>
      <c r="M24" s="14"/>
      <c r="N24" s="21"/>
    </row>
    <row r="25" spans="1:14" s="3" customFormat="1" x14ac:dyDescent="0.15">
      <c r="A25" s="49"/>
      <c r="B25" s="51"/>
      <c r="C25" s="14">
        <v>140581026</v>
      </c>
      <c r="D25" s="49"/>
      <c r="E25" s="15" t="s">
        <v>58</v>
      </c>
      <c r="F25" s="14" t="s">
        <v>60</v>
      </c>
      <c r="G25" s="14" t="s">
        <v>6</v>
      </c>
      <c r="H25" s="16" t="s">
        <v>50</v>
      </c>
      <c r="I25" s="14" t="s">
        <v>22</v>
      </c>
      <c r="J25" s="14">
        <v>123456</v>
      </c>
      <c r="K25" s="14" t="s">
        <v>23</v>
      </c>
      <c r="L25" s="14"/>
      <c r="M25" s="14"/>
      <c r="N25" s="21"/>
    </row>
    <row r="26" spans="1:14" s="3" customFormat="1" hidden="1" x14ac:dyDescent="0.15">
      <c r="A26" s="49">
        <v>13</v>
      </c>
      <c r="B26" s="51"/>
      <c r="C26" s="14">
        <v>140581023</v>
      </c>
      <c r="D26" s="49"/>
      <c r="E26" s="15" t="s">
        <v>61</v>
      </c>
      <c r="F26" s="14" t="s">
        <v>62</v>
      </c>
      <c r="G26" s="14" t="s">
        <v>6</v>
      </c>
      <c r="H26" s="16" t="s">
        <v>50</v>
      </c>
      <c r="I26" s="14" t="s">
        <v>17</v>
      </c>
      <c r="J26" s="14">
        <v>123456</v>
      </c>
      <c r="K26" s="14" t="s">
        <v>18</v>
      </c>
      <c r="L26" s="14" t="s">
        <v>19</v>
      </c>
      <c r="M26" s="14"/>
      <c r="N26" s="21"/>
    </row>
    <row r="27" spans="1:14" s="3" customFormat="1" x14ac:dyDescent="0.15">
      <c r="A27" s="49"/>
      <c r="B27" s="51"/>
      <c r="C27" s="14">
        <v>140581023</v>
      </c>
      <c r="D27" s="49"/>
      <c r="E27" s="15" t="s">
        <v>61</v>
      </c>
      <c r="F27" s="14" t="s">
        <v>63</v>
      </c>
      <c r="G27" s="14" t="s">
        <v>6</v>
      </c>
      <c r="H27" s="16" t="s">
        <v>50</v>
      </c>
      <c r="I27" s="14" t="s">
        <v>22</v>
      </c>
      <c r="J27" s="14">
        <v>123456</v>
      </c>
      <c r="K27" s="14" t="s">
        <v>23</v>
      </c>
      <c r="L27" s="14"/>
      <c r="M27" s="14"/>
      <c r="N27" s="21"/>
    </row>
    <row r="28" spans="1:14" s="3" customFormat="1" hidden="1" x14ac:dyDescent="0.15">
      <c r="A28" s="49">
        <v>14</v>
      </c>
      <c r="B28" s="51"/>
      <c r="C28" s="14">
        <v>140581029</v>
      </c>
      <c r="D28" s="49"/>
      <c r="E28" s="15" t="s">
        <v>64</v>
      </c>
      <c r="F28" s="14" t="s">
        <v>65</v>
      </c>
      <c r="G28" s="14" t="s">
        <v>6</v>
      </c>
      <c r="H28" s="16" t="s">
        <v>50</v>
      </c>
      <c r="I28" s="14" t="s">
        <v>17</v>
      </c>
      <c r="J28" s="14">
        <v>123456</v>
      </c>
      <c r="K28" s="14" t="s">
        <v>18</v>
      </c>
      <c r="L28" s="14" t="s">
        <v>27</v>
      </c>
      <c r="M28" s="14"/>
      <c r="N28" s="21"/>
    </row>
    <row r="29" spans="1:14" s="3" customFormat="1" x14ac:dyDescent="0.15">
      <c r="A29" s="49"/>
      <c r="B29" s="51"/>
      <c r="C29" s="14">
        <v>140581029</v>
      </c>
      <c r="D29" s="49"/>
      <c r="E29" s="15" t="s">
        <v>64</v>
      </c>
      <c r="F29" s="14" t="s">
        <v>66</v>
      </c>
      <c r="G29" s="14" t="s">
        <v>6</v>
      </c>
      <c r="H29" s="16" t="s">
        <v>50</v>
      </c>
      <c r="I29" s="14" t="s">
        <v>22</v>
      </c>
      <c r="J29" s="14">
        <v>123456</v>
      </c>
      <c r="K29" s="14" t="s">
        <v>23</v>
      </c>
      <c r="L29" s="14"/>
      <c r="M29" s="14"/>
      <c r="N29" s="21"/>
    </row>
    <row r="30" spans="1:14" s="3" customFormat="1" hidden="1" x14ac:dyDescent="0.15">
      <c r="A30" s="49">
        <v>15</v>
      </c>
      <c r="B30" s="51"/>
      <c r="C30" s="14">
        <v>140581033</v>
      </c>
      <c r="D30" s="49"/>
      <c r="E30" s="15" t="s">
        <v>67</v>
      </c>
      <c r="F30" s="14" t="s">
        <v>68</v>
      </c>
      <c r="G30" s="14" t="s">
        <v>6</v>
      </c>
      <c r="H30" s="16" t="s">
        <v>69</v>
      </c>
      <c r="I30" s="14" t="s">
        <v>17</v>
      </c>
      <c r="J30" s="14">
        <v>123456</v>
      </c>
      <c r="K30" s="14" t="s">
        <v>18</v>
      </c>
      <c r="L30" s="14"/>
      <c r="M30" s="14"/>
      <c r="N30" s="21"/>
    </row>
    <row r="31" spans="1:14" s="3" customFormat="1" x14ac:dyDescent="0.15">
      <c r="A31" s="49"/>
      <c r="B31" s="51"/>
      <c r="C31" s="14">
        <v>140581033</v>
      </c>
      <c r="D31" s="49"/>
      <c r="E31" s="15" t="s">
        <v>67</v>
      </c>
      <c r="F31" s="14" t="s">
        <v>70</v>
      </c>
      <c r="G31" s="14" t="s">
        <v>6</v>
      </c>
      <c r="H31" s="16" t="s">
        <v>69</v>
      </c>
      <c r="I31" s="14" t="s">
        <v>22</v>
      </c>
      <c r="J31" s="14">
        <v>123456</v>
      </c>
      <c r="K31" s="14" t="s">
        <v>23</v>
      </c>
      <c r="L31" s="14"/>
      <c r="M31" s="14"/>
      <c r="N31" s="21"/>
    </row>
    <row r="32" spans="1:14" s="3" customFormat="1" hidden="1" x14ac:dyDescent="0.15">
      <c r="A32" s="49">
        <v>16</v>
      </c>
      <c r="B32" s="51"/>
      <c r="C32" s="14">
        <v>140581003</v>
      </c>
      <c r="D32" s="49"/>
      <c r="E32" s="15" t="s">
        <v>71</v>
      </c>
      <c r="F32" s="14" t="s">
        <v>72</v>
      </c>
      <c r="G32" s="14" t="s">
        <v>6</v>
      </c>
      <c r="H32" s="16" t="s">
        <v>73</v>
      </c>
      <c r="I32" s="14" t="s">
        <v>17</v>
      </c>
      <c r="J32" s="14">
        <v>123456</v>
      </c>
      <c r="K32" s="14" t="s">
        <v>18</v>
      </c>
      <c r="L32" s="14" t="s">
        <v>27</v>
      </c>
      <c r="M32" s="14"/>
      <c r="N32" s="21"/>
    </row>
    <row r="33" spans="1:14" s="3" customFormat="1" x14ac:dyDescent="0.15">
      <c r="A33" s="49"/>
      <c r="B33" s="51"/>
      <c r="C33" s="14">
        <v>140581003</v>
      </c>
      <c r="D33" s="49"/>
      <c r="E33" s="15" t="s">
        <v>71</v>
      </c>
      <c r="F33" s="14" t="s">
        <v>74</v>
      </c>
      <c r="G33" s="14" t="s">
        <v>6</v>
      </c>
      <c r="H33" s="16" t="s">
        <v>73</v>
      </c>
      <c r="I33" s="14" t="s">
        <v>22</v>
      </c>
      <c r="J33" s="14">
        <v>123456</v>
      </c>
      <c r="K33" s="14" t="s">
        <v>23</v>
      </c>
      <c r="L33" s="14"/>
      <c r="M33" s="14"/>
      <c r="N33" s="21"/>
    </row>
    <row r="34" spans="1:14" s="3" customFormat="1" hidden="1" x14ac:dyDescent="0.15">
      <c r="A34" s="49">
        <v>17</v>
      </c>
      <c r="B34" s="51"/>
      <c r="C34" s="14">
        <v>140581005</v>
      </c>
      <c r="D34" s="49"/>
      <c r="E34" s="15" t="s">
        <v>75</v>
      </c>
      <c r="F34" s="14" t="s">
        <v>76</v>
      </c>
      <c r="G34" s="14" t="s">
        <v>6</v>
      </c>
      <c r="H34" s="16" t="s">
        <v>77</v>
      </c>
      <c r="I34" s="14" t="s">
        <v>17</v>
      </c>
      <c r="J34" s="14">
        <v>123456</v>
      </c>
      <c r="K34" s="14" t="s">
        <v>18</v>
      </c>
      <c r="L34" s="14"/>
      <c r="M34" s="14"/>
      <c r="N34" s="21"/>
    </row>
    <row r="35" spans="1:14" s="3" customFormat="1" x14ac:dyDescent="0.15">
      <c r="A35" s="49"/>
      <c r="B35" s="51"/>
      <c r="C35" s="14">
        <v>140581005</v>
      </c>
      <c r="D35" s="49"/>
      <c r="E35" s="15" t="s">
        <v>75</v>
      </c>
      <c r="F35" s="14" t="s">
        <v>78</v>
      </c>
      <c r="G35" s="14" t="s">
        <v>6</v>
      </c>
      <c r="H35" s="16" t="s">
        <v>79</v>
      </c>
      <c r="I35" s="14" t="s">
        <v>22</v>
      </c>
      <c r="J35" s="14">
        <v>123456</v>
      </c>
      <c r="K35" s="14" t="s">
        <v>23</v>
      </c>
      <c r="L35" s="14"/>
      <c r="M35" s="14"/>
      <c r="N35" s="21"/>
    </row>
    <row r="36" spans="1:14" s="3" customFormat="1" hidden="1" x14ac:dyDescent="0.15">
      <c r="A36" s="49">
        <v>18</v>
      </c>
      <c r="B36" s="51"/>
      <c r="C36" s="14">
        <v>140581010</v>
      </c>
      <c r="D36" s="49"/>
      <c r="E36" s="15" t="s">
        <v>80</v>
      </c>
      <c r="F36" s="14" t="s">
        <v>81</v>
      </c>
      <c r="G36" s="14" t="s">
        <v>6</v>
      </c>
      <c r="H36" s="16" t="s">
        <v>82</v>
      </c>
      <c r="I36" s="14" t="s">
        <v>17</v>
      </c>
      <c r="J36" s="14">
        <v>123456</v>
      </c>
      <c r="K36" s="14" t="s">
        <v>18</v>
      </c>
      <c r="L36" s="14"/>
      <c r="M36" s="14"/>
      <c r="N36" s="21"/>
    </row>
    <row r="37" spans="1:14" s="3" customFormat="1" x14ac:dyDescent="0.15">
      <c r="A37" s="49"/>
      <c r="B37" s="51"/>
      <c r="C37" s="14">
        <v>140581010</v>
      </c>
      <c r="D37" s="49"/>
      <c r="E37" s="15" t="s">
        <v>80</v>
      </c>
      <c r="F37" s="14" t="s">
        <v>83</v>
      </c>
      <c r="G37" s="14" t="s">
        <v>6</v>
      </c>
      <c r="H37" s="16" t="s">
        <v>82</v>
      </c>
      <c r="I37" s="14" t="s">
        <v>22</v>
      </c>
      <c r="J37" s="14">
        <v>123456</v>
      </c>
      <c r="K37" s="14" t="s">
        <v>23</v>
      </c>
      <c r="L37" s="14"/>
      <c r="M37" s="14"/>
      <c r="N37" s="21"/>
    </row>
    <row r="38" spans="1:14" s="3" customFormat="1" hidden="1" x14ac:dyDescent="0.15">
      <c r="A38" s="49">
        <v>19</v>
      </c>
      <c r="B38" s="51"/>
      <c r="C38" s="14">
        <v>140581012</v>
      </c>
      <c r="D38" s="49"/>
      <c r="E38" s="15" t="s">
        <v>84</v>
      </c>
      <c r="F38" s="14" t="s">
        <v>85</v>
      </c>
      <c r="G38" s="14" t="s">
        <v>6</v>
      </c>
      <c r="H38" s="16" t="s">
        <v>86</v>
      </c>
      <c r="I38" s="14" t="s">
        <v>17</v>
      </c>
      <c r="J38" s="14">
        <v>123456</v>
      </c>
      <c r="K38" s="14" t="s">
        <v>18</v>
      </c>
      <c r="L38" s="14"/>
      <c r="M38" s="14"/>
      <c r="N38" s="21"/>
    </row>
    <row r="39" spans="1:14" s="3" customFormat="1" x14ac:dyDescent="0.15">
      <c r="A39" s="49"/>
      <c r="B39" s="51"/>
      <c r="C39" s="14">
        <v>140581012</v>
      </c>
      <c r="D39" s="49"/>
      <c r="E39" s="15" t="s">
        <v>84</v>
      </c>
      <c r="F39" s="14" t="s">
        <v>87</v>
      </c>
      <c r="G39" s="14" t="s">
        <v>6</v>
      </c>
      <c r="H39" s="16" t="s">
        <v>86</v>
      </c>
      <c r="I39" s="14" t="s">
        <v>22</v>
      </c>
      <c r="J39" s="14">
        <v>123456</v>
      </c>
      <c r="K39" s="14" t="s">
        <v>23</v>
      </c>
      <c r="L39" s="14"/>
      <c r="M39" s="14"/>
      <c r="N39" s="21"/>
    </row>
    <row r="40" spans="1:14" s="5" customFormat="1" hidden="1" x14ac:dyDescent="0.15">
      <c r="A40" s="49">
        <v>20</v>
      </c>
      <c r="B40" s="51"/>
      <c r="C40" s="17"/>
      <c r="D40" s="55"/>
      <c r="E40" s="18" t="s">
        <v>88</v>
      </c>
      <c r="F40" s="17" t="s">
        <v>89</v>
      </c>
      <c r="G40" s="17" t="s">
        <v>6</v>
      </c>
      <c r="H40" s="17" t="s">
        <v>90</v>
      </c>
      <c r="I40" s="17" t="s">
        <v>17</v>
      </c>
      <c r="J40" s="17">
        <v>123456</v>
      </c>
      <c r="K40" s="17" t="s">
        <v>18</v>
      </c>
      <c r="L40" s="17"/>
      <c r="M40" s="17"/>
    </row>
    <row r="41" spans="1:14" s="5" customFormat="1" x14ac:dyDescent="0.15">
      <c r="A41" s="49"/>
      <c r="B41" s="51"/>
      <c r="C41" s="17"/>
      <c r="D41" s="55"/>
      <c r="E41" s="36" t="s">
        <v>197</v>
      </c>
      <c r="F41" s="34" t="s">
        <v>196</v>
      </c>
      <c r="G41" s="17" t="s">
        <v>6</v>
      </c>
      <c r="H41" s="17" t="s">
        <v>90</v>
      </c>
      <c r="I41" s="17" t="s">
        <v>22</v>
      </c>
      <c r="J41" s="17">
        <v>123456</v>
      </c>
      <c r="K41" s="17" t="s">
        <v>23</v>
      </c>
      <c r="L41" s="17"/>
      <c r="M41" s="17"/>
    </row>
    <row r="42" spans="1:14" s="5" customFormat="1" hidden="1" x14ac:dyDescent="0.15">
      <c r="A42" s="49">
        <v>21</v>
      </c>
      <c r="B42" s="51"/>
      <c r="C42" s="17"/>
      <c r="D42" s="55"/>
      <c r="E42" s="18" t="s">
        <v>91</v>
      </c>
      <c r="F42" s="17" t="s">
        <v>92</v>
      </c>
      <c r="G42" s="17" t="s">
        <v>6</v>
      </c>
      <c r="H42" s="17" t="s">
        <v>93</v>
      </c>
      <c r="I42" s="17" t="s">
        <v>17</v>
      </c>
      <c r="J42" s="17">
        <v>123456</v>
      </c>
      <c r="K42" s="17" t="s">
        <v>18</v>
      </c>
      <c r="L42" s="17"/>
      <c r="M42" s="17"/>
    </row>
    <row r="43" spans="1:14" s="5" customFormat="1" x14ac:dyDescent="0.15">
      <c r="A43" s="49"/>
      <c r="B43" s="51"/>
      <c r="C43" s="17"/>
      <c r="D43" s="55"/>
      <c r="E43" s="36" t="s">
        <v>198</v>
      </c>
      <c r="F43" s="34" t="s">
        <v>199</v>
      </c>
      <c r="G43" s="17" t="s">
        <v>6</v>
      </c>
      <c r="H43" s="17" t="s">
        <v>93</v>
      </c>
      <c r="I43" s="17" t="s">
        <v>22</v>
      </c>
      <c r="J43" s="17">
        <v>123456</v>
      </c>
      <c r="K43" s="17" t="s">
        <v>23</v>
      </c>
      <c r="L43" s="17"/>
      <c r="M43" s="17"/>
    </row>
    <row r="44" spans="1:14" s="5" customFormat="1" hidden="1" x14ac:dyDescent="0.15">
      <c r="A44" s="49">
        <v>22</v>
      </c>
      <c r="B44" s="51"/>
      <c r="C44" s="17">
        <v>140581008</v>
      </c>
      <c r="D44" s="55"/>
      <c r="E44" s="18" t="s">
        <v>94</v>
      </c>
      <c r="F44" s="17" t="s">
        <v>95</v>
      </c>
      <c r="G44" s="17" t="s">
        <v>6</v>
      </c>
      <c r="H44" s="17" t="s">
        <v>96</v>
      </c>
      <c r="I44" s="17" t="s">
        <v>17</v>
      </c>
      <c r="J44" s="17">
        <v>123456</v>
      </c>
      <c r="K44" s="17" t="s">
        <v>18</v>
      </c>
      <c r="L44" s="17"/>
      <c r="M44" s="17"/>
    </row>
    <row r="45" spans="1:14" s="5" customFormat="1" x14ac:dyDescent="0.15">
      <c r="A45" s="49"/>
      <c r="B45" s="51"/>
      <c r="C45" s="17">
        <v>140581008</v>
      </c>
      <c r="D45" s="55"/>
      <c r="E45" s="36" t="s">
        <v>200</v>
      </c>
      <c r="F45" s="34" t="s">
        <v>201</v>
      </c>
      <c r="G45" s="17" t="s">
        <v>6</v>
      </c>
      <c r="H45" s="17" t="s">
        <v>96</v>
      </c>
      <c r="I45" s="17" t="s">
        <v>22</v>
      </c>
      <c r="J45" s="17">
        <v>123456</v>
      </c>
      <c r="K45" s="17" t="s">
        <v>23</v>
      </c>
      <c r="L45" s="17"/>
      <c r="M45" s="17"/>
    </row>
    <row r="46" spans="1:14" s="5" customFormat="1" hidden="1" x14ac:dyDescent="0.15">
      <c r="A46" s="49">
        <v>23</v>
      </c>
      <c r="B46" s="51"/>
      <c r="C46" s="17">
        <v>140581002</v>
      </c>
      <c r="D46" s="55"/>
      <c r="E46" s="18" t="s">
        <v>97</v>
      </c>
      <c r="F46" s="34" t="s">
        <v>185</v>
      </c>
      <c r="G46" s="17" t="s">
        <v>6</v>
      </c>
      <c r="H46" s="17" t="s">
        <v>98</v>
      </c>
      <c r="I46" s="17" t="s">
        <v>17</v>
      </c>
      <c r="J46" s="17">
        <v>123456</v>
      </c>
      <c r="K46" s="17" t="s">
        <v>18</v>
      </c>
      <c r="L46" s="17"/>
      <c r="M46" s="17"/>
    </row>
    <row r="47" spans="1:14" s="5" customFormat="1" x14ac:dyDescent="0.15">
      <c r="A47" s="49"/>
      <c r="B47" s="51"/>
      <c r="C47" s="22">
        <v>140581002</v>
      </c>
      <c r="D47" s="55"/>
      <c r="E47" s="45" t="s">
        <v>202</v>
      </c>
      <c r="F47" s="33" t="s">
        <v>186</v>
      </c>
      <c r="G47" s="22" t="s">
        <v>6</v>
      </c>
      <c r="H47" s="22" t="s">
        <v>98</v>
      </c>
      <c r="I47" s="22" t="s">
        <v>22</v>
      </c>
      <c r="J47" s="22">
        <v>123456</v>
      </c>
      <c r="K47" s="22" t="s">
        <v>23</v>
      </c>
      <c r="L47" s="22"/>
      <c r="M47" s="22"/>
    </row>
    <row r="48" spans="1:14" s="5" customFormat="1" hidden="1" x14ac:dyDescent="0.15">
      <c r="A48" s="49">
        <v>24</v>
      </c>
      <c r="B48" s="51"/>
      <c r="C48" s="17"/>
      <c r="D48" s="55"/>
      <c r="E48" s="18" t="s">
        <v>99</v>
      </c>
      <c r="F48" s="17" t="s">
        <v>100</v>
      </c>
      <c r="G48" s="17" t="s">
        <v>6</v>
      </c>
      <c r="H48" s="19">
        <v>5846112</v>
      </c>
      <c r="I48" s="17" t="s">
        <v>17</v>
      </c>
      <c r="J48" s="17">
        <v>123456</v>
      </c>
      <c r="K48" s="17" t="s">
        <v>18</v>
      </c>
      <c r="L48" s="17"/>
      <c r="M48" s="17"/>
    </row>
    <row r="49" spans="1:14" s="5" customFormat="1" x14ac:dyDescent="0.15">
      <c r="A49" s="49"/>
      <c r="B49" s="51"/>
      <c r="C49" s="17"/>
      <c r="D49" s="55"/>
      <c r="E49" s="36" t="s">
        <v>203</v>
      </c>
      <c r="F49" s="34" t="s">
        <v>204</v>
      </c>
      <c r="G49" s="17" t="s">
        <v>6</v>
      </c>
      <c r="H49" s="20">
        <v>5846112</v>
      </c>
      <c r="I49" s="17" t="s">
        <v>22</v>
      </c>
      <c r="J49" s="17">
        <v>123456</v>
      </c>
      <c r="K49" s="17" t="s">
        <v>23</v>
      </c>
      <c r="L49" s="17"/>
      <c r="M49" s="17"/>
    </row>
    <row r="50" spans="1:14" s="5" customFormat="1" hidden="1" x14ac:dyDescent="0.15">
      <c r="A50" s="49">
        <v>25</v>
      </c>
      <c r="B50" s="51"/>
      <c r="C50" s="17">
        <v>140581011</v>
      </c>
      <c r="D50" s="55"/>
      <c r="E50" s="18" t="s">
        <v>101</v>
      </c>
      <c r="F50" s="17" t="s">
        <v>102</v>
      </c>
      <c r="G50" s="17" t="s">
        <v>6</v>
      </c>
      <c r="H50" s="17" t="s">
        <v>103</v>
      </c>
      <c r="I50" s="17" t="s">
        <v>17</v>
      </c>
      <c r="J50" s="17">
        <v>123456</v>
      </c>
      <c r="K50" s="17" t="s">
        <v>18</v>
      </c>
      <c r="L50" s="17"/>
      <c r="M50" s="17"/>
    </row>
    <row r="51" spans="1:14" s="5" customFormat="1" x14ac:dyDescent="0.15">
      <c r="A51" s="49"/>
      <c r="B51" s="51"/>
      <c r="C51" s="17">
        <v>140581011</v>
      </c>
      <c r="D51" s="55"/>
      <c r="E51" s="36" t="s">
        <v>206</v>
      </c>
      <c r="F51" s="34" t="s">
        <v>205</v>
      </c>
      <c r="G51" s="17" t="s">
        <v>6</v>
      </c>
      <c r="H51" s="17" t="s">
        <v>103</v>
      </c>
      <c r="I51" s="17" t="s">
        <v>22</v>
      </c>
      <c r="J51" s="17">
        <v>123456</v>
      </c>
      <c r="K51" s="17" t="s">
        <v>23</v>
      </c>
      <c r="L51" s="17"/>
      <c r="M51" s="17"/>
    </row>
    <row r="52" spans="1:14" s="3" customFormat="1" hidden="1" x14ac:dyDescent="0.15">
      <c r="A52" s="49">
        <v>26</v>
      </c>
      <c r="B52" s="51"/>
      <c r="C52" s="14">
        <v>140581009</v>
      </c>
      <c r="D52" s="49"/>
      <c r="E52" s="15" t="s">
        <v>104</v>
      </c>
      <c r="F52" s="14" t="s">
        <v>105</v>
      </c>
      <c r="G52" s="14" t="s">
        <v>6</v>
      </c>
      <c r="H52" s="16" t="s">
        <v>106</v>
      </c>
      <c r="I52" s="14" t="s">
        <v>17</v>
      </c>
      <c r="J52" s="14">
        <v>123456</v>
      </c>
      <c r="K52" s="14" t="s">
        <v>18</v>
      </c>
      <c r="L52" s="14"/>
      <c r="M52" s="14"/>
      <c r="N52" s="21"/>
    </row>
    <row r="53" spans="1:14" s="3" customFormat="1" x14ac:dyDescent="0.15">
      <c r="A53" s="49"/>
      <c r="B53" s="51"/>
      <c r="C53" s="14">
        <v>140581009</v>
      </c>
      <c r="D53" s="49"/>
      <c r="E53" s="15" t="s">
        <v>104</v>
      </c>
      <c r="F53" s="14" t="s">
        <v>107</v>
      </c>
      <c r="G53" s="14" t="s">
        <v>6</v>
      </c>
      <c r="H53" s="16" t="s">
        <v>106</v>
      </c>
      <c r="I53" s="14" t="s">
        <v>22</v>
      </c>
      <c r="J53" s="14">
        <v>123456</v>
      </c>
      <c r="K53" s="14" t="s">
        <v>23</v>
      </c>
      <c r="L53" s="14"/>
      <c r="M53" s="14"/>
      <c r="N53" s="21"/>
    </row>
    <row r="54" spans="1:14" s="3" customFormat="1" hidden="1" x14ac:dyDescent="0.15">
      <c r="A54" s="49">
        <v>27</v>
      </c>
      <c r="B54" s="51"/>
      <c r="C54" s="14">
        <v>140522011</v>
      </c>
      <c r="D54" s="56" t="s">
        <v>108</v>
      </c>
      <c r="E54" s="15" t="s">
        <v>109</v>
      </c>
      <c r="F54" s="14" t="s">
        <v>110</v>
      </c>
      <c r="G54" s="14" t="s">
        <v>6</v>
      </c>
      <c r="H54" s="16" t="s">
        <v>50</v>
      </c>
      <c r="I54" s="14" t="s">
        <v>17</v>
      </c>
      <c r="J54" s="14">
        <v>123456</v>
      </c>
      <c r="K54" s="14" t="s">
        <v>18</v>
      </c>
      <c r="L54" s="14" t="s">
        <v>27</v>
      </c>
      <c r="M54" s="14"/>
      <c r="N54" s="21"/>
    </row>
    <row r="55" spans="1:14" s="3" customFormat="1" x14ac:dyDescent="0.15">
      <c r="A55" s="49"/>
      <c r="B55" s="51"/>
      <c r="C55" s="14">
        <v>140522011</v>
      </c>
      <c r="D55" s="57"/>
      <c r="E55" s="15" t="s">
        <v>109</v>
      </c>
      <c r="F55" s="14" t="s">
        <v>111</v>
      </c>
      <c r="G55" s="14" t="s">
        <v>6</v>
      </c>
      <c r="H55" s="16" t="s">
        <v>50</v>
      </c>
      <c r="I55" s="14" t="s">
        <v>22</v>
      </c>
      <c r="J55" s="14">
        <v>123456</v>
      </c>
      <c r="K55" s="14" t="s">
        <v>23</v>
      </c>
      <c r="L55" s="14"/>
      <c r="M55" s="14"/>
      <c r="N55" s="21"/>
    </row>
    <row r="56" spans="1:14" s="3" customFormat="1" hidden="1" x14ac:dyDescent="0.15">
      <c r="A56" s="49">
        <v>28</v>
      </c>
      <c r="B56" s="51"/>
      <c r="C56" s="14">
        <v>140522012</v>
      </c>
      <c r="D56" s="57"/>
      <c r="E56" s="15" t="s">
        <v>112</v>
      </c>
      <c r="F56" s="14" t="s">
        <v>113</v>
      </c>
      <c r="G56" s="14" t="s">
        <v>6</v>
      </c>
      <c r="H56" s="16" t="s">
        <v>114</v>
      </c>
      <c r="I56" s="14" t="s">
        <v>17</v>
      </c>
      <c r="J56" s="14">
        <v>123456</v>
      </c>
      <c r="K56" s="14" t="s">
        <v>18</v>
      </c>
      <c r="L56" s="14"/>
      <c r="M56" s="14"/>
      <c r="N56" s="21"/>
    </row>
    <row r="57" spans="1:14" s="3" customFormat="1" x14ac:dyDescent="0.15">
      <c r="A57" s="49"/>
      <c r="B57" s="51"/>
      <c r="C57" s="14">
        <v>140522012</v>
      </c>
      <c r="D57" s="57"/>
      <c r="E57" s="15" t="s">
        <v>112</v>
      </c>
      <c r="F57" s="14" t="s">
        <v>115</v>
      </c>
      <c r="G57" s="14" t="s">
        <v>6</v>
      </c>
      <c r="H57" s="16" t="s">
        <v>114</v>
      </c>
      <c r="I57" s="14" t="s">
        <v>22</v>
      </c>
      <c r="J57" s="14">
        <v>123456</v>
      </c>
      <c r="K57" s="14" t="s">
        <v>23</v>
      </c>
      <c r="L57" s="14"/>
      <c r="M57" s="14"/>
      <c r="N57" s="21"/>
    </row>
    <row r="58" spans="1:14" s="3" customFormat="1" hidden="1" x14ac:dyDescent="0.15">
      <c r="A58" s="49">
        <v>29</v>
      </c>
      <c r="B58" s="51"/>
      <c r="C58" s="14">
        <v>140522010</v>
      </c>
      <c r="D58" s="57"/>
      <c r="E58" s="15" t="s">
        <v>116</v>
      </c>
      <c r="F58" s="14" t="s">
        <v>117</v>
      </c>
      <c r="G58" s="14" t="s">
        <v>6</v>
      </c>
      <c r="H58" s="16" t="s">
        <v>118</v>
      </c>
      <c r="I58" s="14" t="s">
        <v>17</v>
      </c>
      <c r="J58" s="14">
        <v>123456</v>
      </c>
      <c r="K58" s="14" t="s">
        <v>18</v>
      </c>
      <c r="L58" s="14"/>
      <c r="M58" s="14"/>
      <c r="N58" s="21"/>
    </row>
    <row r="59" spans="1:14" s="3" customFormat="1" x14ac:dyDescent="0.15">
      <c r="A59" s="49"/>
      <c r="B59" s="51"/>
      <c r="C59" s="14">
        <v>140522010</v>
      </c>
      <c r="D59" s="57"/>
      <c r="E59" s="15" t="s">
        <v>116</v>
      </c>
      <c r="F59" s="14" t="s">
        <v>119</v>
      </c>
      <c r="G59" s="14" t="s">
        <v>6</v>
      </c>
      <c r="H59" s="16" t="s">
        <v>118</v>
      </c>
      <c r="I59" s="14" t="s">
        <v>22</v>
      </c>
      <c r="J59" s="14">
        <v>123456</v>
      </c>
      <c r="K59" s="14" t="s">
        <v>23</v>
      </c>
      <c r="L59" s="14"/>
      <c r="M59" s="14"/>
      <c r="N59" s="21"/>
    </row>
    <row r="60" spans="1:14" s="3" customFormat="1" hidden="1" x14ac:dyDescent="0.15">
      <c r="A60" s="49">
        <v>30</v>
      </c>
      <c r="B60" s="51"/>
      <c r="C60" s="14">
        <v>140522020</v>
      </c>
      <c r="D60" s="57"/>
      <c r="E60" s="15" t="s">
        <v>120</v>
      </c>
      <c r="F60" s="14" t="s">
        <v>121</v>
      </c>
      <c r="G60" s="14" t="s">
        <v>6</v>
      </c>
      <c r="H60" s="16" t="s">
        <v>50</v>
      </c>
      <c r="I60" s="14" t="s">
        <v>17</v>
      </c>
      <c r="J60" s="14">
        <v>123456</v>
      </c>
      <c r="K60" s="14" t="s">
        <v>18</v>
      </c>
      <c r="L60" s="14" t="s">
        <v>27</v>
      </c>
      <c r="M60" s="14"/>
      <c r="N60" s="21"/>
    </row>
    <row r="61" spans="1:14" s="3" customFormat="1" x14ac:dyDescent="0.15">
      <c r="A61" s="49"/>
      <c r="B61" s="51"/>
      <c r="C61" s="14">
        <v>140522020</v>
      </c>
      <c r="D61" s="57"/>
      <c r="E61" s="15" t="s">
        <v>120</v>
      </c>
      <c r="F61" s="14" t="s">
        <v>122</v>
      </c>
      <c r="G61" s="14" t="s">
        <v>6</v>
      </c>
      <c r="H61" s="16" t="s">
        <v>50</v>
      </c>
      <c r="I61" s="14" t="s">
        <v>22</v>
      </c>
      <c r="J61" s="14">
        <v>123456</v>
      </c>
      <c r="K61" s="14" t="s">
        <v>23</v>
      </c>
      <c r="L61" s="14"/>
      <c r="M61" s="14"/>
      <c r="N61" s="21"/>
    </row>
    <row r="62" spans="1:14" s="3" customFormat="1" hidden="1" x14ac:dyDescent="0.15">
      <c r="A62" s="49">
        <v>31</v>
      </c>
      <c r="B62" s="51"/>
      <c r="C62" s="14">
        <v>140522015</v>
      </c>
      <c r="D62" s="57"/>
      <c r="E62" s="15" t="s">
        <v>123</v>
      </c>
      <c r="F62" s="14" t="s">
        <v>124</v>
      </c>
      <c r="G62" s="14" t="s">
        <v>6</v>
      </c>
      <c r="H62" s="16" t="s">
        <v>125</v>
      </c>
      <c r="I62" s="14" t="s">
        <v>17</v>
      </c>
      <c r="J62" s="14">
        <v>123456</v>
      </c>
      <c r="K62" s="14" t="s">
        <v>18</v>
      </c>
      <c r="L62" s="14" t="s">
        <v>27</v>
      </c>
      <c r="M62" s="14"/>
      <c r="N62" s="21"/>
    </row>
    <row r="63" spans="1:14" s="3" customFormat="1" x14ac:dyDescent="0.15">
      <c r="A63" s="49"/>
      <c r="B63" s="51"/>
      <c r="C63" s="14">
        <v>140522015</v>
      </c>
      <c r="D63" s="57"/>
      <c r="E63" s="15" t="s">
        <v>123</v>
      </c>
      <c r="F63" s="14" t="s">
        <v>126</v>
      </c>
      <c r="G63" s="14" t="s">
        <v>6</v>
      </c>
      <c r="H63" s="16" t="s">
        <v>125</v>
      </c>
      <c r="I63" s="14" t="s">
        <v>22</v>
      </c>
      <c r="J63" s="14">
        <v>123456</v>
      </c>
      <c r="K63" s="14" t="s">
        <v>23</v>
      </c>
      <c r="L63" s="14"/>
      <c r="M63" s="14"/>
      <c r="N63" s="21"/>
    </row>
    <row r="64" spans="1:14" s="3" customFormat="1" hidden="1" x14ac:dyDescent="0.15">
      <c r="A64" s="49">
        <v>32</v>
      </c>
      <c r="B64" s="51"/>
      <c r="C64" s="14">
        <v>140522024</v>
      </c>
      <c r="D64" s="57"/>
      <c r="E64" s="15" t="s">
        <v>127</v>
      </c>
      <c r="F64" s="14" t="s">
        <v>128</v>
      </c>
      <c r="G64" s="14" t="s">
        <v>6</v>
      </c>
      <c r="H64" s="16" t="s">
        <v>129</v>
      </c>
      <c r="I64" s="14" t="s">
        <v>17</v>
      </c>
      <c r="J64" s="14">
        <v>123456</v>
      </c>
      <c r="K64" s="14" t="s">
        <v>18</v>
      </c>
      <c r="L64" s="14"/>
      <c r="M64" s="14"/>
      <c r="N64" s="21"/>
    </row>
    <row r="65" spans="1:14" s="3" customFormat="1" x14ac:dyDescent="0.15">
      <c r="A65" s="49"/>
      <c r="B65" s="51"/>
      <c r="C65" s="14">
        <v>140522024</v>
      </c>
      <c r="D65" s="57"/>
      <c r="E65" s="15" t="s">
        <v>127</v>
      </c>
      <c r="F65" s="14" t="s">
        <v>130</v>
      </c>
      <c r="G65" s="14" t="s">
        <v>6</v>
      </c>
      <c r="H65" s="16" t="s">
        <v>129</v>
      </c>
      <c r="I65" s="14" t="s">
        <v>22</v>
      </c>
      <c r="J65" s="14">
        <v>123456</v>
      </c>
      <c r="K65" s="14" t="s">
        <v>23</v>
      </c>
      <c r="L65" s="14"/>
      <c r="M65" s="14"/>
      <c r="N65" s="21"/>
    </row>
    <row r="66" spans="1:14" s="3" customFormat="1" hidden="1" x14ac:dyDescent="0.15">
      <c r="A66" s="49">
        <v>33</v>
      </c>
      <c r="B66" s="51"/>
      <c r="C66" s="14">
        <v>140522018</v>
      </c>
      <c r="D66" s="57"/>
      <c r="E66" s="15" t="s">
        <v>131</v>
      </c>
      <c r="F66" s="14" t="s">
        <v>132</v>
      </c>
      <c r="G66" s="14" t="s">
        <v>6</v>
      </c>
      <c r="H66" s="16" t="s">
        <v>50</v>
      </c>
      <c r="I66" s="14" t="s">
        <v>17</v>
      </c>
      <c r="J66" s="14">
        <v>123456</v>
      </c>
      <c r="K66" s="14" t="s">
        <v>18</v>
      </c>
      <c r="L66" s="14"/>
      <c r="M66" s="14"/>
      <c r="N66" s="21"/>
    </row>
    <row r="67" spans="1:14" s="3" customFormat="1" ht="12" customHeight="1" x14ac:dyDescent="0.15">
      <c r="A67" s="49"/>
      <c r="B67" s="51"/>
      <c r="C67" s="14">
        <v>140522018</v>
      </c>
      <c r="D67" s="57"/>
      <c r="E67" s="15" t="s">
        <v>131</v>
      </c>
      <c r="F67" s="14" t="s">
        <v>133</v>
      </c>
      <c r="G67" s="14" t="s">
        <v>6</v>
      </c>
      <c r="H67" s="16" t="s">
        <v>50</v>
      </c>
      <c r="I67" s="14" t="s">
        <v>22</v>
      </c>
      <c r="J67" s="14">
        <v>123456</v>
      </c>
      <c r="K67" s="14" t="s">
        <v>23</v>
      </c>
      <c r="L67" s="14"/>
      <c r="M67" s="14"/>
      <c r="N67" s="21"/>
    </row>
    <row r="68" spans="1:14" s="4" customFormat="1" hidden="1" x14ac:dyDescent="0.15">
      <c r="A68" s="49">
        <v>34</v>
      </c>
      <c r="B68" s="51"/>
      <c r="C68" s="17"/>
      <c r="D68" s="57"/>
      <c r="E68" s="18" t="s">
        <v>134</v>
      </c>
      <c r="F68" s="17" t="s">
        <v>135</v>
      </c>
      <c r="G68" s="17" t="s">
        <v>6</v>
      </c>
      <c r="H68" s="17" t="s">
        <v>136</v>
      </c>
      <c r="I68" s="17" t="s">
        <v>17</v>
      </c>
      <c r="J68" s="17">
        <v>123456</v>
      </c>
      <c r="K68" s="17" t="s">
        <v>18</v>
      </c>
      <c r="L68" s="17"/>
      <c r="M68" s="17"/>
      <c r="N68" s="5"/>
    </row>
    <row r="69" spans="1:14" s="4" customFormat="1" x14ac:dyDescent="0.15">
      <c r="A69" s="49"/>
      <c r="B69" s="51"/>
      <c r="C69" s="17"/>
      <c r="D69" s="57"/>
      <c r="E69" s="36" t="s">
        <v>208</v>
      </c>
      <c r="F69" s="34" t="s">
        <v>207</v>
      </c>
      <c r="G69" s="17" t="s">
        <v>6</v>
      </c>
      <c r="H69" s="17" t="s">
        <v>136</v>
      </c>
      <c r="I69" s="17" t="s">
        <v>22</v>
      </c>
      <c r="J69" s="17">
        <v>123456</v>
      </c>
      <c r="K69" s="17" t="s">
        <v>23</v>
      </c>
      <c r="L69" s="17"/>
      <c r="M69" s="17"/>
      <c r="N69" s="5"/>
    </row>
    <row r="70" spans="1:14" s="3" customFormat="1" hidden="1" x14ac:dyDescent="0.15">
      <c r="A70" s="49">
        <v>35</v>
      </c>
      <c r="B70" s="51"/>
      <c r="C70" s="14">
        <v>140522023</v>
      </c>
      <c r="D70" s="57"/>
      <c r="E70" s="15" t="s">
        <v>137</v>
      </c>
      <c r="F70" s="14" t="s">
        <v>138</v>
      </c>
      <c r="G70" s="14" t="s">
        <v>6</v>
      </c>
      <c r="H70" s="16" t="s">
        <v>139</v>
      </c>
      <c r="I70" s="14" t="s">
        <v>17</v>
      </c>
      <c r="J70" s="14">
        <v>123456</v>
      </c>
      <c r="K70" s="14" t="s">
        <v>18</v>
      </c>
      <c r="L70" s="14"/>
      <c r="M70" s="14"/>
      <c r="N70" s="21"/>
    </row>
    <row r="71" spans="1:14" s="3" customFormat="1" x14ac:dyDescent="0.15">
      <c r="A71" s="49"/>
      <c r="B71" s="51"/>
      <c r="C71" s="14">
        <v>140522023</v>
      </c>
      <c r="D71" s="57"/>
      <c r="E71" s="15" t="s">
        <v>137</v>
      </c>
      <c r="F71" s="14" t="s">
        <v>140</v>
      </c>
      <c r="G71" s="14" t="s">
        <v>6</v>
      </c>
      <c r="H71" s="16" t="s">
        <v>139</v>
      </c>
      <c r="I71" s="14" t="s">
        <v>22</v>
      </c>
      <c r="J71" s="14">
        <v>123456</v>
      </c>
      <c r="K71" s="14" t="s">
        <v>23</v>
      </c>
      <c r="L71" s="14"/>
      <c r="M71" s="14"/>
      <c r="N71" s="21"/>
    </row>
    <row r="72" spans="1:14" s="4" customFormat="1" hidden="1" x14ac:dyDescent="0.15">
      <c r="A72" s="49">
        <v>36</v>
      </c>
      <c r="B72" s="51"/>
      <c r="C72" s="17"/>
      <c r="D72" s="57"/>
      <c r="E72" s="18" t="s">
        <v>141</v>
      </c>
      <c r="F72" s="17" t="s">
        <v>142</v>
      </c>
      <c r="G72" s="17" t="s">
        <v>6</v>
      </c>
      <c r="H72" s="17" t="s">
        <v>143</v>
      </c>
      <c r="I72" s="17" t="s">
        <v>17</v>
      </c>
      <c r="J72" s="17">
        <v>123456</v>
      </c>
      <c r="K72" s="17" t="s">
        <v>18</v>
      </c>
      <c r="L72" s="17"/>
      <c r="M72" s="17"/>
      <c r="N72" s="5"/>
    </row>
    <row r="73" spans="1:14" s="4" customFormat="1" x14ac:dyDescent="0.15">
      <c r="A73" s="49"/>
      <c r="B73" s="51"/>
      <c r="C73" s="22"/>
      <c r="D73" s="57"/>
      <c r="E73" s="45" t="s">
        <v>183</v>
      </c>
      <c r="F73" s="33" t="s">
        <v>180</v>
      </c>
      <c r="G73" s="22" t="s">
        <v>6</v>
      </c>
      <c r="H73" s="22" t="s">
        <v>143</v>
      </c>
      <c r="I73" s="22" t="s">
        <v>22</v>
      </c>
      <c r="J73" s="22">
        <v>123456</v>
      </c>
      <c r="K73" s="22" t="s">
        <v>23</v>
      </c>
      <c r="L73" s="22"/>
      <c r="M73" s="22"/>
      <c r="N73" s="5"/>
    </row>
    <row r="74" spans="1:14" s="3" customFormat="1" hidden="1" x14ac:dyDescent="0.15">
      <c r="A74" s="49">
        <v>37</v>
      </c>
      <c r="B74" s="51"/>
      <c r="C74" s="14">
        <v>140522005</v>
      </c>
      <c r="D74" s="57"/>
      <c r="E74" s="15" t="s">
        <v>144</v>
      </c>
      <c r="F74" s="14" t="s">
        <v>145</v>
      </c>
      <c r="G74" s="14" t="s">
        <v>6</v>
      </c>
      <c r="H74" s="16" t="s">
        <v>146</v>
      </c>
      <c r="I74" s="14" t="s">
        <v>17</v>
      </c>
      <c r="J74" s="14">
        <v>123456</v>
      </c>
      <c r="K74" s="14" t="s">
        <v>18</v>
      </c>
      <c r="L74" s="14"/>
      <c r="M74" s="14"/>
      <c r="N74" s="21"/>
    </row>
    <row r="75" spans="1:14" s="3" customFormat="1" x14ac:dyDescent="0.15">
      <c r="A75" s="49"/>
      <c r="B75" s="51"/>
      <c r="C75" s="14">
        <v>140522005</v>
      </c>
      <c r="D75" s="57"/>
      <c r="E75" s="15" t="s">
        <v>144</v>
      </c>
      <c r="F75" s="14" t="s">
        <v>147</v>
      </c>
      <c r="G75" s="14" t="s">
        <v>6</v>
      </c>
      <c r="H75" s="16" t="s">
        <v>146</v>
      </c>
      <c r="I75" s="14" t="s">
        <v>22</v>
      </c>
      <c r="J75" s="14">
        <v>123456</v>
      </c>
      <c r="K75" s="14" t="s">
        <v>23</v>
      </c>
      <c r="L75" s="14"/>
      <c r="M75" s="14"/>
      <c r="N75" s="21"/>
    </row>
    <row r="76" spans="1:14" s="3" customFormat="1" hidden="1" x14ac:dyDescent="0.15">
      <c r="A76" s="49">
        <v>38</v>
      </c>
      <c r="B76" s="51"/>
      <c r="C76" s="14">
        <v>140522006</v>
      </c>
      <c r="D76" s="57"/>
      <c r="E76" s="15" t="s">
        <v>148</v>
      </c>
      <c r="F76" s="14" t="s">
        <v>149</v>
      </c>
      <c r="G76" s="14" t="s">
        <v>6</v>
      </c>
      <c r="H76" s="16" t="s">
        <v>150</v>
      </c>
      <c r="I76" s="14" t="s">
        <v>17</v>
      </c>
      <c r="J76" s="14">
        <v>123456</v>
      </c>
      <c r="K76" s="14" t="s">
        <v>18</v>
      </c>
      <c r="L76" s="14"/>
      <c r="M76" s="14"/>
      <c r="N76" s="21"/>
    </row>
    <row r="77" spans="1:14" s="3" customFormat="1" x14ac:dyDescent="0.15">
      <c r="A77" s="49"/>
      <c r="B77" s="51"/>
      <c r="C77" s="14">
        <v>140522006</v>
      </c>
      <c r="D77" s="57"/>
      <c r="E77" s="15" t="s">
        <v>148</v>
      </c>
      <c r="F77" s="14" t="s">
        <v>151</v>
      </c>
      <c r="G77" s="14" t="s">
        <v>6</v>
      </c>
      <c r="H77" s="16" t="s">
        <v>150</v>
      </c>
      <c r="I77" s="14" t="s">
        <v>22</v>
      </c>
      <c r="J77" s="14">
        <v>123456</v>
      </c>
      <c r="K77" s="14" t="s">
        <v>23</v>
      </c>
      <c r="L77" s="14"/>
      <c r="M77" s="14"/>
      <c r="N77" s="21"/>
    </row>
    <row r="78" spans="1:14" s="3" customFormat="1" hidden="1" x14ac:dyDescent="0.15">
      <c r="A78" s="49">
        <v>39</v>
      </c>
      <c r="B78" s="51"/>
      <c r="C78" s="14">
        <v>140522002</v>
      </c>
      <c r="D78" s="57"/>
      <c r="E78" s="15" t="s">
        <v>152</v>
      </c>
      <c r="F78" s="32" t="s">
        <v>179</v>
      </c>
      <c r="G78" s="14" t="s">
        <v>6</v>
      </c>
      <c r="H78" s="14" t="s">
        <v>153</v>
      </c>
      <c r="I78" s="14" t="s">
        <v>17</v>
      </c>
      <c r="J78" s="14">
        <v>123456</v>
      </c>
      <c r="K78" s="14" t="s">
        <v>18</v>
      </c>
      <c r="L78" s="14"/>
      <c r="M78" s="14"/>
      <c r="N78" s="21"/>
    </row>
    <row r="79" spans="1:14" s="6" customFormat="1" x14ac:dyDescent="0.15">
      <c r="A79" s="49"/>
      <c r="B79" s="51"/>
      <c r="C79" s="22">
        <v>140522002</v>
      </c>
      <c r="D79" s="57"/>
      <c r="E79" s="23" t="s">
        <v>152</v>
      </c>
      <c r="F79" s="33" t="s">
        <v>182</v>
      </c>
      <c r="G79" s="22" t="s">
        <v>6</v>
      </c>
      <c r="H79" s="33" t="s">
        <v>181</v>
      </c>
      <c r="I79" s="22" t="s">
        <v>22</v>
      </c>
      <c r="J79" s="22">
        <v>123456</v>
      </c>
      <c r="K79" s="22" t="s">
        <v>23</v>
      </c>
      <c r="L79" s="22"/>
      <c r="M79" s="22"/>
      <c r="N79" s="31"/>
    </row>
    <row r="80" spans="1:14" s="4" customFormat="1" hidden="1" x14ac:dyDescent="0.15">
      <c r="A80" s="49">
        <v>40</v>
      </c>
      <c r="B80" s="51"/>
      <c r="C80" s="17"/>
      <c r="D80" s="57"/>
      <c r="E80" s="18" t="s">
        <v>154</v>
      </c>
      <c r="F80" s="17" t="s">
        <v>155</v>
      </c>
      <c r="G80" s="17" t="s">
        <v>6</v>
      </c>
      <c r="H80" s="17" t="s">
        <v>156</v>
      </c>
      <c r="I80" s="17" t="s">
        <v>17</v>
      </c>
      <c r="J80" s="17">
        <v>123456</v>
      </c>
      <c r="K80" s="17" t="s">
        <v>18</v>
      </c>
      <c r="L80" s="17"/>
      <c r="M80" s="17"/>
      <c r="N80" s="5"/>
    </row>
    <row r="81" spans="1:16384" s="4" customFormat="1" x14ac:dyDescent="0.15">
      <c r="A81" s="49"/>
      <c r="B81" s="51"/>
      <c r="C81" s="17"/>
      <c r="D81" s="57"/>
      <c r="E81" s="36" t="s">
        <v>209</v>
      </c>
      <c r="F81" s="34" t="s">
        <v>210</v>
      </c>
      <c r="G81" s="17" t="s">
        <v>6</v>
      </c>
      <c r="H81" s="17" t="s">
        <v>156</v>
      </c>
      <c r="I81" s="17" t="s">
        <v>22</v>
      </c>
      <c r="J81" s="17">
        <v>123456</v>
      </c>
      <c r="K81" s="17" t="s">
        <v>23</v>
      </c>
      <c r="L81" s="17"/>
      <c r="M81" s="17"/>
      <c r="N81" s="5"/>
    </row>
    <row r="82" spans="1:16384" s="3" customFormat="1" hidden="1" x14ac:dyDescent="0.15">
      <c r="A82" s="49">
        <v>41</v>
      </c>
      <c r="B82" s="51"/>
      <c r="C82" s="14">
        <v>140522013</v>
      </c>
      <c r="D82" s="57"/>
      <c r="E82" s="15" t="s">
        <v>157</v>
      </c>
      <c r="F82" s="14" t="s">
        <v>158</v>
      </c>
      <c r="G82" s="14" t="s">
        <v>6</v>
      </c>
      <c r="H82" s="14">
        <v>123456</v>
      </c>
      <c r="I82" s="14" t="s">
        <v>17</v>
      </c>
      <c r="J82" s="14">
        <v>123456</v>
      </c>
      <c r="K82" s="14" t="s">
        <v>18</v>
      </c>
      <c r="L82" s="14"/>
      <c r="M82" s="14"/>
      <c r="N82" s="21"/>
    </row>
    <row r="83" spans="1:16384" s="3" customFormat="1" x14ac:dyDescent="0.15">
      <c r="A83" s="49"/>
      <c r="B83" s="51"/>
      <c r="C83" s="14">
        <v>140522013</v>
      </c>
      <c r="D83" s="58"/>
      <c r="E83" s="15" t="s">
        <v>157</v>
      </c>
      <c r="F83" s="32" t="s">
        <v>184</v>
      </c>
      <c r="G83" s="14" t="s">
        <v>6</v>
      </c>
      <c r="H83" s="14">
        <v>123456</v>
      </c>
      <c r="I83" s="14" t="s">
        <v>22</v>
      </c>
      <c r="J83" s="14">
        <v>123456</v>
      </c>
      <c r="K83" s="14" t="s">
        <v>23</v>
      </c>
      <c r="L83" s="14"/>
      <c r="M83" s="14"/>
      <c r="N83" s="21"/>
    </row>
    <row r="84" spans="1:16384" hidden="1" x14ac:dyDescent="0.15">
      <c r="A84" s="49">
        <v>42</v>
      </c>
      <c r="B84" s="51"/>
      <c r="C84" s="24">
        <v>140525010</v>
      </c>
      <c r="D84" s="59" t="s">
        <v>159</v>
      </c>
      <c r="E84" s="25" t="s">
        <v>160</v>
      </c>
      <c r="F84" s="24"/>
      <c r="G84" s="24" t="s">
        <v>6</v>
      </c>
      <c r="H84" s="26"/>
      <c r="I84" s="24" t="s">
        <v>17</v>
      </c>
      <c r="J84" s="24">
        <v>123456</v>
      </c>
      <c r="K84" s="24" t="s">
        <v>18</v>
      </c>
      <c r="L84" s="24"/>
      <c r="M84" s="24"/>
    </row>
    <row r="85" spans="1:16384" s="3" customFormat="1" x14ac:dyDescent="0.15">
      <c r="A85" s="49"/>
      <c r="B85" s="51"/>
      <c r="C85" s="14">
        <v>140525010</v>
      </c>
      <c r="D85" s="55"/>
      <c r="E85" s="15" t="s">
        <v>160</v>
      </c>
      <c r="F85" s="14" t="s">
        <v>161</v>
      </c>
      <c r="G85" s="14" t="s">
        <v>6</v>
      </c>
      <c r="H85" s="16" t="s">
        <v>162</v>
      </c>
      <c r="I85" s="14" t="s">
        <v>22</v>
      </c>
      <c r="J85" s="14">
        <v>123456</v>
      </c>
      <c r="K85" s="14" t="s">
        <v>23</v>
      </c>
      <c r="L85" s="14"/>
      <c r="M85" s="14"/>
      <c r="N85" s="21"/>
    </row>
    <row r="86" spans="1:16384" s="3" customFormat="1" hidden="1" x14ac:dyDescent="0.15">
      <c r="A86" s="49">
        <v>43</v>
      </c>
      <c r="B86" s="51"/>
      <c r="C86" s="14">
        <v>140525008</v>
      </c>
      <c r="D86" s="55"/>
      <c r="E86" s="15" t="s">
        <v>163</v>
      </c>
      <c r="F86" s="14" t="s">
        <v>164</v>
      </c>
      <c r="G86" s="14" t="s">
        <v>6</v>
      </c>
      <c r="H86" s="16" t="s">
        <v>50</v>
      </c>
      <c r="I86" s="14" t="s">
        <v>17</v>
      </c>
      <c r="J86" s="14">
        <v>123456</v>
      </c>
      <c r="K86" s="14" t="s">
        <v>18</v>
      </c>
      <c r="L86" s="14"/>
      <c r="M86" s="14"/>
      <c r="N86" s="21"/>
    </row>
    <row r="87" spans="1:16384" s="3" customFormat="1" x14ac:dyDescent="0.15">
      <c r="A87" s="49"/>
      <c r="B87" s="51"/>
      <c r="C87" s="14">
        <v>140525008</v>
      </c>
      <c r="D87" s="55"/>
      <c r="E87" s="15" t="s">
        <v>163</v>
      </c>
      <c r="F87" s="14" t="s">
        <v>165</v>
      </c>
      <c r="G87" s="14" t="s">
        <v>6</v>
      </c>
      <c r="H87" s="16" t="s">
        <v>50</v>
      </c>
      <c r="I87" s="14" t="s">
        <v>22</v>
      </c>
      <c r="J87" s="14">
        <v>123456</v>
      </c>
      <c r="K87" s="14" t="s">
        <v>23</v>
      </c>
      <c r="L87" s="14"/>
      <c r="M87" s="14"/>
      <c r="N87" s="21"/>
    </row>
    <row r="88" spans="1:16384" s="3" customFormat="1" hidden="1" x14ac:dyDescent="0.15">
      <c r="A88" s="49">
        <v>44</v>
      </c>
      <c r="B88" s="51"/>
      <c r="C88" s="24"/>
      <c r="D88" s="59"/>
      <c r="E88" s="25" t="s">
        <v>166</v>
      </c>
      <c r="F88" s="24" t="s">
        <v>167</v>
      </c>
      <c r="G88" s="24" t="s">
        <v>6</v>
      </c>
      <c r="H88" s="24" t="s">
        <v>168</v>
      </c>
      <c r="I88" s="24" t="s">
        <v>17</v>
      </c>
      <c r="J88" s="24">
        <v>123456</v>
      </c>
      <c r="K88" s="24" t="s">
        <v>18</v>
      </c>
      <c r="L88" s="24"/>
      <c r="M88" s="24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3" customFormat="1" x14ac:dyDescent="0.15">
      <c r="A89" s="49"/>
      <c r="B89" s="51"/>
      <c r="C89" s="24"/>
      <c r="D89" s="59"/>
      <c r="E89" s="46" t="s">
        <v>211</v>
      </c>
      <c r="F89" s="47" t="s">
        <v>212</v>
      </c>
      <c r="G89" s="24" t="s">
        <v>6</v>
      </c>
      <c r="H89" s="24" t="s">
        <v>168</v>
      </c>
      <c r="I89" s="24" t="s">
        <v>22</v>
      </c>
      <c r="J89" s="24">
        <v>123456</v>
      </c>
      <c r="K89" s="24" t="s">
        <v>23</v>
      </c>
      <c r="L89" s="24"/>
      <c r="M89" s="24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3" customFormat="1" hidden="1" x14ac:dyDescent="0.15">
      <c r="A90" s="49">
        <v>45</v>
      </c>
      <c r="B90" s="51"/>
      <c r="C90" s="14">
        <v>140525011</v>
      </c>
      <c r="D90" s="55"/>
      <c r="E90" s="15" t="s">
        <v>169</v>
      </c>
      <c r="F90" s="14" t="s">
        <v>170</v>
      </c>
      <c r="G90" s="14" t="s">
        <v>6</v>
      </c>
      <c r="H90" s="16" t="s">
        <v>50</v>
      </c>
      <c r="I90" s="14" t="s">
        <v>17</v>
      </c>
      <c r="J90" s="14">
        <v>123456</v>
      </c>
      <c r="K90" s="14" t="s">
        <v>18</v>
      </c>
      <c r="L90" s="14"/>
      <c r="M90" s="14"/>
      <c r="N90" s="21"/>
    </row>
    <row r="91" spans="1:16384" s="3" customFormat="1" x14ac:dyDescent="0.15">
      <c r="A91" s="49"/>
      <c r="B91" s="51"/>
      <c r="C91" s="14">
        <v>140525011</v>
      </c>
      <c r="D91" s="55"/>
      <c r="E91" s="15" t="s">
        <v>169</v>
      </c>
      <c r="F91" s="14" t="s">
        <v>171</v>
      </c>
      <c r="G91" s="14" t="s">
        <v>6</v>
      </c>
      <c r="H91" s="16" t="s">
        <v>50</v>
      </c>
      <c r="I91" s="14" t="s">
        <v>22</v>
      </c>
      <c r="J91" s="14">
        <v>123456</v>
      </c>
      <c r="K91" s="14" t="s">
        <v>23</v>
      </c>
      <c r="L91" s="14"/>
      <c r="M91" s="14"/>
      <c r="N91" s="21"/>
    </row>
    <row r="92" spans="1:16384" ht="15" hidden="1" customHeight="1" x14ac:dyDescent="0.15">
      <c r="A92" s="49">
        <v>46</v>
      </c>
      <c r="B92" s="51"/>
      <c r="C92" s="27">
        <v>140524006</v>
      </c>
      <c r="D92" s="59" t="s">
        <v>172</v>
      </c>
      <c r="E92" s="28" t="s">
        <v>173</v>
      </c>
      <c r="F92" s="29" t="s">
        <v>174</v>
      </c>
      <c r="G92" s="30" t="s">
        <v>6</v>
      </c>
      <c r="H92" s="24" t="s">
        <v>175</v>
      </c>
      <c r="I92" s="24" t="s">
        <v>17</v>
      </c>
      <c r="J92" s="24">
        <v>123456</v>
      </c>
      <c r="K92" s="24" t="s">
        <v>18</v>
      </c>
    </row>
    <row r="93" spans="1:16384" x14ac:dyDescent="0.15">
      <c r="A93" s="49"/>
      <c r="B93" s="51"/>
      <c r="C93" s="27">
        <v>140524006</v>
      </c>
      <c r="D93" s="59"/>
      <c r="E93" s="46" t="s">
        <v>213</v>
      </c>
      <c r="F93" s="47" t="s">
        <v>214</v>
      </c>
      <c r="G93" s="30" t="s">
        <v>6</v>
      </c>
      <c r="H93" s="24" t="s">
        <v>175</v>
      </c>
      <c r="I93" s="24" t="s">
        <v>22</v>
      </c>
      <c r="J93" s="24">
        <v>123456</v>
      </c>
      <c r="K93" s="24" t="s">
        <v>23</v>
      </c>
    </row>
    <row r="94" spans="1:16384" hidden="1" x14ac:dyDescent="0.15">
      <c r="A94" s="49">
        <v>47</v>
      </c>
      <c r="B94" s="51"/>
      <c r="C94" s="27">
        <v>140524003</v>
      </c>
      <c r="D94" s="59"/>
      <c r="E94" s="28" t="s">
        <v>176</v>
      </c>
      <c r="F94" s="29" t="s">
        <v>177</v>
      </c>
      <c r="G94" s="30" t="s">
        <v>6</v>
      </c>
      <c r="H94" s="24" t="s">
        <v>178</v>
      </c>
      <c r="I94" s="24" t="s">
        <v>17</v>
      </c>
      <c r="J94" s="24">
        <v>123456</v>
      </c>
      <c r="K94" s="24" t="s">
        <v>18</v>
      </c>
    </row>
    <row r="95" spans="1:16384" x14ac:dyDescent="0.15">
      <c r="A95" s="49"/>
      <c r="B95" s="52"/>
      <c r="C95" s="27">
        <v>140524003</v>
      </c>
      <c r="D95" s="59"/>
      <c r="E95" s="46" t="s">
        <v>215</v>
      </c>
      <c r="F95" s="47" t="s">
        <v>216</v>
      </c>
      <c r="G95" s="30" t="s">
        <v>6</v>
      </c>
      <c r="H95" s="24" t="s">
        <v>178</v>
      </c>
      <c r="I95" s="24" t="s">
        <v>22</v>
      </c>
      <c r="J95" s="24">
        <v>123456</v>
      </c>
      <c r="K95" s="24" t="s">
        <v>23</v>
      </c>
    </row>
  </sheetData>
  <autoFilter ref="A1:XFD95">
    <filterColumn colId="8">
      <filters>
        <filter val="ddgl"/>
      </filters>
    </filterColumn>
  </autoFilter>
  <mergeCells count="5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78:A79"/>
    <mergeCell ref="A80:A81"/>
    <mergeCell ref="A62:A63"/>
    <mergeCell ref="A64:A65"/>
    <mergeCell ref="A66:A67"/>
    <mergeCell ref="A68:A69"/>
    <mergeCell ref="A70:A71"/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</mergeCells>
  <phoneticPr fontId="4" type="noConversion"/>
  <hyperlinks>
    <hyperlink ref="H2" r:id="rId1" tooltip="mailto:hcmy@mk123"/>
    <hyperlink ref="H85" r:id="rId2" tooltip="mailto:kdmy@mk123"/>
    <hyperlink ref="H62" r:id="rId3" tooltip="mailto:ycfy@mk123"/>
    <hyperlink ref="H64" r:id="rId4" tooltip="mailto:ycyc@mk123"/>
    <hyperlink ref="H74" r:id="rId5" tooltip="mailto:ycsh@mk123"/>
    <hyperlink ref="H76" r:id="rId6" tooltip="mailto:ycxh@mk123"/>
    <hyperlink ref="H32" r:id="rId7" tooltip="mailto:gplm@mk123"/>
    <hyperlink ref="H33" r:id="rId8"/>
    <hyperlink ref="H34" r:id="rId9" tooltip="mailto:gpny@mk123"/>
    <hyperlink ref="H58" r:id="rId10" tooltip="mailto:hcdq@mk123"/>
    <hyperlink ref="H36" r:id="rId11" tooltip="mailto:gpxz@mk123"/>
    <hyperlink ref="H38" r:id="rId12" tooltip="mailto:gpyq@my123"/>
    <hyperlink ref="H78" r:id="rId13" tooltip="mailto:yxdx@mk1234"/>
    <hyperlink ref="H40" r:id="rId14" tooltip="mailto:gpyq@mk123456"/>
    <hyperlink ref="H41" r:id="rId15" tooltip="mailto:gpyq@mk123456"/>
    <hyperlink ref="H80" r:id="rId16" tooltip="mailto:ychy@mk123"/>
    <hyperlink ref="H81" r:id="rId17" tooltip="mailto:ychy@mk123"/>
    <hyperlink ref="H72" r:id="rId18" tooltip="mailto:zls@mk123"/>
    <hyperlink ref="H56" r:id="rId19"/>
    <hyperlink ref="H30" r:id="rId20" tooltip="mailto:zsg@mk123"/>
    <hyperlink ref="H31" r:id="rId21"/>
    <hyperlink ref="H70" r:id="rId22"/>
    <hyperlink ref="H68" r:id="rId23" tooltip="mailto:ycyc@mk12345"/>
    <hyperlink ref="H69" r:id="rId24"/>
    <hyperlink ref="H52" r:id="rId25" tooltip="mailto:gpsjz@mk1236"/>
    <hyperlink ref="H42" r:id="rId26" tooltip="mailto:kxms@mk123"/>
    <hyperlink ref="H88" r:id="rId27" tooltip="mailto:zzjc@mk1234"/>
    <hyperlink ref="H16" r:id="rId28"/>
    <hyperlink ref="H44" r:id="rId29" tooltip="mailto:gpqh@mk123"/>
    <hyperlink ref="H50" r:id="rId30" tooltip="mailto:yxs@mk123"/>
    <hyperlink ref="H46" r:id="rId31" tooltip="mailto:gpzz@mk1234"/>
    <hyperlink ref="H92" r:id="rId32" tooltip="mailto:sc@mk123"/>
    <hyperlink ref="H93" r:id="rId33"/>
    <hyperlink ref="H94" r:id="rId34" tooltip="mailto:gls@mk123"/>
    <hyperlink ref="H95" r:id="rId35"/>
    <hyperlink ref="H79" r:id="rId36" tooltip="mailto:yxdx@mk123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32"/>
  <sheetViews>
    <sheetView topLeftCell="B19" workbookViewId="0">
      <selection activeCell="B29" activeCellId="1" sqref="A26:XFD26 A29:XFD29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225</v>
      </c>
      <c r="C2" s="39" t="str">
        <f>B14&amp;B6&amp;"_"&amp;B2</f>
        <v>乡宁德通_11.92.118.7</v>
      </c>
      <c r="G2" s="35" t="str">
        <f>"lddb_"&amp;B14&amp;B6&amp;"_"&amp;H2</f>
        <v>lddb_乡宁德通_11.92.118.5</v>
      </c>
      <c r="H2" s="35" t="s">
        <v>224</v>
      </c>
    </row>
    <row r="3" spans="2:9" x14ac:dyDescent="0.15">
      <c r="B3" s="61" t="s">
        <v>226</v>
      </c>
      <c r="C3" s="39" t="str">
        <f>B14&amp;B6&amp;"_"&amp;B2&amp;".ddgl"</f>
        <v>乡宁德通_11.92.118.7.ddgl</v>
      </c>
      <c r="G3" s="39" t="str">
        <f>"jdbc:mysql://"&amp;H2&amp;":3306/lddb?socketTimeout=60000&amp;useUnicode=true&amp;amp;characterEncoding=UTF-8"</f>
        <v>jdbc:mysql://11.92.118.5:3306/lddb?socketTimeout=60000&amp;useUnicode=true&amp;amp;characterEncoding=UTF-8</v>
      </c>
    </row>
    <row r="4" spans="2:9" x14ac:dyDescent="0.15">
      <c r="B4" s="62"/>
      <c r="C4" s="39" t="str">
        <f>"jdbc:mysql://"&amp;B2&amp;":3306/ddgl?socketTimeout=60000&amp;useUnicode=true&amp;amp;characterEncoding=UTF-8"</f>
        <v>jdbc:mysql://11.92.118.7:3306/ddgl?socketTimeout=60000&amp;useUnicode=true&amp;amp;characterEncoding=UTF-8</v>
      </c>
      <c r="G4" t="str">
        <f>"lddb_"&amp;B14&amp;"到"&amp;B14&amp;B6&amp;"业务表"</f>
        <v>lddb_乡宁到乡宁德通业务表</v>
      </c>
      <c r="H4" s="35" t="str">
        <f>"s_add_"&amp;B14&amp;B6&amp;"_"&amp;H2&amp;"_lddb_ssxjxx、"&amp;B14&amp;"到"&amp;B14&amp;B6</f>
        <v>s_add_乡宁德通_11.92.118.5_lddb_ssxjxx、乡宁到乡宁德通</v>
      </c>
      <c r="I4" s="37" t="s">
        <v>218</v>
      </c>
    </row>
    <row r="5" spans="2:9" x14ac:dyDescent="0.15">
      <c r="B5" s="62"/>
      <c r="G5" t="str">
        <f>"lddb_省到"&amp;B14&amp;B6&amp;"基础表"</f>
        <v>lddb_省到乡宁德通基础表</v>
      </c>
      <c r="H5" s="35" t="str">
        <f>"s_add_"&amp;B14&amp;B6&amp;"_"&amp;H2&amp;"_lddb_bcxx、s_add_"&amp;B14&amp;B6&amp;"_"&amp;H2&amp;"_lddb_jxzyry"</f>
        <v>s_add_乡宁德通_11.92.118.5_lddb_bcxx、s_add_乡宁德通_11.92.118.5_lddb_jxzyry</v>
      </c>
      <c r="I5" s="37" t="s">
        <v>219</v>
      </c>
    </row>
    <row r="6" spans="2:9" x14ac:dyDescent="0.15">
      <c r="B6" s="35" t="s">
        <v>221</v>
      </c>
      <c r="G6" t="str">
        <f>"lddb_省到"&amp;B14&amp;B6&amp;"支撑表"</f>
        <v>lddb_省到乡宁德通支撑表</v>
      </c>
      <c r="H6" s="35" t="str">
        <f>"s_add_"&amp;B14&amp;B6&amp;"_"&amp;H2&amp;"_lddb"</f>
        <v>s_add_乡宁德通_11.92.118.5_lddb</v>
      </c>
      <c r="I6" s="37" t="s">
        <v>220</v>
      </c>
    </row>
    <row r="7" spans="2:9" x14ac:dyDescent="0.15">
      <c r="B7" s="43">
        <v>141029009</v>
      </c>
      <c r="C7" s="40" t="str">
        <f>B14&amp;B6&amp;"_"&amp;B2&amp;".ddgl"</f>
        <v>乡宁德通_11.92.118.7.ddgl</v>
      </c>
      <c r="G7" t="str">
        <f>"lddb_"&amp;B14&amp;B6&amp;"到"&amp;B14&amp;"业务表"</f>
        <v>lddb_乡宁德通到乡宁业务表</v>
      </c>
      <c r="H7" s="35" t="str">
        <f>B14&amp;B6&amp;"到"&amp;B14</f>
        <v>乡宁德通到乡宁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'%德通%'</v>
      </c>
    </row>
    <row r="9" spans="2:9" ht="54" x14ac:dyDescent="0.15">
      <c r="C9" s="41" t="s">
        <v>188</v>
      </c>
      <c r="D9" s="35" t="str">
        <f>"select u.id,u.code,u.name,t.name,u.DISTRICT,u.DISTRICT_NAME,u.city,u.city_name from view_full_region u
inner join up_org_unit t on t.id = u.id where u.name like '%"&amp;B6&amp;"%'"</f>
        <v>select u.id,u.code,u.name,t.name,u.DISTRICT,u.DISTRICT_NAME,u.city,u.city_name from view_full_region u
inner join up_org_unit t on t.id = u.id where u.name like '%德通%'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141029000</v>
      </c>
      <c r="C12" s="40" t="str">
        <f>B6&amp;"_"&amp;B2&amp;".ddgl_infotip"</f>
        <v>德通_11.92.118.7.ddgl_infotip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223</v>
      </c>
      <c r="C14" t="str">
        <f>B14&amp;"到"&amp;B14&amp;B6</f>
        <v>乡宁到乡宁德通</v>
      </c>
      <c r="D14" s="37"/>
    </row>
    <row r="15" spans="2:9" x14ac:dyDescent="0.15">
      <c r="C15" t="str">
        <f>B14&amp;B6&amp;"到"&amp;B14</f>
        <v>乡宁德通到乡宁</v>
      </c>
      <c r="D15" s="38" t="s">
        <v>217</v>
      </c>
      <c r="G15" t="str">
        <f>"MINE_CODE='"&amp;B7&amp;"'"</f>
        <v>MINE_CODE='141029009'</v>
      </c>
      <c r="H15" s="35"/>
    </row>
    <row r="16" spans="2:9" x14ac:dyDescent="0.15">
      <c r="B16" s="43">
        <v>750</v>
      </c>
      <c r="C16" s="35" t="str">
        <f>"COMPANY_CODE='"&amp;B16&amp;"'"</f>
        <v>COMPANY_CODE='750'</v>
      </c>
      <c r="D16" s="37"/>
      <c r="H16" s="35"/>
    </row>
    <row r="17" spans="2:8" x14ac:dyDescent="0.15">
      <c r="D17" s="37"/>
      <c r="G17" s="35" t="s">
        <v>227</v>
      </c>
    </row>
    <row r="18" spans="2:8" x14ac:dyDescent="0.15">
      <c r="B18" s="35" t="str">
        <f>B2</f>
        <v>11.92.118.7</v>
      </c>
      <c r="C18" t="str">
        <f>B14&amp;"到"&amp;B14&amp;B6</f>
        <v>乡宁到乡宁德通</v>
      </c>
      <c r="D18" s="37"/>
      <c r="G18" s="35" t="s">
        <v>228</v>
      </c>
    </row>
    <row r="19" spans="2:8" x14ac:dyDescent="0.15">
      <c r="C19" t="str">
        <f>B14&amp;B6&amp;"到"&amp;B14</f>
        <v>乡宁德通到乡宁</v>
      </c>
      <c r="D19" s="37"/>
      <c r="G19" s="35" t="s">
        <v>229</v>
      </c>
    </row>
    <row r="20" spans="2:8" x14ac:dyDescent="0.15">
      <c r="D20" s="37"/>
    </row>
    <row r="21" spans="2:8" x14ac:dyDescent="0.15">
      <c r="C21" t="str">
        <f>B14&amp;"到"&amp;B14&amp;B6&amp;"业务表.ddgl"</f>
        <v>乡宁到乡宁德通业务表.ddgl</v>
      </c>
      <c r="D21" s="38" t="s">
        <v>191</v>
      </c>
      <c r="G21" t="s">
        <v>230</v>
      </c>
      <c r="H21" t="s">
        <v>231</v>
      </c>
    </row>
    <row r="22" spans="2:8" x14ac:dyDescent="0.15">
      <c r="C22" t="str">
        <f>B14&amp;"到"&amp;B14&amp;B6&amp;"支撑表.ddgl"</f>
        <v>乡宁到乡宁德通支撑表.ddgl</v>
      </c>
      <c r="G22" t="s">
        <v>232</v>
      </c>
      <c r="H22" t="s">
        <v>233</v>
      </c>
    </row>
    <row r="23" spans="2:8" ht="14.25" customHeight="1" x14ac:dyDescent="0.15">
      <c r="C23" t="str">
        <f>B14&amp;B6&amp;"到"&amp;B14&amp;"业务表.ddgl"</f>
        <v>乡宁德通到乡宁业务表.ddgl</v>
      </c>
      <c r="D23" s="38" t="s">
        <v>192</v>
      </c>
      <c r="G23" t="s">
        <v>234</v>
      </c>
      <c r="H23" t="s">
        <v>235</v>
      </c>
    </row>
    <row r="24" spans="2:8" x14ac:dyDescent="0.15">
      <c r="G24" t="s">
        <v>236</v>
      </c>
      <c r="H24" t="s">
        <v>237</v>
      </c>
    </row>
    <row r="25" spans="2:8" x14ac:dyDescent="0.15">
      <c r="B25" s="43"/>
      <c r="C25" s="37"/>
      <c r="D25" s="37"/>
    </row>
    <row r="26" spans="2:8" x14ac:dyDescent="0.15">
      <c r="D26" s="37"/>
    </row>
    <row r="27" spans="2:8" ht="42" customHeight="1" x14ac:dyDescent="0.15">
      <c r="B27" s="63" t="str">
        <f>"update ddgl_province.ddgl_fjbs_relation
set is_bs = 'Y',bs_date = sysdate,ip = '"&amp;B2&amp;"'
where code = '"&amp;B7&amp;"'"</f>
        <v>update ddgl_province.ddgl_fjbs_relation
set is_bs = 'Y',bs_date = sysdate,ip = '11.92.118.7'
where code = '141029009'</v>
      </c>
      <c r="C27" s="63"/>
      <c r="D27" s="37"/>
    </row>
    <row r="29" spans="2:8" ht="44.25" customHeight="1" x14ac:dyDescent="0.15">
      <c r="B29" s="63" t="str">
        <f>"update lddb.lddb_dw_to_ip
set is_bs = 'Y',bs_date = sysdate,ip = '"&amp;H2&amp;"'
where code = '"&amp;B7&amp;"'"</f>
        <v>update lddb.lddb_dw_to_ip
set is_bs = 'Y',bs_date = sysdate,ip = '11.92.118.5'
where code = '141029009'</v>
      </c>
      <c r="C29" s="63"/>
    </row>
    <row r="30" spans="2:8" x14ac:dyDescent="0.15">
      <c r="B30" s="48"/>
      <c r="C30" s="48"/>
    </row>
    <row r="31" spans="2:8" x14ac:dyDescent="0.15">
      <c r="B31" t="str">
        <f>"select * from up_org_user r where r.org_id in (select id from up_org_unit u where u.code = '"&amp;B12&amp;"')"</f>
        <v>select * from up_org_user r where r.org_id in (select id from up_org_unit u where u.code = '141029000')</v>
      </c>
    </row>
    <row r="32" spans="2:8" ht="41.25" customHeight="1" x14ac:dyDescent="0.15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2:C32"/>
    <mergeCell ref="B3:B5"/>
    <mergeCell ref="B27:C27"/>
    <mergeCell ref="B29:C2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B12" sqref="B1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238</v>
      </c>
      <c r="C2" s="39" t="str">
        <f>B14&amp;B6&amp;"_"&amp;B2</f>
        <v>乡宁通合_11.92.137.7</v>
      </c>
      <c r="G2" s="35" t="str">
        <f>"lddb_"&amp;B14&amp;B6&amp;"_"&amp;H2</f>
        <v>lddb_乡宁通合_11.92.137.5</v>
      </c>
      <c r="H2" s="35" t="s">
        <v>239</v>
      </c>
    </row>
    <row r="3" spans="2:9" x14ac:dyDescent="0.15">
      <c r="B3" s="61" t="s">
        <v>245</v>
      </c>
      <c r="C3" s="39" t="str">
        <f>B14&amp;B6&amp;"_"&amp;B2&amp;".ddgl"</f>
        <v>乡宁通合_11.92.137.7.ddgl</v>
      </c>
      <c r="G3" s="39" t="str">
        <f>"jdbc:mysql://"&amp;H2&amp;":3306/lddb?socketTimeout=60000&amp;useUnicode=true&amp;amp;characterEncoding=UTF-8"</f>
        <v>jdbc:mysql://11.92.137.5:3306/lddb?socketTimeout=60000&amp;useUnicode=true&amp;amp;characterEncoding=UTF-8</v>
      </c>
    </row>
    <row r="4" spans="2:9" x14ac:dyDescent="0.15">
      <c r="B4" s="62"/>
      <c r="C4" s="39" t="str">
        <f>"jdbc:mysql://"&amp;B2&amp;":3306/ddgl?socketTimeout=60000&amp;useUnicode=true&amp;amp;characterEncoding=UTF-8"</f>
        <v>jdbc:mysql://11.92.137.7:3306/ddgl?socketTimeout=60000&amp;useUnicode=true&amp;amp;characterEncoding=UTF-8</v>
      </c>
      <c r="G4" t="str">
        <f>"lddb_"&amp;B14&amp;"到"&amp;B14&amp;B6&amp;"业务表"</f>
        <v>lddb_乡宁到乡宁通合业务表</v>
      </c>
      <c r="H4" s="35" t="str">
        <f>"s_add_"&amp;B14&amp;B6&amp;"_"&amp;H2&amp;"_lddb_ssxjxx、"&amp;B14&amp;"到"&amp;B14&amp;B6</f>
        <v>s_add_乡宁通合_11.92.137.5_lddb_ssxjxx、乡宁到乡宁通合</v>
      </c>
      <c r="I4" s="37" t="s">
        <v>218</v>
      </c>
    </row>
    <row r="5" spans="2:9" x14ac:dyDescent="0.15">
      <c r="B5" s="62"/>
      <c r="G5" t="str">
        <f>"lddb_省到"&amp;B14&amp;B6&amp;"基础表"</f>
        <v>lddb_省到乡宁通合基础表</v>
      </c>
      <c r="H5" s="35" t="str">
        <f>"s_add_"&amp;B14&amp;B6&amp;"_"&amp;H2&amp;"_lddb_bcxx、s_add_"&amp;B14&amp;B6&amp;"_"&amp;H2&amp;"_lddb_jxzyry"</f>
        <v>s_add_乡宁通合_11.92.137.5_lddb_bcxx、s_add_乡宁通合_11.92.137.5_lddb_jxzyry</v>
      </c>
      <c r="I5" s="37" t="s">
        <v>219</v>
      </c>
    </row>
    <row r="6" spans="2:9" x14ac:dyDescent="0.15">
      <c r="B6" s="35" t="s">
        <v>240</v>
      </c>
      <c r="G6" t="str">
        <f>"lddb_省到"&amp;B14&amp;B6&amp;"支撑表"</f>
        <v>lddb_省到乡宁通合支撑表</v>
      </c>
      <c r="H6" s="35" t="str">
        <f>"s_add_"&amp;B14&amp;B6&amp;"_"&amp;H2&amp;"_lddb"</f>
        <v>s_add_乡宁通合_11.92.137.5_lddb</v>
      </c>
      <c r="I6" s="37" t="s">
        <v>220</v>
      </c>
    </row>
    <row r="7" spans="2:9" x14ac:dyDescent="0.15">
      <c r="B7" s="43">
        <v>141029019</v>
      </c>
      <c r="C7" s="40" t="str">
        <f>B14&amp;B6&amp;"_"&amp;B2&amp;".ddgl"</f>
        <v>乡宁通合_11.92.137.7.ddgl</v>
      </c>
      <c r="G7" t="str">
        <f>"lddb_"&amp;B14&amp;B6&amp;"到"&amp;B14&amp;"业务表"</f>
        <v>lddb_乡宁通合到乡宁业务表</v>
      </c>
      <c r="H7" s="35" t="str">
        <f>B14&amp;B6&amp;"到"&amp;B14</f>
        <v>乡宁通合到乡宁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'%通合%'</v>
      </c>
    </row>
    <row r="9" spans="2:9" ht="54" x14ac:dyDescent="0.15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'%通合%'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141029000</v>
      </c>
      <c r="C12" s="40" t="str">
        <f>B6&amp;"_"&amp;B2&amp;".ddgl_infotip"</f>
        <v>通合_11.92.137.7.ddgl_infotip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223</v>
      </c>
      <c r="C14" t="str">
        <f>B14&amp;"到"&amp;B14&amp;B6</f>
        <v>乡宁到乡宁通合</v>
      </c>
      <c r="D14" s="37"/>
    </row>
    <row r="15" spans="2:9" x14ac:dyDescent="0.15">
      <c r="C15" t="str">
        <f>B14&amp;B6&amp;"到"&amp;B14</f>
        <v>乡宁通合到乡宁</v>
      </c>
      <c r="D15" s="38" t="s">
        <v>217</v>
      </c>
      <c r="G15" t="str">
        <f>"MINE_CODE='"&amp;B7&amp;"'"</f>
        <v>MINE_CODE='141029019'</v>
      </c>
      <c r="H15" s="35"/>
    </row>
    <row r="16" spans="2:9" x14ac:dyDescent="0.15">
      <c r="B16" s="43">
        <v>760</v>
      </c>
      <c r="C16" s="35" t="str">
        <f>"COMPANY_CODE='"&amp;B16&amp;"'"</f>
        <v>COMPANY_CODE='760'</v>
      </c>
      <c r="D16" s="37"/>
      <c r="H16" s="35"/>
    </row>
    <row r="17" spans="2:8" x14ac:dyDescent="0.15">
      <c r="D17" s="37"/>
      <c r="G17" s="35" t="s">
        <v>227</v>
      </c>
    </row>
    <row r="18" spans="2:8" x14ac:dyDescent="0.15">
      <c r="B18" s="35" t="str">
        <f>B2</f>
        <v>11.92.137.7</v>
      </c>
      <c r="C18" t="str">
        <f>B14&amp;"到"&amp;B14&amp;B6</f>
        <v>乡宁到乡宁通合</v>
      </c>
      <c r="D18" s="37"/>
      <c r="G18" s="35" t="s">
        <v>228</v>
      </c>
    </row>
    <row r="19" spans="2:8" x14ac:dyDescent="0.15">
      <c r="C19" t="str">
        <f>B14&amp;B6&amp;"到"&amp;B14</f>
        <v>乡宁通合到乡宁</v>
      </c>
      <c r="D19" s="37"/>
      <c r="G19" s="35" t="s">
        <v>229</v>
      </c>
    </row>
    <row r="20" spans="2:8" x14ac:dyDescent="0.15">
      <c r="D20" s="37"/>
    </row>
    <row r="21" spans="2:8" x14ac:dyDescent="0.15">
      <c r="C21" t="str">
        <f>B14&amp;"到"&amp;B14&amp;B6&amp;"业务表.ddgl"</f>
        <v>乡宁到乡宁通合业务表.ddgl</v>
      </c>
      <c r="D21" s="38" t="s">
        <v>191</v>
      </c>
      <c r="G21" t="s">
        <v>230</v>
      </c>
      <c r="H21" t="s">
        <v>231</v>
      </c>
    </row>
    <row r="22" spans="2:8" x14ac:dyDescent="0.15">
      <c r="C22" t="str">
        <f>B14&amp;"到"&amp;B14&amp;B6&amp;"支撑表.ddgl"</f>
        <v>乡宁到乡宁通合支撑表.ddgl</v>
      </c>
      <c r="G22" t="s">
        <v>232</v>
      </c>
      <c r="H22" t="s">
        <v>233</v>
      </c>
    </row>
    <row r="23" spans="2:8" ht="14.25" customHeight="1" x14ac:dyDescent="0.15">
      <c r="C23" t="str">
        <f>B14&amp;B6&amp;"到"&amp;B14&amp;"业务表.ddgl"</f>
        <v>乡宁通合到乡宁业务表.ddgl</v>
      </c>
      <c r="D23" s="38" t="s">
        <v>192</v>
      </c>
      <c r="G23" t="s">
        <v>234</v>
      </c>
      <c r="H23" t="s">
        <v>235</v>
      </c>
    </row>
    <row r="24" spans="2:8" x14ac:dyDescent="0.15">
      <c r="G24" t="s">
        <v>236</v>
      </c>
      <c r="H24" t="s">
        <v>237</v>
      </c>
    </row>
    <row r="25" spans="2:8" x14ac:dyDescent="0.15">
      <c r="B25" s="43"/>
      <c r="C25" s="37"/>
      <c r="D25" s="37"/>
    </row>
    <row r="26" spans="2:8" x14ac:dyDescent="0.15">
      <c r="D26" s="37"/>
    </row>
    <row r="27" spans="2:8" ht="42" customHeight="1" x14ac:dyDescent="0.15">
      <c r="B27" s="63" t="str">
        <f>"update ddgl_province.ddgl_fjbs_relation
set is_bs = 'Y',bs_date = sysdate,ip = '"&amp;B2&amp;"'
where code = '"&amp;B7&amp;"'"</f>
        <v>update ddgl_province.ddgl_fjbs_relation
set is_bs = 'Y',bs_date = sysdate,ip = '11.92.137.7'
where code = '141029019'</v>
      </c>
      <c r="C27" s="63"/>
      <c r="D27" s="37"/>
    </row>
    <row r="29" spans="2:8" ht="44.25" customHeight="1" x14ac:dyDescent="0.15">
      <c r="B29" s="63" t="str">
        <f>"update lddb.lddb_dw_to_ip
set is_bs = 'Y',bs_date = sysdate,ip = '"&amp;H2&amp;"'
where code = '"&amp;B7&amp;"'"</f>
        <v>update lddb.lddb_dw_to_ip
set is_bs = 'Y',bs_date = sysdate,ip = '11.92.137.5'
where code = '141029019'</v>
      </c>
      <c r="C29" s="63"/>
    </row>
    <row r="30" spans="2:8" x14ac:dyDescent="0.15">
      <c r="B30" s="48"/>
      <c r="C30" s="48"/>
    </row>
    <row r="31" spans="2:8" x14ac:dyDescent="0.15">
      <c r="B31" t="str">
        <f>"select * from up_org_user r where r.org_id in (select id from up_org_unit u where u.code = '"&amp;B12&amp;"')"</f>
        <v>select * from up_org_user r where r.org_id in (select id from up_org_unit u where u.code = '141029000')</v>
      </c>
    </row>
    <row r="32" spans="2:8" ht="41.25" customHeight="1" x14ac:dyDescent="0.15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B12" sqref="B1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68.375" customWidth="1"/>
    <col min="9" max="9" width="15" bestFit="1" customWidth="1"/>
    <col min="10" max="10" width="26.75" bestFit="1" customWidth="1"/>
  </cols>
  <sheetData>
    <row r="2" spans="2:9" x14ac:dyDescent="0.15">
      <c r="B2" s="35" t="s">
        <v>242</v>
      </c>
      <c r="C2" s="39" t="str">
        <f>B14&amp;B6&amp;"_"&amp;B2</f>
        <v>安泽玉和泰_11.93.97.5</v>
      </c>
      <c r="G2" s="35" t="str">
        <f>"lddb_"&amp;B14&amp;B6&amp;"_"&amp;H2</f>
        <v>lddb_安泽玉和泰_11.93.97.6</v>
      </c>
      <c r="H2" s="35" t="s">
        <v>241</v>
      </c>
    </row>
    <row r="3" spans="2:9" x14ac:dyDescent="0.15">
      <c r="B3" s="61" t="s">
        <v>246</v>
      </c>
      <c r="C3" s="39" t="str">
        <f>B14&amp;B6&amp;"_"&amp;B2&amp;".ddgl"</f>
        <v>安泽玉和泰_11.93.97.5.ddgl</v>
      </c>
      <c r="G3" s="39" t="str">
        <f>"jdbc:mysql://"&amp;H2&amp;":3306/lddb?socketTimeout=60000&amp;useUnicode=true&amp;amp;characterEncoding=UTF-8"</f>
        <v>jdbc:mysql://11.93.97.6:3306/lddb?socketTimeout=60000&amp;useUnicode=true&amp;amp;characterEncoding=UTF-8</v>
      </c>
    </row>
    <row r="4" spans="2:9" x14ac:dyDescent="0.15">
      <c r="B4" s="62"/>
      <c r="C4" s="39" t="str">
        <f>"jdbc:mysql://"&amp;B2&amp;":3306/ddgl?socketTimeout=60000&amp;useUnicode=true&amp;amp;characterEncoding=UTF-8"</f>
        <v>jdbc:mysql://11.93.97.5:3306/ddgl?socketTimeout=60000&amp;useUnicode=true&amp;amp;characterEncoding=UTF-8</v>
      </c>
      <c r="G4" t="str">
        <f>"lddb_"&amp;B14&amp;"到"&amp;B14&amp;B6&amp;"业务表"</f>
        <v>lddb_安泽到安泽玉和泰业务表</v>
      </c>
      <c r="H4" s="35" t="str">
        <f>"s_add_"&amp;B14&amp;B6&amp;"_"&amp;H2&amp;"_lddb_ssxjxx、"&amp;B14&amp;"到"&amp;B14&amp;B6</f>
        <v>s_add_安泽玉和泰_11.93.97.6_lddb_ssxjxx、安泽到安泽玉和泰</v>
      </c>
      <c r="I4" s="37" t="s">
        <v>218</v>
      </c>
    </row>
    <row r="5" spans="2:9" x14ac:dyDescent="0.15">
      <c r="B5" s="62"/>
      <c r="G5" t="str">
        <f>"lddb_省到"&amp;B14&amp;B6&amp;"基础表"</f>
        <v>lddb_省到安泽玉和泰基础表</v>
      </c>
      <c r="H5" s="35" t="str">
        <f>"s_add_"&amp;B14&amp;B6&amp;"_"&amp;H2&amp;"_lddb_bcxx、s_add_"&amp;B14&amp;B6&amp;"_"&amp;H2&amp;"_lddb_jxzyry"</f>
        <v>s_add_安泽玉和泰_11.93.97.6_lddb_bcxx、s_add_安泽玉和泰_11.93.97.6_lddb_jxzyry</v>
      </c>
      <c r="I5" s="37" t="s">
        <v>219</v>
      </c>
    </row>
    <row r="6" spans="2:9" x14ac:dyDescent="0.15">
      <c r="B6" s="35" t="s">
        <v>243</v>
      </c>
      <c r="G6" t="str">
        <f>"lddb_省到"&amp;B14&amp;B6&amp;"支撑表"</f>
        <v>lddb_省到安泽玉和泰支撑表</v>
      </c>
      <c r="H6" s="35" t="str">
        <f>"s_add_"&amp;B14&amp;B6&amp;"_"&amp;H2&amp;"_lddb"</f>
        <v>s_add_安泽玉和泰_11.93.97.6_lddb</v>
      </c>
      <c r="I6" s="37" t="s">
        <v>220</v>
      </c>
    </row>
    <row r="7" spans="2:9" x14ac:dyDescent="0.15">
      <c r="B7" s="43">
        <v>141026003</v>
      </c>
      <c r="C7" s="40" t="str">
        <f>B14&amp;B6&amp;"_"&amp;B2&amp;".ddgl"</f>
        <v>安泽玉和泰_11.93.97.5.ddgl</v>
      </c>
      <c r="G7" t="str">
        <f>"lddb_"&amp;B14&amp;B6&amp;"到"&amp;B14&amp;"业务表"</f>
        <v>lddb_安泽玉和泰到安泽业务表</v>
      </c>
      <c r="H7" s="35" t="str">
        <f>B14&amp;B6&amp;"到"&amp;B14</f>
        <v>安泽玉和泰到安泽</v>
      </c>
      <c r="I7" s="37" t="s">
        <v>218</v>
      </c>
    </row>
    <row r="8" spans="2:9" ht="40.5" x14ac:dyDescent="0.15">
      <c r="C8" s="41" t="s">
        <v>187</v>
      </c>
      <c r="D8" s="35" t="str">
        <f>"select u.name from up_org_name u where u.name like '%"&amp;B6&amp;"%'"</f>
        <v>select u.name from up_org_name u where u.name like '%玉和泰%'</v>
      </c>
    </row>
    <row r="9" spans="2:9" ht="54" x14ac:dyDescent="0.15">
      <c r="C9" s="41" t="s">
        <v>188</v>
      </c>
      <c r="D9" s="35" t="str">
        <f>"select u.id,u.code,u.MINE_NAME_F,u.name,u.DISTRICT,u.DISTRICT_NAME,u.city,u.city_name from view_full_region u where u.name like '%"&amp;B6&amp;"%'"</f>
        <v>select u.id,u.code,u.MINE_NAME_F,u.name,u.DISTRICT,u.DISTRICT_NAME,u.city,u.city_name from view_full_region u where u.name like '%玉和泰%'</v>
      </c>
    </row>
    <row r="10" spans="2:9" x14ac:dyDescent="0.15">
      <c r="C10" s="42" t="s">
        <v>189</v>
      </c>
    </row>
    <row r="11" spans="2:9" x14ac:dyDescent="0.15">
      <c r="B11" s="35" t="s">
        <v>222</v>
      </c>
      <c r="C11" s="40"/>
    </row>
    <row r="12" spans="2:9" x14ac:dyDescent="0.15">
      <c r="B12">
        <v>141026000</v>
      </c>
      <c r="C12" s="40" t="str">
        <f>B6&amp;"_"&amp;B2&amp;".ddgl_infotip"</f>
        <v>玉和泰_11.93.97.5.ddgl_infotip</v>
      </c>
      <c r="D12" s="38" t="s">
        <v>190</v>
      </c>
    </row>
    <row r="13" spans="2:9" x14ac:dyDescent="0.15">
      <c r="D13" s="37"/>
    </row>
    <row r="14" spans="2:9" x14ac:dyDescent="0.15">
      <c r="B14" s="35" t="s">
        <v>244</v>
      </c>
      <c r="C14" t="str">
        <f>B14&amp;"到"&amp;B14&amp;B6</f>
        <v>安泽到安泽玉和泰</v>
      </c>
      <c r="D14" s="37"/>
    </row>
    <row r="15" spans="2:9" x14ac:dyDescent="0.15">
      <c r="C15" t="str">
        <f>B14&amp;B6&amp;"到"&amp;B14</f>
        <v>安泽玉和泰到安泽</v>
      </c>
      <c r="D15" s="38" t="s">
        <v>217</v>
      </c>
      <c r="G15" t="str">
        <f>"MINE_CODE='"&amp;B7&amp;"'"</f>
        <v>MINE_CODE='141026003'</v>
      </c>
      <c r="H15" s="35"/>
    </row>
    <row r="16" spans="2:9" x14ac:dyDescent="0.15">
      <c r="B16" s="43">
        <v>707</v>
      </c>
      <c r="C16" s="35" t="str">
        <f>"COMPANY_CODE='"&amp;B16&amp;"'"</f>
        <v>COMPANY_CODE='707'</v>
      </c>
      <c r="D16" s="37"/>
      <c r="H16" s="35"/>
    </row>
    <row r="17" spans="2:8" x14ac:dyDescent="0.15">
      <c r="D17" s="37"/>
      <c r="G17" s="35" t="s">
        <v>227</v>
      </c>
    </row>
    <row r="18" spans="2:8" x14ac:dyDescent="0.15">
      <c r="B18" s="35" t="str">
        <f>B2</f>
        <v>11.93.97.5</v>
      </c>
      <c r="C18" t="str">
        <f>B14&amp;"到"&amp;B14&amp;B6</f>
        <v>安泽到安泽玉和泰</v>
      </c>
      <c r="D18" s="37"/>
      <c r="G18" s="35" t="s">
        <v>228</v>
      </c>
    </row>
    <row r="19" spans="2:8" x14ac:dyDescent="0.15">
      <c r="C19" t="str">
        <f>B14&amp;B6&amp;"到"&amp;B14</f>
        <v>安泽玉和泰到安泽</v>
      </c>
      <c r="D19" s="37"/>
      <c r="G19" s="35" t="s">
        <v>229</v>
      </c>
    </row>
    <row r="20" spans="2:8" x14ac:dyDescent="0.15">
      <c r="D20" s="37"/>
    </row>
    <row r="21" spans="2:8" x14ac:dyDescent="0.15">
      <c r="C21" t="str">
        <f>B14&amp;"到"&amp;B14&amp;B6&amp;"业务表.ddgl"</f>
        <v>安泽到安泽玉和泰业务表.ddgl</v>
      </c>
      <c r="D21" s="38" t="s">
        <v>191</v>
      </c>
      <c r="G21" t="s">
        <v>230</v>
      </c>
      <c r="H21" t="s">
        <v>231</v>
      </c>
    </row>
    <row r="22" spans="2:8" x14ac:dyDescent="0.15">
      <c r="C22" t="str">
        <f>B14&amp;"到"&amp;B14&amp;B6&amp;"支撑表.ddgl"</f>
        <v>安泽到安泽玉和泰支撑表.ddgl</v>
      </c>
      <c r="G22" t="s">
        <v>232</v>
      </c>
      <c r="H22" t="s">
        <v>233</v>
      </c>
    </row>
    <row r="23" spans="2:8" ht="14.25" customHeight="1" x14ac:dyDescent="0.15">
      <c r="C23" t="str">
        <f>B14&amp;B6&amp;"到"&amp;B14&amp;"业务表.ddgl"</f>
        <v>安泽玉和泰到安泽业务表.ddgl</v>
      </c>
      <c r="D23" s="38" t="s">
        <v>192</v>
      </c>
      <c r="G23" t="s">
        <v>234</v>
      </c>
      <c r="H23" t="s">
        <v>235</v>
      </c>
    </row>
    <row r="24" spans="2:8" x14ac:dyDescent="0.15">
      <c r="G24" t="s">
        <v>236</v>
      </c>
      <c r="H24" t="s">
        <v>237</v>
      </c>
    </row>
    <row r="25" spans="2:8" x14ac:dyDescent="0.15">
      <c r="B25" s="43"/>
      <c r="C25" s="37"/>
      <c r="D25" s="37"/>
    </row>
    <row r="26" spans="2:8" x14ac:dyDescent="0.15">
      <c r="D26" s="37"/>
    </row>
    <row r="27" spans="2:8" ht="42" customHeight="1" x14ac:dyDescent="0.15">
      <c r="B27" s="63" t="str">
        <f>"update ddgl_province.ddgl_fjbs_relation
set is_bs = 'Y',bs_date = sysdate,ip = '"&amp;B2&amp;"'
where code = '"&amp;B7&amp;"'"</f>
        <v>update ddgl_province.ddgl_fjbs_relation
set is_bs = 'Y',bs_date = sysdate,ip = '11.93.97.5'
where code = '141026003'</v>
      </c>
      <c r="C27" s="63"/>
      <c r="D27" s="37"/>
    </row>
    <row r="29" spans="2:8" ht="44.25" customHeight="1" x14ac:dyDescent="0.15">
      <c r="B29" s="63" t="str">
        <f>"update lddb.lddb_dw_to_ip
set is_bs = 'Y',bs_date = sysdate,ip = '"&amp;H2&amp;"'
where code = '"&amp;B7&amp;"'"</f>
        <v>update lddb.lddb_dw_to_ip
set is_bs = 'Y',bs_date = sysdate,ip = '11.93.97.6'
where code = '141026003'</v>
      </c>
      <c r="C29" s="63"/>
    </row>
    <row r="30" spans="2:8" x14ac:dyDescent="0.15">
      <c r="B30" s="48"/>
      <c r="C30" s="48"/>
    </row>
    <row r="31" spans="2:8" x14ac:dyDescent="0.15">
      <c r="B31" t="str">
        <f>"select * from up_org_user r where r.org_id in (select id from up_org_unit u where u.code = '"&amp;B12&amp;"')"</f>
        <v>select * from up_org_user r where r.org_id in (select id from up_org_unit u where u.code = '141026000')</v>
      </c>
    </row>
    <row r="32" spans="2:8" ht="41.25" customHeight="1" x14ac:dyDescent="0.15">
      <c r="B32" s="60" t="str">
        <f>"select r.*,r.rowid from lddb.lddb_dw_to_ip r
where r.city_name like '%"&amp;B11&amp;"%' and r.is_bs = 'Y'
  and r.code is not null"</f>
        <v>select r.*,r.rowid from lddb.lddb_dw_to_ip r
where r.city_name like '%临汾%' and r.is_bs = 'Y'
  and r.code is not null</v>
      </c>
      <c r="C32" s="60"/>
    </row>
  </sheetData>
  <mergeCells count="4">
    <mergeCell ref="B3:B5"/>
    <mergeCell ref="B27:C27"/>
    <mergeCell ref="B29:C29"/>
    <mergeCell ref="B32:C3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远程</vt:lpstr>
      <vt:lpstr>德通</vt:lpstr>
      <vt:lpstr>通合</vt:lpstr>
      <vt:lpstr>玉和泰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2019-04-25T07:40:20Z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