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7050F8DB-C5D9-4D8C-89B6-B32E183AB49A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Coefficients" sheetId="1" r:id="rId1"/>
    <sheet name="Internal Standard" sheetId="2" r:id="rId2"/>
    <sheet name="Peak Areas" sheetId="3" r:id="rId3"/>
    <sheet name="ug_liter" sheetId="4" r:id="rId4"/>
    <sheet name="Detection Limit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4" l="1"/>
  <c r="B16" i="4"/>
  <c r="C16" i="4"/>
  <c r="D16" i="4"/>
  <c r="E16" i="4"/>
  <c r="F16" i="4"/>
  <c r="I16" i="4"/>
  <c r="L16" i="4"/>
  <c r="N16" i="4"/>
  <c r="O16" i="4"/>
  <c r="P16" i="4"/>
  <c r="Y16" i="4"/>
  <c r="Z16" i="4"/>
  <c r="AE16" i="4"/>
  <c r="AH16" i="4"/>
  <c r="AI16" i="4"/>
  <c r="AK16" i="4"/>
  <c r="A17" i="4"/>
  <c r="B17" i="4"/>
  <c r="C17" i="4"/>
  <c r="D17" i="4"/>
  <c r="E17" i="4"/>
  <c r="F17" i="4"/>
  <c r="H17" i="4"/>
  <c r="G17" i="4" s="1"/>
  <c r="I17" i="4"/>
  <c r="L17" i="4"/>
  <c r="N17" i="4"/>
  <c r="O17" i="4"/>
  <c r="P17" i="4"/>
  <c r="Y17" i="4"/>
  <c r="Z17" i="4"/>
  <c r="AE17" i="4"/>
  <c r="AH17" i="4"/>
  <c r="AI17" i="4"/>
  <c r="AK17" i="4"/>
  <c r="A18" i="4"/>
  <c r="B18" i="4"/>
  <c r="C18" i="4"/>
  <c r="D18" i="4"/>
  <c r="E18" i="4"/>
  <c r="F18" i="4"/>
  <c r="I18" i="4"/>
  <c r="L18" i="4"/>
  <c r="N18" i="4"/>
  <c r="P18" i="4"/>
  <c r="Y18" i="4"/>
  <c r="Z18" i="4"/>
  <c r="AE18" i="4"/>
  <c r="AH18" i="4"/>
  <c r="AI18" i="4"/>
  <c r="A19" i="4"/>
  <c r="B19" i="4"/>
  <c r="C19" i="4"/>
  <c r="D19" i="4"/>
  <c r="E19" i="4"/>
  <c r="F19" i="4"/>
  <c r="I19" i="4"/>
  <c r="L19" i="4"/>
  <c r="N19" i="4"/>
  <c r="P19" i="4"/>
  <c r="Y19" i="4"/>
  <c r="Z19" i="4"/>
  <c r="AE19" i="4"/>
  <c r="AH19" i="4"/>
  <c r="AI19" i="4"/>
  <c r="A20" i="4"/>
  <c r="B20" i="4"/>
  <c r="C20" i="4"/>
  <c r="D20" i="4"/>
  <c r="E20" i="4"/>
  <c r="F20" i="4"/>
  <c r="H20" i="4"/>
  <c r="G20" i="4" s="1"/>
  <c r="I20" i="4"/>
  <c r="L20" i="4"/>
  <c r="N20" i="4"/>
  <c r="P20" i="4"/>
  <c r="Z20" i="4"/>
  <c r="AE20" i="4"/>
  <c r="AH20" i="4"/>
  <c r="AI20" i="4"/>
  <c r="A21" i="4"/>
  <c r="B21" i="4"/>
  <c r="C21" i="4"/>
  <c r="D21" i="4"/>
  <c r="E21" i="4"/>
  <c r="F21" i="4"/>
  <c r="L21" i="4"/>
  <c r="P21" i="4"/>
  <c r="Z21" i="4"/>
  <c r="AE21" i="4"/>
  <c r="AH21" i="4"/>
  <c r="AI21" i="4"/>
  <c r="A22" i="4"/>
  <c r="B22" i="4"/>
  <c r="C22" i="4"/>
  <c r="D22" i="4"/>
  <c r="E22" i="4"/>
  <c r="F22" i="4"/>
  <c r="L22" i="4"/>
  <c r="P22" i="4"/>
  <c r="Z22" i="4"/>
  <c r="AE22" i="4"/>
  <c r="AH22" i="4"/>
  <c r="AI22" i="4"/>
  <c r="AK22" i="4"/>
  <c r="A23" i="4"/>
  <c r="B23" i="4"/>
  <c r="C23" i="4"/>
  <c r="D23" i="4"/>
  <c r="E23" i="4"/>
  <c r="F23" i="4"/>
  <c r="L23" i="4"/>
  <c r="N23" i="4"/>
  <c r="P23" i="4"/>
  <c r="Z23" i="4"/>
  <c r="AE23" i="4"/>
  <c r="AH23" i="4"/>
  <c r="AI23" i="4"/>
  <c r="A24" i="4"/>
  <c r="B24" i="4"/>
  <c r="C24" i="4"/>
  <c r="D24" i="4"/>
  <c r="E24" i="4"/>
  <c r="F24" i="4"/>
  <c r="I24" i="4"/>
  <c r="L24" i="4"/>
  <c r="P24" i="4"/>
  <c r="AE24" i="4"/>
  <c r="AH24" i="4"/>
  <c r="AI24" i="4"/>
  <c r="A25" i="4"/>
  <c r="B25" i="4"/>
  <c r="C25" i="4"/>
  <c r="D25" i="4"/>
  <c r="E25" i="4"/>
  <c r="F25" i="4"/>
  <c r="L25" i="4"/>
  <c r="N25" i="4"/>
  <c r="P25" i="4"/>
  <c r="Z25" i="4"/>
  <c r="AE25" i="4"/>
  <c r="AH25" i="4"/>
  <c r="AI25" i="4"/>
  <c r="A26" i="4"/>
  <c r="B26" i="4"/>
  <c r="C26" i="4"/>
  <c r="D26" i="4"/>
  <c r="E26" i="4"/>
  <c r="F26" i="4"/>
  <c r="L26" i="4"/>
  <c r="P26" i="4"/>
  <c r="Z26" i="4"/>
  <c r="AE26" i="4"/>
  <c r="AH26" i="4"/>
  <c r="AI26" i="4"/>
  <c r="A27" i="4"/>
  <c r="B27" i="4"/>
  <c r="C27" i="4"/>
  <c r="D27" i="4"/>
  <c r="E27" i="4"/>
  <c r="F27" i="4"/>
  <c r="L27" i="4"/>
  <c r="P27" i="4"/>
  <c r="Z27" i="4"/>
  <c r="AE27" i="4"/>
  <c r="AH27" i="4"/>
  <c r="AI27" i="4"/>
  <c r="A28" i="4"/>
  <c r="B28" i="4"/>
  <c r="C28" i="4"/>
  <c r="D28" i="4"/>
  <c r="E28" i="4"/>
  <c r="F28" i="4"/>
  <c r="L28" i="4"/>
  <c r="P28" i="4"/>
  <c r="Z28" i="4"/>
  <c r="AE28" i="4"/>
  <c r="AH28" i="4"/>
  <c r="AI28" i="4"/>
  <c r="A29" i="4"/>
  <c r="B29" i="4"/>
  <c r="C29" i="4"/>
  <c r="D29" i="4"/>
  <c r="E29" i="4"/>
  <c r="F29" i="4"/>
  <c r="I29" i="4"/>
  <c r="L29" i="4"/>
  <c r="P29" i="4"/>
  <c r="Z29" i="4"/>
  <c r="AE29" i="4"/>
  <c r="AH29" i="4"/>
  <c r="AI29" i="4"/>
  <c r="A30" i="4"/>
  <c r="B30" i="4"/>
  <c r="C30" i="4"/>
  <c r="D30" i="4"/>
  <c r="E30" i="4"/>
  <c r="F30" i="4"/>
  <c r="I30" i="4"/>
  <c r="L30" i="4"/>
  <c r="N30" i="4"/>
  <c r="P30" i="4"/>
  <c r="Z30" i="4"/>
  <c r="AE30" i="4"/>
  <c r="AH30" i="4"/>
  <c r="AI30" i="4"/>
  <c r="A31" i="4"/>
  <c r="B31" i="4"/>
  <c r="C31" i="4"/>
  <c r="D31" i="4"/>
  <c r="E31" i="4"/>
  <c r="F31" i="4"/>
  <c r="L31" i="4"/>
  <c r="N31" i="4"/>
  <c r="P31" i="4"/>
  <c r="Z31" i="4"/>
  <c r="AE31" i="4"/>
  <c r="AH31" i="4"/>
  <c r="AI31" i="4"/>
  <c r="A32" i="4"/>
  <c r="B32" i="4"/>
  <c r="C32" i="4"/>
  <c r="D32" i="4"/>
  <c r="E32" i="4"/>
  <c r="F32" i="4"/>
  <c r="I32" i="4"/>
  <c r="L32" i="4"/>
  <c r="N32" i="4"/>
  <c r="P32" i="4"/>
  <c r="Z32" i="4"/>
  <c r="AE32" i="4"/>
  <c r="AH32" i="4"/>
  <c r="AI32" i="4"/>
  <c r="A33" i="4"/>
  <c r="B33" i="4"/>
  <c r="C33" i="4"/>
  <c r="D33" i="4"/>
  <c r="E33" i="4"/>
  <c r="F33" i="4"/>
  <c r="I33" i="4"/>
  <c r="L33" i="4"/>
  <c r="N33" i="4"/>
  <c r="P33" i="4"/>
  <c r="Z33" i="4"/>
  <c r="AE33" i="4"/>
  <c r="AH33" i="4"/>
  <c r="AI33" i="4"/>
  <c r="A34" i="4"/>
  <c r="B34" i="4"/>
  <c r="C34" i="4"/>
  <c r="D34" i="4"/>
  <c r="E34" i="4"/>
  <c r="F34" i="4"/>
  <c r="I34" i="4"/>
  <c r="L34" i="4"/>
  <c r="N34" i="4"/>
  <c r="P34" i="4"/>
  <c r="Z34" i="4"/>
  <c r="AE34" i="4"/>
  <c r="AH34" i="4"/>
  <c r="AI34" i="4"/>
  <c r="A35" i="4"/>
  <c r="B35" i="4"/>
  <c r="C35" i="4"/>
  <c r="D35" i="4"/>
  <c r="E35" i="4"/>
  <c r="F35" i="4"/>
  <c r="I35" i="4"/>
  <c r="L35" i="4"/>
  <c r="N35" i="4"/>
  <c r="P35" i="4"/>
  <c r="Z35" i="4"/>
  <c r="AE35" i="4"/>
  <c r="AH35" i="4"/>
  <c r="AI35" i="4"/>
  <c r="A36" i="4"/>
  <c r="B36" i="4"/>
  <c r="C36" i="4"/>
  <c r="D36" i="4"/>
  <c r="E36" i="4"/>
  <c r="F36" i="4"/>
  <c r="I36" i="4"/>
  <c r="L36" i="4"/>
  <c r="N36" i="4"/>
  <c r="P36" i="4"/>
  <c r="Z36" i="4"/>
  <c r="AE36" i="4"/>
  <c r="AH36" i="4"/>
  <c r="AI36" i="4"/>
  <c r="A37" i="4"/>
  <c r="B37" i="4"/>
  <c r="C37" i="4"/>
  <c r="D37" i="4"/>
  <c r="E37" i="4"/>
  <c r="F37" i="4"/>
  <c r="I37" i="4"/>
  <c r="L37" i="4"/>
  <c r="N37" i="4"/>
  <c r="P37" i="4"/>
  <c r="Z37" i="4"/>
  <c r="AE37" i="4"/>
  <c r="AH37" i="4"/>
  <c r="AI37" i="4"/>
  <c r="A38" i="4"/>
  <c r="B38" i="4"/>
  <c r="C38" i="4"/>
  <c r="D38" i="4"/>
  <c r="E38" i="4"/>
  <c r="F38" i="4"/>
  <c r="I38" i="4"/>
  <c r="L38" i="4"/>
  <c r="N38" i="4"/>
  <c r="P38" i="4"/>
  <c r="Z38" i="4"/>
  <c r="AE38" i="4"/>
  <c r="AH38" i="4"/>
  <c r="AI38" i="4"/>
  <c r="A39" i="4"/>
  <c r="B39" i="4"/>
  <c r="C39" i="4"/>
  <c r="D39" i="4"/>
  <c r="E39" i="4"/>
  <c r="F39" i="4"/>
  <c r="I39" i="4"/>
  <c r="L39" i="4"/>
  <c r="N39" i="4"/>
  <c r="P39" i="4"/>
  <c r="Z39" i="4"/>
  <c r="AE39" i="4"/>
  <c r="AH39" i="4"/>
  <c r="AI39" i="4"/>
  <c r="A40" i="4"/>
  <c r="B40" i="4"/>
  <c r="C40" i="4"/>
  <c r="D40" i="4"/>
  <c r="E40" i="4"/>
  <c r="F40" i="4"/>
  <c r="I40" i="4"/>
  <c r="L40" i="4"/>
  <c r="N40" i="4"/>
  <c r="P40" i="4"/>
  <c r="Z40" i="4"/>
  <c r="AE40" i="4"/>
  <c r="AH40" i="4"/>
  <c r="AI40" i="4"/>
  <c r="A41" i="4"/>
  <c r="B41" i="4"/>
  <c r="C41" i="4"/>
  <c r="D41" i="4"/>
  <c r="E41" i="4"/>
  <c r="F41" i="4"/>
  <c r="I41" i="4"/>
  <c r="L41" i="4"/>
  <c r="N41" i="4"/>
  <c r="P41" i="4"/>
  <c r="Z41" i="4"/>
  <c r="AE41" i="4"/>
  <c r="AH41" i="4"/>
  <c r="AI41" i="4"/>
  <c r="A42" i="4"/>
  <c r="B42" i="4"/>
  <c r="C42" i="4"/>
  <c r="D42" i="4"/>
  <c r="E42" i="4"/>
  <c r="F42" i="4"/>
  <c r="L42" i="4"/>
  <c r="N42" i="4"/>
  <c r="P42" i="4"/>
  <c r="Z42" i="4"/>
  <c r="AE42" i="4"/>
  <c r="AH42" i="4"/>
  <c r="AI42" i="4"/>
  <c r="A43" i="4"/>
  <c r="B43" i="4"/>
  <c r="C43" i="4"/>
  <c r="D43" i="4"/>
  <c r="E43" i="4"/>
  <c r="F43" i="4"/>
  <c r="I43" i="4"/>
  <c r="L43" i="4"/>
  <c r="N43" i="4"/>
  <c r="P43" i="4"/>
  <c r="Z43" i="4"/>
  <c r="AE43" i="4"/>
  <c r="AH43" i="4"/>
  <c r="AI43" i="4"/>
  <c r="A44" i="4"/>
  <c r="B44" i="4"/>
  <c r="C44" i="4"/>
  <c r="D44" i="4"/>
  <c r="E44" i="4"/>
  <c r="F44" i="4"/>
  <c r="I44" i="4"/>
  <c r="L44" i="4"/>
  <c r="N44" i="4"/>
  <c r="P44" i="4"/>
  <c r="Z44" i="4"/>
  <c r="AE44" i="4"/>
  <c r="AH44" i="4"/>
  <c r="AI44" i="4"/>
  <c r="A45" i="4"/>
  <c r="B45" i="4"/>
  <c r="C45" i="4"/>
  <c r="D45" i="4"/>
  <c r="E45" i="4"/>
  <c r="F45" i="4"/>
  <c r="L45" i="4"/>
  <c r="N45" i="4"/>
  <c r="P45" i="4"/>
  <c r="Z45" i="4"/>
  <c r="AE45" i="4"/>
  <c r="AH45" i="4"/>
  <c r="AI45" i="4"/>
  <c r="A46" i="4"/>
  <c r="B46" i="4"/>
  <c r="C46" i="4"/>
  <c r="D46" i="4"/>
  <c r="E46" i="4"/>
  <c r="F46" i="4"/>
  <c r="L46" i="4"/>
  <c r="N46" i="4"/>
  <c r="P46" i="4"/>
  <c r="Z46" i="4"/>
  <c r="AE46" i="4"/>
  <c r="AH46" i="4"/>
  <c r="AI46" i="4"/>
  <c r="A47" i="4"/>
  <c r="B47" i="4"/>
  <c r="C47" i="4"/>
  <c r="D47" i="4"/>
  <c r="E47" i="4"/>
  <c r="F47" i="4"/>
  <c r="L47" i="4"/>
  <c r="N47" i="4"/>
  <c r="P47" i="4"/>
  <c r="Z47" i="4"/>
  <c r="AE47" i="4"/>
  <c r="AH47" i="4"/>
  <c r="AI47" i="4"/>
  <c r="A48" i="4"/>
  <c r="B48" i="4"/>
  <c r="C48" i="4"/>
  <c r="D48" i="4"/>
  <c r="E48" i="4"/>
  <c r="F48" i="4"/>
  <c r="I48" i="4"/>
  <c r="L48" i="4"/>
  <c r="N48" i="4"/>
  <c r="P48" i="4"/>
  <c r="Z48" i="4"/>
  <c r="AE48" i="4"/>
  <c r="AH48" i="4"/>
  <c r="AI48" i="4"/>
  <c r="A49" i="4"/>
  <c r="B49" i="4"/>
  <c r="C49" i="4"/>
  <c r="D49" i="4"/>
  <c r="E49" i="4"/>
  <c r="F49" i="4"/>
  <c r="L49" i="4"/>
  <c r="N49" i="4"/>
  <c r="P49" i="4"/>
  <c r="Z49" i="4"/>
  <c r="AE49" i="4"/>
  <c r="AH49" i="4"/>
  <c r="AI49" i="4"/>
  <c r="A50" i="4"/>
  <c r="B50" i="4"/>
  <c r="C50" i="4"/>
  <c r="D50" i="4"/>
  <c r="E50" i="4"/>
  <c r="F50" i="4"/>
  <c r="L50" i="4"/>
  <c r="N50" i="4"/>
  <c r="P50" i="4"/>
  <c r="Z50" i="4"/>
  <c r="AE50" i="4"/>
  <c r="AH50" i="4"/>
  <c r="AI50" i="4"/>
  <c r="A51" i="4"/>
  <c r="B51" i="4"/>
  <c r="C51" i="4"/>
  <c r="D51" i="4"/>
  <c r="E51" i="4"/>
  <c r="F51" i="4"/>
  <c r="L51" i="4"/>
  <c r="N51" i="4"/>
  <c r="P51" i="4"/>
  <c r="Z51" i="4"/>
  <c r="AE51" i="4"/>
  <c r="AH51" i="4"/>
  <c r="AI51" i="4"/>
  <c r="A52" i="4"/>
  <c r="B52" i="4"/>
  <c r="C52" i="4"/>
  <c r="D52" i="4"/>
  <c r="E52" i="4"/>
  <c r="F52" i="4"/>
  <c r="L52" i="4"/>
  <c r="N52" i="4"/>
  <c r="P52" i="4"/>
  <c r="Z52" i="4"/>
  <c r="AE52" i="4"/>
  <c r="AH52" i="4"/>
  <c r="AI52" i="4"/>
  <c r="A53" i="4"/>
  <c r="B53" i="4"/>
  <c r="C53" i="4"/>
  <c r="D53" i="4"/>
  <c r="E53" i="4"/>
  <c r="F53" i="4"/>
  <c r="L53" i="4"/>
  <c r="N53" i="4"/>
  <c r="P53" i="4"/>
  <c r="Z53" i="4"/>
  <c r="AE53" i="4"/>
  <c r="AH53" i="4"/>
  <c r="AI53" i="4"/>
  <c r="A54" i="4"/>
  <c r="B54" i="4"/>
  <c r="C54" i="4"/>
  <c r="D54" i="4"/>
  <c r="E54" i="4"/>
  <c r="F54" i="4"/>
  <c r="L54" i="4"/>
  <c r="N54" i="4"/>
  <c r="P54" i="4"/>
  <c r="Z54" i="4"/>
  <c r="AE54" i="4"/>
  <c r="AH54" i="4"/>
  <c r="AI54" i="4"/>
  <c r="A55" i="4"/>
  <c r="B55" i="4"/>
  <c r="C55" i="4"/>
  <c r="D55" i="4"/>
  <c r="E55" i="4"/>
  <c r="F55" i="4"/>
  <c r="L55" i="4"/>
  <c r="N55" i="4"/>
  <c r="P55" i="4"/>
  <c r="Z55" i="4"/>
  <c r="AE55" i="4"/>
  <c r="AH55" i="4"/>
  <c r="AI55" i="4"/>
  <c r="A56" i="4"/>
  <c r="B56" i="4"/>
  <c r="C56" i="4"/>
  <c r="D56" i="4"/>
  <c r="E56" i="4"/>
  <c r="F56" i="4"/>
  <c r="L56" i="4"/>
  <c r="N56" i="4"/>
  <c r="P56" i="4"/>
  <c r="Z56" i="4"/>
  <c r="AE56" i="4"/>
  <c r="AH56" i="4"/>
  <c r="AI56" i="4"/>
  <c r="A57" i="4"/>
  <c r="B57" i="4"/>
  <c r="C57" i="4"/>
  <c r="D57" i="4"/>
  <c r="E57" i="4"/>
  <c r="F57" i="4"/>
  <c r="L57" i="4"/>
  <c r="P57" i="4"/>
  <c r="Z57" i="4"/>
  <c r="AE57" i="4"/>
  <c r="AH57" i="4"/>
  <c r="AI57" i="4"/>
  <c r="A58" i="4"/>
  <c r="B58" i="4"/>
  <c r="C58" i="4"/>
  <c r="D58" i="4"/>
  <c r="E58" i="4"/>
  <c r="F58" i="4"/>
  <c r="L58" i="4"/>
  <c r="N58" i="4"/>
  <c r="P58" i="4"/>
  <c r="Z58" i="4"/>
  <c r="AE58" i="4"/>
  <c r="AH58" i="4"/>
  <c r="AI58" i="4"/>
  <c r="A59" i="4"/>
  <c r="B59" i="4"/>
  <c r="C59" i="4"/>
  <c r="D59" i="4"/>
  <c r="E59" i="4"/>
  <c r="F59" i="4"/>
  <c r="I59" i="4"/>
  <c r="L59" i="4"/>
  <c r="N59" i="4"/>
  <c r="P59" i="4"/>
  <c r="Z59" i="4"/>
  <c r="AE59" i="4"/>
  <c r="AH59" i="4"/>
  <c r="AI59" i="4"/>
  <c r="F13" i="2"/>
  <c r="H23" i="4" s="1"/>
  <c r="G23" i="4" s="1"/>
  <c r="AH15" i="4"/>
  <c r="AI15" i="4"/>
  <c r="AE15" i="4"/>
  <c r="H21" i="4" l="1"/>
  <c r="G21" i="4" s="1"/>
  <c r="M21" i="4" s="1"/>
  <c r="H59" i="4"/>
  <c r="G59" i="4" s="1"/>
  <c r="U59" i="4" s="1"/>
  <c r="R20" i="4"/>
  <c r="AA20" i="4"/>
  <c r="K20" i="4"/>
  <c r="AC20" i="4"/>
  <c r="M20" i="4"/>
  <c r="O20" i="4"/>
  <c r="Q20" i="4"/>
  <c r="S20" i="4"/>
  <c r="W20" i="4"/>
  <c r="Y20" i="4"/>
  <c r="K17" i="4"/>
  <c r="S17" i="4"/>
  <c r="K23" i="4"/>
  <c r="I23" i="4"/>
  <c r="S23" i="4"/>
  <c r="U23" i="4"/>
  <c r="AG23" i="4"/>
  <c r="H35" i="4"/>
  <c r="G35" i="4" s="1"/>
  <c r="U35" i="4" s="1"/>
  <c r="H43" i="4"/>
  <c r="G43" i="4" s="1"/>
  <c r="AF43" i="4" s="1"/>
  <c r="H34" i="4"/>
  <c r="G34" i="4" s="1"/>
  <c r="X34" i="4" s="1"/>
  <c r="H25" i="4"/>
  <c r="G25" i="4" s="1"/>
  <c r="H51" i="4"/>
  <c r="G51" i="4" s="1"/>
  <c r="V51" i="4" s="1"/>
  <c r="H44" i="4"/>
  <c r="G44" i="4" s="1"/>
  <c r="H28" i="4"/>
  <c r="G28" i="4" s="1"/>
  <c r="J28" i="4" s="1"/>
  <c r="H45" i="4"/>
  <c r="G45" i="4" s="1"/>
  <c r="R45" i="4" s="1"/>
  <c r="H29" i="4"/>
  <c r="G29" i="4" s="1"/>
  <c r="N29" i="4" s="1"/>
  <c r="H24" i="4"/>
  <c r="G24" i="4" s="1"/>
  <c r="AG24" i="4" s="1"/>
  <c r="H18" i="4"/>
  <c r="G18" i="4" s="1"/>
  <c r="AD18" i="4" s="1"/>
  <c r="H16" i="4"/>
  <c r="G16" i="4" s="1"/>
  <c r="X16" i="4" s="1"/>
  <c r="H57" i="4"/>
  <c r="G57" i="4" s="1"/>
  <c r="R57" i="4" s="1"/>
  <c r="H56" i="4"/>
  <c r="G56" i="4" s="1"/>
  <c r="AA56" i="4" s="1"/>
  <c r="H48" i="4"/>
  <c r="G48" i="4" s="1"/>
  <c r="J48" i="4" s="1"/>
  <c r="H37" i="4"/>
  <c r="G37" i="4" s="1"/>
  <c r="H26" i="4"/>
  <c r="G26" i="4" s="1"/>
  <c r="N26" i="4" s="1"/>
  <c r="H52" i="4"/>
  <c r="G52" i="4" s="1"/>
  <c r="V52" i="4" s="1"/>
  <c r="H42" i="4"/>
  <c r="G42" i="4" s="1"/>
  <c r="Q42" i="4" s="1"/>
  <c r="H39" i="4"/>
  <c r="G39" i="4" s="1"/>
  <c r="R39" i="4" s="1"/>
  <c r="H38" i="4"/>
  <c r="G38" i="4" s="1"/>
  <c r="AG38" i="4" s="1"/>
  <c r="H31" i="4"/>
  <c r="G31" i="4" s="1"/>
  <c r="AB31" i="4" s="1"/>
  <c r="H53" i="4"/>
  <c r="G53" i="4" s="1"/>
  <c r="AA53" i="4" s="1"/>
  <c r="H32" i="4"/>
  <c r="G32" i="4" s="1"/>
  <c r="AF32" i="4" s="1"/>
  <c r="H27" i="4"/>
  <c r="G27" i="4" s="1"/>
  <c r="I27" i="4" s="1"/>
  <c r="H55" i="4"/>
  <c r="G55" i="4" s="1"/>
  <c r="K55" i="4" s="1"/>
  <c r="H33" i="4"/>
  <c r="G33" i="4" s="1"/>
  <c r="M33" i="4" s="1"/>
  <c r="H36" i="4"/>
  <c r="G36" i="4" s="1"/>
  <c r="H58" i="4"/>
  <c r="G58" i="4" s="1"/>
  <c r="AK58" i="4" s="1"/>
  <c r="H49" i="4"/>
  <c r="G49" i="4" s="1"/>
  <c r="H47" i="4"/>
  <c r="G47" i="4" s="1"/>
  <c r="AK47" i="4" s="1"/>
  <c r="H41" i="4"/>
  <c r="G41" i="4" s="1"/>
  <c r="AK41" i="4" s="1"/>
  <c r="H30" i="4"/>
  <c r="G30" i="4" s="1"/>
  <c r="K30" i="4" s="1"/>
  <c r="H22" i="4"/>
  <c r="G22" i="4" s="1"/>
  <c r="X22" i="4" s="1"/>
  <c r="H19" i="4"/>
  <c r="G19" i="4" s="1"/>
  <c r="X19" i="4" s="1"/>
  <c r="H15" i="4"/>
  <c r="H54" i="4"/>
  <c r="G54" i="4" s="1"/>
  <c r="M54" i="4" s="1"/>
  <c r="H50" i="4"/>
  <c r="G50" i="4" s="1"/>
  <c r="AG50" i="4" s="1"/>
  <c r="H46" i="4"/>
  <c r="G46" i="4" s="1"/>
  <c r="AK46" i="4" s="1"/>
  <c r="H40" i="4"/>
  <c r="G40" i="4" s="1"/>
  <c r="R59" i="4"/>
  <c r="S59" i="4"/>
  <c r="AG59" i="4"/>
  <c r="X59" i="4"/>
  <c r="M59" i="4"/>
  <c r="O59" i="4"/>
  <c r="W55" i="4"/>
  <c r="M55" i="4"/>
  <c r="O55" i="4"/>
  <c r="AF55" i="4"/>
  <c r="Q55" i="4"/>
  <c r="AA55" i="4"/>
  <c r="I55" i="4"/>
  <c r="Y55" i="4"/>
  <c r="K41" i="4"/>
  <c r="W41" i="4"/>
  <c r="X41" i="4"/>
  <c r="AC41" i="4"/>
  <c r="R41" i="4"/>
  <c r="AD41" i="4"/>
  <c r="T41" i="4"/>
  <c r="AF41" i="4"/>
  <c r="V41" i="4"/>
  <c r="AF57" i="4"/>
  <c r="T57" i="4"/>
  <c r="S57" i="4"/>
  <c r="X53" i="4"/>
  <c r="O53" i="4"/>
  <c r="AG41" i="4"/>
  <c r="AG35" i="4"/>
  <c r="AD57" i="4"/>
  <c r="O47" i="4"/>
  <c r="AB47" i="4"/>
  <c r="AC47" i="4"/>
  <c r="O27" i="4"/>
  <c r="AA27" i="4"/>
  <c r="AC27" i="4"/>
  <c r="R27" i="4"/>
  <c r="AD27" i="4"/>
  <c r="S27" i="4"/>
  <c r="T27" i="4"/>
  <c r="AF27" i="4"/>
  <c r="U27" i="4"/>
  <c r="AG27" i="4"/>
  <c r="J27" i="4"/>
  <c r="AK27" i="4"/>
  <c r="N27" i="4"/>
  <c r="J57" i="4"/>
  <c r="N57" i="4"/>
  <c r="Q57" i="4"/>
  <c r="M56" i="4"/>
  <c r="AC52" i="4"/>
  <c r="R52" i="4"/>
  <c r="AD52" i="4"/>
  <c r="AF52" i="4"/>
  <c r="X52" i="4"/>
  <c r="W50" i="4"/>
  <c r="AG57" i="4"/>
  <c r="K42" i="4"/>
  <c r="X42" i="4"/>
  <c r="AF42" i="4"/>
  <c r="U41" i="4"/>
  <c r="U36" i="4"/>
  <c r="AG36" i="4"/>
  <c r="J36" i="4"/>
  <c r="V36" i="4"/>
  <c r="K36" i="4"/>
  <c r="W36" i="4"/>
  <c r="X36" i="4"/>
  <c r="AK36" i="4"/>
  <c r="M36" i="4"/>
  <c r="Y36" i="4"/>
  <c r="O36" i="4"/>
  <c r="AA36" i="4"/>
  <c r="AB36" i="4"/>
  <c r="R36" i="4"/>
  <c r="AD36" i="4"/>
  <c r="T36" i="4"/>
  <c r="AF36" i="4"/>
  <c r="K35" i="4"/>
  <c r="W35" i="4"/>
  <c r="AK35" i="4"/>
  <c r="M35" i="4"/>
  <c r="Y35" i="4"/>
  <c r="AB35" i="4"/>
  <c r="Q35" i="4"/>
  <c r="AC35" i="4"/>
  <c r="R35" i="4"/>
  <c r="AD35" i="4"/>
  <c r="T35" i="4"/>
  <c r="J35" i="4"/>
  <c r="V35" i="4"/>
  <c r="O57" i="4"/>
  <c r="S35" i="4"/>
  <c r="M57" i="4"/>
  <c r="W56" i="4"/>
  <c r="K54" i="4"/>
  <c r="S52" i="4"/>
  <c r="X54" i="4"/>
  <c r="O50" i="4"/>
  <c r="AG48" i="4"/>
  <c r="AA48" i="4"/>
  <c r="R48" i="4"/>
  <c r="M45" i="4"/>
  <c r="AC36" i="4"/>
  <c r="Y21" i="4"/>
  <c r="AK57" i="4"/>
  <c r="X57" i="4"/>
  <c r="K57" i="4"/>
  <c r="J56" i="4"/>
  <c r="V56" i="4"/>
  <c r="X56" i="4"/>
  <c r="O39" i="4"/>
  <c r="AA39" i="4"/>
  <c r="AC39" i="4"/>
  <c r="AD39" i="4"/>
  <c r="AG39" i="4"/>
  <c r="J39" i="4"/>
  <c r="V39" i="4"/>
  <c r="X39" i="4"/>
  <c r="O33" i="4"/>
  <c r="AB33" i="4"/>
  <c r="J33" i="4"/>
  <c r="X33" i="4"/>
  <c r="U57" i="4"/>
  <c r="W57" i="4"/>
  <c r="I57" i="4"/>
  <c r="S56" i="4"/>
  <c r="S36" i="4"/>
  <c r="R29" i="4"/>
  <c r="AD29" i="4"/>
  <c r="O21" i="4"/>
  <c r="AA21" i="4"/>
  <c r="AB21" i="4"/>
  <c r="Q21" i="4"/>
  <c r="AC21" i="4"/>
  <c r="R21" i="4"/>
  <c r="AD21" i="4"/>
  <c r="S21" i="4"/>
  <c r="T21" i="4"/>
  <c r="AF21" i="4"/>
  <c r="I21" i="4"/>
  <c r="U21" i="4"/>
  <c r="AG21" i="4"/>
  <c r="J21" i="4"/>
  <c r="V21" i="4"/>
  <c r="K21" i="4"/>
  <c r="W21" i="4"/>
  <c r="X21" i="4"/>
  <c r="AK21" i="4"/>
  <c r="N21" i="4"/>
  <c r="V57" i="4"/>
  <c r="R56" i="4"/>
  <c r="AB54" i="4"/>
  <c r="T54" i="4"/>
  <c r="AF54" i="4"/>
  <c r="M52" i="4"/>
  <c r="O45" i="4"/>
  <c r="AA45" i="4"/>
  <c r="AB45" i="4"/>
  <c r="Q45" i="4"/>
  <c r="AC45" i="4"/>
  <c r="AD45" i="4"/>
  <c r="U45" i="4"/>
  <c r="AG45" i="4"/>
  <c r="J45" i="4"/>
  <c r="V45" i="4"/>
  <c r="X45" i="4"/>
  <c r="AK45" i="4"/>
  <c r="Q36" i="4"/>
  <c r="AD49" i="4"/>
  <c r="R49" i="4"/>
  <c r="AB44" i="4"/>
  <c r="AD43" i="4"/>
  <c r="R43" i="4"/>
  <c r="AK40" i="4"/>
  <c r="X40" i="4"/>
  <c r="AD37" i="4"/>
  <c r="R37" i="4"/>
  <c r="AK34" i="4"/>
  <c r="AB32" i="4"/>
  <c r="X28" i="4"/>
  <c r="AD25" i="4"/>
  <c r="R25" i="4"/>
  <c r="V23" i="4"/>
  <c r="J23" i="4"/>
  <c r="AB20" i="4"/>
  <c r="R19" i="4"/>
  <c r="AF18" i="4"/>
  <c r="T18" i="4"/>
  <c r="V17" i="4"/>
  <c r="J17" i="4"/>
  <c r="AG17" i="4"/>
  <c r="U17" i="4"/>
  <c r="AB49" i="4"/>
  <c r="AB43" i="4"/>
  <c r="V40" i="4"/>
  <c r="J40" i="4"/>
  <c r="AB37" i="4"/>
  <c r="V34" i="4"/>
  <c r="AB25" i="4"/>
  <c r="AF23" i="4"/>
  <c r="T23" i="4"/>
  <c r="AF17" i="4"/>
  <c r="T17" i="4"/>
  <c r="AG16" i="4"/>
  <c r="U16" i="4"/>
  <c r="AF46" i="4"/>
  <c r="AK44" i="4"/>
  <c r="X44" i="4"/>
  <c r="AF40" i="4"/>
  <c r="T40" i="4"/>
  <c r="AK32" i="4"/>
  <c r="X32" i="4"/>
  <c r="AF28" i="4"/>
  <c r="T28" i="4"/>
  <c r="AK26" i="4"/>
  <c r="AD23" i="4"/>
  <c r="R23" i="4"/>
  <c r="T22" i="4"/>
  <c r="AK20" i="4"/>
  <c r="X20" i="4"/>
  <c r="AB18" i="4"/>
  <c r="AD17" i="4"/>
  <c r="R17" i="4"/>
  <c r="T16" i="4"/>
  <c r="M49" i="4"/>
  <c r="K44" i="4"/>
  <c r="M37" i="4"/>
  <c r="K32" i="4"/>
  <c r="M25" i="4"/>
  <c r="AC23" i="4"/>
  <c r="Q23" i="4"/>
  <c r="AA18" i="4"/>
  <c r="AC17" i="4"/>
  <c r="Q17" i="4"/>
  <c r="AK49" i="4"/>
  <c r="X49" i="4"/>
  <c r="AD46" i="4"/>
  <c r="V44" i="4"/>
  <c r="J44" i="4"/>
  <c r="AK43" i="4"/>
  <c r="X43" i="4"/>
  <c r="AD40" i="4"/>
  <c r="R40" i="4"/>
  <c r="AK37" i="4"/>
  <c r="X37" i="4"/>
  <c r="AD34" i="4"/>
  <c r="V32" i="4"/>
  <c r="J32" i="4"/>
  <c r="X31" i="4"/>
  <c r="R28" i="4"/>
  <c r="AK25" i="4"/>
  <c r="X25" i="4"/>
  <c r="AB23" i="4"/>
  <c r="V20" i="4"/>
  <c r="J20" i="4"/>
  <c r="AK19" i="4"/>
  <c r="AB17" i="4"/>
  <c r="W49" i="4"/>
  <c r="K49" i="4"/>
  <c r="Q46" i="4"/>
  <c r="AG44" i="4"/>
  <c r="U44" i="4"/>
  <c r="W43" i="4"/>
  <c r="K43" i="4"/>
  <c r="AC40" i="4"/>
  <c r="Q40" i="4"/>
  <c r="U38" i="4"/>
  <c r="W37" i="4"/>
  <c r="K37" i="4"/>
  <c r="AG32" i="4"/>
  <c r="U32" i="4"/>
  <c r="AC28" i="4"/>
  <c r="Q28" i="4"/>
  <c r="AG26" i="4"/>
  <c r="I26" i="4"/>
  <c r="W25" i="4"/>
  <c r="K25" i="4"/>
  <c r="AA23" i="4"/>
  <c r="O23" i="4"/>
  <c r="AG20" i="4"/>
  <c r="U20" i="4"/>
  <c r="W19" i="4"/>
  <c r="M18" i="4"/>
  <c r="AA17" i="4"/>
  <c r="V49" i="4"/>
  <c r="J49" i="4"/>
  <c r="AF44" i="4"/>
  <c r="T44" i="4"/>
  <c r="V43" i="4"/>
  <c r="J43" i="4"/>
  <c r="V37" i="4"/>
  <c r="J37" i="4"/>
  <c r="AB28" i="4"/>
  <c r="V25" i="4"/>
  <c r="J25" i="4"/>
  <c r="AF20" i="4"/>
  <c r="T20" i="4"/>
  <c r="I49" i="4"/>
  <c r="U43" i="4"/>
  <c r="U37" i="4"/>
  <c r="O28" i="4"/>
  <c r="AG25" i="4"/>
  <c r="U25" i="4"/>
  <c r="I25" i="4"/>
  <c r="Y23" i="4"/>
  <c r="M23" i="4"/>
  <c r="AG19" i="4"/>
  <c r="U19" i="4"/>
  <c r="W18" i="4"/>
  <c r="K18" i="4"/>
  <c r="M17" i="4"/>
  <c r="AF49" i="4"/>
  <c r="AD44" i="4"/>
  <c r="AF37" i="4"/>
  <c r="AD26" i="4"/>
  <c r="AF25" i="4"/>
  <c r="AK23" i="4"/>
  <c r="X23" i="4"/>
  <c r="AD20" i="4"/>
  <c r="V18" i="4"/>
  <c r="X17" i="4"/>
  <c r="W23" i="4"/>
  <c r="AG18" i="4"/>
  <c r="W17" i="4"/>
  <c r="AU11" i="5"/>
  <c r="AT11" i="5"/>
  <c r="AR11" i="5"/>
  <c r="AQ11" i="5"/>
  <c r="AO11" i="5"/>
  <c r="AN11" i="5"/>
  <c r="AL11" i="5"/>
  <c r="AK11" i="5"/>
  <c r="AI11" i="5"/>
  <c r="AH11" i="5"/>
  <c r="AF11" i="5"/>
  <c r="AE11" i="5"/>
  <c r="AC11" i="5"/>
  <c r="AB11" i="5"/>
  <c r="Z11" i="5"/>
  <c r="Y11" i="5"/>
  <c r="W11" i="5"/>
  <c r="V11" i="5"/>
  <c r="T11" i="5"/>
  <c r="S11" i="5"/>
  <c r="Q11" i="5"/>
  <c r="P11" i="5"/>
  <c r="N11" i="5"/>
  <c r="M11" i="5"/>
  <c r="K11" i="5"/>
  <c r="J11" i="5"/>
  <c r="H11" i="5"/>
  <c r="G11" i="5"/>
  <c r="E11" i="5"/>
  <c r="D11" i="5"/>
  <c r="U26" i="4" l="1"/>
  <c r="AD19" i="4"/>
  <c r="V33" i="4"/>
  <c r="AA33" i="4"/>
  <c r="AB48" i="4"/>
  <c r="AM48" i="4" s="1"/>
  <c r="U48" i="4"/>
  <c r="V42" i="4"/>
  <c r="U53" i="4"/>
  <c r="AA47" i="4"/>
  <c r="AK59" i="4"/>
  <c r="T34" i="4"/>
  <c r="J46" i="4"/>
  <c r="AG33" i="4"/>
  <c r="O48" i="4"/>
  <c r="AB30" i="4"/>
  <c r="W47" i="4"/>
  <c r="W59" i="4"/>
  <c r="T26" i="4"/>
  <c r="M19" i="4"/>
  <c r="AF34" i="4"/>
  <c r="R18" i="4"/>
  <c r="V46" i="4"/>
  <c r="U33" i="4"/>
  <c r="Y48" i="4"/>
  <c r="O58" i="4"/>
  <c r="W53" i="4"/>
  <c r="J59" i="4"/>
  <c r="AF26" i="4"/>
  <c r="J26" i="4"/>
  <c r="AB19" i="4"/>
  <c r="AF33" i="4"/>
  <c r="M48" i="4"/>
  <c r="AK52" i="4"/>
  <c r="AA58" i="4"/>
  <c r="Q59" i="4"/>
  <c r="T33" i="4"/>
  <c r="Q34" i="4"/>
  <c r="AC46" i="4"/>
  <c r="AB26" i="4"/>
  <c r="S33" i="4"/>
  <c r="X48" i="4"/>
  <c r="T42" i="4"/>
  <c r="J52" i="4"/>
  <c r="AC59" i="4"/>
  <c r="AK48" i="4"/>
  <c r="X46" i="4"/>
  <c r="AD33" i="4"/>
  <c r="W48" i="4"/>
  <c r="Y42" i="4"/>
  <c r="V53" i="4"/>
  <c r="AF59" i="4"/>
  <c r="AL20" i="4"/>
  <c r="V26" i="4"/>
  <c r="AC34" i="4"/>
  <c r="R46" i="4"/>
  <c r="X26" i="4"/>
  <c r="T46" i="4"/>
  <c r="J34" i="4"/>
  <c r="AK28" i="4"/>
  <c r="I58" i="4"/>
  <c r="R33" i="4"/>
  <c r="AF48" i="4"/>
  <c r="K48" i="4"/>
  <c r="AK42" i="4"/>
  <c r="T52" i="4"/>
  <c r="T47" i="4"/>
  <c r="AB53" i="4"/>
  <c r="AM53" i="4" s="1"/>
  <c r="AB59" i="4"/>
  <c r="T59" i="4"/>
  <c r="AC33" i="4"/>
  <c r="V48" i="4"/>
  <c r="T48" i="4"/>
  <c r="R34" i="4"/>
  <c r="J51" i="4"/>
  <c r="AK33" i="4"/>
  <c r="Q33" i="4"/>
  <c r="AC42" i="4"/>
  <c r="AD48" i="4"/>
  <c r="W42" i="4"/>
  <c r="Q47" i="4"/>
  <c r="AK53" i="4"/>
  <c r="Y59" i="4"/>
  <c r="AD59" i="4"/>
  <c r="K31" i="4"/>
  <c r="AK29" i="4"/>
  <c r="J30" i="4"/>
  <c r="AF38" i="4"/>
  <c r="Q22" i="4"/>
  <c r="W31" i="4"/>
  <c r="AF51" i="4"/>
  <c r="Y54" i="4"/>
  <c r="X29" i="4"/>
  <c r="Y27" i="4"/>
  <c r="Q39" i="4"/>
  <c r="J58" i="4"/>
  <c r="Y57" i="4"/>
  <c r="AA57" i="4"/>
  <c r="AL57" i="4" s="1"/>
  <c r="AA35" i="4"/>
  <c r="J42" i="4"/>
  <c r="AG30" i="4"/>
  <c r="Q52" i="4"/>
  <c r="X27" i="4"/>
  <c r="Q27" i="4"/>
  <c r="Y50" i="4"/>
  <c r="AK24" i="4"/>
  <c r="Q58" i="4"/>
  <c r="Q41" i="4"/>
  <c r="AC55" i="4"/>
  <c r="K59" i="4"/>
  <c r="AK31" i="4"/>
  <c r="AA30" i="4"/>
  <c r="O24" i="4"/>
  <c r="T38" i="4"/>
  <c r="S24" i="4"/>
  <c r="M24" i="4"/>
  <c r="O22" i="4"/>
  <c r="AC22" i="4"/>
  <c r="W27" i="4"/>
  <c r="W29" i="4"/>
  <c r="AB39" i="4"/>
  <c r="AM39" i="4" s="1"/>
  <c r="V58" i="4"/>
  <c r="K58" i="4"/>
  <c r="M58" i="4"/>
  <c r="O35" i="4"/>
  <c r="AB57" i="4"/>
  <c r="U30" i="4"/>
  <c r="AB52" i="4"/>
  <c r="V27" i="4"/>
  <c r="AB27" i="4"/>
  <c r="J24" i="4"/>
  <c r="AC58" i="4"/>
  <c r="M41" i="4"/>
  <c r="AB55" i="4"/>
  <c r="AM55" i="4" s="1"/>
  <c r="V59" i="4"/>
  <c r="AB24" i="4"/>
  <c r="R31" i="4"/>
  <c r="V29" i="4"/>
  <c r="K29" i="4"/>
  <c r="W58" i="4"/>
  <c r="Y58" i="4"/>
  <c r="U24" i="4"/>
  <c r="AB22" i="4"/>
  <c r="AD31" i="4"/>
  <c r="J29" i="4"/>
  <c r="T30" i="4"/>
  <c r="AB58" i="4"/>
  <c r="AM58" i="4" s="1"/>
  <c r="AD22" i="4"/>
  <c r="AF31" i="4"/>
  <c r="AF58" i="4"/>
  <c r="AF29" i="4"/>
  <c r="AD30" i="4"/>
  <c r="AF24" i="4"/>
  <c r="R58" i="4"/>
  <c r="T29" i="4"/>
  <c r="AK39" i="4"/>
  <c r="AB56" i="4"/>
  <c r="I56" i="4"/>
  <c r="AF35" i="4"/>
  <c r="X35" i="4"/>
  <c r="AD42" i="4"/>
  <c r="R30" i="4"/>
  <c r="AC57" i="4"/>
  <c r="R47" i="4"/>
  <c r="T24" i="4"/>
  <c r="AB50" i="4"/>
  <c r="AD58" i="4"/>
  <c r="J55" i="4"/>
  <c r="AA59" i="4"/>
  <c r="AL59" i="4" s="1"/>
  <c r="J22" i="4"/>
  <c r="I31" i="4"/>
  <c r="V22" i="4"/>
  <c r="O29" i="4"/>
  <c r="U58" i="4"/>
  <c r="X58" i="4"/>
  <c r="O30" i="4"/>
  <c r="Z24" i="4"/>
  <c r="AB38" i="4"/>
  <c r="Y29" i="4"/>
  <c r="AG58" i="4"/>
  <c r="W30" i="4"/>
  <c r="N24" i="4"/>
  <c r="U31" i="4"/>
  <c r="R22" i="4"/>
  <c r="M29" i="4"/>
  <c r="V30" i="4"/>
  <c r="Y24" i="4"/>
  <c r="X18" i="4"/>
  <c r="AF22" i="4"/>
  <c r="X38" i="4"/>
  <c r="Q18" i="4"/>
  <c r="AM20" i="4"/>
  <c r="I45" i="4"/>
  <c r="K53" i="4"/>
  <c r="AC29" i="4"/>
  <c r="Q30" i="4"/>
  <c r="U39" i="4"/>
  <c r="S47" i="4"/>
  <c r="R42" i="4"/>
  <c r="AG42" i="4"/>
  <c r="Y30" i="4"/>
  <c r="Y47" i="4"/>
  <c r="AD24" i="4"/>
  <c r="X24" i="4"/>
  <c r="AK50" i="4"/>
  <c r="J53" i="4"/>
  <c r="AB41" i="4"/>
  <c r="V55" i="4"/>
  <c r="AD55" i="4"/>
  <c r="T49" i="4"/>
  <c r="AC49" i="4"/>
  <c r="AG49" i="4"/>
  <c r="AA49" i="4"/>
  <c r="O49" i="4"/>
  <c r="Q49" i="4"/>
  <c r="S49" i="4"/>
  <c r="U49" i="4"/>
  <c r="Y49" i="4"/>
  <c r="U52" i="4"/>
  <c r="W52" i="4"/>
  <c r="Y52" i="4"/>
  <c r="AA52" i="4"/>
  <c r="AL52" i="4" s="1"/>
  <c r="I52" i="4"/>
  <c r="AG52" i="4"/>
  <c r="K52" i="4"/>
  <c r="O52" i="4"/>
  <c r="R44" i="4"/>
  <c r="O44" i="4"/>
  <c r="Q44" i="4"/>
  <c r="S44" i="4"/>
  <c r="W44" i="4"/>
  <c r="Y44" i="4"/>
  <c r="M44" i="4"/>
  <c r="AA44" i="4"/>
  <c r="AL44" i="4" s="1"/>
  <c r="AC44" i="4"/>
  <c r="AA22" i="4"/>
  <c r="AL22" i="4" s="1"/>
  <c r="AK18" i="4"/>
  <c r="V31" i="4"/>
  <c r="M43" i="4"/>
  <c r="AK38" i="4"/>
  <c r="AC18" i="4"/>
  <c r="K16" i="4"/>
  <c r="AF45" i="4"/>
  <c r="Q29" i="4"/>
  <c r="S30" i="4"/>
  <c r="AF39" i="4"/>
  <c r="AB42" i="4"/>
  <c r="AM42" i="4" s="1"/>
  <c r="U42" i="4"/>
  <c r="M30" i="4"/>
  <c r="V47" i="4"/>
  <c r="M47" i="4"/>
  <c r="R24" i="4"/>
  <c r="W24" i="4"/>
  <c r="X50" i="4"/>
  <c r="T53" i="4"/>
  <c r="AA41" i="4"/>
  <c r="AL41" i="4" s="1"/>
  <c r="U55" i="4"/>
  <c r="R55" i="4"/>
  <c r="T58" i="4"/>
  <c r="S58" i="4"/>
  <c r="R26" i="4"/>
  <c r="Q26" i="4"/>
  <c r="S26" i="4"/>
  <c r="W26" i="4"/>
  <c r="Y26" i="4"/>
  <c r="AA26" i="4"/>
  <c r="AL26" i="4" s="1"/>
  <c r="AC26" i="4"/>
  <c r="K26" i="4"/>
  <c r="M26" i="4"/>
  <c r="O26" i="4"/>
  <c r="T51" i="4"/>
  <c r="M51" i="4"/>
  <c r="AA51" i="4"/>
  <c r="AB51" i="4"/>
  <c r="O51" i="4"/>
  <c r="AC51" i="4"/>
  <c r="AD51" i="4"/>
  <c r="Q51" i="4"/>
  <c r="R51" i="4"/>
  <c r="AG51" i="4"/>
  <c r="S51" i="4"/>
  <c r="U51" i="4"/>
  <c r="W51" i="4"/>
  <c r="AK51" i="4"/>
  <c r="I51" i="4"/>
  <c r="X51" i="4"/>
  <c r="K51" i="4"/>
  <c r="Y51" i="4"/>
  <c r="N28" i="4"/>
  <c r="M28" i="4"/>
  <c r="S28" i="4"/>
  <c r="U28" i="4"/>
  <c r="W28" i="4"/>
  <c r="Y28" i="4"/>
  <c r="AA28" i="4"/>
  <c r="AM28" i="4" s="1"/>
  <c r="I28" i="4"/>
  <c r="AG28" i="4"/>
  <c r="K28" i="4"/>
  <c r="AD32" i="4"/>
  <c r="J19" i="4"/>
  <c r="T32" i="4"/>
  <c r="J38" i="4"/>
  <c r="V28" i="4"/>
  <c r="W16" i="4"/>
  <c r="T45" i="4"/>
  <c r="AB29" i="4"/>
  <c r="M50" i="4"/>
  <c r="T39" i="4"/>
  <c r="M53" i="4"/>
  <c r="S41" i="4"/>
  <c r="AA42" i="4"/>
  <c r="AL42" i="4" s="1"/>
  <c r="I42" i="4"/>
  <c r="AK30" i="4"/>
  <c r="J47" i="4"/>
  <c r="AC24" i="4"/>
  <c r="K24" i="4"/>
  <c r="V50" i="4"/>
  <c r="AD53" i="4"/>
  <c r="O41" i="4"/>
  <c r="T55" i="4"/>
  <c r="AK55" i="4"/>
  <c r="AB40" i="4"/>
  <c r="AA40" i="4"/>
  <c r="AM40" i="4" s="1"/>
  <c r="K40" i="4"/>
  <c r="AG40" i="4"/>
  <c r="M40" i="4"/>
  <c r="Y40" i="4"/>
  <c r="O40" i="4"/>
  <c r="S40" i="4"/>
  <c r="U40" i="4"/>
  <c r="W40" i="4"/>
  <c r="T37" i="4"/>
  <c r="Q37" i="4"/>
  <c r="S37" i="4"/>
  <c r="Y37" i="4"/>
  <c r="AA37" i="4"/>
  <c r="AL37" i="4" s="1"/>
  <c r="AC37" i="4"/>
  <c r="AG37" i="4"/>
  <c r="O37" i="4"/>
  <c r="T25" i="4"/>
  <c r="O25" i="4"/>
  <c r="Q25" i="4"/>
  <c r="S25" i="4"/>
  <c r="Y25" i="4"/>
  <c r="AA25" i="4"/>
  <c r="AM25" i="4" s="1"/>
  <c r="AC25" i="4"/>
  <c r="I47" i="4"/>
  <c r="AG47" i="4"/>
  <c r="J31" i="4"/>
  <c r="AD38" i="4"/>
  <c r="AC16" i="4"/>
  <c r="J18" i="4"/>
  <c r="V19" i="4"/>
  <c r="V38" i="4"/>
  <c r="S45" i="4"/>
  <c r="AA29" i="4"/>
  <c r="AF53" i="4"/>
  <c r="S39" i="4"/>
  <c r="AG53" i="4"/>
  <c r="O42" i="4"/>
  <c r="X30" i="4"/>
  <c r="AF47" i="4"/>
  <c r="X47" i="4"/>
  <c r="Q24" i="4"/>
  <c r="V24" i="4"/>
  <c r="J50" i="4"/>
  <c r="R53" i="4"/>
  <c r="Y41" i="4"/>
  <c r="S55" i="4"/>
  <c r="X55" i="4"/>
  <c r="AB46" i="4"/>
  <c r="I46" i="4"/>
  <c r="AA46" i="4"/>
  <c r="AL46" i="4" s="1"/>
  <c r="K46" i="4"/>
  <c r="AG46" i="4"/>
  <c r="M46" i="4"/>
  <c r="O46" i="4"/>
  <c r="S46" i="4"/>
  <c r="U46" i="4"/>
  <c r="W46" i="4"/>
  <c r="Y46" i="4"/>
  <c r="K33" i="4"/>
  <c r="W33" i="4"/>
  <c r="Y33" i="4"/>
  <c r="S48" i="4"/>
  <c r="AC48" i="4"/>
  <c r="Q48" i="4"/>
  <c r="AB34" i="4"/>
  <c r="AG34" i="4"/>
  <c r="M34" i="4"/>
  <c r="O34" i="4"/>
  <c r="K34" i="4"/>
  <c r="S34" i="4"/>
  <c r="U34" i="4"/>
  <c r="W34" i="4"/>
  <c r="Y34" i="4"/>
  <c r="AA34" i="4"/>
  <c r="AM34" i="4" s="1"/>
  <c r="U56" i="4"/>
  <c r="Q56" i="4"/>
  <c r="T56" i="4"/>
  <c r="Y56" i="4"/>
  <c r="AC56" i="4"/>
  <c r="AD56" i="4"/>
  <c r="AF56" i="4"/>
  <c r="K56" i="4"/>
  <c r="AG56" i="4"/>
  <c r="O56" i="4"/>
  <c r="T43" i="4"/>
  <c r="O43" i="4"/>
  <c r="Q43" i="4"/>
  <c r="S43" i="4"/>
  <c r="Y43" i="4"/>
  <c r="AA43" i="4"/>
  <c r="AM43" i="4" s="1"/>
  <c r="AC43" i="4"/>
  <c r="AG43" i="4"/>
  <c r="K50" i="4"/>
  <c r="Q50" i="4"/>
  <c r="S50" i="4"/>
  <c r="AA50" i="4"/>
  <c r="AC50" i="4"/>
  <c r="AF19" i="4"/>
  <c r="K19" i="4"/>
  <c r="AD28" i="4"/>
  <c r="O18" i="4"/>
  <c r="AF16" i="4"/>
  <c r="S42" i="4"/>
  <c r="AK56" i="4"/>
  <c r="AM56" i="4" s="1"/>
  <c r="U47" i="4"/>
  <c r="AC30" i="4"/>
  <c r="M42" i="4"/>
  <c r="AF30" i="4"/>
  <c r="AD47" i="4"/>
  <c r="K47" i="4"/>
  <c r="AA24" i="4"/>
  <c r="AL24" i="4" s="1"/>
  <c r="U50" i="4"/>
  <c r="J41" i="4"/>
  <c r="AG55" i="4"/>
  <c r="J54" i="4"/>
  <c r="I54" i="4"/>
  <c r="AA54" i="4"/>
  <c r="AC54" i="4"/>
  <c r="AD54" i="4"/>
  <c r="W54" i="4"/>
  <c r="O54" i="4"/>
  <c r="AG54" i="4"/>
  <c r="Q54" i="4"/>
  <c r="R54" i="4"/>
  <c r="S54" i="4"/>
  <c r="AK54" i="4"/>
  <c r="U54" i="4"/>
  <c r="V54" i="4"/>
  <c r="K27" i="4"/>
  <c r="M27" i="4"/>
  <c r="AL40" i="4"/>
  <c r="I50" i="4"/>
  <c r="R32" i="4"/>
  <c r="S32" i="4"/>
  <c r="W32" i="4"/>
  <c r="Q32" i="4"/>
  <c r="Y32" i="4"/>
  <c r="AA32" i="4"/>
  <c r="AL32" i="4" s="1"/>
  <c r="AC32" i="4"/>
  <c r="M32" i="4"/>
  <c r="O32" i="4"/>
  <c r="Q16" i="4"/>
  <c r="R16" i="4"/>
  <c r="S16" i="4"/>
  <c r="V16" i="4"/>
  <c r="AA16" i="4"/>
  <c r="J16" i="4"/>
  <c r="AB16" i="4"/>
  <c r="AD16" i="4"/>
  <c r="M16" i="4"/>
  <c r="AF50" i="4"/>
  <c r="T19" i="4"/>
  <c r="AC19" i="4"/>
  <c r="AA19" i="4"/>
  <c r="AL19" i="4" s="1"/>
  <c r="O19" i="4"/>
  <c r="Q19" i="4"/>
  <c r="S19" i="4"/>
  <c r="AC53" i="4"/>
  <c r="Y53" i="4"/>
  <c r="I53" i="4"/>
  <c r="Q53" i="4"/>
  <c r="S53" i="4"/>
  <c r="U18" i="4"/>
  <c r="S18" i="4"/>
  <c r="T50" i="4"/>
  <c r="N22" i="4"/>
  <c r="AG22" i="4"/>
  <c r="I22" i="4"/>
  <c r="K22" i="4"/>
  <c r="M22" i="4"/>
  <c r="S22" i="4"/>
  <c r="U22" i="4"/>
  <c r="W22" i="4"/>
  <c r="Y22" i="4"/>
  <c r="T31" i="4"/>
  <c r="S31" i="4"/>
  <c r="Y31" i="4"/>
  <c r="AA31" i="4"/>
  <c r="AC31" i="4"/>
  <c r="AG31" i="4"/>
  <c r="M31" i="4"/>
  <c r="O31" i="4"/>
  <c r="Q31" i="4"/>
  <c r="AM44" i="4"/>
  <c r="AM52" i="4"/>
  <c r="AD50" i="4"/>
  <c r="R38" i="4"/>
  <c r="Q38" i="4"/>
  <c r="S38" i="4"/>
  <c r="W38" i="4"/>
  <c r="O38" i="4"/>
  <c r="Y38" i="4"/>
  <c r="AA38" i="4"/>
  <c r="K38" i="4"/>
  <c r="AC38" i="4"/>
  <c r="M38" i="4"/>
  <c r="U29" i="4"/>
  <c r="AG29" i="4"/>
  <c r="S29" i="4"/>
  <c r="R50" i="4"/>
  <c r="K39" i="4"/>
  <c r="Y39" i="4"/>
  <c r="W39" i="4"/>
  <c r="M39" i="4"/>
  <c r="K45" i="4"/>
  <c r="Y45" i="4"/>
  <c r="W45" i="4"/>
  <c r="AL55" i="4"/>
  <c r="AL18" i="4"/>
  <c r="AM18" i="4"/>
  <c r="AL58" i="4"/>
  <c r="AL39" i="4"/>
  <c r="AM57" i="4"/>
  <c r="AL35" i="4"/>
  <c r="AM35" i="4"/>
  <c r="AM21" i="4"/>
  <c r="AL21" i="4"/>
  <c r="AM29" i="4"/>
  <c r="AL48" i="4"/>
  <c r="AL36" i="4"/>
  <c r="AM36" i="4"/>
  <c r="AL23" i="4"/>
  <c r="AM23" i="4"/>
  <c r="AL53" i="4"/>
  <c r="AM33" i="4"/>
  <c r="AL33" i="4"/>
  <c r="AL47" i="4"/>
  <c r="AM47" i="4"/>
  <c r="AL17" i="4"/>
  <c r="AM17" i="4"/>
  <c r="AM45" i="4"/>
  <c r="AL45" i="4"/>
  <c r="AM27" i="4"/>
  <c r="AL27" i="4"/>
  <c r="F15" i="4"/>
  <c r="AL30" i="4" l="1"/>
  <c r="AL50" i="4"/>
  <c r="AM59" i="4"/>
  <c r="AM31" i="4"/>
  <c r="AM26" i="4"/>
  <c r="AL25" i="4"/>
  <c r="AM22" i="4"/>
  <c r="AM24" i="4"/>
  <c r="AL43" i="4"/>
  <c r="AL31" i="4"/>
  <c r="AM37" i="4"/>
  <c r="AM19" i="4"/>
  <c r="AL28" i="4"/>
  <c r="AL29" i="4"/>
  <c r="AL56" i="4"/>
  <c r="AM41" i="4"/>
  <c r="AM46" i="4"/>
  <c r="AL38" i="4"/>
  <c r="AL54" i="4"/>
  <c r="AM54" i="4"/>
  <c r="AM30" i="4"/>
  <c r="AM38" i="4"/>
  <c r="AM51" i="4"/>
  <c r="AL51" i="4"/>
  <c r="AM16" i="4"/>
  <c r="AL16" i="4"/>
  <c r="AL49" i="4"/>
  <c r="AM49" i="4"/>
  <c r="AL34" i="4"/>
  <c r="AM32" i="4"/>
  <c r="AM50" i="4"/>
  <c r="G15" i="4"/>
  <c r="AG15" i="4" l="1"/>
  <c r="AF15" i="4"/>
  <c r="AK15" i="4"/>
  <c r="O15" i="4"/>
  <c r="N15" i="4"/>
  <c r="AD15" i="4"/>
  <c r="AC15" i="4"/>
  <c r="M15" i="4"/>
  <c r="J15" i="4"/>
  <c r="AB15" i="4"/>
  <c r="L15" i="4"/>
  <c r="K15" i="4"/>
  <c r="I15" i="4"/>
  <c r="AA15" i="4"/>
  <c r="Z15" i="4"/>
  <c r="Y15" i="4"/>
  <c r="X15" i="4"/>
  <c r="W15" i="4"/>
  <c r="V15" i="4"/>
  <c r="U15" i="4"/>
  <c r="S15" i="4"/>
  <c r="T15" i="4"/>
  <c r="R15" i="4"/>
  <c r="Q15" i="4"/>
  <c r="P15" i="4"/>
  <c r="C8" i="4"/>
  <c r="B11" i="5"/>
  <c r="A15" i="4"/>
  <c r="B15" i="4"/>
  <c r="C15" i="4"/>
  <c r="D15" i="4"/>
  <c r="E15" i="4"/>
  <c r="AM15" i="4" l="1"/>
  <c r="AL1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 Pinckney</author>
  </authors>
  <commentList>
    <comment ref="D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 Pinckney:</t>
        </r>
        <r>
          <rPr>
            <sz val="9"/>
            <color indexed="81"/>
            <rFont val="Tahoma"/>
            <family val="2"/>
          </rPr>
          <t xml:space="preserve">
Volume of 90% acetone used for the extraction…amount added to the tube and filter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6" authorId="0" shapeId="0" xr:uid="{00000000-0006-0000-0200-000001000000}">
      <text>
        <r>
          <rPr>
            <sz val="10"/>
            <rFont val="Arial"/>
            <family val="2"/>
          </rPr>
          <t>The total volume of water filtered through the filter(s) in the microfuge tube</t>
        </r>
      </text>
    </comment>
    <comment ref="H6" authorId="0" shapeId="0" xr:uid="{00000000-0006-0000-0200-000002000000}">
      <text>
        <r>
          <rPr>
            <sz val="10"/>
            <rFont val="Arial"/>
            <family val="2"/>
          </rPr>
          <t>Volume of acetone added to the microfuge tube for extraction + volume of carotenal added</t>
        </r>
      </text>
    </comment>
    <comment ref="I6" authorId="0" shapeId="0" xr:uid="{00000000-0006-0000-0200-000003000000}">
      <text>
        <r>
          <rPr>
            <sz val="10"/>
            <rFont val="Arial"/>
            <family val="2"/>
          </rPr>
          <t>Volume of extract placed in the HPLC sample vial</t>
        </r>
      </text>
    </comment>
    <comment ref="J9" authorId="0" shapeId="0" xr:uid="{00000000-0006-0000-0200-000004000000}">
      <text>
        <r>
          <rPr>
            <sz val="10"/>
            <rFont val="Arial"/>
            <family val="2"/>
          </rPr>
          <t>Acetone + AmAc (ml) / Acetone (ml)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Jay Pinckney</author>
  </authors>
  <commentList>
    <comment ref="L9" authorId="0" shapeId="0" xr:uid="{00000000-0006-0000-0300-000001000000}">
      <text>
        <r>
          <rPr>
            <sz val="10"/>
            <rFont val="Arial"/>
            <family val="2"/>
          </rPr>
          <t>(peak area * coeff / inject volume) * (extract volume/ sample volume) = ug/liter</t>
        </r>
      </text>
    </comment>
    <comment ref="H13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Jay Pinckney:</t>
        </r>
        <r>
          <rPr>
            <sz val="9"/>
            <color indexed="81"/>
            <rFont val="Tahoma"/>
            <family val="2"/>
          </rPr>
          <t xml:space="preserve">
&gt;1 = Dilution (higher acetone volume added or lower volume of carotenal added)
&lt;1 = Evaporation (lower acetone volume added or higher volume of carotenal added)</t>
        </r>
      </text>
    </comment>
    <comment ref="I13" authorId="0" shapeId="0" xr:uid="{00000000-0006-0000-0300-000003000000}">
      <text>
        <r>
          <rPr>
            <sz val="10"/>
            <rFont val="Arial"/>
            <family val="2"/>
          </rPr>
          <t>Chlorophyll c3</t>
        </r>
      </text>
    </comment>
    <comment ref="J13" authorId="0" shapeId="0" xr:uid="{00000000-0006-0000-0300-000004000000}">
      <text>
        <r>
          <rPr>
            <sz val="10"/>
            <rFont val="Arial"/>
            <family val="2"/>
          </rPr>
          <t>Chlorophyll c1c2</t>
        </r>
      </text>
    </comment>
    <comment ref="K13" authorId="0" shapeId="0" xr:uid="{00000000-0006-0000-0300-000005000000}">
      <text>
        <r>
          <rPr>
            <sz val="10"/>
            <rFont val="Arial"/>
            <family val="2"/>
          </rPr>
          <t>Peridinin</t>
        </r>
      </text>
    </comment>
    <comment ref="L13" authorId="0" shapeId="0" xr:uid="{00000000-0006-0000-0300-000006000000}">
      <text>
        <r>
          <rPr>
            <sz val="10"/>
            <rFont val="Arial"/>
            <family val="2"/>
          </rPr>
          <t>19' Butanoyloxyfucoxanthin</t>
        </r>
      </text>
    </comment>
    <comment ref="M13" authorId="0" shapeId="0" xr:uid="{00000000-0006-0000-0300-000007000000}">
      <text>
        <r>
          <rPr>
            <sz val="10"/>
            <rFont val="Arial"/>
            <family val="2"/>
          </rPr>
          <t>Fucoxanthin</t>
        </r>
      </text>
    </comment>
    <comment ref="N13" authorId="0" shapeId="0" xr:uid="{00000000-0006-0000-0300-000008000000}">
      <text>
        <r>
          <rPr>
            <sz val="10"/>
            <rFont val="Arial"/>
            <family val="2"/>
          </rPr>
          <t>19' Hexanoyloxyfucoxanthin</t>
        </r>
      </text>
    </comment>
    <comment ref="O13" authorId="0" shapeId="0" xr:uid="{00000000-0006-0000-0300-000009000000}">
      <text>
        <r>
          <rPr>
            <sz val="10"/>
            <rFont val="Arial"/>
            <family val="2"/>
          </rPr>
          <t>9' cis-Neoxanthin</t>
        </r>
      </text>
    </comment>
    <comment ref="P13" authorId="0" shapeId="0" xr:uid="{00000000-0006-0000-0300-00000A000000}">
      <text>
        <r>
          <rPr>
            <sz val="10"/>
            <rFont val="Arial"/>
            <family val="2"/>
          </rPr>
          <t>Prasinoxanthin</t>
        </r>
      </text>
    </comment>
    <comment ref="Q13" authorId="0" shapeId="0" xr:uid="{00000000-0006-0000-0300-00000B000000}">
      <text>
        <r>
          <rPr>
            <sz val="10"/>
            <rFont val="Arial"/>
            <family val="2"/>
          </rPr>
          <t>Violaxanthin</t>
        </r>
      </text>
    </comment>
    <comment ref="R13" authorId="0" shapeId="0" xr:uid="{00000000-0006-0000-0300-00000C000000}">
      <text>
        <r>
          <rPr>
            <sz val="10"/>
            <rFont val="Arial"/>
            <family val="2"/>
          </rPr>
          <t>Diadinoxanthin</t>
        </r>
      </text>
    </comment>
    <comment ref="S13" authorId="0" shapeId="0" xr:uid="{00000000-0006-0000-0300-00000D000000}">
      <text>
        <r>
          <rPr>
            <sz val="10"/>
            <rFont val="Arial"/>
            <family val="2"/>
          </rPr>
          <t>Antheraxanthin</t>
        </r>
      </text>
    </comment>
    <comment ref="T13" authorId="0" shapeId="0" xr:uid="{00000000-0006-0000-0300-00000E000000}">
      <text>
        <r>
          <rPr>
            <sz val="10"/>
            <rFont val="Arial"/>
            <family val="2"/>
          </rPr>
          <t>Alloxanthin</t>
        </r>
      </text>
    </comment>
    <comment ref="U13" authorId="0" shapeId="0" xr:uid="{00000000-0006-0000-0300-00000F000000}">
      <text>
        <r>
          <rPr>
            <sz val="10"/>
            <rFont val="Arial"/>
            <family val="2"/>
          </rPr>
          <t>Diatoxanthin</t>
        </r>
      </text>
    </comment>
    <comment ref="W13" authorId="0" shapeId="0" xr:uid="{00000000-0006-0000-0300-000010000000}">
      <text>
        <r>
          <rPr>
            <sz val="10"/>
            <rFont val="Arial"/>
            <family val="2"/>
          </rPr>
          <t>Zeaxanthin</t>
        </r>
      </text>
    </comment>
    <comment ref="X13" authorId="0" shapeId="0" xr:uid="{00000000-0006-0000-0300-000011000000}">
      <text>
        <r>
          <rPr>
            <sz val="10"/>
            <rFont val="Arial"/>
            <family val="2"/>
          </rPr>
          <t>Gyroxanthin-diester</t>
        </r>
      </text>
    </comment>
    <comment ref="Y13" authorId="0" shapeId="0" xr:uid="{00000000-0006-0000-0300-000012000000}">
      <text>
        <r>
          <rPr>
            <sz val="10"/>
            <rFont val="Arial"/>
            <family val="2"/>
          </rPr>
          <t>Chlorophyll b</t>
        </r>
      </text>
    </comment>
    <comment ref="Z13" authorId="0" shapeId="0" xr:uid="{00000000-0006-0000-0300-000013000000}">
      <text>
        <r>
          <rPr>
            <sz val="10"/>
            <rFont val="Arial"/>
            <family val="2"/>
          </rPr>
          <t>Chlorophyll a Allomer</t>
        </r>
      </text>
    </comment>
    <comment ref="AA13" authorId="0" shapeId="0" xr:uid="{00000000-0006-0000-0300-000014000000}">
      <text>
        <r>
          <rPr>
            <sz val="10"/>
            <rFont val="Arial"/>
            <family val="2"/>
          </rPr>
          <t>Chlorophyll a + Divinyl Chl a</t>
        </r>
      </text>
    </comment>
    <comment ref="AB13" authorId="0" shapeId="0" xr:uid="{00000000-0006-0000-0300-000015000000}">
      <text>
        <r>
          <rPr>
            <sz val="10"/>
            <rFont val="Arial"/>
            <family val="2"/>
          </rPr>
          <t>Chlorophyll a'</t>
        </r>
      </text>
    </comment>
    <comment ref="AK13" authorId="0" shapeId="0" xr:uid="{00000000-0006-0000-0300-000016000000}">
      <text>
        <r>
          <rPr>
            <sz val="10"/>
            <rFont val="Arial"/>
            <family val="2"/>
          </rPr>
          <t>Chlorophyllide a</t>
        </r>
      </text>
    </comment>
    <comment ref="AL13" authorId="0" shapeId="0" xr:uid="{00000000-0006-0000-0300-000017000000}">
      <text>
        <r>
          <rPr>
            <sz val="10"/>
            <rFont val="Arial"/>
            <family val="2"/>
          </rPr>
          <t>Chl a + Divinyl Chl a + Chlide a</t>
        </r>
      </text>
    </comment>
    <comment ref="AM13" authorId="0" shapeId="0" xr:uid="{00000000-0006-0000-0300-000018000000}">
      <text>
        <r>
          <rPr>
            <sz val="10"/>
            <rFont val="Arial"/>
            <family val="2"/>
          </rPr>
          <t>Total Chl a + Chl a isomers</t>
        </r>
      </text>
    </comment>
  </commentList>
</comments>
</file>

<file path=xl/sharedStrings.xml><?xml version="1.0" encoding="utf-8"?>
<sst xmlns="http://schemas.openxmlformats.org/spreadsheetml/2006/main" count="360" uniqueCount="213">
  <si>
    <t>(µL)</t>
  </si>
  <si>
    <t>(Liters)</t>
  </si>
  <si>
    <t>(ml)</t>
  </si>
  <si>
    <t>[pigment] (mg/L) = abs/(E1% * 0.0001)</t>
  </si>
  <si>
    <t>19' but-Fuco</t>
  </si>
  <si>
    <t>19' hex-Fuco</t>
  </si>
  <si>
    <t>19'ButFuc</t>
  </si>
  <si>
    <t>19'HexFuc</t>
  </si>
  <si>
    <t>90%acetone</t>
  </si>
  <si>
    <t>Acetate</t>
  </si>
  <si>
    <t>acetone</t>
  </si>
  <si>
    <t>Acetone</t>
  </si>
  <si>
    <t>acetone/methanol</t>
  </si>
  <si>
    <t>Added</t>
  </si>
  <si>
    <t>ALL Chl a</t>
  </si>
  <si>
    <t>Allox</t>
  </si>
  <si>
    <t>Alloxanthin</t>
  </si>
  <si>
    <t>Ammonium</t>
  </si>
  <si>
    <t>and Jeffrey et al. 1997</t>
  </si>
  <si>
    <t>Anther</t>
  </si>
  <si>
    <t>Antheraxanthin</t>
  </si>
  <si>
    <t>Assume equal to Chla</t>
  </si>
  <si>
    <t>Assume equal to Chlb</t>
  </si>
  <si>
    <t>Astaxanthin</t>
  </si>
  <si>
    <t>Bacteriochlorophyll a</t>
  </si>
  <si>
    <t>Blank Line</t>
  </si>
  <si>
    <t xml:space="preserve">Calibration Date =  </t>
  </si>
  <si>
    <t>Canthaxanthin</t>
  </si>
  <si>
    <t>Chl a</t>
  </si>
  <si>
    <t>Chl b</t>
  </si>
  <si>
    <t>Chl c1c2</t>
  </si>
  <si>
    <t>Chl c3</t>
  </si>
  <si>
    <t>Chla Allomer</t>
  </si>
  <si>
    <t>Chla prime</t>
  </si>
  <si>
    <t>Chl-ide a</t>
  </si>
  <si>
    <t>Chlorophyll a</t>
  </si>
  <si>
    <t>Chlorophyll b</t>
  </si>
  <si>
    <t>Chlorophyll c1c2</t>
  </si>
  <si>
    <t>Chlorophyll c3</t>
  </si>
  <si>
    <t>Chlorophyllide a</t>
  </si>
  <si>
    <t>Chlorophyllide b</t>
  </si>
  <si>
    <t>Coefficient</t>
  </si>
  <si>
    <t>COEFFICIENT TABLE</t>
  </si>
  <si>
    <t>Constant</t>
  </si>
  <si>
    <t>Constants</t>
  </si>
  <si>
    <t>Crocoxanthin</t>
  </si>
  <si>
    <t>Date</t>
  </si>
  <si>
    <t>Detection (ng)</t>
  </si>
  <si>
    <t>DHI Standards</t>
  </si>
  <si>
    <t>Diad</t>
  </si>
  <si>
    <t>Diadinochrome</t>
  </si>
  <si>
    <t>Diadinoxanthin</t>
  </si>
  <si>
    <t>Diat</t>
  </si>
  <si>
    <t>Diatoxanthin</t>
  </si>
  <si>
    <t>diethyl ether</t>
  </si>
  <si>
    <t>Dinoxanthin</t>
  </si>
  <si>
    <t>Divinyl Chlorophyll a</t>
  </si>
  <si>
    <t>Divinyl Chlorophyll b</t>
  </si>
  <si>
    <t>E 1%</t>
  </si>
  <si>
    <t>E1% (1cm) = the extinction coefficient of a 1% solution in a 1 cm cuvette</t>
  </si>
  <si>
    <t>E1% values obtained from Mantoura &amp; Llewellyn 1983</t>
  </si>
  <si>
    <t>Echinenone</t>
  </si>
  <si>
    <t>Effective Limits of Detection and Quantification</t>
  </si>
  <si>
    <t>Estimated</t>
  </si>
  <si>
    <t>ethanol</t>
  </si>
  <si>
    <t>Extract</t>
  </si>
  <si>
    <t>Filtered</t>
  </si>
  <si>
    <t>Fuco</t>
  </si>
  <si>
    <t>Fucoxanthin</t>
  </si>
  <si>
    <t>Gyro</t>
  </si>
  <si>
    <t>Gyroxanthin-diester</t>
  </si>
  <si>
    <t>hexane</t>
  </si>
  <si>
    <t>Hirschberg &amp; Chamovitz 1994</t>
  </si>
  <si>
    <t>HPLC</t>
  </si>
  <si>
    <t>in Vial</t>
  </si>
  <si>
    <t>Injection</t>
  </si>
  <si>
    <t>Internal Standard Calculation Sheet</t>
  </si>
  <si>
    <t>Internal Std</t>
  </si>
  <si>
    <t>Limit of</t>
  </si>
  <si>
    <t>Lutein</t>
  </si>
  <si>
    <t>Lycopene</t>
  </si>
  <si>
    <t>methanol</t>
  </si>
  <si>
    <t>Mg DVP</t>
  </si>
  <si>
    <t>Monadoxanthin</t>
  </si>
  <si>
    <t>Myxoxanthophyll</t>
  </si>
  <si>
    <t>Neo</t>
  </si>
  <si>
    <t>Neoxanthin</t>
  </si>
  <si>
    <t>Notes</t>
  </si>
  <si>
    <t>Number</t>
  </si>
  <si>
    <t>Oelze 1985</t>
  </si>
  <si>
    <t>Other</t>
  </si>
  <si>
    <t>P-457</t>
  </si>
  <si>
    <t>PEAK AREAS</t>
  </si>
  <si>
    <t>Perid</t>
  </si>
  <si>
    <t>Peridinin</t>
  </si>
  <si>
    <t>pet ether</t>
  </si>
  <si>
    <t>Pheophorbide a</t>
  </si>
  <si>
    <t>Pheophorbide b</t>
  </si>
  <si>
    <t>Pheophytin a</t>
  </si>
  <si>
    <t>Pheophytin b</t>
  </si>
  <si>
    <t>Pigment</t>
  </si>
  <si>
    <t>PIGMENT CONCENTRATIONS</t>
  </si>
  <si>
    <t>Prasino</t>
  </si>
  <si>
    <t>Prasinoxanthin</t>
  </si>
  <si>
    <t>Pyropheophytin a</t>
  </si>
  <si>
    <t>Quantification (ng)</t>
  </si>
  <si>
    <t>Ratio</t>
  </si>
  <si>
    <t>Sample</t>
  </si>
  <si>
    <t>Sample ID:</t>
  </si>
  <si>
    <t>Siphonaxanthin</t>
  </si>
  <si>
    <t>Siphonein</t>
  </si>
  <si>
    <t>Solvent</t>
  </si>
  <si>
    <t>Special</t>
  </si>
  <si>
    <t>Standard Coefficients</t>
  </si>
  <si>
    <t xml:space="preserve">Standard ID =  </t>
  </si>
  <si>
    <t>Station</t>
  </si>
  <si>
    <t>Total Chl a</t>
  </si>
  <si>
    <t>Vaucheriaxanthin</t>
  </si>
  <si>
    <t>Viola</t>
  </si>
  <si>
    <t>Violaxanthin</t>
  </si>
  <si>
    <t>Volume</t>
  </si>
  <si>
    <t>Zeax</t>
  </si>
  <si>
    <t>Zeaxanthin</t>
  </si>
  <si>
    <t>β,ψ Carotene</t>
  </si>
  <si>
    <t>β,β Carotene</t>
  </si>
  <si>
    <t>Effective Limit of Detection</t>
  </si>
  <si>
    <t>Effective Limit of Quantification</t>
  </si>
  <si>
    <t>HPLC PHOTOPIGMENT ANALYSIS FACILITY</t>
  </si>
  <si>
    <t>UNIVERSITY OF SOUTH CAROLINA</t>
  </si>
  <si>
    <t>COLUMBIA, SC 29208  USA</t>
  </si>
  <si>
    <t>PINCKNEY@SC.EDU</t>
  </si>
  <si>
    <t>(803) 777.7133</t>
  </si>
  <si>
    <t>Volume (L)</t>
  </si>
  <si>
    <t>Protocols and Methods Link</t>
  </si>
  <si>
    <t>Carotenal</t>
  </si>
  <si>
    <t>Total Extract</t>
  </si>
  <si>
    <t xml:space="preserve">Volume of </t>
  </si>
  <si>
    <t>IP</t>
  </si>
  <si>
    <t>added to Vial</t>
  </si>
  <si>
    <t>Estimated Peak Area for Carotenal Standard Added</t>
  </si>
  <si>
    <t>β,ε Carotene</t>
  </si>
  <si>
    <t>ε,ε Carotene</t>
  </si>
  <si>
    <t>βε Carotene</t>
  </si>
  <si>
    <t>ββ Carotene</t>
  </si>
  <si>
    <t>α Carotene</t>
  </si>
  <si>
    <t>β Carotene</t>
  </si>
  <si>
    <t>Aphanizophyll</t>
  </si>
  <si>
    <t>Technical Description of Methods Link</t>
  </si>
  <si>
    <t>0 Concentrations Indicate "Below Limits of Detection"</t>
  </si>
  <si>
    <t>BARUCH INSTITUTE FOR MARINE AND COASTAL SCIENCES</t>
  </si>
  <si>
    <t>Y intercept</t>
  </si>
  <si>
    <t>Acetone + Carotenal</t>
  </si>
  <si>
    <t>All others were estimated using LC 10AD coefficients</t>
  </si>
  <si>
    <t>Dec 21</t>
  </si>
  <si>
    <t xml:space="preserve">Myxo </t>
  </si>
  <si>
    <t>Myxo II</t>
  </si>
  <si>
    <t>Croco</t>
  </si>
  <si>
    <t>Echin</t>
  </si>
  <si>
    <t>Astax</t>
  </si>
  <si>
    <t>21 Feb 24</t>
  </si>
  <si>
    <r>
      <t>λ</t>
    </r>
    <r>
      <rPr>
        <b/>
        <vertAlign val="subscript"/>
        <sz val="12"/>
        <rFont val="Grandview Display"/>
        <family val="2"/>
      </rPr>
      <t>max</t>
    </r>
  </si>
  <si>
    <r>
      <rPr>
        <b/>
        <sz val="10"/>
        <color rgb="FFFF0000"/>
        <rFont val="Grandview Display"/>
        <family val="2"/>
      </rPr>
      <t>Red coefficients</t>
    </r>
    <r>
      <rPr>
        <sz val="10"/>
        <rFont val="Grandview Display"/>
        <family val="2"/>
      </rPr>
      <t xml:space="preserve"> were determined from standards</t>
    </r>
  </si>
  <si>
    <r>
      <t>(µg pigment liter</t>
    </r>
    <r>
      <rPr>
        <vertAlign val="superscript"/>
        <sz val="12"/>
        <rFont val="Grandview Display"/>
        <family val="2"/>
      </rPr>
      <t>-1</t>
    </r>
    <r>
      <rPr>
        <sz val="12"/>
        <rFont val="Grandview Display"/>
        <family val="2"/>
      </rPr>
      <t>)</t>
    </r>
  </si>
  <si>
    <r>
      <t>Chl c</t>
    </r>
    <r>
      <rPr>
        <vertAlign val="subscript"/>
        <sz val="10"/>
        <rFont val="Grandview Display"/>
        <family val="2"/>
      </rPr>
      <t>3</t>
    </r>
  </si>
  <si>
    <r>
      <t>Chl c</t>
    </r>
    <r>
      <rPr>
        <vertAlign val="subscript"/>
        <sz val="10"/>
        <rFont val="Grandview Display"/>
        <family val="2"/>
      </rPr>
      <t>1</t>
    </r>
    <r>
      <rPr>
        <sz val="10"/>
        <rFont val="Grandview Display"/>
        <family val="2"/>
      </rPr>
      <t>c</t>
    </r>
    <r>
      <rPr>
        <vertAlign val="subscript"/>
        <sz val="10"/>
        <rFont val="Grandview Display"/>
        <family val="2"/>
      </rPr>
      <t>2</t>
    </r>
  </si>
  <si>
    <r>
      <t>LOD</t>
    </r>
    <r>
      <rPr>
        <vertAlign val="subscript"/>
        <sz val="10"/>
        <rFont val="Grandview Display"/>
        <family val="2"/>
      </rPr>
      <t>eff</t>
    </r>
  </si>
  <si>
    <r>
      <t>LOQ</t>
    </r>
    <r>
      <rPr>
        <vertAlign val="subscript"/>
        <sz val="10"/>
        <rFont val="Grandview Display"/>
        <family val="2"/>
      </rPr>
      <t>eff</t>
    </r>
  </si>
  <si>
    <r>
      <t>Chl c</t>
    </r>
    <r>
      <rPr>
        <b/>
        <vertAlign val="subscript"/>
        <sz val="10"/>
        <rFont val="Grandview Display"/>
        <family val="2"/>
      </rPr>
      <t>3</t>
    </r>
  </si>
  <si>
    <t>T0 A</t>
  </si>
  <si>
    <t>T0 B</t>
  </si>
  <si>
    <t>T0 C</t>
  </si>
  <si>
    <t>T0 D</t>
  </si>
  <si>
    <t>T0 E</t>
  </si>
  <si>
    <t>Control A</t>
  </si>
  <si>
    <t>Control B</t>
  </si>
  <si>
    <t>Control C</t>
  </si>
  <si>
    <t>Control D</t>
  </si>
  <si>
    <t>Control E</t>
  </si>
  <si>
    <t>Acetone A</t>
  </si>
  <si>
    <t>Acetone B</t>
  </si>
  <si>
    <t>Acetone C</t>
  </si>
  <si>
    <t>Acetone D</t>
  </si>
  <si>
    <t>Acetone E</t>
  </si>
  <si>
    <t>10 B</t>
  </si>
  <si>
    <t>10 A</t>
  </si>
  <si>
    <t>10 C</t>
  </si>
  <si>
    <t>10 D</t>
  </si>
  <si>
    <t>10 E</t>
  </si>
  <si>
    <t>25 A</t>
  </si>
  <si>
    <t>25 B</t>
  </si>
  <si>
    <t>25 C</t>
  </si>
  <si>
    <t>25 D</t>
  </si>
  <si>
    <t>25 E</t>
  </si>
  <si>
    <t>50 A</t>
  </si>
  <si>
    <t>50 B</t>
  </si>
  <si>
    <t>50 C</t>
  </si>
  <si>
    <t>50 D</t>
  </si>
  <si>
    <t>50 E</t>
  </si>
  <si>
    <t>75 A</t>
  </si>
  <si>
    <t>75 B</t>
  </si>
  <si>
    <t>75 C</t>
  </si>
  <si>
    <t>75 D</t>
  </si>
  <si>
    <t>75 E</t>
  </si>
  <si>
    <t>100 A</t>
  </si>
  <si>
    <t>100 B</t>
  </si>
  <si>
    <t>100 C</t>
  </si>
  <si>
    <t>100 D</t>
  </si>
  <si>
    <t>100 E</t>
  </si>
  <si>
    <t>125 A</t>
  </si>
  <si>
    <t>125 B</t>
  </si>
  <si>
    <t>125 C</t>
  </si>
  <si>
    <t>125 D</t>
  </si>
  <si>
    <t>125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</si>
</sst>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$-409]\ #,##0"/>
    <numFmt numFmtId="165" formatCode="0.000"/>
    <numFmt numFmtId="166" formatCode="[$-409]d\-mmm\-yy;@"/>
    <numFmt numFmtId="167" formatCode="0.000E+00"/>
    <numFmt numFmtId="168" formatCode="[$-409]dd\-mmm\-yy;@"/>
  </numFmts>
  <fonts count="27" x14ac:knownFonts="1"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name val="Grandview Display"/>
      <family val="2"/>
    </font>
    <font>
      <sz val="10"/>
      <name val="Grandview Display"/>
      <family val="2"/>
    </font>
    <font>
      <b/>
      <sz val="12"/>
      <name val="Grandview Display"/>
      <family val="2"/>
    </font>
    <font>
      <b/>
      <vertAlign val="subscript"/>
      <sz val="12"/>
      <name val="Grandview Display"/>
      <family val="2"/>
    </font>
    <font>
      <sz val="10"/>
      <color theme="1"/>
      <name val="Grandview Display"/>
      <family val="2"/>
    </font>
    <font>
      <b/>
      <sz val="10"/>
      <color rgb="FFFF0000"/>
      <name val="Grandview Display"/>
      <family val="2"/>
    </font>
    <font>
      <b/>
      <sz val="18"/>
      <color rgb="FFFF0000"/>
      <name val="Grandview Display"/>
      <family val="2"/>
    </font>
    <font>
      <b/>
      <sz val="14"/>
      <color rgb="FFFF0000"/>
      <name val="Grandview Display"/>
      <family val="2"/>
    </font>
    <font>
      <sz val="16"/>
      <color theme="10"/>
      <name val="Grandview Display"/>
      <family val="2"/>
    </font>
    <font>
      <u/>
      <sz val="16"/>
      <color theme="10"/>
      <name val="Grandview Display"/>
      <family val="2"/>
    </font>
    <font>
      <sz val="10"/>
      <color rgb="FF0070C0"/>
      <name val="Grandview Display"/>
      <family val="2"/>
    </font>
    <font>
      <b/>
      <sz val="14"/>
      <name val="Grandview Display"/>
      <family val="2"/>
    </font>
    <font>
      <sz val="12"/>
      <name val="Grandview Display"/>
      <family val="2"/>
    </font>
    <font>
      <vertAlign val="superscript"/>
      <sz val="12"/>
      <name val="Grandview Display"/>
      <family val="2"/>
    </font>
    <font>
      <b/>
      <i/>
      <sz val="10"/>
      <color rgb="FFFF0000"/>
      <name val="Grandview Display"/>
      <family val="2"/>
    </font>
    <font>
      <vertAlign val="subscript"/>
      <sz val="10"/>
      <name val="Grandview Display"/>
      <family val="2"/>
    </font>
    <font>
      <sz val="16"/>
      <name val="Grandview"/>
      <family val="2"/>
    </font>
    <font>
      <b/>
      <sz val="10"/>
      <name val="Grandview Display"/>
      <family val="2"/>
    </font>
    <font>
      <b/>
      <vertAlign val="subscript"/>
      <sz val="10"/>
      <name val="Grandview Display"/>
      <family val="2"/>
    </font>
    <font>
      <b/>
      <sz val="12"/>
      <name val="Grandview"/>
      <family val="2"/>
    </font>
  </fonts>
  <fills count="16">
    <fill>
      <patternFill patternType="none"/>
    </fill>
    <fill>
      <patternFill patternType="gray125"/>
    </fill>
    <fill>
      <patternFill patternType="solid">
        <fgColor indexed="8"/>
        <bgColor indexed="8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double">
        <color indexed="1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tted">
        <color rgb="FFFF0000"/>
      </left>
      <right style="dotted">
        <color rgb="FFFF0000"/>
      </right>
      <top style="dotted">
        <color rgb="FFFF0000"/>
      </top>
      <bottom style="dotted">
        <color rgb="FFFF0000"/>
      </bottom>
      <diagonal/>
    </border>
  </borders>
  <cellStyleXfs count="10">
    <xf numFmtId="0" fontId="0" fillId="0" borderId="0"/>
    <xf numFmtId="2" fontId="3" fillId="2" borderId="0"/>
    <xf numFmtId="0" fontId="3" fillId="2" borderId="0"/>
    <xf numFmtId="0" fontId="1" fillId="2" borderId="0"/>
    <xf numFmtId="0" fontId="2" fillId="2" borderId="0"/>
    <xf numFmtId="0" fontId="3" fillId="2" borderId="1"/>
    <xf numFmtId="3" fontId="3" fillId="2" borderId="0"/>
    <xf numFmtId="164" fontId="3" fillId="2" borderId="0"/>
    <xf numFmtId="0" fontId="3" fillId="3" borderId="2" applyNumberFormat="0" applyFont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101">
    <xf numFmtId="0" fontId="0" fillId="2" borderId="0" xfId="0" applyFill="1"/>
    <xf numFmtId="0" fontId="7" fillId="2" borderId="0" xfId="4" applyFont="1"/>
    <xf numFmtId="0" fontId="8" fillId="0" borderId="0" xfId="0" applyFont="1"/>
    <xf numFmtId="167" fontId="8" fillId="0" borderId="0" xfId="0" applyNumberFormat="1" applyFont="1"/>
    <xf numFmtId="165" fontId="8" fillId="0" borderId="0" xfId="0" applyNumberFormat="1" applyFont="1"/>
    <xf numFmtId="1" fontId="8" fillId="0" borderId="0" xfId="0" applyNumberFormat="1" applyFont="1"/>
    <xf numFmtId="0" fontId="9" fillId="0" borderId="0" xfId="0" applyFont="1"/>
    <xf numFmtId="0" fontId="9" fillId="0" borderId="0" xfId="0" applyFont="1" applyAlignment="1">
      <alignment horizontal="center"/>
    </xf>
    <xf numFmtId="167" fontId="9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15" fontId="8" fillId="0" borderId="3" xfId="0" quotePrefix="1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7" fontId="11" fillId="0" borderId="0" xfId="0" applyNumberFormat="1" applyFont="1"/>
    <xf numFmtId="165" fontId="11" fillId="0" borderId="0" xfId="0" applyNumberFormat="1" applyFont="1"/>
    <xf numFmtId="49" fontId="8" fillId="0" borderId="0" xfId="0" applyNumberFormat="1" applyFont="1"/>
    <xf numFmtId="167" fontId="12" fillId="0" borderId="0" xfId="0" applyNumberFormat="1" applyFont="1"/>
    <xf numFmtId="165" fontId="12" fillId="0" borderId="0" xfId="0" applyNumberFormat="1" applyFont="1"/>
    <xf numFmtId="0" fontId="8" fillId="0" borderId="0" xfId="8" applyFont="1" applyFill="1" applyBorder="1"/>
    <xf numFmtId="0" fontId="8" fillId="0" borderId="0" xfId="8" applyFont="1" applyFill="1" applyBorder="1" applyAlignment="1">
      <alignment horizontal="center"/>
    </xf>
    <xf numFmtId="0" fontId="8" fillId="4" borderId="11" xfId="8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11" borderId="0" xfId="0" applyFont="1" applyFill="1"/>
    <xf numFmtId="0" fontId="8" fillId="11" borderId="0" xfId="0" applyFont="1" applyFill="1"/>
    <xf numFmtId="0" fontId="8" fillId="11" borderId="0" xfId="0" applyFont="1" applyFill="1" applyAlignment="1">
      <alignment horizontal="center"/>
    </xf>
    <xf numFmtId="3" fontId="13" fillId="12" borderId="0" xfId="0" applyNumberFormat="1" applyFont="1" applyFill="1" applyAlignment="1">
      <alignment horizontal="center"/>
    </xf>
    <xf numFmtId="3" fontId="14" fillId="0" borderId="0" xfId="0" applyNumberFormat="1" applyFont="1" applyAlignment="1">
      <alignment horizontal="center"/>
    </xf>
    <xf numFmtId="166" fontId="8" fillId="13" borderId="0" xfId="0" applyNumberFormat="1" applyFont="1" applyFill="1"/>
    <xf numFmtId="2" fontId="8" fillId="0" borderId="0" xfId="0" applyNumberFormat="1" applyFont="1"/>
    <xf numFmtId="3" fontId="8" fillId="0" borderId="0" xfId="0" applyNumberFormat="1" applyFont="1"/>
    <xf numFmtId="166" fontId="8" fillId="0" borderId="0" xfId="0" applyNumberFormat="1" applyFont="1"/>
    <xf numFmtId="3" fontId="7" fillId="0" borderId="0" xfId="0" applyNumberFormat="1" applyFont="1"/>
    <xf numFmtId="0" fontId="8" fillId="4" borderId="4" xfId="0" applyFont="1" applyFill="1" applyBorder="1" applyAlignment="1">
      <alignment horizontal="center"/>
    </xf>
    <xf numFmtId="166" fontId="8" fillId="4" borderId="5" xfId="0" applyNumberFormat="1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165" fontId="8" fillId="4" borderId="5" xfId="0" applyNumberFormat="1" applyFont="1" applyFill="1" applyBorder="1" applyAlignment="1">
      <alignment horizontal="center"/>
    </xf>
    <xf numFmtId="1" fontId="8" fillId="4" borderId="5" xfId="0" applyNumberFormat="1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3" fontId="8" fillId="4" borderId="5" xfId="0" applyNumberFormat="1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166" fontId="8" fillId="4" borderId="0" xfId="0" applyNumberFormat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165" fontId="8" fillId="4" borderId="0" xfId="0" applyNumberFormat="1" applyFont="1" applyFill="1" applyAlignment="1">
      <alignment horizontal="center"/>
    </xf>
    <xf numFmtId="1" fontId="8" fillId="4" borderId="0" xfId="0" applyNumberFormat="1" applyFont="1" applyFill="1" applyAlignment="1">
      <alignment horizontal="center"/>
    </xf>
    <xf numFmtId="2" fontId="8" fillId="4" borderId="0" xfId="0" applyNumberFormat="1" applyFont="1" applyFill="1" applyAlignment="1">
      <alignment horizontal="center"/>
    </xf>
    <xf numFmtId="3" fontId="8" fillId="4" borderId="0" xfId="0" applyNumberFormat="1" applyFont="1" applyFill="1" applyAlignment="1">
      <alignment horizontal="center"/>
    </xf>
    <xf numFmtId="0" fontId="8" fillId="4" borderId="8" xfId="0" applyFont="1" applyFill="1" applyBorder="1" applyAlignment="1">
      <alignment horizontal="center"/>
    </xf>
    <xf numFmtId="166" fontId="8" fillId="4" borderId="9" xfId="0" applyNumberFormat="1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165" fontId="8" fillId="4" borderId="9" xfId="0" applyNumberFormat="1" applyFont="1" applyFill="1" applyBorder="1" applyAlignment="1">
      <alignment horizontal="center"/>
    </xf>
    <xf numFmtId="1" fontId="8" fillId="4" borderId="9" xfId="0" applyNumberFormat="1" applyFont="1" applyFill="1" applyBorder="1" applyAlignment="1">
      <alignment horizontal="center"/>
    </xf>
    <xf numFmtId="2" fontId="8" fillId="4" borderId="9" xfId="0" applyNumberFormat="1" applyFont="1" applyFill="1" applyBorder="1" applyAlignment="1">
      <alignment horizontal="center"/>
    </xf>
    <xf numFmtId="3" fontId="8" fillId="4" borderId="9" xfId="0" applyNumberFormat="1" applyFont="1" applyFill="1" applyBorder="1" applyAlignment="1">
      <alignment horizontal="center"/>
    </xf>
    <xf numFmtId="0" fontId="8" fillId="6" borderId="0" xfId="0" applyFont="1" applyFill="1"/>
    <xf numFmtId="166" fontId="8" fillId="6" borderId="0" xfId="0" applyNumberFormat="1" applyFont="1" applyFill="1"/>
    <xf numFmtId="165" fontId="8" fillId="6" borderId="0" xfId="0" applyNumberFormat="1" applyFont="1" applyFill="1"/>
    <xf numFmtId="1" fontId="8" fillId="6" borderId="0" xfId="0" applyNumberFormat="1" applyFont="1" applyFill="1"/>
    <xf numFmtId="2" fontId="8" fillId="6" borderId="0" xfId="0" applyNumberFormat="1" applyFont="1" applyFill="1"/>
    <xf numFmtId="3" fontId="8" fillId="6" borderId="0" xfId="0" applyNumberFormat="1" applyFont="1" applyFill="1"/>
    <xf numFmtId="168" fontId="8" fillId="0" borderId="0" xfId="0" applyNumberFormat="1" applyFont="1"/>
    <xf numFmtId="2" fontId="15" fillId="9" borderId="0" xfId="9" applyNumberFormat="1" applyFont="1" applyFill="1" applyAlignment="1" applyProtection="1"/>
    <xf numFmtId="2" fontId="16" fillId="9" borderId="0" xfId="9" applyNumberFormat="1" applyFont="1" applyFill="1" applyAlignment="1" applyProtection="1"/>
    <xf numFmtId="2" fontId="15" fillId="10" borderId="0" xfId="9" applyNumberFormat="1" applyFont="1" applyFill="1" applyAlignment="1" applyProtection="1"/>
    <xf numFmtId="2" fontId="16" fillId="10" borderId="0" xfId="9" applyNumberFormat="1" applyFont="1" applyFill="1" applyAlignment="1" applyProtection="1"/>
    <xf numFmtId="0" fontId="17" fillId="0" borderId="0" xfId="9" applyFont="1" applyAlignment="1" applyProtection="1"/>
    <xf numFmtId="0" fontId="18" fillId="0" borderId="0" xfId="0" applyFont="1"/>
    <xf numFmtId="168" fontId="9" fillId="0" borderId="0" xfId="0" applyNumberFormat="1" applyFont="1"/>
    <xf numFmtId="0" fontId="19" fillId="4" borderId="0" xfId="0" applyFont="1" applyFill="1"/>
    <xf numFmtId="0" fontId="19" fillId="0" borderId="0" xfId="0" applyFont="1"/>
    <xf numFmtId="2" fontId="7" fillId="0" borderId="0" xfId="0" applyNumberFormat="1" applyFont="1"/>
    <xf numFmtId="2" fontId="19" fillId="0" borderId="0" xfId="0" applyNumberFormat="1" applyFont="1"/>
    <xf numFmtId="2" fontId="21" fillId="0" borderId="0" xfId="0" applyNumberFormat="1" applyFont="1" applyAlignment="1">
      <alignment horizontal="center"/>
    </xf>
    <xf numFmtId="0" fontId="8" fillId="7" borderId="4" xfId="0" applyFont="1" applyFill="1" applyBorder="1" applyAlignment="1">
      <alignment horizontal="center"/>
    </xf>
    <xf numFmtId="168" fontId="8" fillId="7" borderId="5" xfId="0" applyNumberFormat="1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2" fontId="8" fillId="7" borderId="5" xfId="0" applyNumberFormat="1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168" fontId="8" fillId="7" borderId="9" xfId="0" applyNumberFormat="1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2" fontId="8" fillId="7" borderId="9" xfId="0" applyNumberFormat="1" applyFont="1" applyFill="1" applyBorder="1" applyAlignment="1">
      <alignment horizontal="center"/>
    </xf>
    <xf numFmtId="0" fontId="8" fillId="8" borderId="0" xfId="0" applyFont="1" applyFill="1" applyAlignment="1">
      <alignment horizontal="center"/>
    </xf>
    <xf numFmtId="168" fontId="8" fillId="8" borderId="0" xfId="0" applyNumberFormat="1" applyFont="1" applyFill="1" applyAlignment="1">
      <alignment horizontal="center"/>
    </xf>
    <xf numFmtId="2" fontId="8" fillId="8" borderId="0" xfId="0" applyNumberFormat="1" applyFont="1" applyFill="1" applyAlignment="1">
      <alignment horizontal="center"/>
    </xf>
    <xf numFmtId="165" fontId="8" fillId="5" borderId="0" xfId="0" applyNumberFormat="1" applyFont="1" applyFill="1" applyAlignment="1">
      <alignment horizontal="center"/>
    </xf>
    <xf numFmtId="165" fontId="8" fillId="15" borderId="0" xfId="0" applyNumberFormat="1" applyFont="1" applyFill="1" applyAlignment="1">
      <alignment horizontal="center"/>
    </xf>
    <xf numFmtId="165" fontId="9" fillId="0" borderId="0" xfId="0" applyNumberFormat="1" applyFont="1"/>
    <xf numFmtId="165" fontId="19" fillId="0" borderId="0" xfId="0" applyNumberFormat="1" applyFont="1"/>
    <xf numFmtId="0" fontId="24" fillId="0" borderId="0" xfId="0" applyFont="1" applyAlignment="1">
      <alignment horizontal="center"/>
    </xf>
    <xf numFmtId="0" fontId="24" fillId="14" borderId="4" xfId="0" applyFont="1" applyFill="1" applyBorder="1" applyAlignment="1">
      <alignment horizontal="center"/>
    </xf>
    <xf numFmtId="0" fontId="24" fillId="14" borderId="5" xfId="0" applyFont="1" applyFill="1" applyBorder="1" applyAlignment="1">
      <alignment horizontal="center"/>
    </xf>
    <xf numFmtId="165" fontId="24" fillId="14" borderId="5" xfId="0" applyNumberFormat="1" applyFont="1" applyFill="1" applyBorder="1" applyAlignment="1">
      <alignment horizontal="center"/>
    </xf>
    <xf numFmtId="165" fontId="24" fillId="14" borderId="6" xfId="0" applyNumberFormat="1" applyFont="1" applyFill="1" applyBorder="1" applyAlignment="1">
      <alignment horizontal="center"/>
    </xf>
    <xf numFmtId="0" fontId="24" fillId="14" borderId="8" xfId="0" applyFont="1" applyFill="1" applyBorder="1" applyAlignment="1">
      <alignment horizontal="center"/>
    </xf>
    <xf numFmtId="0" fontId="24" fillId="14" borderId="9" xfId="0" applyFont="1" applyFill="1" applyBorder="1" applyAlignment="1">
      <alignment horizontal="center"/>
    </xf>
    <xf numFmtId="165" fontId="24" fillId="14" borderId="9" xfId="0" applyNumberFormat="1" applyFont="1" applyFill="1" applyBorder="1" applyAlignment="1">
      <alignment horizontal="center"/>
    </xf>
    <xf numFmtId="165" fontId="24" fillId="14" borderId="10" xfId="0" applyNumberFormat="1" applyFont="1" applyFill="1" applyBorder="1" applyAlignment="1">
      <alignment horizontal="center"/>
    </xf>
    <xf numFmtId="165" fontId="8" fillId="0" borderId="0" xfId="0" applyNumberFormat="1" applyFont="1" applyAlignment="1">
      <alignment horizontal="center"/>
    </xf>
    <xf numFmtId="0" fontId="26" fillId="0" borderId="0" xfId="8" applyFont="1" applyFill="1" applyBorder="1"/>
    <xf numFmtId="0" fontId="0" fillId="0" borderId="0" xfId="0"/>
    <xf numFmtId="0" fontId="23" fillId="0" borderId="0" xfId="0" applyFont="1"/>
  </cellXfs>
  <cellStyles count="10">
    <cellStyle name="Comma0" xfId="6" xr:uid="{00000000-0005-0000-0000-000000000000}"/>
    <cellStyle name="Currency0" xfId="7" xr:uid="{00000000-0005-0000-0000-000001000000}"/>
    <cellStyle name="Date" xfId="2" xr:uid="{00000000-0005-0000-0000-000002000000}"/>
    <cellStyle name="Fixed" xfId="1" xr:uid="{00000000-0005-0000-0000-000003000000}"/>
    <cellStyle name="Heading 1" xfId="3" builtinId="16" customBuiltin="1"/>
    <cellStyle name="Heading 2" xfId="4" builtinId="17" customBuiltin="1"/>
    <cellStyle name="Hyperlink" xfId="9" builtinId="8"/>
    <cellStyle name="Normal" xfId="0" builtinId="0"/>
    <cellStyle name="Note" xfId="8" builtinId="10"/>
    <cellStyle name="Total" xfId="5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808080"/>
      <rgbColor rgb="00000000"/>
      <rgbColor rgb="00FF0000"/>
      <rgbColor rgb="0000FF00"/>
      <rgbColor rgb="000000FF"/>
      <rgbColor rgb="00FF00FF"/>
      <rgbColor rgb="00FFFF00"/>
      <rgbColor rgb="00008000"/>
      <rgbColor rgb="00800000"/>
      <rgbColor rgb="00FFFFFF"/>
      <rgbColor rgb="000080FF"/>
      <rgbColor rgb="00A0D0FF"/>
      <rgbColor rgb="00B0FFFF"/>
      <rgbColor rgb="00B0FFB0"/>
      <rgbColor rgb="00FFFF90"/>
      <rgbColor rgb="00FFB0B0"/>
      <rgbColor rgb="00FFB870"/>
      <rgbColor rgb="00FF8000"/>
      <rgbColor rgb="00FF6000"/>
      <rgbColor rgb="00909090"/>
      <rgbColor rgb="00FFCF9F"/>
      <rgbColor rgb="00FFFF80"/>
      <rgbColor rgb="00005050"/>
      <rgbColor rgb="000080FF"/>
      <rgbColor rgb="00A0D0FF"/>
      <rgbColor rgb="00B0FFFF"/>
      <rgbColor rgb="0070FFFF"/>
      <rgbColor rgb="00005000"/>
      <rgbColor rgb="00B0FFB0"/>
      <rgbColor rgb="00FFFF90"/>
      <rgbColor rgb="00FFCC00"/>
      <rgbColor rgb="00500000"/>
      <rgbColor rgb="00FFB0B0"/>
      <rgbColor rgb="00FFB870"/>
      <rgbColor rgb="00FF8000"/>
      <rgbColor rgb="00FF6000"/>
      <rgbColor rgb="00500050"/>
      <rgbColor rgb="00FFB0FF"/>
      <rgbColor rgb="00FFA0D0"/>
      <rgbColor rgb="00FF80C0"/>
      <rgbColor rgb="00FF0080"/>
      <rgbColor rgb="00909090"/>
      <rgbColor rgb="00E0B090"/>
      <rgbColor rgb="00B07050"/>
      <rgbColor rgb="00FFFFFF"/>
      <rgbColor rgb="00FFFFFF"/>
      <rgbColor rgb="00FFFFFF"/>
      <rgbColor rgb="00804040"/>
      <rgbColor rgb="00200000"/>
      <rgbColor rgb="00400000"/>
      <rgbColor rgb="00600000"/>
      <rgbColor rgb="00800000"/>
      <rgbColor rgb="009F0000"/>
      <rgbColor rgb="00BF0000"/>
      <rgbColor rgb="00DF000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8080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8080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0B8Eb6hE1PLL1VTl4akN6OEJPdEk/view" TargetMode="External"/><Relationship Id="rId2" Type="http://schemas.openxmlformats.org/officeDocument/2006/relationships/hyperlink" Target="https://phytoninja.com/lab-protocols/" TargetMode="External"/><Relationship Id="rId1" Type="http://schemas.openxmlformats.org/officeDocument/2006/relationships/hyperlink" Target="mailto:PINCKNEY@SC.EDU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  <pageSetUpPr fitToPage="1"/>
  </sheetPr>
  <dimension ref="A1:M52"/>
  <sheetViews>
    <sheetView zoomScaleNormal="100" workbookViewId="0"/>
  </sheetViews>
  <sheetFormatPr defaultColWidth="9.140625" defaultRowHeight="12.75" x14ac:dyDescent="0.2"/>
  <cols>
    <col min="1" max="1" width="32.140625" style="2" customWidth="1"/>
    <col min="2" max="2" width="20.140625" style="2" customWidth="1"/>
    <col min="3" max="3" width="10.85546875" style="2" customWidth="1"/>
    <col min="4" max="4" width="8.85546875" style="2" customWidth="1"/>
    <col min="5" max="5" width="18.85546875" style="2" customWidth="1"/>
    <col min="6" max="6" width="9" style="2" customWidth="1"/>
    <col min="7" max="7" width="16.5703125" style="3" customWidth="1"/>
    <col min="8" max="8" width="16.5703125" style="4" customWidth="1"/>
    <col min="9" max="9" width="9" style="5" customWidth="1"/>
    <col min="10" max="10" width="17.140625" style="2" customWidth="1"/>
    <col min="11" max="11" width="22" style="3" customWidth="1"/>
    <col min="12" max="12" width="15.140625" style="3" customWidth="1"/>
    <col min="13" max="13" width="24.85546875" style="2" customWidth="1"/>
    <col min="14" max="257" width="8.42578125" style="2" customWidth="1"/>
    <col min="258" max="16384" width="9.140625" style="2"/>
  </cols>
  <sheetData>
    <row r="1" spans="1:13" ht="19.5" x14ac:dyDescent="0.25">
      <c r="A1" s="1" t="s">
        <v>113</v>
      </c>
    </row>
    <row r="2" spans="1:13" ht="15" x14ac:dyDescent="0.2">
      <c r="E2" s="6" t="s">
        <v>42</v>
      </c>
    </row>
    <row r="3" spans="1:13" ht="15" x14ac:dyDescent="0.2">
      <c r="E3" s="7"/>
      <c r="F3" s="7" t="s">
        <v>58</v>
      </c>
      <c r="G3" s="8" t="s">
        <v>63</v>
      </c>
      <c r="H3" s="9"/>
      <c r="I3" s="10"/>
      <c r="J3" s="7"/>
      <c r="K3" s="8" t="s">
        <v>78</v>
      </c>
      <c r="L3" s="8" t="s">
        <v>78</v>
      </c>
      <c r="M3" s="7"/>
    </row>
    <row r="4" spans="1:13" ht="18" x14ac:dyDescent="0.3">
      <c r="A4" s="11" t="s">
        <v>26</v>
      </c>
      <c r="B4" s="12">
        <v>45343</v>
      </c>
      <c r="E4" s="7" t="s">
        <v>100</v>
      </c>
      <c r="F4" s="7" t="s">
        <v>160</v>
      </c>
      <c r="G4" s="8" t="s">
        <v>41</v>
      </c>
      <c r="H4" s="9" t="s">
        <v>150</v>
      </c>
      <c r="I4" s="10" t="s">
        <v>160</v>
      </c>
      <c r="J4" s="7" t="s">
        <v>111</v>
      </c>
      <c r="K4" s="8" t="s">
        <v>105</v>
      </c>
      <c r="L4" s="8" t="s">
        <v>47</v>
      </c>
      <c r="M4" s="7" t="s">
        <v>87</v>
      </c>
    </row>
    <row r="5" spans="1:13" x14ac:dyDescent="0.2">
      <c r="A5" s="11" t="s">
        <v>114</v>
      </c>
      <c r="B5" s="13" t="s">
        <v>48</v>
      </c>
    </row>
    <row r="6" spans="1:13" x14ac:dyDescent="0.2">
      <c r="E6" s="2" t="s">
        <v>124</v>
      </c>
      <c r="F6" s="5">
        <v>2500</v>
      </c>
      <c r="G6" s="14">
        <v>2.3536279999999998E-4</v>
      </c>
      <c r="H6" s="15">
        <v>0</v>
      </c>
      <c r="I6" s="5">
        <v>454</v>
      </c>
      <c r="J6" s="2" t="s">
        <v>10</v>
      </c>
    </row>
    <row r="7" spans="1:13" x14ac:dyDescent="0.2">
      <c r="E7" s="2" t="s">
        <v>140</v>
      </c>
      <c r="F7" s="5">
        <v>2700</v>
      </c>
      <c r="G7" s="14">
        <v>2.1792239999999998E-4</v>
      </c>
      <c r="H7" s="15">
        <v>0</v>
      </c>
      <c r="I7" s="5">
        <v>448</v>
      </c>
      <c r="J7" s="2" t="s">
        <v>10</v>
      </c>
    </row>
    <row r="8" spans="1:13" x14ac:dyDescent="0.2">
      <c r="E8" s="2" t="s">
        <v>123</v>
      </c>
      <c r="F8" s="5">
        <v>3185</v>
      </c>
      <c r="G8" s="14">
        <v>1.847408E-4</v>
      </c>
      <c r="H8" s="15">
        <v>0</v>
      </c>
      <c r="I8" s="5">
        <v>459</v>
      </c>
      <c r="J8" s="2" t="s">
        <v>95</v>
      </c>
    </row>
    <row r="9" spans="1:13" x14ac:dyDescent="0.2">
      <c r="A9" s="2" t="s">
        <v>59</v>
      </c>
      <c r="E9" s="2" t="s">
        <v>141</v>
      </c>
      <c r="F9" s="5">
        <v>2900</v>
      </c>
      <c r="G9" s="14">
        <v>2.0290099999999999E-4</v>
      </c>
      <c r="H9" s="15">
        <v>0</v>
      </c>
      <c r="I9" s="5">
        <v>440</v>
      </c>
      <c r="J9" s="2" t="s">
        <v>95</v>
      </c>
    </row>
    <row r="10" spans="1:13" x14ac:dyDescent="0.2">
      <c r="E10" s="2" t="s">
        <v>4</v>
      </c>
      <c r="F10" s="5">
        <v>1470</v>
      </c>
      <c r="G10" s="14">
        <v>1.3205026E-4</v>
      </c>
      <c r="H10" s="15">
        <v>0</v>
      </c>
      <c r="I10" s="5">
        <v>445</v>
      </c>
      <c r="J10" s="2" t="s">
        <v>10</v>
      </c>
      <c r="K10" s="3">
        <v>0.53769487392285265</v>
      </c>
      <c r="L10" s="3">
        <v>0.16130846217685579</v>
      </c>
    </row>
    <row r="11" spans="1:13" x14ac:dyDescent="0.2">
      <c r="A11" s="2" t="s">
        <v>3</v>
      </c>
      <c r="E11" s="2" t="s">
        <v>5</v>
      </c>
      <c r="F11" s="5">
        <v>1420</v>
      </c>
      <c r="G11" s="14">
        <v>1.4815254000000001E-4</v>
      </c>
      <c r="H11" s="15">
        <v>0</v>
      </c>
      <c r="I11" s="5">
        <v>445</v>
      </c>
      <c r="J11" s="2" t="s">
        <v>10</v>
      </c>
      <c r="K11" s="3">
        <v>0.41342240028919153</v>
      </c>
      <c r="L11" s="3">
        <v>0.12402672008675746</v>
      </c>
    </row>
    <row r="12" spans="1:13" x14ac:dyDescent="0.2">
      <c r="E12" s="2" t="s">
        <v>16</v>
      </c>
      <c r="F12" s="5">
        <v>2500</v>
      </c>
      <c r="G12" s="14">
        <v>7.7922244000000005E-5</v>
      </c>
      <c r="H12" s="15">
        <v>0</v>
      </c>
      <c r="I12" s="5">
        <v>454</v>
      </c>
      <c r="J12" s="2" t="s">
        <v>10</v>
      </c>
      <c r="K12" s="3">
        <v>0.39327528307936355</v>
      </c>
      <c r="L12" s="3">
        <v>0.11798258492380906</v>
      </c>
    </row>
    <row r="13" spans="1:13" x14ac:dyDescent="0.2">
      <c r="A13" s="2" t="s">
        <v>60</v>
      </c>
      <c r="E13" s="2" t="s">
        <v>20</v>
      </c>
      <c r="F13" s="5">
        <v>2350</v>
      </c>
      <c r="G13" s="14">
        <v>1.1915286000000001E-4</v>
      </c>
      <c r="H13" s="15">
        <v>0</v>
      </c>
      <c r="I13" s="5">
        <v>446</v>
      </c>
      <c r="J13" s="2" t="s">
        <v>64</v>
      </c>
    </row>
    <row r="14" spans="1:13" x14ac:dyDescent="0.2">
      <c r="B14" s="2" t="s">
        <v>18</v>
      </c>
      <c r="E14" s="2" t="s">
        <v>146</v>
      </c>
      <c r="F14" s="5"/>
      <c r="G14" s="14">
        <v>1.6859013999999999E-4</v>
      </c>
      <c r="H14" s="15">
        <v>0</v>
      </c>
    </row>
    <row r="15" spans="1:13" x14ac:dyDescent="0.2">
      <c r="E15" s="2" t="s">
        <v>23</v>
      </c>
      <c r="F15" s="5">
        <v>2100</v>
      </c>
      <c r="G15" s="14">
        <v>1.0888096E-4</v>
      </c>
      <c r="H15" s="15">
        <v>0</v>
      </c>
      <c r="I15" s="5">
        <v>468</v>
      </c>
      <c r="J15" s="2" t="s">
        <v>71</v>
      </c>
    </row>
    <row r="16" spans="1:13" x14ac:dyDescent="0.2">
      <c r="E16" s="2" t="s">
        <v>24</v>
      </c>
      <c r="F16" s="5">
        <v>594</v>
      </c>
      <c r="G16" s="14">
        <v>9.4391739999999998E-3</v>
      </c>
      <c r="H16" s="15">
        <v>0</v>
      </c>
      <c r="I16" s="5">
        <v>771</v>
      </c>
      <c r="J16" s="2" t="s">
        <v>12</v>
      </c>
      <c r="M16" s="2" t="s">
        <v>89</v>
      </c>
    </row>
    <row r="17" spans="1:13" x14ac:dyDescent="0.2">
      <c r="A17" s="2" t="s">
        <v>161</v>
      </c>
      <c r="E17" s="2" t="s">
        <v>27</v>
      </c>
      <c r="F17" s="5">
        <v>2200</v>
      </c>
      <c r="G17" s="14">
        <v>1.0393204E-4</v>
      </c>
      <c r="H17" s="15">
        <v>0</v>
      </c>
      <c r="I17" s="5">
        <v>466</v>
      </c>
      <c r="J17" s="2" t="s">
        <v>95</v>
      </c>
    </row>
    <row r="18" spans="1:13" x14ac:dyDescent="0.2">
      <c r="A18" s="2" t="s">
        <v>152</v>
      </c>
      <c r="D18" s="16" t="s">
        <v>159</v>
      </c>
      <c r="E18" s="2" t="s">
        <v>35</v>
      </c>
      <c r="F18" s="5">
        <v>876.7</v>
      </c>
      <c r="G18" s="17">
        <v>3.6505000000000001E-4</v>
      </c>
      <c r="H18" s="18">
        <v>0</v>
      </c>
      <c r="I18" s="5">
        <v>664.3</v>
      </c>
      <c r="J18" s="2" t="s">
        <v>8</v>
      </c>
      <c r="K18" s="3">
        <v>1.3471794092636304</v>
      </c>
      <c r="L18" s="3">
        <v>0.40415382277908912</v>
      </c>
    </row>
    <row r="19" spans="1:13" x14ac:dyDescent="0.2">
      <c r="D19" s="16" t="s">
        <v>153</v>
      </c>
      <c r="E19" s="2" t="s">
        <v>36</v>
      </c>
      <c r="F19" s="5">
        <v>513.6</v>
      </c>
      <c r="G19" s="17">
        <v>4.5591000000000002E-4</v>
      </c>
      <c r="H19" s="18">
        <v>0</v>
      </c>
      <c r="I19" s="5">
        <v>646.79999999999995</v>
      </c>
      <c r="J19" s="2" t="s">
        <v>8</v>
      </c>
      <c r="K19" s="3">
        <v>1.7053635608594298</v>
      </c>
      <c r="L19" s="3">
        <v>0.51160906825782893</v>
      </c>
    </row>
    <row r="20" spans="1:13" x14ac:dyDescent="0.2">
      <c r="E20" s="2" t="s">
        <v>37</v>
      </c>
      <c r="F20" s="5">
        <v>426</v>
      </c>
      <c r="G20" s="14">
        <v>7.4207367999999996E-5</v>
      </c>
      <c r="H20" s="15">
        <v>0</v>
      </c>
      <c r="I20" s="5">
        <v>630.70000000000005</v>
      </c>
      <c r="J20" s="2" t="s">
        <v>8</v>
      </c>
      <c r="K20" s="3" t="s">
        <v>63</v>
      </c>
      <c r="L20" s="3" t="s">
        <v>63</v>
      </c>
      <c r="M20" s="2" t="s">
        <v>63</v>
      </c>
    </row>
    <row r="21" spans="1:13" x14ac:dyDescent="0.2">
      <c r="E21" s="2" t="s">
        <v>38</v>
      </c>
      <c r="F21" s="5">
        <v>3460</v>
      </c>
      <c r="G21" s="14">
        <v>1.4362252E-4</v>
      </c>
      <c r="H21" s="15">
        <v>0</v>
      </c>
      <c r="I21" s="5">
        <v>452.9</v>
      </c>
      <c r="J21" s="2" t="s">
        <v>8</v>
      </c>
      <c r="K21" s="3">
        <v>0.48770607716660413</v>
      </c>
      <c r="L21" s="3">
        <v>0.14631182314998123</v>
      </c>
    </row>
    <row r="22" spans="1:13" x14ac:dyDescent="0.2">
      <c r="E22" s="2" t="s">
        <v>39</v>
      </c>
      <c r="F22" s="5">
        <v>1270</v>
      </c>
      <c r="G22" s="14">
        <v>1.8166453999999998E-4</v>
      </c>
      <c r="H22" s="15">
        <v>0</v>
      </c>
      <c r="I22" s="5">
        <v>664</v>
      </c>
      <c r="J22" s="2" t="s">
        <v>8</v>
      </c>
    </row>
    <row r="23" spans="1:13" x14ac:dyDescent="0.2">
      <c r="E23" s="2" t="s">
        <v>40</v>
      </c>
      <c r="F23" s="5">
        <v>740.7</v>
      </c>
      <c r="G23" s="14">
        <v>2.9600299999999998E-4</v>
      </c>
      <c r="H23" s="15">
        <v>0</v>
      </c>
      <c r="I23" s="5">
        <v>645</v>
      </c>
      <c r="J23" s="2" t="s">
        <v>8</v>
      </c>
    </row>
    <row r="24" spans="1:13" x14ac:dyDescent="0.2">
      <c r="E24" s="2" t="s">
        <v>45</v>
      </c>
      <c r="F24" s="5">
        <v>2500</v>
      </c>
      <c r="G24" s="14">
        <v>8.1206419999999997E-5</v>
      </c>
      <c r="H24" s="15">
        <v>0</v>
      </c>
      <c r="I24" s="5">
        <v>443</v>
      </c>
      <c r="J24" s="2" t="s">
        <v>64</v>
      </c>
    </row>
    <row r="25" spans="1:13" x14ac:dyDescent="0.2">
      <c r="E25" s="2" t="s">
        <v>50</v>
      </c>
      <c r="F25" s="5">
        <v>2500</v>
      </c>
      <c r="G25" s="14">
        <v>7.6500580000000003E-5</v>
      </c>
      <c r="H25" s="15">
        <v>0</v>
      </c>
      <c r="I25" s="5">
        <v>428</v>
      </c>
      <c r="J25" s="2" t="s">
        <v>10</v>
      </c>
    </row>
    <row r="26" spans="1:13" x14ac:dyDescent="0.2">
      <c r="E26" s="2" t="s">
        <v>51</v>
      </c>
      <c r="F26" s="5">
        <v>2250</v>
      </c>
      <c r="G26" s="14">
        <v>9.1103905999999997E-5</v>
      </c>
      <c r="H26" s="15">
        <v>0</v>
      </c>
      <c r="I26" s="5">
        <v>444.5</v>
      </c>
      <c r="J26" s="2" t="s">
        <v>81</v>
      </c>
      <c r="K26" s="3">
        <v>0.37673066443869319</v>
      </c>
      <c r="L26" s="3">
        <v>0.11301919933160795</v>
      </c>
    </row>
    <row r="27" spans="1:13" x14ac:dyDescent="0.2">
      <c r="E27" s="2" t="s">
        <v>53</v>
      </c>
      <c r="F27" s="5">
        <v>2100</v>
      </c>
      <c r="G27" s="14">
        <v>1.2482393999999999E-4</v>
      </c>
      <c r="H27" s="15">
        <v>0</v>
      </c>
      <c r="I27" s="5">
        <v>452</v>
      </c>
      <c r="J27" s="2" t="s">
        <v>10</v>
      </c>
      <c r="K27" s="3">
        <v>0.47554779898017718</v>
      </c>
      <c r="L27" s="3">
        <v>0.14266433969405315</v>
      </c>
    </row>
    <row r="28" spans="1:13" x14ac:dyDescent="0.2">
      <c r="E28" s="2" t="s">
        <v>55</v>
      </c>
      <c r="F28" s="5">
        <v>2100</v>
      </c>
      <c r="G28" s="14">
        <v>9.6673859999999993E-5</v>
      </c>
      <c r="H28" s="15">
        <v>0</v>
      </c>
      <c r="I28" s="5">
        <v>442</v>
      </c>
      <c r="J28" s="2" t="s">
        <v>10</v>
      </c>
    </row>
    <row r="29" spans="1:13" x14ac:dyDescent="0.2">
      <c r="E29" s="2" t="s">
        <v>56</v>
      </c>
      <c r="F29" s="5">
        <v>876.7</v>
      </c>
      <c r="G29" s="14">
        <v>4.0626220000000002E-4</v>
      </c>
      <c r="H29" s="15">
        <v>0</v>
      </c>
      <c r="I29" s="5">
        <v>664.3</v>
      </c>
      <c r="J29" s="2" t="s">
        <v>8</v>
      </c>
      <c r="K29" s="3">
        <v>0.94742244001709985</v>
      </c>
      <c r="L29" s="3">
        <v>0.28422673200512999</v>
      </c>
      <c r="M29" s="2" t="s">
        <v>21</v>
      </c>
    </row>
    <row r="30" spans="1:13" x14ac:dyDescent="0.2">
      <c r="E30" s="2" t="s">
        <v>57</v>
      </c>
      <c r="F30" s="5">
        <v>513.6</v>
      </c>
      <c r="G30" s="14">
        <v>4.2688859999999993E-4</v>
      </c>
      <c r="H30" s="15">
        <v>0</v>
      </c>
      <c r="I30" s="5">
        <v>646.79999999999995</v>
      </c>
      <c r="J30" s="2" t="s">
        <v>8</v>
      </c>
      <c r="M30" s="2" t="s">
        <v>22</v>
      </c>
    </row>
    <row r="31" spans="1:13" x14ac:dyDescent="0.2">
      <c r="E31" s="2" t="s">
        <v>61</v>
      </c>
      <c r="F31" s="5">
        <v>2158</v>
      </c>
      <c r="G31" s="14">
        <v>2.4320979999999998E-4</v>
      </c>
      <c r="H31" s="15">
        <v>0</v>
      </c>
      <c r="I31" s="5">
        <v>458</v>
      </c>
      <c r="J31" s="2" t="s">
        <v>95</v>
      </c>
    </row>
    <row r="32" spans="1:13" x14ac:dyDescent="0.2">
      <c r="D32" s="16" t="s">
        <v>153</v>
      </c>
      <c r="E32" s="2" t="s">
        <v>68</v>
      </c>
      <c r="F32" s="5">
        <v>1660</v>
      </c>
      <c r="G32" s="17">
        <v>1.20961E-4</v>
      </c>
      <c r="H32" s="18">
        <v>0</v>
      </c>
      <c r="I32" s="5">
        <v>443</v>
      </c>
      <c r="J32" s="2" t="s">
        <v>10</v>
      </c>
      <c r="K32" s="3">
        <v>0.56341954508171088</v>
      </c>
      <c r="L32" s="3">
        <v>0.16902586352451324</v>
      </c>
    </row>
    <row r="33" spans="4:13" x14ac:dyDescent="0.2">
      <c r="E33" s="2" t="s">
        <v>70</v>
      </c>
      <c r="F33" s="5">
        <v>2620</v>
      </c>
      <c r="G33" s="14">
        <v>1.7864845999999998E-4</v>
      </c>
      <c r="H33" s="15">
        <v>0</v>
      </c>
      <c r="I33" s="5">
        <v>445</v>
      </c>
      <c r="J33" s="2" t="s">
        <v>64</v>
      </c>
      <c r="K33" s="3">
        <v>0.37706303035491756</v>
      </c>
      <c r="L33" s="3">
        <v>0.11311890910647528</v>
      </c>
    </row>
    <row r="34" spans="4:13" x14ac:dyDescent="0.2">
      <c r="E34" s="2" t="s">
        <v>79</v>
      </c>
      <c r="F34" s="5">
        <v>2550</v>
      </c>
      <c r="G34" s="14">
        <v>1.6679181999999999E-4</v>
      </c>
      <c r="H34" s="15">
        <v>0</v>
      </c>
      <c r="I34" s="5">
        <v>445</v>
      </c>
      <c r="J34" s="2" t="s">
        <v>64</v>
      </c>
      <c r="K34" s="3">
        <v>0.36284085235234426</v>
      </c>
      <c r="L34" s="3">
        <v>0.10885225570570328</v>
      </c>
    </row>
    <row r="35" spans="4:13" x14ac:dyDescent="0.2">
      <c r="E35" s="2" t="s">
        <v>80</v>
      </c>
      <c r="F35" s="5">
        <v>3446</v>
      </c>
      <c r="G35" s="14">
        <v>5.6603419999999994E-4</v>
      </c>
      <c r="H35" s="15">
        <v>0</v>
      </c>
      <c r="I35" s="5">
        <v>474</v>
      </c>
      <c r="J35" s="2" t="s">
        <v>10</v>
      </c>
    </row>
    <row r="36" spans="4:13" x14ac:dyDescent="0.2">
      <c r="E36" s="2" t="s">
        <v>82</v>
      </c>
      <c r="F36" s="5">
        <v>589</v>
      </c>
      <c r="G36" s="14">
        <v>3.7224279999999995E-4</v>
      </c>
      <c r="H36" s="15">
        <v>0</v>
      </c>
      <c r="I36" s="5">
        <v>623</v>
      </c>
      <c r="J36" s="2" t="s">
        <v>81</v>
      </c>
    </row>
    <row r="37" spans="4:13" x14ac:dyDescent="0.2">
      <c r="E37" s="2" t="s">
        <v>83</v>
      </c>
      <c r="F37" s="5">
        <v>2500</v>
      </c>
      <c r="G37" s="14">
        <v>9.7067979999999998E-5</v>
      </c>
      <c r="H37" s="15">
        <v>0</v>
      </c>
      <c r="I37" s="5">
        <v>446</v>
      </c>
      <c r="J37" s="2" t="s">
        <v>54</v>
      </c>
    </row>
    <row r="38" spans="4:13" x14ac:dyDescent="0.2">
      <c r="E38" s="2" t="s">
        <v>84</v>
      </c>
      <c r="F38" s="5">
        <v>2160</v>
      </c>
      <c r="G38" s="14">
        <v>1.7631441999999998E-4</v>
      </c>
      <c r="H38" s="15">
        <v>0</v>
      </c>
      <c r="I38" s="5">
        <v>478</v>
      </c>
      <c r="J38" s="2" t="s">
        <v>10</v>
      </c>
      <c r="K38" s="3">
        <v>1.0390830549905767</v>
      </c>
      <c r="L38" s="3">
        <v>0.31172491649717304</v>
      </c>
      <c r="M38" s="2" t="s">
        <v>72</v>
      </c>
    </row>
    <row r="39" spans="4:13" x14ac:dyDescent="0.2">
      <c r="E39" s="2" t="s">
        <v>86</v>
      </c>
      <c r="F39" s="5">
        <v>2270</v>
      </c>
      <c r="G39" s="14">
        <v>1.5527738E-4</v>
      </c>
      <c r="H39" s="15">
        <v>0</v>
      </c>
      <c r="I39" s="5">
        <v>438</v>
      </c>
      <c r="J39" s="2" t="s">
        <v>64</v>
      </c>
      <c r="K39" s="3">
        <v>0.3158607486760559</v>
      </c>
      <c r="L39" s="3">
        <v>9.4758224602816771E-2</v>
      </c>
    </row>
    <row r="40" spans="4:13" x14ac:dyDescent="0.2">
      <c r="E40" s="2" t="s">
        <v>91</v>
      </c>
      <c r="F40" s="5">
        <v>1640</v>
      </c>
      <c r="G40" s="14">
        <v>1.1893219999999998E-3</v>
      </c>
      <c r="H40" s="15">
        <v>0</v>
      </c>
      <c r="I40" s="5">
        <v>457</v>
      </c>
      <c r="J40" s="2" t="s">
        <v>10</v>
      </c>
    </row>
    <row r="41" spans="4:13" x14ac:dyDescent="0.2">
      <c r="D41" s="16" t="s">
        <v>153</v>
      </c>
      <c r="E41" s="2" t="s">
        <v>94</v>
      </c>
      <c r="F41" s="5">
        <v>1340</v>
      </c>
      <c r="G41" s="17">
        <v>1.7348400000000001E-4</v>
      </c>
      <c r="H41" s="18">
        <v>0</v>
      </c>
      <c r="I41" s="5">
        <v>466</v>
      </c>
      <c r="J41" s="2" t="s">
        <v>10</v>
      </c>
      <c r="K41" s="3">
        <v>0.53469293956058639</v>
      </c>
      <c r="L41" s="3">
        <v>0.16040788186817592</v>
      </c>
    </row>
    <row r="42" spans="4:13" x14ac:dyDescent="0.2">
      <c r="E42" s="2" t="s">
        <v>96</v>
      </c>
      <c r="F42" s="5">
        <v>742</v>
      </c>
      <c r="G42" s="14">
        <v>4.5341499999999998E-4</v>
      </c>
      <c r="H42" s="15">
        <v>0</v>
      </c>
      <c r="I42" s="5">
        <v>667</v>
      </c>
      <c r="J42" s="2" t="s">
        <v>8</v>
      </c>
    </row>
    <row r="43" spans="4:13" x14ac:dyDescent="0.2">
      <c r="E43" s="2" t="s">
        <v>97</v>
      </c>
      <c r="F43" s="5">
        <v>463.7</v>
      </c>
      <c r="G43" s="14">
        <v>4.7282599999999998E-4</v>
      </c>
      <c r="H43" s="15">
        <v>0</v>
      </c>
      <c r="I43" s="5">
        <v>657</v>
      </c>
      <c r="J43" s="2" t="s">
        <v>8</v>
      </c>
    </row>
    <row r="44" spans="4:13" x14ac:dyDescent="0.2">
      <c r="E44" s="2" t="s">
        <v>98</v>
      </c>
      <c r="F44" s="5">
        <v>512</v>
      </c>
      <c r="G44" s="14">
        <v>6.5709479999999994E-4</v>
      </c>
      <c r="H44" s="15">
        <v>0</v>
      </c>
      <c r="I44" s="5">
        <v>667</v>
      </c>
      <c r="J44" s="2" t="s">
        <v>8</v>
      </c>
    </row>
    <row r="45" spans="4:13" x14ac:dyDescent="0.2">
      <c r="E45" s="2" t="s">
        <v>99</v>
      </c>
      <c r="F45" s="5">
        <v>318</v>
      </c>
      <c r="G45" s="14">
        <v>6.8946220000000002E-4</v>
      </c>
      <c r="H45" s="15">
        <v>0</v>
      </c>
      <c r="I45" s="5">
        <v>657</v>
      </c>
      <c r="J45" s="2" t="s">
        <v>8</v>
      </c>
    </row>
    <row r="46" spans="4:13" x14ac:dyDescent="0.2">
      <c r="E46" s="2" t="s">
        <v>103</v>
      </c>
      <c r="F46" s="5">
        <v>2500</v>
      </c>
      <c r="G46" s="14">
        <v>2.1475999999999998E-4</v>
      </c>
      <c r="H46" s="15">
        <v>0</v>
      </c>
      <c r="I46" s="5">
        <v>446</v>
      </c>
      <c r="J46" s="2" t="s">
        <v>54</v>
      </c>
    </row>
    <row r="47" spans="4:13" x14ac:dyDescent="0.2">
      <c r="E47" s="2" t="s">
        <v>104</v>
      </c>
      <c r="F47" s="5">
        <v>602.9</v>
      </c>
      <c r="G47" s="14">
        <v>5.5802199999999992E-4</v>
      </c>
      <c r="H47" s="15">
        <v>0</v>
      </c>
      <c r="I47" s="5">
        <v>667</v>
      </c>
      <c r="J47" s="2" t="s">
        <v>54</v>
      </c>
    </row>
    <row r="48" spans="4:13" x14ac:dyDescent="0.2">
      <c r="E48" s="2" t="s">
        <v>109</v>
      </c>
      <c r="F48" s="5">
        <v>2500</v>
      </c>
      <c r="G48" s="14">
        <v>7.6500580000000003E-5</v>
      </c>
      <c r="H48" s="15">
        <v>0</v>
      </c>
      <c r="I48" s="5">
        <v>445</v>
      </c>
      <c r="J48" s="2" t="s">
        <v>10</v>
      </c>
    </row>
    <row r="49" spans="4:12" x14ac:dyDescent="0.2">
      <c r="E49" s="2" t="s">
        <v>110</v>
      </c>
      <c r="F49" s="5">
        <v>1920</v>
      </c>
      <c r="G49" s="14">
        <v>1.0159209999999999E-3</v>
      </c>
      <c r="H49" s="15">
        <v>0</v>
      </c>
      <c r="I49" s="5">
        <v>462</v>
      </c>
      <c r="J49" s="2" t="s">
        <v>64</v>
      </c>
    </row>
    <row r="50" spans="4:12" x14ac:dyDescent="0.2">
      <c r="E50" s="2" t="s">
        <v>117</v>
      </c>
      <c r="F50" s="5">
        <v>2500</v>
      </c>
      <c r="G50" s="14">
        <v>9.7067979999999998E-5</v>
      </c>
      <c r="H50" s="15">
        <v>0</v>
      </c>
      <c r="I50" s="5">
        <v>444</v>
      </c>
      <c r="J50" s="2" t="s">
        <v>10</v>
      </c>
    </row>
    <row r="51" spans="4:12" x14ac:dyDescent="0.2">
      <c r="E51" s="2" t="s">
        <v>119</v>
      </c>
      <c r="F51" s="5">
        <v>2400</v>
      </c>
      <c r="G51" s="14">
        <v>1.2073051999999999E-4</v>
      </c>
      <c r="H51" s="15">
        <v>0</v>
      </c>
      <c r="I51" s="5">
        <v>442</v>
      </c>
      <c r="J51" s="2" t="s">
        <v>10</v>
      </c>
      <c r="K51" s="3">
        <v>0.4370162194961299</v>
      </c>
      <c r="L51" s="3">
        <v>0.13110486584883896</v>
      </c>
    </row>
    <row r="52" spans="4:12" x14ac:dyDescent="0.2">
      <c r="D52" s="16" t="s">
        <v>153</v>
      </c>
      <c r="E52" s="2" t="s">
        <v>122</v>
      </c>
      <c r="F52" s="5">
        <v>2340</v>
      </c>
      <c r="G52" s="17">
        <v>8.5607599999999997E-5</v>
      </c>
      <c r="H52" s="18">
        <v>0</v>
      </c>
      <c r="I52" s="5">
        <v>452</v>
      </c>
      <c r="J52" s="2" t="s">
        <v>10</v>
      </c>
      <c r="K52" s="3">
        <v>0.47690759443622321</v>
      </c>
      <c r="L52" s="3">
        <v>0.14307227833086697</v>
      </c>
    </row>
  </sheetData>
  <printOptions gridLines="1"/>
  <pageMargins left="0.75" right="0.75" top="1" bottom="1" header="0.5" footer="0.5"/>
  <pageSetup scale="4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9.9978637043366805E-2"/>
    <pageSetUpPr fitToPage="1"/>
  </sheetPr>
  <dimension ref="A1:G28"/>
  <sheetViews>
    <sheetView zoomScale="130" zoomScaleNormal="130" workbookViewId="0">
      <selection activeCell="G11" sqref="G11"/>
    </sheetView>
  </sheetViews>
  <sheetFormatPr defaultColWidth="19.7109375" defaultRowHeight="12.75" x14ac:dyDescent="0.2"/>
  <cols>
    <col min="1" max="16384" width="19.7109375" style="2"/>
  </cols>
  <sheetData>
    <row r="1" spans="1:7" ht="15" x14ac:dyDescent="0.2">
      <c r="A1" s="98" t="s">
        <v>76</v>
      </c>
      <c r="B1" s="19"/>
      <c r="C1" s="19"/>
      <c r="D1" s="20"/>
      <c r="E1" s="20"/>
      <c r="F1" s="20"/>
      <c r="G1" s="20"/>
    </row>
    <row r="2" spans="1:7" x14ac:dyDescent="0.2">
      <c r="A2" s="19"/>
      <c r="B2" s="19"/>
      <c r="C2" s="19"/>
      <c r="D2" s="20"/>
      <c r="E2" s="20"/>
      <c r="F2" s="20"/>
      <c r="G2" s="20"/>
    </row>
    <row r="3" spans="1:7" x14ac:dyDescent="0.2">
      <c r="A3" s="19"/>
      <c r="B3" s="19"/>
      <c r="C3" s="19"/>
      <c r="D3" s="20"/>
      <c r="E3" s="20"/>
      <c r="F3" s="20"/>
      <c r="G3" s="20"/>
    </row>
    <row r="4" spans="1:7" x14ac:dyDescent="0.2">
      <c r="A4" s="19"/>
      <c r="B4" s="19"/>
      <c r="C4" s="19"/>
      <c r="D4" s="20"/>
      <c r="E4" s="20"/>
      <c r="F4" s="20"/>
      <c r="G4" s="20"/>
    </row>
    <row r="5" spans="1:7" x14ac:dyDescent="0.2">
      <c r="A5" s="19"/>
      <c r="B5" s="19"/>
      <c r="C5" s="19" t="s">
        <v>73</v>
      </c>
      <c r="D5" s="20" t="s">
        <v>11</v>
      </c>
      <c r="E5" s="20" t="s">
        <v>134</v>
      </c>
      <c r="F5" s="20" t="s">
        <v>135</v>
      </c>
      <c r="G5" s="20" t="s">
        <v>136</v>
      </c>
    </row>
    <row r="6" spans="1:7" x14ac:dyDescent="0.2">
      <c r="A6" s="19"/>
      <c r="B6" s="19"/>
      <c r="C6" s="19" t="s">
        <v>75</v>
      </c>
      <c r="D6" s="20" t="s">
        <v>120</v>
      </c>
      <c r="E6" s="20" t="s">
        <v>120</v>
      </c>
      <c r="F6" s="20" t="s">
        <v>120</v>
      </c>
      <c r="G6" s="20" t="s">
        <v>137</v>
      </c>
    </row>
    <row r="7" spans="1:7" x14ac:dyDescent="0.2">
      <c r="A7" s="19"/>
      <c r="B7" s="19"/>
      <c r="C7" s="19" t="s">
        <v>120</v>
      </c>
      <c r="D7" s="20" t="s">
        <v>13</v>
      </c>
      <c r="E7" s="20" t="s">
        <v>13</v>
      </c>
      <c r="F7" s="20" t="s">
        <v>138</v>
      </c>
      <c r="G7" s="20" t="s">
        <v>138</v>
      </c>
    </row>
    <row r="8" spans="1:7" x14ac:dyDescent="0.2">
      <c r="A8" s="19"/>
      <c r="B8" s="19"/>
      <c r="C8" s="19" t="s">
        <v>0</v>
      </c>
      <c r="D8" s="20" t="s">
        <v>0</v>
      </c>
      <c r="E8" s="20" t="s">
        <v>0</v>
      </c>
      <c r="F8" s="20" t="s">
        <v>0</v>
      </c>
      <c r="G8" s="20" t="s">
        <v>0</v>
      </c>
    </row>
    <row r="9" spans="1:7" x14ac:dyDescent="0.2">
      <c r="A9" s="19"/>
      <c r="B9" s="19"/>
      <c r="C9" s="19"/>
      <c r="D9" s="20"/>
      <c r="E9" s="20"/>
      <c r="F9" s="20"/>
      <c r="G9" s="20"/>
    </row>
    <row r="10" spans="1:7" x14ac:dyDescent="0.2">
      <c r="A10" s="19"/>
      <c r="B10" s="19"/>
      <c r="C10" s="21">
        <v>200</v>
      </c>
      <c r="D10" s="21">
        <v>750</v>
      </c>
      <c r="E10" s="21">
        <v>50</v>
      </c>
      <c r="F10" s="21">
        <v>400</v>
      </c>
      <c r="G10" s="21">
        <v>100</v>
      </c>
    </row>
    <row r="11" spans="1:7" x14ac:dyDescent="0.2">
      <c r="A11" s="19"/>
      <c r="B11" s="19"/>
      <c r="C11" s="19"/>
      <c r="D11" s="20"/>
      <c r="E11" s="20"/>
      <c r="F11" s="20"/>
      <c r="G11" s="20"/>
    </row>
    <row r="12" spans="1:7" x14ac:dyDescent="0.2">
      <c r="D12" s="22"/>
      <c r="E12" s="22"/>
      <c r="F12" s="22"/>
      <c r="G12" s="22"/>
    </row>
    <row r="13" spans="1:7" ht="22.5" x14ac:dyDescent="0.3">
      <c r="A13" s="23" t="s">
        <v>139</v>
      </c>
      <c r="B13" s="24"/>
      <c r="C13" s="24"/>
      <c r="D13" s="25"/>
      <c r="E13" s="25"/>
      <c r="F13" s="26">
        <f>52884*(C10*(E10/(D10+E10))*(F10/(F10+G10)))</f>
        <v>528840</v>
      </c>
      <c r="G13" s="27"/>
    </row>
    <row r="14" spans="1:7" x14ac:dyDescent="0.2">
      <c r="D14" s="22"/>
      <c r="E14" s="22"/>
      <c r="F14" s="22"/>
      <c r="G14" s="22"/>
    </row>
    <row r="15" spans="1:7" x14ac:dyDescent="0.2">
      <c r="A15" s="19"/>
      <c r="B15" s="19"/>
      <c r="C15" s="19"/>
      <c r="D15" s="19"/>
      <c r="E15" s="19"/>
    </row>
    <row r="16" spans="1:7" x14ac:dyDescent="0.2">
      <c r="A16" s="19"/>
      <c r="B16" s="19"/>
      <c r="C16" s="19"/>
      <c r="D16" s="19"/>
      <c r="E16" s="19"/>
    </row>
    <row r="17" spans="1:5" x14ac:dyDescent="0.2">
      <c r="A17" s="19"/>
      <c r="B17" s="19"/>
      <c r="C17" s="19"/>
      <c r="D17" s="19"/>
      <c r="E17" s="19"/>
    </row>
    <row r="18" spans="1:5" x14ac:dyDescent="0.2">
      <c r="A18" s="19"/>
      <c r="B18" s="19"/>
      <c r="C18" s="19"/>
      <c r="D18" s="19"/>
      <c r="E18" s="19"/>
    </row>
    <row r="19" spans="1:5" x14ac:dyDescent="0.2">
      <c r="A19" s="19"/>
      <c r="B19" s="19"/>
      <c r="C19" s="19"/>
      <c r="D19" s="19"/>
      <c r="E19" s="19"/>
    </row>
    <row r="20" spans="1:5" x14ac:dyDescent="0.2">
      <c r="A20" s="19"/>
      <c r="B20" s="19"/>
      <c r="C20" s="19"/>
      <c r="D20" s="19"/>
      <c r="E20" s="19"/>
    </row>
    <row r="21" spans="1:5" x14ac:dyDescent="0.2">
      <c r="A21" s="19"/>
      <c r="B21" s="19"/>
      <c r="C21" s="19"/>
      <c r="D21" s="19"/>
      <c r="E21" s="19"/>
    </row>
    <row r="22" spans="1:5" x14ac:dyDescent="0.2">
      <c r="A22" s="19"/>
      <c r="B22" s="19"/>
      <c r="C22" s="19"/>
      <c r="D22" s="19"/>
      <c r="E22" s="19"/>
    </row>
    <row r="23" spans="1:5" x14ac:dyDescent="0.2">
      <c r="A23" s="19"/>
      <c r="B23" s="19"/>
      <c r="C23" s="19"/>
      <c r="D23" s="19"/>
      <c r="E23" s="19"/>
    </row>
    <row r="24" spans="1:5" x14ac:dyDescent="0.2">
      <c r="A24" s="19"/>
      <c r="B24" s="19"/>
      <c r="C24" s="19"/>
      <c r="D24" s="19"/>
      <c r="E24" s="19"/>
    </row>
    <row r="25" spans="1:5" x14ac:dyDescent="0.2">
      <c r="A25" s="19"/>
      <c r="B25" s="19"/>
      <c r="C25" s="19"/>
      <c r="D25" s="19"/>
      <c r="E25" s="19"/>
    </row>
    <row r="26" spans="1:5" x14ac:dyDescent="0.2">
      <c r="A26" s="19"/>
      <c r="B26" s="19"/>
      <c r="C26" s="19"/>
      <c r="D26" s="19"/>
      <c r="E26" s="19"/>
    </row>
    <row r="27" spans="1:5" x14ac:dyDescent="0.2">
      <c r="A27" s="19"/>
      <c r="B27" s="19"/>
      <c r="C27" s="19"/>
      <c r="D27" s="19"/>
      <c r="E27" s="19"/>
    </row>
    <row r="28" spans="1:5" x14ac:dyDescent="0.2">
      <c r="A28" s="19"/>
      <c r="B28" s="19"/>
      <c r="C28" s="19"/>
      <c r="D28" s="19"/>
      <c r="E28" s="19"/>
    </row>
  </sheetData>
  <pageMargins left="0.75" right="0.75" top="1" bottom="1" header="0.5" footer="0.5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1"/>
    <pageSetUpPr fitToPage="1"/>
  </sheetPr>
  <dimension ref="A2:AM55"/>
  <sheetViews>
    <sheetView topLeftCell="P1" workbookViewId="0">
      <selection activeCell="V12" sqref="V11:V55"/>
    </sheetView>
  </sheetViews>
  <sheetFormatPr defaultColWidth="9.140625" defaultRowHeight="12.75" x14ac:dyDescent="0.2"/>
  <cols>
    <col min="1" max="1" width="16.85546875" style="2" customWidth="1"/>
    <col min="2" max="2" width="10" style="31" bestFit="1" customWidth="1"/>
    <col min="3" max="4" width="8.85546875" style="2" customWidth="1"/>
    <col min="5" max="5" width="10.85546875" style="2" customWidth="1"/>
    <col min="6" max="6" width="8.85546875" style="4" customWidth="1"/>
    <col min="7" max="7" width="9.42578125" style="5" customWidth="1"/>
    <col min="8" max="8" width="15.85546875" style="4" bestFit="1" customWidth="1"/>
    <col min="9" max="9" width="8.85546875" style="5" customWidth="1"/>
    <col min="10" max="10" width="11.5703125" style="29" customWidth="1"/>
    <col min="11" max="27" width="11" style="30" customWidth="1"/>
    <col min="28" max="28" width="12.140625" style="30" customWidth="1"/>
    <col min="29" max="35" width="11" style="30" customWidth="1"/>
    <col min="36" max="43" width="11" style="2" customWidth="1"/>
    <col min="44" max="239" width="8.42578125" style="2" customWidth="1"/>
    <col min="240" max="16384" width="9.140625" style="2"/>
  </cols>
  <sheetData>
    <row r="2" spans="1:39" x14ac:dyDescent="0.2">
      <c r="A2" s="2" t="s">
        <v>108</v>
      </c>
      <c r="B2" s="28"/>
    </row>
    <row r="4" spans="1:39" ht="19.5" x14ac:dyDescent="0.25">
      <c r="S4" s="32" t="s">
        <v>92</v>
      </c>
    </row>
    <row r="6" spans="1:39" s="22" customFormat="1" x14ac:dyDescent="0.2">
      <c r="A6" s="33"/>
      <c r="B6" s="34"/>
      <c r="C6" s="35"/>
      <c r="D6" s="35"/>
      <c r="E6" s="35"/>
      <c r="F6" s="36" t="s">
        <v>107</v>
      </c>
      <c r="G6" s="37" t="s">
        <v>73</v>
      </c>
      <c r="H6" s="36" t="s">
        <v>151</v>
      </c>
      <c r="I6" s="37" t="s">
        <v>65</v>
      </c>
      <c r="J6" s="38" t="s">
        <v>17</v>
      </c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</row>
    <row r="7" spans="1:39" s="22" customFormat="1" x14ac:dyDescent="0.2">
      <c r="A7" s="40"/>
      <c r="B7" s="41"/>
      <c r="C7" s="42"/>
      <c r="D7" s="42"/>
      <c r="E7" s="42"/>
      <c r="F7" s="43" t="s">
        <v>66</v>
      </c>
      <c r="G7" s="44" t="s">
        <v>75</v>
      </c>
      <c r="H7" s="43" t="s">
        <v>13</v>
      </c>
      <c r="I7" s="44" t="s">
        <v>120</v>
      </c>
      <c r="J7" s="45" t="s">
        <v>9</v>
      </c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</row>
    <row r="8" spans="1:39" s="22" customFormat="1" x14ac:dyDescent="0.2">
      <c r="A8" s="40"/>
      <c r="B8" s="41"/>
      <c r="C8" s="42"/>
      <c r="D8" s="42"/>
      <c r="E8" s="42" t="s">
        <v>112</v>
      </c>
      <c r="F8" s="43" t="s">
        <v>120</v>
      </c>
      <c r="G8" s="44" t="s">
        <v>120</v>
      </c>
      <c r="H8" s="43" t="s">
        <v>120</v>
      </c>
      <c r="I8" s="44" t="s">
        <v>74</v>
      </c>
      <c r="J8" s="45" t="s">
        <v>106</v>
      </c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</row>
    <row r="9" spans="1:39" s="22" customFormat="1" x14ac:dyDescent="0.2">
      <c r="A9" s="47" t="s">
        <v>88</v>
      </c>
      <c r="B9" s="48" t="s">
        <v>46</v>
      </c>
      <c r="C9" s="49" t="s">
        <v>115</v>
      </c>
      <c r="D9" s="49" t="s">
        <v>90</v>
      </c>
      <c r="E9" s="49" t="s">
        <v>87</v>
      </c>
      <c r="F9" s="50" t="s">
        <v>1</v>
      </c>
      <c r="G9" s="51" t="s">
        <v>0</v>
      </c>
      <c r="H9" s="50" t="s">
        <v>2</v>
      </c>
      <c r="I9" s="51" t="s">
        <v>0</v>
      </c>
      <c r="J9" s="52"/>
      <c r="K9" s="53" t="s">
        <v>34</v>
      </c>
      <c r="L9" s="53" t="s">
        <v>31</v>
      </c>
      <c r="M9" s="53" t="s">
        <v>30</v>
      </c>
      <c r="N9" s="53" t="s">
        <v>93</v>
      </c>
      <c r="O9" s="53" t="s">
        <v>6</v>
      </c>
      <c r="P9" s="53" t="s">
        <v>67</v>
      </c>
      <c r="Q9" s="53" t="s">
        <v>7</v>
      </c>
      <c r="R9" s="53" t="s">
        <v>85</v>
      </c>
      <c r="S9" s="53" t="s">
        <v>102</v>
      </c>
      <c r="T9" s="53" t="s">
        <v>118</v>
      </c>
      <c r="U9" s="53" t="s">
        <v>49</v>
      </c>
      <c r="V9" s="53" t="s">
        <v>19</v>
      </c>
      <c r="W9" s="53" t="s">
        <v>15</v>
      </c>
      <c r="X9" s="53" t="s">
        <v>52</v>
      </c>
      <c r="Y9" s="53" t="s">
        <v>79</v>
      </c>
      <c r="Z9" s="53" t="s">
        <v>121</v>
      </c>
      <c r="AA9" s="53" t="s">
        <v>69</v>
      </c>
      <c r="AB9" s="53" t="s">
        <v>134</v>
      </c>
      <c r="AC9" s="53" t="s">
        <v>29</v>
      </c>
      <c r="AD9" s="53" t="s">
        <v>32</v>
      </c>
      <c r="AE9" s="53" t="s">
        <v>28</v>
      </c>
      <c r="AF9" s="53" t="s">
        <v>33</v>
      </c>
      <c r="AG9" s="53" t="s">
        <v>142</v>
      </c>
      <c r="AH9" s="53" t="s">
        <v>143</v>
      </c>
      <c r="AI9" s="53" t="s">
        <v>154</v>
      </c>
      <c r="AJ9" s="53" t="s">
        <v>156</v>
      </c>
      <c r="AK9" s="53" t="s">
        <v>157</v>
      </c>
      <c r="AL9" s="53" t="s">
        <v>158</v>
      </c>
      <c r="AM9" s="53" t="s">
        <v>155</v>
      </c>
    </row>
    <row r="10" spans="1:39" x14ac:dyDescent="0.2">
      <c r="A10" s="54" t="s">
        <v>25</v>
      </c>
      <c r="B10" s="55"/>
      <c r="C10" s="54"/>
      <c r="D10" s="54"/>
      <c r="E10" s="54"/>
      <c r="F10" s="56"/>
      <c r="G10" s="57"/>
      <c r="H10" s="56"/>
      <c r="I10" s="57"/>
      <c r="J10" s="58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</row>
    <row r="11" spans="1:39" x14ac:dyDescent="0.2">
      <c r="A11" s="2" t="s">
        <v>168</v>
      </c>
      <c r="B11" s="31">
        <v>45434</v>
      </c>
      <c r="F11" s="4">
        <v>0.15</v>
      </c>
      <c r="G11" s="5">
        <v>200</v>
      </c>
      <c r="H11" s="4">
        <v>0.8</v>
      </c>
      <c r="I11" s="5">
        <v>400</v>
      </c>
      <c r="J11" s="29">
        <v>1.25</v>
      </c>
      <c r="K11" s="99">
        <v>0</v>
      </c>
      <c r="L11" s="99">
        <v>48443</v>
      </c>
      <c r="M11" s="99">
        <v>127199</v>
      </c>
      <c r="N11" s="99">
        <v>3446</v>
      </c>
      <c r="O11" s="99">
        <v>0</v>
      </c>
      <c r="P11" s="99">
        <v>330709</v>
      </c>
      <c r="Q11" s="99">
        <v>0</v>
      </c>
      <c r="R11" s="99">
        <v>0</v>
      </c>
      <c r="S11" s="99">
        <v>0</v>
      </c>
      <c r="T11" s="99">
        <v>23408</v>
      </c>
      <c r="U11" s="99">
        <v>386276</v>
      </c>
      <c r="V11" s="99">
        <v>0</v>
      </c>
      <c r="W11" s="99">
        <v>155754</v>
      </c>
      <c r="X11" s="99">
        <v>7758</v>
      </c>
      <c r="Y11" s="99">
        <v>8191</v>
      </c>
      <c r="Z11" s="99">
        <v>112133</v>
      </c>
      <c r="AA11" s="99">
        <v>0</v>
      </c>
      <c r="AB11" s="99">
        <v>515187</v>
      </c>
      <c r="AC11" s="99">
        <v>0</v>
      </c>
      <c r="AD11" s="99">
        <v>0</v>
      </c>
      <c r="AE11" s="99">
        <v>486980</v>
      </c>
      <c r="AF11" s="99">
        <v>14886</v>
      </c>
      <c r="AG11" s="99">
        <v>23035</v>
      </c>
      <c r="AH11" s="99">
        <v>77431</v>
      </c>
      <c r="AI11" s="99">
        <v>0</v>
      </c>
      <c r="AJ11" s="99">
        <v>8078</v>
      </c>
      <c r="AK11" s="99">
        <v>4248</v>
      </c>
    </row>
    <row r="12" spans="1:39" x14ac:dyDescent="0.2">
      <c r="A12" s="2" t="s">
        <v>169</v>
      </c>
      <c r="B12" s="31">
        <v>45434</v>
      </c>
      <c r="F12" s="4">
        <v>0.15</v>
      </c>
      <c r="G12" s="5">
        <v>200</v>
      </c>
      <c r="H12" s="4">
        <v>0.8</v>
      </c>
      <c r="I12" s="5">
        <v>400</v>
      </c>
      <c r="J12" s="29">
        <v>1.25</v>
      </c>
      <c r="K12" s="99">
        <v>0</v>
      </c>
      <c r="L12" s="99">
        <v>0</v>
      </c>
      <c r="M12" s="99">
        <v>104650</v>
      </c>
      <c r="N12" s="99">
        <v>5911</v>
      </c>
      <c r="O12" s="99">
        <v>0</v>
      </c>
      <c r="P12" s="99">
        <v>365196</v>
      </c>
      <c r="Q12" s="99">
        <v>0</v>
      </c>
      <c r="R12" s="99">
        <v>0</v>
      </c>
      <c r="S12" s="99">
        <v>0</v>
      </c>
      <c r="T12" s="99">
        <v>20701</v>
      </c>
      <c r="U12" s="99">
        <v>415275</v>
      </c>
      <c r="V12" s="99">
        <v>0</v>
      </c>
      <c r="W12" s="99">
        <v>162400</v>
      </c>
      <c r="X12" s="99">
        <v>9881</v>
      </c>
      <c r="Y12" s="99">
        <v>9247</v>
      </c>
      <c r="Z12" s="99">
        <v>118468</v>
      </c>
      <c r="AA12" s="99">
        <v>7990</v>
      </c>
      <c r="AB12" s="99">
        <v>555558</v>
      </c>
      <c r="AC12" s="99">
        <v>0</v>
      </c>
      <c r="AD12" s="99">
        <v>0</v>
      </c>
      <c r="AE12" s="99">
        <v>515200</v>
      </c>
      <c r="AF12" s="99">
        <v>16327</v>
      </c>
      <c r="AG12" s="99">
        <v>19481</v>
      </c>
      <c r="AH12" s="99">
        <v>75469</v>
      </c>
      <c r="AI12" s="99">
        <v>0</v>
      </c>
      <c r="AJ12" s="99">
        <v>7586</v>
      </c>
      <c r="AK12" s="99">
        <v>4116</v>
      </c>
    </row>
    <row r="13" spans="1:39" x14ac:dyDescent="0.2">
      <c r="A13" s="2" t="s">
        <v>170</v>
      </c>
      <c r="B13" s="31">
        <v>45434</v>
      </c>
      <c r="F13" s="4">
        <v>0.15</v>
      </c>
      <c r="G13" s="5">
        <v>200</v>
      </c>
      <c r="H13" s="4">
        <v>0.8</v>
      </c>
      <c r="I13" s="5">
        <v>400</v>
      </c>
      <c r="J13" s="29">
        <v>1.25</v>
      </c>
      <c r="K13" s="99">
        <v>0</v>
      </c>
      <c r="L13" s="99">
        <v>0</v>
      </c>
      <c r="M13" s="99">
        <v>113022</v>
      </c>
      <c r="N13" s="99">
        <v>7930</v>
      </c>
      <c r="O13" s="99">
        <v>0</v>
      </c>
      <c r="P13" s="99">
        <v>327797</v>
      </c>
      <c r="Q13" s="99">
        <v>0</v>
      </c>
      <c r="R13" s="99">
        <v>0</v>
      </c>
      <c r="S13" s="99">
        <v>0</v>
      </c>
      <c r="T13" s="99">
        <v>18101</v>
      </c>
      <c r="U13" s="99">
        <v>365029</v>
      </c>
      <c r="V13" s="99">
        <v>0</v>
      </c>
      <c r="W13" s="99">
        <v>138859</v>
      </c>
      <c r="X13" s="99">
        <v>8314</v>
      </c>
      <c r="Y13" s="99">
        <v>8292</v>
      </c>
      <c r="Z13" s="99">
        <v>96784</v>
      </c>
      <c r="AA13" s="99">
        <v>7445</v>
      </c>
      <c r="AB13" s="99">
        <v>447395</v>
      </c>
      <c r="AC13" s="99">
        <v>0</v>
      </c>
      <c r="AD13" s="99">
        <v>0</v>
      </c>
      <c r="AE13" s="99">
        <v>423039</v>
      </c>
      <c r="AF13" s="99">
        <v>13055</v>
      </c>
      <c r="AG13" s="99">
        <v>16780</v>
      </c>
      <c r="AH13" s="99">
        <v>69925</v>
      </c>
      <c r="AI13" s="99">
        <v>0</v>
      </c>
      <c r="AJ13" s="99">
        <v>5584</v>
      </c>
      <c r="AK13" s="99">
        <v>3301</v>
      </c>
    </row>
    <row r="14" spans="1:39" x14ac:dyDescent="0.2">
      <c r="A14" s="2" t="s">
        <v>171</v>
      </c>
      <c r="B14" s="31">
        <v>45434</v>
      </c>
      <c r="F14" s="4">
        <v>0.15</v>
      </c>
      <c r="G14" s="5">
        <v>200</v>
      </c>
      <c r="H14" s="4">
        <v>0.8</v>
      </c>
      <c r="I14" s="5">
        <v>400</v>
      </c>
      <c r="J14" s="29">
        <v>1.25</v>
      </c>
      <c r="K14" s="99">
        <v>10316</v>
      </c>
      <c r="L14" s="99">
        <v>0</v>
      </c>
      <c r="M14" s="99">
        <v>111844</v>
      </c>
      <c r="N14" s="99">
        <v>3218</v>
      </c>
      <c r="O14" s="99">
        <v>0</v>
      </c>
      <c r="P14" s="99">
        <v>288732</v>
      </c>
      <c r="Q14" s="99">
        <v>0</v>
      </c>
      <c r="R14" s="99">
        <v>0</v>
      </c>
      <c r="S14" s="99">
        <v>0</v>
      </c>
      <c r="T14" s="99">
        <v>15488</v>
      </c>
      <c r="U14" s="99">
        <v>318593</v>
      </c>
      <c r="V14" s="99">
        <v>0</v>
      </c>
      <c r="W14" s="99">
        <v>120461</v>
      </c>
      <c r="X14" s="99">
        <v>6281</v>
      </c>
      <c r="Y14" s="99">
        <v>7266</v>
      </c>
      <c r="Z14" s="99">
        <v>89970</v>
      </c>
      <c r="AA14" s="99">
        <v>5051</v>
      </c>
      <c r="AB14" s="99">
        <v>362853</v>
      </c>
      <c r="AC14" s="99">
        <v>0</v>
      </c>
      <c r="AD14" s="99">
        <v>0</v>
      </c>
      <c r="AE14" s="99">
        <v>352147</v>
      </c>
      <c r="AF14" s="99">
        <v>8853</v>
      </c>
      <c r="AG14" s="99">
        <v>14181</v>
      </c>
      <c r="AH14" s="99">
        <v>58136</v>
      </c>
      <c r="AI14" s="99">
        <v>0</v>
      </c>
      <c r="AJ14" s="99">
        <v>5569</v>
      </c>
      <c r="AK14" s="99">
        <v>2879</v>
      </c>
    </row>
    <row r="15" spans="1:39" x14ac:dyDescent="0.2">
      <c r="A15" s="2" t="s">
        <v>172</v>
      </c>
      <c r="B15" s="31">
        <v>45434</v>
      </c>
      <c r="F15" s="4">
        <v>0.15</v>
      </c>
      <c r="G15" s="5">
        <v>200</v>
      </c>
      <c r="H15" s="4">
        <v>0.8</v>
      </c>
      <c r="I15" s="5">
        <v>400</v>
      </c>
      <c r="J15" s="29">
        <v>1.25</v>
      </c>
      <c r="K15" s="99">
        <v>8741</v>
      </c>
      <c r="L15" s="99">
        <v>0</v>
      </c>
      <c r="M15" s="99">
        <v>94739</v>
      </c>
      <c r="N15" s="99">
        <v>3153</v>
      </c>
      <c r="O15" s="99">
        <v>0</v>
      </c>
      <c r="P15" s="99">
        <v>242811</v>
      </c>
      <c r="Q15" s="99">
        <v>0</v>
      </c>
      <c r="R15" s="99">
        <v>0</v>
      </c>
      <c r="S15" s="99">
        <v>0</v>
      </c>
      <c r="T15" s="99">
        <v>13526</v>
      </c>
      <c r="U15" s="99">
        <v>270722</v>
      </c>
      <c r="V15" s="99">
        <v>0</v>
      </c>
      <c r="W15" s="99">
        <v>101668</v>
      </c>
      <c r="X15" s="99">
        <v>4971</v>
      </c>
      <c r="Y15" s="99">
        <v>5777</v>
      </c>
      <c r="Z15" s="99">
        <v>74340</v>
      </c>
      <c r="AA15" s="99">
        <v>4255</v>
      </c>
      <c r="AB15" s="99">
        <v>349522</v>
      </c>
      <c r="AC15" s="99">
        <v>0</v>
      </c>
      <c r="AD15" s="99">
        <v>0</v>
      </c>
      <c r="AE15" s="99">
        <v>295392</v>
      </c>
      <c r="AF15" s="99">
        <v>6554</v>
      </c>
      <c r="AG15" s="99">
        <v>13317</v>
      </c>
      <c r="AH15" s="99">
        <v>46158</v>
      </c>
      <c r="AI15" s="99">
        <v>0</v>
      </c>
      <c r="AJ15" s="99">
        <v>3903</v>
      </c>
      <c r="AK15" s="99">
        <v>2105</v>
      </c>
    </row>
    <row r="16" spans="1:39" x14ac:dyDescent="0.2">
      <c r="A16" s="2" t="s">
        <v>173</v>
      </c>
      <c r="B16" s="31">
        <v>45437</v>
      </c>
      <c r="F16" s="4">
        <v>0.15</v>
      </c>
      <c r="G16" s="5">
        <v>200</v>
      </c>
      <c r="H16" s="4">
        <v>0.8</v>
      </c>
      <c r="I16" s="5">
        <v>400</v>
      </c>
      <c r="J16" s="29">
        <v>1.25</v>
      </c>
      <c r="K16" s="99">
        <v>15093</v>
      </c>
      <c r="L16" s="99">
        <v>0</v>
      </c>
      <c r="M16" s="99">
        <v>201702</v>
      </c>
      <c r="N16" s="99">
        <v>7667</v>
      </c>
      <c r="O16" s="99">
        <v>0</v>
      </c>
      <c r="P16" s="99">
        <v>822997</v>
      </c>
      <c r="Q16" s="99">
        <v>0</v>
      </c>
      <c r="R16" s="99">
        <v>0</v>
      </c>
      <c r="S16" s="99">
        <v>0</v>
      </c>
      <c r="T16" s="99">
        <v>58582</v>
      </c>
      <c r="U16" s="99">
        <v>653047</v>
      </c>
      <c r="V16" s="99">
        <v>0</v>
      </c>
      <c r="W16" s="99">
        <v>186866</v>
      </c>
      <c r="X16" s="99">
        <v>12577</v>
      </c>
      <c r="Y16" s="99">
        <v>42565</v>
      </c>
      <c r="Z16" s="99">
        <v>161297</v>
      </c>
      <c r="AA16" s="99">
        <v>7979</v>
      </c>
      <c r="AB16" s="99">
        <v>482242</v>
      </c>
      <c r="AC16" s="99">
        <v>13249</v>
      </c>
      <c r="AD16" s="99">
        <v>0</v>
      </c>
      <c r="AE16" s="99">
        <v>1018309</v>
      </c>
      <c r="AF16" s="99">
        <v>32261</v>
      </c>
      <c r="AG16" s="99">
        <v>32502</v>
      </c>
      <c r="AH16" s="99">
        <v>185083</v>
      </c>
      <c r="AI16" s="99">
        <v>0</v>
      </c>
      <c r="AJ16" s="99">
        <v>9074</v>
      </c>
      <c r="AK16" s="99">
        <v>11026</v>
      </c>
    </row>
    <row r="17" spans="1:37" x14ac:dyDescent="0.2">
      <c r="A17" s="2" t="s">
        <v>174</v>
      </c>
      <c r="B17" s="31">
        <v>45437</v>
      </c>
      <c r="F17" s="4">
        <v>0.15</v>
      </c>
      <c r="G17" s="5">
        <v>200</v>
      </c>
      <c r="H17" s="4">
        <v>0.8</v>
      </c>
      <c r="I17" s="5">
        <v>400</v>
      </c>
      <c r="J17" s="29">
        <v>1.25</v>
      </c>
      <c r="K17" s="99">
        <v>11746</v>
      </c>
      <c r="L17" s="99">
        <v>14110</v>
      </c>
      <c r="M17" s="99">
        <v>164177</v>
      </c>
      <c r="N17" s="99">
        <v>7317</v>
      </c>
      <c r="O17" s="99">
        <v>0</v>
      </c>
      <c r="P17" s="99">
        <v>669553</v>
      </c>
      <c r="Q17" s="99">
        <v>493</v>
      </c>
      <c r="R17" s="99">
        <v>0</v>
      </c>
      <c r="S17" s="99">
        <v>0</v>
      </c>
      <c r="T17" s="99">
        <v>58797</v>
      </c>
      <c r="U17" s="99">
        <v>503551</v>
      </c>
      <c r="V17" s="99">
        <v>0</v>
      </c>
      <c r="W17" s="99">
        <v>216267</v>
      </c>
      <c r="X17" s="99">
        <v>11638</v>
      </c>
      <c r="Y17" s="99">
        <v>46196</v>
      </c>
      <c r="Z17" s="99">
        <v>176262</v>
      </c>
      <c r="AA17" s="99">
        <v>8255</v>
      </c>
      <c r="AB17" s="99">
        <v>491587</v>
      </c>
      <c r="AC17" s="99">
        <v>15729</v>
      </c>
      <c r="AD17" s="99">
        <v>0</v>
      </c>
      <c r="AE17" s="99">
        <v>856578</v>
      </c>
      <c r="AF17" s="99">
        <v>27129</v>
      </c>
      <c r="AG17" s="99">
        <v>34615</v>
      </c>
      <c r="AH17" s="99">
        <v>158623</v>
      </c>
      <c r="AI17" s="99">
        <v>0</v>
      </c>
      <c r="AJ17" s="99">
        <v>11806</v>
      </c>
      <c r="AK17" s="99">
        <v>9988</v>
      </c>
    </row>
    <row r="18" spans="1:37" x14ac:dyDescent="0.2">
      <c r="A18" s="2" t="s">
        <v>175</v>
      </c>
      <c r="B18" s="31">
        <v>45437</v>
      </c>
      <c r="F18" s="4">
        <v>0.15</v>
      </c>
      <c r="G18" s="5">
        <v>200</v>
      </c>
      <c r="H18" s="4">
        <v>0.8</v>
      </c>
      <c r="I18" s="5">
        <v>400</v>
      </c>
      <c r="J18" s="29">
        <v>1.25</v>
      </c>
      <c r="K18" s="99">
        <v>0</v>
      </c>
      <c r="L18" s="99">
        <v>15209</v>
      </c>
      <c r="M18" s="99">
        <v>143497</v>
      </c>
      <c r="N18" s="99">
        <v>9054</v>
      </c>
      <c r="O18" s="99">
        <v>0</v>
      </c>
      <c r="P18" s="99">
        <v>491635</v>
      </c>
      <c r="Q18" s="99">
        <v>1245</v>
      </c>
      <c r="R18" s="99">
        <v>0</v>
      </c>
      <c r="S18" s="99">
        <v>0</v>
      </c>
      <c r="T18" s="99">
        <v>55000</v>
      </c>
      <c r="U18" s="99">
        <v>335198</v>
      </c>
      <c r="V18" s="99">
        <v>0</v>
      </c>
      <c r="W18" s="99">
        <v>242384</v>
      </c>
      <c r="X18" s="99">
        <v>6286</v>
      </c>
      <c r="Y18" s="99">
        <v>40537</v>
      </c>
      <c r="Z18" s="99">
        <v>168448</v>
      </c>
      <c r="AA18" s="99">
        <v>7444</v>
      </c>
      <c r="AB18" s="99">
        <v>547320</v>
      </c>
      <c r="AC18" s="99">
        <v>14921</v>
      </c>
      <c r="AD18" s="99">
        <v>0</v>
      </c>
      <c r="AE18" s="99">
        <v>719709</v>
      </c>
      <c r="AF18" s="99">
        <v>21499</v>
      </c>
      <c r="AG18" s="99">
        <v>38909</v>
      </c>
      <c r="AH18" s="99">
        <v>135020</v>
      </c>
      <c r="AI18" s="99">
        <v>0</v>
      </c>
      <c r="AJ18" s="99">
        <v>13582</v>
      </c>
      <c r="AK18" s="99">
        <v>11290</v>
      </c>
    </row>
    <row r="19" spans="1:37" x14ac:dyDescent="0.2">
      <c r="A19" s="2" t="s">
        <v>176</v>
      </c>
      <c r="B19" s="31">
        <v>45437</v>
      </c>
      <c r="F19" s="4">
        <v>0.15</v>
      </c>
      <c r="G19" s="5">
        <v>200</v>
      </c>
      <c r="H19" s="4">
        <v>0.8</v>
      </c>
      <c r="I19" s="5">
        <v>400</v>
      </c>
      <c r="J19" s="29">
        <v>1.25</v>
      </c>
      <c r="K19" s="99">
        <v>20895</v>
      </c>
      <c r="L19" s="99">
        <v>17702</v>
      </c>
      <c r="M19" s="99">
        <v>257197</v>
      </c>
      <c r="N19" s="99">
        <v>9972</v>
      </c>
      <c r="O19" s="99">
        <v>0</v>
      </c>
      <c r="P19" s="99">
        <v>1054075</v>
      </c>
      <c r="Q19" s="99">
        <v>0</v>
      </c>
      <c r="R19" s="99">
        <v>0</v>
      </c>
      <c r="S19" s="99">
        <v>0</v>
      </c>
      <c r="T19" s="99">
        <v>71635</v>
      </c>
      <c r="U19" s="99">
        <v>817444</v>
      </c>
      <c r="V19" s="99">
        <v>0</v>
      </c>
      <c r="W19" s="99">
        <v>218938</v>
      </c>
      <c r="X19" s="99">
        <v>11054</v>
      </c>
      <c r="Y19" s="99">
        <v>47916</v>
      </c>
      <c r="Z19" s="99">
        <v>179326</v>
      </c>
      <c r="AA19" s="99">
        <v>8732</v>
      </c>
      <c r="AB19" s="99">
        <v>535570</v>
      </c>
      <c r="AC19" s="99">
        <v>17743</v>
      </c>
      <c r="AD19" s="99">
        <v>0</v>
      </c>
      <c r="AE19" s="99">
        <v>1285623</v>
      </c>
      <c r="AF19" s="99">
        <v>46109</v>
      </c>
      <c r="AG19" s="99">
        <v>36341</v>
      </c>
      <c r="AH19" s="99">
        <v>210915</v>
      </c>
      <c r="AI19" s="99">
        <v>0</v>
      </c>
      <c r="AJ19" s="99">
        <v>12764</v>
      </c>
      <c r="AK19" s="99">
        <v>12925</v>
      </c>
    </row>
    <row r="20" spans="1:37" x14ac:dyDescent="0.2">
      <c r="A20" s="2" t="s">
        <v>177</v>
      </c>
      <c r="B20" s="31">
        <v>45437</v>
      </c>
      <c r="F20" s="4">
        <v>0.15</v>
      </c>
      <c r="G20" s="5">
        <v>200</v>
      </c>
      <c r="H20" s="4">
        <v>0.8</v>
      </c>
      <c r="I20" s="5">
        <v>400</v>
      </c>
      <c r="J20" s="29">
        <v>1.25</v>
      </c>
      <c r="K20" s="99">
        <v>51108</v>
      </c>
      <c r="L20" s="99">
        <v>0</v>
      </c>
      <c r="M20" s="99">
        <v>209818</v>
      </c>
      <c r="N20" s="99">
        <v>40478</v>
      </c>
      <c r="O20" s="99">
        <v>0</v>
      </c>
      <c r="P20" s="99">
        <v>997049</v>
      </c>
      <c r="Q20" s="99">
        <v>765</v>
      </c>
      <c r="R20" s="99">
        <v>0</v>
      </c>
      <c r="S20" s="99">
        <v>0</v>
      </c>
      <c r="T20" s="99">
        <v>70105</v>
      </c>
      <c r="U20" s="99">
        <v>691029</v>
      </c>
      <c r="V20" s="99">
        <v>0</v>
      </c>
      <c r="W20" s="99">
        <v>185933</v>
      </c>
      <c r="X20" s="99">
        <v>13472</v>
      </c>
      <c r="Y20" s="99">
        <v>45711</v>
      </c>
      <c r="Z20" s="99">
        <v>148284</v>
      </c>
      <c r="AA20" s="99">
        <v>6270</v>
      </c>
      <c r="AB20" s="99">
        <v>515844</v>
      </c>
      <c r="AC20" s="99">
        <v>17606</v>
      </c>
      <c r="AD20" s="99">
        <v>3782</v>
      </c>
      <c r="AE20" s="99">
        <v>757130</v>
      </c>
      <c r="AF20" s="99">
        <v>40007</v>
      </c>
      <c r="AG20" s="99">
        <v>35381</v>
      </c>
      <c r="AH20" s="99">
        <v>179333</v>
      </c>
      <c r="AI20" s="99">
        <v>0</v>
      </c>
      <c r="AJ20" s="99">
        <v>13324</v>
      </c>
      <c r="AK20" s="99">
        <v>8772</v>
      </c>
    </row>
    <row r="21" spans="1:37" x14ac:dyDescent="0.2">
      <c r="A21" s="2" t="s">
        <v>178</v>
      </c>
      <c r="B21" s="31">
        <v>45437</v>
      </c>
      <c r="F21" s="4">
        <v>0.15</v>
      </c>
      <c r="G21" s="5">
        <v>200</v>
      </c>
      <c r="H21" s="4">
        <v>0.8</v>
      </c>
      <c r="I21" s="5">
        <v>400</v>
      </c>
      <c r="J21" s="29">
        <v>1.25</v>
      </c>
      <c r="K21" s="99">
        <v>20746</v>
      </c>
      <c r="L21" s="99">
        <v>20040</v>
      </c>
      <c r="M21" s="99">
        <v>193940</v>
      </c>
      <c r="N21" s="99">
        <v>8692</v>
      </c>
      <c r="O21" s="99">
        <v>0</v>
      </c>
      <c r="P21" s="99">
        <v>1003502</v>
      </c>
      <c r="Q21" s="99">
        <v>0</v>
      </c>
      <c r="R21" s="99">
        <v>0</v>
      </c>
      <c r="S21" s="99">
        <v>0</v>
      </c>
      <c r="T21" s="99">
        <v>76452</v>
      </c>
      <c r="U21" s="99">
        <v>786689</v>
      </c>
      <c r="V21" s="99">
        <v>0</v>
      </c>
      <c r="W21" s="99">
        <v>103378</v>
      </c>
      <c r="X21" s="99">
        <v>11934</v>
      </c>
      <c r="Y21" s="99">
        <v>49884</v>
      </c>
      <c r="Z21" s="99">
        <v>164452</v>
      </c>
      <c r="AA21" s="99">
        <v>8061</v>
      </c>
      <c r="AB21" s="99">
        <v>515566</v>
      </c>
      <c r="AC21" s="99">
        <v>20321</v>
      </c>
      <c r="AD21" s="99">
        <v>0</v>
      </c>
      <c r="AE21" s="99">
        <v>1075841</v>
      </c>
      <c r="AF21" s="99">
        <v>34707</v>
      </c>
      <c r="AG21" s="99">
        <v>17758</v>
      </c>
      <c r="AH21" s="99">
        <v>203701</v>
      </c>
      <c r="AI21" s="99">
        <v>0</v>
      </c>
      <c r="AJ21" s="99">
        <v>6354</v>
      </c>
      <c r="AK21" s="99">
        <v>8129</v>
      </c>
    </row>
    <row r="22" spans="1:37" x14ac:dyDescent="0.2">
      <c r="A22" s="2" t="s">
        <v>179</v>
      </c>
      <c r="B22" s="31">
        <v>45437</v>
      </c>
      <c r="F22" s="4">
        <v>0.15</v>
      </c>
      <c r="G22" s="5">
        <v>200</v>
      </c>
      <c r="H22" s="4">
        <v>0.8</v>
      </c>
      <c r="I22" s="5">
        <v>400</v>
      </c>
      <c r="J22" s="29">
        <v>1.25</v>
      </c>
      <c r="K22" s="99">
        <v>22084</v>
      </c>
      <c r="L22" s="99">
        <v>19943</v>
      </c>
      <c r="M22" s="99">
        <v>243382</v>
      </c>
      <c r="N22" s="99">
        <v>11789</v>
      </c>
      <c r="O22" s="99">
        <v>0</v>
      </c>
      <c r="P22" s="99">
        <v>1088644</v>
      </c>
      <c r="Q22" s="99">
        <v>470</v>
      </c>
      <c r="R22" s="99">
        <v>0</v>
      </c>
      <c r="S22" s="99">
        <v>0</v>
      </c>
      <c r="T22" s="99">
        <v>89686</v>
      </c>
      <c r="U22" s="99">
        <v>852250</v>
      </c>
      <c r="V22" s="99">
        <v>0</v>
      </c>
      <c r="W22" s="99">
        <v>141870</v>
      </c>
      <c r="X22" s="99">
        <v>13579</v>
      </c>
      <c r="Y22" s="99">
        <v>58926</v>
      </c>
      <c r="Z22" s="99">
        <v>213863</v>
      </c>
      <c r="AA22" s="99">
        <v>11250</v>
      </c>
      <c r="AB22" s="99">
        <v>536603</v>
      </c>
      <c r="AC22" s="99">
        <v>21071</v>
      </c>
      <c r="AD22" s="99">
        <v>0</v>
      </c>
      <c r="AE22" s="99">
        <v>1276437</v>
      </c>
      <c r="AF22" s="99">
        <v>37536</v>
      </c>
      <c r="AG22" s="99">
        <v>22470</v>
      </c>
      <c r="AH22" s="99">
        <v>205867</v>
      </c>
      <c r="AI22" s="99">
        <v>0</v>
      </c>
      <c r="AJ22" s="99">
        <v>10225</v>
      </c>
      <c r="AK22" s="99">
        <v>10391</v>
      </c>
    </row>
    <row r="23" spans="1:37" x14ac:dyDescent="0.2">
      <c r="A23" s="2" t="s">
        <v>180</v>
      </c>
      <c r="B23" s="31">
        <v>45437</v>
      </c>
      <c r="F23" s="4">
        <v>0.15</v>
      </c>
      <c r="G23" s="5">
        <v>200</v>
      </c>
      <c r="H23" s="4">
        <v>0.8</v>
      </c>
      <c r="I23" s="5">
        <v>400</v>
      </c>
      <c r="J23" s="29">
        <v>1.25</v>
      </c>
      <c r="K23" s="99">
        <v>6690</v>
      </c>
      <c r="L23" s="99">
        <v>9908</v>
      </c>
      <c r="M23" s="99">
        <v>84553</v>
      </c>
      <c r="N23" s="99">
        <v>7485</v>
      </c>
      <c r="O23" s="99">
        <v>0</v>
      </c>
      <c r="P23" s="99">
        <v>383238</v>
      </c>
      <c r="Q23" s="99">
        <v>1063</v>
      </c>
      <c r="R23" s="99">
        <v>0</v>
      </c>
      <c r="S23" s="99">
        <v>0</v>
      </c>
      <c r="T23" s="99">
        <v>51424</v>
      </c>
      <c r="U23" s="99">
        <v>238504</v>
      </c>
      <c r="V23" s="99">
        <v>0</v>
      </c>
      <c r="W23" s="99">
        <v>79259</v>
      </c>
      <c r="X23" s="99">
        <v>4020</v>
      </c>
      <c r="Y23" s="99">
        <v>30344</v>
      </c>
      <c r="Z23" s="99">
        <v>157757</v>
      </c>
      <c r="AA23" s="99">
        <v>10519</v>
      </c>
      <c r="AB23" s="99">
        <v>492953</v>
      </c>
      <c r="AC23" s="99">
        <v>8939</v>
      </c>
      <c r="AD23" s="99">
        <v>0</v>
      </c>
      <c r="AE23" s="99">
        <v>462598</v>
      </c>
      <c r="AF23" s="99">
        <v>12924</v>
      </c>
      <c r="AG23" s="99">
        <v>11629</v>
      </c>
      <c r="AH23" s="99">
        <v>87903</v>
      </c>
      <c r="AI23" s="99">
        <v>0</v>
      </c>
      <c r="AJ23" s="99">
        <v>4271</v>
      </c>
      <c r="AK23" s="99">
        <v>9088</v>
      </c>
    </row>
    <row r="24" spans="1:37" x14ac:dyDescent="0.2">
      <c r="A24" s="2" t="s">
        <v>181</v>
      </c>
      <c r="B24" s="31">
        <v>45437</v>
      </c>
      <c r="F24" s="4">
        <v>0.15</v>
      </c>
      <c r="G24" s="5">
        <v>200</v>
      </c>
      <c r="H24" s="4">
        <v>0.8</v>
      </c>
      <c r="I24" s="5">
        <v>400</v>
      </c>
      <c r="J24" s="29">
        <v>1.25</v>
      </c>
      <c r="K24" s="99">
        <v>16397</v>
      </c>
      <c r="L24" s="99">
        <v>11704</v>
      </c>
      <c r="M24" s="99">
        <v>207255</v>
      </c>
      <c r="N24" s="99">
        <v>1894</v>
      </c>
      <c r="O24" s="99">
        <v>0</v>
      </c>
      <c r="P24" s="99">
        <v>1035844</v>
      </c>
      <c r="Q24" s="99">
        <v>551</v>
      </c>
      <c r="R24" s="99">
        <v>0</v>
      </c>
      <c r="S24" s="99">
        <v>0</v>
      </c>
      <c r="T24" s="99">
        <v>76929</v>
      </c>
      <c r="U24" s="99">
        <v>794376</v>
      </c>
      <c r="V24" s="99">
        <v>0</v>
      </c>
      <c r="W24" s="99">
        <v>117075</v>
      </c>
      <c r="X24" s="99">
        <v>11089</v>
      </c>
      <c r="Y24" s="99">
        <v>57317</v>
      </c>
      <c r="Z24" s="99">
        <v>221473</v>
      </c>
      <c r="AA24" s="99">
        <v>12015</v>
      </c>
      <c r="AB24" s="99">
        <v>544683</v>
      </c>
      <c r="AC24" s="99">
        <v>24202</v>
      </c>
      <c r="AD24" s="99">
        <v>0</v>
      </c>
      <c r="AE24" s="99">
        <v>1167455</v>
      </c>
      <c r="AF24" s="99">
        <v>37896</v>
      </c>
      <c r="AG24" s="99">
        <v>27313</v>
      </c>
      <c r="AH24" s="99">
        <v>210647</v>
      </c>
      <c r="AI24" s="99">
        <v>0</v>
      </c>
      <c r="AJ24" s="99">
        <v>8057</v>
      </c>
      <c r="AK24" s="99">
        <v>10404</v>
      </c>
    </row>
    <row r="25" spans="1:37" x14ac:dyDescent="0.2">
      <c r="A25" s="2" t="s">
        <v>182</v>
      </c>
      <c r="B25" s="31">
        <v>45437</v>
      </c>
      <c r="F25" s="4">
        <v>0.15</v>
      </c>
      <c r="G25" s="5">
        <v>200</v>
      </c>
      <c r="H25" s="4">
        <v>0.8</v>
      </c>
      <c r="I25" s="5">
        <v>400</v>
      </c>
      <c r="J25" s="29">
        <v>1.25</v>
      </c>
      <c r="K25" s="99">
        <v>26558</v>
      </c>
      <c r="L25" s="99">
        <v>0</v>
      </c>
      <c r="M25" s="99">
        <v>257313</v>
      </c>
      <c r="N25" s="99">
        <v>10915</v>
      </c>
      <c r="O25" s="99">
        <v>0</v>
      </c>
      <c r="P25" s="99">
        <v>1220734</v>
      </c>
      <c r="Q25" s="99">
        <v>780</v>
      </c>
      <c r="R25" s="99">
        <v>0</v>
      </c>
      <c r="S25" s="99">
        <v>0</v>
      </c>
      <c r="T25" s="99">
        <v>85071</v>
      </c>
      <c r="U25" s="99">
        <v>895439</v>
      </c>
      <c r="V25" s="99">
        <v>0</v>
      </c>
      <c r="W25" s="99">
        <v>143212</v>
      </c>
      <c r="X25" s="99">
        <v>9721</v>
      </c>
      <c r="Y25" s="99">
        <v>70052</v>
      </c>
      <c r="Z25" s="99">
        <v>233105</v>
      </c>
      <c r="AA25" s="99">
        <v>12250</v>
      </c>
      <c r="AB25" s="99">
        <v>540876</v>
      </c>
      <c r="AC25" s="99">
        <v>27144</v>
      </c>
      <c r="AD25" s="99">
        <v>0</v>
      </c>
      <c r="AE25" s="99">
        <v>1421951</v>
      </c>
      <c r="AF25" s="99">
        <v>44364</v>
      </c>
      <c r="AG25" s="99">
        <v>19264</v>
      </c>
      <c r="AH25" s="99">
        <v>212279</v>
      </c>
      <c r="AI25" s="99">
        <v>0</v>
      </c>
      <c r="AJ25" s="99">
        <v>10326</v>
      </c>
      <c r="AK25" s="99">
        <v>8960</v>
      </c>
    </row>
    <row r="26" spans="1:37" x14ac:dyDescent="0.2">
      <c r="A26" s="16" t="s">
        <v>184</v>
      </c>
      <c r="B26" s="31">
        <v>45437</v>
      </c>
      <c r="F26" s="4">
        <v>0.15</v>
      </c>
      <c r="G26" s="5">
        <v>200</v>
      </c>
      <c r="H26" s="4">
        <v>0.8</v>
      </c>
      <c r="I26" s="5">
        <v>400</v>
      </c>
      <c r="J26" s="29">
        <v>1.25</v>
      </c>
      <c r="K26" s="99">
        <v>24241</v>
      </c>
      <c r="L26" s="99">
        <v>0</v>
      </c>
      <c r="M26" s="99">
        <v>263482</v>
      </c>
      <c r="N26" s="99">
        <v>6008</v>
      </c>
      <c r="O26" s="99">
        <v>0</v>
      </c>
      <c r="P26" s="99">
        <v>1112964</v>
      </c>
      <c r="Q26" s="99">
        <v>0</v>
      </c>
      <c r="R26" s="99">
        <v>0</v>
      </c>
      <c r="S26" s="99">
        <v>0</v>
      </c>
      <c r="T26" s="99">
        <v>73659</v>
      </c>
      <c r="U26" s="99">
        <v>788612</v>
      </c>
      <c r="V26" s="99">
        <v>0</v>
      </c>
      <c r="W26" s="99">
        <v>190230</v>
      </c>
      <c r="X26" s="99">
        <v>10733</v>
      </c>
      <c r="Y26" s="99">
        <v>58408</v>
      </c>
      <c r="Z26" s="99">
        <v>192426</v>
      </c>
      <c r="AA26" s="99">
        <v>9866</v>
      </c>
      <c r="AB26" s="99">
        <v>540352</v>
      </c>
      <c r="AC26" s="99">
        <v>23137</v>
      </c>
      <c r="AD26" s="99">
        <v>0</v>
      </c>
      <c r="AE26" s="99">
        <v>1282766</v>
      </c>
      <c r="AF26" s="99">
        <v>44785</v>
      </c>
      <c r="AG26" s="99">
        <v>28339</v>
      </c>
      <c r="AH26" s="99">
        <v>188161</v>
      </c>
      <c r="AI26" s="99">
        <v>0</v>
      </c>
      <c r="AJ26" s="99">
        <v>9956</v>
      </c>
      <c r="AK26" s="99">
        <v>11798</v>
      </c>
    </row>
    <row r="27" spans="1:37" x14ac:dyDescent="0.2">
      <c r="A27" s="2" t="s">
        <v>183</v>
      </c>
      <c r="B27" s="31">
        <v>45437</v>
      </c>
      <c r="F27" s="4">
        <v>0.15</v>
      </c>
      <c r="G27" s="5">
        <v>200</v>
      </c>
      <c r="H27" s="4">
        <v>0.8</v>
      </c>
      <c r="I27" s="5">
        <v>400</v>
      </c>
      <c r="J27" s="29">
        <v>1.25</v>
      </c>
      <c r="K27" s="99">
        <v>7554</v>
      </c>
      <c r="L27" s="99">
        <v>11559</v>
      </c>
      <c r="M27" s="99">
        <v>121622</v>
      </c>
      <c r="N27" s="99">
        <v>5559</v>
      </c>
      <c r="O27" s="99">
        <v>0</v>
      </c>
      <c r="P27" s="99">
        <v>439927</v>
      </c>
      <c r="Q27" s="99">
        <v>0</v>
      </c>
      <c r="R27" s="99">
        <v>0</v>
      </c>
      <c r="S27" s="99">
        <v>0</v>
      </c>
      <c r="T27" s="99">
        <v>51293</v>
      </c>
      <c r="U27" s="99">
        <v>297325</v>
      </c>
      <c r="V27" s="99">
        <v>0</v>
      </c>
      <c r="W27" s="99">
        <v>184618</v>
      </c>
      <c r="X27" s="99">
        <v>5100</v>
      </c>
      <c r="Y27" s="99">
        <v>36689</v>
      </c>
      <c r="Z27" s="99">
        <v>165334</v>
      </c>
      <c r="AA27" s="99">
        <v>8270</v>
      </c>
      <c r="AB27" s="99">
        <v>562502</v>
      </c>
      <c r="AC27" s="99">
        <v>15862</v>
      </c>
      <c r="AD27" s="99">
        <v>0</v>
      </c>
      <c r="AE27" s="99">
        <v>621375</v>
      </c>
      <c r="AF27" s="99">
        <v>19171</v>
      </c>
      <c r="AG27" s="99">
        <v>26173</v>
      </c>
      <c r="AH27" s="99">
        <v>111293</v>
      </c>
      <c r="AI27" s="99">
        <v>0</v>
      </c>
      <c r="AJ27" s="99">
        <v>9124</v>
      </c>
      <c r="AK27" s="99">
        <v>10030</v>
      </c>
    </row>
    <row r="28" spans="1:37" x14ac:dyDescent="0.2">
      <c r="A28" s="2" t="s">
        <v>185</v>
      </c>
      <c r="B28" s="31">
        <v>45437</v>
      </c>
      <c r="F28" s="4">
        <v>0.15</v>
      </c>
      <c r="G28" s="5">
        <v>200</v>
      </c>
      <c r="H28" s="4">
        <v>0.8</v>
      </c>
      <c r="I28" s="5">
        <v>400</v>
      </c>
      <c r="J28" s="29">
        <v>1.25</v>
      </c>
      <c r="K28" s="99">
        <v>23568</v>
      </c>
      <c r="L28" s="99">
        <v>0</v>
      </c>
      <c r="M28" s="99">
        <v>239090</v>
      </c>
      <c r="N28" s="99">
        <v>10896</v>
      </c>
      <c r="O28" s="99">
        <v>0</v>
      </c>
      <c r="P28" s="99">
        <v>985003</v>
      </c>
      <c r="Q28" s="99">
        <v>0</v>
      </c>
      <c r="R28" s="99">
        <v>0</v>
      </c>
      <c r="S28" s="99">
        <v>0</v>
      </c>
      <c r="T28" s="99">
        <v>66967</v>
      </c>
      <c r="U28" s="99">
        <v>759155</v>
      </c>
      <c r="V28" s="99">
        <v>0</v>
      </c>
      <c r="W28" s="99">
        <v>210924</v>
      </c>
      <c r="X28" s="99">
        <v>12614</v>
      </c>
      <c r="Y28" s="99">
        <v>47563</v>
      </c>
      <c r="Z28" s="99">
        <v>195096</v>
      </c>
      <c r="AA28" s="99">
        <v>9279</v>
      </c>
      <c r="AB28" s="99">
        <v>548859</v>
      </c>
      <c r="AC28" s="99">
        <v>21299</v>
      </c>
      <c r="AD28" s="99">
        <v>0</v>
      </c>
      <c r="AE28" s="99">
        <v>1156762</v>
      </c>
      <c r="AF28" s="99">
        <v>38866</v>
      </c>
      <c r="AG28" s="99">
        <v>28285</v>
      </c>
      <c r="AH28" s="99">
        <v>165494</v>
      </c>
      <c r="AI28" s="99">
        <v>0</v>
      </c>
      <c r="AJ28" s="99">
        <v>11709</v>
      </c>
      <c r="AK28" s="99">
        <v>11395</v>
      </c>
    </row>
    <row r="29" spans="1:37" x14ac:dyDescent="0.2">
      <c r="A29" s="2" t="s">
        <v>186</v>
      </c>
      <c r="B29" s="31">
        <v>45437</v>
      </c>
      <c r="F29" s="4">
        <v>0.15</v>
      </c>
      <c r="G29" s="5">
        <v>200</v>
      </c>
      <c r="H29" s="4">
        <v>0.8</v>
      </c>
      <c r="I29" s="5">
        <v>400</v>
      </c>
      <c r="J29" s="29">
        <v>1.25</v>
      </c>
      <c r="K29" s="99">
        <v>27430</v>
      </c>
      <c r="L29" s="99">
        <v>0</v>
      </c>
      <c r="M29" s="99">
        <v>287259</v>
      </c>
      <c r="N29" s="99">
        <v>4700</v>
      </c>
      <c r="O29" s="99">
        <v>0</v>
      </c>
      <c r="P29" s="99">
        <v>1186111</v>
      </c>
      <c r="Q29" s="99">
        <v>0</v>
      </c>
      <c r="R29" s="99">
        <v>0</v>
      </c>
      <c r="S29" s="99">
        <v>0</v>
      </c>
      <c r="T29" s="99">
        <v>82370</v>
      </c>
      <c r="U29" s="99">
        <v>787030</v>
      </c>
      <c r="V29" s="99">
        <v>0</v>
      </c>
      <c r="W29" s="99">
        <v>236019</v>
      </c>
      <c r="X29" s="99">
        <v>13149</v>
      </c>
      <c r="Y29" s="99">
        <v>62331</v>
      </c>
      <c r="Z29" s="99">
        <v>222339</v>
      </c>
      <c r="AA29" s="99">
        <v>9539</v>
      </c>
      <c r="AB29" s="99">
        <v>548444</v>
      </c>
      <c r="AC29" s="99">
        <v>28115</v>
      </c>
      <c r="AD29" s="99">
        <v>0</v>
      </c>
      <c r="AE29" s="99">
        <v>1382300</v>
      </c>
      <c r="AF29" s="99">
        <v>44637</v>
      </c>
      <c r="AG29" s="99">
        <v>38448</v>
      </c>
      <c r="AH29" s="99">
        <v>220660</v>
      </c>
      <c r="AI29" s="99">
        <v>0</v>
      </c>
      <c r="AJ29" s="99">
        <v>14049</v>
      </c>
      <c r="AK29" s="99">
        <v>11442</v>
      </c>
    </row>
    <row r="30" spans="1:37" x14ac:dyDescent="0.2">
      <c r="A30" s="2" t="s">
        <v>187</v>
      </c>
      <c r="B30" s="31">
        <v>45437</v>
      </c>
      <c r="F30" s="4">
        <v>0.15</v>
      </c>
      <c r="G30" s="5">
        <v>200</v>
      </c>
      <c r="H30" s="4">
        <v>0.8</v>
      </c>
      <c r="I30" s="5">
        <v>400</v>
      </c>
      <c r="J30" s="29">
        <v>1.25</v>
      </c>
      <c r="K30" s="99">
        <v>30976</v>
      </c>
      <c r="L30" s="99">
        <v>0</v>
      </c>
      <c r="M30" s="99">
        <v>308184</v>
      </c>
      <c r="N30" s="99">
        <v>4227</v>
      </c>
      <c r="O30" s="99">
        <v>0</v>
      </c>
      <c r="P30" s="99">
        <v>1336887</v>
      </c>
      <c r="Q30" s="99">
        <v>0</v>
      </c>
      <c r="R30" s="99">
        <v>0</v>
      </c>
      <c r="S30" s="99">
        <v>0</v>
      </c>
      <c r="T30" s="99">
        <v>89904</v>
      </c>
      <c r="U30" s="99">
        <v>1017732</v>
      </c>
      <c r="V30" s="99">
        <v>0</v>
      </c>
      <c r="W30" s="99">
        <v>240946</v>
      </c>
      <c r="X30" s="99">
        <v>16031</v>
      </c>
      <c r="Y30" s="99">
        <v>64482</v>
      </c>
      <c r="Z30" s="99">
        <v>196192</v>
      </c>
      <c r="AA30" s="99">
        <v>8916</v>
      </c>
      <c r="AB30" s="99">
        <v>554614</v>
      </c>
      <c r="AC30" s="99">
        <v>26397</v>
      </c>
      <c r="AD30" s="99">
        <v>0</v>
      </c>
      <c r="AE30" s="99">
        <v>1553336</v>
      </c>
      <c r="AF30" s="99">
        <v>54733</v>
      </c>
      <c r="AG30" s="99">
        <v>37752</v>
      </c>
      <c r="AH30" s="99">
        <v>235887</v>
      </c>
      <c r="AI30" s="99">
        <v>0</v>
      </c>
      <c r="AJ30" s="99">
        <v>14145</v>
      </c>
      <c r="AK30" s="99">
        <v>11531</v>
      </c>
    </row>
    <row r="31" spans="1:37" x14ac:dyDescent="0.2">
      <c r="A31" s="2" t="s">
        <v>188</v>
      </c>
      <c r="B31" s="31">
        <v>45437</v>
      </c>
      <c r="F31" s="4">
        <v>0.15</v>
      </c>
      <c r="G31" s="5">
        <v>200</v>
      </c>
      <c r="H31" s="4">
        <v>0.8</v>
      </c>
      <c r="I31" s="5">
        <v>400</v>
      </c>
      <c r="J31" s="29">
        <v>1.25</v>
      </c>
      <c r="K31" s="99">
        <v>26101</v>
      </c>
      <c r="L31" s="99">
        <v>0</v>
      </c>
      <c r="M31" s="99">
        <v>283451</v>
      </c>
      <c r="N31" s="99">
        <v>11045</v>
      </c>
      <c r="O31" s="99">
        <v>0</v>
      </c>
      <c r="P31" s="99">
        <v>1202557</v>
      </c>
      <c r="Q31" s="99">
        <v>0</v>
      </c>
      <c r="R31" s="99">
        <v>0</v>
      </c>
      <c r="S31" s="99">
        <v>0</v>
      </c>
      <c r="T31" s="99">
        <v>84638</v>
      </c>
      <c r="U31" s="99">
        <v>884912</v>
      </c>
      <c r="V31" s="99">
        <v>0</v>
      </c>
      <c r="W31" s="99">
        <v>242155</v>
      </c>
      <c r="X31" s="99">
        <v>14870</v>
      </c>
      <c r="Y31" s="99">
        <v>56248</v>
      </c>
      <c r="Z31" s="99">
        <v>196258</v>
      </c>
      <c r="AA31" s="99">
        <v>8562</v>
      </c>
      <c r="AB31" s="99">
        <v>561994</v>
      </c>
      <c r="AC31" s="99">
        <v>24165</v>
      </c>
      <c r="AD31" s="99">
        <v>0</v>
      </c>
      <c r="AE31" s="99">
        <v>1402787</v>
      </c>
      <c r="AF31" s="99">
        <v>48515</v>
      </c>
      <c r="AG31" s="99">
        <v>39666</v>
      </c>
      <c r="AH31" s="99">
        <v>216029</v>
      </c>
      <c r="AI31" s="99">
        <v>0</v>
      </c>
      <c r="AJ31" s="99">
        <v>13227</v>
      </c>
      <c r="AK31" s="99">
        <v>13433</v>
      </c>
    </row>
    <row r="32" spans="1:37" x14ac:dyDescent="0.2">
      <c r="A32" s="2" t="s">
        <v>189</v>
      </c>
      <c r="B32" s="31">
        <v>45437</v>
      </c>
      <c r="F32" s="4">
        <v>0.15</v>
      </c>
      <c r="G32" s="5">
        <v>200</v>
      </c>
      <c r="H32" s="4">
        <v>0.8</v>
      </c>
      <c r="I32" s="5">
        <v>400</v>
      </c>
      <c r="J32" s="29">
        <v>1.25</v>
      </c>
      <c r="K32" s="99">
        <v>24970</v>
      </c>
      <c r="L32" s="99">
        <v>0</v>
      </c>
      <c r="M32" s="99">
        <v>280391</v>
      </c>
      <c r="N32" s="99">
        <v>11352</v>
      </c>
      <c r="O32" s="99">
        <v>0</v>
      </c>
      <c r="P32" s="99">
        <v>1153597</v>
      </c>
      <c r="Q32" s="99">
        <v>0</v>
      </c>
      <c r="R32" s="99">
        <v>0</v>
      </c>
      <c r="S32" s="99">
        <v>0</v>
      </c>
      <c r="T32" s="99">
        <v>83234</v>
      </c>
      <c r="U32" s="99">
        <v>912754</v>
      </c>
      <c r="V32" s="99">
        <v>0</v>
      </c>
      <c r="W32" s="99">
        <v>262081</v>
      </c>
      <c r="X32" s="99">
        <v>13419</v>
      </c>
      <c r="Y32" s="99">
        <v>55126</v>
      </c>
      <c r="Z32" s="99">
        <v>198907</v>
      </c>
      <c r="AA32" s="99">
        <v>9050</v>
      </c>
      <c r="AB32" s="99">
        <v>548711</v>
      </c>
      <c r="AC32" s="99">
        <v>23195</v>
      </c>
      <c r="AD32" s="99">
        <v>0</v>
      </c>
      <c r="AE32" s="99">
        <v>1388863</v>
      </c>
      <c r="AF32" s="99">
        <v>45626</v>
      </c>
      <c r="AG32" s="99">
        <v>32971</v>
      </c>
      <c r="AH32" s="99">
        <v>186823</v>
      </c>
      <c r="AI32" s="99">
        <v>0</v>
      </c>
      <c r="AJ32" s="99">
        <v>13637</v>
      </c>
      <c r="AK32" s="99">
        <v>11146</v>
      </c>
    </row>
    <row r="33" spans="1:37" x14ac:dyDescent="0.2">
      <c r="A33" s="2" t="s">
        <v>190</v>
      </c>
      <c r="B33" s="31">
        <v>45437</v>
      </c>
      <c r="F33" s="4">
        <v>0.15</v>
      </c>
      <c r="G33" s="5">
        <v>200</v>
      </c>
      <c r="H33" s="4">
        <v>0.8</v>
      </c>
      <c r="I33" s="5">
        <v>400</v>
      </c>
      <c r="J33" s="29">
        <v>1.25</v>
      </c>
      <c r="K33" s="99">
        <v>25679</v>
      </c>
      <c r="L33" s="99">
        <v>0</v>
      </c>
      <c r="M33" s="99">
        <v>300585</v>
      </c>
      <c r="N33" s="99">
        <v>12895</v>
      </c>
      <c r="O33" s="99">
        <v>0</v>
      </c>
      <c r="P33" s="99">
        <v>1237543</v>
      </c>
      <c r="Q33" s="99">
        <v>0</v>
      </c>
      <c r="R33" s="99">
        <v>0</v>
      </c>
      <c r="S33" s="99">
        <v>0</v>
      </c>
      <c r="T33" s="99">
        <v>77131</v>
      </c>
      <c r="U33" s="99">
        <v>895504</v>
      </c>
      <c r="V33" s="99">
        <v>0</v>
      </c>
      <c r="W33" s="99">
        <v>293332</v>
      </c>
      <c r="X33" s="99">
        <v>9564</v>
      </c>
      <c r="Y33" s="99">
        <v>52773</v>
      </c>
      <c r="Z33" s="99">
        <v>195191</v>
      </c>
      <c r="AA33" s="99">
        <v>8788</v>
      </c>
      <c r="AB33" s="99">
        <v>550463</v>
      </c>
      <c r="AC33" s="99">
        <v>20556</v>
      </c>
      <c r="AD33" s="99">
        <v>0</v>
      </c>
      <c r="AE33" s="99">
        <v>1451915</v>
      </c>
      <c r="AF33" s="99">
        <v>50575</v>
      </c>
      <c r="AG33" s="99">
        <v>37467</v>
      </c>
      <c r="AH33" s="99">
        <v>205925</v>
      </c>
      <c r="AI33" s="99">
        <v>0</v>
      </c>
      <c r="AJ33" s="99">
        <v>14952</v>
      </c>
      <c r="AK33" s="99">
        <v>10693</v>
      </c>
    </row>
    <row r="34" spans="1:37" x14ac:dyDescent="0.2">
      <c r="A34" s="2" t="s">
        <v>191</v>
      </c>
      <c r="B34" s="31">
        <v>45437</v>
      </c>
      <c r="F34" s="4">
        <v>0.15</v>
      </c>
      <c r="G34" s="5">
        <v>200</v>
      </c>
      <c r="H34" s="4">
        <v>0.8</v>
      </c>
      <c r="I34" s="5">
        <v>400</v>
      </c>
      <c r="J34" s="29">
        <v>1.25</v>
      </c>
      <c r="K34" s="99">
        <v>22957</v>
      </c>
      <c r="L34" s="99">
        <v>0</v>
      </c>
      <c r="M34" s="99">
        <v>275759</v>
      </c>
      <c r="N34" s="99">
        <v>3418</v>
      </c>
      <c r="O34" s="99">
        <v>0</v>
      </c>
      <c r="P34" s="99">
        <v>1201002</v>
      </c>
      <c r="Q34" s="99">
        <v>0</v>
      </c>
      <c r="R34" s="99">
        <v>0</v>
      </c>
      <c r="S34" s="99">
        <v>0</v>
      </c>
      <c r="T34" s="99">
        <v>77494</v>
      </c>
      <c r="U34" s="99">
        <v>923069</v>
      </c>
      <c r="V34" s="99">
        <v>0</v>
      </c>
      <c r="W34" s="99">
        <v>227106</v>
      </c>
      <c r="X34" s="99">
        <v>16642</v>
      </c>
      <c r="Y34" s="99">
        <v>58929</v>
      </c>
      <c r="Z34" s="99">
        <v>211269</v>
      </c>
      <c r="AA34" s="99">
        <v>9945</v>
      </c>
      <c r="AB34" s="99">
        <v>547121</v>
      </c>
      <c r="AC34" s="99">
        <v>23047</v>
      </c>
      <c r="AD34" s="99">
        <v>0</v>
      </c>
      <c r="AE34" s="99">
        <v>1377994</v>
      </c>
      <c r="AF34" s="99">
        <v>54788</v>
      </c>
      <c r="AG34" s="99">
        <v>28575</v>
      </c>
      <c r="AH34" s="99">
        <v>176429</v>
      </c>
      <c r="AI34" s="99">
        <v>0</v>
      </c>
      <c r="AJ34" s="99">
        <v>12576</v>
      </c>
      <c r="AK34" s="99">
        <v>5250</v>
      </c>
    </row>
    <row r="35" spans="1:37" x14ac:dyDescent="0.2">
      <c r="A35" s="2" t="s">
        <v>192</v>
      </c>
      <c r="B35" s="31">
        <v>45437</v>
      </c>
      <c r="F35" s="4">
        <v>0.15</v>
      </c>
      <c r="G35" s="5">
        <v>200</v>
      </c>
      <c r="H35" s="4">
        <v>0.8</v>
      </c>
      <c r="I35" s="5">
        <v>400</v>
      </c>
      <c r="J35" s="29">
        <v>1.25</v>
      </c>
      <c r="K35" s="99">
        <v>26795</v>
      </c>
      <c r="L35" s="99">
        <v>0</v>
      </c>
      <c r="M35" s="99">
        <v>281762</v>
      </c>
      <c r="N35" s="99">
        <v>10191</v>
      </c>
      <c r="O35" s="99">
        <v>0</v>
      </c>
      <c r="P35" s="99">
        <v>1215387</v>
      </c>
      <c r="Q35" s="99">
        <v>0</v>
      </c>
      <c r="R35" s="99">
        <v>0</v>
      </c>
      <c r="S35" s="99">
        <v>0</v>
      </c>
      <c r="T35" s="99">
        <v>78401</v>
      </c>
      <c r="U35" s="99">
        <v>880545</v>
      </c>
      <c r="V35" s="99">
        <v>0</v>
      </c>
      <c r="W35" s="99">
        <v>260216</v>
      </c>
      <c r="X35" s="99">
        <v>14212</v>
      </c>
      <c r="Y35" s="99">
        <v>58768</v>
      </c>
      <c r="Z35" s="99">
        <v>212832</v>
      </c>
      <c r="AA35" s="99">
        <v>10822</v>
      </c>
      <c r="AB35" s="99">
        <v>546168</v>
      </c>
      <c r="AC35" s="99">
        <v>24239</v>
      </c>
      <c r="AD35" s="99">
        <v>0</v>
      </c>
      <c r="AE35" s="99">
        <v>1409068</v>
      </c>
      <c r="AF35" s="99">
        <v>60211</v>
      </c>
      <c r="AG35" s="99">
        <v>29366</v>
      </c>
      <c r="AH35" s="99">
        <v>165527</v>
      </c>
      <c r="AI35" s="99">
        <v>0</v>
      </c>
      <c r="AJ35" s="99">
        <v>14570</v>
      </c>
      <c r="AK35" s="99">
        <v>10259</v>
      </c>
    </row>
    <row r="36" spans="1:37" x14ac:dyDescent="0.2">
      <c r="A36" s="2" t="s">
        <v>193</v>
      </c>
      <c r="B36" s="31">
        <v>45437</v>
      </c>
      <c r="F36" s="4">
        <v>0.15</v>
      </c>
      <c r="G36" s="5">
        <v>200</v>
      </c>
      <c r="H36" s="4">
        <v>0.8</v>
      </c>
      <c r="I36" s="5">
        <v>400</v>
      </c>
      <c r="J36" s="29">
        <v>1.25</v>
      </c>
      <c r="K36" s="99">
        <v>28202</v>
      </c>
      <c r="L36" s="99">
        <v>0</v>
      </c>
      <c r="M36" s="99">
        <v>271970</v>
      </c>
      <c r="N36" s="99">
        <v>12604</v>
      </c>
      <c r="O36" s="99">
        <v>0</v>
      </c>
      <c r="P36" s="99">
        <v>1196899</v>
      </c>
      <c r="Q36" s="99">
        <v>0</v>
      </c>
      <c r="R36" s="99">
        <v>0</v>
      </c>
      <c r="S36" s="99">
        <v>0</v>
      </c>
      <c r="T36" s="99">
        <v>86209</v>
      </c>
      <c r="U36" s="99">
        <v>918518</v>
      </c>
      <c r="V36" s="99">
        <v>0</v>
      </c>
      <c r="W36" s="99">
        <v>203469</v>
      </c>
      <c r="X36" s="99">
        <v>13868</v>
      </c>
      <c r="Y36" s="99">
        <v>61698</v>
      </c>
      <c r="Z36" s="99">
        <v>212368</v>
      </c>
      <c r="AA36" s="99">
        <v>10636</v>
      </c>
      <c r="AB36" s="99">
        <v>561798</v>
      </c>
      <c r="AC36" s="99">
        <v>25396</v>
      </c>
      <c r="AD36" s="99">
        <v>0</v>
      </c>
      <c r="AE36" s="99">
        <v>1385573</v>
      </c>
      <c r="AF36" s="99">
        <v>53423</v>
      </c>
      <c r="AG36" s="99">
        <v>32887</v>
      </c>
      <c r="AH36" s="99">
        <v>217202</v>
      </c>
      <c r="AI36" s="99">
        <v>0</v>
      </c>
      <c r="AJ36" s="99">
        <v>11726</v>
      </c>
      <c r="AK36" s="99">
        <v>9459</v>
      </c>
    </row>
    <row r="37" spans="1:37" x14ac:dyDescent="0.2">
      <c r="A37" s="2" t="s">
        <v>194</v>
      </c>
      <c r="B37" s="31">
        <v>45437</v>
      </c>
      <c r="F37" s="4">
        <v>0.15</v>
      </c>
      <c r="G37" s="5">
        <v>200</v>
      </c>
      <c r="H37" s="4">
        <v>0.8</v>
      </c>
      <c r="I37" s="5">
        <v>400</v>
      </c>
      <c r="J37" s="29">
        <v>1.25</v>
      </c>
      <c r="K37" s="99">
        <v>24072</v>
      </c>
      <c r="L37" s="99">
        <v>0</v>
      </c>
      <c r="M37" s="99">
        <v>255956</v>
      </c>
      <c r="N37" s="99">
        <v>12121</v>
      </c>
      <c r="O37" s="99">
        <v>0</v>
      </c>
      <c r="P37" s="99">
        <v>1152675</v>
      </c>
      <c r="Q37" s="99">
        <v>0</v>
      </c>
      <c r="R37" s="99">
        <v>0</v>
      </c>
      <c r="S37" s="99">
        <v>0</v>
      </c>
      <c r="T37" s="99">
        <v>89461</v>
      </c>
      <c r="U37" s="99">
        <v>898483</v>
      </c>
      <c r="V37" s="99">
        <v>0</v>
      </c>
      <c r="W37" s="99">
        <v>182065</v>
      </c>
      <c r="X37" s="99">
        <v>13097</v>
      </c>
      <c r="Y37" s="99">
        <v>64468</v>
      </c>
      <c r="Z37" s="99">
        <v>207381</v>
      </c>
      <c r="AA37" s="99">
        <v>9792</v>
      </c>
      <c r="AB37" s="99">
        <v>568053</v>
      </c>
      <c r="AC37" s="99">
        <v>22746</v>
      </c>
      <c r="AD37" s="99">
        <v>0</v>
      </c>
      <c r="AE37" s="99">
        <v>1326908</v>
      </c>
      <c r="AF37" s="99">
        <v>45318</v>
      </c>
      <c r="AG37" s="99">
        <v>18659</v>
      </c>
      <c r="AH37" s="99">
        <v>187535</v>
      </c>
      <c r="AI37" s="99">
        <v>0</v>
      </c>
      <c r="AJ37" s="99">
        <v>9676</v>
      </c>
      <c r="AK37" s="99">
        <v>5829</v>
      </c>
    </row>
    <row r="38" spans="1:37" x14ac:dyDescent="0.2">
      <c r="A38" s="2" t="s">
        <v>195</v>
      </c>
      <c r="B38" s="31">
        <v>45437</v>
      </c>
      <c r="F38" s="4">
        <v>0.15</v>
      </c>
      <c r="G38" s="5">
        <v>200</v>
      </c>
      <c r="H38" s="4">
        <v>0.8</v>
      </c>
      <c r="I38" s="5">
        <v>400</v>
      </c>
      <c r="J38" s="29">
        <v>1.25</v>
      </c>
      <c r="K38" s="99">
        <v>25344</v>
      </c>
      <c r="L38" s="99">
        <v>15504</v>
      </c>
      <c r="M38" s="99">
        <v>267517</v>
      </c>
      <c r="N38" s="99">
        <v>9005</v>
      </c>
      <c r="O38" s="99">
        <v>0</v>
      </c>
      <c r="P38" s="99">
        <v>1217516</v>
      </c>
      <c r="Q38" s="99">
        <v>0</v>
      </c>
      <c r="R38" s="99">
        <v>0</v>
      </c>
      <c r="S38" s="99">
        <v>0</v>
      </c>
      <c r="T38" s="99">
        <v>97607</v>
      </c>
      <c r="U38" s="99">
        <v>953569</v>
      </c>
      <c r="V38" s="99">
        <v>0</v>
      </c>
      <c r="W38" s="99">
        <v>186531</v>
      </c>
      <c r="X38" s="99">
        <v>13844</v>
      </c>
      <c r="Y38" s="99">
        <v>62104</v>
      </c>
      <c r="Z38" s="99">
        <v>206905</v>
      </c>
      <c r="AA38" s="99">
        <v>8482</v>
      </c>
      <c r="AB38" s="99">
        <v>562470</v>
      </c>
      <c r="AC38" s="99">
        <v>25303</v>
      </c>
      <c r="AD38" s="99">
        <v>0</v>
      </c>
      <c r="AE38" s="99">
        <v>1416680</v>
      </c>
      <c r="AF38" s="99">
        <v>52028</v>
      </c>
      <c r="AG38" s="99">
        <v>26887</v>
      </c>
      <c r="AH38" s="99">
        <v>211662</v>
      </c>
      <c r="AI38" s="99">
        <v>0</v>
      </c>
      <c r="AJ38" s="99">
        <v>9826</v>
      </c>
      <c r="AK38" s="99">
        <v>13356</v>
      </c>
    </row>
    <row r="39" spans="1:37" x14ac:dyDescent="0.2">
      <c r="A39" s="2" t="s">
        <v>196</v>
      </c>
      <c r="B39" s="31">
        <v>45437</v>
      </c>
      <c r="F39" s="4">
        <v>0.15</v>
      </c>
      <c r="G39" s="5">
        <v>200</v>
      </c>
      <c r="H39" s="4">
        <v>0.8</v>
      </c>
      <c r="I39" s="5">
        <v>400</v>
      </c>
      <c r="J39" s="29">
        <v>1.25</v>
      </c>
      <c r="K39" s="99">
        <v>25273</v>
      </c>
      <c r="L39" s="99">
        <v>0</v>
      </c>
      <c r="M39" s="99">
        <v>255851</v>
      </c>
      <c r="N39" s="99">
        <v>8528</v>
      </c>
      <c r="O39" s="99">
        <v>0</v>
      </c>
      <c r="P39" s="99">
        <v>1243087</v>
      </c>
      <c r="Q39" s="99">
        <v>0</v>
      </c>
      <c r="R39" s="99">
        <v>0</v>
      </c>
      <c r="S39" s="99">
        <v>0</v>
      </c>
      <c r="T39" s="99">
        <v>100993</v>
      </c>
      <c r="U39" s="99">
        <v>902766</v>
      </c>
      <c r="V39" s="99">
        <v>0</v>
      </c>
      <c r="W39" s="99">
        <v>136690</v>
      </c>
      <c r="X39" s="99">
        <v>12494</v>
      </c>
      <c r="Y39" s="99">
        <v>61481</v>
      </c>
      <c r="Z39" s="99">
        <v>197284</v>
      </c>
      <c r="AA39" s="99">
        <v>9029</v>
      </c>
      <c r="AB39" s="99">
        <v>556763</v>
      </c>
      <c r="AC39" s="99">
        <v>24050</v>
      </c>
      <c r="AD39" s="99">
        <v>0</v>
      </c>
      <c r="AE39" s="99">
        <v>1389386</v>
      </c>
      <c r="AF39" s="99">
        <v>50016</v>
      </c>
      <c r="AG39" s="99">
        <v>19154</v>
      </c>
      <c r="AH39" s="99">
        <v>186967</v>
      </c>
      <c r="AI39" s="99">
        <v>0</v>
      </c>
      <c r="AJ39" s="99">
        <v>7573</v>
      </c>
      <c r="AK39" s="99">
        <v>10111</v>
      </c>
    </row>
    <row r="40" spans="1:37" x14ac:dyDescent="0.2">
      <c r="A40" s="2" t="s">
        <v>197</v>
      </c>
      <c r="B40" s="31">
        <v>45437</v>
      </c>
      <c r="F40" s="4">
        <v>0.15</v>
      </c>
      <c r="G40" s="5">
        <v>200</v>
      </c>
      <c r="H40" s="4">
        <v>0.8</v>
      </c>
      <c r="I40" s="5">
        <v>400</v>
      </c>
      <c r="J40" s="29">
        <v>1.25</v>
      </c>
      <c r="K40" s="99">
        <v>25705</v>
      </c>
      <c r="L40" s="99">
        <v>0</v>
      </c>
      <c r="M40" s="99">
        <v>284620</v>
      </c>
      <c r="N40" s="99">
        <v>2736</v>
      </c>
      <c r="O40" s="99">
        <v>0</v>
      </c>
      <c r="P40" s="99">
        <v>1209468</v>
      </c>
      <c r="Q40" s="99">
        <v>0</v>
      </c>
      <c r="R40" s="99">
        <v>0</v>
      </c>
      <c r="S40" s="99">
        <v>0</v>
      </c>
      <c r="T40" s="99">
        <v>85378</v>
      </c>
      <c r="U40" s="99">
        <v>863189</v>
      </c>
      <c r="V40" s="99">
        <v>0</v>
      </c>
      <c r="W40" s="99">
        <v>207971</v>
      </c>
      <c r="X40" s="99">
        <v>10132</v>
      </c>
      <c r="Y40" s="99">
        <v>54991</v>
      </c>
      <c r="Z40" s="99">
        <v>189246</v>
      </c>
      <c r="AA40" s="99">
        <v>8174</v>
      </c>
      <c r="AB40" s="99">
        <v>553411</v>
      </c>
      <c r="AC40" s="99">
        <v>24604</v>
      </c>
      <c r="AD40" s="99">
        <v>0</v>
      </c>
      <c r="AE40" s="99">
        <v>1408661</v>
      </c>
      <c r="AF40" s="99">
        <v>50067</v>
      </c>
      <c r="AG40" s="99">
        <v>28878</v>
      </c>
      <c r="AH40" s="99">
        <v>204027</v>
      </c>
      <c r="AI40" s="99">
        <v>0</v>
      </c>
      <c r="AJ40" s="99">
        <v>12192</v>
      </c>
      <c r="AK40" s="99">
        <v>9630</v>
      </c>
    </row>
    <row r="41" spans="1:37" x14ac:dyDescent="0.2">
      <c r="A41" s="2" t="s">
        <v>198</v>
      </c>
      <c r="B41" s="31">
        <v>45437</v>
      </c>
      <c r="F41" s="4">
        <v>0.15</v>
      </c>
      <c r="G41" s="5">
        <v>200</v>
      </c>
      <c r="H41" s="4">
        <v>0.8</v>
      </c>
      <c r="I41" s="5">
        <v>400</v>
      </c>
      <c r="J41" s="29">
        <v>1.25</v>
      </c>
      <c r="K41" s="99">
        <v>25047</v>
      </c>
      <c r="L41" s="99">
        <v>21228</v>
      </c>
      <c r="M41" s="99">
        <v>270606</v>
      </c>
      <c r="N41" s="99">
        <v>11798</v>
      </c>
      <c r="O41" s="99">
        <v>0</v>
      </c>
      <c r="P41" s="99">
        <v>1176114</v>
      </c>
      <c r="Q41" s="99">
        <v>0</v>
      </c>
      <c r="R41" s="99">
        <v>0</v>
      </c>
      <c r="S41" s="99">
        <v>0</v>
      </c>
      <c r="T41" s="99">
        <v>85860</v>
      </c>
      <c r="U41" s="99">
        <v>873686</v>
      </c>
      <c r="V41" s="99">
        <v>0</v>
      </c>
      <c r="W41" s="99">
        <v>130962</v>
      </c>
      <c r="X41" s="99">
        <v>10579</v>
      </c>
      <c r="Y41" s="99">
        <v>60967</v>
      </c>
      <c r="Z41" s="99">
        <v>200129</v>
      </c>
      <c r="AA41" s="99">
        <v>8810</v>
      </c>
      <c r="AB41" s="99">
        <v>561931</v>
      </c>
      <c r="AC41" s="99">
        <v>22521</v>
      </c>
      <c r="AD41" s="99">
        <v>0</v>
      </c>
      <c r="AE41" s="99">
        <v>1321170</v>
      </c>
      <c r="AF41" s="99">
        <v>50776</v>
      </c>
      <c r="AG41" s="99">
        <v>13438</v>
      </c>
      <c r="AH41" s="99">
        <v>183191</v>
      </c>
      <c r="AI41" s="99">
        <v>0</v>
      </c>
      <c r="AJ41" s="99">
        <v>8336</v>
      </c>
      <c r="AK41" s="99">
        <v>12821</v>
      </c>
    </row>
    <row r="42" spans="1:37" x14ac:dyDescent="0.2">
      <c r="A42" s="2" t="s">
        <v>199</v>
      </c>
      <c r="B42" s="31">
        <v>45437</v>
      </c>
      <c r="F42" s="4">
        <v>0.15</v>
      </c>
      <c r="G42" s="5">
        <v>200</v>
      </c>
      <c r="H42" s="4">
        <v>0.8</v>
      </c>
      <c r="I42" s="5">
        <v>400</v>
      </c>
      <c r="J42" s="29">
        <v>1.25</v>
      </c>
      <c r="K42" s="99">
        <v>24388</v>
      </c>
      <c r="L42" s="99">
        <v>22663</v>
      </c>
      <c r="M42" s="99">
        <v>295150</v>
      </c>
      <c r="N42" s="99">
        <v>10999</v>
      </c>
      <c r="O42" s="99">
        <v>0</v>
      </c>
      <c r="P42" s="99">
        <v>1276995</v>
      </c>
      <c r="Q42" s="99">
        <v>0</v>
      </c>
      <c r="R42" s="99">
        <v>0</v>
      </c>
      <c r="S42" s="99">
        <v>0</v>
      </c>
      <c r="T42" s="99">
        <v>83517</v>
      </c>
      <c r="U42" s="99">
        <v>915713</v>
      </c>
      <c r="V42" s="99">
        <v>0</v>
      </c>
      <c r="W42" s="99">
        <v>158726</v>
      </c>
      <c r="X42" s="99">
        <v>11016</v>
      </c>
      <c r="Y42" s="99">
        <v>56955</v>
      </c>
      <c r="Z42" s="99">
        <v>197872</v>
      </c>
      <c r="AA42" s="99">
        <v>9077</v>
      </c>
      <c r="AB42" s="99">
        <v>573236</v>
      </c>
      <c r="AC42" s="99">
        <v>21646</v>
      </c>
      <c r="AD42" s="99">
        <v>0</v>
      </c>
      <c r="AE42" s="99">
        <v>1414626</v>
      </c>
      <c r="AF42" s="99">
        <v>59458</v>
      </c>
      <c r="AG42" s="99">
        <v>23645</v>
      </c>
      <c r="AH42" s="99">
        <v>196972</v>
      </c>
      <c r="AI42" s="99">
        <v>0</v>
      </c>
      <c r="AJ42" s="99">
        <v>9109</v>
      </c>
      <c r="AK42" s="99">
        <v>12246</v>
      </c>
    </row>
    <row r="43" spans="1:37" x14ac:dyDescent="0.2">
      <c r="A43" s="2" t="s">
        <v>200</v>
      </c>
      <c r="B43" s="31">
        <v>45437</v>
      </c>
      <c r="F43" s="4">
        <v>0.15</v>
      </c>
      <c r="G43" s="5">
        <v>200</v>
      </c>
      <c r="H43" s="4">
        <v>0.8</v>
      </c>
      <c r="I43" s="5">
        <v>400</v>
      </c>
      <c r="J43" s="29">
        <v>1.25</v>
      </c>
      <c r="K43" s="99">
        <v>27956</v>
      </c>
      <c r="L43" s="99">
        <v>21595</v>
      </c>
      <c r="M43" s="99">
        <v>285087</v>
      </c>
      <c r="N43" s="99">
        <v>9884</v>
      </c>
      <c r="O43" s="99">
        <v>0</v>
      </c>
      <c r="P43" s="99">
        <v>1237994</v>
      </c>
      <c r="Q43" s="99">
        <v>0</v>
      </c>
      <c r="R43" s="99">
        <v>0</v>
      </c>
      <c r="S43" s="99">
        <v>0</v>
      </c>
      <c r="T43" s="99">
        <v>85021</v>
      </c>
      <c r="U43" s="99">
        <v>861203</v>
      </c>
      <c r="V43" s="99">
        <v>0</v>
      </c>
      <c r="W43" s="99">
        <v>158302</v>
      </c>
      <c r="X43" s="99">
        <v>9726</v>
      </c>
      <c r="Y43" s="99">
        <v>59854</v>
      </c>
      <c r="Z43" s="99">
        <v>203333</v>
      </c>
      <c r="AA43" s="99">
        <v>9157</v>
      </c>
      <c r="AB43" s="99">
        <v>566097</v>
      </c>
      <c r="AC43" s="99">
        <v>26272</v>
      </c>
      <c r="AD43" s="99">
        <v>0</v>
      </c>
      <c r="AE43" s="99">
        <v>1380873</v>
      </c>
      <c r="AF43" s="99">
        <v>58486</v>
      </c>
      <c r="AG43" s="99">
        <v>21162</v>
      </c>
      <c r="AH43" s="99">
        <v>170443</v>
      </c>
      <c r="AI43" s="99">
        <v>0</v>
      </c>
      <c r="AJ43" s="99">
        <v>8185</v>
      </c>
      <c r="AK43" s="99">
        <v>10612</v>
      </c>
    </row>
    <row r="44" spans="1:37" x14ac:dyDescent="0.2">
      <c r="A44" s="2" t="s">
        <v>201</v>
      </c>
      <c r="B44" s="31">
        <v>45437</v>
      </c>
      <c r="F44" s="4">
        <v>0.15</v>
      </c>
      <c r="G44" s="5">
        <v>200</v>
      </c>
      <c r="H44" s="4">
        <v>0.8</v>
      </c>
      <c r="I44" s="5">
        <v>400</v>
      </c>
      <c r="J44" s="29">
        <v>1.25</v>
      </c>
      <c r="K44" s="99">
        <v>24989</v>
      </c>
      <c r="L44" s="99">
        <v>0</v>
      </c>
      <c r="M44" s="99">
        <v>241154</v>
      </c>
      <c r="N44" s="99">
        <v>8996</v>
      </c>
      <c r="O44" s="99">
        <v>0</v>
      </c>
      <c r="P44" s="99">
        <v>1153369</v>
      </c>
      <c r="Q44" s="99">
        <v>0</v>
      </c>
      <c r="R44" s="99">
        <v>0</v>
      </c>
      <c r="S44" s="99">
        <v>0</v>
      </c>
      <c r="T44" s="99">
        <v>82642</v>
      </c>
      <c r="U44" s="99">
        <v>841185</v>
      </c>
      <c r="V44" s="99">
        <v>0</v>
      </c>
      <c r="W44" s="99">
        <v>99586</v>
      </c>
      <c r="X44" s="99">
        <v>10077</v>
      </c>
      <c r="Y44" s="99">
        <v>58798</v>
      </c>
      <c r="Z44" s="99">
        <v>202251</v>
      </c>
      <c r="AA44" s="99">
        <v>9198</v>
      </c>
      <c r="AB44" s="99">
        <v>566315</v>
      </c>
      <c r="AC44" s="99">
        <v>22126</v>
      </c>
      <c r="AD44" s="99">
        <v>0</v>
      </c>
      <c r="AE44" s="99">
        <v>1287251</v>
      </c>
      <c r="AF44" s="99">
        <v>52709</v>
      </c>
      <c r="AG44" s="99">
        <v>17687</v>
      </c>
      <c r="AH44" s="99">
        <v>210229</v>
      </c>
      <c r="AI44" s="99">
        <v>0</v>
      </c>
      <c r="AJ44" s="99">
        <v>4773</v>
      </c>
      <c r="AK44" s="99">
        <v>13303</v>
      </c>
    </row>
    <row r="45" spans="1:37" x14ac:dyDescent="0.2">
      <c r="A45" s="2" t="s">
        <v>202</v>
      </c>
      <c r="B45" s="31">
        <v>45437</v>
      </c>
      <c r="F45" s="4">
        <v>0.15</v>
      </c>
      <c r="G45" s="5">
        <v>200</v>
      </c>
      <c r="H45" s="4">
        <v>0.8</v>
      </c>
      <c r="I45" s="5">
        <v>400</v>
      </c>
      <c r="J45" s="29">
        <v>1.25</v>
      </c>
      <c r="K45" s="99">
        <v>26013</v>
      </c>
      <c r="L45" s="99">
        <v>17947</v>
      </c>
      <c r="M45" s="99">
        <v>247042</v>
      </c>
      <c r="N45" s="99">
        <v>8622</v>
      </c>
      <c r="O45" s="99">
        <v>0</v>
      </c>
      <c r="P45" s="99">
        <v>1157538</v>
      </c>
      <c r="Q45" s="99">
        <v>0</v>
      </c>
      <c r="R45" s="99">
        <v>0</v>
      </c>
      <c r="S45" s="99">
        <v>0</v>
      </c>
      <c r="T45" s="99">
        <v>86815</v>
      </c>
      <c r="U45" s="99">
        <v>877791</v>
      </c>
      <c r="V45" s="99">
        <v>0</v>
      </c>
      <c r="W45" s="99">
        <v>116036</v>
      </c>
      <c r="X45" s="99">
        <v>12652</v>
      </c>
      <c r="Y45" s="99">
        <v>63285</v>
      </c>
      <c r="Z45" s="99">
        <v>207962</v>
      </c>
      <c r="AA45" s="99">
        <v>10873</v>
      </c>
      <c r="AB45" s="99">
        <v>565936</v>
      </c>
      <c r="AC45" s="99">
        <v>24908</v>
      </c>
      <c r="AD45" s="99">
        <v>0</v>
      </c>
      <c r="AE45" s="99">
        <v>1311451</v>
      </c>
      <c r="AF45" s="99">
        <v>52435</v>
      </c>
      <c r="AG45" s="99">
        <v>18702</v>
      </c>
      <c r="AH45" s="99">
        <v>213870</v>
      </c>
      <c r="AI45" s="99">
        <v>0</v>
      </c>
      <c r="AJ45" s="99">
        <v>6515</v>
      </c>
      <c r="AK45" s="99">
        <v>12021</v>
      </c>
    </row>
    <row r="46" spans="1:37" x14ac:dyDescent="0.2">
      <c r="A46" s="2" t="s">
        <v>203</v>
      </c>
      <c r="B46" s="31">
        <v>45437</v>
      </c>
      <c r="F46" s="4">
        <v>0.15</v>
      </c>
      <c r="G46" s="5">
        <v>200</v>
      </c>
      <c r="H46" s="4">
        <v>0.8</v>
      </c>
      <c r="I46" s="5">
        <v>400</v>
      </c>
      <c r="J46" s="29">
        <v>1.25</v>
      </c>
      <c r="K46" s="99">
        <v>23376</v>
      </c>
      <c r="L46" s="99">
        <v>17818</v>
      </c>
      <c r="M46" s="99">
        <v>253884</v>
      </c>
      <c r="N46" s="99">
        <v>10219</v>
      </c>
      <c r="O46" s="99">
        <v>0</v>
      </c>
      <c r="P46" s="99">
        <v>1115125</v>
      </c>
      <c r="Q46" s="99">
        <v>0</v>
      </c>
      <c r="R46" s="99">
        <v>0</v>
      </c>
      <c r="S46" s="99">
        <v>0</v>
      </c>
      <c r="T46" s="99">
        <v>92301</v>
      </c>
      <c r="U46" s="99">
        <v>852840</v>
      </c>
      <c r="V46" s="99">
        <v>0</v>
      </c>
      <c r="W46" s="99">
        <v>138951</v>
      </c>
      <c r="X46" s="99">
        <v>11048</v>
      </c>
      <c r="Y46" s="99">
        <v>58997</v>
      </c>
      <c r="Z46" s="99">
        <v>206199</v>
      </c>
      <c r="AA46" s="99">
        <v>11316</v>
      </c>
      <c r="AB46" s="99">
        <v>579825</v>
      </c>
      <c r="AC46" s="99">
        <v>16066</v>
      </c>
      <c r="AD46" s="99">
        <v>0</v>
      </c>
      <c r="AE46" s="99">
        <v>1275845</v>
      </c>
      <c r="AF46" s="99">
        <v>50703</v>
      </c>
      <c r="AG46" s="99">
        <v>17854</v>
      </c>
      <c r="AH46" s="99">
        <v>179614</v>
      </c>
      <c r="AI46" s="99">
        <v>0</v>
      </c>
      <c r="AJ46" s="99">
        <v>7507</v>
      </c>
      <c r="AK46" s="99">
        <v>13497</v>
      </c>
    </row>
    <row r="47" spans="1:37" x14ac:dyDescent="0.2">
      <c r="A47" s="2" t="s">
        <v>204</v>
      </c>
      <c r="B47" s="31">
        <v>45437</v>
      </c>
      <c r="F47" s="4">
        <v>0.15</v>
      </c>
      <c r="G47" s="5">
        <v>200</v>
      </c>
      <c r="H47" s="4">
        <v>0.8</v>
      </c>
      <c r="I47" s="5">
        <v>400</v>
      </c>
      <c r="J47" s="29">
        <v>1.25</v>
      </c>
      <c r="K47" s="99">
        <v>23196</v>
      </c>
      <c r="L47" s="99">
        <v>16732</v>
      </c>
      <c r="M47" s="99">
        <v>273013</v>
      </c>
      <c r="N47" s="99">
        <v>2235</v>
      </c>
      <c r="O47" s="99">
        <v>0</v>
      </c>
      <c r="P47" s="99">
        <v>1164736</v>
      </c>
      <c r="Q47" s="99">
        <v>0</v>
      </c>
      <c r="R47" s="99">
        <v>0</v>
      </c>
      <c r="S47" s="99">
        <v>0</v>
      </c>
      <c r="T47" s="99">
        <v>94259</v>
      </c>
      <c r="U47" s="99">
        <v>937595</v>
      </c>
      <c r="V47" s="99">
        <v>0</v>
      </c>
      <c r="W47" s="99">
        <v>148899</v>
      </c>
      <c r="X47" s="99">
        <v>11691</v>
      </c>
      <c r="Y47" s="99">
        <v>63420</v>
      </c>
      <c r="Z47" s="99">
        <v>207455</v>
      </c>
      <c r="AA47" s="99">
        <v>8366</v>
      </c>
      <c r="AB47" s="99">
        <v>568190</v>
      </c>
      <c r="AC47" s="99">
        <v>23108</v>
      </c>
      <c r="AD47" s="99">
        <v>0</v>
      </c>
      <c r="AE47" s="99">
        <v>1364452</v>
      </c>
      <c r="AF47" s="99">
        <v>54895</v>
      </c>
      <c r="AG47" s="99">
        <v>27952</v>
      </c>
      <c r="AH47" s="99">
        <v>190032</v>
      </c>
      <c r="AI47" s="99">
        <v>0</v>
      </c>
      <c r="AJ47" s="99">
        <v>8040</v>
      </c>
      <c r="AK47" s="99">
        <v>13586</v>
      </c>
    </row>
    <row r="48" spans="1:37" x14ac:dyDescent="0.2">
      <c r="A48" s="2" t="s">
        <v>205</v>
      </c>
      <c r="B48" s="31">
        <v>45437</v>
      </c>
      <c r="F48" s="4">
        <v>0.15</v>
      </c>
      <c r="G48" s="5">
        <v>200</v>
      </c>
      <c r="H48" s="4">
        <v>0.8</v>
      </c>
      <c r="I48" s="5">
        <v>400</v>
      </c>
      <c r="J48" s="29">
        <v>1.25</v>
      </c>
      <c r="K48" s="99">
        <v>28106</v>
      </c>
      <c r="L48" s="99">
        <v>20813</v>
      </c>
      <c r="M48" s="99">
        <v>291257</v>
      </c>
      <c r="N48" s="99">
        <v>8759</v>
      </c>
      <c r="O48" s="99">
        <v>0</v>
      </c>
      <c r="P48" s="99">
        <v>1157605</v>
      </c>
      <c r="Q48" s="99">
        <v>0</v>
      </c>
      <c r="R48" s="99">
        <v>0</v>
      </c>
      <c r="S48" s="99">
        <v>0</v>
      </c>
      <c r="T48" s="99">
        <v>98737</v>
      </c>
      <c r="U48" s="99">
        <v>880758</v>
      </c>
      <c r="V48" s="99">
        <v>0</v>
      </c>
      <c r="W48" s="99">
        <v>166450</v>
      </c>
      <c r="X48" s="99">
        <v>9877</v>
      </c>
      <c r="Y48" s="99">
        <v>61848</v>
      </c>
      <c r="Z48" s="99">
        <v>205389</v>
      </c>
      <c r="AA48" s="99">
        <v>6226</v>
      </c>
      <c r="AB48" s="99">
        <v>564482</v>
      </c>
      <c r="AC48" s="99">
        <v>23688</v>
      </c>
      <c r="AD48" s="99">
        <v>0</v>
      </c>
      <c r="AE48" s="99">
        <v>1370947</v>
      </c>
      <c r="AF48" s="99">
        <v>57512</v>
      </c>
      <c r="AG48" s="99">
        <v>23057</v>
      </c>
      <c r="AH48" s="99">
        <v>179043</v>
      </c>
      <c r="AI48" s="99">
        <v>0</v>
      </c>
      <c r="AJ48" s="99">
        <v>9495</v>
      </c>
      <c r="AK48" s="99">
        <v>12448</v>
      </c>
    </row>
    <row r="49" spans="1:37" x14ac:dyDescent="0.2">
      <c r="A49" s="2" t="s">
        <v>206</v>
      </c>
      <c r="B49" s="31">
        <v>45437</v>
      </c>
      <c r="F49" s="4">
        <v>0.15</v>
      </c>
      <c r="G49" s="5">
        <v>200</v>
      </c>
      <c r="H49" s="4">
        <v>0.8</v>
      </c>
      <c r="I49" s="5">
        <v>400</v>
      </c>
      <c r="J49" s="29">
        <v>1.25</v>
      </c>
      <c r="K49" s="99">
        <v>27977</v>
      </c>
      <c r="L49" s="99">
        <v>16017</v>
      </c>
      <c r="M49" s="99">
        <v>295620</v>
      </c>
      <c r="N49" s="99">
        <v>1034</v>
      </c>
      <c r="O49" s="99">
        <v>0</v>
      </c>
      <c r="P49" s="99">
        <v>1180934</v>
      </c>
      <c r="Q49" s="99">
        <v>0</v>
      </c>
      <c r="R49" s="99">
        <v>0</v>
      </c>
      <c r="S49" s="99">
        <v>0</v>
      </c>
      <c r="T49" s="99">
        <v>97790</v>
      </c>
      <c r="U49" s="99">
        <v>897188</v>
      </c>
      <c r="V49" s="99">
        <v>0</v>
      </c>
      <c r="W49" s="99">
        <v>126981</v>
      </c>
      <c r="X49" s="99">
        <v>8859</v>
      </c>
      <c r="Y49" s="99">
        <v>56742</v>
      </c>
      <c r="Z49" s="99">
        <v>206250</v>
      </c>
      <c r="AA49" s="99">
        <v>7622</v>
      </c>
      <c r="AB49" s="99">
        <v>561222</v>
      </c>
      <c r="AC49" s="99">
        <v>22811</v>
      </c>
      <c r="AD49" s="99">
        <v>0</v>
      </c>
      <c r="AE49" s="99">
        <v>1367148</v>
      </c>
      <c r="AF49" s="99">
        <v>60173</v>
      </c>
      <c r="AG49" s="99">
        <v>15916</v>
      </c>
      <c r="AH49" s="99">
        <v>155067</v>
      </c>
      <c r="AI49" s="99">
        <v>0</v>
      </c>
      <c r="AJ49" s="99">
        <v>6382</v>
      </c>
      <c r="AK49" s="99">
        <v>12769</v>
      </c>
    </row>
    <row r="50" spans="1:37" x14ac:dyDescent="0.2">
      <c r="A50" s="2" t="s">
        <v>207</v>
      </c>
      <c r="B50" s="31">
        <v>45437</v>
      </c>
      <c r="F50" s="4">
        <v>0.15</v>
      </c>
      <c r="G50" s="5">
        <v>200</v>
      </c>
      <c r="H50" s="4">
        <v>0.8</v>
      </c>
      <c r="I50" s="5">
        <v>400</v>
      </c>
      <c r="J50" s="29">
        <v>1.25</v>
      </c>
      <c r="K50" s="99">
        <v>26289</v>
      </c>
      <c r="L50" s="99">
        <v>18084</v>
      </c>
      <c r="M50" s="99">
        <v>278755</v>
      </c>
      <c r="N50" s="99">
        <v>8998</v>
      </c>
      <c r="O50" s="99">
        <v>0</v>
      </c>
      <c r="P50" s="99">
        <v>1167549</v>
      </c>
      <c r="Q50" s="99">
        <v>0</v>
      </c>
      <c r="R50" s="99">
        <v>0</v>
      </c>
      <c r="S50" s="99">
        <v>0</v>
      </c>
      <c r="T50" s="99">
        <v>99747</v>
      </c>
      <c r="U50" s="99">
        <v>875376</v>
      </c>
      <c r="V50" s="99">
        <v>0</v>
      </c>
      <c r="W50" s="99">
        <v>127322</v>
      </c>
      <c r="X50" s="99">
        <v>7831</v>
      </c>
      <c r="Y50" s="99">
        <v>65244</v>
      </c>
      <c r="Z50" s="99">
        <v>208013</v>
      </c>
      <c r="AA50" s="99">
        <v>7149</v>
      </c>
      <c r="AB50" s="99">
        <v>567008</v>
      </c>
      <c r="AC50" s="99">
        <v>26810</v>
      </c>
      <c r="AD50" s="99">
        <v>0</v>
      </c>
      <c r="AE50" s="99">
        <v>1356168</v>
      </c>
      <c r="AF50" s="99">
        <v>64808</v>
      </c>
      <c r="AG50" s="99">
        <v>18623</v>
      </c>
      <c r="AH50" s="99">
        <v>188808</v>
      </c>
      <c r="AI50" s="99">
        <v>0</v>
      </c>
      <c r="AJ50" s="99">
        <v>6137</v>
      </c>
      <c r="AK50" s="99">
        <v>13171</v>
      </c>
    </row>
    <row r="51" spans="1:37" x14ac:dyDescent="0.2">
      <c r="A51" s="2" t="s">
        <v>208</v>
      </c>
      <c r="B51" s="31">
        <v>45437</v>
      </c>
      <c r="F51" s="4">
        <v>0.15</v>
      </c>
      <c r="G51" s="5">
        <v>200</v>
      </c>
      <c r="H51" s="4">
        <v>0.8</v>
      </c>
      <c r="I51" s="5">
        <v>400</v>
      </c>
      <c r="J51" s="29">
        <v>1.25</v>
      </c>
      <c r="K51" s="99">
        <v>25954</v>
      </c>
      <c r="L51" s="99">
        <v>18769</v>
      </c>
      <c r="M51" s="99">
        <v>265515</v>
      </c>
      <c r="N51" s="99">
        <v>8053</v>
      </c>
      <c r="O51" s="99">
        <v>0</v>
      </c>
      <c r="P51" s="99">
        <v>1082425</v>
      </c>
      <c r="Q51" s="99">
        <v>0</v>
      </c>
      <c r="R51" s="99">
        <v>0</v>
      </c>
      <c r="S51" s="99">
        <v>0</v>
      </c>
      <c r="T51" s="99">
        <v>94896</v>
      </c>
      <c r="U51" s="99">
        <v>847971</v>
      </c>
      <c r="V51" s="99">
        <v>0</v>
      </c>
      <c r="W51" s="99">
        <v>112237</v>
      </c>
      <c r="X51" s="99">
        <v>8295</v>
      </c>
      <c r="Y51" s="99">
        <v>59819</v>
      </c>
      <c r="Z51" s="99">
        <v>224007</v>
      </c>
      <c r="AA51" s="99">
        <v>8583</v>
      </c>
      <c r="AB51" s="99">
        <v>556308</v>
      </c>
      <c r="AC51" s="99">
        <v>24783</v>
      </c>
      <c r="AD51" s="99">
        <v>0</v>
      </c>
      <c r="AE51" s="99">
        <v>1249428</v>
      </c>
      <c r="AF51" s="99">
        <v>60370</v>
      </c>
      <c r="AG51" s="99">
        <v>14905</v>
      </c>
      <c r="AH51" s="99">
        <v>153728</v>
      </c>
      <c r="AI51" s="99">
        <v>0</v>
      </c>
      <c r="AJ51" s="99">
        <v>6648</v>
      </c>
      <c r="AK51" s="99">
        <v>9644</v>
      </c>
    </row>
    <row r="52" spans="1:37" x14ac:dyDescent="0.2">
      <c r="A52" s="2" t="s">
        <v>209</v>
      </c>
      <c r="B52" s="31">
        <v>45437</v>
      </c>
      <c r="F52" s="4">
        <v>0.15</v>
      </c>
      <c r="G52" s="5">
        <v>200</v>
      </c>
      <c r="H52" s="4">
        <v>0.8</v>
      </c>
      <c r="I52" s="5">
        <v>400</v>
      </c>
      <c r="J52" s="29">
        <v>1.25</v>
      </c>
      <c r="K52" s="99">
        <v>24108</v>
      </c>
      <c r="L52" s="99">
        <v>18090</v>
      </c>
      <c r="M52" s="99">
        <v>255912</v>
      </c>
      <c r="N52" s="99">
        <v>7110</v>
      </c>
      <c r="O52" s="99">
        <v>0</v>
      </c>
      <c r="P52" s="99">
        <v>1073718</v>
      </c>
      <c r="Q52" s="99">
        <v>0</v>
      </c>
      <c r="R52" s="99">
        <v>0</v>
      </c>
      <c r="S52" s="99">
        <v>0</v>
      </c>
      <c r="T52" s="99">
        <v>92085</v>
      </c>
      <c r="U52" s="99">
        <v>764041</v>
      </c>
      <c r="V52" s="99">
        <v>0</v>
      </c>
      <c r="W52" s="99">
        <v>110176</v>
      </c>
      <c r="X52" s="99">
        <v>9015</v>
      </c>
      <c r="Y52" s="99">
        <v>61242</v>
      </c>
      <c r="Z52" s="99">
        <v>214663</v>
      </c>
      <c r="AA52" s="99">
        <v>8954</v>
      </c>
      <c r="AB52" s="99">
        <v>552058</v>
      </c>
      <c r="AC52" s="99">
        <v>24874</v>
      </c>
      <c r="AD52" s="99">
        <v>0</v>
      </c>
      <c r="AE52" s="99">
        <v>1254952</v>
      </c>
      <c r="AF52" s="99">
        <v>58360</v>
      </c>
      <c r="AG52" s="99">
        <v>15640</v>
      </c>
      <c r="AH52" s="99">
        <v>180015</v>
      </c>
      <c r="AI52" s="99">
        <v>0</v>
      </c>
      <c r="AJ52" s="99">
        <v>6162</v>
      </c>
      <c r="AK52" s="99">
        <v>12779</v>
      </c>
    </row>
    <row r="53" spans="1:37" x14ac:dyDescent="0.2">
      <c r="A53" s="2" t="s">
        <v>210</v>
      </c>
      <c r="B53" s="31">
        <v>45437</v>
      </c>
      <c r="F53" s="4">
        <v>0.15</v>
      </c>
      <c r="G53" s="5">
        <v>200</v>
      </c>
      <c r="H53" s="4">
        <v>0.8</v>
      </c>
      <c r="I53" s="5">
        <v>400</v>
      </c>
      <c r="J53" s="29">
        <v>1.25</v>
      </c>
      <c r="K53" s="99">
        <v>24936</v>
      </c>
      <c r="L53" s="99">
        <v>18006</v>
      </c>
      <c r="M53" s="99">
        <v>263009</v>
      </c>
      <c r="N53" s="99">
        <v>7834</v>
      </c>
      <c r="O53" s="99">
        <v>0</v>
      </c>
      <c r="P53" s="99">
        <v>1085159</v>
      </c>
      <c r="Q53" s="99">
        <v>409</v>
      </c>
      <c r="R53" s="99">
        <v>0</v>
      </c>
      <c r="S53" s="99">
        <v>0</v>
      </c>
      <c r="T53" s="99">
        <v>99710</v>
      </c>
      <c r="U53" s="99">
        <v>814458</v>
      </c>
      <c r="V53" s="99">
        <v>0</v>
      </c>
      <c r="W53" s="99">
        <v>111644</v>
      </c>
      <c r="X53" s="99">
        <v>8872</v>
      </c>
      <c r="Y53" s="99">
        <v>61468</v>
      </c>
      <c r="Z53" s="99">
        <v>216792</v>
      </c>
      <c r="AA53" s="99">
        <v>8835</v>
      </c>
      <c r="AB53" s="99">
        <v>561086</v>
      </c>
      <c r="AC53" s="99">
        <v>25563</v>
      </c>
      <c r="AD53" s="99">
        <v>0</v>
      </c>
      <c r="AE53" s="99">
        <v>1274252</v>
      </c>
      <c r="AF53" s="99">
        <v>59323</v>
      </c>
      <c r="AG53" s="99">
        <v>15548</v>
      </c>
      <c r="AH53" s="99">
        <v>194155</v>
      </c>
      <c r="AI53" s="99">
        <v>0</v>
      </c>
      <c r="AJ53" s="99">
        <v>6720</v>
      </c>
      <c r="AK53" s="99">
        <v>13154</v>
      </c>
    </row>
    <row r="54" spans="1:37" x14ac:dyDescent="0.2">
      <c r="A54" s="2" t="s">
        <v>211</v>
      </c>
      <c r="B54" s="31">
        <v>45437</v>
      </c>
      <c r="F54" s="4">
        <v>0.15</v>
      </c>
      <c r="G54" s="5">
        <v>200</v>
      </c>
      <c r="H54" s="4">
        <v>0.8</v>
      </c>
      <c r="I54" s="5">
        <v>400</v>
      </c>
      <c r="J54" s="29">
        <v>1.25</v>
      </c>
      <c r="K54" s="99">
        <v>25842</v>
      </c>
      <c r="L54" s="99">
        <v>20247</v>
      </c>
      <c r="M54" s="99">
        <v>272241</v>
      </c>
      <c r="N54" s="99">
        <v>5647</v>
      </c>
      <c r="O54" s="99">
        <v>0</v>
      </c>
      <c r="P54" s="99">
        <v>1114160</v>
      </c>
      <c r="Q54" s="99">
        <v>0</v>
      </c>
      <c r="R54" s="99">
        <v>0</v>
      </c>
      <c r="S54" s="99">
        <v>0</v>
      </c>
      <c r="T54" s="99">
        <v>100989</v>
      </c>
      <c r="U54" s="99">
        <v>878990</v>
      </c>
      <c r="V54" s="99">
        <v>0</v>
      </c>
      <c r="W54" s="99">
        <v>137531</v>
      </c>
      <c r="X54" s="99">
        <v>8646</v>
      </c>
      <c r="Y54" s="99">
        <v>65577</v>
      </c>
      <c r="Z54" s="99">
        <v>213688</v>
      </c>
      <c r="AA54" s="99">
        <v>9228</v>
      </c>
      <c r="AB54" s="99">
        <v>563232</v>
      </c>
      <c r="AC54" s="99">
        <v>25915</v>
      </c>
      <c r="AD54" s="99">
        <v>0</v>
      </c>
      <c r="AE54" s="99">
        <v>1305760</v>
      </c>
      <c r="AF54" s="99">
        <v>59500</v>
      </c>
      <c r="AG54" s="99">
        <v>15632</v>
      </c>
      <c r="AH54" s="99">
        <v>158573</v>
      </c>
      <c r="AI54" s="99">
        <v>0</v>
      </c>
      <c r="AJ54" s="99">
        <v>7509</v>
      </c>
      <c r="AK54" s="99">
        <v>13096</v>
      </c>
    </row>
    <row r="55" spans="1:37" x14ac:dyDescent="0.2">
      <c r="A55" s="2" t="s">
        <v>212</v>
      </c>
      <c r="B55" s="31">
        <v>45437</v>
      </c>
      <c r="F55" s="4">
        <v>0.15</v>
      </c>
      <c r="G55" s="5">
        <v>200</v>
      </c>
      <c r="H55" s="4">
        <v>0.8</v>
      </c>
      <c r="I55" s="5">
        <v>400</v>
      </c>
      <c r="J55" s="29">
        <v>1.25</v>
      </c>
      <c r="K55" s="99">
        <v>24779</v>
      </c>
      <c r="L55" s="99">
        <v>0</v>
      </c>
      <c r="M55" s="99">
        <v>276691</v>
      </c>
      <c r="N55" s="99">
        <v>4500</v>
      </c>
      <c r="O55" s="99">
        <v>0</v>
      </c>
      <c r="P55" s="99">
        <v>1162324</v>
      </c>
      <c r="Q55" s="99">
        <v>0</v>
      </c>
      <c r="R55" s="99">
        <v>0</v>
      </c>
      <c r="S55" s="99">
        <v>0</v>
      </c>
      <c r="T55" s="99">
        <v>103960</v>
      </c>
      <c r="U55" s="99">
        <v>869578</v>
      </c>
      <c r="V55" s="99">
        <v>0</v>
      </c>
      <c r="W55" s="99">
        <v>114015</v>
      </c>
      <c r="X55" s="99">
        <v>6857</v>
      </c>
      <c r="Y55" s="99">
        <v>60629</v>
      </c>
      <c r="Z55" s="99">
        <v>197734</v>
      </c>
      <c r="AA55" s="99">
        <v>8697</v>
      </c>
      <c r="AB55" s="99">
        <v>554016</v>
      </c>
      <c r="AC55" s="99">
        <v>24941</v>
      </c>
      <c r="AD55" s="99">
        <v>0</v>
      </c>
      <c r="AE55" s="99">
        <v>1348495</v>
      </c>
      <c r="AF55" s="99">
        <v>57939</v>
      </c>
      <c r="AG55" s="99">
        <v>15435</v>
      </c>
      <c r="AH55" s="99">
        <v>183054</v>
      </c>
      <c r="AI55" s="99">
        <v>0</v>
      </c>
      <c r="AJ55" s="99">
        <v>5971</v>
      </c>
      <c r="AK55" s="99">
        <v>5314</v>
      </c>
    </row>
  </sheetData>
  <pageMargins left="0.75" right="0.75" top="1" bottom="1" header="0.5" footer="0.5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12"/>
    <pageSetUpPr fitToPage="1"/>
  </sheetPr>
  <dimension ref="A1:AM59"/>
  <sheetViews>
    <sheetView tabSelected="1" zoomScaleNormal="100" workbookViewId="0">
      <selection activeCell="AM25" sqref="AM25:AM29"/>
    </sheetView>
  </sheetViews>
  <sheetFormatPr defaultColWidth="9.140625" defaultRowHeight="12.75" x14ac:dyDescent="0.2"/>
  <cols>
    <col min="1" max="1" width="6.85546875" style="2" customWidth="1"/>
    <col min="2" max="2" width="12.85546875" style="60" customWidth="1"/>
    <col min="3" max="3" width="10.85546875" style="2" customWidth="1"/>
    <col min="4" max="4" width="4.85546875" style="2" customWidth="1"/>
    <col min="5" max="5" width="7" style="2" customWidth="1"/>
    <col min="6" max="6" width="6.42578125" style="29" customWidth="1"/>
    <col min="7" max="7" width="8.42578125" style="29" customWidth="1"/>
    <col min="8" max="8" width="11.7109375" style="29" customWidth="1"/>
    <col min="9" max="39" width="12.85546875" style="29" customWidth="1"/>
    <col min="40" max="248" width="8.42578125" style="2" customWidth="1"/>
    <col min="249" max="16384" width="9.140625" style="2"/>
  </cols>
  <sheetData>
    <row r="1" spans="1:39" ht="19.5" x14ac:dyDescent="0.25">
      <c r="A1" s="100" t="s">
        <v>127</v>
      </c>
      <c r="B1" s="100"/>
      <c r="C1" s="100"/>
      <c r="D1" s="100"/>
      <c r="E1" s="100"/>
      <c r="F1" s="100"/>
      <c r="G1" s="100"/>
      <c r="H1" s="100"/>
    </row>
    <row r="2" spans="1:39" x14ac:dyDescent="0.2">
      <c r="A2" s="2" t="s">
        <v>149</v>
      </c>
    </row>
    <row r="3" spans="1:39" ht="19.5" x14ac:dyDescent="0.25">
      <c r="A3" s="2" t="s">
        <v>128</v>
      </c>
      <c r="J3" s="61" t="s">
        <v>133</v>
      </c>
      <c r="K3" s="62"/>
      <c r="L3" s="62"/>
    </row>
    <row r="4" spans="1:39" ht="19.5" x14ac:dyDescent="0.25">
      <c r="A4" s="2" t="s">
        <v>129</v>
      </c>
      <c r="J4" s="63" t="s">
        <v>147</v>
      </c>
      <c r="K4" s="64"/>
      <c r="L4" s="64"/>
      <c r="M4" s="64"/>
    </row>
    <row r="5" spans="1:39" x14ac:dyDescent="0.2">
      <c r="A5" s="65" t="s">
        <v>130</v>
      </c>
      <c r="C5" s="2" t="s">
        <v>131</v>
      </c>
    </row>
    <row r="6" spans="1:39" ht="18" x14ac:dyDescent="0.25">
      <c r="A6" s="66"/>
    </row>
    <row r="8" spans="1:39" ht="15" x14ac:dyDescent="0.2">
      <c r="B8" s="67" t="s">
        <v>108</v>
      </c>
      <c r="C8" s="68">
        <f>'Peak Areas'!B2</f>
        <v>0</v>
      </c>
    </row>
    <row r="9" spans="1:39" ht="19.5" x14ac:dyDescent="0.25">
      <c r="B9" s="67"/>
      <c r="C9" s="69"/>
      <c r="L9" s="70" t="s">
        <v>101</v>
      </c>
    </row>
    <row r="10" spans="1:39" ht="17.25" x14ac:dyDescent="0.2">
      <c r="M10" s="71" t="s">
        <v>162</v>
      </c>
    </row>
    <row r="11" spans="1:39" x14ac:dyDescent="0.2">
      <c r="K11" s="72"/>
      <c r="L11" s="72"/>
      <c r="M11" s="72" t="s">
        <v>148</v>
      </c>
      <c r="N11" s="72"/>
      <c r="O11" s="72"/>
    </row>
    <row r="12" spans="1:39" s="22" customFormat="1" x14ac:dyDescent="0.2">
      <c r="A12" s="73"/>
      <c r="B12" s="74"/>
      <c r="C12" s="75"/>
      <c r="D12" s="75"/>
      <c r="E12" s="75"/>
      <c r="F12" s="76" t="s">
        <v>107</v>
      </c>
      <c r="G12" s="76" t="s">
        <v>120</v>
      </c>
      <c r="H12" s="76" t="s">
        <v>77</v>
      </c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</row>
    <row r="13" spans="1:39" s="22" customFormat="1" ht="14.25" x14ac:dyDescent="0.25">
      <c r="A13" s="77" t="s">
        <v>88</v>
      </c>
      <c r="B13" s="78" t="s">
        <v>46</v>
      </c>
      <c r="C13" s="79" t="s">
        <v>115</v>
      </c>
      <c r="D13" s="79" t="s">
        <v>90</v>
      </c>
      <c r="E13" s="79" t="s">
        <v>87</v>
      </c>
      <c r="F13" s="80" t="s">
        <v>132</v>
      </c>
      <c r="G13" s="80" t="s">
        <v>44</v>
      </c>
      <c r="H13" s="80" t="s">
        <v>43</v>
      </c>
      <c r="I13" s="80" t="s">
        <v>163</v>
      </c>
      <c r="J13" s="80" t="s">
        <v>164</v>
      </c>
      <c r="K13" s="80" t="s">
        <v>93</v>
      </c>
      <c r="L13" s="80" t="s">
        <v>6</v>
      </c>
      <c r="M13" s="80" t="s">
        <v>67</v>
      </c>
      <c r="N13" s="80" t="s">
        <v>7</v>
      </c>
      <c r="O13" s="80" t="s">
        <v>85</v>
      </c>
      <c r="P13" s="80" t="s">
        <v>102</v>
      </c>
      <c r="Q13" s="80" t="s">
        <v>118</v>
      </c>
      <c r="R13" s="80" t="s">
        <v>49</v>
      </c>
      <c r="S13" s="80" t="s">
        <v>19</v>
      </c>
      <c r="T13" s="80" t="s">
        <v>15</v>
      </c>
      <c r="U13" s="80" t="s">
        <v>52</v>
      </c>
      <c r="V13" s="80" t="s">
        <v>79</v>
      </c>
      <c r="W13" s="80" t="s">
        <v>121</v>
      </c>
      <c r="X13" s="80" t="s">
        <v>69</v>
      </c>
      <c r="Y13" s="80" t="s">
        <v>29</v>
      </c>
      <c r="Z13" s="80" t="s">
        <v>32</v>
      </c>
      <c r="AA13" s="80" t="s">
        <v>28</v>
      </c>
      <c r="AB13" s="80" t="s">
        <v>33</v>
      </c>
      <c r="AC13" s="80" t="s">
        <v>144</v>
      </c>
      <c r="AD13" s="80" t="s">
        <v>145</v>
      </c>
      <c r="AE13" s="80" t="s">
        <v>154</v>
      </c>
      <c r="AF13" s="80" t="s">
        <v>156</v>
      </c>
      <c r="AG13" s="80" t="s">
        <v>157</v>
      </c>
      <c r="AH13" s="80" t="s">
        <v>158</v>
      </c>
      <c r="AI13" s="80" t="s">
        <v>155</v>
      </c>
      <c r="AJ13" s="80"/>
      <c r="AK13" s="80" t="s">
        <v>34</v>
      </c>
      <c r="AL13" s="80" t="s">
        <v>116</v>
      </c>
      <c r="AM13" s="80" t="s">
        <v>14</v>
      </c>
    </row>
    <row r="14" spans="1:39" s="22" customFormat="1" x14ac:dyDescent="0.2">
      <c r="A14" s="81"/>
      <c r="B14" s="82"/>
      <c r="C14" s="81"/>
      <c r="D14" s="81"/>
      <c r="E14" s="81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</row>
    <row r="15" spans="1:39" x14ac:dyDescent="0.2">
      <c r="A15" s="2" t="str">
        <f>'Peak Areas'!A11</f>
        <v>T0 A</v>
      </c>
      <c r="B15" s="60">
        <f>'Peak Areas'!B11</f>
        <v>45434</v>
      </c>
      <c r="C15" s="2">
        <f>'Peak Areas'!C11</f>
        <v>0</v>
      </c>
      <c r="D15" s="2">
        <f>'Peak Areas'!D11</f>
        <v>0</v>
      </c>
      <c r="E15" s="2">
        <f>'Peak Areas'!E11</f>
        <v>0</v>
      </c>
      <c r="F15" s="29">
        <f>'Peak Areas'!F11</f>
        <v>0.15</v>
      </c>
      <c r="G15" s="29">
        <f>((1/'Peak Areas'!$G11)*(('Peak Areas'!$H11+('Internal Standard'!$E$10/1000))/'Peak Areas'!$F11)*'Peak Areas'!$J11)*H15</f>
        <v>3.6355245765129947E-2</v>
      </c>
      <c r="H15" s="29">
        <f>(('Internal Standard'!$F$13*('Peak Areas'!G11/'Internal Standard'!$C$10))/'Peak Areas'!AB11)</f>
        <v>1.0265010568977866</v>
      </c>
      <c r="I15" s="29">
        <f>IF('Peak Areas'!L11=0,0,((('Peak Areas'!L11*Coefficients!$G$21+Coefficients!$H$21)*$G15)))</f>
        <v>0.2529418309576692</v>
      </c>
      <c r="J15" s="29">
        <f>IF('Peak Areas'!M11=0,0,((('Peak Areas'!M11*Coefficients!$G$20+Coefficients!$H$20)*$G15)))</f>
        <v>0.34316090944852023</v>
      </c>
      <c r="K15" s="29">
        <f>IF('Peak Areas'!N11=0,0,((('Peak Areas'!N11*Coefficients!$G$41+Coefficients!$H$41)*$G15)))</f>
        <v>2.1734106210471154E-2</v>
      </c>
      <c r="L15" s="29">
        <f>IF('Peak Areas'!O11=0,0,((('Peak Areas'!O11*Coefficients!$G$10+Coefficients!$H$10)*$G15)))</f>
        <v>0</v>
      </c>
      <c r="M15" s="29">
        <f>IF('Peak Areas'!P11=0,0,((('Peak Areas'!P11*Coefficients!$G$32+Coefficients!$H$32)*$G15)))</f>
        <v>1.4543149463086857</v>
      </c>
      <c r="N15" s="29">
        <f>IF('Peak Areas'!Q11=0,0,((('Peak Areas'!Q11*Coefficients!$G$11+Coefficients!$H$11)*$G15)))</f>
        <v>0</v>
      </c>
      <c r="O15" s="29">
        <f>IF('Peak Areas'!R11=0,0,((('Peak Areas'!R11*Coefficients!$G$39+Coefficients!$H$39)*$G15)))</f>
        <v>0</v>
      </c>
      <c r="P15" s="29">
        <f>IF('Peak Areas'!S11=0,0,((('Peak Areas'!S11*Coefficients!$G$46+Coefficients!$H$46)*$G15)))</f>
        <v>0</v>
      </c>
      <c r="Q15" s="29">
        <f>IF('Peak Areas'!T11=0,0,((('Peak Areas'!T11*Coefficients!$G$51+Coefficients!$H$51)*$G15)))</f>
        <v>0.10274210628908291</v>
      </c>
      <c r="R15" s="29">
        <f>IF('Peak Areas'!U11=0,0,((('Peak Areas'!U11*Coefficients!$G$26+Coefficients!$H$26)*$G15)))</f>
        <v>1.2793866295686236</v>
      </c>
      <c r="S15" s="29">
        <f>IF('Peak Areas'!V11=0,0,((('Peak Areas'!V11*Coefficients!$G$13+Coefficients!$H$13)*$G15)))</f>
        <v>0</v>
      </c>
      <c r="T15" s="29">
        <f>IF('Peak Areas'!W11=0,0,((('Peak Areas'!W11*Coefficients!$G$12+Coefficients!$H$12)*$G15)))</f>
        <v>0.44123275461223305</v>
      </c>
      <c r="U15" s="29">
        <f>IF('Peak Areas'!X11=0,0,((('Peak Areas'!X11*Coefficients!$G$27+Coefficients!$H$27)*$G15)))</f>
        <v>3.5205842914685294E-2</v>
      </c>
      <c r="V15" s="29">
        <f>IF('Peak Areas'!Y11=0,0,((('Peak Areas'!Y11*Coefficients!$G$34+Coefficients!$H$34)*$G15)))</f>
        <v>4.9668238564779775E-2</v>
      </c>
      <c r="W15" s="29">
        <f>IF('Peak Areas'!Z11=0,0,((('Peak Areas'!Z11*Coefficients!$G$52+Coefficients!$H$52)*$G15)))</f>
        <v>0.34898989173451833</v>
      </c>
      <c r="X15" s="29">
        <f>IF('Peak Areas'!AA11=0,0,((('Peak Areas'!AA11*Coefficients!$G$33+Coefficients!$H$33)*$G15)))</f>
        <v>0</v>
      </c>
      <c r="Y15" s="29">
        <f>IF('Peak Areas'!AC11=0,0,((('Peak Areas'!AC11*Coefficients!$G$19+Coefficients!$H$19)*$G15)))</f>
        <v>0</v>
      </c>
      <c r="Z15" s="29">
        <f>IF('Peak Areas'!AD11=0,0,((('Peak Areas'!AD11*Coefficients!$G$18+Coefficients!$H$18)*$G15)))</f>
        <v>0</v>
      </c>
      <c r="AA15" s="29">
        <f>IF('Peak Areas'!AE11=0,0,((('Peak Areas'!AE11*Coefficients!$G$18+Coefficients!$H$18)*$G15)))</f>
        <v>6.4629465315657235</v>
      </c>
      <c r="AB15" s="29">
        <f>IF('Peak Areas'!AF11=0,0,((('Peak Areas'!AF11*Coefficients!$G$18+Coefficients!$H$18)*$G15)))</f>
        <v>0.19755928799722239</v>
      </c>
      <c r="AC15" s="29">
        <f>IF('Peak Areas'!AG11=0,0,((('Peak Areas'!AG11*Coefficients!$G$7+Coefficients!$H$7)*$G15)))</f>
        <v>0.18249760720806038</v>
      </c>
      <c r="AD15" s="29">
        <f>IF('Peak Areas'!AH11=0,0,((('Peak Areas'!AH11*Coefficients!$G$6+Coefficients!$H$6)*$G15)))</f>
        <v>0.66255170354438742</v>
      </c>
      <c r="AE15" s="29">
        <f>IF('Peak Areas'!AI11=0,0,((('Peak Areas'!AI11*Coefficients!$G$38+Coefficients!$H$38)*$G15)))</f>
        <v>0</v>
      </c>
      <c r="AF15" s="29">
        <f>IF('Peak Areas'!AJ11=0,0,((('Peak Areas'!AJ11*Coefficients!$G$24+Coefficients!$H$24)*$G15)))</f>
        <v>2.3848512644281807E-2</v>
      </c>
      <c r="AG15" s="29">
        <f>IF('Peak Areas'!AK11=0,0,((('Peak Areas'!AK11*Coefficients!$G$31+Coefficients!$H$31)*$G15)))</f>
        <v>3.7560612314721457E-2</v>
      </c>
      <c r="AH15" s="29">
        <f>IF('Peak Areas'!AL11=0,0,((('Peak Areas'!AL11*Coefficients!$G$15+Coefficients!$H$15)*$G15)))</f>
        <v>0</v>
      </c>
      <c r="AI15" s="29">
        <f>IF('Peak Areas'!AM11=0,0,((('Peak Areas'!AM11*Coefficients!$G$38+Coefficients!$H$38)*$G15)))</f>
        <v>0</v>
      </c>
      <c r="AK15" s="29">
        <f>IF('Peak Areas'!K11=0,0,((('Peak Areas'!K11*Coefficients!$G$22+Coefficients!$H$22)*$G15)))</f>
        <v>0</v>
      </c>
      <c r="AL15" s="29">
        <f>AA15+AK15</f>
        <v>6.4629465315657235</v>
      </c>
      <c r="AM15" s="29">
        <f>Z15+AA15+AB15+AK15</f>
        <v>6.6605058195629461</v>
      </c>
    </row>
    <row r="16" spans="1:39" x14ac:dyDescent="0.2">
      <c r="A16" s="2" t="str">
        <f>'Peak Areas'!A12</f>
        <v>T0 B</v>
      </c>
      <c r="B16" s="60">
        <f>'Peak Areas'!B12</f>
        <v>45434</v>
      </c>
      <c r="C16" s="2">
        <f>'Peak Areas'!C12</f>
        <v>0</v>
      </c>
      <c r="D16" s="2">
        <f>'Peak Areas'!D12</f>
        <v>0</v>
      </c>
      <c r="E16" s="2">
        <f>'Peak Areas'!E12</f>
        <v>0</v>
      </c>
      <c r="F16" s="29">
        <f>'Peak Areas'!F12</f>
        <v>0.15</v>
      </c>
      <c r="G16" s="29">
        <f>((1/'Peak Areas'!$G12)*(('Peak Areas'!$H12+('Internal Standard'!$E$10/1000))/'Peak Areas'!$F12)*'Peak Areas'!$J12)*H16</f>
        <v>3.3713401661032698E-2</v>
      </c>
      <c r="H16" s="29">
        <f>(('Internal Standard'!$F$13*('Peak Areas'!G12/'Internal Standard'!$C$10))/'Peak Areas'!AB12)</f>
        <v>0.95190781160562898</v>
      </c>
      <c r="I16" s="29">
        <f>IF('Peak Areas'!L12=0,0,((('Peak Areas'!L12*Coefficients!$G$21+Coefficients!$H$21)*$G16)))</f>
        <v>0</v>
      </c>
      <c r="J16" s="29">
        <f>IF('Peak Areas'!M12=0,0,((('Peak Areas'!M12*Coefficients!$G$20+Coefficients!$H$20)*$G16)))</f>
        <v>0.26181157039590958</v>
      </c>
      <c r="K16" s="29">
        <f>IF('Peak Areas'!N12=0,0,((('Peak Areas'!N12*Coefficients!$G$41+Coefficients!$H$41)*$G16)))</f>
        <v>3.4571877158710712E-2</v>
      </c>
      <c r="L16" s="29">
        <f>IF('Peak Areas'!O12=0,0,((('Peak Areas'!O12*Coefficients!$G$10+Coefficients!$H$10)*$G16)))</f>
        <v>0</v>
      </c>
      <c r="M16" s="29">
        <f>IF('Peak Areas'!P12=0,0,((('Peak Areas'!P12*Coefficients!$G$32+Coefficients!$H$32)*$G16)))</f>
        <v>1.4892717634154151</v>
      </c>
      <c r="N16" s="29">
        <f>IF('Peak Areas'!Q12=0,0,((('Peak Areas'!Q12*Coefficients!$G$11+Coefficients!$H$11)*$G16)))</f>
        <v>0</v>
      </c>
      <c r="O16" s="29">
        <f>IF('Peak Areas'!R12=0,0,((('Peak Areas'!R12*Coefficients!$G$39+Coefficients!$H$39)*$G16)))</f>
        <v>0</v>
      </c>
      <c r="P16" s="29">
        <f>IF('Peak Areas'!S12=0,0,((('Peak Areas'!S12*Coefficients!$G$46+Coefficients!$H$46)*$G16)))</f>
        <v>0</v>
      </c>
      <c r="Q16" s="29">
        <f>IF('Peak Areas'!T12=0,0,((('Peak Areas'!T12*Coefficients!$G$51+Coefficients!$H$51)*$G16)))</f>
        <v>8.4257966066074066E-2</v>
      </c>
      <c r="R16" s="29">
        <f>IF('Peak Areas'!U12=0,0,((('Peak Areas'!U12*Coefficients!$G$26+Coefficients!$H$26)*$G16)))</f>
        <v>1.2754850101931545</v>
      </c>
      <c r="S16" s="29">
        <f>IF('Peak Areas'!V12=0,0,((('Peak Areas'!V12*Coefficients!$G$13+Coefficients!$H$13)*$G16)))</f>
        <v>0</v>
      </c>
      <c r="T16" s="29">
        <f>IF('Peak Areas'!W12=0,0,((('Peak Areas'!W12*Coefficients!$G$12+Coefficients!$H$12)*$G16)))</f>
        <v>0.42662868303288165</v>
      </c>
      <c r="U16" s="29">
        <f>IF('Peak Areas'!X12=0,0,((('Peak Areas'!X12*Coefficients!$G$27+Coefficients!$H$27)*$G16)))</f>
        <v>4.1581615745816668E-2</v>
      </c>
      <c r="V16" s="29">
        <f>IF('Peak Areas'!Y12=0,0,((('Peak Areas'!Y12*Coefficients!$G$34+Coefficients!$H$34)*$G16)))</f>
        <v>5.1996987139406356E-2</v>
      </c>
      <c r="W16" s="29">
        <f>IF('Peak Areas'!Z12=0,0,((('Peak Areas'!Z12*Coefficients!$G$52+Coefficients!$H$52)*$G16)))</f>
        <v>0.34191326742945799</v>
      </c>
      <c r="X16" s="29">
        <f>IF('Peak Areas'!AA12=0,0,((('Peak Areas'!AA12*Coefficients!$G$33+Coefficients!$H$33)*$G16)))</f>
        <v>4.8122549831958412E-2</v>
      </c>
      <c r="Y16" s="29">
        <f>IF('Peak Areas'!AC12=0,0,((('Peak Areas'!AC12*Coefficients!$G$19+Coefficients!$H$19)*$G16)))</f>
        <v>0</v>
      </c>
      <c r="Z16" s="29">
        <f>IF('Peak Areas'!AD12=0,0,((('Peak Areas'!AD12*Coefficients!$G$18+Coefficients!$H$18)*$G16)))</f>
        <v>0</v>
      </c>
      <c r="AA16" s="29">
        <f>IF('Peak Areas'!AE12=0,0,((('Peak Areas'!AE12*Coefficients!$G$18+Coefficients!$H$18)*$G16)))</f>
        <v>6.3406062127806644</v>
      </c>
      <c r="AB16" s="29">
        <f>IF('Peak Areas'!AF12=0,0,((('Peak Areas'!AF12*Coefficients!$G$18+Coefficients!$H$18)*$G16)))</f>
        <v>0.20093765069112951</v>
      </c>
      <c r="AC16" s="29">
        <f>IF('Peak Areas'!AG12=0,0,((('Peak Areas'!AG12*Coefficients!$G$7+Coefficients!$H$7)*$G16)))</f>
        <v>0.14312506413901591</v>
      </c>
      <c r="AD16" s="29">
        <f>IF('Peak Areas'!AH12=0,0,((('Peak Areas'!AH12*Coefficients!$G$6+Coefficients!$H$6)*$G16)))</f>
        <v>0.59883750494214416</v>
      </c>
      <c r="AE16" s="29">
        <f>IF('Peak Areas'!AI12=0,0,((('Peak Areas'!AI12*Coefficients!$G$38+Coefficients!$H$38)*$G16)))</f>
        <v>0</v>
      </c>
      <c r="AF16" s="29">
        <f>IF('Peak Areas'!AJ12=0,0,((('Peak Areas'!AJ12*Coefficients!$G$24+Coefficients!$H$24)*$G16)))</f>
        <v>2.0768530952181542E-2</v>
      </c>
      <c r="AG16" s="29">
        <f>IF('Peak Areas'!AK12=0,0,((('Peak Areas'!AK12*Coefficients!$G$31+Coefficients!$H$31)*$G16)))</f>
        <v>3.3748852543532451E-2</v>
      </c>
      <c r="AH16" s="29">
        <f>IF('Peak Areas'!AL12=0,0,((('Peak Areas'!AL12*Coefficients!$G$15+Coefficients!$H$15)*$G16)))</f>
        <v>0</v>
      </c>
      <c r="AI16" s="29">
        <f>IF('Peak Areas'!AM12=0,0,((('Peak Areas'!AM12*Coefficients!$G$38+Coefficients!$H$38)*$G16)))</f>
        <v>0</v>
      </c>
      <c r="AK16" s="29">
        <f>IF('Peak Areas'!K12=0,0,((('Peak Areas'!K12*Coefficients!$G$22+Coefficients!$H$22)*$G16)))</f>
        <v>0</v>
      </c>
      <c r="AL16" s="29">
        <f t="shared" ref="AL16:AL59" si="0">AA16+AK16</f>
        <v>6.3406062127806644</v>
      </c>
      <c r="AM16" s="29">
        <f t="shared" ref="AM16:AM59" si="1">Z16+AA16+AB16+AK16</f>
        <v>6.5415438634717935</v>
      </c>
    </row>
    <row r="17" spans="1:39" x14ac:dyDescent="0.2">
      <c r="A17" s="2" t="str">
        <f>'Peak Areas'!A13</f>
        <v>T0 C</v>
      </c>
      <c r="B17" s="60">
        <f>'Peak Areas'!B13</f>
        <v>45434</v>
      </c>
      <c r="C17" s="2">
        <f>'Peak Areas'!C13</f>
        <v>0</v>
      </c>
      <c r="D17" s="2">
        <f>'Peak Areas'!D13</f>
        <v>0</v>
      </c>
      <c r="E17" s="2">
        <f>'Peak Areas'!E13</f>
        <v>0</v>
      </c>
      <c r="F17" s="29">
        <f>'Peak Areas'!F13</f>
        <v>0.15</v>
      </c>
      <c r="G17" s="29">
        <f>((1/'Peak Areas'!$G13)*(('Peak Areas'!$H13+('Internal Standard'!$E$10/1000))/'Peak Areas'!$F13)*'Peak Areas'!$J13)*H17</f>
        <v>4.1864012785122778E-2</v>
      </c>
      <c r="H17" s="29">
        <f>(('Internal Standard'!$F$13*('Peak Areas'!G13/'Internal Standard'!$C$10))/'Peak Areas'!AB13)</f>
        <v>1.1820427139328782</v>
      </c>
      <c r="I17" s="29">
        <f>IF('Peak Areas'!L13=0,0,((('Peak Areas'!L13*Coefficients!$G$21+Coefficients!$H$21)*$G17)))</f>
        <v>0</v>
      </c>
      <c r="J17" s="29">
        <f>IF('Peak Areas'!M13=0,0,((('Peak Areas'!M13*Coefficients!$G$20+Coefficients!$H$20)*$G17)))</f>
        <v>0.35111620250582054</v>
      </c>
      <c r="K17" s="29">
        <f>IF('Peak Areas'!N13=0,0,((('Peak Areas'!N13*Coefficients!$G$41+Coefficients!$H$41)*$G17)))</f>
        <v>5.7593499604532923E-2</v>
      </c>
      <c r="L17" s="29">
        <f>IF('Peak Areas'!O13=0,0,((('Peak Areas'!O13*Coefficients!$G$10+Coefficients!$H$10)*$G17)))</f>
        <v>0</v>
      </c>
      <c r="M17" s="29">
        <f>IF('Peak Areas'!P13=0,0,((('Peak Areas'!P13*Coefficients!$G$32+Coefficients!$H$32)*$G17)))</f>
        <v>1.6599354406557538</v>
      </c>
      <c r="N17" s="29">
        <f>IF('Peak Areas'!Q13=0,0,((('Peak Areas'!Q13*Coefficients!$G$11+Coefficients!$H$11)*$G17)))</f>
        <v>0</v>
      </c>
      <c r="O17" s="29">
        <f>IF('Peak Areas'!R13=0,0,((('Peak Areas'!R13*Coefficients!$G$39+Coefficients!$H$39)*$G17)))</f>
        <v>0</v>
      </c>
      <c r="P17" s="29">
        <f>IF('Peak Areas'!S13=0,0,((('Peak Areas'!S13*Coefficients!$G$46+Coefficients!$H$46)*$G17)))</f>
        <v>0</v>
      </c>
      <c r="Q17" s="29">
        <f>IF('Peak Areas'!T13=0,0,((('Peak Areas'!T13*Coefficients!$G$51+Coefficients!$H$51)*$G17)))</f>
        <v>9.1487233258337658E-2</v>
      </c>
      <c r="R17" s="29">
        <f>IF('Peak Areas'!U13=0,0,((('Peak Areas'!U13*Coefficients!$G$26+Coefficients!$H$26)*$G17)))</f>
        <v>1.3922115115063787</v>
      </c>
      <c r="S17" s="29">
        <f>IF('Peak Areas'!V13=0,0,((('Peak Areas'!V13*Coefficients!$G$13+Coefficients!$H$13)*$G17)))</f>
        <v>0</v>
      </c>
      <c r="T17" s="29">
        <f>IF('Peak Areas'!W13=0,0,((('Peak Areas'!W13*Coefficients!$G$12+Coefficients!$H$12)*$G17)))</f>
        <v>0.45297719541705483</v>
      </c>
      <c r="U17" s="29">
        <f>IF('Peak Areas'!X13=0,0,((('Peak Areas'!X13*Coefficients!$G$27+Coefficients!$H$27)*$G17)))</f>
        <v>4.3445896300690699E-2</v>
      </c>
      <c r="V17" s="29">
        <f>IF('Peak Areas'!Y13=0,0,((('Peak Areas'!Y13*Coefficients!$G$34+Coefficients!$H$34)*$G17)))</f>
        <v>5.7899510945871875E-2</v>
      </c>
      <c r="W17" s="29">
        <f>IF('Peak Areas'!Z13=0,0,((('Peak Areas'!Z13*Coefficients!$G$52+Coefficients!$H$52)*$G17)))</f>
        <v>0.34686201553290147</v>
      </c>
      <c r="X17" s="29">
        <f>IF('Peak Areas'!AA13=0,0,((('Peak Areas'!AA13*Coefficients!$G$33+Coefficients!$H$33)*$G17)))</f>
        <v>5.5680718823377169E-2</v>
      </c>
      <c r="Y17" s="29">
        <f>IF('Peak Areas'!AC13=0,0,((('Peak Areas'!AC13*Coefficients!$G$19+Coefficients!$H$19)*$G17)))</f>
        <v>0</v>
      </c>
      <c r="Z17" s="29">
        <f>IF('Peak Areas'!AD13=0,0,((('Peak Areas'!AD13*Coefficients!$G$18+Coefficients!$H$18)*$G17)))</f>
        <v>0</v>
      </c>
      <c r="AA17" s="29">
        <f>IF('Peak Areas'!AE13=0,0,((('Peak Areas'!AE13*Coefficients!$G$18+Coefficients!$H$18)*$G17)))</f>
        <v>6.4650756936862583</v>
      </c>
      <c r="AB17" s="29">
        <f>IF('Peak Areas'!AF13=0,0,((('Peak Areas'!AF13*Coefficients!$G$18+Coefficients!$H$18)*$G17)))</f>
        <v>0.19951248745641442</v>
      </c>
      <c r="AC17" s="29">
        <f>IF('Peak Areas'!AG13=0,0,((('Peak Areas'!AG13*Coefficients!$G$7+Coefficients!$H$7)*$G17)))</f>
        <v>0.15308572102525064</v>
      </c>
      <c r="AD17" s="29">
        <f>IF('Peak Areas'!AH13=0,0,((('Peak Areas'!AH13*Coefficients!$G$6+Coefficients!$H$6)*$G17)))</f>
        <v>0.68898719643883499</v>
      </c>
      <c r="AE17" s="29">
        <f>IF('Peak Areas'!AI13=0,0,((('Peak Areas'!AI13*Coefficients!$G$38+Coefficients!$H$38)*$G17)))</f>
        <v>0</v>
      </c>
      <c r="AF17" s="29">
        <f>IF('Peak Areas'!AJ13=0,0,((('Peak Areas'!AJ13*Coefficients!$G$24+Coefficients!$H$24)*$G17)))</f>
        <v>1.8983514962956853E-2</v>
      </c>
      <c r="AG17" s="29">
        <f>IF('Peak Areas'!AK13=0,0,((('Peak Areas'!AK13*Coefficients!$G$31+Coefficients!$H$31)*$G17)))</f>
        <v>3.3609917721178273E-2</v>
      </c>
      <c r="AH17" s="29">
        <f>IF('Peak Areas'!AL13=0,0,((('Peak Areas'!AL13*Coefficients!$G$15+Coefficients!$H$15)*$G17)))</f>
        <v>0</v>
      </c>
      <c r="AI17" s="29">
        <f>IF('Peak Areas'!AM13=0,0,((('Peak Areas'!AM13*Coefficients!$G$38+Coefficients!$H$38)*$G17)))</f>
        <v>0</v>
      </c>
      <c r="AK17" s="29">
        <f>IF('Peak Areas'!K13=0,0,((('Peak Areas'!K13*Coefficients!$G$22+Coefficients!$H$22)*$G17)))</f>
        <v>0</v>
      </c>
      <c r="AL17" s="29">
        <f t="shared" si="0"/>
        <v>6.4650756936862583</v>
      </c>
      <c r="AM17" s="29">
        <f t="shared" si="1"/>
        <v>6.6645881811426726</v>
      </c>
    </row>
    <row r="18" spans="1:39" x14ac:dyDescent="0.2">
      <c r="A18" s="2" t="str">
        <f>'Peak Areas'!A14</f>
        <v>T0 D</v>
      </c>
      <c r="B18" s="60">
        <f>'Peak Areas'!B14</f>
        <v>45434</v>
      </c>
      <c r="C18" s="2">
        <f>'Peak Areas'!C14</f>
        <v>0</v>
      </c>
      <c r="D18" s="2">
        <f>'Peak Areas'!D14</f>
        <v>0</v>
      </c>
      <c r="E18" s="2">
        <f>'Peak Areas'!E14</f>
        <v>0</v>
      </c>
      <c r="F18" s="29">
        <f>'Peak Areas'!F14</f>
        <v>0.15</v>
      </c>
      <c r="G18" s="29">
        <f>((1/'Peak Areas'!$G14)*(('Peak Areas'!$H14+('Internal Standard'!$E$10/1000))/'Peak Areas'!$F14)*'Peak Areas'!$J14)*H18</f>
        <v>5.1618010599333623E-2</v>
      </c>
      <c r="H18" s="29">
        <f>(('Internal Standard'!$F$13*('Peak Areas'!G14/'Internal Standard'!$C$10))/'Peak Areas'!AB14)</f>
        <v>1.457449711040008</v>
      </c>
      <c r="I18" s="29">
        <f>IF('Peak Areas'!L14=0,0,((('Peak Areas'!L14*Coefficients!$G$21+Coefficients!$H$21)*$G18)))</f>
        <v>0</v>
      </c>
      <c r="J18" s="29">
        <f>IF('Peak Areas'!M14=0,0,((('Peak Areas'!M14*Coefficients!$G$20+Coefficients!$H$20)*$G18)))</f>
        <v>0.42841136316649314</v>
      </c>
      <c r="K18" s="29">
        <f>IF('Peak Areas'!N14=0,0,((('Peak Areas'!N14*Coefficients!$G$41+Coefficients!$H$41)*$G18)))</f>
        <v>2.8816864823722008E-2</v>
      </c>
      <c r="L18" s="29">
        <f>IF('Peak Areas'!O14=0,0,((('Peak Areas'!O14*Coefficients!$G$10+Coefficients!$H$10)*$G18)))</f>
        <v>0</v>
      </c>
      <c r="M18" s="29">
        <f>IF('Peak Areas'!P14=0,0,((('Peak Areas'!P14*Coefficients!$G$32+Coefficients!$H$32)*$G18)))</f>
        <v>1.8027750967143636</v>
      </c>
      <c r="N18" s="29">
        <f>IF('Peak Areas'!Q14=0,0,((('Peak Areas'!Q14*Coefficients!$G$11+Coefficients!$H$11)*$G18)))</f>
        <v>0</v>
      </c>
      <c r="O18" s="29">
        <f>IF('Peak Areas'!R14=0,0,((('Peak Areas'!R14*Coefficients!$G$39+Coefficients!$H$39)*$G18)))</f>
        <v>0</v>
      </c>
      <c r="P18" s="29">
        <f>IF('Peak Areas'!S14=0,0,((('Peak Areas'!S14*Coefficients!$G$46+Coefficients!$H$46)*$G18)))</f>
        <v>0</v>
      </c>
      <c r="Q18" s="29">
        <f>IF('Peak Areas'!T14=0,0,((('Peak Areas'!T14*Coefficients!$G$51+Coefficients!$H$51)*$G18)))</f>
        <v>9.6519191114725136E-2</v>
      </c>
      <c r="R18" s="29">
        <f>IF('Peak Areas'!U14=0,0,((('Peak Areas'!U14*Coefficients!$G$26+Coefficients!$H$26)*$G18)))</f>
        <v>1.4982162018191152</v>
      </c>
      <c r="S18" s="29">
        <f>IF('Peak Areas'!V14=0,0,((('Peak Areas'!V14*Coefficients!$G$13+Coefficients!$H$13)*$G18)))</f>
        <v>0</v>
      </c>
      <c r="T18" s="29">
        <f>IF('Peak Areas'!W14=0,0,((('Peak Areas'!W14*Coefficients!$G$12+Coefficients!$H$12)*$G18)))</f>
        <v>0.48451717615680934</v>
      </c>
      <c r="U18" s="29">
        <f>IF('Peak Areas'!X14=0,0,((('Peak Areas'!X14*Coefficients!$G$27+Coefficients!$H$27)*$G18)))</f>
        <v>4.0469509679513238E-2</v>
      </c>
      <c r="V18" s="29">
        <f>IF('Peak Areas'!Y14=0,0,((('Peak Areas'!Y14*Coefficients!$G$34+Coefficients!$H$34)*$G18)))</f>
        <v>6.2556350402577829E-2</v>
      </c>
      <c r="W18" s="29">
        <f>IF('Peak Areas'!Z14=0,0,((('Peak Areas'!Z14*Coefficients!$G$52+Coefficients!$H$52)*$G18)))</f>
        <v>0.39756789355639066</v>
      </c>
      <c r="X18" s="29">
        <f>IF('Peak Areas'!AA14=0,0,((('Peak Areas'!AA14*Coefficients!$G$33+Coefficients!$H$33)*$G18)))</f>
        <v>4.6577685892366709E-2</v>
      </c>
      <c r="Y18" s="29">
        <f>IF('Peak Areas'!AC14=0,0,((('Peak Areas'!AC14*Coefficients!$G$19+Coefficients!$H$19)*$G18)))</f>
        <v>0</v>
      </c>
      <c r="Z18" s="29">
        <f>IF('Peak Areas'!AD14=0,0,((('Peak Areas'!AD14*Coefficients!$G$18+Coefficients!$H$18)*$G18)))</f>
        <v>0</v>
      </c>
      <c r="AA18" s="29">
        <f>IF('Peak Areas'!AE14=0,0,((('Peak Areas'!AE14*Coefficients!$G$18+Coefficients!$H$18)*$G18)))</f>
        <v>6.6355604225400171</v>
      </c>
      <c r="AB18" s="29">
        <f>IF('Peak Areas'!AF14=0,0,((('Peak Areas'!AF14*Coefficients!$G$18+Coefficients!$H$18)*$G18)))</f>
        <v>0.16681844917249553</v>
      </c>
      <c r="AC18" s="29">
        <f>IF('Peak Areas'!AG14=0,0,((('Peak Areas'!AG14*Coefficients!$G$7+Coefficients!$H$7)*$G18)))</f>
        <v>0.15951810899874991</v>
      </c>
      <c r="AD18" s="29">
        <f>IF('Peak Areas'!AH14=0,0,((('Peak Areas'!AH14*Coefficients!$G$6+Coefficients!$H$6)*$G18)))</f>
        <v>0.70629190978784473</v>
      </c>
      <c r="AE18" s="29">
        <f>IF('Peak Areas'!AI14=0,0,((('Peak Areas'!AI14*Coefficients!$G$38+Coefficients!$H$38)*$G18)))</f>
        <v>0</v>
      </c>
      <c r="AF18" s="29">
        <f>IF('Peak Areas'!AJ14=0,0,((('Peak Areas'!AJ14*Coefficients!$G$24+Coefficients!$H$24)*$G18)))</f>
        <v>2.3343654421148941E-2</v>
      </c>
      <c r="AG18" s="29">
        <f>IF('Peak Areas'!AK14=0,0,((('Peak Areas'!AK14*Coefficients!$G$31+Coefficients!$H$31)*$G18)))</f>
        <v>3.6142983372639749E-2</v>
      </c>
      <c r="AH18" s="29">
        <f>IF('Peak Areas'!AL14=0,0,((('Peak Areas'!AL14*Coefficients!$G$15+Coefficients!$H$15)*$G18)))</f>
        <v>0</v>
      </c>
      <c r="AI18" s="29">
        <f>IF('Peak Areas'!AM14=0,0,((('Peak Areas'!AM14*Coefficients!$G$38+Coefficients!$H$38)*$G18)))</f>
        <v>0</v>
      </c>
      <c r="AK18" s="29">
        <f>IF('Peak Areas'!K14=0,0,((('Peak Areas'!K14*Coefficients!$G$22+Coefficients!$H$22)*$G18)))</f>
        <v>9.6734804752223472E-2</v>
      </c>
      <c r="AL18" s="29">
        <f t="shared" si="0"/>
        <v>6.7322952272922407</v>
      </c>
      <c r="AM18" s="29">
        <f t="shared" si="1"/>
        <v>6.8991136764647365</v>
      </c>
    </row>
    <row r="19" spans="1:39" x14ac:dyDescent="0.2">
      <c r="A19" s="2" t="str">
        <f>'Peak Areas'!A15</f>
        <v>T0 E</v>
      </c>
      <c r="B19" s="60">
        <f>'Peak Areas'!B15</f>
        <v>45434</v>
      </c>
      <c r="C19" s="2">
        <f>'Peak Areas'!C15</f>
        <v>0</v>
      </c>
      <c r="D19" s="2">
        <f>'Peak Areas'!D15</f>
        <v>0</v>
      </c>
      <c r="E19" s="2">
        <f>'Peak Areas'!E15</f>
        <v>0</v>
      </c>
      <c r="F19" s="29">
        <f>'Peak Areas'!F15</f>
        <v>0.15</v>
      </c>
      <c r="G19" s="29">
        <f>((1/'Peak Areas'!$G15)*(('Peak Areas'!$H15+('Internal Standard'!$E$10/1000))/'Peak Areas'!$F15)*'Peak Areas'!$J15)*H19</f>
        <v>5.358675562625529E-2</v>
      </c>
      <c r="H19" s="29">
        <f>(('Internal Standard'!$F$13*('Peak Areas'!G15/'Internal Standard'!$C$10))/'Peak Areas'!AB15)</f>
        <v>1.5130378059177962</v>
      </c>
      <c r="I19" s="29">
        <f>IF('Peak Areas'!L15=0,0,((('Peak Areas'!L15*Coefficients!$G$21+Coefficients!$H$21)*$G19)))</f>
        <v>0</v>
      </c>
      <c r="J19" s="29">
        <f>IF('Peak Areas'!M15=0,0,((('Peak Areas'!M15*Coefficients!$G$20+Coefficients!$H$20)*$G19)))</f>
        <v>0.37673267411822925</v>
      </c>
      <c r="K19" s="29">
        <f>IF('Peak Areas'!N15=0,0,((('Peak Areas'!N15*Coefficients!$G$41+Coefficients!$H$41)*$G19)))</f>
        <v>2.9311690180294805E-2</v>
      </c>
      <c r="L19" s="29">
        <f>IF('Peak Areas'!O15=0,0,((('Peak Areas'!O15*Coefficients!$G$10+Coefficients!$H$10)*$G19)))</f>
        <v>0</v>
      </c>
      <c r="M19" s="29">
        <f>IF('Peak Areas'!P15=0,0,((('Peak Areas'!P15*Coefficients!$G$32+Coefficients!$H$32)*$G19)))</f>
        <v>1.5738784534692731</v>
      </c>
      <c r="N19" s="29">
        <f>IF('Peak Areas'!Q15=0,0,((('Peak Areas'!Q15*Coefficients!$G$11+Coefficients!$H$11)*$G19)))</f>
        <v>0</v>
      </c>
      <c r="O19" s="29">
        <f>IF('Peak Areas'!R15=0,0,((('Peak Areas'!R15*Coefficients!$G$39+Coefficients!$H$39)*$G19)))</f>
        <v>0</v>
      </c>
      <c r="P19" s="29">
        <f>IF('Peak Areas'!S15=0,0,((('Peak Areas'!S15*Coefficients!$G$46+Coefficients!$H$46)*$G19)))</f>
        <v>0</v>
      </c>
      <c r="Q19" s="29">
        <f>IF('Peak Areas'!T15=0,0,((('Peak Areas'!T15*Coefficients!$G$51+Coefficients!$H$51)*$G19)))</f>
        <v>8.7507226248923431E-2</v>
      </c>
      <c r="R19" s="29">
        <f>IF('Peak Areas'!U15=0,0,((('Peak Areas'!U15*Coefficients!$G$26+Coefficients!$H$26)*$G19)))</f>
        <v>1.3216547189068566</v>
      </c>
      <c r="S19" s="29">
        <f>IF('Peak Areas'!V15=0,0,((('Peak Areas'!V15*Coefficients!$G$13+Coefficients!$H$13)*$G19)))</f>
        <v>0</v>
      </c>
      <c r="T19" s="29">
        <f>IF('Peak Areas'!W15=0,0,((('Peak Areas'!W15*Coefficients!$G$12+Coefficients!$H$12)*$G19)))</f>
        <v>0.42452492591986896</v>
      </c>
      <c r="U19" s="29">
        <f>IF('Peak Areas'!X15=0,0,((('Peak Areas'!X15*Coefficients!$G$27+Coefficients!$H$27)*$G19)))</f>
        <v>3.325057145632826E-2</v>
      </c>
      <c r="V19" s="29">
        <f>IF('Peak Areas'!Y15=0,0,((('Peak Areas'!Y15*Coefficients!$G$34+Coefficients!$H$34)*$G19)))</f>
        <v>5.1633858345558122E-2</v>
      </c>
      <c r="W19" s="29">
        <f>IF('Peak Areas'!Z15=0,0,((('Peak Areas'!Z15*Coefficients!$G$52+Coefficients!$H$52)*$G19)))</f>
        <v>0.34102980943423877</v>
      </c>
      <c r="X19" s="29">
        <f>IF('Peak Areas'!AA15=0,0,((('Peak Areas'!AA15*Coefficients!$G$33+Coefficients!$H$33)*$G19)))</f>
        <v>4.0733929275209212E-2</v>
      </c>
      <c r="Y19" s="29">
        <f>IF('Peak Areas'!AC15=0,0,((('Peak Areas'!AC15*Coefficients!$G$19+Coefficients!$H$19)*$G19)))</f>
        <v>0</v>
      </c>
      <c r="Z19" s="29">
        <f>IF('Peak Areas'!AD15=0,0,((('Peak Areas'!AD15*Coefficients!$G$18+Coefficients!$H$18)*$G19)))</f>
        <v>0</v>
      </c>
      <c r="AA19" s="29">
        <f>IF('Peak Areas'!AE15=0,0,((('Peak Areas'!AE15*Coefficients!$G$18+Coefficients!$H$18)*$G19)))</f>
        <v>5.7784125599979408</v>
      </c>
      <c r="AB19" s="29">
        <f>IF('Peak Areas'!AF15=0,0,((('Peak Areas'!AF15*Coefficients!$G$18+Coefficients!$H$18)*$G19)))</f>
        <v>0.12820833305650289</v>
      </c>
      <c r="AC19" s="29">
        <f>IF('Peak Areas'!AG15=0,0,((('Peak Areas'!AG15*Coefficients!$G$7+Coefficients!$H$7)*$G19)))</f>
        <v>0.15551265526872068</v>
      </c>
      <c r="AD19" s="29">
        <f>IF('Peak Areas'!AH15=0,0,((('Peak Areas'!AH15*Coefficients!$G$6+Coefficients!$H$6)*$G19)))</f>
        <v>0.58215987492495869</v>
      </c>
      <c r="AE19" s="29">
        <f>IF('Peak Areas'!AI15=0,0,((('Peak Areas'!AI15*Coefficients!$G$38+Coefficients!$H$38)*$G19)))</f>
        <v>0</v>
      </c>
      <c r="AF19" s="29">
        <f>IF('Peak Areas'!AJ15=0,0,((('Peak Areas'!AJ15*Coefficients!$G$24+Coefficients!$H$24)*$G19)))</f>
        <v>1.6984250242661363E-2</v>
      </c>
      <c r="AG19" s="29">
        <f>IF('Peak Areas'!AK15=0,0,((('Peak Areas'!AK15*Coefficients!$G$31+Coefficients!$H$31)*$G19)))</f>
        <v>2.7434094769464439E-2</v>
      </c>
      <c r="AH19" s="29">
        <f>IF('Peak Areas'!AL15=0,0,((('Peak Areas'!AL15*Coefficients!$G$15+Coefficients!$H$15)*$G19)))</f>
        <v>0</v>
      </c>
      <c r="AI19" s="29">
        <f>IF('Peak Areas'!AM15=0,0,((('Peak Areas'!AM15*Coefficients!$G$38+Coefficients!$H$38)*$G19)))</f>
        <v>0</v>
      </c>
      <c r="AK19" s="29">
        <f>IF('Peak Areas'!K15=0,0,((('Peak Areas'!K15*Coefficients!$G$22+Coefficients!$H$22)*$G19)))</f>
        <v>8.5092003150892256E-2</v>
      </c>
      <c r="AL19" s="29">
        <f t="shared" si="0"/>
        <v>5.8635045631488332</v>
      </c>
      <c r="AM19" s="29">
        <f t="shared" si="1"/>
        <v>5.9917128962053363</v>
      </c>
    </row>
    <row r="20" spans="1:39" x14ac:dyDescent="0.2">
      <c r="A20" s="2" t="str">
        <f>'Peak Areas'!A16</f>
        <v>Control A</v>
      </c>
      <c r="B20" s="60">
        <f>'Peak Areas'!B16</f>
        <v>45437</v>
      </c>
      <c r="C20" s="2">
        <f>'Peak Areas'!C16</f>
        <v>0</v>
      </c>
      <c r="D20" s="2">
        <f>'Peak Areas'!D16</f>
        <v>0</v>
      </c>
      <c r="E20" s="2">
        <f>'Peak Areas'!E16</f>
        <v>0</v>
      </c>
      <c r="F20" s="29">
        <f>'Peak Areas'!F16</f>
        <v>0.15</v>
      </c>
      <c r="G20" s="29">
        <f>((1/'Peak Areas'!$G16)*(('Peak Areas'!$H16+('Internal Standard'!$E$10/1000))/'Peak Areas'!$F16)*'Peak Areas'!$J16)*H20</f>
        <v>3.883890245976087E-2</v>
      </c>
      <c r="H20" s="29">
        <f>(('Internal Standard'!$F$13*('Peak Areas'!G16/'Internal Standard'!$C$10))/'Peak Areas'!AB16)</f>
        <v>1.0966278341579538</v>
      </c>
      <c r="I20" s="29">
        <f>IF('Peak Areas'!L16=0,0,((('Peak Areas'!L16*Coefficients!$G$21+Coefficients!$H$21)*$G20)))</f>
        <v>0</v>
      </c>
      <c r="J20" s="29">
        <f>IF('Peak Areas'!M16=0,0,((('Peak Areas'!M16*Coefficients!$G$20+Coefficients!$H$20)*$G20)))</f>
        <v>0.58133193541180195</v>
      </c>
      <c r="K20" s="29">
        <f>IF('Peak Areas'!N16=0,0,((('Peak Areas'!N16*Coefficients!$G$41+Coefficients!$H$41)*$G20)))</f>
        <v>5.1659695159241632E-2</v>
      </c>
      <c r="L20" s="29">
        <f>IF('Peak Areas'!O16=0,0,((('Peak Areas'!O16*Coefficients!$G$10+Coefficients!$H$10)*$G20)))</f>
        <v>0</v>
      </c>
      <c r="M20" s="29">
        <f>IF('Peak Areas'!P16=0,0,((('Peak Areas'!P16*Coefficients!$G$32+Coefficients!$H$32)*$G20)))</f>
        <v>3.8664337174206742</v>
      </c>
      <c r="N20" s="29">
        <f>IF('Peak Areas'!Q16=0,0,((('Peak Areas'!Q16*Coefficients!$G$11+Coefficients!$H$11)*$G20)))</f>
        <v>0</v>
      </c>
      <c r="O20" s="29">
        <f>IF('Peak Areas'!R16=0,0,((('Peak Areas'!R16*Coefficients!$G$39+Coefficients!$H$39)*$G20)))</f>
        <v>0</v>
      </c>
      <c r="P20" s="29">
        <f>IF('Peak Areas'!S16=0,0,((('Peak Areas'!S16*Coefficients!$G$46+Coefficients!$H$46)*$G20)))</f>
        <v>0</v>
      </c>
      <c r="Q20" s="29">
        <f>IF('Peak Areas'!T16=0,0,((('Peak Areas'!T16*Coefficients!$G$51+Coefficients!$H$51)*$G20)))</f>
        <v>0.2746933934294743</v>
      </c>
      <c r="R20" s="29">
        <f>IF('Peak Areas'!U16=0,0,((('Peak Areas'!U16*Coefficients!$G$26+Coefficients!$H$26)*$G20)))</f>
        <v>2.310725648059492</v>
      </c>
      <c r="S20" s="29">
        <f>IF('Peak Areas'!V16=0,0,((('Peak Areas'!V16*Coefficients!$G$13+Coefficients!$H$13)*$G20)))</f>
        <v>0</v>
      </c>
      <c r="T20" s="29">
        <f>IF('Peak Areas'!W16=0,0,((('Peak Areas'!W16*Coefficients!$G$12+Coefficients!$H$12)*$G20)))</f>
        <v>0.56553395965405784</v>
      </c>
      <c r="U20" s="29">
        <f>IF('Peak Areas'!X16=0,0,((('Peak Areas'!X16*Coefficients!$G$27+Coefficients!$H$27)*$G20)))</f>
        <v>6.0973608290721376E-2</v>
      </c>
      <c r="V20" s="29">
        <f>IF('Peak Areas'!Y16=0,0,((('Peak Areas'!Y16*Coefficients!$G$34+Coefficients!$H$34)*$G20)))</f>
        <v>0.27573654792262892</v>
      </c>
      <c r="W20" s="29">
        <f>IF('Peak Areas'!Z16=0,0,((('Peak Areas'!Z16*Coefficients!$G$52+Coefficients!$H$52)*$G20)))</f>
        <v>0.53629723827267572</v>
      </c>
      <c r="X20" s="29">
        <f>IF('Peak Areas'!AA16=0,0,((('Peak Areas'!AA16*Coefficients!$G$33+Coefficients!$H$33)*$G20)))</f>
        <v>5.5362372187848868E-2</v>
      </c>
      <c r="Y20" s="29">
        <f>IF('Peak Areas'!AC16=0,0,((('Peak Areas'!AC16*Coefficients!$G$19+Coefficients!$H$19)*$G20)))</f>
        <v>0.23460062622667149</v>
      </c>
      <c r="Z20" s="29">
        <f>IF('Peak Areas'!AD16=0,0,((('Peak Areas'!AD16*Coefficients!$G$18+Coefficients!$H$18)*$G20)))</f>
        <v>0</v>
      </c>
      <c r="AA20" s="29">
        <f>IF('Peak Areas'!AE16=0,0,((('Peak Areas'!AE16*Coefficients!$G$18+Coefficients!$H$18)*$G20)))</f>
        <v>14.437728932783516</v>
      </c>
      <c r="AB20" s="29">
        <f>IF('Peak Areas'!AF16=0,0,((('Peak Areas'!AF16*Coefficients!$G$18+Coefficients!$H$18)*$G20)))</f>
        <v>0.45740101786444881</v>
      </c>
      <c r="AC20" s="29">
        <f>IF('Peak Areas'!AG16=0,0,((('Peak Areas'!AG16*Coefficients!$G$7+Coefficients!$H$7)*$G20)))</f>
        <v>0.27509259994907703</v>
      </c>
      <c r="AD20" s="29">
        <f>IF('Peak Areas'!AH16=0,0,((('Peak Areas'!AH16*Coefficients!$G$6+Coefficients!$H$6)*$G20)))</f>
        <v>1.6918867962184418</v>
      </c>
      <c r="AE20" s="29">
        <f>IF('Peak Areas'!AI16=0,0,((('Peak Areas'!AI16*Coefficients!$G$38+Coefficients!$H$38)*$G20)))</f>
        <v>0</v>
      </c>
      <c r="AF20" s="29">
        <f>IF('Peak Areas'!AJ16=0,0,((('Peak Areas'!AJ16*Coefficients!$G$24+Coefficients!$H$24)*$G20)))</f>
        <v>2.8619107678063357E-2</v>
      </c>
      <c r="AG20" s="29">
        <f>IF('Peak Areas'!AK16=0,0,((('Peak Areas'!AK16*Coefficients!$G$31+Coefficients!$H$31)*$G20)))</f>
        <v>0.10415161473822333</v>
      </c>
      <c r="AH20" s="29">
        <f>IF('Peak Areas'!AL16=0,0,((('Peak Areas'!AL16*Coefficients!$G$15+Coefficients!$H$15)*$G20)))</f>
        <v>0</v>
      </c>
      <c r="AI20" s="29">
        <f>IF('Peak Areas'!AM16=0,0,((('Peak Areas'!AM16*Coefficients!$G$38+Coefficients!$H$38)*$G20)))</f>
        <v>0</v>
      </c>
      <c r="AK20" s="29">
        <f>IF('Peak Areas'!K16=0,0,((('Peak Areas'!K16*Coefficients!$G$22+Coefficients!$H$22)*$G20)))</f>
        <v>0.10649094581735943</v>
      </c>
      <c r="AL20" s="29">
        <f t="shared" si="0"/>
        <v>14.544219878600876</v>
      </c>
      <c r="AM20" s="29">
        <f t="shared" si="1"/>
        <v>15.001620896465324</v>
      </c>
    </row>
    <row r="21" spans="1:39" x14ac:dyDescent="0.2">
      <c r="A21" s="2" t="str">
        <f>'Peak Areas'!A17</f>
        <v>Control B</v>
      </c>
      <c r="B21" s="60">
        <f>'Peak Areas'!B17</f>
        <v>45437</v>
      </c>
      <c r="C21" s="2">
        <f>'Peak Areas'!C17</f>
        <v>0</v>
      </c>
      <c r="D21" s="2">
        <f>'Peak Areas'!D17</f>
        <v>0</v>
      </c>
      <c r="E21" s="2">
        <f>'Peak Areas'!E17</f>
        <v>0</v>
      </c>
      <c r="F21" s="29">
        <f>'Peak Areas'!F17</f>
        <v>0.15</v>
      </c>
      <c r="G21" s="29">
        <f>((1/'Peak Areas'!$G17)*(('Peak Areas'!$H17+('Internal Standard'!$E$10/1000))/'Peak Areas'!$F17)*'Peak Areas'!$J17)*H21</f>
        <v>3.8100580365225283E-2</v>
      </c>
      <c r="H21" s="29">
        <f>(('Internal Standard'!$F$13*('Peak Areas'!G17/'Internal Standard'!$C$10))/'Peak Areas'!AB17)</f>
        <v>1.0757810926651843</v>
      </c>
      <c r="I21" s="29">
        <f>IF('Peak Areas'!L17=0,0,((('Peak Areas'!L17*Coefficients!$G$21+Coefficients!$H$21)*$G21)))</f>
        <v>7.721135026743324E-2</v>
      </c>
      <c r="J21" s="29">
        <f>IF('Peak Areas'!M17=0,0,((('Peak Areas'!M17*Coefficients!$G$20+Coefficients!$H$20)*$G21)))</f>
        <v>0.46418482111134601</v>
      </c>
      <c r="K21" s="29">
        <f>IF('Peak Areas'!N17=0,0,((('Peak Areas'!N17*Coefficients!$G$41+Coefficients!$H$41)*$G21)))</f>
        <v>4.8364207212218797E-2</v>
      </c>
      <c r="L21" s="29">
        <f>IF('Peak Areas'!O17=0,0,((('Peak Areas'!O17*Coefficients!$G$10+Coefficients!$H$10)*$G21)))</f>
        <v>0</v>
      </c>
      <c r="M21" s="29">
        <f>IF('Peak Areas'!P17=0,0,((('Peak Areas'!P17*Coefficients!$G$32+Coefficients!$H$32)*$G21)))</f>
        <v>3.0857584001610738</v>
      </c>
      <c r="N21" s="29">
        <f>IF('Peak Areas'!Q17=0,0,((('Peak Areas'!Q17*Coefficients!$G$11+Coefficients!$H$11)*$G21)))</f>
        <v>2.7828359939950508E-3</v>
      </c>
      <c r="O21" s="29">
        <f>IF('Peak Areas'!R17=0,0,((('Peak Areas'!R17*Coefficients!$G$39+Coefficients!$H$39)*$G21)))</f>
        <v>0</v>
      </c>
      <c r="P21" s="29">
        <f>IF('Peak Areas'!S17=0,0,((('Peak Areas'!S17*Coefficients!$G$46+Coefficients!$H$46)*$G21)))</f>
        <v>0</v>
      </c>
      <c r="Q21" s="29">
        <f>IF('Peak Areas'!T17=0,0,((('Peak Areas'!T17*Coefficients!$G$51+Coefficients!$H$51)*$G21)))</f>
        <v>0.27046048962333236</v>
      </c>
      <c r="R21" s="29">
        <f>IF('Peak Areas'!U17=0,0,((('Peak Areas'!U17*Coefficients!$G$26+Coefficients!$H$26)*$G21)))</f>
        <v>1.7478817636882502</v>
      </c>
      <c r="S21" s="29">
        <f>IF('Peak Areas'!V17=0,0,((('Peak Areas'!V17*Coefficients!$G$13+Coefficients!$H$13)*$G21)))</f>
        <v>0</v>
      </c>
      <c r="T21" s="29">
        <f>IF('Peak Areas'!W17=0,0,((('Peak Areas'!W17*Coefficients!$G$12+Coefficients!$H$12)*$G21)))</f>
        <v>0.64207135915448599</v>
      </c>
      <c r="U21" s="29">
        <f>IF('Peak Areas'!X17=0,0,((('Peak Areas'!X17*Coefficients!$G$27+Coefficients!$H$27)*$G21)))</f>
        <v>5.5348751719883092E-2</v>
      </c>
      <c r="V21" s="29">
        <f>IF('Peak Areas'!Y17=0,0,((('Peak Areas'!Y17*Coefficients!$G$34+Coefficients!$H$34)*$G21)))</f>
        <v>0.29356935010778645</v>
      </c>
      <c r="W21" s="29">
        <f>IF('Peak Areas'!Z17=0,0,((('Peak Areas'!Z17*Coefficients!$G$52+Coefficients!$H$52)*$G21)))</f>
        <v>0.57491363208847712</v>
      </c>
      <c r="X21" s="29">
        <f>IF('Peak Areas'!AA17=0,0,((('Peak Areas'!AA17*Coefficients!$G$33+Coefficients!$H$33)*$G21)))</f>
        <v>5.6188565610705073E-2</v>
      </c>
      <c r="Y21" s="29">
        <f>IF('Peak Areas'!AC17=0,0,((('Peak Areas'!AC17*Coefficients!$G$19+Coefficients!$H$19)*$G21)))</f>
        <v>0.27321958146289976</v>
      </c>
      <c r="Z21" s="29">
        <f>IF('Peak Areas'!AD17=0,0,((('Peak Areas'!AD17*Coefficients!$G$18+Coefficients!$H$18)*$G21)))</f>
        <v>0</v>
      </c>
      <c r="AA21" s="29">
        <f>IF('Peak Areas'!AE17=0,0,((('Peak Areas'!AE17*Coefficients!$G$18+Coefficients!$H$18)*$G21)))</f>
        <v>11.913815214697042</v>
      </c>
      <c r="AB21" s="29">
        <f>IF('Peak Areas'!AF17=0,0,((('Peak Areas'!AF17*Coefficients!$G$18+Coefficients!$H$18)*$G21)))</f>
        <v>0.37732686685802824</v>
      </c>
      <c r="AC21" s="29">
        <f>IF('Peak Areas'!AG17=0,0,((('Peak Areas'!AG17*Coefficients!$G$7+Coefficients!$H$7)*$G21)))</f>
        <v>0.28740730359328254</v>
      </c>
      <c r="AD21" s="29">
        <f>IF('Peak Areas'!AH17=0,0,((('Peak Areas'!AH17*Coefficients!$G$6+Coefficients!$H$6)*$G21)))</f>
        <v>1.4224452927979296</v>
      </c>
      <c r="AE21" s="29">
        <f>IF('Peak Areas'!AI17=0,0,((('Peak Areas'!AI17*Coefficients!$G$38+Coefficients!$H$38)*$G21)))</f>
        <v>0</v>
      </c>
      <c r="AF21" s="29">
        <f>IF('Peak Areas'!AJ17=0,0,((('Peak Areas'!AJ17*Coefficients!$G$24+Coefficients!$H$24)*$G21)))</f>
        <v>3.6527902500698699E-2</v>
      </c>
      <c r="AG21" s="29">
        <f>IF('Peak Areas'!AK17=0,0,((('Peak Areas'!AK17*Coefficients!$G$31+Coefficients!$H$31)*$G21)))</f>
        <v>9.2553148090737558E-2</v>
      </c>
      <c r="AH21" s="29">
        <f>IF('Peak Areas'!AL17=0,0,((('Peak Areas'!AL17*Coefficients!$G$15+Coefficients!$H$15)*$G21)))</f>
        <v>0</v>
      </c>
      <c r="AI21" s="29">
        <f>IF('Peak Areas'!AM17=0,0,((('Peak Areas'!AM17*Coefficients!$G$38+Coefficients!$H$38)*$G21)))</f>
        <v>0</v>
      </c>
      <c r="AK21" s="29">
        <f>IF('Peak Areas'!K17=0,0,((('Peak Areas'!K17*Coefficients!$G$22+Coefficients!$H$22)*$G21)))</f>
        <v>8.1300225670311643E-2</v>
      </c>
      <c r="AL21" s="29">
        <f t="shared" si="0"/>
        <v>11.995115440367353</v>
      </c>
      <c r="AM21" s="29">
        <f t="shared" si="1"/>
        <v>12.372442307225382</v>
      </c>
    </row>
    <row r="22" spans="1:39" x14ac:dyDescent="0.2">
      <c r="A22" s="2" t="str">
        <f>'Peak Areas'!A18</f>
        <v>Control C</v>
      </c>
      <c r="B22" s="60">
        <f>'Peak Areas'!B18</f>
        <v>45437</v>
      </c>
      <c r="C22" s="2">
        <f>'Peak Areas'!C18</f>
        <v>0</v>
      </c>
      <c r="D22" s="2">
        <f>'Peak Areas'!D18</f>
        <v>0</v>
      </c>
      <c r="E22" s="2">
        <f>'Peak Areas'!E18</f>
        <v>0</v>
      </c>
      <c r="F22" s="29">
        <f>'Peak Areas'!F18</f>
        <v>0.15</v>
      </c>
      <c r="G22" s="29">
        <f>((1/'Peak Areas'!$G18)*(('Peak Areas'!$H18+('Internal Standard'!$E$10/1000))/'Peak Areas'!$F18)*'Peak Areas'!$J18)*H22</f>
        <v>3.4220839728129802E-2</v>
      </c>
      <c r="H22" s="29">
        <f>(('Internal Standard'!$F$13*('Peak Areas'!G18/'Internal Standard'!$C$10))/'Peak Areas'!AB18)</f>
        <v>0.96623547467660598</v>
      </c>
      <c r="I22" s="29">
        <f>IF('Peak Areas'!L18=0,0,((('Peak Areas'!L18*Coefficients!$G$21+Coefficients!$H$21)*$G22)))</f>
        <v>7.47504591708502E-2</v>
      </c>
      <c r="J22" s="29">
        <f>IF('Peak Areas'!M18=0,0,((('Peak Areas'!M18*Coefficients!$G$20+Coefficients!$H$20)*$G22)))</f>
        <v>0.36440179882547802</v>
      </c>
      <c r="K22" s="29">
        <f>IF('Peak Areas'!N18=0,0,((('Peak Areas'!N18*Coefficients!$G$41+Coefficients!$H$41)*$G22)))</f>
        <v>5.3751498915161164E-2</v>
      </c>
      <c r="L22" s="29">
        <f>IF('Peak Areas'!O18=0,0,((('Peak Areas'!O18*Coefficients!$G$10+Coefficients!$H$10)*$G22)))</f>
        <v>0</v>
      </c>
      <c r="M22" s="29">
        <f>IF('Peak Areas'!P18=0,0,((('Peak Areas'!P18*Coefficients!$G$32+Coefficients!$H$32)*$G22)))</f>
        <v>2.0350675249693806</v>
      </c>
      <c r="N22" s="29">
        <f>IF('Peak Areas'!Q18=0,0,((('Peak Areas'!Q18*Coefficients!$G$11+Coefficients!$H$11)*$G22)))</f>
        <v>6.3120308866858989E-3</v>
      </c>
      <c r="O22" s="29">
        <f>IF('Peak Areas'!R18=0,0,((('Peak Areas'!R18*Coefficients!$G$39+Coefficients!$H$39)*$G22)))</f>
        <v>0</v>
      </c>
      <c r="P22" s="29">
        <f>IF('Peak Areas'!S18=0,0,((('Peak Areas'!S18*Coefficients!$G$46+Coefficients!$H$46)*$G22)))</f>
        <v>0</v>
      </c>
      <c r="Q22" s="29">
        <f>IF('Peak Areas'!T18=0,0,((('Peak Areas'!T18*Coefficients!$G$51+Coefficients!$H$51)*$G22)))</f>
        <v>0.22723248763675732</v>
      </c>
      <c r="R22" s="29">
        <f>IF('Peak Areas'!U18=0,0,((('Peak Areas'!U18*Coefficients!$G$26+Coefficients!$H$26)*$G22)))</f>
        <v>1.0450307706827568</v>
      </c>
      <c r="S22" s="29">
        <f>IF('Peak Areas'!V18=0,0,((('Peak Areas'!V18*Coefficients!$G$13+Coefficients!$H$13)*$G22)))</f>
        <v>0</v>
      </c>
      <c r="T22" s="29">
        <f>IF('Peak Areas'!W18=0,0,((('Peak Areas'!W18*Coefficients!$G$12+Coefficients!$H$12)*$G22)))</f>
        <v>0.64633259962491552</v>
      </c>
      <c r="U22" s="29">
        <f>IF('Peak Areas'!X18=0,0,((('Peak Areas'!X18*Coefficients!$G$27+Coefficients!$H$27)*$G22)))</f>
        <v>2.685115216270462E-2</v>
      </c>
      <c r="V22" s="29">
        <f>IF('Peak Areas'!Y18=0,0,((('Peak Areas'!Y18*Coefficients!$G$34+Coefficients!$H$34)*$G22)))</f>
        <v>0.23137531065460129</v>
      </c>
      <c r="W22" s="29">
        <f>IF('Peak Areas'!Z18=0,0,((('Peak Areas'!Z18*Coefficients!$G$52+Coefficients!$H$52)*$G22)))</f>
        <v>0.49347918978413513</v>
      </c>
      <c r="X22" s="29">
        <f>IF('Peak Areas'!AA18=0,0,((('Peak Areas'!AA18*Coefficients!$G$33+Coefficients!$H$33)*$G22)))</f>
        <v>4.5508896362258168E-2</v>
      </c>
      <c r="Y22" s="29">
        <f>IF('Peak Areas'!AC18=0,0,((('Peak Areas'!AC18*Coefficients!$G$19+Coefficients!$H$19)*$G22)))</f>
        <v>0.2327918173865792</v>
      </c>
      <c r="Z22" s="29">
        <f>IF('Peak Areas'!AD18=0,0,((('Peak Areas'!AD18*Coefficients!$G$18+Coefficients!$H$18)*$G22)))</f>
        <v>0</v>
      </c>
      <c r="AA22" s="29">
        <f>IF('Peak Areas'!AE18=0,0,((('Peak Areas'!AE18*Coefficients!$G$18+Coefficients!$H$18)*$G22)))</f>
        <v>8.9908333663777835</v>
      </c>
      <c r="AB22" s="29">
        <f>IF('Peak Areas'!AF18=0,0,((('Peak Areas'!AF18*Coefficients!$G$18+Coefficients!$H$18)*$G22)))</f>
        <v>0.2685723348516636</v>
      </c>
      <c r="AC22" s="29">
        <f>IF('Peak Areas'!AG18=0,0,((('Peak Areas'!AG18*Coefficients!$G$7+Coefficients!$H$7)*$G22)))</f>
        <v>0.29016338205456155</v>
      </c>
      <c r="AD22" s="29">
        <f>IF('Peak Areas'!AH18=0,0,((('Peak Areas'!AH18*Coefficients!$G$6+Coefficients!$H$6)*$G22)))</f>
        <v>1.0874932949162575</v>
      </c>
      <c r="AE22" s="29">
        <f>IF('Peak Areas'!AI18=0,0,((('Peak Areas'!AI18*Coefficients!$G$38+Coefficients!$H$38)*$G22)))</f>
        <v>0</v>
      </c>
      <c r="AF22" s="29">
        <f>IF('Peak Areas'!AJ18=0,0,((('Peak Areas'!AJ18*Coefficients!$G$24+Coefficients!$H$24)*$G22)))</f>
        <v>3.7743724484619767E-2</v>
      </c>
      <c r="AG22" s="29">
        <f>IF('Peak Areas'!AK18=0,0,((('Peak Areas'!AK18*Coefficients!$G$31+Coefficients!$H$31)*$G22)))</f>
        <v>9.3964904087187578E-2</v>
      </c>
      <c r="AH22" s="29">
        <f>IF('Peak Areas'!AL18=0,0,((('Peak Areas'!AL18*Coefficients!$G$15+Coefficients!$H$15)*$G22)))</f>
        <v>0</v>
      </c>
      <c r="AI22" s="29">
        <f>IF('Peak Areas'!AM18=0,0,((('Peak Areas'!AM18*Coefficients!$G$38+Coefficients!$H$38)*$G22)))</f>
        <v>0</v>
      </c>
      <c r="AK22" s="29">
        <f>IF('Peak Areas'!K18=0,0,((('Peak Areas'!K18*Coefficients!$G$22+Coefficients!$H$22)*$G22)))</f>
        <v>0</v>
      </c>
      <c r="AL22" s="29">
        <f t="shared" si="0"/>
        <v>8.9908333663777835</v>
      </c>
      <c r="AM22" s="29">
        <f t="shared" si="1"/>
        <v>9.2594057012294471</v>
      </c>
    </row>
    <row r="23" spans="1:39" x14ac:dyDescent="0.2">
      <c r="A23" s="2" t="str">
        <f>'Peak Areas'!A19</f>
        <v>Control D</v>
      </c>
      <c r="B23" s="60">
        <f>'Peak Areas'!B19</f>
        <v>45437</v>
      </c>
      <c r="C23" s="2">
        <f>'Peak Areas'!C19</f>
        <v>0</v>
      </c>
      <c r="D23" s="2">
        <f>'Peak Areas'!D19</f>
        <v>0</v>
      </c>
      <c r="E23" s="2">
        <f>'Peak Areas'!E19</f>
        <v>0</v>
      </c>
      <c r="F23" s="29">
        <f>'Peak Areas'!F19</f>
        <v>0.15</v>
      </c>
      <c r="G23" s="29">
        <f>((1/'Peak Areas'!$G19)*(('Peak Areas'!$H19+('Internal Standard'!$E$10/1000))/'Peak Areas'!$F19)*'Peak Areas'!$J19)*H23</f>
        <v>3.4971619022723457E-2</v>
      </c>
      <c r="H23" s="29">
        <f>(('Internal Standard'!$F$13*('Peak Areas'!G19/'Internal Standard'!$C$10))/'Peak Areas'!AB19)</f>
        <v>0.9874339488768975</v>
      </c>
      <c r="I23" s="29">
        <f>IF('Peak Areas'!L19=0,0,((('Peak Areas'!L19*Coefficients!$G$21+Coefficients!$H$21)*$G23)))</f>
        <v>8.8912048753770651E-2</v>
      </c>
      <c r="J23" s="29">
        <f>IF('Peak Areas'!M19=0,0,((('Peak Areas'!M19*Coefficients!$G$20+Coefficients!$H$20)*$G23)))</f>
        <v>0.6674652581154531</v>
      </c>
      <c r="K23" s="29">
        <f>IF('Peak Areas'!N19=0,0,((('Peak Areas'!N19*Coefficients!$G$41+Coefficients!$H$41)*$G23)))</f>
        <v>6.0500287087454502E-2</v>
      </c>
      <c r="L23" s="29">
        <f>IF('Peak Areas'!O19=0,0,((('Peak Areas'!O19*Coefficients!$G$10+Coefficients!$H$10)*$G23)))</f>
        <v>0</v>
      </c>
      <c r="M23" s="29">
        <f>IF('Peak Areas'!P19=0,0,((('Peak Areas'!P19*Coefficients!$G$32+Coefficients!$H$32)*$G23)))</f>
        <v>4.458950182223111</v>
      </c>
      <c r="N23" s="29">
        <f>IF('Peak Areas'!Q19=0,0,((('Peak Areas'!Q19*Coefficients!$G$11+Coefficients!$H$11)*$G23)))</f>
        <v>0</v>
      </c>
      <c r="O23" s="29">
        <f>IF('Peak Areas'!R19=0,0,((('Peak Areas'!R19*Coefficients!$G$39+Coefficients!$H$39)*$G23)))</f>
        <v>0</v>
      </c>
      <c r="P23" s="29">
        <f>IF('Peak Areas'!S19=0,0,((('Peak Areas'!S19*Coefficients!$G$46+Coefficients!$H$46)*$G23)))</f>
        <v>0</v>
      </c>
      <c r="Q23" s="29">
        <f>IF('Peak Areas'!T19=0,0,((('Peak Areas'!T19*Coefficients!$G$51+Coefficients!$H$51)*$G23)))</f>
        <v>0.30245312425088405</v>
      </c>
      <c r="R23" s="29">
        <f>IF('Peak Areas'!U19=0,0,((('Peak Areas'!U19*Coefficients!$G$26+Coefficients!$H$26)*$G23)))</f>
        <v>2.6044183489420445</v>
      </c>
      <c r="S23" s="29">
        <f>IF('Peak Areas'!V19=0,0,((('Peak Areas'!V19*Coefficients!$G$13+Coefficients!$H$13)*$G23)))</f>
        <v>0</v>
      </c>
      <c r="T23" s="29">
        <f>IF('Peak Areas'!W19=0,0,((('Peak Areas'!W19*Coefficients!$G$12+Coefficients!$H$12)*$G23)))</f>
        <v>0.59662072553755507</v>
      </c>
      <c r="U23" s="29">
        <f>IF('Peak Areas'!X19=0,0,((('Peak Areas'!X19*Coefficients!$G$27+Coefficients!$H$27)*$G23)))</f>
        <v>4.8253973965376354E-2</v>
      </c>
      <c r="V23" s="29">
        <f>IF('Peak Areas'!Y19=0,0,((('Peak Areas'!Y19*Coefficients!$G$34+Coefficients!$H$34)*$G23)))</f>
        <v>0.27949306896828768</v>
      </c>
      <c r="W23" s="29">
        <f>IF('Peak Areas'!Z19=0,0,((('Peak Areas'!Z19*Coefficients!$G$52+Coefficients!$H$52)*$G23)))</f>
        <v>0.53687270136178022</v>
      </c>
      <c r="X23" s="29">
        <f>IF('Peak Areas'!AA19=0,0,((('Peak Areas'!AA19*Coefficients!$G$33+Coefficients!$H$33)*$G23)))</f>
        <v>5.4554269202639095E-2</v>
      </c>
      <c r="Y23" s="29">
        <f>IF('Peak Areas'!AC19=0,0,((('Peak Areas'!AC19*Coefficients!$G$19+Coefficients!$H$19)*$G23)))</f>
        <v>0.28289280983273435</v>
      </c>
      <c r="Z23" s="29">
        <f>IF('Peak Areas'!AD19=0,0,((('Peak Areas'!AD19*Coefficients!$G$18+Coefficients!$H$18)*$G23)))</f>
        <v>0</v>
      </c>
      <c r="AA23" s="29">
        <f>IF('Peak Areas'!AE19=0,0,((('Peak Areas'!AE19*Coefficients!$G$18+Coefficients!$H$18)*$G23)))</f>
        <v>16.412763999328686</v>
      </c>
      <c r="AB23" s="29">
        <f>IF('Peak Areas'!AF19=0,0,((('Peak Areas'!AF19*Coefficients!$G$18+Coefficients!$H$18)*$G23)))</f>
        <v>0.58864545457342177</v>
      </c>
      <c r="AC23" s="29">
        <f>IF('Peak Areas'!AG19=0,0,((('Peak Areas'!AG19*Coefficients!$G$7+Coefficients!$H$7)*$G23)))</f>
        <v>0.27695836418534908</v>
      </c>
      <c r="AD23" s="29">
        <f>IF('Peak Areas'!AH19=0,0,((('Peak Areas'!AH19*Coefficients!$G$6+Coefficients!$H$6)*$G23)))</f>
        <v>1.736045198110461</v>
      </c>
      <c r="AE23" s="29">
        <f>IF('Peak Areas'!AI19=0,0,((('Peak Areas'!AI19*Coefficients!$G$38+Coefficients!$H$38)*$G23)))</f>
        <v>0</v>
      </c>
      <c r="AF23" s="29">
        <f>IF('Peak Areas'!AJ19=0,0,((('Peak Areas'!AJ19*Coefficients!$G$24+Coefficients!$H$24)*$G23)))</f>
        <v>3.6248738655854852E-2</v>
      </c>
      <c r="AG23" s="29">
        <f>IF('Peak Areas'!AK19=0,0,((('Peak Areas'!AK19*Coefficients!$G$31+Coefficients!$H$31)*$G23)))</f>
        <v>0.10993281805139152</v>
      </c>
      <c r="AH23" s="29">
        <f>IF('Peak Areas'!AL19=0,0,((('Peak Areas'!AL19*Coefficients!$G$15+Coefficients!$H$15)*$G23)))</f>
        <v>0</v>
      </c>
      <c r="AI23" s="29">
        <f>IF('Peak Areas'!AM19=0,0,((('Peak Areas'!AM19*Coefficients!$G$38+Coefficients!$H$38)*$G23)))</f>
        <v>0</v>
      </c>
      <c r="AK23" s="29">
        <f>IF('Peak Areas'!K19=0,0,((('Peak Areas'!K19*Coefficients!$G$22+Coefficients!$H$22)*$G23)))</f>
        <v>0.1327480889154885</v>
      </c>
      <c r="AL23" s="29">
        <f t="shared" si="0"/>
        <v>16.545512088244173</v>
      </c>
      <c r="AM23" s="29">
        <f t="shared" si="1"/>
        <v>17.134157542817594</v>
      </c>
    </row>
    <row r="24" spans="1:39" x14ac:dyDescent="0.2">
      <c r="A24" s="2" t="str">
        <f>'Peak Areas'!A20</f>
        <v>Control E</v>
      </c>
      <c r="B24" s="60">
        <f>'Peak Areas'!B20</f>
        <v>45437</v>
      </c>
      <c r="C24" s="2">
        <f>'Peak Areas'!C20</f>
        <v>0</v>
      </c>
      <c r="D24" s="2">
        <f>'Peak Areas'!D20</f>
        <v>0</v>
      </c>
      <c r="E24" s="2">
        <f>'Peak Areas'!E20</f>
        <v>0</v>
      </c>
      <c r="F24" s="29">
        <f>'Peak Areas'!F20</f>
        <v>0.15</v>
      </c>
      <c r="G24" s="29">
        <f>((1/'Peak Areas'!$G20)*(('Peak Areas'!$H20+('Internal Standard'!$E$10/1000))/'Peak Areas'!$F20)*'Peak Areas'!$J20)*H24</f>
        <v>3.6308942238351134E-2</v>
      </c>
      <c r="H24" s="29">
        <f>(('Internal Standard'!$F$13*('Peak Areas'!G20/'Internal Standard'!$C$10))/'Peak Areas'!AB20)</f>
        <v>1.0251936632005025</v>
      </c>
      <c r="I24" s="29">
        <f>IF('Peak Areas'!L20=0,0,((('Peak Areas'!L20*Coefficients!$G$21+Coefficients!$H$21)*$G24)))</f>
        <v>0</v>
      </c>
      <c r="J24" s="29">
        <f>IF('Peak Areas'!M20=0,0,((('Peak Areas'!M20*Coefficients!$G$20+Coefficients!$H$20)*$G24)))</f>
        <v>0.56533173888915011</v>
      </c>
      <c r="K24" s="29">
        <f>IF('Peak Areas'!N20=0,0,((('Peak Areas'!N20*Coefficients!$G$41+Coefficients!$H$41)*$G24)))</f>
        <v>0.25497175322698729</v>
      </c>
      <c r="L24" s="29">
        <f>IF('Peak Areas'!O20=0,0,((('Peak Areas'!O20*Coefficients!$G$10+Coefficients!$H$10)*$G24)))</f>
        <v>0</v>
      </c>
      <c r="M24" s="29">
        <f>IF('Peak Areas'!P20=0,0,((('Peak Areas'!P20*Coefficients!$G$32+Coefficients!$H$32)*$G24)))</f>
        <v>4.3790052705390545</v>
      </c>
      <c r="N24" s="29">
        <f>IF('Peak Areas'!Q20=0,0,((('Peak Areas'!Q20*Coefficients!$G$11+Coefficients!$H$11)*$G24)))</f>
        <v>4.1151354432536298E-3</v>
      </c>
      <c r="O24" s="29">
        <f>IF('Peak Areas'!R20=0,0,((('Peak Areas'!R20*Coefficients!$G$39+Coefficients!$H$39)*$G24)))</f>
        <v>0</v>
      </c>
      <c r="P24" s="29">
        <f>IF('Peak Areas'!S20=0,0,((('Peak Areas'!S20*Coefficients!$G$46+Coefficients!$H$46)*$G24)))</f>
        <v>0</v>
      </c>
      <c r="Q24" s="29">
        <f>IF('Peak Areas'!T20=0,0,((('Peak Areas'!T20*Coefficients!$G$51+Coefficients!$H$51)*$G24)))</f>
        <v>0.30731210113112079</v>
      </c>
      <c r="R24" s="29">
        <f>IF('Peak Areas'!U20=0,0,((('Peak Areas'!U20*Coefficients!$G$26+Coefficients!$H$26)*$G24)))</f>
        <v>2.2858454730110989</v>
      </c>
      <c r="S24" s="29">
        <f>IF('Peak Areas'!V20=0,0,((('Peak Areas'!V20*Coefficients!$G$13+Coefficients!$H$13)*$G24)))</f>
        <v>0</v>
      </c>
      <c r="T24" s="29">
        <f>IF('Peak Areas'!W20=0,0,((('Peak Areas'!W20*Coefficients!$G$12+Coefficients!$H$12)*$G24)))</f>
        <v>0.52605545032985479</v>
      </c>
      <c r="U24" s="29">
        <f>IF('Peak Areas'!X20=0,0,((('Peak Areas'!X20*Coefficients!$G$27+Coefficients!$H$27)*$G24)))</f>
        <v>6.1058138263848143E-2</v>
      </c>
      <c r="V24" s="29">
        <f>IF('Peak Areas'!Y20=0,0,((('Peak Areas'!Y20*Coefficients!$G$34+Coefficients!$H$34)*$G24)))</f>
        <v>0.27682739569031262</v>
      </c>
      <c r="W24" s="29">
        <f>IF('Peak Areas'!Z20=0,0,((('Peak Areas'!Z20*Coefficients!$G$52+Coefficients!$H$52)*$G24)))</f>
        <v>0.46091433100606466</v>
      </c>
      <c r="X24" s="29">
        <f>IF('Peak Areas'!AA20=0,0,((('Peak Areas'!AA20*Coefficients!$G$33+Coefficients!$H$33)*$G24)))</f>
        <v>4.0670584576742101E-2</v>
      </c>
      <c r="Y24" s="29">
        <f>IF('Peak Areas'!AC20=0,0,((('Peak Areas'!AC20*Coefficients!$G$19+Coefficients!$H$19)*$G24)))</f>
        <v>0.29144285512274065</v>
      </c>
      <c r="Z24" s="29">
        <f>IF('Peak Areas'!AD20=0,0,((('Peak Areas'!AD20*Coefficients!$G$18+Coefficients!$H$18)*$G24)))</f>
        <v>5.0128819155064334E-2</v>
      </c>
      <c r="AA24" s="29">
        <f>IF('Peak Areas'!AE20=0,0,((('Peak Areas'!AE20*Coefficients!$G$18+Coefficients!$H$18)*$G24)))</f>
        <v>10.035439673948666</v>
      </c>
      <c r="AB24" s="29">
        <f>IF('Peak Areas'!AF20=0,0,((('Peak Areas'!AF20*Coefficients!$G$18+Coefficients!$H$18)*$G24)))</f>
        <v>0.53027595661995208</v>
      </c>
      <c r="AC24" s="29">
        <f>IF('Peak Areas'!AG20=0,0,((('Peak Areas'!AG20*Coefficients!$G$7+Coefficients!$H$7)*$G24)))</f>
        <v>0.2799532888202701</v>
      </c>
      <c r="AD24" s="29">
        <f>IF('Peak Areas'!AH20=0,0,((('Peak Areas'!AH20*Coefficients!$G$6+Coefficients!$H$6)*$G24)))</f>
        <v>1.532539344381245</v>
      </c>
      <c r="AE24" s="29">
        <f>IF('Peak Areas'!AI20=0,0,((('Peak Areas'!AI20*Coefficients!$G$38+Coefficients!$H$38)*$G24)))</f>
        <v>0</v>
      </c>
      <c r="AF24" s="29">
        <f>IF('Peak Areas'!AJ20=0,0,((('Peak Areas'!AJ20*Coefficients!$G$24+Coefficients!$H$24)*$G24)))</f>
        <v>3.9286069996187577E-2</v>
      </c>
      <c r="AG24" s="29">
        <f>IF('Peak Areas'!AK20=0,0,((('Peak Areas'!AK20*Coefficients!$G$31+Coefficients!$H$31)*$G24)))</f>
        <v>7.7462817767768158E-2</v>
      </c>
      <c r="AH24" s="29">
        <f>IF('Peak Areas'!AL20=0,0,((('Peak Areas'!AL20*Coefficients!$G$15+Coefficients!$H$15)*$G24)))</f>
        <v>0</v>
      </c>
      <c r="AI24" s="29">
        <f>IF('Peak Areas'!AM20=0,0,((('Peak Areas'!AM20*Coefficients!$G$38+Coefficients!$H$38)*$G24)))</f>
        <v>0</v>
      </c>
      <c r="AK24" s="29">
        <f>IF('Peak Areas'!K20=0,0,((('Peak Areas'!K20*Coefficients!$G$22+Coefficients!$H$22)*$G24)))</f>
        <v>0.33711078487772667</v>
      </c>
      <c r="AL24" s="29">
        <f t="shared" si="0"/>
        <v>10.372550458826392</v>
      </c>
      <c r="AM24" s="29">
        <f t="shared" si="1"/>
        <v>10.95295523460141</v>
      </c>
    </row>
    <row r="25" spans="1:39" x14ac:dyDescent="0.2">
      <c r="A25" s="2" t="str">
        <f>'Peak Areas'!A21</f>
        <v>Acetone A</v>
      </c>
      <c r="B25" s="60">
        <f>'Peak Areas'!B21</f>
        <v>45437</v>
      </c>
      <c r="C25" s="2">
        <f>'Peak Areas'!C21</f>
        <v>0</v>
      </c>
      <c r="D25" s="2">
        <f>'Peak Areas'!D21</f>
        <v>0</v>
      </c>
      <c r="E25" s="2">
        <f>'Peak Areas'!E21</f>
        <v>0</v>
      </c>
      <c r="F25" s="29">
        <f>'Peak Areas'!F21</f>
        <v>0.15</v>
      </c>
      <c r="G25" s="29">
        <f>((1/'Peak Areas'!$G21)*(('Peak Areas'!$H21+('Internal Standard'!$E$10/1000))/'Peak Areas'!$F21)*'Peak Areas'!$J21)*H25</f>
        <v>3.6328520499800225E-2</v>
      </c>
      <c r="H25" s="29">
        <f>(('Internal Standard'!$F$13*('Peak Areas'!G21/'Internal Standard'!$C$10))/'Peak Areas'!AB21)</f>
        <v>1.0257464611708298</v>
      </c>
      <c r="I25" s="29">
        <f>IF('Peak Areas'!L21=0,0,((('Peak Areas'!L21*Coefficients!$G$21+Coefficients!$H$21)*$G25)))</f>
        <v>0.10456057698754147</v>
      </c>
      <c r="J25" s="29">
        <f>IF('Peak Areas'!M21=0,0,((('Peak Areas'!M21*Coefficients!$G$20+Coefficients!$H$20)*$G25)))</f>
        <v>0.522831963953721</v>
      </c>
      <c r="K25" s="29">
        <f>IF('Peak Areas'!N21=0,0,((('Peak Areas'!N21*Coefficients!$G$41+Coefficients!$H$41)*$G25)))</f>
        <v>5.4780609001966782E-2</v>
      </c>
      <c r="L25" s="29">
        <f>IF('Peak Areas'!O21=0,0,((('Peak Areas'!O21*Coefficients!$G$10+Coefficients!$H$10)*$G25)))</f>
        <v>0</v>
      </c>
      <c r="M25" s="29">
        <f>IF('Peak Areas'!P21=0,0,((('Peak Areas'!P21*Coefficients!$G$32+Coefficients!$H$32)*$G25)))</f>
        <v>4.4097231264332883</v>
      </c>
      <c r="N25" s="29">
        <f>IF('Peak Areas'!Q21=0,0,((('Peak Areas'!Q21*Coefficients!$G$11+Coefficients!$H$11)*$G25)))</f>
        <v>0</v>
      </c>
      <c r="O25" s="29">
        <f>IF('Peak Areas'!R21=0,0,((('Peak Areas'!R21*Coefficients!$G$39+Coefficients!$H$39)*$G25)))</f>
        <v>0</v>
      </c>
      <c r="P25" s="29">
        <f>IF('Peak Areas'!S21=0,0,((('Peak Areas'!S21*Coefficients!$G$46+Coefficients!$H$46)*$G25)))</f>
        <v>0</v>
      </c>
      <c r="Q25" s="29">
        <f>IF('Peak Areas'!T21=0,0,((('Peak Areas'!T21*Coefficients!$G$51+Coefficients!$H$51)*$G25)))</f>
        <v>0.33531550342782579</v>
      </c>
      <c r="R25" s="29">
        <f>IF('Peak Areas'!U21=0,0,((('Peak Areas'!U21*Coefficients!$G$26+Coefficients!$H$26)*$G25)))</f>
        <v>2.6036810744624668</v>
      </c>
      <c r="S25" s="29">
        <f>IF('Peak Areas'!V21=0,0,((('Peak Areas'!V21*Coefficients!$G$13+Coefficients!$H$13)*$G25)))</f>
        <v>0</v>
      </c>
      <c r="T25" s="29">
        <f>IF('Peak Areas'!W21=0,0,((('Peak Areas'!W21*Coefficients!$G$12+Coefficients!$H$12)*$G25)))</f>
        <v>0.29264242570904664</v>
      </c>
      <c r="U25" s="29">
        <f>IF('Peak Areas'!X21=0,0,((('Peak Areas'!X21*Coefficients!$G$27+Coefficients!$H$27)*$G25)))</f>
        <v>5.4116740599701715E-2</v>
      </c>
      <c r="V25" s="29">
        <f>IF('Peak Areas'!Y21=0,0,((('Peak Areas'!Y21*Coefficients!$G$34+Coefficients!$H$34)*$G25)))</f>
        <v>0.30226212379740947</v>
      </c>
      <c r="W25" s="29">
        <f>IF('Peak Areas'!Z21=0,0,((('Peak Areas'!Z21*Coefficients!$G$52+Coefficients!$H$52)*$G25)))</f>
        <v>0.51144530090044193</v>
      </c>
      <c r="X25" s="29">
        <f>IF('Peak Areas'!AA21=0,0,((('Peak Areas'!AA21*Coefficients!$G$33+Coefficients!$H$33)*$G25)))</f>
        <v>5.231616601966535E-2</v>
      </c>
      <c r="Y25" s="29">
        <f>IF('Peak Areas'!AC21=0,0,((('Peak Areas'!AC21*Coefficients!$G$19+Coefficients!$H$19)*$G25)))</f>
        <v>0.33656728960699994</v>
      </c>
      <c r="Z25" s="29">
        <f>IF('Peak Areas'!AD21=0,0,((('Peak Areas'!AD21*Coefficients!$G$18+Coefficients!$H$18)*$G25)))</f>
        <v>0</v>
      </c>
      <c r="AA25" s="29">
        <f>IF('Peak Areas'!AE21=0,0,((('Peak Areas'!AE21*Coefficients!$G$18+Coefficients!$H$18)*$G25)))</f>
        <v>14.267509000995487</v>
      </c>
      <c r="AB25" s="29">
        <f>IF('Peak Areas'!AF21=0,0,((('Peak Areas'!AF21*Coefficients!$G$18+Coefficients!$H$18)*$G25)))</f>
        <v>0.46027473845814604</v>
      </c>
      <c r="AC25" s="29">
        <f>IF('Peak Areas'!AG21=0,0,((('Peak Areas'!AG21*Coefficients!$G$7+Coefficients!$H$7)*$G25)))</f>
        <v>0.14058650555684665</v>
      </c>
      <c r="AD25" s="29">
        <f>IF('Peak Areas'!AH21=0,0,((('Peak Areas'!AH21*Coefficients!$G$6+Coefficients!$H$6)*$G25)))</f>
        <v>1.7417214258477351</v>
      </c>
      <c r="AE25" s="29">
        <f>IF('Peak Areas'!AI21=0,0,((('Peak Areas'!AI21*Coefficients!$G$38+Coefficients!$H$38)*$G25)))</f>
        <v>0</v>
      </c>
      <c r="AF25" s="29">
        <f>IF('Peak Areas'!AJ21=0,0,((('Peak Areas'!AJ21*Coefficients!$G$24+Coefficients!$H$24)*$G25)))</f>
        <v>1.874499318127695E-2</v>
      </c>
      <c r="AG25" s="29">
        <f>IF('Peak Areas'!AK21=0,0,((('Peak Areas'!AK21*Coefficients!$G$31+Coefficients!$H$31)*$G25)))</f>
        <v>7.1823390974870241E-2</v>
      </c>
      <c r="AH25" s="29">
        <f>IF('Peak Areas'!AL21=0,0,((('Peak Areas'!AL21*Coefficients!$G$15+Coefficients!$H$15)*$G25)))</f>
        <v>0</v>
      </c>
      <c r="AI25" s="29">
        <f>IF('Peak Areas'!AM21=0,0,((('Peak Areas'!AM21*Coefficients!$G$38+Coefficients!$H$38)*$G25)))</f>
        <v>0</v>
      </c>
      <c r="AK25" s="29">
        <f>IF('Peak Areas'!K21=0,0,((('Peak Areas'!K21*Coefficients!$G$22+Coefficients!$H$22)*$G25)))</f>
        <v>0.13691538386778121</v>
      </c>
      <c r="AL25" s="29">
        <f t="shared" si="0"/>
        <v>14.404424384863267</v>
      </c>
      <c r="AM25" s="29">
        <f t="shared" si="1"/>
        <v>14.864699123321413</v>
      </c>
    </row>
    <row r="26" spans="1:39" x14ac:dyDescent="0.2">
      <c r="A26" s="2" t="str">
        <f>'Peak Areas'!A22</f>
        <v>Acetone B</v>
      </c>
      <c r="B26" s="60">
        <f>'Peak Areas'!B22</f>
        <v>45437</v>
      </c>
      <c r="C26" s="2">
        <f>'Peak Areas'!C22</f>
        <v>0</v>
      </c>
      <c r="D26" s="2">
        <f>'Peak Areas'!D22</f>
        <v>0</v>
      </c>
      <c r="E26" s="2">
        <f>'Peak Areas'!E22</f>
        <v>0</v>
      </c>
      <c r="F26" s="29">
        <f>'Peak Areas'!F22</f>
        <v>0.15</v>
      </c>
      <c r="G26" s="29">
        <f>((1/'Peak Areas'!$G22)*(('Peak Areas'!$H22+('Internal Standard'!$E$10/1000))/'Peak Areas'!$F22)*'Peak Areas'!$J22)*H26</f>
        <v>3.490429609972364E-2</v>
      </c>
      <c r="H26" s="29">
        <f>(('Internal Standard'!$F$13*('Peak Areas'!G22/'Internal Standard'!$C$10))/'Peak Areas'!AB22)</f>
        <v>0.98553306634513782</v>
      </c>
      <c r="I26" s="29">
        <f>IF('Peak Areas'!L22=0,0,((('Peak Areas'!L22*Coefficients!$G$21+Coefficients!$H$21)*$G26)))</f>
        <v>9.9975115844383511E-2</v>
      </c>
      <c r="J26" s="29">
        <f>IF('Peak Areas'!M22=0,0,((('Peak Areas'!M22*Coefficients!$G$20+Coefficients!$H$20)*$G26)))</f>
        <v>0.6303973343162802</v>
      </c>
      <c r="K26" s="29">
        <f>IF('Peak Areas'!N22=0,0,((('Peak Areas'!N22*Coefficients!$G$41+Coefficients!$H$41)*$G26)))</f>
        <v>7.1386366767910381E-2</v>
      </c>
      <c r="L26" s="29">
        <f>IF('Peak Areas'!O22=0,0,((('Peak Areas'!O22*Coefficients!$G$10+Coefficients!$H$10)*$G26)))</f>
        <v>0</v>
      </c>
      <c r="M26" s="29">
        <f>IF('Peak Areas'!P22=0,0,((('Peak Areas'!P22*Coefficients!$G$32+Coefficients!$H$32)*$G26)))</f>
        <v>4.5963187195572877</v>
      </c>
      <c r="N26" s="29">
        <f>IF('Peak Areas'!Q22=0,0,((('Peak Areas'!Q22*Coefficients!$G$11+Coefficients!$H$11)*$G26)))</f>
        <v>2.4304452583204911E-3</v>
      </c>
      <c r="O26" s="29">
        <f>IF('Peak Areas'!R22=0,0,((('Peak Areas'!R22*Coefficients!$G$39+Coefficients!$H$39)*$G26)))</f>
        <v>0</v>
      </c>
      <c r="P26" s="29">
        <f>IF('Peak Areas'!S22=0,0,((('Peak Areas'!S22*Coefficients!$G$46+Coefficients!$H$46)*$G26)))</f>
        <v>0</v>
      </c>
      <c r="Q26" s="29">
        <f>IF('Peak Areas'!T22=0,0,((('Peak Areas'!T22*Coefficients!$G$51+Coefficients!$H$51)*$G26)))</f>
        <v>0.37793804331286157</v>
      </c>
      <c r="R26" s="29">
        <f>IF('Peak Areas'!U22=0,0,((('Peak Areas'!U22*Coefficients!$G$26+Coefficients!$H$26)*$G26)))</f>
        <v>2.7100848690850281</v>
      </c>
      <c r="S26" s="29">
        <f>IF('Peak Areas'!V22=0,0,((('Peak Areas'!V22*Coefficients!$G$13+Coefficients!$H$13)*$G26)))</f>
        <v>0</v>
      </c>
      <c r="T26" s="29">
        <f>IF('Peak Areas'!W22=0,0,((('Peak Areas'!W22*Coefficients!$G$12+Coefficients!$H$12)*$G26)))</f>
        <v>0.38586101624093677</v>
      </c>
      <c r="U26" s="29">
        <f>IF('Peak Areas'!X22=0,0,((('Peak Areas'!X22*Coefficients!$G$27+Coefficients!$H$27)*$G26)))</f>
        <v>5.916223323747629E-2</v>
      </c>
      <c r="V26" s="29">
        <f>IF('Peak Areas'!Y22=0,0,((('Peak Areas'!Y22*Coefficients!$G$34+Coefficients!$H$34)*$G26)))</f>
        <v>0.34305250368586704</v>
      </c>
      <c r="W26" s="29">
        <f>IF('Peak Areas'!Z22=0,0,((('Peak Areas'!Z22*Coefficients!$G$52+Coefficients!$H$52)*$G26)))</f>
        <v>0.63903826001678032</v>
      </c>
      <c r="X26" s="29">
        <f>IF('Peak Areas'!AA22=0,0,((('Peak Areas'!AA22*Coefficients!$G$33+Coefficients!$H$33)*$G26)))</f>
        <v>7.0150485887995884E-2</v>
      </c>
      <c r="Y26" s="29">
        <f>IF('Peak Areas'!AC22=0,0,((('Peak Areas'!AC22*Coefficients!$G$19+Coefficients!$H$19)*$G26)))</f>
        <v>0.33530740878339771</v>
      </c>
      <c r="Z26" s="29">
        <f>IF('Peak Areas'!AD22=0,0,((('Peak Areas'!AD22*Coefficients!$G$18+Coefficients!$H$18)*$G26)))</f>
        <v>0</v>
      </c>
      <c r="AA26" s="29">
        <f>IF('Peak Areas'!AE22=0,0,((('Peak Areas'!AE22*Coefficients!$G$18+Coefficients!$H$18)*$G26)))</f>
        <v>16.264121931984707</v>
      </c>
      <c r="AB26" s="29">
        <f>IF('Peak Areas'!AF22=0,0,((('Peak Areas'!AF22*Coefficients!$G$18+Coefficients!$H$18)*$G26)))</f>
        <v>0.47827670369863767</v>
      </c>
      <c r="AC26" s="29">
        <f>IF('Peak Areas'!AG22=0,0,((('Peak Areas'!AG22*Coefficients!$G$7+Coefficients!$H$7)*$G26)))</f>
        <v>0.17091643662886344</v>
      </c>
      <c r="AD26" s="29">
        <f>IF('Peak Areas'!AH22=0,0,((('Peak Areas'!AH22*Coefficients!$G$6+Coefficients!$H$6)*$G26)))</f>
        <v>1.691232991593713</v>
      </c>
      <c r="AE26" s="29">
        <f>IF('Peak Areas'!AI22=0,0,((('Peak Areas'!AI22*Coefficients!$G$38+Coefficients!$H$38)*$G26)))</f>
        <v>0</v>
      </c>
      <c r="AF26" s="29">
        <f>IF('Peak Areas'!AJ22=0,0,((('Peak Areas'!AJ22*Coefficients!$G$24+Coefficients!$H$24)*$G26)))</f>
        <v>2.8982281197782865E-2</v>
      </c>
      <c r="AG26" s="29">
        <f>IF('Peak Areas'!AK22=0,0,((('Peak Areas'!AK22*Coefficients!$G$31+Coefficients!$H$31)*$G26)))</f>
        <v>8.8209893883105503E-2</v>
      </c>
      <c r="AH26" s="29">
        <f>IF('Peak Areas'!AL22=0,0,((('Peak Areas'!AL22*Coefficients!$G$15+Coefficients!$H$15)*$G26)))</f>
        <v>0</v>
      </c>
      <c r="AI26" s="29">
        <f>IF('Peak Areas'!AM22=0,0,((('Peak Areas'!AM22*Coefficients!$G$38+Coefficients!$H$38)*$G26)))</f>
        <v>0</v>
      </c>
      <c r="AK26" s="29">
        <f>IF('Peak Areas'!K22=0,0,((('Peak Areas'!K22*Coefficients!$G$22+Coefficients!$H$22)*$G26)))</f>
        <v>0.14003183701274027</v>
      </c>
      <c r="AL26" s="29">
        <f t="shared" si="0"/>
        <v>16.404153768997446</v>
      </c>
      <c r="AM26" s="29">
        <f t="shared" si="1"/>
        <v>16.882430472696083</v>
      </c>
    </row>
    <row r="27" spans="1:39" x14ac:dyDescent="0.2">
      <c r="A27" s="2" t="str">
        <f>'Peak Areas'!A23</f>
        <v>Acetone C</v>
      </c>
      <c r="B27" s="60">
        <f>'Peak Areas'!B23</f>
        <v>45437</v>
      </c>
      <c r="C27" s="2">
        <f>'Peak Areas'!C23</f>
        <v>0</v>
      </c>
      <c r="D27" s="2">
        <f>'Peak Areas'!D23</f>
        <v>0</v>
      </c>
      <c r="E27" s="2">
        <f>'Peak Areas'!E23</f>
        <v>0</v>
      </c>
      <c r="F27" s="29">
        <f>'Peak Areas'!F23</f>
        <v>0.15</v>
      </c>
      <c r="G27" s="29">
        <f>((1/'Peak Areas'!$G23)*(('Peak Areas'!$H23+('Internal Standard'!$E$10/1000))/'Peak Areas'!$F23)*'Peak Areas'!$J23)*H27</f>
        <v>3.799500155187209E-2</v>
      </c>
      <c r="H27" s="29">
        <f>(('Internal Standard'!$F$13*('Peak Areas'!G23/'Internal Standard'!$C$10))/'Peak Areas'!AB23)</f>
        <v>1.0728000438175647</v>
      </c>
      <c r="I27" s="29">
        <f>IF('Peak Areas'!L23=0,0,((('Peak Areas'!L23*Coefficients!$G$21+Coefficients!$H$21)*$G27)))</f>
        <v>5.4067340418771696E-2</v>
      </c>
      <c r="J27" s="29">
        <f>IF('Peak Areas'!M23=0,0,((('Peak Areas'!M23*Coefficients!$G$20+Coefficients!$H$20)*$G27)))</f>
        <v>0.23839794974637196</v>
      </c>
      <c r="K27" s="29">
        <f>IF('Peak Areas'!N23=0,0,((('Peak Areas'!N23*Coefficients!$G$41+Coefficients!$H$41)*$G27)))</f>
        <v>4.9337563496448966E-2</v>
      </c>
      <c r="L27" s="29">
        <f>IF('Peak Areas'!O23=0,0,((('Peak Areas'!O23*Coefficients!$G$10+Coefficients!$H$10)*$G27)))</f>
        <v>0</v>
      </c>
      <c r="M27" s="29">
        <f>IF('Peak Areas'!P23=0,0,((('Peak Areas'!P23*Coefficients!$G$32+Coefficients!$H$32)*$G27)))</f>
        <v>1.7613286529653145</v>
      </c>
      <c r="N27" s="29">
        <f>IF('Peak Areas'!Q23=0,0,((('Peak Areas'!Q23*Coefficients!$G$11+Coefficients!$H$11)*$G27)))</f>
        <v>5.9836865144082619E-3</v>
      </c>
      <c r="O27" s="29">
        <f>IF('Peak Areas'!R23=0,0,((('Peak Areas'!R23*Coefficients!$G$39+Coefficients!$H$39)*$G27)))</f>
        <v>0</v>
      </c>
      <c r="P27" s="29">
        <f>IF('Peak Areas'!S23=0,0,((('Peak Areas'!S23*Coefficients!$G$46+Coefficients!$H$46)*$G27)))</f>
        <v>0</v>
      </c>
      <c r="Q27" s="29">
        <f>IF('Peak Areas'!T23=0,0,((('Peak Areas'!T23*Coefficients!$G$51+Coefficients!$H$51)*$G27)))</f>
        <v>0.23588992530165206</v>
      </c>
      <c r="R27" s="29">
        <f>IF('Peak Areas'!U23=0,0,((('Peak Areas'!U23*Coefficients!$G$26+Coefficients!$H$26)*$G27)))</f>
        <v>0.8255799383618081</v>
      </c>
      <c r="S27" s="29">
        <f>IF('Peak Areas'!V23=0,0,((('Peak Areas'!V23*Coefficients!$G$13+Coefficients!$H$13)*$G27)))</f>
        <v>0</v>
      </c>
      <c r="T27" s="29">
        <f>IF('Peak Areas'!W23=0,0,((('Peak Areas'!W23*Coefficients!$G$12+Coefficients!$H$12)*$G27)))</f>
        <v>0.23465861660218482</v>
      </c>
      <c r="U27" s="29">
        <f>IF('Peak Areas'!X23=0,0,((('Peak Areas'!X23*Coefficients!$G$27+Coefficients!$H$27)*$G27)))</f>
        <v>1.9065596891923373E-2</v>
      </c>
      <c r="V27" s="29">
        <f>IF('Peak Areas'!Y23=0,0,((('Peak Areas'!Y23*Coefficients!$G$34+Coefficients!$H$34)*$G27)))</f>
        <v>0.19229767967033751</v>
      </c>
      <c r="W27" s="29">
        <f>IF('Peak Areas'!Z23=0,0,((('Peak Areas'!Z23*Coefficients!$G$52+Coefficients!$H$52)*$G27)))</f>
        <v>0.51313002478917413</v>
      </c>
      <c r="X27" s="29">
        <f>IF('Peak Areas'!AA23=0,0,((('Peak Areas'!AA23*Coefficients!$G$33+Coefficients!$H$33)*$G27)))</f>
        <v>7.1400326628649216E-2</v>
      </c>
      <c r="Y27" s="29">
        <f>IF('Peak Areas'!AC23=0,0,((('Peak Areas'!AC23*Coefficients!$G$19+Coefficients!$H$19)*$G27)))</f>
        <v>0.15484405004701771</v>
      </c>
      <c r="Z27" s="29">
        <f>IF('Peak Areas'!AD23=0,0,((('Peak Areas'!AD23*Coefficients!$G$18+Coefficients!$H$18)*$G27)))</f>
        <v>0</v>
      </c>
      <c r="AA27" s="29">
        <f>IF('Peak Areas'!AE23=0,0,((('Peak Areas'!AE23*Coefficients!$G$18+Coefficients!$H$18)*$G27)))</f>
        <v>6.4162691012673125</v>
      </c>
      <c r="AB27" s="29">
        <f>IF('Peak Areas'!AF23=0,0,((('Peak Areas'!AF23*Coefficients!$G$18+Coefficients!$H$18)*$G27)))</f>
        <v>0.17925685339058695</v>
      </c>
      <c r="AC27" s="29">
        <f>IF('Peak Areas'!AG23=0,0,((('Peak Areas'!AG23*Coefficients!$G$7+Coefficients!$H$7)*$G27)))</f>
        <v>9.6287677239636646E-2</v>
      </c>
      <c r="AD27" s="29">
        <f>IF('Peak Areas'!AH23=0,0,((('Peak Areas'!AH23*Coefficients!$G$6+Coefficients!$H$6)*$G27)))</f>
        <v>0.78608224254498893</v>
      </c>
      <c r="AE27" s="29">
        <f>IF('Peak Areas'!AI23=0,0,((('Peak Areas'!AI23*Coefficients!$G$38+Coefficients!$H$38)*$G27)))</f>
        <v>0</v>
      </c>
      <c r="AF27" s="29">
        <f>IF('Peak Areas'!AJ23=0,0,((('Peak Areas'!AJ23*Coefficients!$G$24+Coefficients!$H$24)*$G27)))</f>
        <v>1.3177905928300761E-2</v>
      </c>
      <c r="AG27" s="29">
        <f>IF('Peak Areas'!AK23=0,0,((('Peak Areas'!AK23*Coefficients!$G$31+Coefficients!$H$31)*$G27)))</f>
        <v>8.3979997147976382E-2</v>
      </c>
      <c r="AH27" s="29">
        <f>IF('Peak Areas'!AL23=0,0,((('Peak Areas'!AL23*Coefficients!$G$15+Coefficients!$H$15)*$G27)))</f>
        <v>0</v>
      </c>
      <c r="AI27" s="29">
        <f>IF('Peak Areas'!AM23=0,0,((('Peak Areas'!AM23*Coefficients!$G$38+Coefficients!$H$38)*$G27)))</f>
        <v>0</v>
      </c>
      <c r="AK27" s="29">
        <f>IF('Peak Areas'!K23=0,0,((('Peak Areas'!K23*Coefficients!$G$22+Coefficients!$H$22)*$G27)))</f>
        <v>4.6176684565982659E-2</v>
      </c>
      <c r="AL27" s="29">
        <f t="shared" si="0"/>
        <v>6.4624457858332951</v>
      </c>
      <c r="AM27" s="29">
        <f t="shared" si="1"/>
        <v>6.6417026392238823</v>
      </c>
    </row>
    <row r="28" spans="1:39" x14ac:dyDescent="0.2">
      <c r="A28" s="2" t="str">
        <f>'Peak Areas'!A24</f>
        <v>Acetone D</v>
      </c>
      <c r="B28" s="60">
        <f>'Peak Areas'!B24</f>
        <v>45437</v>
      </c>
      <c r="C28" s="2">
        <f>'Peak Areas'!C24</f>
        <v>0</v>
      </c>
      <c r="D28" s="2">
        <f>'Peak Areas'!D24</f>
        <v>0</v>
      </c>
      <c r="E28" s="2">
        <f>'Peak Areas'!E24</f>
        <v>0</v>
      </c>
      <c r="F28" s="29">
        <f>'Peak Areas'!F24</f>
        <v>0.15</v>
      </c>
      <c r="G28" s="29">
        <f>((1/'Peak Areas'!$G24)*(('Peak Areas'!$H24+('Internal Standard'!$E$10/1000))/'Peak Areas'!$F24)*'Peak Areas'!$J24)*H28</f>
        <v>3.4386514725078629E-2</v>
      </c>
      <c r="H28" s="29">
        <f>(('Internal Standard'!$F$13*('Peak Areas'!G24/'Internal Standard'!$C$10))/'Peak Areas'!AB24)</f>
        <v>0.97091335694339642</v>
      </c>
      <c r="I28" s="29">
        <f>IF('Peak Areas'!L24=0,0,((('Peak Areas'!L24*Coefficients!$G$21+Coefficients!$H$21)*$G28)))</f>
        <v>5.7802286127940264E-2</v>
      </c>
      <c r="J28" s="29">
        <f>IF('Peak Areas'!M24=0,0,((('Peak Areas'!M24*Coefficients!$G$20+Coefficients!$H$20)*$G28)))</f>
        <v>0.52885937160722762</v>
      </c>
      <c r="K28" s="29">
        <f>IF('Peak Areas'!N24=0,0,((('Peak Areas'!N24*Coefficients!$G$41+Coefficients!$H$41)*$G28)))</f>
        <v>1.1298676168351134E-2</v>
      </c>
      <c r="L28" s="29">
        <f>IF('Peak Areas'!O24=0,0,((('Peak Areas'!O24*Coefficients!$G$10+Coefficients!$H$10)*$G28)))</f>
        <v>0</v>
      </c>
      <c r="M28" s="29">
        <f>IF('Peak Areas'!P24=0,0,((('Peak Areas'!P24*Coefficients!$G$32+Coefficients!$H$32)*$G28)))</f>
        <v>4.3085177164916093</v>
      </c>
      <c r="N28" s="29">
        <f>IF('Peak Areas'!Q24=0,0,((('Peak Areas'!Q24*Coefficients!$G$11+Coefficients!$H$11)*$G28)))</f>
        <v>2.807041673545558E-3</v>
      </c>
      <c r="O28" s="29">
        <f>IF('Peak Areas'!R24=0,0,((('Peak Areas'!R24*Coefficients!$G$39+Coefficients!$H$39)*$G28)))</f>
        <v>0</v>
      </c>
      <c r="P28" s="29">
        <f>IF('Peak Areas'!S24=0,0,((('Peak Areas'!S24*Coefficients!$G$46+Coefficients!$H$46)*$G28)))</f>
        <v>0</v>
      </c>
      <c r="Q28" s="29">
        <f>IF('Peak Areas'!T24=0,0,((('Peak Areas'!T24*Coefficients!$G$51+Coefficients!$H$51)*$G28)))</f>
        <v>0.31937088226040677</v>
      </c>
      <c r="R28" s="29">
        <f>IF('Peak Areas'!U24=0,0,((('Peak Areas'!U24*Coefficients!$G$26+Coefficients!$H$26)*$G28)))</f>
        <v>2.4885780817366041</v>
      </c>
      <c r="S28" s="29">
        <f>IF('Peak Areas'!V24=0,0,((('Peak Areas'!V24*Coefficients!$G$13+Coefficients!$H$13)*$G28)))</f>
        <v>0</v>
      </c>
      <c r="T28" s="29">
        <f>IF('Peak Areas'!W24=0,0,((('Peak Areas'!W24*Coefficients!$G$12+Coefficients!$H$12)*$G28)))</f>
        <v>0.31369946429321266</v>
      </c>
      <c r="U28" s="29">
        <f>IF('Peak Areas'!X24=0,0,((('Peak Areas'!X24*Coefficients!$G$27+Coefficients!$H$27)*$G28)))</f>
        <v>4.7596873921701498E-2</v>
      </c>
      <c r="V28" s="29">
        <f>IF('Peak Areas'!Y24=0,0,((('Peak Areas'!Y24*Coefficients!$G$34+Coefficients!$H$34)*$G28)))</f>
        <v>0.32873531277550333</v>
      </c>
      <c r="W28" s="29">
        <f>IF('Peak Areas'!Z24=0,0,((('Peak Areas'!Z24*Coefficients!$G$52+Coefficients!$H$52)*$G28)))</f>
        <v>0.65196047888332365</v>
      </c>
      <c r="X28" s="29">
        <f>IF('Peak Areas'!AA24=0,0,((('Peak Areas'!AA24*Coefficients!$G$33+Coefficients!$H$33)*$G28)))</f>
        <v>7.3809321273337489E-2</v>
      </c>
      <c r="Y28" s="29">
        <f>IF('Peak Areas'!AC24=0,0,((('Peak Areas'!AC24*Coefficients!$G$19+Coefficients!$H$19)*$G28)))</f>
        <v>0.3794185277769731</v>
      </c>
      <c r="Z28" s="29">
        <f>IF('Peak Areas'!AD24=0,0,((('Peak Areas'!AD24*Coefficients!$G$18+Coefficients!$H$18)*$G28)))</f>
        <v>0</v>
      </c>
      <c r="AA28" s="29">
        <f>IF('Peak Areas'!AE24=0,0,((('Peak Areas'!AE24*Coefficients!$G$18+Coefficients!$H$18)*$G28)))</f>
        <v>14.654825855581253</v>
      </c>
      <c r="AB28" s="29">
        <f>IF('Peak Areas'!AF24=0,0,((('Peak Areas'!AF24*Coefficients!$G$18+Coefficients!$H$18)*$G28)))</f>
        <v>0.47570080270597764</v>
      </c>
      <c r="AC28" s="29">
        <f>IF('Peak Areas'!AG24=0,0,((('Peak Areas'!AG24*Coefficients!$G$7+Coefficients!$H$7)*$G28)))</f>
        <v>0.20467247328473298</v>
      </c>
      <c r="AD28" s="29">
        <f>IF('Peak Areas'!AH24=0,0,((('Peak Areas'!AH24*Coefficients!$G$6+Coefficients!$H$6)*$G28)))</f>
        <v>1.7048307106994989</v>
      </c>
      <c r="AE28" s="29">
        <f>IF('Peak Areas'!AI24=0,0,((('Peak Areas'!AI24*Coefficients!$G$38+Coefficients!$H$38)*$G28)))</f>
        <v>0</v>
      </c>
      <c r="AF28" s="29">
        <f>IF('Peak Areas'!AJ24=0,0,((('Peak Areas'!AJ24*Coefficients!$G$24+Coefficients!$H$24)*$G28)))</f>
        <v>2.249841318496211E-2</v>
      </c>
      <c r="AG28" s="29">
        <f>IF('Peak Areas'!AK24=0,0,((('Peak Areas'!AK24*Coefficients!$G$31+Coefficients!$H$31)*$G28)))</f>
        <v>8.7010081186903579E-2</v>
      </c>
      <c r="AH28" s="29">
        <f>IF('Peak Areas'!AL24=0,0,((('Peak Areas'!AL24*Coefficients!$G$15+Coefficients!$H$15)*$G28)))</f>
        <v>0</v>
      </c>
      <c r="AI28" s="29">
        <f>IF('Peak Areas'!AM24=0,0,((('Peak Areas'!AM24*Coefficients!$G$38+Coefficients!$H$38)*$G28)))</f>
        <v>0</v>
      </c>
      <c r="AK28" s="29">
        <f>IF('Peak Areas'!K24=0,0,((('Peak Areas'!K24*Coefficients!$G$22+Coefficients!$H$22)*$G28)))</f>
        <v>0.10242894979650881</v>
      </c>
      <c r="AL28" s="29">
        <f t="shared" si="0"/>
        <v>14.757254805377762</v>
      </c>
      <c r="AM28" s="29">
        <f t="shared" si="1"/>
        <v>15.23295560808374</v>
      </c>
    </row>
    <row r="29" spans="1:39" x14ac:dyDescent="0.2">
      <c r="A29" s="2" t="str">
        <f>'Peak Areas'!A25</f>
        <v>Acetone E</v>
      </c>
      <c r="B29" s="60">
        <f>'Peak Areas'!B25</f>
        <v>45437</v>
      </c>
      <c r="C29" s="2">
        <f>'Peak Areas'!C25</f>
        <v>0</v>
      </c>
      <c r="D29" s="2">
        <f>'Peak Areas'!D25</f>
        <v>0</v>
      </c>
      <c r="E29" s="2">
        <f>'Peak Areas'!E25</f>
        <v>0</v>
      </c>
      <c r="F29" s="29">
        <f>'Peak Areas'!F25</f>
        <v>0.15</v>
      </c>
      <c r="G29" s="29">
        <f>((1/'Peak Areas'!$G25)*(('Peak Areas'!$H25+('Internal Standard'!$E$10/1000))/'Peak Areas'!$F25)*'Peak Areas'!$J25)*H29</f>
        <v>3.4628547023717086E-2</v>
      </c>
      <c r="H29" s="29">
        <f>(('Internal Standard'!$F$13*('Peak Areas'!G25/'Internal Standard'!$C$10))/'Peak Areas'!AB25)</f>
        <v>0.97774721008142351</v>
      </c>
      <c r="I29" s="29">
        <f>IF('Peak Areas'!L25=0,0,((('Peak Areas'!L25*Coefficients!$G$21+Coefficients!$H$21)*$G29)))</f>
        <v>0</v>
      </c>
      <c r="J29" s="29">
        <f>IF('Peak Areas'!M25=0,0,((('Peak Areas'!M25*Coefficients!$G$20+Coefficients!$H$20)*$G29)))</f>
        <v>0.66121550041263766</v>
      </c>
      <c r="K29" s="29">
        <f>IF('Peak Areas'!N25=0,0,((('Peak Areas'!N25*Coefficients!$G$41+Coefficients!$H$41)*$G29)))</f>
        <v>6.5571849968079576E-2</v>
      </c>
      <c r="L29" s="29">
        <f>IF('Peak Areas'!O25=0,0,((('Peak Areas'!O25*Coefficients!$G$10+Coefficients!$H$10)*$G29)))</f>
        <v>0</v>
      </c>
      <c r="M29" s="29">
        <f>IF('Peak Areas'!P25=0,0,((('Peak Areas'!P25*Coefficients!$G$32+Coefficients!$H$32)*$G29)))</f>
        <v>5.1132929938723048</v>
      </c>
      <c r="N29" s="29">
        <f>IF('Peak Areas'!Q25=0,0,((('Peak Areas'!Q25*Coefficients!$G$11+Coefficients!$H$11)*$G29)))</f>
        <v>4.0016396144970387E-3</v>
      </c>
      <c r="O29" s="29">
        <f>IF('Peak Areas'!R25=0,0,((('Peak Areas'!R25*Coefficients!$G$39+Coefficients!$H$39)*$G29)))</f>
        <v>0</v>
      </c>
      <c r="P29" s="29">
        <f>IF('Peak Areas'!S25=0,0,((('Peak Areas'!S25*Coefficients!$G$46+Coefficients!$H$46)*$G29)))</f>
        <v>0</v>
      </c>
      <c r="Q29" s="29">
        <f>IF('Peak Areas'!T25=0,0,((('Peak Areas'!T25*Coefficients!$G$51+Coefficients!$H$51)*$G29)))</f>
        <v>0.35565824286323461</v>
      </c>
      <c r="R29" s="29">
        <f>IF('Peak Areas'!U25=0,0,((('Peak Areas'!U25*Coefficients!$G$26+Coefficients!$H$26)*$G29)))</f>
        <v>2.8249272796009564</v>
      </c>
      <c r="S29" s="29">
        <f>IF('Peak Areas'!V25=0,0,((('Peak Areas'!V25*Coefficients!$G$13+Coefficients!$H$13)*$G29)))</f>
        <v>0</v>
      </c>
      <c r="T29" s="29">
        <f>IF('Peak Areas'!W25=0,0,((('Peak Areas'!W25*Coefficients!$G$12+Coefficients!$H$12)*$G29)))</f>
        <v>0.38643382177549668</v>
      </c>
      <c r="U29" s="29">
        <f>IF('Peak Areas'!X25=0,0,((('Peak Areas'!X25*Coefficients!$G$27+Coefficients!$H$27)*$G29)))</f>
        <v>4.2018747162159191E-2</v>
      </c>
      <c r="V29" s="29">
        <f>IF('Peak Areas'!Y25=0,0,((('Peak Areas'!Y25*Coefficients!$G$34+Coefficients!$H$34)*$G29)))</f>
        <v>0.40460342617876105</v>
      </c>
      <c r="W29" s="29">
        <f>IF('Peak Areas'!Z25=0,0,((('Peak Areas'!Z25*Coefficients!$G$52+Coefficients!$H$52)*$G29)))</f>
        <v>0.69103203392393187</v>
      </c>
      <c r="X29" s="29">
        <f>IF('Peak Areas'!AA25=0,0,((('Peak Areas'!AA25*Coefficients!$G$33+Coefficients!$H$33)*$G29)))</f>
        <v>7.5782623323351839E-2</v>
      </c>
      <c r="Y29" s="29">
        <f>IF('Peak Areas'!AC25=0,0,((('Peak Areas'!AC25*Coefficients!$G$19+Coefficients!$H$19)*$G29)))</f>
        <v>0.42853592371253313</v>
      </c>
      <c r="Z29" s="29">
        <f>IF('Peak Areas'!AD25=0,0,((('Peak Areas'!AD25*Coefficients!$G$18+Coefficients!$H$18)*$G29)))</f>
        <v>0</v>
      </c>
      <c r="AA29" s="29">
        <f>IF('Peak Areas'!AE25=0,0,((('Peak Areas'!AE25*Coefficients!$G$18+Coefficients!$H$18)*$G29)))</f>
        <v>17.975097435009804</v>
      </c>
      <c r="AB29" s="29">
        <f>IF('Peak Areas'!AF25=0,0,((('Peak Areas'!AF25*Coefficients!$G$18+Coefficients!$H$18)*$G29)))</f>
        <v>0.56081202700147548</v>
      </c>
      <c r="AC29" s="29">
        <f>IF('Peak Areas'!AG25=0,0,((('Peak Areas'!AG25*Coefficients!$G$7+Coefficients!$H$7)*$G29)))</f>
        <v>0.14537261816654762</v>
      </c>
      <c r="AD29" s="29">
        <f>IF('Peak Areas'!AH25=0,0,((('Peak Areas'!AH25*Coefficients!$G$6+Coefficients!$H$6)*$G29)))</f>
        <v>1.7301315447646424</v>
      </c>
      <c r="AE29" s="29">
        <f>IF('Peak Areas'!AI25=0,0,((('Peak Areas'!AI25*Coefficients!$G$38+Coefficients!$H$38)*$G29)))</f>
        <v>0</v>
      </c>
      <c r="AF29" s="29">
        <f>IF('Peak Areas'!AJ25=0,0,((('Peak Areas'!AJ25*Coefficients!$G$24+Coefficients!$H$24)*$G29)))</f>
        <v>2.9037335004730054E-2</v>
      </c>
      <c r="AG29" s="29">
        <f>IF('Peak Areas'!AK25=0,0,((('Peak Areas'!AK25*Coefficients!$G$31+Coefficients!$H$31)*$G29)))</f>
        <v>7.5461137883522281E-2</v>
      </c>
      <c r="AH29" s="29">
        <f>IF('Peak Areas'!AL25=0,0,((('Peak Areas'!AL25*Coefficients!$G$15+Coefficients!$H$15)*$G29)))</f>
        <v>0</v>
      </c>
      <c r="AI29" s="29">
        <f>IF('Peak Areas'!AM25=0,0,((('Peak Areas'!AM25*Coefficients!$G$38+Coefficients!$H$38)*$G29)))</f>
        <v>0</v>
      </c>
      <c r="AK29" s="29">
        <f>IF('Peak Areas'!K25=0,0,((('Peak Areas'!K25*Coefficients!$G$22+Coefficients!$H$22)*$G29)))</f>
        <v>0.16707051043302029</v>
      </c>
      <c r="AL29" s="29">
        <f t="shared" si="0"/>
        <v>18.142167945442825</v>
      </c>
      <c r="AM29" s="29">
        <f t="shared" si="1"/>
        <v>18.7029799724443</v>
      </c>
    </row>
    <row r="30" spans="1:39" x14ac:dyDescent="0.2">
      <c r="A30" s="2" t="str">
        <f>'Peak Areas'!A26</f>
        <v>10 A</v>
      </c>
      <c r="B30" s="60">
        <f>'Peak Areas'!B26</f>
        <v>45437</v>
      </c>
      <c r="C30" s="2">
        <f>'Peak Areas'!C26</f>
        <v>0</v>
      </c>
      <c r="D30" s="2">
        <f>'Peak Areas'!D26</f>
        <v>0</v>
      </c>
      <c r="E30" s="2">
        <f>'Peak Areas'!E26</f>
        <v>0</v>
      </c>
      <c r="F30" s="29">
        <f>'Peak Areas'!F26</f>
        <v>0.15</v>
      </c>
      <c r="G30" s="29">
        <f>((1/'Peak Areas'!$G26)*(('Peak Areas'!$H26+('Internal Standard'!$E$10/1000))/'Peak Areas'!$F26)*'Peak Areas'!$J26)*H30</f>
        <v>3.4662127650124372E-2</v>
      </c>
      <c r="H30" s="29">
        <f>(('Internal Standard'!$F$13*('Peak Areas'!G26/'Internal Standard'!$C$10))/'Peak Areas'!AB26)</f>
        <v>0.97869536894468789</v>
      </c>
      <c r="I30" s="29">
        <f>IF('Peak Areas'!L26=0,0,((('Peak Areas'!L26*Coefficients!$G$21+Coefficients!$H$21)*$G30)))</f>
        <v>0</v>
      </c>
      <c r="J30" s="29">
        <f>IF('Peak Areas'!M26=0,0,((('Peak Areas'!M26*Coefficients!$G$20+Coefficients!$H$20)*$G30)))</f>
        <v>0.67772451725386174</v>
      </c>
      <c r="K30" s="29">
        <f>IF('Peak Areas'!N26=0,0,((('Peak Areas'!N26*Coefficients!$G$41+Coefficients!$H$41)*$G30)))</f>
        <v>3.6128053915951093E-2</v>
      </c>
      <c r="L30" s="29">
        <f>IF('Peak Areas'!O26=0,0,((('Peak Areas'!O26*Coefficients!$G$10+Coefficients!$H$10)*$G30)))</f>
        <v>0</v>
      </c>
      <c r="M30" s="29">
        <f>IF('Peak Areas'!P26=0,0,((('Peak Areas'!P26*Coefficients!$G$32+Coefficients!$H$32)*$G30)))</f>
        <v>4.6663971984878732</v>
      </c>
      <c r="N30" s="29">
        <f>IF('Peak Areas'!Q26=0,0,((('Peak Areas'!Q26*Coefficients!$G$11+Coefficients!$H$11)*$G30)))</f>
        <v>0</v>
      </c>
      <c r="O30" s="29">
        <f>IF('Peak Areas'!R26=0,0,((('Peak Areas'!R26*Coefficients!$G$39+Coefficients!$H$39)*$G30)))</f>
        <v>0</v>
      </c>
      <c r="P30" s="29">
        <f>IF('Peak Areas'!S26=0,0,((('Peak Areas'!S26*Coefficients!$G$46+Coefficients!$H$46)*$G30)))</f>
        <v>0</v>
      </c>
      <c r="Q30" s="29">
        <f>IF('Peak Areas'!T26=0,0,((('Peak Areas'!T26*Coefficients!$G$51+Coefficients!$H$51)*$G30)))</f>
        <v>0.30824646661426858</v>
      </c>
      <c r="R30" s="29">
        <f>IF('Peak Areas'!U26=0,0,((('Peak Areas'!U26*Coefficients!$G$26+Coefficients!$H$26)*$G30)))</f>
        <v>2.4903225201213308</v>
      </c>
      <c r="S30" s="29">
        <f>IF('Peak Areas'!V26=0,0,((('Peak Areas'!V26*Coefficients!$G$13+Coefficients!$H$13)*$G30)))</f>
        <v>0</v>
      </c>
      <c r="T30" s="29">
        <f>IF('Peak Areas'!W26=0,0,((('Peak Areas'!W26*Coefficients!$G$12+Coefficients!$H$12)*$G30)))</f>
        <v>0.51380186465601796</v>
      </c>
      <c r="U30" s="29">
        <f>IF('Peak Areas'!X26=0,0,((('Peak Areas'!X26*Coefficients!$G$27+Coefficients!$H$27)*$G30)))</f>
        <v>4.6438077650453033E-2</v>
      </c>
      <c r="V30" s="29">
        <f>IF('Peak Areas'!Y26=0,0,((('Peak Areas'!Y26*Coefficients!$G$34+Coefficients!$H$34)*$G30)))</f>
        <v>0.33767763725570221</v>
      </c>
      <c r="W30" s="29">
        <f>IF('Peak Areas'!Z26=0,0,((('Peak Areas'!Z26*Coefficients!$G$52+Coefficients!$H$52)*$G30)))</f>
        <v>0.57099366683613395</v>
      </c>
      <c r="X30" s="29">
        <f>IF('Peak Areas'!AA26=0,0,((('Peak Areas'!AA26*Coefficients!$G$33+Coefficients!$H$33)*$G30)))</f>
        <v>6.1093584263028945E-2</v>
      </c>
      <c r="Y30" s="29">
        <f>IF('Peak Areas'!AC26=0,0,((('Peak Areas'!AC26*Coefficients!$G$19+Coefficients!$H$19)*$G30)))</f>
        <v>0.36562962924479331</v>
      </c>
      <c r="Z30" s="29">
        <f>IF('Peak Areas'!AD26=0,0,((('Peak Areas'!AD26*Coefficients!$G$18+Coefficients!$H$18)*$G30)))</f>
        <v>0</v>
      </c>
      <c r="AA30" s="29">
        <f>IF('Peak Areas'!AE26=0,0,((('Peak Areas'!AE26*Coefficients!$G$18+Coefficients!$H$18)*$G30)))</f>
        <v>16.231363745534257</v>
      </c>
      <c r="AB30" s="29">
        <f>IF('Peak Areas'!AF26=0,0,((('Peak Areas'!AF26*Coefficients!$G$18+Coefficients!$H$18)*$G30)))</f>
        <v>0.56668295335528995</v>
      </c>
      <c r="AC30" s="29">
        <f>IF('Peak Areas'!AG26=0,0,((('Peak Areas'!AG26*Coefficients!$G$7+Coefficients!$H$7)*$G30)))</f>
        <v>0.21406300202720563</v>
      </c>
      <c r="AD30" s="29">
        <f>IF('Peak Areas'!AH26=0,0,((('Peak Areas'!AH26*Coefficients!$G$6+Coefficients!$H$6)*$G30)))</f>
        <v>1.5350504447680982</v>
      </c>
      <c r="AE30" s="29">
        <f>IF('Peak Areas'!AI26=0,0,((('Peak Areas'!AI26*Coefficients!$G$38+Coefficients!$H$38)*$G30)))</f>
        <v>0</v>
      </c>
      <c r="AF30" s="29">
        <f>IF('Peak Areas'!AJ26=0,0,((('Peak Areas'!AJ26*Coefficients!$G$24+Coefficients!$H$24)*$G30)))</f>
        <v>2.8024022319469946E-2</v>
      </c>
      <c r="AG30" s="29">
        <f>IF('Peak Areas'!AK26=0,0,((('Peak Areas'!AK26*Coefficients!$G$31+Coefficients!$H$31)*$G30)))</f>
        <v>9.9459135435395654E-2</v>
      </c>
      <c r="AH30" s="29">
        <f>IF('Peak Areas'!AL26=0,0,((('Peak Areas'!AL26*Coefficients!$G$15+Coefficients!$H$15)*$G30)))</f>
        <v>0</v>
      </c>
      <c r="AI30" s="29">
        <f>IF('Peak Areas'!AM26=0,0,((('Peak Areas'!AM26*Coefficients!$G$38+Coefficients!$H$38)*$G30)))</f>
        <v>0</v>
      </c>
      <c r="AK30" s="29">
        <f>IF('Peak Areas'!K26=0,0,((('Peak Areas'!K26*Coefficients!$G$22+Coefficients!$H$22)*$G30)))</f>
        <v>0.15264265535301746</v>
      </c>
      <c r="AL30" s="29">
        <f t="shared" si="0"/>
        <v>16.384006400887273</v>
      </c>
      <c r="AM30" s="29">
        <f t="shared" si="1"/>
        <v>16.950689354242563</v>
      </c>
    </row>
    <row r="31" spans="1:39" x14ac:dyDescent="0.2">
      <c r="A31" s="2" t="str">
        <f>'Peak Areas'!A27</f>
        <v>10 B</v>
      </c>
      <c r="B31" s="60">
        <f>'Peak Areas'!B27</f>
        <v>45437</v>
      </c>
      <c r="C31" s="2">
        <f>'Peak Areas'!C27</f>
        <v>0</v>
      </c>
      <c r="D31" s="2">
        <f>'Peak Areas'!D27</f>
        <v>0</v>
      </c>
      <c r="E31" s="2">
        <f>'Peak Areas'!E27</f>
        <v>0</v>
      </c>
      <c r="F31" s="29">
        <f>'Peak Areas'!F27</f>
        <v>0.15</v>
      </c>
      <c r="G31" s="29">
        <f>((1/'Peak Areas'!$G27)*(('Peak Areas'!$H27+('Internal Standard'!$E$10/1000))/'Peak Areas'!$F27)*'Peak Areas'!$J27)*H31</f>
        <v>3.3297214943235766E-2</v>
      </c>
      <c r="H31" s="29">
        <f>(('Internal Standard'!$F$13*('Peak Areas'!G27/'Internal Standard'!$C$10))/'Peak Areas'!AB27)</f>
        <v>0.94015665722077435</v>
      </c>
      <c r="I31" s="29">
        <f>IF('Peak Areas'!L27=0,0,((('Peak Areas'!L27*Coefficients!$G$21+Coefficients!$H$21)*$G31)))</f>
        <v>5.5277795635214164E-2</v>
      </c>
      <c r="J31" s="29">
        <f>IF('Peak Areas'!M27=0,0,((('Peak Areas'!M27*Coefficients!$G$20+Coefficients!$H$20)*$G31)))</f>
        <v>0.30051563958342259</v>
      </c>
      <c r="K31" s="29">
        <f>IF('Peak Areas'!N27=0,0,((('Peak Areas'!N27*Coefficients!$G$41+Coefficients!$H$41)*$G31)))</f>
        <v>3.2111752712863248E-2</v>
      </c>
      <c r="L31" s="29">
        <f>IF('Peak Areas'!O27=0,0,((('Peak Areas'!O27*Coefficients!$G$10+Coefficients!$H$10)*$G31)))</f>
        <v>0</v>
      </c>
      <c r="M31" s="29">
        <f>IF('Peak Areas'!P27=0,0,((('Peak Areas'!P27*Coefficients!$G$32+Coefficients!$H$32)*$G31)))</f>
        <v>1.7718783238670235</v>
      </c>
      <c r="N31" s="29">
        <f>IF('Peak Areas'!Q27=0,0,((('Peak Areas'!Q27*Coefficients!$G$11+Coefficients!$H$11)*$G31)))</f>
        <v>0</v>
      </c>
      <c r="O31" s="29">
        <f>IF('Peak Areas'!R27=0,0,((('Peak Areas'!R27*Coefficients!$G$39+Coefficients!$H$39)*$G31)))</f>
        <v>0</v>
      </c>
      <c r="P31" s="29">
        <f>IF('Peak Areas'!S27=0,0,((('Peak Areas'!S27*Coefficients!$G$46+Coefficients!$H$46)*$G31)))</f>
        <v>0</v>
      </c>
      <c r="Q31" s="29">
        <f>IF('Peak Areas'!T27=0,0,((('Peak Areas'!T27*Coefficients!$G$51+Coefficients!$H$51)*$G31)))</f>
        <v>0.20619735089895189</v>
      </c>
      <c r="R31" s="29">
        <f>IF('Peak Areas'!U27=0,0,((('Peak Areas'!U27*Coefficients!$G$26+Coefficients!$H$26)*$G31)))</f>
        <v>0.90193727261493417</v>
      </c>
      <c r="S31" s="29">
        <f>IF('Peak Areas'!V27=0,0,((('Peak Areas'!V27*Coefficients!$G$13+Coefficients!$H$13)*$G31)))</f>
        <v>0</v>
      </c>
      <c r="T31" s="29">
        <f>IF('Peak Areas'!W27=0,0,((('Peak Areas'!W27*Coefficients!$G$12+Coefficients!$H$12)*$G31)))</f>
        <v>0.47900870105934473</v>
      </c>
      <c r="U31" s="29">
        <f>IF('Peak Areas'!X27=0,0,((('Peak Areas'!X27*Coefficients!$G$27+Coefficients!$H$27)*$G31)))</f>
        <v>2.1197076757231981E-2</v>
      </c>
      <c r="V31" s="29">
        <f>IF('Peak Areas'!Y27=0,0,((('Peak Areas'!Y27*Coefficients!$G$34+Coefficients!$H$34)*$G31)))</f>
        <v>0.20375981235031063</v>
      </c>
      <c r="W31" s="29">
        <f>IF('Peak Areas'!Z27=0,0,((('Peak Areas'!Z27*Coefficients!$G$52+Coefficients!$H$52)*$G31)))</f>
        <v>0.47128368378156427</v>
      </c>
      <c r="X31" s="29">
        <f>IF('Peak Areas'!AA27=0,0,((('Peak Areas'!AA27*Coefficients!$G$33+Coefficients!$H$33)*$G31)))</f>
        <v>4.9194063341596921E-2</v>
      </c>
      <c r="Y31" s="29">
        <f>IF('Peak Areas'!AC27=0,0,((('Peak Areas'!AC27*Coefficients!$G$19+Coefficients!$H$19)*$G31)))</f>
        <v>0.24079361864579155</v>
      </c>
      <c r="Z31" s="29">
        <f>IF('Peak Areas'!AD27=0,0,((('Peak Areas'!AD27*Coefficients!$G$18+Coefficients!$H$18)*$G31)))</f>
        <v>0</v>
      </c>
      <c r="AA31" s="29">
        <f>IF('Peak Areas'!AE27=0,0,((('Peak Areas'!AE27*Coefficients!$G$18+Coefficients!$H$18)*$G31)))</f>
        <v>7.5529052842506577</v>
      </c>
      <c r="AB31" s="29">
        <f>IF('Peak Areas'!AF27=0,0,((('Peak Areas'!AF27*Coefficients!$G$18+Coefficients!$H$18)*$G31)))</f>
        <v>0.23302634834740593</v>
      </c>
      <c r="AC31" s="29">
        <f>IF('Peak Areas'!AG27=0,0,((('Peak Areas'!AG27*Coefficients!$G$7+Coefficients!$H$7)*$G31)))</f>
        <v>0.18991675799330887</v>
      </c>
      <c r="AD31" s="29">
        <f>IF('Peak Areas'!AH27=0,0,((('Peak Areas'!AH27*Coefficients!$G$6+Coefficients!$H$6)*$G31)))</f>
        <v>0.87219497652002476</v>
      </c>
      <c r="AE31" s="29">
        <f>IF('Peak Areas'!AI27=0,0,((('Peak Areas'!AI27*Coefficients!$G$38+Coefficients!$H$38)*$G31)))</f>
        <v>0</v>
      </c>
      <c r="AF31" s="29">
        <f>IF('Peak Areas'!AJ27=0,0,((('Peak Areas'!AJ27*Coefficients!$G$24+Coefficients!$H$24)*$G31)))</f>
        <v>2.4670818098663439E-2</v>
      </c>
      <c r="AG31" s="29">
        <f>IF('Peak Areas'!AK27=0,0,((('Peak Areas'!AK27*Coefficients!$G$31+Coefficients!$H$31)*$G31)))</f>
        <v>8.1225036138620865E-2</v>
      </c>
      <c r="AH31" s="29">
        <f>IF('Peak Areas'!AL27=0,0,((('Peak Areas'!AL27*Coefficients!$G$15+Coefficients!$H$15)*$G31)))</f>
        <v>0</v>
      </c>
      <c r="AI31" s="29">
        <f>IF('Peak Areas'!AM27=0,0,((('Peak Areas'!AM27*Coefficients!$G$38+Coefficients!$H$38)*$G31)))</f>
        <v>0</v>
      </c>
      <c r="AK31" s="29">
        <f>IF('Peak Areas'!K27=0,0,((('Peak Areas'!K27*Coefficients!$G$22+Coefficients!$H$22)*$G31)))</f>
        <v>4.5693566124321364E-2</v>
      </c>
      <c r="AL31" s="29">
        <f t="shared" si="0"/>
        <v>7.5985988503749793</v>
      </c>
      <c r="AM31" s="29">
        <f t="shared" si="1"/>
        <v>7.8316251987223851</v>
      </c>
    </row>
    <row r="32" spans="1:39" x14ac:dyDescent="0.2">
      <c r="A32" s="2" t="str">
        <f>'Peak Areas'!A28</f>
        <v>10 C</v>
      </c>
      <c r="B32" s="60">
        <f>'Peak Areas'!B28</f>
        <v>45437</v>
      </c>
      <c r="C32" s="2">
        <f>'Peak Areas'!C28</f>
        <v>0</v>
      </c>
      <c r="D32" s="2">
        <f>'Peak Areas'!D28</f>
        <v>0</v>
      </c>
      <c r="E32" s="2">
        <f>'Peak Areas'!E28</f>
        <v>0</v>
      </c>
      <c r="F32" s="29">
        <f>'Peak Areas'!F28</f>
        <v>0.15</v>
      </c>
      <c r="G32" s="29">
        <f>((1/'Peak Areas'!$G28)*(('Peak Areas'!$H28+('Internal Standard'!$E$10/1000))/'Peak Areas'!$F28)*'Peak Areas'!$J28)*H32</f>
        <v>3.4124884533186121E-2</v>
      </c>
      <c r="H32" s="29">
        <f>(('Internal Standard'!$F$13*('Peak Areas'!G28/'Internal Standard'!$C$10))/'Peak Areas'!AB28)</f>
        <v>0.96352615152525511</v>
      </c>
      <c r="I32" s="29">
        <f>IF('Peak Areas'!L28=0,0,((('Peak Areas'!L28*Coefficients!$G$21+Coefficients!$H$21)*$G32)))</f>
        <v>0</v>
      </c>
      <c r="J32" s="29">
        <f>IF('Peak Areas'!M28=0,0,((('Peak Areas'!M28*Coefficients!$G$20+Coefficients!$H$20)*$G32)))</f>
        <v>0.60545187822609059</v>
      </c>
      <c r="K32" s="29">
        <f>IF('Peak Areas'!N28=0,0,((('Peak Areas'!N28*Coefficients!$G$41+Coefficients!$H$41)*$G32)))</f>
        <v>6.4505643519198935E-2</v>
      </c>
      <c r="L32" s="29">
        <f>IF('Peak Areas'!O28=0,0,((('Peak Areas'!O28*Coefficients!$G$10+Coefficients!$H$10)*$G32)))</f>
        <v>0</v>
      </c>
      <c r="M32" s="29">
        <f>IF('Peak Areas'!P28=0,0,((('Peak Areas'!P28*Coefficients!$G$32+Coefficients!$H$32)*$G32)))</f>
        <v>4.0658758389889194</v>
      </c>
      <c r="N32" s="29">
        <f>IF('Peak Areas'!Q28=0,0,((('Peak Areas'!Q28*Coefficients!$G$11+Coefficients!$H$11)*$G32)))</f>
        <v>0</v>
      </c>
      <c r="O32" s="29">
        <f>IF('Peak Areas'!R28=0,0,((('Peak Areas'!R28*Coefficients!$G$39+Coefficients!$H$39)*$G32)))</f>
        <v>0</v>
      </c>
      <c r="P32" s="29">
        <f>IF('Peak Areas'!S28=0,0,((('Peak Areas'!S28*Coefficients!$G$46+Coefficients!$H$46)*$G32)))</f>
        <v>0</v>
      </c>
      <c r="Q32" s="29">
        <f>IF('Peak Areas'!T28=0,0,((('Peak Areas'!T28*Coefficients!$G$51+Coefficients!$H$51)*$G32)))</f>
        <v>0.27589835146350883</v>
      </c>
      <c r="R32" s="29">
        <f>IF('Peak Areas'!U28=0,0,((('Peak Areas'!U28*Coefficients!$G$26+Coefficients!$H$26)*$G32)))</f>
        <v>2.3601447781264113</v>
      </c>
      <c r="S32" s="29">
        <f>IF('Peak Areas'!V28=0,0,((('Peak Areas'!V28*Coefficients!$G$13+Coefficients!$H$13)*$G32)))</f>
        <v>0</v>
      </c>
      <c r="T32" s="29">
        <f>IF('Peak Areas'!W28=0,0,((('Peak Areas'!W28*Coefficients!$G$12+Coefficients!$H$12)*$G32)))</f>
        <v>0.56086538852707624</v>
      </c>
      <c r="U32" s="29">
        <f>IF('Peak Areas'!X28=0,0,((('Peak Areas'!X28*Coefficients!$G$27+Coefficients!$H$27)*$G32)))</f>
        <v>5.3730626432967318E-2</v>
      </c>
      <c r="V32" s="29">
        <f>IF('Peak Areas'!Y28=0,0,((('Peak Areas'!Y28*Coefficients!$G$34+Coefficients!$H$34)*$G32)))</f>
        <v>0.27071678128325882</v>
      </c>
      <c r="W32" s="29">
        <f>IF('Peak Areas'!Z28=0,0,((('Peak Areas'!Z28*Coefficients!$G$52+Coefficients!$H$52)*$G32)))</f>
        <v>0.56994359525547655</v>
      </c>
      <c r="X32" s="29">
        <f>IF('Peak Areas'!AA28=0,0,((('Peak Areas'!AA28*Coefficients!$G$33+Coefficients!$H$33)*$G32)))</f>
        <v>5.6568106527182964E-2</v>
      </c>
      <c r="Y32" s="29">
        <f>IF('Peak Areas'!AC28=0,0,((('Peak Areas'!AC28*Coefficients!$G$19+Coefficients!$H$19)*$G32)))</f>
        <v>0.33136720321417251</v>
      </c>
      <c r="Z32" s="29">
        <f>IF('Peak Areas'!AD28=0,0,((('Peak Areas'!AD28*Coefficients!$G$18+Coefficients!$H$18)*$G32)))</f>
        <v>0</v>
      </c>
      <c r="AA32" s="29">
        <f>IF('Peak Areas'!AE28=0,0,((('Peak Areas'!AE28*Coefficients!$G$18+Coefficients!$H$18)*$G32)))</f>
        <v>14.410118652551885</v>
      </c>
      <c r="AB32" s="29">
        <f>IF('Peak Areas'!AF28=0,0,((('Peak Areas'!AF28*Coefficients!$G$18+Coefficients!$H$18)*$G32)))</f>
        <v>0.48416499811549968</v>
      </c>
      <c r="AC32" s="29">
        <f>IF('Peak Areas'!AG28=0,0,((('Peak Areas'!AG28*Coefficients!$G$7+Coefficients!$H$7)*$G32)))</f>
        <v>0.21034357301155487</v>
      </c>
      <c r="AD32" s="29">
        <f>IF('Peak Areas'!AH28=0,0,((('Peak Areas'!AH28*Coefficients!$G$6+Coefficients!$H$6)*$G32)))</f>
        <v>1.3292028554286806</v>
      </c>
      <c r="AE32" s="29">
        <f>IF('Peak Areas'!AI28=0,0,((('Peak Areas'!AI28*Coefficients!$G$38+Coefficients!$H$38)*$G32)))</f>
        <v>0</v>
      </c>
      <c r="AF32" s="29">
        <f>IF('Peak Areas'!AJ28=0,0,((('Peak Areas'!AJ28*Coefficients!$G$24+Coefficients!$H$24)*$G32)))</f>
        <v>3.2447508995837648E-2</v>
      </c>
      <c r="AG32" s="29">
        <f>IF('Peak Areas'!AK28=0,0,((('Peak Areas'!AK28*Coefficients!$G$31+Coefficients!$H$31)*$G32)))</f>
        <v>9.4572874770956203E-2</v>
      </c>
      <c r="AH32" s="29">
        <f>IF('Peak Areas'!AL28=0,0,((('Peak Areas'!AL28*Coefficients!$G$15+Coefficients!$H$15)*$G32)))</f>
        <v>0</v>
      </c>
      <c r="AI32" s="29">
        <f>IF('Peak Areas'!AM28=0,0,((('Peak Areas'!AM28*Coefficients!$G$38+Coefficients!$H$38)*$G32)))</f>
        <v>0</v>
      </c>
      <c r="AK32" s="29">
        <f>IF('Peak Areas'!K28=0,0,((('Peak Areas'!K28*Coefficients!$G$22+Coefficients!$H$22)*$G32)))</f>
        <v>0.14610466524363436</v>
      </c>
      <c r="AL32" s="29">
        <f t="shared" si="0"/>
        <v>14.556223317795519</v>
      </c>
      <c r="AM32" s="29">
        <f t="shared" si="1"/>
        <v>15.040388315911018</v>
      </c>
    </row>
    <row r="33" spans="1:39" x14ac:dyDescent="0.2">
      <c r="A33" s="2" t="str">
        <f>'Peak Areas'!A29</f>
        <v>10 D</v>
      </c>
      <c r="B33" s="60">
        <f>'Peak Areas'!B29</f>
        <v>45437</v>
      </c>
      <c r="C33" s="2">
        <f>'Peak Areas'!C29</f>
        <v>0</v>
      </c>
      <c r="D33" s="2">
        <f>'Peak Areas'!D29</f>
        <v>0</v>
      </c>
      <c r="E33" s="2">
        <f>'Peak Areas'!E29</f>
        <v>0</v>
      </c>
      <c r="F33" s="29">
        <f>'Peak Areas'!F29</f>
        <v>0.15</v>
      </c>
      <c r="G33" s="29">
        <f>((1/'Peak Areas'!$G29)*(('Peak Areas'!$H29+('Internal Standard'!$E$10/1000))/'Peak Areas'!$F29)*'Peak Areas'!$J29)*H33</f>
        <v>3.4150706361998677E-2</v>
      </c>
      <c r="H33" s="29">
        <f>(('Internal Standard'!$F$13*('Peak Areas'!G29/'Internal Standard'!$C$10))/'Peak Areas'!AB29)</f>
        <v>0.96425523845643313</v>
      </c>
      <c r="I33" s="29">
        <f>IF('Peak Areas'!L29=0,0,((('Peak Areas'!L29*Coefficients!$G$21+Coefficients!$H$21)*$G33)))</f>
        <v>0</v>
      </c>
      <c r="J33" s="29">
        <f>IF('Peak Areas'!M29=0,0,((('Peak Areas'!M29*Coefficients!$G$20+Coefficients!$H$20)*$G33)))</f>
        <v>0.72798153450631731</v>
      </c>
      <c r="K33" s="29">
        <f>IF('Peak Areas'!N29=0,0,((('Peak Areas'!N29*Coefficients!$G$41+Coefficients!$H$41)*$G33)))</f>
        <v>2.7845625369773402E-2</v>
      </c>
      <c r="L33" s="29">
        <f>IF('Peak Areas'!O29=0,0,((('Peak Areas'!O29*Coefficients!$G$10+Coefficients!$H$10)*$G33)))</f>
        <v>0</v>
      </c>
      <c r="M33" s="29">
        <f>IF('Peak Areas'!P29=0,0,((('Peak Areas'!P29*Coefficients!$G$32+Coefficients!$H$32)*$G33)))</f>
        <v>4.8997101907116543</v>
      </c>
      <c r="N33" s="29">
        <f>IF('Peak Areas'!Q29=0,0,((('Peak Areas'!Q29*Coefficients!$G$11+Coefficients!$H$11)*$G33)))</f>
        <v>0</v>
      </c>
      <c r="O33" s="29">
        <f>IF('Peak Areas'!R29=0,0,((('Peak Areas'!R29*Coefficients!$G$39+Coefficients!$H$39)*$G33)))</f>
        <v>0</v>
      </c>
      <c r="P33" s="29">
        <f>IF('Peak Areas'!S29=0,0,((('Peak Areas'!S29*Coefficients!$G$46+Coefficients!$H$46)*$G33)))</f>
        <v>0</v>
      </c>
      <c r="Q33" s="29">
        <f>IF('Peak Areas'!T29=0,0,((('Peak Areas'!T29*Coefficients!$G$51+Coefficients!$H$51)*$G33)))</f>
        <v>0.33961419010987243</v>
      </c>
      <c r="R33" s="29">
        <f>IF('Peak Areas'!U29=0,0,((('Peak Areas'!U29*Coefficients!$G$26+Coefficients!$H$26)*$G33)))</f>
        <v>2.4486571160228876</v>
      </c>
      <c r="S33" s="29">
        <f>IF('Peak Areas'!V29=0,0,((('Peak Areas'!V29*Coefficients!$G$13+Coefficients!$H$13)*$G33)))</f>
        <v>0</v>
      </c>
      <c r="T33" s="29">
        <f>IF('Peak Areas'!W29=0,0,((('Peak Areas'!W29*Coefficients!$G$12+Coefficients!$H$12)*$G33)))</f>
        <v>0.62807008393703956</v>
      </c>
      <c r="U33" s="29">
        <f>IF('Peak Areas'!X29=0,0,((('Peak Areas'!X29*Coefficients!$G$27+Coefficients!$H$27)*$G33)))</f>
        <v>5.6051895417101906E-2</v>
      </c>
      <c r="V33" s="29">
        <f>IF('Peak Areas'!Y29=0,0,((('Peak Areas'!Y29*Coefficients!$G$34+Coefficients!$H$34)*$G33)))</f>
        <v>0.35504102039404845</v>
      </c>
      <c r="W33" s="29">
        <f>IF('Peak Areas'!Z29=0,0,((('Peak Areas'!Z29*Coefficients!$G$52+Coefficients!$H$52)*$G33)))</f>
        <v>0.65002140905348216</v>
      </c>
      <c r="X33" s="29">
        <f>IF('Peak Areas'!AA29=0,0,((('Peak Areas'!AA29*Coefficients!$G$33+Coefficients!$H$33)*$G33)))</f>
        <v>5.8197163317970868E-2</v>
      </c>
      <c r="Y33" s="29">
        <f>IF('Peak Areas'!AC29=0,0,((('Peak Areas'!AC29*Coefficients!$G$19+Coefficients!$H$19)*$G33)))</f>
        <v>0.43774066863177924</v>
      </c>
      <c r="Z33" s="29">
        <f>IF('Peak Areas'!AD29=0,0,((('Peak Areas'!AD29*Coefficients!$G$18+Coefficients!$H$18)*$G33)))</f>
        <v>0</v>
      </c>
      <c r="AA33" s="29">
        <f>IF('Peak Areas'!AE29=0,0,((('Peak Areas'!AE29*Coefficients!$G$18+Coefficients!$H$18)*$G33)))</f>
        <v>17.232740638599839</v>
      </c>
      <c r="AB33" s="29">
        <f>IF('Peak Areas'!AF29=0,0,((('Peak Areas'!AF29*Coefficients!$G$18+Coefficients!$H$18)*$G33)))</f>
        <v>0.55647677341038926</v>
      </c>
      <c r="AC33" s="29">
        <f>IF('Peak Areas'!AG29=0,0,((('Peak Areas'!AG29*Coefficients!$G$7+Coefficients!$H$7)*$G33)))</f>
        <v>0.28613785524353846</v>
      </c>
      <c r="AD33" s="29">
        <f>IF('Peak Areas'!AH29=0,0,((('Peak Areas'!AH29*Coefficients!$G$6+Coefficients!$H$6)*$G33)))</f>
        <v>1.7736222435694038</v>
      </c>
      <c r="AE33" s="29">
        <f>IF('Peak Areas'!AI29=0,0,((('Peak Areas'!AI29*Coefficients!$G$38+Coefficients!$H$38)*$G33)))</f>
        <v>0</v>
      </c>
      <c r="AF33" s="29">
        <f>IF('Peak Areas'!AJ29=0,0,((('Peak Areas'!AJ29*Coefficients!$G$24+Coefficients!$H$24)*$G33)))</f>
        <v>3.8961482031410234E-2</v>
      </c>
      <c r="AG33" s="29">
        <f>IF('Peak Areas'!AK29=0,0,((('Peak Areas'!AK29*Coefficients!$G$31+Coefficients!$H$31)*$G33)))</f>
        <v>9.5034808722923594E-2</v>
      </c>
      <c r="AH33" s="29">
        <f>IF('Peak Areas'!AL29=0,0,((('Peak Areas'!AL29*Coefficients!$G$15+Coefficients!$H$15)*$G33)))</f>
        <v>0</v>
      </c>
      <c r="AI33" s="29">
        <f>IF('Peak Areas'!AM29=0,0,((('Peak Areas'!AM29*Coefficients!$G$38+Coefficients!$H$38)*$G33)))</f>
        <v>0</v>
      </c>
      <c r="AK33" s="29">
        <f>IF('Peak Areas'!K29=0,0,((('Peak Areas'!K29*Coefficients!$G$22+Coefficients!$H$22)*$G33)))</f>
        <v>0.17017496188767306</v>
      </c>
      <c r="AL33" s="29">
        <f t="shared" si="0"/>
        <v>17.402915600487514</v>
      </c>
      <c r="AM33" s="29">
        <f t="shared" si="1"/>
        <v>17.959392373897902</v>
      </c>
    </row>
    <row r="34" spans="1:39" x14ac:dyDescent="0.2">
      <c r="A34" s="2" t="str">
        <f>'Peak Areas'!A30</f>
        <v>10 E</v>
      </c>
      <c r="B34" s="60">
        <f>'Peak Areas'!B30</f>
        <v>45437</v>
      </c>
      <c r="C34" s="2">
        <f>'Peak Areas'!C30</f>
        <v>0</v>
      </c>
      <c r="D34" s="2">
        <f>'Peak Areas'!D30</f>
        <v>0</v>
      </c>
      <c r="E34" s="2">
        <f>'Peak Areas'!E30</f>
        <v>0</v>
      </c>
      <c r="F34" s="29">
        <f>'Peak Areas'!F30</f>
        <v>0.15</v>
      </c>
      <c r="G34" s="29">
        <f>((1/'Peak Areas'!$G30)*(('Peak Areas'!$H30+('Internal Standard'!$E$10/1000))/'Peak Areas'!$F30)*'Peak Areas'!$J30)*H34</f>
        <v>3.3770784725953552E-2</v>
      </c>
      <c r="H34" s="29">
        <f>(('Internal Standard'!$F$13*('Peak Areas'!G30/'Internal Standard'!$C$10))/'Peak Areas'!AB30)</f>
        <v>0.95352803932104135</v>
      </c>
      <c r="I34" s="29">
        <f>IF('Peak Areas'!L30=0,0,((('Peak Areas'!L30*Coefficients!$G$21+Coefficients!$H$21)*$G34)))</f>
        <v>0</v>
      </c>
      <c r="J34" s="29">
        <f>IF('Peak Areas'!M30=0,0,((('Peak Areas'!M30*Coefficients!$G$20+Coefficients!$H$20)*$G34)))</f>
        <v>0.77232175489390975</v>
      </c>
      <c r="K34" s="29">
        <f>IF('Peak Areas'!N30=0,0,((('Peak Areas'!N30*Coefficients!$G$41+Coefficients!$H$41)*$G34)))</f>
        <v>2.4764686085138498E-2</v>
      </c>
      <c r="L34" s="29">
        <f>IF('Peak Areas'!O30=0,0,((('Peak Areas'!O30*Coefficients!$G$10+Coefficients!$H$10)*$G34)))</f>
        <v>0</v>
      </c>
      <c r="M34" s="29">
        <f>IF('Peak Areas'!P30=0,0,((('Peak Areas'!P30*Coefficients!$G$32+Coefficients!$H$32)*$G34)))</f>
        <v>5.4611137314709133</v>
      </c>
      <c r="N34" s="29">
        <f>IF('Peak Areas'!Q30=0,0,((('Peak Areas'!Q30*Coefficients!$G$11+Coefficients!$H$11)*$G34)))</f>
        <v>0</v>
      </c>
      <c r="O34" s="29">
        <f>IF('Peak Areas'!R30=0,0,((('Peak Areas'!R30*Coefficients!$G$39+Coefficients!$H$39)*$G34)))</f>
        <v>0</v>
      </c>
      <c r="P34" s="29">
        <f>IF('Peak Areas'!S30=0,0,((('Peak Areas'!S30*Coefficients!$G$46+Coefficients!$H$46)*$G34)))</f>
        <v>0</v>
      </c>
      <c r="Q34" s="29">
        <f>IF('Peak Areas'!T30=0,0,((('Peak Areas'!T30*Coefficients!$G$51+Coefficients!$H$51)*$G34)))</f>
        <v>0.36655338828704448</v>
      </c>
      <c r="R34" s="29">
        <f>IF('Peak Areas'!U30=0,0,((('Peak Areas'!U30*Coefficients!$G$26+Coefficients!$H$26)*$G34)))</f>
        <v>3.1312055620630046</v>
      </c>
      <c r="S34" s="29">
        <f>IF('Peak Areas'!V30=0,0,((('Peak Areas'!V30*Coefficients!$G$13+Coefficients!$H$13)*$G34)))</f>
        <v>0</v>
      </c>
      <c r="T34" s="29">
        <f>IF('Peak Areas'!W30=0,0,((('Peak Areas'!W30*Coefficients!$G$12+Coefficients!$H$12)*$G34)))</f>
        <v>0.63404827317673718</v>
      </c>
      <c r="U34" s="29">
        <f>IF('Peak Areas'!X30=0,0,((('Peak Areas'!X30*Coefficients!$G$27+Coefficients!$H$27)*$G34)))</f>
        <v>6.7577115976763427E-2</v>
      </c>
      <c r="V34" s="29">
        <f>IF('Peak Areas'!Y30=0,0,((('Peak Areas'!Y30*Coefficients!$G$34+Coefficients!$H$34)*$G34)))</f>
        <v>0.36320715831726375</v>
      </c>
      <c r="W34" s="29">
        <f>IF('Peak Areas'!Z30=0,0,((('Peak Areas'!Z30*Coefficients!$G$52+Coefficients!$H$52)*$G34)))</f>
        <v>0.56719810165854312</v>
      </c>
      <c r="X34" s="29">
        <f>IF('Peak Areas'!AA30=0,0,((('Peak Areas'!AA30*Coefficients!$G$33+Coefficients!$H$33)*$G34)))</f>
        <v>5.3791107869068329E-2</v>
      </c>
      <c r="Y34" s="29">
        <f>IF('Peak Areas'!AC30=0,0,((('Peak Areas'!AC30*Coefficients!$G$19+Coefficients!$H$19)*$G34)))</f>
        <v>0.40641978614501717</v>
      </c>
      <c r="Z34" s="29">
        <f>IF('Peak Areas'!AD30=0,0,((('Peak Areas'!AD30*Coefficients!$G$18+Coefficients!$H$18)*$G34)))</f>
        <v>0</v>
      </c>
      <c r="AA34" s="29">
        <f>IF('Peak Areas'!AE30=0,0,((('Peak Areas'!AE30*Coefficients!$G$18+Coefficients!$H$18)*$G34)))</f>
        <v>19.149564985805089</v>
      </c>
      <c r="AB34" s="29">
        <f>IF('Peak Areas'!AF30=0,0,((('Peak Areas'!AF30*Coefficients!$G$18+Coefficients!$H$18)*$G34)))</f>
        <v>0.67474979036607008</v>
      </c>
      <c r="AC34" s="29">
        <f>IF('Peak Areas'!AG30=0,0,((('Peak Areas'!AG30*Coefficients!$G$7+Coefficients!$H$7)*$G34)))</f>
        <v>0.27783246358637326</v>
      </c>
      <c r="AD34" s="29">
        <f>IF('Peak Areas'!AH30=0,0,((('Peak Areas'!AH30*Coefficients!$G$6+Coefficients!$H$6)*$G34)))</f>
        <v>1.8749210348372511</v>
      </c>
      <c r="AE34" s="29">
        <f>IF('Peak Areas'!AI30=0,0,((('Peak Areas'!AI30*Coefficients!$G$38+Coefficients!$H$38)*$G34)))</f>
        <v>0</v>
      </c>
      <c r="AF34" s="29">
        <f>IF('Peak Areas'!AJ30=0,0,((('Peak Areas'!AJ30*Coefficients!$G$24+Coefficients!$H$24)*$G34)))</f>
        <v>3.8791312051182046E-2</v>
      </c>
      <c r="AG34" s="29">
        <f>IF('Peak Areas'!AK30=0,0,((('Peak Areas'!AK30*Coefficients!$G$31+Coefficients!$H$31)*$G34)))</f>
        <v>9.4708551648755815E-2</v>
      </c>
      <c r="AH34" s="29">
        <f>IF('Peak Areas'!AL30=0,0,((('Peak Areas'!AL30*Coefficients!$G$15+Coefficients!$H$15)*$G34)))</f>
        <v>0</v>
      </c>
      <c r="AI34" s="29">
        <f>IF('Peak Areas'!AM30=0,0,((('Peak Areas'!AM30*Coefficients!$G$38+Coefficients!$H$38)*$G34)))</f>
        <v>0</v>
      </c>
      <c r="AK34" s="29">
        <f>IF('Peak Areas'!K30=0,0,((('Peak Areas'!K30*Coefficients!$G$22+Coefficients!$H$22)*$G34)))</f>
        <v>0.19003633735531639</v>
      </c>
      <c r="AL34" s="29">
        <f t="shared" si="0"/>
        <v>19.339601323160405</v>
      </c>
      <c r="AM34" s="29">
        <f t="shared" si="1"/>
        <v>20.014351113526477</v>
      </c>
    </row>
    <row r="35" spans="1:39" x14ac:dyDescent="0.2">
      <c r="A35" s="2" t="str">
        <f>'Peak Areas'!A31</f>
        <v>25 A</v>
      </c>
      <c r="B35" s="60">
        <f>'Peak Areas'!B31</f>
        <v>45437</v>
      </c>
      <c r="C35" s="2">
        <f>'Peak Areas'!C31</f>
        <v>0</v>
      </c>
      <c r="D35" s="2">
        <f>'Peak Areas'!D31</f>
        <v>0</v>
      </c>
      <c r="E35" s="2">
        <f>'Peak Areas'!E31</f>
        <v>0</v>
      </c>
      <c r="F35" s="29">
        <f>'Peak Areas'!F31</f>
        <v>0.15</v>
      </c>
      <c r="G35" s="29">
        <f>((1/'Peak Areas'!$G31)*(('Peak Areas'!$H31+('Internal Standard'!$E$10/1000))/'Peak Areas'!$F31)*'Peak Areas'!$J31)*H35</f>
        <v>3.3327313102986866E-2</v>
      </c>
      <c r="H35" s="29">
        <f>(('Internal Standard'!$F$13*('Peak Areas'!G31/'Internal Standard'!$C$10))/'Peak Areas'!AB31)</f>
        <v>0.94100648761374672</v>
      </c>
      <c r="I35" s="29">
        <f>IF('Peak Areas'!L31=0,0,((('Peak Areas'!L31*Coefficients!$G$21+Coefficients!$H$21)*$G35)))</f>
        <v>0</v>
      </c>
      <c r="J35" s="29">
        <f>IF('Peak Areas'!M31=0,0,((('Peak Areas'!M31*Coefficients!$G$20+Coefficients!$H$20)*$G35)))</f>
        <v>0.70101179178806872</v>
      </c>
      <c r="K35" s="29">
        <f>IF('Peak Areas'!N31=0,0,((('Peak Areas'!N31*Coefficients!$G$41+Coefficients!$H$41)*$G35)))</f>
        <v>6.385949045133045E-2</v>
      </c>
      <c r="L35" s="29">
        <f>IF('Peak Areas'!O31=0,0,((('Peak Areas'!O31*Coefficients!$G$10+Coefficients!$H$10)*$G35)))</f>
        <v>0</v>
      </c>
      <c r="M35" s="29">
        <f>IF('Peak Areas'!P31=0,0,((('Peak Areas'!P31*Coefficients!$G$32+Coefficients!$H$32)*$G35)))</f>
        <v>4.8478741914929531</v>
      </c>
      <c r="N35" s="29">
        <f>IF('Peak Areas'!Q31=0,0,((('Peak Areas'!Q31*Coefficients!$G$11+Coefficients!$H$11)*$G35)))</f>
        <v>0</v>
      </c>
      <c r="O35" s="29">
        <f>IF('Peak Areas'!R31=0,0,((('Peak Areas'!R31*Coefficients!$G$39+Coefficients!$H$39)*$G35)))</f>
        <v>0</v>
      </c>
      <c r="P35" s="29">
        <f>IF('Peak Areas'!S31=0,0,((('Peak Areas'!S31*Coefficients!$G$46+Coefficients!$H$46)*$G35)))</f>
        <v>0</v>
      </c>
      <c r="Q35" s="29">
        <f>IF('Peak Areas'!T31=0,0,((('Peak Areas'!T31*Coefficients!$G$51+Coefficients!$H$51)*$G35)))</f>
        <v>0.3405514746652577</v>
      </c>
      <c r="R35" s="29">
        <f>IF('Peak Areas'!U31=0,0,((('Peak Areas'!U31*Coefficients!$G$26+Coefficients!$H$26)*$G35)))</f>
        <v>2.6868126442886542</v>
      </c>
      <c r="S35" s="29">
        <f>IF('Peak Areas'!V31=0,0,((('Peak Areas'!V31*Coefficients!$G$13+Coefficients!$H$13)*$G35)))</f>
        <v>0</v>
      </c>
      <c r="T35" s="29">
        <f>IF('Peak Areas'!W31=0,0,((('Peak Areas'!W31*Coefficients!$G$12+Coefficients!$H$12)*$G35)))</f>
        <v>0.62886176922967085</v>
      </c>
      <c r="U35" s="29">
        <f>IF('Peak Areas'!X31=0,0,((('Peak Areas'!X31*Coefficients!$G$27+Coefficients!$H$27)*$G35)))</f>
        <v>6.1859891917879987E-2</v>
      </c>
      <c r="V35" s="29">
        <f>IF('Peak Areas'!Y31=0,0,((('Peak Areas'!Y31*Coefficients!$G$34+Coefficients!$H$34)*$G35)))</f>
        <v>0.31266706301241642</v>
      </c>
      <c r="W35" s="29">
        <f>IF('Peak Areas'!Z31=0,0,((('Peak Areas'!Z31*Coefficients!$G$52+Coefficients!$H$52)*$G35)))</f>
        <v>0.55993806507488297</v>
      </c>
      <c r="X35" s="29">
        <f>IF('Peak Areas'!AA31=0,0,((('Peak Areas'!AA31*Coefficients!$G$33+Coefficients!$H$33)*$G35)))</f>
        <v>5.0977062011215366E-2</v>
      </c>
      <c r="Y35" s="29">
        <f>IF('Peak Areas'!AC31=0,0,((('Peak Areas'!AC31*Coefficients!$G$19+Coefficients!$H$19)*$G35)))</f>
        <v>0.36716917973005497</v>
      </c>
      <c r="Z35" s="29">
        <f>IF('Peak Areas'!AD31=0,0,((('Peak Areas'!AD31*Coefficients!$G$18+Coefficients!$H$18)*$G35)))</f>
        <v>0</v>
      </c>
      <c r="AA35" s="29">
        <f>IF('Peak Areas'!AE31=0,0,((('Peak Areas'!AE31*Coefficients!$G$18+Coefficients!$H$18)*$G35)))</f>
        <v>17.066496927595161</v>
      </c>
      <c r="AB35" s="29">
        <f>IF('Peak Areas'!AF31=0,0,((('Peak Areas'!AF31*Coefficients!$G$18+Coefficients!$H$18)*$G35)))</f>
        <v>0.5902400709746235</v>
      </c>
      <c r="AC35" s="29">
        <f>IF('Peak Areas'!AG31=0,0,((('Peak Areas'!AG31*Coefficients!$G$7+Coefficients!$H$7)*$G35)))</f>
        <v>0.28808495774715104</v>
      </c>
      <c r="AD35" s="29">
        <f>IF('Peak Areas'!AH31=0,0,((('Peak Areas'!AH31*Coefficients!$G$6+Coefficients!$H$6)*$G35)))</f>
        <v>1.6945335776155894</v>
      </c>
      <c r="AE35" s="29">
        <f>IF('Peak Areas'!AI31=0,0,((('Peak Areas'!AI31*Coefficients!$G$38+Coefficients!$H$38)*$G35)))</f>
        <v>0</v>
      </c>
      <c r="AF35" s="29">
        <f>IF('Peak Areas'!AJ31=0,0,((('Peak Areas'!AJ31*Coefficients!$G$24+Coefficients!$H$24)*$G35)))</f>
        <v>3.5797444144330483E-2</v>
      </c>
      <c r="AG35" s="29">
        <f>IF('Peak Areas'!AK31=0,0,((('Peak Areas'!AK31*Coefficients!$G$31+Coefficients!$H$31)*$G35)))</f>
        <v>0.10888157312991091</v>
      </c>
      <c r="AH35" s="29">
        <f>IF('Peak Areas'!AL31=0,0,((('Peak Areas'!AL31*Coefficients!$G$15+Coefficients!$H$15)*$G35)))</f>
        <v>0</v>
      </c>
      <c r="AI35" s="29">
        <f>IF('Peak Areas'!AM31=0,0,((('Peak Areas'!AM31*Coefficients!$G$38+Coefficients!$H$38)*$G35)))</f>
        <v>0</v>
      </c>
      <c r="AK35" s="29">
        <f>IF('Peak Areas'!K31=0,0,((('Peak Areas'!K31*Coefficients!$G$22+Coefficients!$H$22)*$G35)))</f>
        <v>0.15802565960297543</v>
      </c>
      <c r="AL35" s="29">
        <f t="shared" si="0"/>
        <v>17.224522587198138</v>
      </c>
      <c r="AM35" s="29">
        <f t="shared" si="1"/>
        <v>17.814762658172761</v>
      </c>
    </row>
    <row r="36" spans="1:39" x14ac:dyDescent="0.2">
      <c r="A36" s="2" t="str">
        <f>'Peak Areas'!A32</f>
        <v>25 B</v>
      </c>
      <c r="B36" s="60">
        <f>'Peak Areas'!B32</f>
        <v>45437</v>
      </c>
      <c r="C36" s="2">
        <f>'Peak Areas'!C32</f>
        <v>0</v>
      </c>
      <c r="D36" s="2">
        <f>'Peak Areas'!D32</f>
        <v>0</v>
      </c>
      <c r="E36" s="2">
        <f>'Peak Areas'!E32</f>
        <v>0</v>
      </c>
      <c r="F36" s="29">
        <f>'Peak Areas'!F32</f>
        <v>0.15</v>
      </c>
      <c r="G36" s="29">
        <f>((1/'Peak Areas'!$G32)*(('Peak Areas'!$H32+('Internal Standard'!$E$10/1000))/'Peak Areas'!$F32)*'Peak Areas'!$J32)*H36</f>
        <v>3.4134088800844162E-2</v>
      </c>
      <c r="H36" s="29">
        <f>(('Internal Standard'!$F$13*('Peak Areas'!G32/'Internal Standard'!$C$10))/'Peak Areas'!AB32)</f>
        <v>0.96378603672971741</v>
      </c>
      <c r="I36" s="29">
        <f>IF('Peak Areas'!L32=0,0,((('Peak Areas'!L32*Coefficients!$G$21+Coefficients!$H$21)*$G36)))</f>
        <v>0</v>
      </c>
      <c r="J36" s="29">
        <f>IF('Peak Areas'!M32=0,0,((('Peak Areas'!M32*Coefficients!$G$20+Coefficients!$H$20)*$G36)))</f>
        <v>0.71023065226449267</v>
      </c>
      <c r="K36" s="29">
        <f>IF('Peak Areas'!N32=0,0,((('Peak Areas'!N32*Coefficients!$G$41+Coefficients!$H$41)*$G36)))</f>
        <v>6.7223345704839163E-2</v>
      </c>
      <c r="L36" s="29">
        <f>IF('Peak Areas'!O32=0,0,((('Peak Areas'!O32*Coefficients!$G$10+Coefficients!$H$10)*$G36)))</f>
        <v>0</v>
      </c>
      <c r="M36" s="29">
        <f>IF('Peak Areas'!P32=0,0,((('Peak Areas'!P32*Coefficients!$G$32+Coefficients!$H$32)*$G36)))</f>
        <v>4.763079172729781</v>
      </c>
      <c r="N36" s="29">
        <f>IF('Peak Areas'!Q32=0,0,((('Peak Areas'!Q32*Coefficients!$G$11+Coefficients!$H$11)*$G36)))</f>
        <v>0</v>
      </c>
      <c r="O36" s="29">
        <f>IF('Peak Areas'!R32=0,0,((('Peak Areas'!R32*Coefficients!$G$39+Coefficients!$H$39)*$G36)))</f>
        <v>0</v>
      </c>
      <c r="P36" s="29">
        <f>IF('Peak Areas'!S32=0,0,((('Peak Areas'!S32*Coefficients!$G$46+Coefficients!$H$46)*$G36)))</f>
        <v>0</v>
      </c>
      <c r="Q36" s="29">
        <f>IF('Peak Areas'!T32=0,0,((('Peak Areas'!T32*Coefficients!$G$51+Coefficients!$H$51)*$G36)))</f>
        <v>0.34300950227613619</v>
      </c>
      <c r="R36" s="29">
        <f>IF('Peak Areas'!U32=0,0,((('Peak Areas'!U32*Coefficients!$G$26+Coefficients!$H$26)*$G36)))</f>
        <v>2.8384356721754771</v>
      </c>
      <c r="S36" s="29">
        <f>IF('Peak Areas'!V32=0,0,((('Peak Areas'!V32*Coefficients!$G$13+Coefficients!$H$13)*$G36)))</f>
        <v>0</v>
      </c>
      <c r="T36" s="29">
        <f>IF('Peak Areas'!W32=0,0,((('Peak Areas'!W32*Coefficients!$G$12+Coefficients!$H$12)*$G36)))</f>
        <v>0.697084300807843</v>
      </c>
      <c r="U36" s="29">
        <f>IF('Peak Areas'!X32=0,0,((('Peak Areas'!X32*Coefficients!$G$27+Coefficients!$H$27)*$G36)))</f>
        <v>5.7175023740174857E-2</v>
      </c>
      <c r="V36" s="29">
        <f>IF('Peak Areas'!Y32=0,0,((('Peak Areas'!Y32*Coefficients!$G$34+Coefficients!$H$34)*$G36)))</f>
        <v>0.3138481278685798</v>
      </c>
      <c r="W36" s="29">
        <f>IF('Peak Areas'!Z32=0,0,((('Peak Areas'!Z32*Coefficients!$G$52+Coefficients!$H$52)*$G36)))</f>
        <v>0.58123358788490243</v>
      </c>
      <c r="X36" s="29">
        <f>IF('Peak Areas'!AA32=0,0,((('Peak Areas'!AA32*Coefficients!$G$33+Coefficients!$H$33)*$G36)))</f>
        <v>5.5186921699855201E-2</v>
      </c>
      <c r="Y36" s="29">
        <f>IF('Peak Areas'!AC32=0,0,((('Peak Areas'!AC32*Coefficients!$G$19+Coefficients!$H$19)*$G36)))</f>
        <v>0.36096226990234848</v>
      </c>
      <c r="Z36" s="29">
        <f>IF('Peak Areas'!AD32=0,0,((('Peak Areas'!AD32*Coefficients!$G$18+Coefficients!$H$18)*$G36)))</f>
        <v>0</v>
      </c>
      <c r="AA36" s="29">
        <f>IF('Peak Areas'!AE32=0,0,((('Peak Areas'!AE32*Coefficients!$G$18+Coefficients!$H$18)*$G36)))</f>
        <v>17.306134514234202</v>
      </c>
      <c r="AB36" s="29">
        <f>IF('Peak Areas'!AF32=0,0,((('Peak Areas'!AF32*Coefficients!$G$18+Coefficients!$H$18)*$G36)))</f>
        <v>0.56852957660075165</v>
      </c>
      <c r="AC36" s="29">
        <f>IF('Peak Areas'!AG32=0,0,((('Peak Areas'!AG32*Coefficients!$G$7+Coefficients!$H$7)*$G36)))</f>
        <v>0.24525750536462618</v>
      </c>
      <c r="AD36" s="29">
        <f>IF('Peak Areas'!AH32=0,0,((('Peak Areas'!AH32*Coefficients!$G$6+Coefficients!$H$6)*$G36)))</f>
        <v>1.5009163124554017</v>
      </c>
      <c r="AE36" s="29">
        <f>IF('Peak Areas'!AI32=0,0,((('Peak Areas'!AI32*Coefficients!$G$38+Coefficients!$H$38)*$G36)))</f>
        <v>0</v>
      </c>
      <c r="AF36" s="29">
        <f>IF('Peak Areas'!AJ32=0,0,((('Peak Areas'!AJ32*Coefficients!$G$24+Coefficients!$H$24)*$G36)))</f>
        <v>3.7800497824714313E-2</v>
      </c>
      <c r="AG36" s="29">
        <f>IF('Peak Areas'!AK32=0,0,((('Peak Areas'!AK32*Coefficients!$G$31+Coefficients!$H$31)*$G36)))</f>
        <v>9.2531248771714619E-2</v>
      </c>
      <c r="AH36" s="29">
        <f>IF('Peak Areas'!AL32=0,0,((('Peak Areas'!AL32*Coefficients!$G$15+Coefficients!$H$15)*$G36)))</f>
        <v>0</v>
      </c>
      <c r="AI36" s="29">
        <f>IF('Peak Areas'!AM32=0,0,((('Peak Areas'!AM32*Coefficients!$G$38+Coefficients!$H$38)*$G36)))</f>
        <v>0</v>
      </c>
      <c r="AK36" s="29">
        <f>IF('Peak Areas'!K32=0,0,((('Peak Areas'!K32*Coefficients!$G$22+Coefficients!$H$22)*$G36)))</f>
        <v>0.15483780990190291</v>
      </c>
      <c r="AL36" s="29">
        <f t="shared" si="0"/>
        <v>17.460972324136105</v>
      </c>
      <c r="AM36" s="29">
        <f t="shared" si="1"/>
        <v>18.029501900736857</v>
      </c>
    </row>
    <row r="37" spans="1:39" x14ac:dyDescent="0.2">
      <c r="A37" s="2" t="str">
        <f>'Peak Areas'!A33</f>
        <v>25 C</v>
      </c>
      <c r="B37" s="60">
        <f>'Peak Areas'!B33</f>
        <v>45437</v>
      </c>
      <c r="C37" s="2">
        <f>'Peak Areas'!C33</f>
        <v>0</v>
      </c>
      <c r="D37" s="2">
        <f>'Peak Areas'!D33</f>
        <v>0</v>
      </c>
      <c r="E37" s="2">
        <f>'Peak Areas'!E33</f>
        <v>0</v>
      </c>
      <c r="F37" s="29">
        <f>'Peak Areas'!F33</f>
        <v>0.15</v>
      </c>
      <c r="G37" s="29">
        <f>((1/'Peak Areas'!$G33)*(('Peak Areas'!$H33+('Internal Standard'!$E$10/1000))/'Peak Areas'!$F33)*'Peak Areas'!$J33)*H37</f>
        <v>3.4025447668598982E-2</v>
      </c>
      <c r="H37" s="29">
        <f>(('Internal Standard'!$F$13*('Peak Areas'!G33/'Internal Standard'!$C$10))/'Peak Areas'!AB33)</f>
        <v>0.96071852240750055</v>
      </c>
      <c r="I37" s="29">
        <f>IF('Peak Areas'!L33=0,0,((('Peak Areas'!L33*Coefficients!$G$21+Coefficients!$H$21)*$G37)))</f>
        <v>0</v>
      </c>
      <c r="J37" s="29">
        <f>IF('Peak Areas'!M33=0,0,((('Peak Areas'!M33*Coefficients!$G$20+Coefficients!$H$20)*$G37)))</f>
        <v>0.75895876421869746</v>
      </c>
      <c r="K37" s="29">
        <f>IF('Peak Areas'!N33=0,0,((('Peak Areas'!N33*Coefficients!$G$41+Coefficients!$H$41)*$G37)))</f>
        <v>7.6117518493259331E-2</v>
      </c>
      <c r="L37" s="29">
        <f>IF('Peak Areas'!O33=0,0,((('Peak Areas'!O33*Coefficients!$G$10+Coefficients!$H$10)*$G37)))</f>
        <v>0</v>
      </c>
      <c r="M37" s="29">
        <f>IF('Peak Areas'!P33=0,0,((('Peak Areas'!P33*Coefficients!$G$32+Coefficients!$H$32)*$G37)))</f>
        <v>5.0934202944522777</v>
      </c>
      <c r="N37" s="29">
        <f>IF('Peak Areas'!Q33=0,0,((('Peak Areas'!Q33*Coefficients!$G$11+Coefficients!$H$11)*$G37)))</f>
        <v>0</v>
      </c>
      <c r="O37" s="29">
        <f>IF('Peak Areas'!R33=0,0,((('Peak Areas'!R33*Coefficients!$G$39+Coefficients!$H$39)*$G37)))</f>
        <v>0</v>
      </c>
      <c r="P37" s="29">
        <f>IF('Peak Areas'!S33=0,0,((('Peak Areas'!S33*Coefficients!$G$46+Coefficients!$H$46)*$G37)))</f>
        <v>0</v>
      </c>
      <c r="Q37" s="29">
        <f>IF('Peak Areas'!T33=0,0,((('Peak Areas'!T33*Coefficients!$G$51+Coefficients!$H$51)*$G37)))</f>
        <v>0.31684720545895562</v>
      </c>
      <c r="R37" s="29">
        <f>IF('Peak Areas'!U33=0,0,((('Peak Areas'!U33*Coefficients!$G$26+Coefficients!$H$26)*$G37)))</f>
        <v>2.7759291364748728</v>
      </c>
      <c r="S37" s="29">
        <f>IF('Peak Areas'!V33=0,0,((('Peak Areas'!V33*Coefficients!$G$13+Coefficients!$H$13)*$G37)))</f>
        <v>0</v>
      </c>
      <c r="T37" s="29">
        <f>IF('Peak Areas'!W33=0,0,((('Peak Areas'!W33*Coefficients!$G$12+Coefficients!$H$12)*$G37)))</f>
        <v>0.77772264061061436</v>
      </c>
      <c r="U37" s="29">
        <f>IF('Peak Areas'!X33=0,0,((('Peak Areas'!X33*Coefficients!$G$27+Coefficients!$H$27)*$G37)))</f>
        <v>4.0620129351502748E-2</v>
      </c>
      <c r="V37" s="29">
        <f>IF('Peak Areas'!Y33=0,0,((('Peak Areas'!Y33*Coefficients!$G$34+Coefficients!$H$34)*$G37)))</f>
        <v>0.29949555341704814</v>
      </c>
      <c r="W37" s="29">
        <f>IF('Peak Areas'!Z33=0,0,((('Peak Areas'!Z33*Coefficients!$G$52+Coefficients!$H$52)*$G37)))</f>
        <v>0.56855955004824144</v>
      </c>
      <c r="X37" s="29">
        <f>IF('Peak Areas'!AA33=0,0,((('Peak Areas'!AA33*Coefficients!$G$33+Coefficients!$H$33)*$G37)))</f>
        <v>5.341868254996935E-2</v>
      </c>
      <c r="Y37" s="29">
        <f>IF('Peak Areas'!AC33=0,0,((('Peak Areas'!AC33*Coefficients!$G$19+Coefficients!$H$19)*$G37)))</f>
        <v>0.31887581019852385</v>
      </c>
      <c r="Z37" s="29">
        <f>IF('Peak Areas'!AD33=0,0,((('Peak Areas'!AD33*Coefficients!$G$18+Coefficients!$H$18)*$G37)))</f>
        <v>0</v>
      </c>
      <c r="AA37" s="29">
        <f>IF('Peak Areas'!AE33=0,0,((('Peak Areas'!AE33*Coefficients!$G$18+Coefficients!$H$18)*$G37)))</f>
        <v>18.034221218782758</v>
      </c>
      <c r="AB37" s="29">
        <f>IF('Peak Areas'!AF33=0,0,((('Peak Areas'!AF33*Coefficients!$G$18+Coefficients!$H$18)*$G37)))</f>
        <v>0.62819155263217064</v>
      </c>
      <c r="AC37" s="29">
        <f>IF('Peak Areas'!AG33=0,0,((('Peak Areas'!AG33*Coefficients!$G$7+Coefficients!$H$7)*$G37)))</f>
        <v>0.27781432869991951</v>
      </c>
      <c r="AD37" s="29">
        <f>IF('Peak Areas'!AH33=0,0,((('Peak Areas'!AH33*Coefficients!$G$6+Coefficients!$H$6)*$G37)))</f>
        <v>1.649114250366605</v>
      </c>
      <c r="AE37" s="29">
        <f>IF('Peak Areas'!AI33=0,0,((('Peak Areas'!AI33*Coefficients!$G$38+Coefficients!$H$38)*$G37)))</f>
        <v>0</v>
      </c>
      <c r="AF37" s="29">
        <f>IF('Peak Areas'!AJ33=0,0,((('Peak Areas'!AJ33*Coefficients!$G$24+Coefficients!$H$24)*$G37)))</f>
        <v>4.1313643840848957E-2</v>
      </c>
      <c r="AG37" s="29">
        <f>IF('Peak Areas'!AK33=0,0,((('Peak Areas'!AK33*Coefficients!$G$31+Coefficients!$H$31)*$G37)))</f>
        <v>8.8488021593320795E-2</v>
      </c>
      <c r="AH37" s="29">
        <f>IF('Peak Areas'!AL33=0,0,((('Peak Areas'!AL33*Coefficients!$G$15+Coefficients!$H$15)*$G37)))</f>
        <v>0</v>
      </c>
      <c r="AI37" s="29">
        <f>IF('Peak Areas'!AM33=0,0,((('Peak Areas'!AM33*Coefficients!$G$38+Coefficients!$H$38)*$G37)))</f>
        <v>0</v>
      </c>
      <c r="AK37" s="29">
        <f>IF('Peak Areas'!K33=0,0,((('Peak Areas'!K33*Coefficients!$G$22+Coefficients!$H$22)*$G37)))</f>
        <v>0.15872747902128051</v>
      </c>
      <c r="AL37" s="29">
        <f t="shared" si="0"/>
        <v>18.192948697804038</v>
      </c>
      <c r="AM37" s="29">
        <f t="shared" si="1"/>
        <v>18.821140250436208</v>
      </c>
    </row>
    <row r="38" spans="1:39" x14ac:dyDescent="0.2">
      <c r="A38" s="2" t="str">
        <f>'Peak Areas'!A34</f>
        <v>25 D</v>
      </c>
      <c r="B38" s="60">
        <f>'Peak Areas'!B34</f>
        <v>45437</v>
      </c>
      <c r="C38" s="2">
        <f>'Peak Areas'!C34</f>
        <v>0</v>
      </c>
      <c r="D38" s="2">
        <f>'Peak Areas'!D34</f>
        <v>0</v>
      </c>
      <c r="E38" s="2">
        <f>'Peak Areas'!E34</f>
        <v>0</v>
      </c>
      <c r="F38" s="29">
        <f>'Peak Areas'!F34</f>
        <v>0.15</v>
      </c>
      <c r="G38" s="29">
        <f>((1/'Peak Areas'!$G34)*(('Peak Areas'!$H34+('Internal Standard'!$E$10/1000))/'Peak Areas'!$F34)*'Peak Areas'!$J34)*H38</f>
        <v>3.4233286603877394E-2</v>
      </c>
      <c r="H38" s="29">
        <f>(('Internal Standard'!$F$13*('Peak Areas'!G34/'Internal Standard'!$C$10))/'Peak Areas'!AB34)</f>
        <v>0.9665869158741851</v>
      </c>
      <c r="I38" s="29">
        <f>IF('Peak Areas'!L34=0,0,((('Peak Areas'!L34*Coefficients!$G$21+Coefficients!$H$21)*$G38)))</f>
        <v>0</v>
      </c>
      <c r="J38" s="29">
        <f>IF('Peak Areas'!M34=0,0,((('Peak Areas'!M34*Coefficients!$G$20+Coefficients!$H$20)*$G38)))</f>
        <v>0.70052771146895432</v>
      </c>
      <c r="K38" s="29">
        <f>IF('Peak Areas'!N34=0,0,((('Peak Areas'!N34*Coefficients!$G$41+Coefficients!$H$41)*$G38)))</f>
        <v>2.0299254171713393E-2</v>
      </c>
      <c r="L38" s="29">
        <f>IF('Peak Areas'!O34=0,0,((('Peak Areas'!O34*Coefficients!$G$10+Coefficients!$H$10)*$G38)))</f>
        <v>0</v>
      </c>
      <c r="M38" s="29">
        <f>IF('Peak Areas'!P34=0,0,((('Peak Areas'!P34*Coefficients!$G$32+Coefficients!$H$32)*$G38)))</f>
        <v>4.9732202714359897</v>
      </c>
      <c r="N38" s="29">
        <f>IF('Peak Areas'!Q34=0,0,((('Peak Areas'!Q34*Coefficients!$G$11+Coefficients!$H$11)*$G38)))</f>
        <v>0</v>
      </c>
      <c r="O38" s="29">
        <f>IF('Peak Areas'!R34=0,0,((('Peak Areas'!R34*Coefficients!$G$39+Coefficients!$H$39)*$G38)))</f>
        <v>0</v>
      </c>
      <c r="P38" s="29">
        <f>IF('Peak Areas'!S34=0,0,((('Peak Areas'!S34*Coefficients!$G$46+Coefficients!$H$46)*$G38)))</f>
        <v>0</v>
      </c>
      <c r="Q38" s="29">
        <f>IF('Peak Areas'!T34=0,0,((('Peak Areas'!T34*Coefficients!$G$51+Coefficients!$H$51)*$G38)))</f>
        <v>0.32028289519216624</v>
      </c>
      <c r="R38" s="29">
        <f>IF('Peak Areas'!U34=0,0,((('Peak Areas'!U34*Coefficients!$G$26+Coefficients!$H$26)*$G38)))</f>
        <v>2.8788547894613541</v>
      </c>
      <c r="S38" s="29">
        <f>IF('Peak Areas'!V34=0,0,((('Peak Areas'!V34*Coefficients!$G$13+Coefficients!$H$13)*$G38)))</f>
        <v>0</v>
      </c>
      <c r="T38" s="29">
        <f>IF('Peak Areas'!W34=0,0,((('Peak Areas'!W34*Coefficients!$G$12+Coefficients!$H$12)*$G38)))</f>
        <v>0.60581309280716034</v>
      </c>
      <c r="U38" s="29">
        <f>IF('Peak Areas'!X34=0,0,((('Peak Areas'!X34*Coefficients!$G$27+Coefficients!$H$27)*$G38)))</f>
        <v>7.1113491252498134E-2</v>
      </c>
      <c r="V38" s="29">
        <f>IF('Peak Areas'!Y34=0,0,((('Peak Areas'!Y34*Coefficients!$G$34+Coefficients!$H$34)*$G38)))</f>
        <v>0.33647470037271321</v>
      </c>
      <c r="W38" s="29">
        <f>IF('Peak Areas'!Z34=0,0,((('Peak Areas'!Z34*Coefficients!$G$52+Coefficients!$H$52)*$G38)))</f>
        <v>0.61915116516017654</v>
      </c>
      <c r="X38" s="29">
        <f>IF('Peak Areas'!AA34=0,0,((('Peak Areas'!AA34*Coefficients!$G$33+Coefficients!$H$33)*$G38)))</f>
        <v>6.082087450892458E-2</v>
      </c>
      <c r="Y38" s="29">
        <f>IF('Peak Areas'!AC34=0,0,((('Peak Areas'!AC34*Coefficients!$G$19+Coefficients!$H$19)*$G38)))</f>
        <v>0.35970138998988804</v>
      </c>
      <c r="Z38" s="29">
        <f>IF('Peak Areas'!AD34=0,0,((('Peak Areas'!AD34*Coefficients!$G$18+Coefficients!$H$18)*$G38)))</f>
        <v>0</v>
      </c>
      <c r="AA38" s="29">
        <f>IF('Peak Areas'!AE34=0,0,((('Peak Areas'!AE34*Coefficients!$G$18+Coefficients!$H$18)*$G38)))</f>
        <v>17.220599855431573</v>
      </c>
      <c r="AB38" s="29">
        <f>IF('Peak Areas'!AF34=0,0,((('Peak Areas'!AF34*Coefficients!$G$18+Coefficients!$H$18)*$G38)))</f>
        <v>0.68467803552075335</v>
      </c>
      <c r="AC38" s="29">
        <f>IF('Peak Areas'!AG34=0,0,((('Peak Areas'!AG34*Coefficients!$G$7+Coefficients!$H$7)*$G38)))</f>
        <v>0.21317521433148245</v>
      </c>
      <c r="AD38" s="29">
        <f>IF('Peak Areas'!AH34=0,0,((('Peak Areas'!AH34*Coefficients!$G$6+Coefficients!$H$6)*$G38)))</f>
        <v>1.4215311820380059</v>
      </c>
      <c r="AE38" s="29">
        <f>IF('Peak Areas'!AI34=0,0,((('Peak Areas'!AI34*Coefficients!$G$38+Coefficients!$H$38)*$G38)))</f>
        <v>0</v>
      </c>
      <c r="AF38" s="29">
        <f>IF('Peak Areas'!AJ34=0,0,((('Peak Areas'!AJ34*Coefficients!$G$24+Coefficients!$H$24)*$G38)))</f>
        <v>3.4960810285580568E-2</v>
      </c>
      <c r="AG38" s="29">
        <f>IF('Peak Areas'!AK34=0,0,((('Peak Areas'!AK34*Coefficients!$G$31+Coefficients!$H$31)*$G38)))</f>
        <v>4.371082163842642E-2</v>
      </c>
      <c r="AH38" s="29">
        <f>IF('Peak Areas'!AL34=0,0,((('Peak Areas'!AL34*Coefficients!$G$15+Coefficients!$H$15)*$G38)))</f>
        <v>0</v>
      </c>
      <c r="AI38" s="29">
        <f>IF('Peak Areas'!AM34=0,0,((('Peak Areas'!AM34*Coefficients!$G$38+Coefficients!$H$38)*$G38)))</f>
        <v>0</v>
      </c>
      <c r="AK38" s="29">
        <f>IF('Peak Areas'!K34=0,0,((('Peak Areas'!K34*Coefficients!$G$22+Coefficients!$H$22)*$G38)))</f>
        <v>0.14276899216904163</v>
      </c>
      <c r="AL38" s="29">
        <f t="shared" si="0"/>
        <v>17.363368847600615</v>
      </c>
      <c r="AM38" s="29">
        <f t="shared" si="1"/>
        <v>18.048046883121369</v>
      </c>
    </row>
    <row r="39" spans="1:39" x14ac:dyDescent="0.2">
      <c r="A39" s="2" t="str">
        <f>'Peak Areas'!A35</f>
        <v>25 E</v>
      </c>
      <c r="B39" s="60">
        <f>'Peak Areas'!B35</f>
        <v>45437</v>
      </c>
      <c r="C39" s="2">
        <f>'Peak Areas'!C35</f>
        <v>0</v>
      </c>
      <c r="D39" s="2">
        <f>'Peak Areas'!D35</f>
        <v>0</v>
      </c>
      <c r="E39" s="2">
        <f>'Peak Areas'!E35</f>
        <v>0</v>
      </c>
      <c r="F39" s="29">
        <f>'Peak Areas'!F35</f>
        <v>0.15</v>
      </c>
      <c r="G39" s="29">
        <f>((1/'Peak Areas'!$G35)*(('Peak Areas'!$H35+('Internal Standard'!$E$10/1000))/'Peak Areas'!$F35)*'Peak Areas'!$J35)*H39</f>
        <v>3.4293019730192914E-2</v>
      </c>
      <c r="H39" s="29">
        <f>(('Internal Standard'!$F$13*('Peak Areas'!G35/'Internal Standard'!$C$10))/'Peak Areas'!AB35)</f>
        <v>0.96827349826427034</v>
      </c>
      <c r="I39" s="29">
        <f>IF('Peak Areas'!L35=0,0,((('Peak Areas'!L35*Coefficients!$G$21+Coefficients!$H$21)*$G39)))</f>
        <v>0</v>
      </c>
      <c r="J39" s="29">
        <f>IF('Peak Areas'!M35=0,0,((('Peak Areas'!M35*Coefficients!$G$20+Coefficients!$H$20)*$G39)))</f>
        <v>0.71702645410889343</v>
      </c>
      <c r="K39" s="29">
        <f>IF('Peak Areas'!N35=0,0,((('Peak Areas'!N35*Coefficients!$G$41+Coefficients!$H$41)*$G39)))</f>
        <v>6.0629216783588583E-2</v>
      </c>
      <c r="L39" s="29">
        <f>IF('Peak Areas'!O35=0,0,((('Peak Areas'!O35*Coefficients!$G$10+Coefficients!$H$10)*$G39)))</f>
        <v>0</v>
      </c>
      <c r="M39" s="29">
        <f>IF('Peak Areas'!P35=0,0,((('Peak Areas'!P35*Coefficients!$G$32+Coefficients!$H$32)*$G39)))</f>
        <v>5.041568642544755</v>
      </c>
      <c r="N39" s="29">
        <f>IF('Peak Areas'!Q35=0,0,((('Peak Areas'!Q35*Coefficients!$G$11+Coefficients!$H$11)*$G39)))</f>
        <v>0</v>
      </c>
      <c r="O39" s="29">
        <f>IF('Peak Areas'!R35=0,0,((('Peak Areas'!R35*Coefficients!$G$39+Coefficients!$H$39)*$G39)))</f>
        <v>0</v>
      </c>
      <c r="P39" s="29">
        <f>IF('Peak Areas'!S35=0,0,((('Peak Areas'!S35*Coefficients!$G$46+Coefficients!$H$46)*$G39)))</f>
        <v>0</v>
      </c>
      <c r="Q39" s="29">
        <f>IF('Peak Areas'!T35=0,0,((('Peak Areas'!T35*Coefficients!$G$51+Coefficients!$H$51)*$G39)))</f>
        <v>0.32459692599878609</v>
      </c>
      <c r="R39" s="29">
        <f>IF('Peak Areas'!U35=0,0,((('Peak Areas'!U35*Coefficients!$G$26+Coefficients!$H$26)*$G39)))</f>
        <v>2.7510233847260097</v>
      </c>
      <c r="S39" s="29">
        <f>IF('Peak Areas'!V35=0,0,((('Peak Areas'!V35*Coefficients!$G$13+Coefficients!$H$13)*$G39)))</f>
        <v>0</v>
      </c>
      <c r="T39" s="29">
        <f>IF('Peak Areas'!W35=0,0,((('Peak Areas'!W35*Coefficients!$G$12+Coefficients!$H$12)*$G39)))</f>
        <v>0.69534634607235291</v>
      </c>
      <c r="U39" s="29">
        <f>IF('Peak Areas'!X35=0,0,((('Peak Areas'!X35*Coefficients!$G$27+Coefficients!$H$27)*$G39)))</f>
        <v>6.0835742766576557E-2</v>
      </c>
      <c r="V39" s="29">
        <f>IF('Peak Areas'!Y35=0,0,((('Peak Areas'!Y35*Coefficients!$G$34+Coefficients!$H$34)*$G39)))</f>
        <v>0.33614092279120228</v>
      </c>
      <c r="W39" s="29">
        <f>IF('Peak Areas'!Z35=0,0,((('Peak Areas'!Z35*Coefficients!$G$52+Coefficients!$H$52)*$G39)))</f>
        <v>0.62482007883353707</v>
      </c>
      <c r="X39" s="29">
        <f>IF('Peak Areas'!AA35=0,0,((('Peak Areas'!AA35*Coefficients!$G$33+Coefficients!$H$33)*$G39)))</f>
        <v>6.6299848459922719E-2</v>
      </c>
      <c r="Y39" s="29">
        <f>IF('Peak Areas'!AC35=0,0,((('Peak Areas'!AC35*Coefficients!$G$19+Coefficients!$H$19)*$G39)))</f>
        <v>0.37896538782403499</v>
      </c>
      <c r="Z39" s="29">
        <f>IF('Peak Areas'!AD35=0,0,((('Peak Areas'!AD35*Coefficients!$G$18+Coefficients!$H$18)*$G39)))</f>
        <v>0</v>
      </c>
      <c r="AA39" s="29">
        <f>IF('Peak Areas'!AE35=0,0,((('Peak Areas'!AE35*Coefficients!$G$18+Coefficients!$H$18)*$G39)))</f>
        <v>17.639652864528223</v>
      </c>
      <c r="AB39" s="29">
        <f>IF('Peak Areas'!AF35=0,0,((('Peak Areas'!AF35*Coefficients!$G$18+Coefficients!$H$18)*$G39)))</f>
        <v>0.75376144985629434</v>
      </c>
      <c r="AC39" s="29">
        <f>IF('Peak Areas'!AG35=0,0,((('Peak Areas'!AG35*Coefficients!$G$7+Coefficients!$H$7)*$G39)))</f>
        <v>0.21945849520428223</v>
      </c>
      <c r="AD39" s="29">
        <f>IF('Peak Areas'!AH35=0,0,((('Peak Areas'!AH35*Coefficients!$G$6+Coefficients!$H$6)*$G39)))</f>
        <v>1.3360182644882876</v>
      </c>
      <c r="AE39" s="29">
        <f>IF('Peak Areas'!AI35=0,0,((('Peak Areas'!AI35*Coefficients!$G$38+Coefficients!$H$38)*$G39)))</f>
        <v>0</v>
      </c>
      <c r="AF39" s="29">
        <f>IF('Peak Areas'!AJ35=0,0,((('Peak Areas'!AJ35*Coefficients!$G$24+Coefficients!$H$24)*$G39)))</f>
        <v>4.05747307029653E-2</v>
      </c>
      <c r="AG39" s="29">
        <f>IF('Peak Areas'!AK35=0,0,((('Peak Areas'!AK35*Coefficients!$G$31+Coefficients!$H$31)*$G39)))</f>
        <v>8.556414790348657E-2</v>
      </c>
      <c r="AH39" s="29">
        <f>IF('Peak Areas'!AL35=0,0,((('Peak Areas'!AL35*Coefficients!$G$15+Coefficients!$H$15)*$G39)))</f>
        <v>0</v>
      </c>
      <c r="AI39" s="29">
        <f>IF('Peak Areas'!AM35=0,0,((('Peak Areas'!AM35*Coefficients!$G$38+Coefficients!$H$38)*$G39)))</f>
        <v>0</v>
      </c>
      <c r="AK39" s="29">
        <f>IF('Peak Areas'!K35=0,0,((('Peak Areas'!K35*Coefficients!$G$22+Coefficients!$H$22)*$G39)))</f>
        <v>0.16692817841223156</v>
      </c>
      <c r="AL39" s="29">
        <f t="shared" si="0"/>
        <v>17.806581042940454</v>
      </c>
      <c r="AM39" s="29">
        <f t="shared" si="1"/>
        <v>18.56034249279675</v>
      </c>
    </row>
    <row r="40" spans="1:39" x14ac:dyDescent="0.2">
      <c r="A40" s="2" t="str">
        <f>'Peak Areas'!A36</f>
        <v>50 A</v>
      </c>
      <c r="B40" s="60">
        <f>'Peak Areas'!B36</f>
        <v>45437</v>
      </c>
      <c r="C40" s="2">
        <f>'Peak Areas'!C36</f>
        <v>0</v>
      </c>
      <c r="D40" s="2">
        <f>'Peak Areas'!D36</f>
        <v>0</v>
      </c>
      <c r="E40" s="2">
        <f>'Peak Areas'!E36</f>
        <v>0</v>
      </c>
      <c r="F40" s="29">
        <f>'Peak Areas'!F36</f>
        <v>0.15</v>
      </c>
      <c r="G40" s="29">
        <f>((1/'Peak Areas'!$G36)*(('Peak Areas'!$H36+('Internal Standard'!$E$10/1000))/'Peak Areas'!$F36)*'Peak Areas'!$J36)*H40</f>
        <v>3.3338940330866262E-2</v>
      </c>
      <c r="H40" s="29">
        <f>(('Internal Standard'!$F$13*('Peak Areas'!G36/'Internal Standard'!$C$10))/'Peak Areas'!AB36)</f>
        <v>0.94133478581269425</v>
      </c>
      <c r="I40" s="29">
        <f>IF('Peak Areas'!L36=0,0,((('Peak Areas'!L36*Coefficients!$G$21+Coefficients!$H$21)*$G40)))</f>
        <v>0</v>
      </c>
      <c r="J40" s="29">
        <f>IF('Peak Areas'!M36=0,0,((('Peak Areas'!M36*Coefficients!$G$20+Coefficients!$H$20)*$G40)))</f>
        <v>0.67285242392022071</v>
      </c>
      <c r="K40" s="29">
        <f>IF('Peak Areas'!N36=0,0,((('Peak Areas'!N36*Coefficients!$G$41+Coefficients!$H$41)*$G40)))</f>
        <v>7.2898671417833474E-2</v>
      </c>
      <c r="L40" s="29">
        <f>IF('Peak Areas'!O36=0,0,((('Peak Areas'!O36*Coefficients!$G$10+Coefficients!$H$10)*$G40)))</f>
        <v>0</v>
      </c>
      <c r="M40" s="29">
        <f>IF('Peak Areas'!P36=0,0,((('Peak Areas'!P36*Coefficients!$G$32+Coefficients!$H$32)*$G40)))</f>
        <v>4.8267484350825134</v>
      </c>
      <c r="N40" s="29">
        <f>IF('Peak Areas'!Q36=0,0,((('Peak Areas'!Q36*Coefficients!$G$11+Coefficients!$H$11)*$G40)))</f>
        <v>0</v>
      </c>
      <c r="O40" s="29">
        <f>IF('Peak Areas'!R36=0,0,((('Peak Areas'!R36*Coefficients!$G$39+Coefficients!$H$39)*$G40)))</f>
        <v>0</v>
      </c>
      <c r="P40" s="29">
        <f>IF('Peak Areas'!S36=0,0,((('Peak Areas'!S36*Coefficients!$G$46+Coefficients!$H$46)*$G40)))</f>
        <v>0</v>
      </c>
      <c r="Q40" s="29">
        <f>IF('Peak Areas'!T36=0,0,((('Peak Areas'!T36*Coefficients!$G$51+Coefficients!$H$51)*$G40)))</f>
        <v>0.34699360457482359</v>
      </c>
      <c r="R40" s="29">
        <f>IF('Peak Areas'!U36=0,0,((('Peak Areas'!U36*Coefficients!$G$26+Coefficients!$H$26)*$G40)))</f>
        <v>2.7898217811687056</v>
      </c>
      <c r="S40" s="29">
        <f>IF('Peak Areas'!V36=0,0,((('Peak Areas'!V36*Coefficients!$G$13+Coefficients!$H$13)*$G40)))</f>
        <v>0</v>
      </c>
      <c r="T40" s="29">
        <f>IF('Peak Areas'!W36=0,0,((('Peak Areas'!W36*Coefficients!$G$12+Coefficients!$H$12)*$G40)))</f>
        <v>0.52858093308737353</v>
      </c>
      <c r="U40" s="29">
        <f>IF('Peak Areas'!X36=0,0,((('Peak Areas'!X36*Coefficients!$G$27+Coefficients!$H$27)*$G40)))</f>
        <v>5.7711652704177704E-2</v>
      </c>
      <c r="V40" s="29">
        <f>IF('Peak Areas'!Y36=0,0,((('Peak Areas'!Y36*Coefficients!$G$34+Coefficients!$H$34)*$G40)))</f>
        <v>0.34308175706324207</v>
      </c>
      <c r="W40" s="29">
        <f>IF('Peak Areas'!Z36=0,0,((('Peak Areas'!Z36*Coefficients!$G$52+Coefficients!$H$52)*$G40)))</f>
        <v>0.6061124302068801</v>
      </c>
      <c r="X40" s="29">
        <f>IF('Peak Areas'!AA36=0,0,((('Peak Areas'!AA36*Coefficients!$G$33+Coefficients!$H$33)*$G40)))</f>
        <v>6.334748790282925E-2</v>
      </c>
      <c r="Y40" s="29">
        <f>IF('Peak Areas'!AC36=0,0,((('Peak Areas'!AC36*Coefficients!$G$19+Coefficients!$H$19)*$G40)))</f>
        <v>0.38600793144548406</v>
      </c>
      <c r="Z40" s="29">
        <f>IF('Peak Areas'!AD36=0,0,((('Peak Areas'!AD36*Coefficients!$G$18+Coefficients!$H$18)*$G40)))</f>
        <v>0</v>
      </c>
      <c r="AA40" s="29">
        <f>IF('Peak Areas'!AE36=0,0,((('Peak Areas'!AE36*Coefficients!$G$18+Coefficients!$H$18)*$G40)))</f>
        <v>16.86295016021522</v>
      </c>
      <c r="AB40" s="29">
        <f>IF('Peak Areas'!AF36=0,0,((('Peak Areas'!AF36*Coefficients!$G$18+Coefficients!$H$18)*$G40)))</f>
        <v>0.65017821970345679</v>
      </c>
      <c r="AC40" s="29">
        <f>IF('Peak Areas'!AG36=0,0,((('Peak Areas'!AG36*Coefficients!$G$7+Coefficients!$H$7)*$G40)))</f>
        <v>0.238933983268242</v>
      </c>
      <c r="AD40" s="29">
        <f>IF('Peak Areas'!AH36=0,0,((('Peak Areas'!AH36*Coefficients!$G$6+Coefficients!$H$6)*$G40)))</f>
        <v>1.7043289996930691</v>
      </c>
      <c r="AE40" s="29">
        <f>IF('Peak Areas'!AI36=0,0,((('Peak Areas'!AI36*Coefficients!$G$38+Coefficients!$H$38)*$G40)))</f>
        <v>0</v>
      </c>
      <c r="AF40" s="29">
        <f>IF('Peak Areas'!AJ36=0,0,((('Peak Areas'!AJ36*Coefficients!$G$24+Coefficients!$H$24)*$G40)))</f>
        <v>3.1746221828862643E-2</v>
      </c>
      <c r="AG40" s="29">
        <f>IF('Peak Areas'!AK36=0,0,((('Peak Areas'!AK36*Coefficients!$G$31+Coefficients!$H$31)*$G40)))</f>
        <v>7.6696948958364847E-2</v>
      </c>
      <c r="AH40" s="29">
        <f>IF('Peak Areas'!AL36=0,0,((('Peak Areas'!AL36*Coefficients!$G$15+Coefficients!$H$15)*$G40)))</f>
        <v>0</v>
      </c>
      <c r="AI40" s="29">
        <f>IF('Peak Areas'!AM36=0,0,((('Peak Areas'!AM36*Coefficients!$G$38+Coefficients!$H$38)*$G40)))</f>
        <v>0</v>
      </c>
      <c r="AK40" s="29">
        <f>IF('Peak Areas'!K36=0,0,((('Peak Areas'!K36*Coefficients!$G$22+Coefficients!$H$22)*$G40)))</f>
        <v>0.1708055049186169</v>
      </c>
      <c r="AL40" s="29">
        <f t="shared" si="0"/>
        <v>17.033755665133839</v>
      </c>
      <c r="AM40" s="29">
        <f t="shared" si="1"/>
        <v>17.683933884837295</v>
      </c>
    </row>
    <row r="41" spans="1:39" x14ac:dyDescent="0.2">
      <c r="A41" s="2" t="str">
        <f>'Peak Areas'!A37</f>
        <v>50 B</v>
      </c>
      <c r="B41" s="60">
        <f>'Peak Areas'!B37</f>
        <v>45437</v>
      </c>
      <c r="C41" s="2">
        <f>'Peak Areas'!C37</f>
        <v>0</v>
      </c>
      <c r="D41" s="2">
        <f>'Peak Areas'!D37</f>
        <v>0</v>
      </c>
      <c r="E41" s="2">
        <f>'Peak Areas'!E37</f>
        <v>0</v>
      </c>
      <c r="F41" s="29">
        <f>'Peak Areas'!F37</f>
        <v>0.15</v>
      </c>
      <c r="G41" s="29">
        <f>((1/'Peak Areas'!$G37)*(('Peak Areas'!$H37+('Internal Standard'!$E$10/1000))/'Peak Areas'!$F37)*'Peak Areas'!$J37)*H41</f>
        <v>3.2971835374516117E-2</v>
      </c>
      <c r="H41" s="29">
        <f>(('Internal Standard'!$F$13*('Peak Areas'!G37/'Internal Standard'!$C$10))/'Peak Areas'!AB37)</f>
        <v>0.93096946939810199</v>
      </c>
      <c r="I41" s="29">
        <f>IF('Peak Areas'!L37=0,0,((('Peak Areas'!L37*Coefficients!$G$21+Coefficients!$H$21)*$G41)))</f>
        <v>0</v>
      </c>
      <c r="J41" s="29">
        <f>IF('Peak Areas'!M37=0,0,((('Peak Areas'!M37*Coefficients!$G$20+Coefficients!$H$20)*$G41)))</f>
        <v>0.6262611419083306</v>
      </c>
      <c r="K41" s="29">
        <f>IF('Peak Areas'!N37=0,0,((('Peak Areas'!N37*Coefficients!$G$41+Coefficients!$H$41)*$G41)))</f>
        <v>6.933316104981227E-2</v>
      </c>
      <c r="L41" s="29">
        <f>IF('Peak Areas'!O37=0,0,((('Peak Areas'!O37*Coefficients!$G$10+Coefficients!$H$10)*$G41)))</f>
        <v>0</v>
      </c>
      <c r="M41" s="29">
        <f>IF('Peak Areas'!P37=0,0,((('Peak Areas'!P37*Coefficients!$G$32+Coefficients!$H$32)*$G41)))</f>
        <v>4.5972208245754915</v>
      </c>
      <c r="N41" s="29">
        <f>IF('Peak Areas'!Q37=0,0,((('Peak Areas'!Q37*Coefficients!$G$11+Coefficients!$H$11)*$G41)))</f>
        <v>0</v>
      </c>
      <c r="O41" s="29">
        <f>IF('Peak Areas'!R37=0,0,((('Peak Areas'!R37*Coefficients!$G$39+Coefficients!$H$39)*$G41)))</f>
        <v>0</v>
      </c>
      <c r="P41" s="29">
        <f>IF('Peak Areas'!S37=0,0,((('Peak Areas'!S37*Coefficients!$G$46+Coefficients!$H$46)*$G41)))</f>
        <v>0</v>
      </c>
      <c r="Q41" s="29">
        <f>IF('Peak Areas'!T37=0,0,((('Peak Areas'!T37*Coefficients!$G$51+Coefficients!$H$51)*$G41)))</f>
        <v>0.35611801372934071</v>
      </c>
      <c r="R41" s="29">
        <f>IF('Peak Areas'!U37=0,0,((('Peak Areas'!U37*Coefficients!$G$26+Coefficients!$H$26)*$G41)))</f>
        <v>2.6989198313899005</v>
      </c>
      <c r="S41" s="29">
        <f>IF('Peak Areas'!V37=0,0,((('Peak Areas'!V37*Coefficients!$G$13+Coefficients!$H$13)*$G41)))</f>
        <v>0</v>
      </c>
      <c r="T41" s="29">
        <f>IF('Peak Areas'!W37=0,0,((('Peak Areas'!W37*Coefficients!$G$12+Coefficients!$H$12)*$G41)))</f>
        <v>0.46776857157599627</v>
      </c>
      <c r="U41" s="29">
        <f>IF('Peak Areas'!X37=0,0,((('Peak Areas'!X37*Coefficients!$G$27+Coefficients!$H$27)*$G41)))</f>
        <v>5.3902987623066612E-2</v>
      </c>
      <c r="V41" s="29">
        <f>IF('Peak Areas'!Y37=0,0,((('Peak Areas'!Y37*Coefficients!$G$34+Coefficients!$H$34)*$G41)))</f>
        <v>0.35453740995241972</v>
      </c>
      <c r="W41" s="29">
        <f>IF('Peak Areas'!Z37=0,0,((('Peak Areas'!Z37*Coefficients!$G$52+Coefficients!$H$52)*$G41)))</f>
        <v>0.58536184238295397</v>
      </c>
      <c r="X41" s="29">
        <f>IF('Peak Areas'!AA37=0,0,((('Peak Areas'!AA37*Coefficients!$G$33+Coefficients!$H$33)*$G41)))</f>
        <v>5.7678479666797858E-2</v>
      </c>
      <c r="Y41" s="29">
        <f>IF('Peak Areas'!AC37=0,0,((('Peak Areas'!AC37*Coefficients!$G$19+Coefficients!$H$19)*$G41)))</f>
        <v>0.34192218158443854</v>
      </c>
      <c r="Z41" s="29">
        <f>IF('Peak Areas'!AD37=0,0,((('Peak Areas'!AD37*Coefficients!$G$18+Coefficients!$H$18)*$G41)))</f>
        <v>0</v>
      </c>
      <c r="AA41" s="29">
        <f>IF('Peak Areas'!AE37=0,0,((('Peak Areas'!AE37*Coefficients!$G$18+Coefficients!$H$18)*$G41)))</f>
        <v>15.971153658198535</v>
      </c>
      <c r="AB41" s="29">
        <f>IF('Peak Areas'!AF37=0,0,((('Peak Areas'!AF37*Coefficients!$G$18+Coefficients!$H$18)*$G41)))</f>
        <v>0.54546414784012243</v>
      </c>
      <c r="AC41" s="29">
        <f>IF('Peak Areas'!AG37=0,0,((('Peak Areas'!AG37*Coefficients!$G$7+Coefficients!$H$7)*$G41)))</f>
        <v>0.13407054063661772</v>
      </c>
      <c r="AD41" s="29">
        <f>IF('Peak Areas'!AH37=0,0,((('Peak Areas'!AH37*Coefficients!$G$6+Coefficients!$H$6)*$G41)))</f>
        <v>1.4553360173132888</v>
      </c>
      <c r="AE41" s="29">
        <f>IF('Peak Areas'!AI37=0,0,((('Peak Areas'!AI37*Coefficients!$G$38+Coefficients!$H$38)*$G41)))</f>
        <v>0</v>
      </c>
      <c r="AF41" s="29">
        <f>IF('Peak Areas'!AJ37=0,0,((('Peak Areas'!AJ37*Coefficients!$G$24+Coefficients!$H$24)*$G41)))</f>
        <v>2.5907729109381734E-2</v>
      </c>
      <c r="AG41" s="29">
        <f>IF('Peak Areas'!AK37=0,0,((('Peak Areas'!AK37*Coefficients!$G$31+Coefficients!$H$31)*$G41)))</f>
        <v>4.6743179356125139E-2</v>
      </c>
      <c r="AH41" s="29">
        <f>IF('Peak Areas'!AL37=0,0,((('Peak Areas'!AL37*Coefficients!$G$15+Coefficients!$H$15)*$G41)))</f>
        <v>0</v>
      </c>
      <c r="AI41" s="29">
        <f>IF('Peak Areas'!AM37=0,0,((('Peak Areas'!AM37*Coefficients!$G$38+Coefficients!$H$38)*$G41)))</f>
        <v>0</v>
      </c>
      <c r="AK41" s="29">
        <f>IF('Peak Areas'!K37=0,0,((('Peak Areas'!K37*Coefficients!$G$22+Coefficients!$H$22)*$G41)))</f>
        <v>0.14418678590846398</v>
      </c>
      <c r="AL41" s="29">
        <f t="shared" si="0"/>
        <v>16.115340444106998</v>
      </c>
      <c r="AM41" s="29">
        <f t="shared" si="1"/>
        <v>16.660804591947119</v>
      </c>
    </row>
    <row r="42" spans="1:39" x14ac:dyDescent="0.2">
      <c r="A42" s="2" t="str">
        <f>'Peak Areas'!A38</f>
        <v>50 C</v>
      </c>
      <c r="B42" s="60">
        <f>'Peak Areas'!B38</f>
        <v>45437</v>
      </c>
      <c r="C42" s="2">
        <f>'Peak Areas'!C38</f>
        <v>0</v>
      </c>
      <c r="D42" s="2">
        <f>'Peak Areas'!D38</f>
        <v>0</v>
      </c>
      <c r="E42" s="2">
        <f>'Peak Areas'!E38</f>
        <v>0</v>
      </c>
      <c r="F42" s="29">
        <f>'Peak Areas'!F38</f>
        <v>0.15</v>
      </c>
      <c r="G42" s="29">
        <f>((1/'Peak Areas'!$G38)*(('Peak Areas'!$H38+('Internal Standard'!$E$10/1000))/'Peak Areas'!$F38)*'Peak Areas'!$J38)*H42</f>
        <v>3.3299109285828583E-2</v>
      </c>
      <c r="H42" s="29">
        <f>(('Internal Standard'!$F$13*('Peak Areas'!G38/'Internal Standard'!$C$10))/'Peak Areas'!AB38)</f>
        <v>0.94021014454104224</v>
      </c>
      <c r="I42" s="29">
        <f>IF('Peak Areas'!L38=0,0,((('Peak Areas'!L38*Coefficients!$G$21+Coefficients!$H$21)*$G42)))</f>
        <v>7.4147910843442119E-2</v>
      </c>
      <c r="J42" s="29">
        <f>IF('Peak Areas'!M38=0,0,((('Peak Areas'!M38*Coefficients!$G$20+Coefficients!$H$20)*$G42)))</f>
        <v>0.66104500887359074</v>
      </c>
      <c r="K42" s="29">
        <f>IF('Peak Areas'!N38=0,0,((('Peak Areas'!N38*Coefficients!$G$41+Coefficients!$H$41)*$G42)))</f>
        <v>5.2020648391460887E-2</v>
      </c>
      <c r="L42" s="29">
        <f>IF('Peak Areas'!O38=0,0,((('Peak Areas'!O38*Coefficients!$G$10+Coefficients!$H$10)*$G42)))</f>
        <v>0</v>
      </c>
      <c r="M42" s="29">
        <f>IF('Peak Areas'!P38=0,0,((('Peak Areas'!P38*Coefficients!$G$32+Coefficients!$H$32)*$G42)))</f>
        <v>4.9040248535553213</v>
      </c>
      <c r="N42" s="29">
        <f>IF('Peak Areas'!Q38=0,0,((('Peak Areas'!Q38*Coefficients!$G$11+Coefficients!$H$11)*$G42)))</f>
        <v>0</v>
      </c>
      <c r="O42" s="29">
        <f>IF('Peak Areas'!R38=0,0,((('Peak Areas'!R38*Coefficients!$G$39+Coefficients!$H$39)*$G42)))</f>
        <v>0</v>
      </c>
      <c r="P42" s="29">
        <f>IF('Peak Areas'!S38=0,0,((('Peak Areas'!S38*Coefficients!$G$46+Coefficients!$H$46)*$G42)))</f>
        <v>0</v>
      </c>
      <c r="Q42" s="29">
        <f>IF('Peak Areas'!T38=0,0,((('Peak Areas'!T38*Coefficients!$G$51+Coefficients!$H$51)*$G42)))</f>
        <v>0.39240149442187283</v>
      </c>
      <c r="R42" s="29">
        <f>IF('Peak Areas'!U38=0,0,((('Peak Areas'!U38*Coefficients!$G$26+Coefficients!$H$26)*$G42)))</f>
        <v>2.8928221762204074</v>
      </c>
      <c r="S42" s="29">
        <f>IF('Peak Areas'!V38=0,0,((('Peak Areas'!V38*Coefficients!$G$13+Coefficients!$H$13)*$G42)))</f>
        <v>0</v>
      </c>
      <c r="T42" s="29">
        <f>IF('Peak Areas'!W38=0,0,((('Peak Areas'!W38*Coefficients!$G$12+Coefficients!$H$12)*$G42)))</f>
        <v>0.48399969292831602</v>
      </c>
      <c r="U42" s="29">
        <f>IF('Peak Areas'!X38=0,0,((('Peak Areas'!X38*Coefficients!$G$27+Coefficients!$H$27)*$G42)))</f>
        <v>5.7542946214618494E-2</v>
      </c>
      <c r="V42" s="29">
        <f>IF('Peak Areas'!Y38=0,0,((('Peak Areas'!Y38*Coefficients!$G$34+Coefficients!$H$34)*$G42)))</f>
        <v>0.34492679859444431</v>
      </c>
      <c r="W42" s="29">
        <f>IF('Peak Areas'!Z38=0,0,((('Peak Areas'!Z38*Coefficients!$G$52+Coefficients!$H$52)*$G42)))</f>
        <v>0.58981515101751303</v>
      </c>
      <c r="X42" s="29">
        <f>IF('Peak Areas'!AA38=0,0,((('Peak Areas'!AA38*Coefficients!$G$33+Coefficients!$H$33)*$G42)))</f>
        <v>5.0458015020243163E-2</v>
      </c>
      <c r="Y42" s="29">
        <f>IF('Peak Areas'!AC38=0,0,((('Peak Areas'!AC38*Coefficients!$G$19+Coefficients!$H$19)*$G42)))</f>
        <v>0.3841348861276469</v>
      </c>
      <c r="Z42" s="29">
        <f>IF('Peak Areas'!AD38=0,0,((('Peak Areas'!AD38*Coefficients!$G$18+Coefficients!$H$18)*$G42)))</f>
        <v>0</v>
      </c>
      <c r="AA42" s="29">
        <f>IF('Peak Areas'!AE38=0,0,((('Peak Areas'!AE38*Coefficients!$G$18+Coefficients!$H$18)*$G42)))</f>
        <v>17.220935191319541</v>
      </c>
      <c r="AB42" s="29">
        <f>IF('Peak Areas'!AF38=0,0,((('Peak Areas'!AF38*Coefficients!$G$18+Coefficients!$H$18)*$G42)))</f>
        <v>0.63244403544482386</v>
      </c>
      <c r="AC42" s="29">
        <f>IF('Peak Areas'!AG38=0,0,((('Peak Areas'!AG38*Coefficients!$G$7+Coefficients!$H$7)*$G42)))</f>
        <v>0.19510879069769374</v>
      </c>
      <c r="AD42" s="29">
        <f>IF('Peak Areas'!AH38=0,0,((('Peak Areas'!AH38*Coefficients!$G$6+Coefficients!$H$6)*$G42)))</f>
        <v>1.6588737473914781</v>
      </c>
      <c r="AE42" s="29">
        <f>IF('Peak Areas'!AI38=0,0,((('Peak Areas'!AI38*Coefficients!$G$38+Coefficients!$H$38)*$G42)))</f>
        <v>0</v>
      </c>
      <c r="AF42" s="29">
        <f>IF('Peak Areas'!AJ38=0,0,((('Peak Areas'!AJ38*Coefficients!$G$24+Coefficients!$H$24)*$G42)))</f>
        <v>2.6570500889862344E-2</v>
      </c>
      <c r="AG42" s="29">
        <f>IF('Peak Areas'!AK38=0,0,((('Peak Areas'!AK38*Coefficients!$G$31+Coefficients!$H$31)*$G42)))</f>
        <v>0.10816583264121074</v>
      </c>
      <c r="AH42" s="29">
        <f>IF('Peak Areas'!AL38=0,0,((('Peak Areas'!AL38*Coefficients!$G$15+Coefficients!$H$15)*$G42)))</f>
        <v>0</v>
      </c>
      <c r="AI42" s="29">
        <f>IF('Peak Areas'!AM38=0,0,((('Peak Areas'!AM38*Coefficients!$G$38+Coefficients!$H$38)*$G42)))</f>
        <v>0</v>
      </c>
      <c r="AK42" s="29">
        <f>IF('Peak Areas'!K38=0,0,((('Peak Areas'!K38*Coefficients!$G$22+Coefficients!$H$22)*$G42)))</f>
        <v>0.15331263224605643</v>
      </c>
      <c r="AL42" s="29">
        <f t="shared" si="0"/>
        <v>17.374247823565597</v>
      </c>
      <c r="AM42" s="29">
        <f t="shared" si="1"/>
        <v>18.00669185901042</v>
      </c>
    </row>
    <row r="43" spans="1:39" x14ac:dyDescent="0.2">
      <c r="A43" s="2" t="str">
        <f>'Peak Areas'!A39</f>
        <v>50 D</v>
      </c>
      <c r="B43" s="60">
        <f>'Peak Areas'!B39</f>
        <v>45437</v>
      </c>
      <c r="C43" s="2">
        <f>'Peak Areas'!C39</f>
        <v>0</v>
      </c>
      <c r="D43" s="2">
        <f>'Peak Areas'!D39</f>
        <v>0</v>
      </c>
      <c r="E43" s="2">
        <f>'Peak Areas'!E39</f>
        <v>0</v>
      </c>
      <c r="F43" s="29">
        <f>'Peak Areas'!F39</f>
        <v>0.15</v>
      </c>
      <c r="G43" s="29">
        <f>((1/'Peak Areas'!$G39)*(('Peak Areas'!$H39+('Internal Standard'!$E$10/1000))/'Peak Areas'!$F39)*'Peak Areas'!$J39)*H43</f>
        <v>3.364043587666566E-2</v>
      </c>
      <c r="H43" s="29">
        <f>(('Internal Standard'!$F$13*('Peak Areas'!G39/'Internal Standard'!$C$10))/'Peak Areas'!AB39)</f>
        <v>0.94984760122350087</v>
      </c>
      <c r="I43" s="29">
        <f>IF('Peak Areas'!L39=0,0,((('Peak Areas'!L39*Coefficients!$G$21+Coefficients!$H$21)*$G43)))</f>
        <v>0</v>
      </c>
      <c r="J43" s="29">
        <f>IF('Peak Areas'!M39=0,0,((('Peak Areas'!M39*Coefficients!$G$20+Coefficients!$H$20)*$G43)))</f>
        <v>0.63869830156120133</v>
      </c>
      <c r="K43" s="29">
        <f>IF('Peak Areas'!N39=0,0,((('Peak Areas'!N39*Coefficients!$G$41+Coefficients!$H$41)*$G43)))</f>
        <v>4.9770067876407031E-2</v>
      </c>
      <c r="L43" s="29">
        <f>IF('Peak Areas'!O39=0,0,((('Peak Areas'!O39*Coefficients!$G$10+Coefficients!$H$10)*$G43)))</f>
        <v>0</v>
      </c>
      <c r="M43" s="29">
        <f>IF('Peak Areas'!P39=0,0,((('Peak Areas'!P39*Coefficients!$G$32+Coefficients!$H$32)*$G43)))</f>
        <v>5.0583457084746266</v>
      </c>
      <c r="N43" s="29">
        <f>IF('Peak Areas'!Q39=0,0,((('Peak Areas'!Q39*Coefficients!$G$11+Coefficients!$H$11)*$G43)))</f>
        <v>0</v>
      </c>
      <c r="O43" s="29">
        <f>IF('Peak Areas'!R39=0,0,((('Peak Areas'!R39*Coefficients!$G$39+Coefficients!$H$39)*$G43)))</f>
        <v>0</v>
      </c>
      <c r="P43" s="29">
        <f>IF('Peak Areas'!S39=0,0,((('Peak Areas'!S39*Coefficients!$G$46+Coefficients!$H$46)*$G43)))</f>
        <v>0</v>
      </c>
      <c r="Q43" s="29">
        <f>IF('Peak Areas'!T39=0,0,((('Peak Areas'!T39*Coefficients!$G$51+Coefficients!$H$51)*$G43)))</f>
        <v>0.41017572896685162</v>
      </c>
      <c r="R43" s="29">
        <f>IF('Peak Areas'!U39=0,0,((('Peak Areas'!U39*Coefficients!$G$26+Coefficients!$H$26)*$G43)))</f>
        <v>2.7667747650645684</v>
      </c>
      <c r="S43" s="29">
        <f>IF('Peak Areas'!V39=0,0,((('Peak Areas'!V39*Coefficients!$G$13+Coefficients!$H$13)*$G43)))</f>
        <v>0</v>
      </c>
      <c r="T43" s="29">
        <f>IF('Peak Areas'!W39=0,0,((('Peak Areas'!W39*Coefficients!$G$12+Coefficients!$H$12)*$G43)))</f>
        <v>0.35831072575444084</v>
      </c>
      <c r="U43" s="29">
        <f>IF('Peak Areas'!X39=0,0,((('Peak Areas'!X39*Coefficients!$G$27+Coefficients!$H$27)*$G43)))</f>
        <v>5.2463952077537859E-2</v>
      </c>
      <c r="V43" s="29">
        <f>IF('Peak Areas'!Y39=0,0,((('Peak Areas'!Y39*Coefficients!$G$34+Coefficients!$H$34)*$G43)))</f>
        <v>0.34496678777495143</v>
      </c>
      <c r="W43" s="29">
        <f>IF('Peak Areas'!Z39=0,0,((('Peak Areas'!Z39*Coefficients!$G$52+Coefficients!$H$52)*$G43)))</f>
        <v>0.56815364979783578</v>
      </c>
      <c r="X43" s="29">
        <f>IF('Peak Areas'!AA39=0,0,((('Peak Areas'!AA39*Coefficients!$G$33+Coefficients!$H$33)*$G43)))</f>
        <v>5.426259311768538E-2</v>
      </c>
      <c r="Y43" s="29">
        <f>IF('Peak Areas'!AC39=0,0,((('Peak Areas'!AC39*Coefficients!$G$19+Coefficients!$H$19)*$G43)))</f>
        <v>0.36885511744876193</v>
      </c>
      <c r="Z43" s="29">
        <f>IF('Peak Areas'!AD39=0,0,((('Peak Areas'!AD39*Coefficients!$G$18+Coefficients!$H$18)*$G43)))</f>
        <v>0</v>
      </c>
      <c r="AA43" s="29">
        <f>IF('Peak Areas'!AE39=0,0,((('Peak Areas'!AE39*Coefficients!$G$18+Coefficients!$H$18)*$G43)))</f>
        <v>17.062272961474051</v>
      </c>
      <c r="AB43" s="29">
        <f>IF('Peak Areas'!AF39=0,0,((('Peak Areas'!AF39*Coefficients!$G$18+Coefficients!$H$18)*$G43)))</f>
        <v>0.61421854289670841</v>
      </c>
      <c r="AC43" s="29">
        <f>IF('Peak Areas'!AG39=0,0,((('Peak Areas'!AG39*Coefficients!$G$7+Coefficients!$H$7)*$G43)))</f>
        <v>0.14041806063907911</v>
      </c>
      <c r="AD43" s="29">
        <f>IF('Peak Areas'!AH39=0,0,((('Peak Areas'!AH39*Coefficients!$G$6+Coefficients!$H$6)*$G43)))</f>
        <v>1.4803499585385365</v>
      </c>
      <c r="AE43" s="29">
        <f>IF('Peak Areas'!AI39=0,0,((('Peak Areas'!AI39*Coefficients!$G$38+Coefficients!$H$38)*$G43)))</f>
        <v>0</v>
      </c>
      <c r="AF43" s="29">
        <f>IF('Peak Areas'!AJ39=0,0,((('Peak Areas'!AJ39*Coefficients!$G$24+Coefficients!$H$24)*$G43)))</f>
        <v>2.0688068049506049E-2</v>
      </c>
      <c r="AG43" s="29">
        <f>IF('Peak Areas'!AK39=0,0,((('Peak Areas'!AK39*Coefficients!$G$31+Coefficients!$H$31)*$G43)))</f>
        <v>8.2725003703410696E-2</v>
      </c>
      <c r="AH43" s="29">
        <f>IF('Peak Areas'!AL39=0,0,((('Peak Areas'!AL39*Coefficients!$G$15+Coefficients!$H$15)*$G43)))</f>
        <v>0</v>
      </c>
      <c r="AI43" s="29">
        <f>IF('Peak Areas'!AM39=0,0,((('Peak Areas'!AM39*Coefficients!$G$38+Coefficients!$H$38)*$G43)))</f>
        <v>0</v>
      </c>
      <c r="AK43" s="29">
        <f>IF('Peak Areas'!K39=0,0,((('Peak Areas'!K39*Coefficients!$G$22+Coefficients!$H$22)*$G43)))</f>
        <v>0.15445023560968804</v>
      </c>
      <c r="AL43" s="29">
        <f t="shared" si="0"/>
        <v>17.216723197083738</v>
      </c>
      <c r="AM43" s="29">
        <f t="shared" si="1"/>
        <v>17.830941739980446</v>
      </c>
    </row>
    <row r="44" spans="1:39" x14ac:dyDescent="0.2">
      <c r="A44" s="2" t="str">
        <f>'Peak Areas'!A40</f>
        <v>50 E</v>
      </c>
      <c r="B44" s="60">
        <f>'Peak Areas'!B40</f>
        <v>45437</v>
      </c>
      <c r="C44" s="2">
        <f>'Peak Areas'!C40</f>
        <v>0</v>
      </c>
      <c r="D44" s="2">
        <f>'Peak Areas'!D40</f>
        <v>0</v>
      </c>
      <c r="E44" s="2">
        <f>'Peak Areas'!E40</f>
        <v>0</v>
      </c>
      <c r="F44" s="29">
        <f>'Peak Areas'!F40</f>
        <v>0.15</v>
      </c>
      <c r="G44" s="29">
        <f>((1/'Peak Areas'!$G40)*(('Peak Areas'!$H40+('Internal Standard'!$E$10/1000))/'Peak Areas'!$F40)*'Peak Areas'!$J40)*H44</f>
        <v>3.3844195362940026E-2</v>
      </c>
      <c r="H44" s="29">
        <f>(('Internal Standard'!$F$13*('Peak Areas'!G40/'Internal Standard'!$C$10))/'Peak Areas'!AB40)</f>
        <v>0.95560081024771826</v>
      </c>
      <c r="I44" s="29">
        <f>IF('Peak Areas'!L40=0,0,((('Peak Areas'!L40*Coefficients!$G$21+Coefficients!$H$21)*$G44)))</f>
        <v>0</v>
      </c>
      <c r="J44" s="29">
        <f>IF('Peak Areas'!M40=0,0,((('Peak Areas'!M40*Coefficients!$G$20+Coefficients!$H$20)*$G44)))</f>
        <v>0.71481990239826598</v>
      </c>
      <c r="K44" s="29">
        <f>IF('Peak Areas'!N40=0,0,((('Peak Areas'!N40*Coefficients!$G$41+Coefficients!$H$41)*$G44)))</f>
        <v>1.606422259850997E-2</v>
      </c>
      <c r="L44" s="29">
        <f>IF('Peak Areas'!O40=0,0,((('Peak Areas'!O40*Coefficients!$G$10+Coefficients!$H$10)*$G44)))</f>
        <v>0</v>
      </c>
      <c r="M44" s="29">
        <f>IF('Peak Areas'!P40=0,0,((('Peak Areas'!P40*Coefficients!$G$32+Coefficients!$H$32)*$G44)))</f>
        <v>4.9513536191643341</v>
      </c>
      <c r="N44" s="29">
        <f>IF('Peak Areas'!Q40=0,0,((('Peak Areas'!Q40*Coefficients!$G$11+Coefficients!$H$11)*$G44)))</f>
        <v>0</v>
      </c>
      <c r="O44" s="29">
        <f>IF('Peak Areas'!R40=0,0,((('Peak Areas'!R40*Coefficients!$G$39+Coefficients!$H$39)*$G44)))</f>
        <v>0</v>
      </c>
      <c r="P44" s="29">
        <f>IF('Peak Areas'!S40=0,0,((('Peak Areas'!S40*Coefficients!$G$46+Coefficients!$H$46)*$G44)))</f>
        <v>0</v>
      </c>
      <c r="Q44" s="29">
        <f>IF('Peak Areas'!T40=0,0,((('Peak Areas'!T40*Coefficients!$G$51+Coefficients!$H$51)*$G44)))</f>
        <v>0.34885683925904015</v>
      </c>
      <c r="R44" s="29">
        <f>IF('Peak Areas'!U40=0,0,((('Peak Areas'!U40*Coefficients!$G$26+Coefficients!$H$26)*$G44)))</f>
        <v>2.6615037841074423</v>
      </c>
      <c r="S44" s="29">
        <f>IF('Peak Areas'!V40=0,0,((('Peak Areas'!V40*Coefficients!$G$13+Coefficients!$H$13)*$G44)))</f>
        <v>0</v>
      </c>
      <c r="T44" s="29">
        <f>IF('Peak Areas'!W40=0,0,((('Peak Areas'!W40*Coefficients!$G$12+Coefficients!$H$12)*$G44)))</f>
        <v>0.54846437574955109</v>
      </c>
      <c r="U44" s="29">
        <f>IF('Peak Areas'!X40=0,0,((('Peak Areas'!X40*Coefficients!$G$27+Coefficients!$H$27)*$G44)))</f>
        <v>4.2803300800414848E-2</v>
      </c>
      <c r="V44" s="29">
        <f>IF('Peak Areas'!Y40=0,0,((('Peak Areas'!Y40*Coefficients!$G$34+Coefficients!$H$34)*$G44)))</f>
        <v>0.31042061734164877</v>
      </c>
      <c r="W44" s="29">
        <f>IF('Peak Areas'!Z40=0,0,((('Peak Areas'!Z40*Coefficients!$G$52+Coefficients!$H$52)*$G44)))</f>
        <v>0.54830628486539057</v>
      </c>
      <c r="X44" s="29">
        <f>IF('Peak Areas'!AA40=0,0,((('Peak Areas'!AA40*Coefficients!$G$33+Coefficients!$H$33)*$G44)))</f>
        <v>4.9421748180612943E-2</v>
      </c>
      <c r="Y44" s="29">
        <f>IF('Peak Areas'!AC40=0,0,((('Peak Areas'!AC40*Coefficients!$G$19+Coefficients!$H$19)*$G44)))</f>
        <v>0.37963743448321419</v>
      </c>
      <c r="Z44" s="29">
        <f>IF('Peak Areas'!AD40=0,0,((('Peak Areas'!AD40*Coefficients!$G$18+Coefficients!$H$18)*$G44)))</f>
        <v>0</v>
      </c>
      <c r="AA44" s="29">
        <f>IF('Peak Areas'!AE40=0,0,((('Peak Areas'!AE40*Coefficients!$G$18+Coefficients!$H$18)*$G44)))</f>
        <v>17.403758050620585</v>
      </c>
      <c r="AB44" s="29">
        <f>IF('Peak Areas'!AF40=0,0,((('Peak Areas'!AF40*Coefficients!$G$18+Coefficients!$H$18)*$G44)))</f>
        <v>0.61856894903771797</v>
      </c>
      <c r="AC44" s="29">
        <f>IF('Peak Areas'!AG40=0,0,((('Peak Areas'!AG40*Coefficients!$G$7+Coefficients!$H$7)*$G44)))</f>
        <v>0.21298704029715565</v>
      </c>
      <c r="AD44" s="29">
        <f>IF('Peak Areas'!AH40=0,0,((('Peak Areas'!AH40*Coefficients!$G$6+Coefficients!$H$6)*$G44)))</f>
        <v>1.6252106481549682</v>
      </c>
      <c r="AE44" s="29">
        <f>IF('Peak Areas'!AI40=0,0,((('Peak Areas'!AI40*Coefficients!$G$38+Coefficients!$H$38)*$G44)))</f>
        <v>0</v>
      </c>
      <c r="AF44" s="29">
        <f>IF('Peak Areas'!AJ40=0,0,((('Peak Areas'!AJ40*Coefficients!$G$24+Coefficients!$H$24)*$G44)))</f>
        <v>3.3508077579554874E-2</v>
      </c>
      <c r="AG44" s="29">
        <f>IF('Peak Areas'!AK40=0,0,((('Peak Areas'!AK40*Coefficients!$G$31+Coefficients!$H$31)*$G44)))</f>
        <v>7.9266841059224519E-2</v>
      </c>
      <c r="AH44" s="29">
        <f>IF('Peak Areas'!AL40=0,0,((('Peak Areas'!AL40*Coefficients!$G$15+Coefficients!$H$15)*$G44)))</f>
        <v>0</v>
      </c>
      <c r="AI44" s="29">
        <f>IF('Peak Areas'!AM40=0,0,((('Peak Areas'!AM40*Coefficients!$G$38+Coefficients!$H$38)*$G44)))</f>
        <v>0</v>
      </c>
      <c r="AK44" s="29">
        <f>IF('Peak Areas'!K40=0,0,((('Peak Areas'!K40*Coefficients!$G$22+Coefficients!$H$22)*$G44)))</f>
        <v>0.15804179913547226</v>
      </c>
      <c r="AL44" s="29">
        <f t="shared" si="0"/>
        <v>17.561799849756056</v>
      </c>
      <c r="AM44" s="29">
        <f t="shared" si="1"/>
        <v>18.180368798793776</v>
      </c>
    </row>
    <row r="45" spans="1:39" x14ac:dyDescent="0.2">
      <c r="A45" s="2" t="str">
        <f>'Peak Areas'!A41</f>
        <v>75 A</v>
      </c>
      <c r="B45" s="60">
        <f>'Peak Areas'!B41</f>
        <v>45437</v>
      </c>
      <c r="C45" s="2">
        <f>'Peak Areas'!C41</f>
        <v>0</v>
      </c>
      <c r="D45" s="2">
        <f>'Peak Areas'!D41</f>
        <v>0</v>
      </c>
      <c r="E45" s="2">
        <f>'Peak Areas'!E41</f>
        <v>0</v>
      </c>
      <c r="F45" s="29">
        <f>'Peak Areas'!F41</f>
        <v>0.15</v>
      </c>
      <c r="G45" s="29">
        <f>((1/'Peak Areas'!$G41)*(('Peak Areas'!$H41+('Internal Standard'!$E$10/1000))/'Peak Areas'!$F41)*'Peak Areas'!$J41)*H45</f>
        <v>3.3331049541669718E-2</v>
      </c>
      <c r="H45" s="29">
        <f>(('Internal Standard'!$F$13*('Peak Areas'!G41/'Internal Standard'!$C$10))/'Peak Areas'!AB41)</f>
        <v>0.94111198705890942</v>
      </c>
      <c r="I45" s="29">
        <f>IF('Peak Areas'!L41=0,0,((('Peak Areas'!L41*Coefficients!$G$21+Coefficients!$H$21)*$G45)))</f>
        <v>0.10162033228491608</v>
      </c>
      <c r="J45" s="29">
        <f>IF('Peak Areas'!M41=0,0,((('Peak Areas'!M41*Coefficients!$G$20+Coefficients!$H$20)*$G45)))</f>
        <v>0.66931944010678124</v>
      </c>
      <c r="K45" s="29">
        <f>IF('Peak Areas'!N41=0,0,((('Peak Areas'!N41*Coefficients!$G$41+Coefficients!$H$41)*$G45)))</f>
        <v>6.8220800016909569E-2</v>
      </c>
      <c r="L45" s="29">
        <f>IF('Peak Areas'!O41=0,0,((('Peak Areas'!O41*Coefficients!$G$10+Coefficients!$H$10)*$G45)))</f>
        <v>0</v>
      </c>
      <c r="M45" s="29">
        <f>IF('Peak Areas'!P41=0,0,((('Peak Areas'!P41*Coefficients!$G$32+Coefficients!$H$32)*$G45)))</f>
        <v>4.7418059506327861</v>
      </c>
      <c r="N45" s="29">
        <f>IF('Peak Areas'!Q41=0,0,((('Peak Areas'!Q41*Coefficients!$G$11+Coefficients!$H$11)*$G45)))</f>
        <v>0</v>
      </c>
      <c r="O45" s="29">
        <f>IF('Peak Areas'!R41=0,0,((('Peak Areas'!R41*Coefficients!$G$39+Coefficients!$H$39)*$G45)))</f>
        <v>0</v>
      </c>
      <c r="P45" s="29">
        <f>IF('Peak Areas'!S41=0,0,((('Peak Areas'!S41*Coefficients!$G$46+Coefficients!$H$46)*$G45)))</f>
        <v>0</v>
      </c>
      <c r="Q45" s="29">
        <f>IF('Peak Areas'!T41=0,0,((('Peak Areas'!T41*Coefficients!$G$51+Coefficients!$H$51)*$G45)))</f>
        <v>0.34550707463272939</v>
      </c>
      <c r="R45" s="29">
        <f>IF('Peak Areas'!U41=0,0,((('Peak Areas'!U41*Coefficients!$G$26+Coefficients!$H$26)*$G45)))</f>
        <v>2.6530251260960345</v>
      </c>
      <c r="S45" s="29">
        <f>IF('Peak Areas'!V41=0,0,((('Peak Areas'!V41*Coefficients!$G$13+Coefficients!$H$13)*$G45)))</f>
        <v>0</v>
      </c>
      <c r="T45" s="29">
        <f>IF('Peak Areas'!W41=0,0,((('Peak Areas'!W41*Coefficients!$G$12+Coefficients!$H$12)*$G45)))</f>
        <v>0.34013845819957583</v>
      </c>
      <c r="U45" s="29">
        <f>IF('Peak Areas'!X41=0,0,((('Peak Areas'!X41*Coefficients!$G$27+Coefficients!$H$27)*$G45)))</f>
        <v>4.401406626664927E-2</v>
      </c>
      <c r="V45" s="29">
        <f>IF('Peak Areas'!Y41=0,0,((('Peak Areas'!Y41*Coefficients!$G$34+Coefficients!$H$34)*$G45)))</f>
        <v>0.33893667291776708</v>
      </c>
      <c r="W45" s="29">
        <f>IF('Peak Areas'!Z41=0,0,((('Peak Areas'!Z41*Coefficients!$G$52+Coefficients!$H$52)*$G45)))</f>
        <v>0.57104631880790879</v>
      </c>
      <c r="X45" s="29">
        <f>IF('Peak Areas'!AA41=0,0,((('Peak Areas'!AA41*Coefficients!$G$33+Coefficients!$H$33)*$G45)))</f>
        <v>5.2459503309774426E-2</v>
      </c>
      <c r="Y45" s="29">
        <f>IF('Peak Areas'!AC41=0,0,((('Peak Areas'!AC41*Coefficients!$G$19+Coefficients!$H$19)*$G45)))</f>
        <v>0.34222818805693683</v>
      </c>
      <c r="Z45" s="29">
        <f>IF('Peak Areas'!AD41=0,0,((('Peak Areas'!AD41*Coefficients!$G$18+Coefficients!$H$18)*$G45)))</f>
        <v>0</v>
      </c>
      <c r="AA45" s="29">
        <f>IF('Peak Areas'!AE41=0,0,((('Peak Areas'!AE41*Coefficients!$G$18+Coefficients!$H$18)*$G45)))</f>
        <v>16.075335493019388</v>
      </c>
      <c r="AB45" s="29">
        <f>IF('Peak Areas'!AF41=0,0,((('Peak Areas'!AF41*Coefficients!$G$18+Coefficients!$H$18)*$G45)))</f>
        <v>0.61781696147623122</v>
      </c>
      <c r="AC45" s="29">
        <f>IF('Peak Areas'!AG41=0,0,((('Peak Areas'!AG41*Coefficients!$G$7+Coefficients!$H$7)*$G45)))</f>
        <v>9.7608019090374462E-2</v>
      </c>
      <c r="AD45" s="29">
        <f>IF('Peak Areas'!AH41=0,0,((('Peak Areas'!AH41*Coefficients!$G$6+Coefficients!$H$6)*$G45)))</f>
        <v>1.4371130877401859</v>
      </c>
      <c r="AE45" s="29">
        <f>IF('Peak Areas'!AI41=0,0,((('Peak Areas'!AI41*Coefficients!$G$38+Coefficients!$H$38)*$G45)))</f>
        <v>0</v>
      </c>
      <c r="AF45" s="29">
        <f>IF('Peak Areas'!AJ41=0,0,((('Peak Areas'!AJ41*Coefficients!$G$24+Coefficients!$H$24)*$G45)))</f>
        <v>2.2563011254901975E-2</v>
      </c>
      <c r="AG45" s="29">
        <f>IF('Peak Areas'!AK41=0,0,((('Peak Areas'!AK41*Coefficients!$G$31+Coefficients!$H$31)*$G45)))</f>
        <v>0.10393264022383988</v>
      </c>
      <c r="AH45" s="29">
        <f>IF('Peak Areas'!AL41=0,0,((('Peak Areas'!AL41*Coefficients!$G$15+Coefficients!$H$15)*$G45)))</f>
        <v>0</v>
      </c>
      <c r="AI45" s="29">
        <f>IF('Peak Areas'!AM41=0,0,((('Peak Areas'!AM41*Coefficients!$G$38+Coefficients!$H$38)*$G45)))</f>
        <v>0</v>
      </c>
      <c r="AK45" s="29">
        <f>IF('Peak Areas'!K41=0,0,((('Peak Areas'!K41*Coefficients!$G$22+Coefficients!$H$22)*$G45)))</f>
        <v>0.15166133284740313</v>
      </c>
      <c r="AL45" s="29">
        <f t="shared" si="0"/>
        <v>16.226996825866792</v>
      </c>
      <c r="AM45" s="29">
        <f t="shared" si="1"/>
        <v>16.844813787343021</v>
      </c>
    </row>
    <row r="46" spans="1:39" x14ac:dyDescent="0.2">
      <c r="A46" s="2" t="str">
        <f>'Peak Areas'!A42</f>
        <v>75 B</v>
      </c>
      <c r="B46" s="60">
        <f>'Peak Areas'!B42</f>
        <v>45437</v>
      </c>
      <c r="C46" s="2">
        <f>'Peak Areas'!C42</f>
        <v>0</v>
      </c>
      <c r="D46" s="2">
        <f>'Peak Areas'!D42</f>
        <v>0</v>
      </c>
      <c r="E46" s="2">
        <f>'Peak Areas'!E42</f>
        <v>0</v>
      </c>
      <c r="F46" s="29">
        <f>'Peak Areas'!F42</f>
        <v>0.15</v>
      </c>
      <c r="G46" s="29">
        <f>((1/'Peak Areas'!$G42)*(('Peak Areas'!$H42+('Internal Standard'!$E$10/1000))/'Peak Areas'!$F42)*'Peak Areas'!$J42)*H46</f>
        <v>3.267371553775409E-2</v>
      </c>
      <c r="H46" s="29">
        <f>(('Internal Standard'!$F$13*('Peak Areas'!G42/'Internal Standard'!$C$10))/'Peak Areas'!AB42)</f>
        <v>0.92255196812482121</v>
      </c>
      <c r="I46" s="29">
        <f>IF('Peak Areas'!L42=0,0,((('Peak Areas'!L42*Coefficients!$G$21+Coefficients!$H$21)*$G46)))</f>
        <v>0.10635023773636358</v>
      </c>
      <c r="J46" s="29">
        <f>IF('Peak Areas'!M42=0,0,((('Peak Areas'!M42*Coefficients!$G$20+Coefficients!$H$20)*$G46)))</f>
        <v>0.71562967225196916</v>
      </c>
      <c r="K46" s="29">
        <f>IF('Peak Areas'!N42=0,0,((('Peak Areas'!N42*Coefficients!$G$41+Coefficients!$H$41)*$G46)))</f>
        <v>6.2346367163002687E-2</v>
      </c>
      <c r="L46" s="29">
        <f>IF('Peak Areas'!O42=0,0,((('Peak Areas'!O42*Coefficients!$G$10+Coefficients!$H$10)*$G46)))</f>
        <v>0</v>
      </c>
      <c r="M46" s="29">
        <f>IF('Peak Areas'!P42=0,0,((('Peak Areas'!P42*Coefficients!$G$32+Coefficients!$H$32)*$G46)))</f>
        <v>5.046997493465696</v>
      </c>
      <c r="N46" s="29">
        <f>IF('Peak Areas'!Q42=0,0,((('Peak Areas'!Q42*Coefficients!$G$11+Coefficients!$H$11)*$G46)))</f>
        <v>0</v>
      </c>
      <c r="O46" s="29">
        <f>IF('Peak Areas'!R42=0,0,((('Peak Areas'!R42*Coefficients!$G$39+Coefficients!$H$39)*$G46)))</f>
        <v>0</v>
      </c>
      <c r="P46" s="29">
        <f>IF('Peak Areas'!S42=0,0,((('Peak Areas'!S42*Coefficients!$G$46+Coefficients!$H$46)*$G46)))</f>
        <v>0</v>
      </c>
      <c r="Q46" s="29">
        <f>IF('Peak Areas'!T42=0,0,((('Peak Areas'!T42*Coefficients!$G$51+Coefficients!$H$51)*$G46)))</f>
        <v>0.32945073486097087</v>
      </c>
      <c r="R46" s="29">
        <f>IF('Peak Areas'!U42=0,0,((('Peak Areas'!U42*Coefficients!$G$26+Coefficients!$H$26)*$G46)))</f>
        <v>2.7258057340721265</v>
      </c>
      <c r="S46" s="29">
        <f>IF('Peak Areas'!V42=0,0,((('Peak Areas'!V42*Coefficients!$G$13+Coefficients!$H$13)*$G46)))</f>
        <v>0</v>
      </c>
      <c r="T46" s="29">
        <f>IF('Peak Areas'!W42=0,0,((('Peak Areas'!W42*Coefficients!$G$12+Coefficients!$H$12)*$G46)))</f>
        <v>0.40411786175833669</v>
      </c>
      <c r="U46" s="29">
        <f>IF('Peak Areas'!X42=0,0,((('Peak Areas'!X42*Coefficients!$G$27+Coefficients!$H$27)*$G46)))</f>
        <v>4.4928336377004309E-2</v>
      </c>
      <c r="V46" s="29">
        <f>IF('Peak Areas'!Y42=0,0,((('Peak Areas'!Y42*Coefficients!$G$34+Coefficients!$H$34)*$G46)))</f>
        <v>0.31038814651851243</v>
      </c>
      <c r="W46" s="29">
        <f>IF('Peak Areas'!Z42=0,0,((('Peak Areas'!Z42*Coefficients!$G$52+Coefficients!$H$52)*$G46)))</f>
        <v>0.55347140616203316</v>
      </c>
      <c r="X46" s="29">
        <f>IF('Peak Areas'!AA42=0,0,((('Peak Areas'!AA42*Coefficients!$G$33+Coefficients!$H$33)*$G46)))</f>
        <v>5.298343805985449E-2</v>
      </c>
      <c r="Y46" s="29">
        <f>IF('Peak Areas'!AC42=0,0,((('Peak Areas'!AC42*Coefficients!$G$19+Coefficients!$H$19)*$G46)))</f>
        <v>0.32244473944559487</v>
      </c>
      <c r="Z46" s="29">
        <f>IF('Peak Areas'!AD42=0,0,((('Peak Areas'!AD42*Coefficients!$G$18+Coefficients!$H$18)*$G46)))</f>
        <v>0</v>
      </c>
      <c r="AA46" s="29">
        <f>IF('Peak Areas'!AE42=0,0,((('Peak Areas'!AE42*Coefficients!$G$18+Coefficients!$H$18)*$G46)))</f>
        <v>16.873007997829301</v>
      </c>
      <c r="AB46" s="29">
        <f>IF('Peak Areas'!AF42=0,0,((('Peak Areas'!AF42*Coefficients!$G$18+Coefficients!$H$18)*$G46)))</f>
        <v>0.7091876648209029</v>
      </c>
      <c r="AC46" s="29">
        <f>IF('Peak Areas'!AG42=0,0,((('Peak Areas'!AG42*Coefficients!$G$7+Coefficients!$H$7)*$G46)))</f>
        <v>0.16836030941576072</v>
      </c>
      <c r="AD46" s="29">
        <f>IF('Peak Areas'!AH42=0,0,((('Peak Areas'!AH42*Coefficients!$G$6+Coefficients!$H$6)*$G46)))</f>
        <v>1.5147495785868432</v>
      </c>
      <c r="AE46" s="29">
        <f>IF('Peak Areas'!AI42=0,0,((('Peak Areas'!AI42*Coefficients!$G$38+Coefficients!$H$38)*$G46)))</f>
        <v>0</v>
      </c>
      <c r="AF46" s="29">
        <f>IF('Peak Areas'!AJ42=0,0,((('Peak Areas'!AJ42*Coefficients!$G$24+Coefficients!$H$24)*$G46)))</f>
        <v>2.4169050588168674E-2</v>
      </c>
      <c r="AG46" s="29">
        <f>IF('Peak Areas'!AK42=0,0,((('Peak Areas'!AK42*Coefficients!$G$31+Coefficients!$H$31)*$G46)))</f>
        <v>9.7313669538342515E-2</v>
      </c>
      <c r="AH46" s="29">
        <f>IF('Peak Areas'!AL42=0,0,((('Peak Areas'!AL42*Coefficients!$G$15+Coefficients!$H$15)*$G46)))</f>
        <v>0</v>
      </c>
      <c r="AI46" s="29">
        <f>IF('Peak Areas'!AM42=0,0,((('Peak Areas'!AM42*Coefficients!$G$38+Coefficients!$H$38)*$G46)))</f>
        <v>0</v>
      </c>
      <c r="AK46" s="29">
        <f>IF('Peak Areas'!K42=0,0,((('Peak Areas'!K42*Coefficients!$G$22+Coefficients!$H$22)*$G46)))</f>
        <v>0.14475876641343047</v>
      </c>
      <c r="AL46" s="29">
        <f t="shared" si="0"/>
        <v>17.017766764242733</v>
      </c>
      <c r="AM46" s="29">
        <f t="shared" si="1"/>
        <v>17.726954429063635</v>
      </c>
    </row>
    <row r="47" spans="1:39" x14ac:dyDescent="0.2">
      <c r="A47" s="2" t="str">
        <f>'Peak Areas'!A43</f>
        <v>75 C</v>
      </c>
      <c r="B47" s="60">
        <f>'Peak Areas'!B43</f>
        <v>45437</v>
      </c>
      <c r="C47" s="2">
        <f>'Peak Areas'!C43</f>
        <v>0</v>
      </c>
      <c r="D47" s="2">
        <f>'Peak Areas'!D43</f>
        <v>0</v>
      </c>
      <c r="E47" s="2">
        <f>'Peak Areas'!E43</f>
        <v>0</v>
      </c>
      <c r="F47" s="29">
        <f>'Peak Areas'!F43</f>
        <v>0.15</v>
      </c>
      <c r="G47" s="29">
        <f>((1/'Peak Areas'!$G43)*(('Peak Areas'!$H43+('Internal Standard'!$E$10/1000))/'Peak Areas'!$F43)*'Peak Areas'!$J43)*H47</f>
        <v>3.3085760920831597E-2</v>
      </c>
      <c r="H47" s="29">
        <f>(('Internal Standard'!$F$13*('Peak Areas'!G43/'Internal Standard'!$C$10))/'Peak Areas'!AB43)</f>
        <v>0.93418619070583309</v>
      </c>
      <c r="I47" s="29">
        <f>IF('Peak Areas'!L43=0,0,((('Peak Areas'!L43*Coefficients!$G$21+Coefficients!$H$21)*$G47)))</f>
        <v>0.10261642446485701</v>
      </c>
      <c r="J47" s="29">
        <f>IF('Peak Areas'!M43=0,0,((('Peak Areas'!M43*Coefficients!$G$20+Coefficients!$H$20)*$G47)))</f>
        <v>0.69994766535001862</v>
      </c>
      <c r="K47" s="29">
        <f>IF('Peak Areas'!N43=0,0,((('Peak Areas'!N43*Coefficients!$G$41+Coefficients!$H$41)*$G47)))</f>
        <v>5.6732678858775101E-2</v>
      </c>
      <c r="L47" s="29">
        <f>IF('Peak Areas'!O43=0,0,((('Peak Areas'!O43*Coefficients!$G$10+Coefficients!$H$10)*$G47)))</f>
        <v>0</v>
      </c>
      <c r="M47" s="29">
        <f>IF('Peak Areas'!P43=0,0,((('Peak Areas'!P43*Coefficients!$G$32+Coefficients!$H$32)*$G47)))</f>
        <v>4.9545593551895912</v>
      </c>
      <c r="N47" s="29">
        <f>IF('Peak Areas'!Q43=0,0,((('Peak Areas'!Q43*Coefficients!$G$11+Coefficients!$H$11)*$G47)))</f>
        <v>0</v>
      </c>
      <c r="O47" s="29">
        <f>IF('Peak Areas'!R43=0,0,((('Peak Areas'!R43*Coefficients!$G$39+Coefficients!$H$39)*$G47)))</f>
        <v>0</v>
      </c>
      <c r="P47" s="29">
        <f>IF('Peak Areas'!S43=0,0,((('Peak Areas'!S43*Coefficients!$G$46+Coefficients!$H$46)*$G47)))</f>
        <v>0</v>
      </c>
      <c r="Q47" s="29">
        <f>IF('Peak Areas'!T43=0,0,((('Peak Areas'!T43*Coefficients!$G$51+Coefficients!$H$51)*$G47)))</f>
        <v>0.3396130789317845</v>
      </c>
      <c r="R47" s="29">
        <f>IF('Peak Areas'!U43=0,0,((('Peak Areas'!U43*Coefficients!$G$26+Coefficients!$H$26)*$G47)))</f>
        <v>2.5958742986577295</v>
      </c>
      <c r="S47" s="29">
        <f>IF('Peak Areas'!V43=0,0,((('Peak Areas'!V43*Coefficients!$G$13+Coefficients!$H$13)*$G47)))</f>
        <v>0</v>
      </c>
      <c r="T47" s="29">
        <f>IF('Peak Areas'!W43=0,0,((('Peak Areas'!W43*Coefficients!$G$12+Coefficients!$H$12)*$G47)))</f>
        <v>0.40812103544708572</v>
      </c>
      <c r="U47" s="29">
        <f>IF('Peak Areas'!X43=0,0,((('Peak Areas'!X43*Coefficients!$G$27+Coefficients!$H$27)*$G47)))</f>
        <v>4.0167359120488355E-2</v>
      </c>
      <c r="V47" s="29">
        <f>IF('Peak Areas'!Y43=0,0,((('Peak Areas'!Y43*Coefficients!$G$34+Coefficients!$H$34)*$G47)))</f>
        <v>0.33030036539933239</v>
      </c>
      <c r="W47" s="29">
        <f>IF('Peak Areas'!Z43=0,0,((('Peak Areas'!Z43*Coefficients!$G$52+Coefficients!$H$52)*$G47)))</f>
        <v>0.57591888181239492</v>
      </c>
      <c r="X47" s="29">
        <f>IF('Peak Areas'!AA43=0,0,((('Peak Areas'!AA43*Coefficients!$G$33+Coefficients!$H$33)*$G47)))</f>
        <v>5.4124465205032973E-2</v>
      </c>
      <c r="Y47" s="29">
        <f>IF('Peak Areas'!AC43=0,0,((('Peak Areas'!AC43*Coefficients!$G$19+Coefficients!$H$19)*$G47)))</f>
        <v>0.39629024395592993</v>
      </c>
      <c r="Z47" s="29">
        <f>IF('Peak Areas'!AD43=0,0,((('Peak Areas'!AD43*Coefficients!$G$18+Coefficients!$H$18)*$G47)))</f>
        <v>0</v>
      </c>
      <c r="AA47" s="29">
        <f>IF('Peak Areas'!AE43=0,0,((('Peak Areas'!AE43*Coefficients!$G$18+Coefficients!$H$18)*$G47)))</f>
        <v>16.678124749808497</v>
      </c>
      <c r="AB47" s="29">
        <f>IF('Peak Areas'!AF43=0,0,((('Peak Areas'!AF43*Coefficients!$G$18+Coefficients!$H$18)*$G47)))</f>
        <v>0.70639139451441202</v>
      </c>
      <c r="AC47" s="29">
        <f>IF('Peak Areas'!AG43=0,0,((('Peak Areas'!AG43*Coefficients!$G$7+Coefficients!$H$7)*$G47)))</f>
        <v>0.15258073774453287</v>
      </c>
      <c r="AD47" s="29">
        <f>IF('Peak Areas'!AH43=0,0,((('Peak Areas'!AH43*Coefficients!$G$6+Coefficients!$H$6)*$G47)))</f>
        <v>1.327266456875168</v>
      </c>
      <c r="AE47" s="29">
        <f>IF('Peak Areas'!AI43=0,0,((('Peak Areas'!AI43*Coefficients!$G$38+Coefficients!$H$38)*$G47)))</f>
        <v>0</v>
      </c>
      <c r="AF47" s="29">
        <f>IF('Peak Areas'!AJ43=0,0,((('Peak Areas'!AJ43*Coefficients!$G$24+Coefficients!$H$24)*$G47)))</f>
        <v>2.1991263175364078E-2</v>
      </c>
      <c r="AG47" s="29">
        <f>IF('Peak Areas'!AK43=0,0,((('Peak Areas'!AK43*Coefficients!$G$31+Coefficients!$H$31)*$G47)))</f>
        <v>8.539244311743148E-2</v>
      </c>
      <c r="AH47" s="29">
        <f>IF('Peak Areas'!AL43=0,0,((('Peak Areas'!AL43*Coefficients!$G$15+Coefficients!$H$15)*$G47)))</f>
        <v>0</v>
      </c>
      <c r="AI47" s="29">
        <f>IF('Peak Areas'!AM43=0,0,((('Peak Areas'!AM43*Coefficients!$G$38+Coefficients!$H$38)*$G47)))</f>
        <v>0</v>
      </c>
      <c r="AK47" s="29">
        <f>IF('Peak Areas'!K43=0,0,((('Peak Areas'!K43*Coefficients!$G$22+Coefficients!$H$22)*$G47)))</f>
        <v>0.1680298046508375</v>
      </c>
      <c r="AL47" s="29">
        <f t="shared" si="0"/>
        <v>16.846154554459336</v>
      </c>
      <c r="AM47" s="29">
        <f t="shared" si="1"/>
        <v>17.552545948973748</v>
      </c>
    </row>
    <row r="48" spans="1:39" x14ac:dyDescent="0.2">
      <c r="A48" s="2" t="str">
        <f>'Peak Areas'!A44</f>
        <v>75 D</v>
      </c>
      <c r="B48" s="60">
        <f>'Peak Areas'!B44</f>
        <v>45437</v>
      </c>
      <c r="C48" s="2">
        <f>'Peak Areas'!C44</f>
        <v>0</v>
      </c>
      <c r="D48" s="2">
        <f>'Peak Areas'!D44</f>
        <v>0</v>
      </c>
      <c r="E48" s="2">
        <f>'Peak Areas'!E44</f>
        <v>0</v>
      </c>
      <c r="F48" s="29">
        <f>'Peak Areas'!F44</f>
        <v>0.15</v>
      </c>
      <c r="G48" s="29">
        <f>((1/'Peak Areas'!$G44)*(('Peak Areas'!$H44+('Internal Standard'!$E$10/1000))/'Peak Areas'!$F44)*'Peak Areas'!$J44)*H48</f>
        <v>3.3073024730053066E-2</v>
      </c>
      <c r="H48" s="29">
        <f>(('Internal Standard'!$F$13*('Peak Areas'!G44/'Internal Standard'!$C$10))/'Peak Areas'!AB44)</f>
        <v>0.93382658061326296</v>
      </c>
      <c r="I48" s="29">
        <f>IF('Peak Areas'!L44=0,0,((('Peak Areas'!L44*Coefficients!$G$21+Coefficients!$H$21)*$G48)))</f>
        <v>0</v>
      </c>
      <c r="J48" s="29">
        <f>IF('Peak Areas'!M44=0,0,((('Peak Areas'!M44*Coefficients!$G$20+Coefficients!$H$20)*$G48)))</f>
        <v>0.5918551265669123</v>
      </c>
      <c r="K48" s="29">
        <f>IF('Peak Areas'!N44=0,0,((('Peak Areas'!N44*Coefficients!$G$41+Coefficients!$H$41)*$G48)))</f>
        <v>5.161581503792767E-2</v>
      </c>
      <c r="L48" s="29">
        <f>IF('Peak Areas'!O44=0,0,((('Peak Areas'!O44*Coefficients!$G$10+Coefficients!$H$10)*$G48)))</f>
        <v>0</v>
      </c>
      <c r="M48" s="29">
        <f>IF('Peak Areas'!P44=0,0,((('Peak Areas'!P44*Coefficients!$G$32+Coefficients!$H$32)*$G48)))</f>
        <v>4.6141059059881302</v>
      </c>
      <c r="N48" s="29">
        <f>IF('Peak Areas'!Q44=0,0,((('Peak Areas'!Q44*Coefficients!$G$11+Coefficients!$H$11)*$G48)))</f>
        <v>0</v>
      </c>
      <c r="O48" s="29">
        <f>IF('Peak Areas'!R44=0,0,((('Peak Areas'!R44*Coefficients!$G$39+Coefficients!$H$39)*$G48)))</f>
        <v>0</v>
      </c>
      <c r="P48" s="29">
        <f>IF('Peak Areas'!S44=0,0,((('Peak Areas'!S44*Coefficients!$G$46+Coefficients!$H$46)*$G48)))</f>
        <v>0</v>
      </c>
      <c r="Q48" s="29">
        <f>IF('Peak Areas'!T44=0,0,((('Peak Areas'!T44*Coefficients!$G$51+Coefficients!$H$51)*$G48)))</f>
        <v>0.32998318170790947</v>
      </c>
      <c r="R48" s="29">
        <f>IF('Peak Areas'!U44=0,0,((('Peak Areas'!U44*Coefficients!$G$26+Coefficients!$H$26)*$G48)))</f>
        <v>2.5345591602169697</v>
      </c>
      <c r="S48" s="29">
        <f>IF('Peak Areas'!V44=0,0,((('Peak Areas'!V44*Coefficients!$G$13+Coefficients!$H$13)*$G48)))</f>
        <v>0</v>
      </c>
      <c r="T48" s="29">
        <f>IF('Peak Areas'!W44=0,0,((('Peak Areas'!W44*Coefficients!$G$12+Coefficients!$H$12)*$G48)))</f>
        <v>0.25664550082194998</v>
      </c>
      <c r="U48" s="29">
        <f>IF('Peak Areas'!X44=0,0,((('Peak Areas'!X44*Coefficients!$G$27+Coefficients!$H$27)*$G48)))</f>
        <v>4.1600932049824846E-2</v>
      </c>
      <c r="V48" s="29">
        <f>IF('Peak Areas'!Y44=0,0,((('Peak Areas'!Y44*Coefficients!$G$34+Coefficients!$H$34)*$G48)))</f>
        <v>0.32434799465270164</v>
      </c>
      <c r="W48" s="29">
        <f>IF('Peak Areas'!Z44=0,0,((('Peak Areas'!Z44*Coefficients!$G$52+Coefficients!$H$52)*$G48)))</f>
        <v>0.57263371579010114</v>
      </c>
      <c r="X48" s="29">
        <f>IF('Peak Areas'!AA44=0,0,((('Peak Areas'!AA44*Coefficients!$G$33+Coefficients!$H$33)*$G48)))</f>
        <v>5.4345876517335107E-2</v>
      </c>
      <c r="Y48" s="29">
        <f>IF('Peak Areas'!AC44=0,0,((('Peak Areas'!AC44*Coefficients!$G$19+Coefficients!$H$19)*$G48)))</f>
        <v>0.33362296816371634</v>
      </c>
      <c r="Z48" s="29">
        <f>IF('Peak Areas'!AD44=0,0,((('Peak Areas'!AD44*Coefficients!$G$18+Coefficients!$H$18)*$G48)))</f>
        <v>0</v>
      </c>
      <c r="AA48" s="29">
        <f>IF('Peak Areas'!AE44=0,0,((('Peak Areas'!AE44*Coefficients!$G$18+Coefficients!$H$18)*$G48)))</f>
        <v>15.541377381434563</v>
      </c>
      <c r="AB48" s="29">
        <f>IF('Peak Areas'!AF44=0,0,((('Peak Areas'!AF44*Coefficients!$G$18+Coefficients!$H$18)*$G48)))</f>
        <v>0.63637197438419879</v>
      </c>
      <c r="AC48" s="29">
        <f>IF('Peak Areas'!AG44=0,0,((('Peak Areas'!AG44*Coefficients!$G$7+Coefficients!$H$7)*$G48)))</f>
        <v>0.1274764511744379</v>
      </c>
      <c r="AD48" s="29">
        <f>IF('Peak Areas'!AH44=0,0,((('Peak Areas'!AH44*Coefficients!$G$6+Coefficients!$H$6)*$G48)))</f>
        <v>1.6364561106086819</v>
      </c>
      <c r="AE48" s="29">
        <f>IF('Peak Areas'!AI44=0,0,((('Peak Areas'!AI44*Coefficients!$G$38+Coefficients!$H$38)*$G48)))</f>
        <v>0</v>
      </c>
      <c r="AF48" s="29">
        <f>IF('Peak Areas'!AJ44=0,0,((('Peak Areas'!AJ44*Coefficients!$G$24+Coefficients!$H$24)*$G48)))</f>
        <v>1.2819046264819289E-2</v>
      </c>
      <c r="AG48" s="29">
        <f>IF('Peak Areas'!AK44=0,0,((('Peak Areas'!AK44*Coefficients!$G$31+Coefficients!$H$31)*$G48)))</f>
        <v>0.10700512466007372</v>
      </c>
      <c r="AH48" s="29">
        <f>IF('Peak Areas'!AL44=0,0,((('Peak Areas'!AL44*Coefficients!$G$15+Coefficients!$H$15)*$G48)))</f>
        <v>0</v>
      </c>
      <c r="AI48" s="29">
        <f>IF('Peak Areas'!AM44=0,0,((('Peak Areas'!AM44*Coefficients!$G$38+Coefficients!$H$38)*$G48)))</f>
        <v>0</v>
      </c>
      <c r="AK48" s="29">
        <f>IF('Peak Areas'!K44=0,0,((('Peak Areas'!K44*Coefficients!$G$22+Coefficients!$H$22)*$G48)))</f>
        <v>0.1501388054457789</v>
      </c>
      <c r="AL48" s="29">
        <f t="shared" si="0"/>
        <v>15.691516186880342</v>
      </c>
      <c r="AM48" s="29">
        <f t="shared" si="1"/>
        <v>16.327888161264539</v>
      </c>
    </row>
    <row r="49" spans="1:39" x14ac:dyDescent="0.2">
      <c r="A49" s="2" t="str">
        <f>'Peak Areas'!A45</f>
        <v>75 E</v>
      </c>
      <c r="B49" s="60">
        <f>'Peak Areas'!B45</f>
        <v>45437</v>
      </c>
      <c r="C49" s="2">
        <f>'Peak Areas'!C45</f>
        <v>0</v>
      </c>
      <c r="D49" s="2">
        <f>'Peak Areas'!D45</f>
        <v>0</v>
      </c>
      <c r="E49" s="2">
        <f>'Peak Areas'!E45</f>
        <v>0</v>
      </c>
      <c r="F49" s="29">
        <f>'Peak Areas'!F45</f>
        <v>0.15</v>
      </c>
      <c r="G49" s="29">
        <f>((1/'Peak Areas'!$G45)*(('Peak Areas'!$H45+('Internal Standard'!$E$10/1000))/'Peak Areas'!$F45)*'Peak Areas'!$J45)*H49</f>
        <v>3.3095173305815503E-2</v>
      </c>
      <c r="H49" s="29">
        <f>(('Internal Standard'!$F$13*('Peak Areas'!G45/'Internal Standard'!$C$10))/'Peak Areas'!AB45)</f>
        <v>0.93445195216420229</v>
      </c>
      <c r="I49" s="29">
        <f>IF('Peak Areas'!L45=0,0,((('Peak Areas'!L45*Coefficients!$G$21+Coefficients!$H$21)*$G49)))</f>
        <v>8.53058991742522E-2</v>
      </c>
      <c r="J49" s="29">
        <f>IF('Peak Areas'!M45=0,0,((('Peak Areas'!M45*Coefficients!$G$20+Coefficients!$H$20)*$G49)))</f>
        <v>0.60671185705811181</v>
      </c>
      <c r="K49" s="29">
        <f>IF('Peak Areas'!N45=0,0,((('Peak Areas'!N45*Coefficients!$G$41+Coefficients!$H$41)*$G49)))</f>
        <v>4.950306682076773E-2</v>
      </c>
      <c r="L49" s="29">
        <f>IF('Peak Areas'!O45=0,0,((('Peak Areas'!O45*Coefficients!$G$10+Coefficients!$H$10)*$G49)))</f>
        <v>0</v>
      </c>
      <c r="M49" s="29">
        <f>IF('Peak Areas'!P45=0,0,((('Peak Areas'!P45*Coefficients!$G$32+Coefficients!$H$32)*$G49)))</f>
        <v>4.6338853589781106</v>
      </c>
      <c r="N49" s="29">
        <f>IF('Peak Areas'!Q45=0,0,((('Peak Areas'!Q45*Coefficients!$G$11+Coefficients!$H$11)*$G49)))</f>
        <v>0</v>
      </c>
      <c r="O49" s="29">
        <f>IF('Peak Areas'!R45=0,0,((('Peak Areas'!R45*Coefficients!$G$39+Coefficients!$H$39)*$G49)))</f>
        <v>0</v>
      </c>
      <c r="P49" s="29">
        <f>IF('Peak Areas'!S45=0,0,((('Peak Areas'!S45*Coefficients!$G$46+Coefficients!$H$46)*$G49)))</f>
        <v>0</v>
      </c>
      <c r="Q49" s="29">
        <f>IF('Peak Areas'!T45=0,0,((('Peak Areas'!T45*Coefficients!$G$51+Coefficients!$H$51)*$G49)))</f>
        <v>0.34687779546070679</v>
      </c>
      <c r="R49" s="29">
        <f>IF('Peak Areas'!U45=0,0,((('Peak Areas'!U45*Coefficients!$G$26+Coefficients!$H$26)*$G49)))</f>
        <v>2.6466272560345017</v>
      </c>
      <c r="S49" s="29">
        <f>IF('Peak Areas'!V45=0,0,((('Peak Areas'!V45*Coefficients!$G$13+Coefficients!$H$13)*$G49)))</f>
        <v>0</v>
      </c>
      <c r="T49" s="29">
        <f>IF('Peak Areas'!W45=0,0,((('Peak Areas'!W45*Coefficients!$G$12+Coefficients!$H$12)*$G49)))</f>
        <v>0.299239458274837</v>
      </c>
      <c r="U49" s="29">
        <f>IF('Peak Areas'!X45=0,0,((('Peak Areas'!X45*Coefficients!$G$27+Coefficients!$H$27)*$G49)))</f>
        <v>5.226629671659018E-2</v>
      </c>
      <c r="V49" s="29">
        <f>IF('Peak Areas'!Y45=0,0,((('Peak Areas'!Y45*Coefficients!$G$34+Coefficients!$H$34)*$G49)))</f>
        <v>0.3493334650940545</v>
      </c>
      <c r="W49" s="29">
        <f>IF('Peak Areas'!Z45=0,0,((('Peak Areas'!Z45*Coefficients!$G$52+Coefficients!$H$52)*$G49)))</f>
        <v>0.58919759698773044</v>
      </c>
      <c r="X49" s="29">
        <f>IF('Peak Areas'!AA45=0,0,((('Peak Areas'!AA45*Coefficients!$G$33+Coefficients!$H$33)*$G49)))</f>
        <v>6.4285544168133868E-2</v>
      </c>
      <c r="Y49" s="29">
        <f>IF('Peak Areas'!AC45=0,0,((('Peak Areas'!AC45*Coefficients!$G$19+Coefficients!$H$19)*$G49)))</f>
        <v>0.3758223768638681</v>
      </c>
      <c r="Z49" s="29">
        <f>IF('Peak Areas'!AD45=0,0,((('Peak Areas'!AD45*Coefficients!$G$18+Coefficients!$H$18)*$G49)))</f>
        <v>0</v>
      </c>
      <c r="AA49" s="29">
        <f>IF('Peak Areas'!AE45=0,0,((('Peak Areas'!AE45*Coefficients!$G$18+Coefficients!$H$18)*$G49)))</f>
        <v>15.844154951292397</v>
      </c>
      <c r="AB49" s="29">
        <f>IF('Peak Areas'!AF45=0,0,((('Peak Areas'!AF45*Coefficients!$G$18+Coefficients!$H$18)*$G49)))</f>
        <v>0.63348784275662373</v>
      </c>
      <c r="AC49" s="29">
        <f>IF('Peak Areas'!AG45=0,0,((('Peak Areas'!AG45*Coefficients!$G$7+Coefficients!$H$7)*$G49)))</f>
        <v>0.13488218278979036</v>
      </c>
      <c r="AD49" s="29">
        <f>IF('Peak Areas'!AH45=0,0,((('Peak Areas'!AH45*Coefficients!$G$6+Coefficients!$H$6)*$G49)))</f>
        <v>1.6659131298835399</v>
      </c>
      <c r="AE49" s="29">
        <f>IF('Peak Areas'!AI45=0,0,((('Peak Areas'!AI45*Coefficients!$G$38+Coefficients!$H$38)*$G49)))</f>
        <v>0</v>
      </c>
      <c r="AF49" s="29">
        <f>IF('Peak Areas'!AJ45=0,0,((('Peak Areas'!AJ45*Coefficients!$G$24+Coefficients!$H$24)*$G49)))</f>
        <v>1.7509326640543145E-2</v>
      </c>
      <c r="AG49" s="29">
        <f>IF('Peak Areas'!AK45=0,0,((('Peak Areas'!AK45*Coefficients!$G$31+Coefficients!$H$31)*$G49)))</f>
        <v>9.6757876248166855E-2</v>
      </c>
      <c r="AH49" s="29">
        <f>IF('Peak Areas'!AL45=0,0,((('Peak Areas'!AL45*Coefficients!$G$15+Coefficients!$H$15)*$G49)))</f>
        <v>0</v>
      </c>
      <c r="AI49" s="29">
        <f>IF('Peak Areas'!AM45=0,0,((('Peak Areas'!AM45*Coefficients!$G$38+Coefficients!$H$38)*$G49)))</f>
        <v>0</v>
      </c>
      <c r="AK49" s="29">
        <f>IF('Peak Areas'!K45=0,0,((('Peak Areas'!K45*Coefficients!$G$22+Coefficients!$H$22)*$G49)))</f>
        <v>0.15639586415800524</v>
      </c>
      <c r="AL49" s="29">
        <f t="shared" si="0"/>
        <v>16.000550815450403</v>
      </c>
      <c r="AM49" s="29">
        <f t="shared" si="1"/>
        <v>16.634038658207025</v>
      </c>
    </row>
    <row r="50" spans="1:39" x14ac:dyDescent="0.2">
      <c r="A50" s="2" t="str">
        <f>'Peak Areas'!A46</f>
        <v>100 A</v>
      </c>
      <c r="B50" s="60">
        <f>'Peak Areas'!B46</f>
        <v>45437</v>
      </c>
      <c r="C50" s="2">
        <f>'Peak Areas'!C46</f>
        <v>0</v>
      </c>
      <c r="D50" s="2">
        <f>'Peak Areas'!D46</f>
        <v>0</v>
      </c>
      <c r="E50" s="2">
        <f>'Peak Areas'!E46</f>
        <v>0</v>
      </c>
      <c r="F50" s="29">
        <f>'Peak Areas'!F46</f>
        <v>0.15</v>
      </c>
      <c r="G50" s="29">
        <f>((1/'Peak Areas'!$G46)*(('Peak Areas'!$H46+('Internal Standard'!$E$10/1000))/'Peak Areas'!$F46)*'Peak Areas'!$J46)*H50</f>
        <v>3.2302418833268662E-2</v>
      </c>
      <c r="H50" s="29">
        <f>(('Internal Standard'!$F$13*('Peak Areas'!G46/'Internal Standard'!$C$10))/'Peak Areas'!AB46)</f>
        <v>0.91206829646876209</v>
      </c>
      <c r="I50" s="29">
        <f>IF('Peak Areas'!L46=0,0,((('Peak Areas'!L46*Coefficients!$G$21+Coefficients!$H$21)*$G50)))</f>
        <v>8.2664023736053915E-2</v>
      </c>
      <c r="J50" s="29">
        <f>IF('Peak Areas'!M46=0,0,((('Peak Areas'!M46*Coefficients!$G$20+Coefficients!$H$20)*$G50)))</f>
        <v>0.60857961935135507</v>
      </c>
      <c r="K50" s="29">
        <f>IF('Peak Areas'!N46=0,0,((('Peak Areas'!N46*Coefficients!$G$41+Coefficients!$H$41)*$G50)))</f>
        <v>5.7266793958230505E-2</v>
      </c>
      <c r="L50" s="29">
        <f>IF('Peak Areas'!O46=0,0,((('Peak Areas'!O46*Coefficients!$G$10+Coefficients!$H$10)*$G50)))</f>
        <v>0</v>
      </c>
      <c r="M50" s="29">
        <f>IF('Peak Areas'!P46=0,0,((('Peak Areas'!P46*Coefficients!$G$32+Coefficients!$H$32)*$G50)))</f>
        <v>4.3571645828180383</v>
      </c>
      <c r="N50" s="29">
        <f>IF('Peak Areas'!Q46=0,0,((('Peak Areas'!Q46*Coefficients!$G$11+Coefficients!$H$11)*$G50)))</f>
        <v>0</v>
      </c>
      <c r="O50" s="29">
        <f>IF('Peak Areas'!R46=0,0,((('Peak Areas'!R46*Coefficients!$G$39+Coefficients!$H$39)*$G50)))</f>
        <v>0</v>
      </c>
      <c r="P50" s="29">
        <f>IF('Peak Areas'!S46=0,0,((('Peak Areas'!S46*Coefficients!$G$46+Coefficients!$H$46)*$G50)))</f>
        <v>0</v>
      </c>
      <c r="Q50" s="29">
        <f>IF('Peak Areas'!T46=0,0,((('Peak Areas'!T46*Coefficients!$G$51+Coefficients!$H$51)*$G50)))</f>
        <v>0.35996354595056779</v>
      </c>
      <c r="R50" s="29">
        <f>IF('Peak Areas'!U46=0,0,((('Peak Areas'!U46*Coefficients!$G$26+Coefficients!$H$26)*$G50)))</f>
        <v>2.5098028189571702</v>
      </c>
      <c r="S50" s="29">
        <f>IF('Peak Areas'!V46=0,0,((('Peak Areas'!V46*Coefficients!$G$13+Coefficients!$H$13)*$G50)))</f>
        <v>0</v>
      </c>
      <c r="T50" s="29">
        <f>IF('Peak Areas'!W46=0,0,((('Peak Areas'!W46*Coefficients!$G$12+Coefficients!$H$12)*$G50)))</f>
        <v>0.34975036096300205</v>
      </c>
      <c r="U50" s="29">
        <f>IF('Peak Areas'!X46=0,0,((('Peak Areas'!X46*Coefficients!$G$27+Coefficients!$H$27)*$G50)))</f>
        <v>4.4546808622421108E-2</v>
      </c>
      <c r="V50" s="29">
        <f>IF('Peak Areas'!Y46=0,0,((('Peak Areas'!Y46*Coefficients!$G$34+Coefficients!$H$34)*$G50)))</f>
        <v>0.31786281109090342</v>
      </c>
      <c r="W50" s="29">
        <f>IF('Peak Areas'!Z46=0,0,((('Peak Areas'!Z46*Coefficients!$G$52+Coefficients!$H$52)*$G50)))</f>
        <v>0.57020880658280326</v>
      </c>
      <c r="X50" s="29">
        <f>IF('Peak Areas'!AA46=0,0,((('Peak Areas'!AA46*Coefficients!$G$33+Coefficients!$H$33)*$G50)))</f>
        <v>6.5302116818935815E-2</v>
      </c>
      <c r="Y50" s="29">
        <f>IF('Peak Areas'!AC46=0,0,((('Peak Areas'!AC46*Coefficients!$G$19+Coefficients!$H$19)*$G50)))</f>
        <v>0.23660391404524644</v>
      </c>
      <c r="Z50" s="29">
        <f>IF('Peak Areas'!AD46=0,0,((('Peak Areas'!AD46*Coefficients!$G$18+Coefficients!$H$18)*$G50)))</f>
        <v>0</v>
      </c>
      <c r="AA50" s="29">
        <f>IF('Peak Areas'!AE46=0,0,((('Peak Areas'!AE46*Coefficients!$G$18+Coefficients!$H$18)*$G50)))</f>
        <v>15.044761682038871</v>
      </c>
      <c r="AB50" s="29">
        <f>IF('Peak Areas'!AF46=0,0,((('Peak Areas'!AF46*Coefficients!$G$18+Coefficients!$H$18)*$G50)))</f>
        <v>0.5978896743447808</v>
      </c>
      <c r="AC50" s="29">
        <f>IF('Peak Areas'!AG46=0,0,((('Peak Areas'!AG46*Coefficients!$G$7+Coefficients!$H$7)*$G50)))</f>
        <v>0.12568181606997905</v>
      </c>
      <c r="AD50" s="29">
        <f>IF('Peak Areas'!AH46=0,0,((('Peak Areas'!AH46*Coefficients!$G$6+Coefficients!$H$6)*$G50)))</f>
        <v>1.3655671177378108</v>
      </c>
      <c r="AE50" s="29">
        <f>IF('Peak Areas'!AI46=0,0,((('Peak Areas'!AI46*Coefficients!$G$38+Coefficients!$H$38)*$G50)))</f>
        <v>0</v>
      </c>
      <c r="AF50" s="29">
        <f>IF('Peak Areas'!AJ46=0,0,((('Peak Areas'!AJ46*Coefficients!$G$24+Coefficients!$H$24)*$G50)))</f>
        <v>1.9692090577462969E-2</v>
      </c>
      <c r="AG50" s="29">
        <f>IF('Peak Areas'!AK46=0,0,((('Peak Areas'!AK46*Coefficients!$G$31+Coefficients!$H$31)*$G50)))</f>
        <v>0.10603600632892744</v>
      </c>
      <c r="AH50" s="29">
        <f>IF('Peak Areas'!AL46=0,0,((('Peak Areas'!AL46*Coefficients!$G$15+Coefficients!$H$15)*$G50)))</f>
        <v>0</v>
      </c>
      <c r="AI50" s="29">
        <f>IF('Peak Areas'!AM46=0,0,((('Peak Areas'!AM46*Coefficients!$G$38+Coefficients!$H$38)*$G50)))</f>
        <v>0</v>
      </c>
      <c r="AK50" s="29">
        <f>IF('Peak Areas'!K46=0,0,((('Peak Areas'!K46*Coefficients!$G$22+Coefficients!$H$22)*$G50)))</f>
        <v>0.13717513806525666</v>
      </c>
      <c r="AL50" s="29">
        <f t="shared" si="0"/>
        <v>15.181936820104127</v>
      </c>
      <c r="AM50" s="29">
        <f t="shared" si="1"/>
        <v>15.779826494448908</v>
      </c>
    </row>
    <row r="51" spans="1:39" x14ac:dyDescent="0.2">
      <c r="A51" s="2" t="str">
        <f>'Peak Areas'!A47</f>
        <v>100 B</v>
      </c>
      <c r="B51" s="60">
        <f>'Peak Areas'!B47</f>
        <v>45437</v>
      </c>
      <c r="C51" s="2">
        <f>'Peak Areas'!C47</f>
        <v>0</v>
      </c>
      <c r="D51" s="2">
        <f>'Peak Areas'!D47</f>
        <v>0</v>
      </c>
      <c r="E51" s="2">
        <f>'Peak Areas'!E47</f>
        <v>0</v>
      </c>
      <c r="F51" s="29">
        <f>'Peak Areas'!F47</f>
        <v>0.15</v>
      </c>
      <c r="G51" s="29">
        <f>((1/'Peak Areas'!$G47)*(('Peak Areas'!$H47+('Internal Standard'!$E$10/1000))/'Peak Areas'!$F47)*'Peak Areas'!$J47)*H51</f>
        <v>3.29638853200514E-2</v>
      </c>
      <c r="H51" s="29">
        <f>(('Internal Standard'!$F$13*('Peak Areas'!G47/'Internal Standard'!$C$10))/'Peak Areas'!AB47)</f>
        <v>0.9307449972720393</v>
      </c>
      <c r="I51" s="29">
        <f>IF('Peak Areas'!L47=0,0,((('Peak Areas'!L47*Coefficients!$G$21+Coefficients!$H$21)*$G51)))</f>
        <v>7.9215249254485393E-2</v>
      </c>
      <c r="J51" s="29">
        <f>IF('Peak Areas'!M47=0,0,((('Peak Areas'!M47*Coefficients!$G$20+Coefficients!$H$20)*$G51)))</f>
        <v>0.66783434516396711</v>
      </c>
      <c r="K51" s="29">
        <f>IF('Peak Areas'!N47=0,0,((('Peak Areas'!N47*Coefficients!$G$41+Coefficients!$H$41)*$G51)))</f>
        <v>1.2781309431730588E-2</v>
      </c>
      <c r="L51" s="29">
        <f>IF('Peak Areas'!O47=0,0,((('Peak Areas'!O47*Coefficients!$G$10+Coefficients!$H$10)*$G51)))</f>
        <v>0</v>
      </c>
      <c r="M51" s="29">
        <f>IF('Peak Areas'!P47=0,0,((('Peak Areas'!P47*Coefficients!$G$32+Coefficients!$H$32)*$G51)))</f>
        <v>4.6442037210550282</v>
      </c>
      <c r="N51" s="29">
        <f>IF('Peak Areas'!Q47=0,0,((('Peak Areas'!Q47*Coefficients!$G$11+Coefficients!$H$11)*$G51)))</f>
        <v>0</v>
      </c>
      <c r="O51" s="29">
        <f>IF('Peak Areas'!R47=0,0,((('Peak Areas'!R47*Coefficients!$G$39+Coefficients!$H$39)*$G51)))</f>
        <v>0</v>
      </c>
      <c r="P51" s="29">
        <f>IF('Peak Areas'!S47=0,0,((('Peak Areas'!S47*Coefficients!$G$46+Coefficients!$H$46)*$G51)))</f>
        <v>0</v>
      </c>
      <c r="Q51" s="29">
        <f>IF('Peak Areas'!T47=0,0,((('Peak Areas'!T47*Coefficients!$G$51+Coefficients!$H$51)*$G51)))</f>
        <v>0.37512697397267686</v>
      </c>
      <c r="R51" s="29">
        <f>IF('Peak Areas'!U47=0,0,((('Peak Areas'!U47*Coefficients!$G$26+Coefficients!$H$26)*$G51)))</f>
        <v>2.8157278384206075</v>
      </c>
      <c r="S51" s="29">
        <f>IF('Peak Areas'!V47=0,0,((('Peak Areas'!V47*Coefficients!$G$13+Coefficients!$H$13)*$G51)))</f>
        <v>0</v>
      </c>
      <c r="T51" s="29">
        <f>IF('Peak Areas'!W47=0,0,((('Peak Areas'!W47*Coefficients!$G$12+Coefficients!$H$12)*$G51)))</f>
        <v>0.38246493673803766</v>
      </c>
      <c r="U51" s="29">
        <f>IF('Peak Areas'!X47=0,0,((('Peak Areas'!X47*Coefficients!$G$27+Coefficients!$H$27)*$G51)))</f>
        <v>4.8104747768886416E-2</v>
      </c>
      <c r="V51" s="29">
        <f>IF('Peak Areas'!Y47=0,0,((('Peak Areas'!Y47*Coefficients!$G$34+Coefficients!$H$34)*$G51)))</f>
        <v>0.34868990958782442</v>
      </c>
      <c r="W51" s="29">
        <f>IF('Peak Areas'!Z47=0,0,((('Peak Areas'!Z47*Coefficients!$G$52+Coefficients!$H$52)*$G51)))</f>
        <v>0.58542952694200101</v>
      </c>
      <c r="X51" s="29">
        <f>IF('Peak Areas'!AA47=0,0,((('Peak Areas'!AA47*Coefficients!$G$33+Coefficients!$H$33)*$G51)))</f>
        <v>4.9266933513734339E-2</v>
      </c>
      <c r="Y51" s="29">
        <f>IF('Peak Areas'!AC47=0,0,((('Peak Areas'!AC47*Coefficients!$G$19+Coefficients!$H$19)*$G51)))</f>
        <v>0.3472800790093632</v>
      </c>
      <c r="Z51" s="29">
        <f>IF('Peak Areas'!AD47=0,0,((('Peak Areas'!AD47*Coefficients!$G$18+Coefficients!$H$18)*$G51)))</f>
        <v>0</v>
      </c>
      <c r="AA51" s="29">
        <f>IF('Peak Areas'!AE47=0,0,((('Peak Areas'!AE47*Coefficients!$G$18+Coefficients!$H$18)*$G51)))</f>
        <v>16.419087209203528</v>
      </c>
      <c r="AB51" s="29">
        <f>IF('Peak Areas'!AF47=0,0,((('Peak Areas'!AF47*Coefficients!$G$18+Coefficients!$H$18)*$G51)))</f>
        <v>0.66057713451937317</v>
      </c>
      <c r="AC51" s="29">
        <f>IF('Peak Areas'!AG47=0,0,((('Peak Areas'!AG47*Coefficients!$G$7+Coefficients!$H$7)*$G51)))</f>
        <v>0.20079512075146133</v>
      </c>
      <c r="AD51" s="29">
        <f>IF('Peak Areas'!AH47=0,0,((('Peak Areas'!AH47*Coefficients!$G$6+Coefficients!$H$6)*$G51)))</f>
        <v>1.4743580171983064</v>
      </c>
      <c r="AE51" s="29">
        <f>IF('Peak Areas'!AI47=0,0,((('Peak Areas'!AI47*Coefficients!$G$38+Coefficients!$H$38)*$G51)))</f>
        <v>0</v>
      </c>
      <c r="AF51" s="29">
        <f>IF('Peak Areas'!AJ47=0,0,((('Peak Areas'!AJ47*Coefficients!$G$24+Coefficients!$H$24)*$G51)))</f>
        <v>2.1522108093700705E-2</v>
      </c>
      <c r="AG51" s="29">
        <f>IF('Peak Areas'!AK47=0,0,((('Peak Areas'!AK47*Coefficients!$G$31+Coefficients!$H$31)*$G51)))</f>
        <v>0.10892086344102908</v>
      </c>
      <c r="AH51" s="29">
        <f>IF('Peak Areas'!AL47=0,0,((('Peak Areas'!AL47*Coefficients!$G$15+Coefficients!$H$15)*$G51)))</f>
        <v>0</v>
      </c>
      <c r="AI51" s="29">
        <f>IF('Peak Areas'!AM47=0,0,((('Peak Areas'!AM47*Coefficients!$G$38+Coefficients!$H$38)*$G51)))</f>
        <v>0</v>
      </c>
      <c r="AK51" s="29">
        <f>IF('Peak Areas'!K47=0,0,((('Peak Areas'!K47*Coefficients!$G$22+Coefficients!$H$22)*$G51)))</f>
        <v>0.13890620879184032</v>
      </c>
      <c r="AL51" s="29">
        <f t="shared" si="0"/>
        <v>16.55799341799537</v>
      </c>
      <c r="AM51" s="29">
        <f t="shared" si="1"/>
        <v>17.218570552514741</v>
      </c>
    </row>
    <row r="52" spans="1:39" x14ac:dyDescent="0.2">
      <c r="A52" s="2" t="str">
        <f>'Peak Areas'!A48</f>
        <v>100 C</v>
      </c>
      <c r="B52" s="60">
        <f>'Peak Areas'!B48</f>
        <v>45437</v>
      </c>
      <c r="C52" s="2">
        <f>'Peak Areas'!C48</f>
        <v>0</v>
      </c>
      <c r="D52" s="2">
        <f>'Peak Areas'!D48</f>
        <v>0</v>
      </c>
      <c r="E52" s="2">
        <f>'Peak Areas'!E48</f>
        <v>0</v>
      </c>
      <c r="F52" s="29">
        <f>'Peak Areas'!F48</f>
        <v>0.15</v>
      </c>
      <c r="G52" s="29">
        <f>((1/'Peak Areas'!$G48)*(('Peak Areas'!$H48+('Internal Standard'!$E$10/1000))/'Peak Areas'!$F48)*'Peak Areas'!$J48)*H52</f>
        <v>3.3180420279123164E-2</v>
      </c>
      <c r="H52" s="29">
        <f>(('Internal Standard'!$F$13*('Peak Areas'!G48/'Internal Standard'!$C$10))/'Peak Areas'!AB48)</f>
        <v>0.93685892552818339</v>
      </c>
      <c r="I52" s="29">
        <f>IF('Peak Areas'!L48=0,0,((('Peak Areas'!L48*Coefficients!$G$21+Coefficients!$H$21)*$G52)))</f>
        <v>9.918342688552978E-2</v>
      </c>
      <c r="J52" s="29">
        <f>IF('Peak Areas'!M48=0,0,((('Peak Areas'!M48*Coefficients!$G$20+Coefficients!$H$20)*$G52)))</f>
        <v>0.71714220602795675</v>
      </c>
      <c r="K52" s="29">
        <f>IF('Peak Areas'!N48=0,0,((('Peak Areas'!N48*Coefficients!$G$41+Coefficients!$H$41)*$G52)))</f>
        <v>5.041918672569011E-2</v>
      </c>
      <c r="L52" s="29">
        <f>IF('Peak Areas'!O48=0,0,((('Peak Areas'!O48*Coefficients!$G$10+Coefficients!$H$10)*$G52)))</f>
        <v>0</v>
      </c>
      <c r="M52" s="29">
        <f>IF('Peak Areas'!P48=0,0,((('Peak Areas'!P48*Coefficients!$G$32+Coefficients!$H$32)*$G52)))</f>
        <v>4.6460902874866665</v>
      </c>
      <c r="N52" s="29">
        <f>IF('Peak Areas'!Q48=0,0,((('Peak Areas'!Q48*Coefficients!$G$11+Coefficients!$H$11)*$G52)))</f>
        <v>0</v>
      </c>
      <c r="O52" s="29">
        <f>IF('Peak Areas'!R48=0,0,((('Peak Areas'!R48*Coefficients!$G$39+Coefficients!$H$39)*$G52)))</f>
        <v>0</v>
      </c>
      <c r="P52" s="29">
        <f>IF('Peak Areas'!S48=0,0,((('Peak Areas'!S48*Coefficients!$G$46+Coefficients!$H$46)*$G52)))</f>
        <v>0</v>
      </c>
      <c r="Q52" s="29">
        <f>IF('Peak Areas'!T48=0,0,((('Peak Areas'!T48*Coefficients!$G$51+Coefficients!$H$51)*$G52)))</f>
        <v>0.39552950110693857</v>
      </c>
      <c r="R52" s="29">
        <f>IF('Peak Areas'!U48=0,0,((('Peak Areas'!U48*Coefficients!$G$26+Coefficients!$H$26)*$G52)))</f>
        <v>2.6624133156764964</v>
      </c>
      <c r="S52" s="29">
        <f>IF('Peak Areas'!V48=0,0,((('Peak Areas'!V48*Coefficients!$G$13+Coefficients!$H$13)*$G52)))</f>
        <v>0</v>
      </c>
      <c r="T52" s="29">
        <f>IF('Peak Areas'!W48=0,0,((('Peak Areas'!W48*Coefficients!$G$12+Coefficients!$H$12)*$G52)))</f>
        <v>0.43035527739431123</v>
      </c>
      <c r="U52" s="29">
        <f>IF('Peak Areas'!X48=0,0,((('Peak Areas'!X48*Coefficients!$G$27+Coefficients!$H$27)*$G52)))</f>
        <v>4.0907677473778714E-2</v>
      </c>
      <c r="V52" s="29">
        <f>IF('Peak Areas'!Y48=0,0,((('Peak Areas'!Y48*Coefficients!$G$34+Coefficients!$H$34)*$G52)))</f>
        <v>0.34228060472824989</v>
      </c>
      <c r="W52" s="29">
        <f>IF('Peak Areas'!Z48=0,0,((('Peak Areas'!Z48*Coefficients!$G$52+Coefficients!$H$52)*$G52)))</f>
        <v>0.58340666315406509</v>
      </c>
      <c r="X52" s="29">
        <f>IF('Peak Areas'!AA48=0,0,((('Peak Areas'!AA48*Coefficients!$G$33+Coefficients!$H$33)*$G52)))</f>
        <v>3.6905430512722832E-2</v>
      </c>
      <c r="Y52" s="29">
        <f>IF('Peak Areas'!AC48=0,0,((('Peak Areas'!AC48*Coefficients!$G$19+Coefficients!$H$19)*$G52)))</f>
        <v>0.35833513677917106</v>
      </c>
      <c r="Z52" s="29">
        <f>IF('Peak Areas'!AD48=0,0,((('Peak Areas'!AD48*Coefficients!$G$18+Coefficients!$H$18)*$G52)))</f>
        <v>0</v>
      </c>
      <c r="AA52" s="29">
        <f>IF('Peak Areas'!AE48=0,0,((('Peak Areas'!AE48*Coefficients!$G$18+Coefficients!$H$18)*$G52)))</f>
        <v>16.605612568629137</v>
      </c>
      <c r="AB52" s="29">
        <f>IF('Peak Areas'!AF48=0,0,((('Peak Areas'!AF48*Coefficients!$G$18+Coefficients!$H$18)*$G52)))</f>
        <v>0.69661481446547469</v>
      </c>
      <c r="AC52" s="29">
        <f>IF('Peak Areas'!AG48=0,0,((('Peak Areas'!AG48*Coefficients!$G$7+Coefficients!$H$7)*$G52)))</f>
        <v>0.16671956000416277</v>
      </c>
      <c r="AD52" s="29">
        <f>IF('Peak Areas'!AH48=0,0,((('Peak Areas'!AH48*Coefficients!$G$6+Coefficients!$H$6)*$G52)))</f>
        <v>1.3982249611254955</v>
      </c>
      <c r="AE52" s="29">
        <f>IF('Peak Areas'!AI48=0,0,((('Peak Areas'!AI48*Coefficients!$G$38+Coefficients!$H$38)*$G52)))</f>
        <v>0</v>
      </c>
      <c r="AF52" s="29">
        <f>IF('Peak Areas'!AJ48=0,0,((('Peak Areas'!AJ48*Coefficients!$G$24+Coefficients!$H$24)*$G52)))</f>
        <v>2.5583927561423619E-2</v>
      </c>
      <c r="AG52" s="29">
        <f>IF('Peak Areas'!AK48=0,0,((('Peak Areas'!AK48*Coefficients!$G$31+Coefficients!$H$31)*$G52)))</f>
        <v>0.10045291247425853</v>
      </c>
      <c r="AH52" s="29">
        <f>IF('Peak Areas'!AL48=0,0,((('Peak Areas'!AL48*Coefficients!$G$15+Coefficients!$H$15)*$G52)))</f>
        <v>0</v>
      </c>
      <c r="AI52" s="29">
        <f>IF('Peak Areas'!AM48=0,0,((('Peak Areas'!AM48*Coefficients!$G$38+Coefficients!$H$38)*$G52)))</f>
        <v>0</v>
      </c>
      <c r="AK52" s="29">
        <f>IF('Peak Areas'!K48=0,0,((('Peak Areas'!K48*Coefficients!$G$22+Coefficients!$H$22)*$G52)))</f>
        <v>0.1694146988498037</v>
      </c>
      <c r="AL52" s="29">
        <f t="shared" si="0"/>
        <v>16.77502726747894</v>
      </c>
      <c r="AM52" s="29">
        <f t="shared" si="1"/>
        <v>17.471642081944413</v>
      </c>
    </row>
    <row r="53" spans="1:39" x14ac:dyDescent="0.2">
      <c r="A53" s="2" t="str">
        <f>'Peak Areas'!A49</f>
        <v>100 D</v>
      </c>
      <c r="B53" s="60">
        <f>'Peak Areas'!B49</f>
        <v>45437</v>
      </c>
      <c r="C53" s="2">
        <f>'Peak Areas'!C49</f>
        <v>0</v>
      </c>
      <c r="D53" s="2">
        <f>'Peak Areas'!D49</f>
        <v>0</v>
      </c>
      <c r="E53" s="2">
        <f>'Peak Areas'!E49</f>
        <v>0</v>
      </c>
      <c r="F53" s="29">
        <f>'Peak Areas'!F49</f>
        <v>0.15</v>
      </c>
      <c r="G53" s="29">
        <f>((1/'Peak Areas'!$G49)*(('Peak Areas'!$H49+('Internal Standard'!$E$10/1000))/'Peak Areas'!$F49)*'Peak Areas'!$J49)*H53</f>
        <v>3.3373157146369889E-2</v>
      </c>
      <c r="H53" s="29">
        <f>(('Internal Standard'!$F$13*('Peak Areas'!G49/'Internal Standard'!$C$10))/'Peak Areas'!AB49)</f>
        <v>0.94230090766220853</v>
      </c>
      <c r="I53" s="29">
        <f>IF('Peak Areas'!L49=0,0,((('Peak Areas'!L49*Coefficients!$G$21+Coefficients!$H$21)*$G53)))</f>
        <v>7.6771674203287635E-2</v>
      </c>
      <c r="J53" s="29">
        <f>IF('Peak Areas'!M49=0,0,((('Peak Areas'!M49*Coefficients!$G$20+Coefficients!$H$20)*$G53)))</f>
        <v>0.73211302651162069</v>
      </c>
      <c r="K53" s="29">
        <f>IF('Peak Areas'!N49=0,0,((('Peak Areas'!N49*Coefficients!$G$41+Coefficients!$H$41)*$G53)))</f>
        <v>5.9865588933897818E-3</v>
      </c>
      <c r="L53" s="29">
        <f>IF('Peak Areas'!O49=0,0,((('Peak Areas'!O49*Coefficients!$G$10+Coefficients!$H$10)*$G53)))</f>
        <v>0</v>
      </c>
      <c r="M53" s="29">
        <f>IF('Peak Areas'!P49=0,0,((('Peak Areas'!P49*Coefficients!$G$32+Coefficients!$H$32)*$G53)))</f>
        <v>4.767253962997934</v>
      </c>
      <c r="N53" s="29">
        <f>IF('Peak Areas'!Q49=0,0,((('Peak Areas'!Q49*Coefficients!$G$11+Coefficients!$H$11)*$G53)))</f>
        <v>0</v>
      </c>
      <c r="O53" s="29">
        <f>IF('Peak Areas'!R49=0,0,((('Peak Areas'!R49*Coefficients!$G$39+Coefficients!$H$39)*$G53)))</f>
        <v>0</v>
      </c>
      <c r="P53" s="29">
        <f>IF('Peak Areas'!S49=0,0,((('Peak Areas'!S49*Coefficients!$G$46+Coefficients!$H$46)*$G53)))</f>
        <v>0</v>
      </c>
      <c r="Q53" s="29">
        <f>IF('Peak Areas'!T49=0,0,((('Peak Areas'!T49*Coefficients!$G$51+Coefficients!$H$51)*$G53)))</f>
        <v>0.39401142109022153</v>
      </c>
      <c r="R53" s="29">
        <f>IF('Peak Areas'!U49=0,0,((('Peak Areas'!U49*Coefficients!$G$26+Coefficients!$H$26)*$G53)))</f>
        <v>2.7278327994073996</v>
      </c>
      <c r="S53" s="29">
        <f>IF('Peak Areas'!V49=0,0,((('Peak Areas'!V49*Coefficients!$G$13+Coefficients!$H$13)*$G53)))</f>
        <v>0</v>
      </c>
      <c r="T53" s="29">
        <f>IF('Peak Areas'!W49=0,0,((('Peak Areas'!W49*Coefficients!$G$12+Coefficients!$H$12)*$G53)))</f>
        <v>0.33021552465005188</v>
      </c>
      <c r="U53" s="29">
        <f>IF('Peak Areas'!X49=0,0,((('Peak Areas'!X49*Coefficients!$G$27+Coefficients!$H$27)*$G53)))</f>
        <v>3.6904547263141303E-2</v>
      </c>
      <c r="V53" s="29">
        <f>IF('Peak Areas'!Y49=0,0,((('Peak Areas'!Y49*Coefficients!$G$34+Coefficients!$H$34)*$G53)))</f>
        <v>0.31584694495472132</v>
      </c>
      <c r="W53" s="29">
        <f>IF('Peak Areas'!Z49=0,0,((('Peak Areas'!Z49*Coefficients!$G$52+Coefficients!$H$52)*$G53)))</f>
        <v>0.5892554018429873</v>
      </c>
      <c r="X53" s="29">
        <f>IF('Peak Areas'!AA49=0,0,((('Peak Areas'!AA49*Coefficients!$G$33+Coefficients!$H$33)*$G53)))</f>
        <v>4.5442845173330824E-2</v>
      </c>
      <c r="Y53" s="29">
        <f>IF('Peak Areas'!AC49=0,0,((('Peak Areas'!AC49*Coefficients!$G$19+Coefficients!$H$19)*$G53)))</f>
        <v>0.34707292521773475</v>
      </c>
      <c r="Z53" s="29">
        <f>IF('Peak Areas'!AD49=0,0,((('Peak Areas'!AD49*Coefficients!$G$18+Coefficients!$H$18)*$G53)))</f>
        <v>0</v>
      </c>
      <c r="AA53" s="29">
        <f>IF('Peak Areas'!AE49=0,0,((('Peak Areas'!AE49*Coefficients!$G$18+Coefficients!$H$18)*$G53)))</f>
        <v>16.65578774416835</v>
      </c>
      <c r="AB53" s="29">
        <f>IF('Peak Areas'!AF49=0,0,((('Peak Areas'!AF49*Coefficients!$G$18+Coefficients!$H$18)*$G53)))</f>
        <v>0.7330798976627565</v>
      </c>
      <c r="AC53" s="29">
        <f>IF('Peak Areas'!AG49=0,0,((('Peak Areas'!AG49*Coefficients!$G$7+Coefficients!$H$7)*$G53)))</f>
        <v>0.11575322430054845</v>
      </c>
      <c r="AD53" s="29">
        <f>IF('Peak Areas'!AH49=0,0,((('Peak Areas'!AH49*Coefficients!$G$6+Coefficients!$H$6)*$G53)))</f>
        <v>1.2180202267561162</v>
      </c>
      <c r="AE53" s="29">
        <f>IF('Peak Areas'!AI49=0,0,((('Peak Areas'!AI49*Coefficients!$G$38+Coefficients!$H$38)*$G53)))</f>
        <v>0</v>
      </c>
      <c r="AF53" s="29">
        <f>IF('Peak Areas'!AJ49=0,0,((('Peak Areas'!AJ49*Coefficients!$G$24+Coefficients!$H$24)*$G53)))</f>
        <v>1.7295951479019158E-2</v>
      </c>
      <c r="AG53" s="29">
        <f>IF('Peak Areas'!AK49=0,0,((('Peak Areas'!AK49*Coefficients!$G$31+Coefficients!$H$31)*$G53)))</f>
        <v>0.10364187255407299</v>
      </c>
      <c r="AH53" s="29">
        <f>IF('Peak Areas'!AL49=0,0,((('Peak Areas'!AL49*Coefficients!$G$15+Coefficients!$H$15)*$G53)))</f>
        <v>0</v>
      </c>
      <c r="AI53" s="29">
        <f>IF('Peak Areas'!AM49=0,0,((('Peak Areas'!AM49*Coefficients!$G$38+Coefficients!$H$38)*$G53)))</f>
        <v>0</v>
      </c>
      <c r="AK53" s="29">
        <f>IF('Peak Areas'!K49=0,0,((('Peak Areas'!K49*Coefficients!$G$22+Coefficients!$H$22)*$G53)))</f>
        <v>0.16961669621505304</v>
      </c>
      <c r="AL53" s="29">
        <f t="shared" si="0"/>
        <v>16.825404440383402</v>
      </c>
      <c r="AM53" s="29">
        <f t="shared" si="1"/>
        <v>17.558484338046156</v>
      </c>
    </row>
    <row r="54" spans="1:39" x14ac:dyDescent="0.2">
      <c r="A54" s="2" t="str">
        <f>'Peak Areas'!A50</f>
        <v>100 E</v>
      </c>
      <c r="B54" s="60">
        <f>'Peak Areas'!B50</f>
        <v>45437</v>
      </c>
      <c r="C54" s="2">
        <f>'Peak Areas'!C50</f>
        <v>0</v>
      </c>
      <c r="D54" s="2">
        <f>'Peak Areas'!D50</f>
        <v>0</v>
      </c>
      <c r="E54" s="2">
        <f>'Peak Areas'!E50</f>
        <v>0</v>
      </c>
      <c r="F54" s="29">
        <f>'Peak Areas'!F50</f>
        <v>0.15</v>
      </c>
      <c r="G54" s="29">
        <f>((1/'Peak Areas'!$G50)*(('Peak Areas'!$H50+('Internal Standard'!$E$10/1000))/'Peak Areas'!$F50)*'Peak Areas'!$J50)*H54</f>
        <v>3.3032602714600151E-2</v>
      </c>
      <c r="H54" s="29">
        <f>(('Internal Standard'!$F$13*('Peak Areas'!G50/'Internal Standard'!$C$10))/'Peak Areas'!AB50)</f>
        <v>0.93268525311812178</v>
      </c>
      <c r="I54" s="29">
        <f>IF('Peak Areas'!L50=0,0,((('Peak Areas'!L50*Coefficients!$G$21+Coefficients!$H$21)*$G54)))</f>
        <v>8.5794576546633361E-2</v>
      </c>
      <c r="J54" s="29">
        <f>IF('Peak Areas'!M50=0,0,((('Peak Areas'!M50*Coefficients!$G$20+Coefficients!$H$20)*$G54)))</f>
        <v>0.68330167975971512</v>
      </c>
      <c r="K54" s="29">
        <f>IF('Peak Areas'!N50=0,0,((('Peak Areas'!N50*Coefficients!$G$41+Coefficients!$H$41)*$G54)))</f>
        <v>5.1564191187958554E-2</v>
      </c>
      <c r="L54" s="29">
        <f>IF('Peak Areas'!O50=0,0,((('Peak Areas'!O50*Coefficients!$G$10+Coefficients!$H$10)*$G54)))</f>
        <v>0</v>
      </c>
      <c r="M54" s="29">
        <f>IF('Peak Areas'!P50=0,0,((('Peak Areas'!P50*Coefficients!$G$32+Coefficients!$H$32)*$G54)))</f>
        <v>4.6651249341778653</v>
      </c>
      <c r="N54" s="29">
        <f>IF('Peak Areas'!Q50=0,0,((('Peak Areas'!Q50*Coefficients!$G$11+Coefficients!$H$11)*$G54)))</f>
        <v>0</v>
      </c>
      <c r="O54" s="29">
        <f>IF('Peak Areas'!R50=0,0,((('Peak Areas'!R50*Coefficients!$G$39+Coefficients!$H$39)*$G54)))</f>
        <v>0</v>
      </c>
      <c r="P54" s="29">
        <f>IF('Peak Areas'!S50=0,0,((('Peak Areas'!S50*Coefficients!$G$46+Coefficients!$H$46)*$G54)))</f>
        <v>0</v>
      </c>
      <c r="Q54" s="29">
        <f>IF('Peak Areas'!T50=0,0,((('Peak Areas'!T50*Coefficients!$G$51+Coefficients!$H$51)*$G54)))</f>
        <v>0.39779535531312893</v>
      </c>
      <c r="R54" s="29">
        <f>IF('Peak Areas'!U50=0,0,((('Peak Areas'!U50*Coefficients!$G$26+Coefficients!$H$26)*$G54)))</f>
        <v>2.6343557751393671</v>
      </c>
      <c r="S54" s="29">
        <f>IF('Peak Areas'!V50=0,0,((('Peak Areas'!V50*Coefficients!$G$13+Coefficients!$H$13)*$G54)))</f>
        <v>0</v>
      </c>
      <c r="T54" s="29">
        <f>IF('Peak Areas'!W50=0,0,((('Peak Areas'!W50*Coefficients!$G$12+Coefficients!$H$12)*$G54)))</f>
        <v>0.3277235849408669</v>
      </c>
      <c r="U54" s="29">
        <f>IF('Peak Areas'!X50=0,0,((('Peak Areas'!X50*Coefficients!$G$27+Coefficients!$H$27)*$G54)))</f>
        <v>3.2289246078668496E-2</v>
      </c>
      <c r="V54" s="29">
        <f>IF('Peak Areas'!Y50=0,0,((('Peak Areas'!Y50*Coefficients!$G$34+Coefficients!$H$34)*$G54)))</f>
        <v>0.35946624977080111</v>
      </c>
      <c r="W54" s="29">
        <f>IF('Peak Areas'!Z50=0,0,((('Peak Areas'!Z50*Coefficients!$G$52+Coefficients!$H$52)*$G54)))</f>
        <v>0.58822786469520594</v>
      </c>
      <c r="X54" s="29">
        <f>IF('Peak Areas'!AA50=0,0,((('Peak Areas'!AA50*Coefficients!$G$33+Coefficients!$H$33)*$G54)))</f>
        <v>4.2187847550394467E-2</v>
      </c>
      <c r="Y54" s="29">
        <f>IF('Peak Areas'!AC50=0,0,((('Peak Areas'!AC50*Coefficients!$G$19+Coefficients!$H$19)*$G54)))</f>
        <v>0.40375575555587406</v>
      </c>
      <c r="Z54" s="29">
        <f>IF('Peak Areas'!AD50=0,0,((('Peak Areas'!AD50*Coefficients!$G$18+Coefficients!$H$18)*$G54)))</f>
        <v>0</v>
      </c>
      <c r="AA54" s="29">
        <f>IF('Peak Areas'!AE50=0,0,((('Peak Areas'!AE50*Coefficients!$G$18+Coefficients!$H$18)*$G54)))</f>
        <v>16.353421834700573</v>
      </c>
      <c r="AB54" s="29">
        <f>IF('Peak Areas'!AF50=0,0,((('Peak Areas'!AF50*Coefficients!$G$18+Coefficients!$H$18)*$G54)))</f>
        <v>0.78149061345148574</v>
      </c>
      <c r="AC54" s="29">
        <f>IF('Peak Areas'!AG50=0,0,((('Peak Areas'!AG50*Coefficients!$G$7+Coefficients!$H$7)*$G54)))</f>
        <v>0.1340584860631282</v>
      </c>
      <c r="AD54" s="29">
        <f>IF('Peak Areas'!AH50=0,0,((('Peak Areas'!AH50*Coefficients!$G$6+Coefficients!$H$6)*$G54)))</f>
        <v>1.4679153367047137</v>
      </c>
      <c r="AE54" s="29">
        <f>IF('Peak Areas'!AI50=0,0,((('Peak Areas'!AI50*Coefficients!$G$38+Coefficients!$H$38)*$G54)))</f>
        <v>0</v>
      </c>
      <c r="AF54" s="29">
        <f>IF('Peak Areas'!AJ50=0,0,((('Peak Areas'!AJ50*Coefficients!$G$24+Coefficients!$H$24)*$G54)))</f>
        <v>1.6462253397543449E-2</v>
      </c>
      <c r="AG54" s="29">
        <f>IF('Peak Areas'!AK50=0,0,((('Peak Areas'!AK50*Coefficients!$G$31+Coefficients!$H$31)*$G54)))</f>
        <v>0.10581387390771392</v>
      </c>
      <c r="AH54" s="29">
        <f>IF('Peak Areas'!AL50=0,0,((('Peak Areas'!AL50*Coefficients!$G$15+Coefficients!$H$15)*$G54)))</f>
        <v>0</v>
      </c>
      <c r="AI54" s="29">
        <f>IF('Peak Areas'!AM50=0,0,((('Peak Areas'!AM50*Coefficients!$G$38+Coefficients!$H$38)*$G54)))</f>
        <v>0</v>
      </c>
      <c r="AK54" s="29">
        <f>IF('Peak Areas'!K50=0,0,((('Peak Areas'!K50*Coefficients!$G$22+Coefficients!$H$22)*$G54)))</f>
        <v>0.15775641340071178</v>
      </c>
      <c r="AL54" s="29">
        <f t="shared" si="0"/>
        <v>16.511178248101285</v>
      </c>
      <c r="AM54" s="29">
        <f t="shared" si="1"/>
        <v>17.292668861552769</v>
      </c>
    </row>
    <row r="55" spans="1:39" x14ac:dyDescent="0.2">
      <c r="A55" s="2" t="str">
        <f>'Peak Areas'!A51</f>
        <v>125 A</v>
      </c>
      <c r="B55" s="60">
        <f>'Peak Areas'!B51</f>
        <v>45437</v>
      </c>
      <c r="C55" s="2">
        <f>'Peak Areas'!C51</f>
        <v>0</v>
      </c>
      <c r="D55" s="2">
        <f>'Peak Areas'!D51</f>
        <v>0</v>
      </c>
      <c r="E55" s="2">
        <f>'Peak Areas'!E51</f>
        <v>0</v>
      </c>
      <c r="F55" s="29">
        <f>'Peak Areas'!F51</f>
        <v>0.15</v>
      </c>
      <c r="G55" s="29">
        <f>((1/'Peak Areas'!$G51)*(('Peak Areas'!$H51+('Internal Standard'!$E$10/1000))/'Peak Areas'!$F51)*'Peak Areas'!$J51)*H55</f>
        <v>3.3667950128346176E-2</v>
      </c>
      <c r="H55" s="29">
        <f>(('Internal Standard'!$F$13*('Peak Areas'!G51/'Internal Standard'!$C$10))/'Peak Areas'!AB51)</f>
        <v>0.95062447421212715</v>
      </c>
      <c r="I55" s="29">
        <f>IF('Peak Areas'!L51=0,0,((('Peak Areas'!L51*Coefficients!$G$21+Coefficients!$H$21)*$G55)))</f>
        <v>9.0757046053486459E-2</v>
      </c>
      <c r="J55" s="29">
        <f>IF('Peak Areas'!M51=0,0,((('Peak Areas'!M51*Coefficients!$G$20+Coefficients!$H$20)*$G55)))</f>
        <v>0.66336532185162012</v>
      </c>
      <c r="K55" s="29">
        <f>IF('Peak Areas'!N51=0,0,((('Peak Areas'!N51*Coefficients!$G$41+Coefficients!$H$41)*$G55)))</f>
        <v>4.7036370365511566E-2</v>
      </c>
      <c r="L55" s="29">
        <f>IF('Peak Areas'!O51=0,0,((('Peak Areas'!O51*Coefficients!$G$10+Coefficients!$H$10)*$G55)))</f>
        <v>0</v>
      </c>
      <c r="M55" s="29">
        <f>IF('Peak Areas'!P51=0,0,((('Peak Areas'!P51*Coefficients!$G$32+Coefficients!$H$32)*$G55)))</f>
        <v>4.4081854628328987</v>
      </c>
      <c r="N55" s="29">
        <f>IF('Peak Areas'!Q51=0,0,((('Peak Areas'!Q51*Coefficients!$G$11+Coefficients!$H$11)*$G55)))</f>
        <v>0</v>
      </c>
      <c r="O55" s="29">
        <f>IF('Peak Areas'!R51=0,0,((('Peak Areas'!R51*Coefficients!$G$39+Coefficients!$H$39)*$G55)))</f>
        <v>0</v>
      </c>
      <c r="P55" s="29">
        <f>IF('Peak Areas'!S51=0,0,((('Peak Areas'!S51*Coefficients!$G$46+Coefficients!$H$46)*$G55)))</f>
        <v>0</v>
      </c>
      <c r="Q55" s="29">
        <f>IF('Peak Areas'!T51=0,0,((('Peak Areas'!T51*Coefficients!$G$51+Coefficients!$H$51)*$G55)))</f>
        <v>0.38572843309214527</v>
      </c>
      <c r="R55" s="29">
        <f>IF('Peak Areas'!U51=0,0,((('Peak Areas'!U51*Coefficients!$G$26+Coefficients!$H$26)*$G55)))</f>
        <v>2.6009659844511486</v>
      </c>
      <c r="S55" s="29">
        <f>IF('Peak Areas'!V51=0,0,((('Peak Areas'!V51*Coefficients!$G$13+Coefficients!$H$13)*$G55)))</f>
        <v>0</v>
      </c>
      <c r="T55" s="29">
        <f>IF('Peak Areas'!W51=0,0,((('Peak Areas'!W51*Coefficients!$G$12+Coefficients!$H$12)*$G55)))</f>
        <v>0.29445177447394888</v>
      </c>
      <c r="U55" s="29">
        <f>IF('Peak Areas'!X51=0,0,((('Peak Areas'!X51*Coefficients!$G$27+Coefficients!$H$27)*$G55)))</f>
        <v>3.4860286519038781E-2</v>
      </c>
      <c r="V55" s="29">
        <f>IF('Peak Areas'!Y51=0,0,((('Peak Areas'!Y51*Coefficients!$G$34+Coefficients!$H$34)*$G55)))</f>
        <v>0.33591590815392425</v>
      </c>
      <c r="W55" s="29">
        <f>IF('Peak Areas'!Z51=0,0,((('Peak Areas'!Z51*Coefficients!$G$52+Coefficients!$H$52)*$G55)))</f>
        <v>0.64564023488611122</v>
      </c>
      <c r="X55" s="29">
        <f>IF('Peak Areas'!AA51=0,0,((('Peak Areas'!AA51*Coefficients!$G$33+Coefficients!$H$33)*$G55)))</f>
        <v>5.1624405632847911E-2</v>
      </c>
      <c r="Y55" s="29">
        <f>IF('Peak Areas'!AC51=0,0,((('Peak Areas'!AC51*Coefficients!$G$19+Coefficients!$H$19)*$G55)))</f>
        <v>0.38040802510932353</v>
      </c>
      <c r="Z55" s="29">
        <f>IF('Peak Areas'!AD51=0,0,((('Peak Areas'!AD51*Coefficients!$G$18+Coefficients!$H$18)*$G55)))</f>
        <v>0</v>
      </c>
      <c r="AA55" s="29">
        <f>IF('Peak Areas'!AE51=0,0,((('Peak Areas'!AE51*Coefficients!$G$18+Coefficients!$H$18)*$G55)))</f>
        <v>15.356076335409794</v>
      </c>
      <c r="AB55" s="29">
        <f>IF('Peak Areas'!AF51=0,0,((('Peak Areas'!AF51*Coefficients!$G$18+Coefficients!$H$18)*$G55)))</f>
        <v>0.74197659118307691</v>
      </c>
      <c r="AC55" s="29">
        <f>IF('Peak Areas'!AG51=0,0,((('Peak Areas'!AG51*Coefficients!$G$7+Coefficients!$H$7)*$G55)))</f>
        <v>0.1093579923787129</v>
      </c>
      <c r="AD55" s="29">
        <f>IF('Peak Areas'!AH51=0,0,((('Peak Areas'!AH51*Coefficients!$G$6+Coefficients!$H$6)*$G55)))</f>
        <v>1.2181688061406677</v>
      </c>
      <c r="AE55" s="29">
        <f>IF('Peak Areas'!AI51=0,0,((('Peak Areas'!AI51*Coefficients!$G$38+Coefficients!$H$38)*$G55)))</f>
        <v>0</v>
      </c>
      <c r="AF55" s="29">
        <f>IF('Peak Areas'!AJ51=0,0,((('Peak Areas'!AJ51*Coefficients!$G$24+Coefficients!$H$24)*$G55)))</f>
        <v>1.8175988988701874E-2</v>
      </c>
      <c r="AG55" s="29">
        <f>IF('Peak Areas'!AK51=0,0,((('Peak Areas'!AK51*Coefficients!$G$31+Coefficients!$H$31)*$G55)))</f>
        <v>7.8968692522753958E-2</v>
      </c>
      <c r="AH55" s="29">
        <f>IF('Peak Areas'!AL51=0,0,((('Peak Areas'!AL51*Coefficients!$G$15+Coefficients!$H$15)*$G55)))</f>
        <v>0</v>
      </c>
      <c r="AI55" s="29">
        <f>IF('Peak Areas'!AM51=0,0,((('Peak Areas'!AM51*Coefficients!$G$38+Coefficients!$H$38)*$G55)))</f>
        <v>0</v>
      </c>
      <c r="AK55" s="29">
        <f>IF('Peak Areas'!K51=0,0,((('Peak Areas'!K51*Coefficients!$G$22+Coefficients!$H$22)*$G55)))</f>
        <v>0.15874174095008345</v>
      </c>
      <c r="AL55" s="29">
        <f t="shared" si="0"/>
        <v>15.514818076359877</v>
      </c>
      <c r="AM55" s="29">
        <f t="shared" si="1"/>
        <v>16.256794667542955</v>
      </c>
    </row>
    <row r="56" spans="1:39" x14ac:dyDescent="0.2">
      <c r="A56" s="2" t="str">
        <f>'Peak Areas'!A52</f>
        <v>125 B</v>
      </c>
      <c r="B56" s="60">
        <f>'Peak Areas'!B52</f>
        <v>45437</v>
      </c>
      <c r="C56" s="2">
        <f>'Peak Areas'!C52</f>
        <v>0</v>
      </c>
      <c r="D56" s="2">
        <f>'Peak Areas'!D52</f>
        <v>0</v>
      </c>
      <c r="E56" s="2">
        <f>'Peak Areas'!E52</f>
        <v>0</v>
      </c>
      <c r="F56" s="29">
        <f>'Peak Areas'!F52</f>
        <v>0.15</v>
      </c>
      <c r="G56" s="29">
        <f>((1/'Peak Areas'!$G52)*(('Peak Areas'!$H52+('Internal Standard'!$E$10/1000))/'Peak Areas'!$F52)*'Peak Areas'!$J52)*H56</f>
        <v>3.3927141713370704E-2</v>
      </c>
      <c r="H56" s="29">
        <f>(('Internal Standard'!$F$13*('Peak Areas'!G52/'Internal Standard'!$C$10))/'Peak Areas'!AB52)</f>
        <v>0.95794282484811377</v>
      </c>
      <c r="I56" s="29">
        <f>IF('Peak Areas'!L52=0,0,((('Peak Areas'!L52*Coefficients!$G$21+Coefficients!$H$21)*$G56)))</f>
        <v>8.8147171749919956E-2</v>
      </c>
      <c r="J56" s="29">
        <f>IF('Peak Areas'!M52=0,0,((('Peak Areas'!M52*Coefficients!$G$20+Coefficients!$H$20)*$G56)))</f>
        <v>0.64429528325758856</v>
      </c>
      <c r="K56" s="29">
        <f>IF('Peak Areas'!N52=0,0,((('Peak Areas'!N52*Coefficients!$G$41+Coefficients!$H$41)*$G56)))</f>
        <v>4.1848153558847093E-2</v>
      </c>
      <c r="L56" s="29">
        <f>IF('Peak Areas'!O52=0,0,((('Peak Areas'!O52*Coefficients!$G$10+Coefficients!$H$10)*$G56)))</f>
        <v>0</v>
      </c>
      <c r="M56" s="29">
        <f>IF('Peak Areas'!P52=0,0,((('Peak Areas'!P52*Coefficients!$G$32+Coefficients!$H$32)*$G56)))</f>
        <v>4.4063894131627315</v>
      </c>
      <c r="N56" s="29">
        <f>IF('Peak Areas'!Q52=0,0,((('Peak Areas'!Q52*Coefficients!$G$11+Coefficients!$H$11)*$G56)))</f>
        <v>0</v>
      </c>
      <c r="O56" s="29">
        <f>IF('Peak Areas'!R52=0,0,((('Peak Areas'!R52*Coefficients!$G$39+Coefficients!$H$39)*$G56)))</f>
        <v>0</v>
      </c>
      <c r="P56" s="29">
        <f>IF('Peak Areas'!S52=0,0,((('Peak Areas'!S52*Coefficients!$G$46+Coefficients!$H$46)*$G56)))</f>
        <v>0</v>
      </c>
      <c r="Q56" s="29">
        <f>IF('Peak Areas'!T52=0,0,((('Peak Areas'!T52*Coefficients!$G$51+Coefficients!$H$51)*$G56)))</f>
        <v>0.37718397795174141</v>
      </c>
      <c r="R56" s="29">
        <f>IF('Peak Areas'!U52=0,0,((('Peak Areas'!U52*Coefficients!$G$26+Coefficients!$H$26)*$G56)))</f>
        <v>2.3615706056410626</v>
      </c>
      <c r="S56" s="29">
        <f>IF('Peak Areas'!V52=0,0,((('Peak Areas'!V52*Coefficients!$G$13+Coefficients!$H$13)*$G56)))</f>
        <v>0</v>
      </c>
      <c r="T56" s="29">
        <f>IF('Peak Areas'!W52=0,0,((('Peak Areas'!W52*Coefficients!$G$12+Coefficients!$H$12)*$G56)))</f>
        <v>0.29126997913591041</v>
      </c>
      <c r="U56" s="29">
        <f>IF('Peak Areas'!X52=0,0,((('Peak Areas'!X52*Coefficients!$G$27+Coefficients!$H$27)*$G56)))</f>
        <v>3.8177799306935559E-2</v>
      </c>
      <c r="V56" s="29">
        <f>IF('Peak Areas'!Y52=0,0,((('Peak Areas'!Y52*Coefficients!$G$34+Coefficients!$H$34)*$G56)))</f>
        <v>0.34655437481076462</v>
      </c>
      <c r="W56" s="29">
        <f>IF('Peak Areas'!Z52=0,0,((('Peak Areas'!Z52*Coefficients!$G$52+Coefficients!$H$52)*$G56)))</f>
        <v>0.62347176310580477</v>
      </c>
      <c r="X56" s="29">
        <f>IF('Peak Areas'!AA52=0,0,((('Peak Areas'!AA52*Coefficients!$G$33+Coefficients!$H$33)*$G56)))</f>
        <v>5.4270477119171337E-2</v>
      </c>
      <c r="Y56" s="29">
        <f>IF('Peak Areas'!AC52=0,0,((('Peak Areas'!AC52*Coefficients!$G$19+Coefficients!$H$19)*$G56)))</f>
        <v>0.38474414634307458</v>
      </c>
      <c r="Z56" s="29">
        <f>IF('Peak Areas'!AD52=0,0,((('Peak Areas'!AD52*Coefficients!$G$18+Coefficients!$H$18)*$G56)))</f>
        <v>0</v>
      </c>
      <c r="AA56" s="29">
        <f>IF('Peak Areas'!AE52=0,0,((('Peak Areas'!AE52*Coefficients!$G$18+Coefficients!$H$18)*$G56)))</f>
        <v>15.542709883546841</v>
      </c>
      <c r="AB56" s="29">
        <f>IF('Peak Areas'!AF52=0,0,((('Peak Areas'!AF52*Coefficients!$G$18+Coefficients!$H$18)*$G56)))</f>
        <v>0.72279461589271443</v>
      </c>
      <c r="AC56" s="29">
        <f>IF('Peak Areas'!AG52=0,0,((('Peak Areas'!AG52*Coefficients!$G$7+Coefficients!$H$7)*$G56)))</f>
        <v>0.11563409206405126</v>
      </c>
      <c r="AD56" s="29">
        <f>IF('Peak Areas'!AH52=0,0,((('Peak Areas'!AH52*Coefficients!$G$6+Coefficients!$H$6)*$G56)))</f>
        <v>1.4374534503440755</v>
      </c>
      <c r="AE56" s="29">
        <f>IF('Peak Areas'!AI52=0,0,((('Peak Areas'!AI52*Coefficients!$G$38+Coefficients!$H$38)*$G56)))</f>
        <v>0</v>
      </c>
      <c r="AF56" s="29">
        <f>IF('Peak Areas'!AJ52=0,0,((('Peak Areas'!AJ52*Coefficients!$G$24+Coefficients!$H$24)*$G56)))</f>
        <v>1.6976936794791838E-2</v>
      </c>
      <c r="AG56" s="29">
        <f>IF('Peak Areas'!AK52=0,0,((('Peak Areas'!AK52*Coefficients!$G$31+Coefficients!$H$31)*$G56)))</f>
        <v>0.1054448112083467</v>
      </c>
      <c r="AH56" s="29">
        <f>IF('Peak Areas'!AL52=0,0,((('Peak Areas'!AL52*Coefficients!$G$15+Coefficients!$H$15)*$G56)))</f>
        <v>0</v>
      </c>
      <c r="AI56" s="29">
        <f>IF('Peak Areas'!AM52=0,0,((('Peak Areas'!AM52*Coefficients!$G$38+Coefficients!$H$38)*$G56)))</f>
        <v>0</v>
      </c>
      <c r="AK56" s="29">
        <f>IF('Peak Areas'!K52=0,0,((('Peak Areas'!K52*Coefficients!$G$22+Coefficients!$H$22)*$G56)))</f>
        <v>0.14858624895701364</v>
      </c>
      <c r="AL56" s="29">
        <f t="shared" si="0"/>
        <v>15.691296132503854</v>
      </c>
      <c r="AM56" s="29">
        <f t="shared" si="1"/>
        <v>16.414090748396568</v>
      </c>
    </row>
    <row r="57" spans="1:39" x14ac:dyDescent="0.2">
      <c r="A57" s="2" t="str">
        <f>'Peak Areas'!A53</f>
        <v>125 C</v>
      </c>
      <c r="B57" s="60">
        <f>'Peak Areas'!B53</f>
        <v>45437</v>
      </c>
      <c r="C57" s="2">
        <f>'Peak Areas'!C53</f>
        <v>0</v>
      </c>
      <c r="D57" s="2">
        <f>'Peak Areas'!D53</f>
        <v>0</v>
      </c>
      <c r="E57" s="2">
        <f>'Peak Areas'!E53</f>
        <v>0</v>
      </c>
      <c r="F57" s="29">
        <f>'Peak Areas'!F53</f>
        <v>0.15</v>
      </c>
      <c r="G57" s="29">
        <f>((1/'Peak Areas'!$G53)*(('Peak Areas'!$H53+('Internal Standard'!$E$10/1000))/'Peak Areas'!$F53)*'Peak Areas'!$J53)*H57</f>
        <v>3.3381246368649378E-2</v>
      </c>
      <c r="H57" s="29">
        <f>(('Internal Standard'!$F$13*('Peak Areas'!G53/'Internal Standard'!$C$10))/'Peak Areas'!AB53)</f>
        <v>0.94252930923245282</v>
      </c>
      <c r="I57" s="29">
        <f>IF('Peak Areas'!L53=0,0,((('Peak Areas'!L53*Coefficients!$G$21+Coefficients!$H$21)*$G57)))</f>
        <v>8.6326142828058144E-2</v>
      </c>
      <c r="J57" s="29">
        <f>IF('Peak Areas'!M53=0,0,((('Peak Areas'!M53*Coefficients!$G$20+Coefficients!$H$20)*$G57)))</f>
        <v>0.65150865024066063</v>
      </c>
      <c r="K57" s="29">
        <f>IF('Peak Areas'!N53=0,0,((('Peak Areas'!N53*Coefficients!$G$41+Coefficients!$H$41)*$G57)))</f>
        <v>4.5367572544077035E-2</v>
      </c>
      <c r="L57" s="29">
        <f>IF('Peak Areas'!O53=0,0,((('Peak Areas'!O53*Coefficients!$G$10+Coefficients!$H$10)*$G57)))</f>
        <v>0</v>
      </c>
      <c r="M57" s="29">
        <f>IF('Peak Areas'!P53=0,0,((('Peak Areas'!P53*Coefficients!$G$32+Coefficients!$H$32)*$G57)))</f>
        <v>4.3816864168698224</v>
      </c>
      <c r="N57" s="29">
        <f>IF('Peak Areas'!Q53=0,0,((('Peak Areas'!Q53*Coefficients!$G$11+Coefficients!$H$11)*$G57)))</f>
        <v>2.0227162230934035E-3</v>
      </c>
      <c r="O57" s="29">
        <f>IF('Peak Areas'!R53=0,0,((('Peak Areas'!R53*Coefficients!$G$39+Coefficients!$H$39)*$G57)))</f>
        <v>0</v>
      </c>
      <c r="P57" s="29">
        <f>IF('Peak Areas'!S53=0,0,((('Peak Areas'!S53*Coefficients!$G$46+Coefficients!$H$46)*$G57)))</f>
        <v>0</v>
      </c>
      <c r="Q57" s="29">
        <f>IF('Peak Areas'!T53=0,0,((('Peak Areas'!T53*Coefficients!$G$51+Coefficients!$H$51)*$G57)))</f>
        <v>0.40184478401613788</v>
      </c>
      <c r="R57" s="29">
        <f>IF('Peak Areas'!U53=0,0,((('Peak Areas'!U53*Coefficients!$G$26+Coefficients!$H$26)*$G57)))</f>
        <v>2.4768986642690214</v>
      </c>
      <c r="S57" s="29">
        <f>IF('Peak Areas'!V53=0,0,((('Peak Areas'!V53*Coefficients!$G$13+Coefficients!$H$13)*$G57)))</f>
        <v>0</v>
      </c>
      <c r="T57" s="29">
        <f>IF('Peak Areas'!W53=0,0,((('Peak Areas'!W53*Coefficients!$G$12+Coefficients!$H$12)*$G57)))</f>
        <v>0.29040185553260112</v>
      </c>
      <c r="U57" s="29">
        <f>IF('Peak Areas'!X53=0,0,((('Peak Areas'!X53*Coefficients!$G$27+Coefficients!$H$27)*$G57)))</f>
        <v>3.6967660571797345E-2</v>
      </c>
      <c r="V57" s="29">
        <f>IF('Peak Areas'!Y53=0,0,((('Peak Areas'!Y53*Coefficients!$G$34+Coefficients!$H$34)*$G57)))</f>
        <v>0.34223654139252613</v>
      </c>
      <c r="W57" s="29">
        <f>IF('Peak Areas'!Z53=0,0,((('Peak Areas'!Z53*Coefficients!$G$52+Coefficients!$H$52)*$G57)))</f>
        <v>0.61952398071402826</v>
      </c>
      <c r="X57" s="29">
        <f>IF('Peak Areas'!AA53=0,0,((('Peak Areas'!AA53*Coefficients!$G$33+Coefficients!$H$33)*$G57)))</f>
        <v>5.2687595447412659E-2</v>
      </c>
      <c r="Y57" s="29">
        <f>IF('Peak Areas'!AC53=0,0,((('Peak Areas'!AC53*Coefficients!$G$19+Coefficients!$H$19)*$G57)))</f>
        <v>0.38903930998825059</v>
      </c>
      <c r="Z57" s="29">
        <f>IF('Peak Areas'!AD53=0,0,((('Peak Areas'!AD53*Coefficients!$G$18+Coefficients!$H$18)*$G57)))</f>
        <v>0</v>
      </c>
      <c r="AA57" s="29">
        <f>IF('Peak Areas'!AE53=0,0,((('Peak Areas'!AE53*Coefficients!$G$18+Coefficients!$H$18)*$G57)))</f>
        <v>15.527810586924023</v>
      </c>
      <c r="AB57" s="29">
        <f>IF('Peak Areas'!AF53=0,0,((('Peak Areas'!AF53*Coefficients!$G$18+Coefficients!$H$18)*$G57)))</f>
        <v>0.72289963637341259</v>
      </c>
      <c r="AC57" s="29">
        <f>IF('Peak Areas'!AG53=0,0,((('Peak Areas'!AG53*Coefficients!$G$7+Coefficients!$H$7)*$G57)))</f>
        <v>0.1131042575400691</v>
      </c>
      <c r="AD57" s="29">
        <f>IF('Peak Areas'!AH53=0,0,((('Peak Areas'!AH53*Coefficients!$G$6+Coefficients!$H$6)*$G57)))</f>
        <v>1.5254182899461253</v>
      </c>
      <c r="AE57" s="29">
        <f>IF('Peak Areas'!AI53=0,0,((('Peak Areas'!AI53*Coefficients!$G$38+Coefficients!$H$38)*$G57)))</f>
        <v>0</v>
      </c>
      <c r="AF57" s="29">
        <f>IF('Peak Areas'!AJ53=0,0,((('Peak Areas'!AJ53*Coefficients!$G$24+Coefficients!$H$24)*$G57)))</f>
        <v>1.8216384565586028E-2</v>
      </c>
      <c r="AG57" s="29">
        <f>IF('Peak Areas'!AK53=0,0,((('Peak Areas'!AK53*Coefficients!$G$31+Coefficients!$H$31)*$G57)))</f>
        <v>0.106792672812882</v>
      </c>
      <c r="AH57" s="29">
        <f>IF('Peak Areas'!AL53=0,0,((('Peak Areas'!AL53*Coefficients!$G$15+Coefficients!$H$15)*$G57)))</f>
        <v>0</v>
      </c>
      <c r="AI57" s="29">
        <f>IF('Peak Areas'!AM53=0,0,((('Peak Areas'!AM53*Coefficients!$G$38+Coefficients!$H$38)*$G57)))</f>
        <v>0</v>
      </c>
      <c r="AK57" s="29">
        <f>IF('Peak Areas'!K53=0,0,((('Peak Areas'!K53*Coefficients!$G$22+Coefficients!$H$22)*$G57)))</f>
        <v>0.15121661107364798</v>
      </c>
      <c r="AL57" s="29">
        <f t="shared" si="0"/>
        <v>15.679027197997671</v>
      </c>
      <c r="AM57" s="29">
        <f t="shared" si="1"/>
        <v>16.401926834371082</v>
      </c>
    </row>
    <row r="58" spans="1:39" x14ac:dyDescent="0.2">
      <c r="A58" s="2" t="str">
        <f>'Peak Areas'!A54</f>
        <v>125 D</v>
      </c>
      <c r="B58" s="60">
        <f>'Peak Areas'!B54</f>
        <v>45437</v>
      </c>
      <c r="C58" s="2">
        <f>'Peak Areas'!C54</f>
        <v>0</v>
      </c>
      <c r="D58" s="2">
        <f>'Peak Areas'!D54</f>
        <v>0</v>
      </c>
      <c r="E58" s="2">
        <f>'Peak Areas'!E54</f>
        <v>0</v>
      </c>
      <c r="F58" s="29">
        <f>'Peak Areas'!F54</f>
        <v>0.15</v>
      </c>
      <c r="G58" s="29">
        <f>((1/'Peak Areas'!$G54)*(('Peak Areas'!$H54+('Internal Standard'!$E$10/1000))/'Peak Areas'!$F54)*'Peak Areas'!$J54)*H58</f>
        <v>3.3254058718254646E-2</v>
      </c>
      <c r="H58" s="29">
        <f>(('Internal Standard'!$F$13*('Peak Areas'!G54/'Internal Standard'!$C$10))/'Peak Areas'!AB54)</f>
        <v>0.93893812851542524</v>
      </c>
      <c r="I58" s="29">
        <f>IF('Peak Areas'!L54=0,0,((('Peak Areas'!L54*Coefficients!$G$21+Coefficients!$H$21)*$G58)))</f>
        <v>9.6700314100069934E-2</v>
      </c>
      <c r="J58" s="29">
        <f>IF('Peak Areas'!M54=0,0,((('Peak Areas'!M54*Coefficients!$G$20+Coefficients!$H$20)*$G58)))</f>
        <v>0.6718080737790082</v>
      </c>
      <c r="K58" s="29">
        <f>IF('Peak Areas'!N54=0,0,((('Peak Areas'!N54*Coefficients!$G$41+Coefficients!$H$41)*$G58)))</f>
        <v>3.2577809101760911E-2</v>
      </c>
      <c r="L58" s="29">
        <f>IF('Peak Areas'!O54=0,0,((('Peak Areas'!O54*Coefficients!$G$10+Coefficients!$H$10)*$G58)))</f>
        <v>0</v>
      </c>
      <c r="M58" s="29">
        <f>IF('Peak Areas'!P54=0,0,((('Peak Areas'!P54*Coefficients!$G$32+Coefficients!$H$32)*$G58)))</f>
        <v>4.4816464261048026</v>
      </c>
      <c r="N58" s="29">
        <f>IF('Peak Areas'!Q54=0,0,((('Peak Areas'!Q54*Coefficients!$G$11+Coefficients!$H$11)*$G58)))</f>
        <v>0</v>
      </c>
      <c r="O58" s="29">
        <f>IF('Peak Areas'!R54=0,0,((('Peak Areas'!R54*Coefficients!$G$39+Coefficients!$H$39)*$G58)))</f>
        <v>0</v>
      </c>
      <c r="P58" s="29">
        <f>IF('Peak Areas'!S54=0,0,((('Peak Areas'!S54*Coefficients!$G$46+Coefficients!$H$46)*$G58)))</f>
        <v>0</v>
      </c>
      <c r="Q58" s="29">
        <f>IF('Peak Areas'!T54=0,0,((('Peak Areas'!T54*Coefficients!$G$51+Coefficients!$H$51)*$G58)))</f>
        <v>0.40544859733989425</v>
      </c>
      <c r="R58" s="29">
        <f>IF('Peak Areas'!U54=0,0,((('Peak Areas'!U54*Coefficients!$G$26+Coefficients!$H$26)*$G58)))</f>
        <v>2.6629658124500071</v>
      </c>
      <c r="S58" s="29">
        <f>IF('Peak Areas'!V54=0,0,((('Peak Areas'!V54*Coefficients!$G$13+Coefficients!$H$13)*$G58)))</f>
        <v>0</v>
      </c>
      <c r="T58" s="29">
        <f>IF('Peak Areas'!W54=0,0,((('Peak Areas'!W54*Coefficients!$G$12+Coefficients!$H$12)*$G58)))</f>
        <v>0.3563745738043983</v>
      </c>
      <c r="U58" s="29">
        <f>IF('Peak Areas'!X54=0,0,((('Peak Areas'!X54*Coefficients!$G$27+Coefficients!$H$27)*$G58)))</f>
        <v>3.5888704140742869E-2</v>
      </c>
      <c r="V58" s="29">
        <f>IF('Peak Areas'!Y54=0,0,((('Peak Areas'!Y54*Coefficients!$G$34+Coefficients!$H$34)*$G58)))</f>
        <v>0.36372315681145095</v>
      </c>
      <c r="W58" s="29">
        <f>IF('Peak Areas'!Z54=0,0,((('Peak Areas'!Z54*Coefficients!$G$52+Coefficients!$H$52)*$G58)))</f>
        <v>0.60832703197655102</v>
      </c>
      <c r="X58" s="29">
        <f>IF('Peak Areas'!AA54=0,0,((('Peak Areas'!AA54*Coefficients!$G$33+Coefficients!$H$33)*$G58)))</f>
        <v>5.4821576703250482E-2</v>
      </c>
      <c r="Y58" s="29">
        <f>IF('Peak Areas'!AC54=0,0,((('Peak Areas'!AC54*Coefficients!$G$19+Coefficients!$H$19)*$G58)))</f>
        <v>0.39289363274385602</v>
      </c>
      <c r="Z58" s="29">
        <f>IF('Peak Areas'!AD54=0,0,((('Peak Areas'!AD54*Coefficients!$G$18+Coefficients!$H$18)*$G58)))</f>
        <v>0</v>
      </c>
      <c r="AA58" s="29">
        <f>IF('Peak Areas'!AE54=0,0,((('Peak Areas'!AE54*Coefficients!$G$18+Coefficients!$H$18)*$G58)))</f>
        <v>15.851135285846686</v>
      </c>
      <c r="AB58" s="29">
        <f>IF('Peak Areas'!AF54=0,0,((('Peak Areas'!AF54*Coefficients!$G$18+Coefficients!$H$18)*$G58)))</f>
        <v>0.72229395103838212</v>
      </c>
      <c r="AC58" s="29">
        <f>IF('Peak Areas'!AG54=0,0,((('Peak Areas'!AG54*Coefficients!$G$7+Coefficients!$H$7)*$G58)))</f>
        <v>0.11328204459285836</v>
      </c>
      <c r="AD58" s="29">
        <f>IF('Peak Areas'!AH54=0,0,((('Peak Areas'!AH54*Coefficients!$G$6+Coefficients!$H$6)*$G58)))</f>
        <v>1.2411141409410169</v>
      </c>
      <c r="AE58" s="29">
        <f>IF('Peak Areas'!AI54=0,0,((('Peak Areas'!AI54*Coefficients!$G$38+Coefficients!$H$38)*$G58)))</f>
        <v>0</v>
      </c>
      <c r="AF58" s="29">
        <f>IF('Peak Areas'!AJ54=0,0,((('Peak Areas'!AJ54*Coefficients!$G$24+Coefficients!$H$24)*$G58)))</f>
        <v>2.0277626929875173E-2</v>
      </c>
      <c r="AG58" s="29">
        <f>IF('Peak Areas'!AK54=0,0,((('Peak Areas'!AK54*Coefficients!$G$31+Coefficients!$H$31)*$G58)))</f>
        <v>0.10591668905583987</v>
      </c>
      <c r="AH58" s="29">
        <f>IF('Peak Areas'!AL54=0,0,((('Peak Areas'!AL54*Coefficients!$G$15+Coefficients!$H$15)*$G58)))</f>
        <v>0</v>
      </c>
      <c r="AI58" s="29">
        <f>IF('Peak Areas'!AM54=0,0,((('Peak Areas'!AM54*Coefficients!$G$38+Coefficients!$H$38)*$G58)))</f>
        <v>0</v>
      </c>
      <c r="AK58" s="29">
        <f>IF('Peak Areas'!K54=0,0,((('Peak Areas'!K54*Coefficients!$G$22+Coefficients!$H$22)*$G58)))</f>
        <v>0.15611367412653351</v>
      </c>
      <c r="AL58" s="29">
        <f t="shared" si="0"/>
        <v>16.007248959973218</v>
      </c>
      <c r="AM58" s="29">
        <f t="shared" si="1"/>
        <v>16.729542911011603</v>
      </c>
    </row>
    <row r="59" spans="1:39" x14ac:dyDescent="0.2">
      <c r="A59" s="2" t="str">
        <f>'Peak Areas'!A55</f>
        <v>125 E</v>
      </c>
      <c r="B59" s="60">
        <f>'Peak Areas'!B55</f>
        <v>45437</v>
      </c>
      <c r="C59" s="2">
        <f>'Peak Areas'!C55</f>
        <v>0</v>
      </c>
      <c r="D59" s="2">
        <f>'Peak Areas'!D55</f>
        <v>0</v>
      </c>
      <c r="E59" s="2">
        <f>'Peak Areas'!E55</f>
        <v>0</v>
      </c>
      <c r="F59" s="29">
        <f>'Peak Areas'!F55</f>
        <v>0.15</v>
      </c>
      <c r="G59" s="29">
        <f>((1/'Peak Areas'!$G55)*(('Peak Areas'!$H55+('Internal Standard'!$E$10/1000))/'Peak Areas'!$F55)*'Peak Areas'!$J55)*H59</f>
        <v>3.3807236614105014E-2</v>
      </c>
      <c r="H59" s="29">
        <f>(('Internal Standard'!$F$13*('Peak Areas'!G55/'Internal Standard'!$C$10))/'Peak Areas'!AB55)</f>
        <v>0.9545572691041414</v>
      </c>
      <c r="I59" s="29">
        <f>IF('Peak Areas'!L55=0,0,((('Peak Areas'!L55*Coefficients!$G$21+Coefficients!$H$21)*$G59)))</f>
        <v>0</v>
      </c>
      <c r="J59" s="29">
        <f>IF('Peak Areas'!M55=0,0,((('Peak Areas'!M55*Coefficients!$G$20+Coefficients!$H$20)*$G59)))</f>
        <v>0.69414745290163005</v>
      </c>
      <c r="K59" s="29">
        <f>IF('Peak Areas'!N55=0,0,((('Peak Areas'!N55*Coefficients!$G$41+Coefficients!$H$41)*$G59)))</f>
        <v>2.6392565865426272E-2</v>
      </c>
      <c r="L59" s="29">
        <f>IF('Peak Areas'!O55=0,0,((('Peak Areas'!O55*Coefficients!$G$10+Coefficients!$H$10)*$G59)))</f>
        <v>0</v>
      </c>
      <c r="M59" s="29">
        <f>IF('Peak Areas'!P55=0,0,((('Peak Areas'!P55*Coefficients!$G$32+Coefficients!$H$32)*$G59)))</f>
        <v>4.7531579577834924</v>
      </c>
      <c r="N59" s="29">
        <f>IF('Peak Areas'!Q55=0,0,((('Peak Areas'!Q55*Coefficients!$G$11+Coefficients!$H$11)*$G59)))</f>
        <v>0</v>
      </c>
      <c r="O59" s="29">
        <f>IF('Peak Areas'!R55=0,0,((('Peak Areas'!R55*Coefficients!$G$39+Coefficients!$H$39)*$G59)))</f>
        <v>0</v>
      </c>
      <c r="P59" s="29">
        <f>IF('Peak Areas'!S55=0,0,((('Peak Areas'!S55*Coefficients!$G$46+Coefficients!$H$46)*$G59)))</f>
        <v>0</v>
      </c>
      <c r="Q59" s="29">
        <f>IF('Peak Areas'!T55=0,0,((('Peak Areas'!T55*Coefficients!$G$51+Coefficients!$H$51)*$G59)))</f>
        <v>0.42431952403288214</v>
      </c>
      <c r="R59" s="29">
        <f>IF('Peak Areas'!U55=0,0,((('Peak Areas'!U55*Coefficients!$G$26+Coefficients!$H$26)*$G59)))</f>
        <v>2.6782752888603381</v>
      </c>
      <c r="S59" s="29">
        <f>IF('Peak Areas'!V55=0,0,((('Peak Areas'!V55*Coefficients!$G$13+Coefficients!$H$13)*$G59)))</f>
        <v>0</v>
      </c>
      <c r="T59" s="29">
        <f>IF('Peak Areas'!W55=0,0,((('Peak Areas'!W55*Coefficients!$G$12+Coefficients!$H$12)*$G59)))</f>
        <v>0.30035378944284902</v>
      </c>
      <c r="U59" s="29">
        <f>IF('Peak Areas'!X55=0,0,((('Peak Areas'!X55*Coefficients!$G$27+Coefficients!$H$27)*$G59)))</f>
        <v>2.8936214118913995E-2</v>
      </c>
      <c r="V59" s="29">
        <f>IF('Peak Areas'!Y55=0,0,((('Peak Areas'!Y55*Coefficients!$G$34+Coefficients!$H$34)*$G59)))</f>
        <v>0.34187301810185217</v>
      </c>
      <c r="W59" s="29">
        <f>IF('Peak Areas'!Z55=0,0,((('Peak Areas'!Z55*Coefficients!$G$52+Coefficients!$H$52)*$G59)))</f>
        <v>0.57227311945528192</v>
      </c>
      <c r="X59" s="29">
        <f>IF('Peak Areas'!AA55=0,0,((('Peak Areas'!AA55*Coefficients!$G$33+Coefficients!$H$33)*$G59)))</f>
        <v>5.2526494762025734E-2</v>
      </c>
      <c r="Y59" s="29">
        <f>IF('Peak Areas'!AC55=0,0,((('Peak Areas'!AC55*Coefficients!$G$19+Coefficients!$H$19)*$G59)))</f>
        <v>0.38441706074097598</v>
      </c>
      <c r="Z59" s="29">
        <f>IF('Peak Areas'!AD55=0,0,((('Peak Areas'!AD55*Coefficients!$G$18+Coefficients!$H$18)*$G59)))</f>
        <v>0</v>
      </c>
      <c r="AA59" s="29">
        <f>IF('Peak Areas'!AE55=0,0,((('Peak Areas'!AE55*Coefficients!$G$18+Coefficients!$H$18)*$G59)))</f>
        <v>16.6422241258241</v>
      </c>
      <c r="AB59" s="29">
        <f>IF('Peak Areas'!AF55=0,0,((('Peak Areas'!AF55*Coefficients!$G$18+Coefficients!$H$18)*$G59)))</f>
        <v>0.71504441887149939</v>
      </c>
      <c r="AC59" s="29">
        <f>IF('Peak Areas'!AG55=0,0,((('Peak Areas'!AG55*Coefficients!$G$7+Coefficients!$H$7)*$G59)))</f>
        <v>0.113715111155741</v>
      </c>
      <c r="AD59" s="29">
        <f>IF('Peak Areas'!AH55=0,0,((('Peak Areas'!AH55*Coefficients!$G$6+Coefficients!$H$6)*$G59)))</f>
        <v>1.4565544303227311</v>
      </c>
      <c r="AE59" s="29">
        <f>IF('Peak Areas'!AI55=0,0,((('Peak Areas'!AI55*Coefficients!$G$38+Coefficients!$H$38)*$G59)))</f>
        <v>0</v>
      </c>
      <c r="AF59" s="29">
        <f>IF('Peak Areas'!AJ55=0,0,((('Peak Areas'!AJ55*Coefficients!$G$24+Coefficients!$H$24)*$G59)))</f>
        <v>1.6392572358136129E-2</v>
      </c>
      <c r="AG59" s="29">
        <f>IF('Peak Areas'!AK55=0,0,((('Peak Areas'!AK55*Coefficients!$G$31+Coefficients!$H$31)*$G59)))</f>
        <v>4.3693043171563105E-2</v>
      </c>
      <c r="AH59" s="29">
        <f>IF('Peak Areas'!AL55=0,0,((('Peak Areas'!AL55*Coefficients!$G$15+Coefficients!$H$15)*$G59)))</f>
        <v>0</v>
      </c>
      <c r="AI59" s="29">
        <f>IF('Peak Areas'!AM55=0,0,((('Peak Areas'!AM55*Coefficients!$G$38+Coefficients!$H$38)*$G59)))</f>
        <v>0</v>
      </c>
      <c r="AK59" s="29">
        <f>IF('Peak Areas'!K55=0,0,((('Peak Areas'!K55*Coefficients!$G$22+Coefficients!$H$22)*$G59)))</f>
        <v>0.15218211388882749</v>
      </c>
      <c r="AL59" s="29">
        <f t="shared" si="0"/>
        <v>16.794406239712927</v>
      </c>
      <c r="AM59" s="29">
        <f t="shared" si="1"/>
        <v>17.509450658584427</v>
      </c>
    </row>
  </sheetData>
  <mergeCells count="1">
    <mergeCell ref="A1:H1"/>
  </mergeCells>
  <conditionalFormatting sqref="AM15:AM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{A1AEBF78-5804-4DE5-9B2D-7496F7B748FF}</x14:id>
        </ext>
      </extLst>
    </cfRule>
  </conditionalFormatting>
  <hyperlinks>
    <hyperlink ref="A5" r:id="rId1" xr:uid="{00000000-0004-0000-0300-000000000000}"/>
    <hyperlink ref="J3:L3" r:id="rId2" display="Protocols and Methods Link" xr:uid="{00000000-0004-0000-0300-000002000000}"/>
    <hyperlink ref="J4:L4" r:id="rId3" display="Technical Description of Methods Link" xr:uid="{00000000-0004-0000-0300-000003000000}"/>
  </hyperlinks>
  <pageMargins left="0.75" right="0.75" top="1" bottom="1" header="0.5" footer="0.5"/>
  <pageSetup orientation="portrait" verticalDpi="300" r:id="rId4"/>
  <legacy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AEBF78-5804-4DE5-9B2D-7496F7B748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AM15:AM76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15"/>
    <pageSetUpPr fitToPage="1"/>
  </sheetPr>
  <dimension ref="A1:AU11"/>
  <sheetViews>
    <sheetView workbookViewId="0"/>
  </sheetViews>
  <sheetFormatPr defaultColWidth="9.140625" defaultRowHeight="12.75" x14ac:dyDescent="0.2"/>
  <cols>
    <col min="1" max="3" width="8.42578125" style="2" customWidth="1"/>
    <col min="4" max="47" width="8.42578125" style="4" customWidth="1"/>
    <col min="48" max="256" width="8.42578125" style="2" customWidth="1"/>
    <col min="257" max="16384" width="9.140625" style="2"/>
  </cols>
  <sheetData>
    <row r="1" spans="1:47" ht="18" x14ac:dyDescent="0.25">
      <c r="A1" s="66" t="s">
        <v>62</v>
      </c>
    </row>
    <row r="2" spans="1:47" ht="18" x14ac:dyDescent="0.25">
      <c r="A2" s="66"/>
      <c r="D2" s="84" t="s">
        <v>165</v>
      </c>
      <c r="E2" s="4" t="s">
        <v>125</v>
      </c>
    </row>
    <row r="3" spans="1:47" ht="18" x14ac:dyDescent="0.25">
      <c r="A3" s="66"/>
      <c r="D3" s="85" t="s">
        <v>166</v>
      </c>
      <c r="E3" s="4" t="s">
        <v>126</v>
      </c>
    </row>
    <row r="4" spans="1:47" ht="18" x14ac:dyDescent="0.25">
      <c r="A4" s="66"/>
    </row>
    <row r="5" spans="1:47" ht="15" x14ac:dyDescent="0.2">
      <c r="M5" s="86" t="s">
        <v>101</v>
      </c>
      <c r="N5" s="86"/>
      <c r="O5" s="86"/>
    </row>
    <row r="6" spans="1:47" ht="17.25" x14ac:dyDescent="0.2">
      <c r="M6" s="86"/>
      <c r="N6" s="87" t="s">
        <v>162</v>
      </c>
      <c r="O6" s="86"/>
    </row>
    <row r="7" spans="1:47" s="88" customFormat="1" x14ac:dyDescent="0.2">
      <c r="B7" s="89" t="s">
        <v>107</v>
      </c>
      <c r="C7" s="90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2"/>
    </row>
    <row r="8" spans="1:47" s="88" customFormat="1" ht="14.25" x14ac:dyDescent="0.25">
      <c r="B8" s="93" t="s">
        <v>88</v>
      </c>
      <c r="C8" s="94"/>
      <c r="D8" s="95" t="s">
        <v>167</v>
      </c>
      <c r="E8" s="95"/>
      <c r="F8" s="95"/>
      <c r="G8" s="95" t="s">
        <v>93</v>
      </c>
      <c r="H8" s="95"/>
      <c r="I8" s="95"/>
      <c r="J8" s="95" t="s">
        <v>6</v>
      </c>
      <c r="K8" s="95"/>
      <c r="L8" s="95"/>
      <c r="M8" s="95" t="s">
        <v>67</v>
      </c>
      <c r="N8" s="95"/>
      <c r="O8" s="95"/>
      <c r="P8" s="95" t="s">
        <v>7</v>
      </c>
      <c r="Q8" s="95"/>
      <c r="R8" s="95"/>
      <c r="S8" s="95" t="s">
        <v>85</v>
      </c>
      <c r="T8" s="95"/>
      <c r="U8" s="95"/>
      <c r="V8" s="95" t="s">
        <v>118</v>
      </c>
      <c r="W8" s="95"/>
      <c r="X8" s="95"/>
      <c r="Y8" s="95" t="s">
        <v>49</v>
      </c>
      <c r="Z8" s="95"/>
      <c r="AA8" s="95"/>
      <c r="AB8" s="95" t="s">
        <v>15</v>
      </c>
      <c r="AC8" s="95"/>
      <c r="AD8" s="95"/>
      <c r="AE8" s="95" t="s">
        <v>52</v>
      </c>
      <c r="AF8" s="95"/>
      <c r="AG8" s="95"/>
      <c r="AH8" s="95" t="s">
        <v>79</v>
      </c>
      <c r="AI8" s="95"/>
      <c r="AJ8" s="95"/>
      <c r="AK8" s="95" t="s">
        <v>121</v>
      </c>
      <c r="AL8" s="95"/>
      <c r="AM8" s="95"/>
      <c r="AN8" s="95" t="s">
        <v>69</v>
      </c>
      <c r="AO8" s="95"/>
      <c r="AP8" s="95"/>
      <c r="AQ8" s="95" t="s">
        <v>29</v>
      </c>
      <c r="AR8" s="95"/>
      <c r="AS8" s="95"/>
      <c r="AT8" s="95" t="s">
        <v>28</v>
      </c>
      <c r="AU8" s="96"/>
    </row>
    <row r="9" spans="1:47" s="22" customFormat="1" ht="14.25" x14ac:dyDescent="0.25">
      <c r="D9" s="84" t="s">
        <v>165</v>
      </c>
      <c r="E9" s="85" t="s">
        <v>166</v>
      </c>
      <c r="F9" s="97"/>
      <c r="G9" s="84" t="s">
        <v>165</v>
      </c>
      <c r="H9" s="85" t="s">
        <v>166</v>
      </c>
      <c r="I9" s="97"/>
      <c r="J9" s="84" t="s">
        <v>165</v>
      </c>
      <c r="K9" s="85" t="s">
        <v>166</v>
      </c>
      <c r="L9" s="97"/>
      <c r="M9" s="84" t="s">
        <v>165</v>
      </c>
      <c r="N9" s="85" t="s">
        <v>166</v>
      </c>
      <c r="O9" s="97"/>
      <c r="P9" s="84" t="s">
        <v>165</v>
      </c>
      <c r="Q9" s="85" t="s">
        <v>166</v>
      </c>
      <c r="R9" s="97"/>
      <c r="S9" s="84" t="s">
        <v>165</v>
      </c>
      <c r="T9" s="85" t="s">
        <v>166</v>
      </c>
      <c r="U9" s="97"/>
      <c r="V9" s="84" t="s">
        <v>165</v>
      </c>
      <c r="W9" s="85" t="s">
        <v>166</v>
      </c>
      <c r="X9" s="97"/>
      <c r="Y9" s="84" t="s">
        <v>165</v>
      </c>
      <c r="Z9" s="85" t="s">
        <v>166</v>
      </c>
      <c r="AA9" s="97"/>
      <c r="AB9" s="84" t="s">
        <v>165</v>
      </c>
      <c r="AC9" s="85" t="s">
        <v>166</v>
      </c>
      <c r="AD9" s="97"/>
      <c r="AE9" s="84" t="s">
        <v>165</v>
      </c>
      <c r="AF9" s="85" t="s">
        <v>166</v>
      </c>
      <c r="AG9" s="97"/>
      <c r="AH9" s="84" t="s">
        <v>165</v>
      </c>
      <c r="AI9" s="85" t="s">
        <v>166</v>
      </c>
      <c r="AJ9" s="97"/>
      <c r="AK9" s="84" t="s">
        <v>165</v>
      </c>
      <c r="AL9" s="85" t="s">
        <v>166</v>
      </c>
      <c r="AM9" s="97"/>
      <c r="AN9" s="84" t="s">
        <v>165</v>
      </c>
      <c r="AO9" s="85" t="s">
        <v>166</v>
      </c>
      <c r="AP9" s="97"/>
      <c r="AQ9" s="84" t="s">
        <v>165</v>
      </c>
      <c r="AR9" s="85" t="s">
        <v>166</v>
      </c>
      <c r="AS9" s="97"/>
      <c r="AT9" s="84" t="s">
        <v>165</v>
      </c>
      <c r="AU9" s="85" t="s">
        <v>166</v>
      </c>
    </row>
    <row r="11" spans="1:47" x14ac:dyDescent="0.2">
      <c r="B11" s="2" t="str">
        <f>'Peak Areas'!A11</f>
        <v>T0 A</v>
      </c>
      <c r="D11" s="4">
        <f>((Coefficients!$L$21*('Peak Areas'!$H11+('Internal Standard'!$E$10/1000)))/(('Peak Areas'!$G11/1000)*'Peak Areas'!$F11))/1000</f>
        <v>4.145501655916135E-3</v>
      </c>
      <c r="E11" s="4">
        <f>((Coefficients!$K$21*('Peak Areas'!$H11+('Internal Standard'!$E$10/1000)))/(('Peak Areas'!$G11/1000)*'Peak Areas'!$F11))/1000</f>
        <v>1.3818338853053787E-2</v>
      </c>
      <c r="G11" s="4">
        <f>((Coefficients!$L$41*('Peak Areas'!$H11+('Internal Standard'!$E$10/1000)))/(('Peak Areas'!$G11/1000)*'Peak Areas'!$F11))/1000</f>
        <v>4.5448899862649845E-3</v>
      </c>
      <c r="H11" s="4">
        <f>((Coefficients!$K$41*('Peak Areas'!$H11+('Internal Standard'!$E$10/1000)))/(('Peak Areas'!$G11/1000)*'Peak Areas'!$F11))/1000</f>
        <v>1.514963328754995E-2</v>
      </c>
      <c r="J11" s="4">
        <f>((Coefficients!$L$10*('Peak Areas'!$H11+('Internal Standard'!$E$10/1000)))/(('Peak Areas'!$G11/1000)*'Peak Areas'!$F11))/1000</f>
        <v>4.570406428344248E-3</v>
      </c>
      <c r="K11" s="4">
        <f>((Coefficients!$K$10*('Peak Areas'!$H11+('Internal Standard'!$E$10/1000)))/(('Peak Areas'!$G11/1000)*'Peak Areas'!$F11))/1000</f>
        <v>1.5234688094480827E-2</v>
      </c>
      <c r="M11" s="4">
        <f>((Coefficients!$L$32*('Peak Areas'!$H11+('Internal Standard'!$E$10/1000)))/(('Peak Areas'!$G11/1000)*'Peak Areas'!$F11))/1000</f>
        <v>4.7890661331945429E-3</v>
      </c>
      <c r="N11" s="4">
        <f>((Coefficients!$K$32*('Peak Areas'!$H11+('Internal Standard'!$E$10/1000)))/(('Peak Areas'!$G11/1000)*'Peak Areas'!$F11))/1000</f>
        <v>1.5963553777315145E-2</v>
      </c>
      <c r="P11" s="4">
        <f>((Coefficients!$L$11*('Peak Areas'!$H11+('Internal Standard'!$E$10/1000)))/(('Peak Areas'!$G11/1000)*'Peak Areas'!$F11))/1000</f>
        <v>3.5140904024581286E-3</v>
      </c>
      <c r="Q11" s="4">
        <f>((Coefficients!$K$11*('Peak Areas'!$H11+('Internal Standard'!$E$10/1000)))/(('Peak Areas'!$G11/1000)*'Peak Areas'!$F11))/1000</f>
        <v>1.1713634674860429E-2</v>
      </c>
      <c r="S11" s="4">
        <f>((Coefficients!$L$39*('Peak Areas'!$H11+('Internal Standard'!$E$10/1000)))/(('Peak Areas'!$G11/1000)*'Peak Areas'!$F11))/1000</f>
        <v>2.6848163637464757E-3</v>
      </c>
      <c r="T11" s="4">
        <f>((Coefficients!$K$39*('Peak Areas'!$H11+('Internal Standard'!$E$10/1000)))/(('Peak Areas'!$G11/1000)*'Peak Areas'!$F11))/1000</f>
        <v>8.9493878791549186E-3</v>
      </c>
      <c r="V11" s="4">
        <f>((Coefficients!$L$51*('Peak Areas'!$H11+('Internal Standard'!$E$10/1000)))/(('Peak Areas'!$G11/1000)*'Peak Areas'!$F11))/1000</f>
        <v>3.7146378657171046E-3</v>
      </c>
      <c r="W11" s="4">
        <f>((Coefficients!$K$51*('Peak Areas'!$H11+('Internal Standard'!$E$10/1000)))/(('Peak Areas'!$G11/1000)*'Peak Areas'!$F11))/1000</f>
        <v>1.2382126219057016E-2</v>
      </c>
      <c r="Y11" s="4">
        <f>((Coefficients!$L$26*('Peak Areas'!$H11+('Internal Standard'!$E$10/1000)))/(('Peak Areas'!$G11/1000)*'Peak Areas'!$F11))/1000</f>
        <v>3.2022106477288923E-3</v>
      </c>
      <c r="Z11" s="4">
        <f>((Coefficients!$K$26*('Peak Areas'!$H11+('Internal Standard'!$E$10/1000)))/(('Peak Areas'!$G11/1000)*'Peak Areas'!$F11))/1000</f>
        <v>1.0674035492429642E-2</v>
      </c>
      <c r="AB11" s="4">
        <f>((Coefficients!$L$12*('Peak Areas'!$H11+('Internal Standard'!$E$10/1000)))/(('Peak Areas'!$G11/1000)*'Peak Areas'!$F11))/1000</f>
        <v>3.34283990617459E-3</v>
      </c>
      <c r="AC11" s="4">
        <f>((Coefficients!$K$12*('Peak Areas'!$H11+('Internal Standard'!$E$10/1000)))/(('Peak Areas'!$G11/1000)*'Peak Areas'!$F11))/1000</f>
        <v>1.1142799687248635E-2</v>
      </c>
      <c r="AE11" s="4">
        <f>((Coefficients!$L$27*('Peak Areas'!$H11+('Internal Standard'!$E$10/1000)))/(('Peak Areas'!$G11/1000)*'Peak Areas'!$F11))/1000</f>
        <v>4.0421562913315057E-3</v>
      </c>
      <c r="AF11" s="4">
        <f>((Coefficients!$K$27*('Peak Areas'!$H11+('Internal Standard'!$E$10/1000)))/(('Peak Areas'!$G11/1000)*'Peak Areas'!$F11))/1000</f>
        <v>1.3473854304438355E-2</v>
      </c>
      <c r="AH11" s="4">
        <f>((Coefficients!$L$34*('Peak Areas'!$H11+('Internal Standard'!$E$10/1000)))/(('Peak Areas'!$G11/1000)*'Peak Areas'!$F11))/1000</f>
        <v>3.0841472449949269E-3</v>
      </c>
      <c r="AI11" s="4">
        <f>((Coefficients!$K$34*('Peak Areas'!$H11+('Internal Standard'!$E$10/1000)))/(('Peak Areas'!$G11/1000)*'Peak Areas'!$F11))/1000</f>
        <v>1.0280490816649755E-2</v>
      </c>
      <c r="AK11" s="4">
        <f>((Coefficients!$L$52*('Peak Areas'!$H11+('Internal Standard'!$E$10/1000)))/(('Peak Areas'!$G11/1000)*'Peak Areas'!$F11))/1000</f>
        <v>4.0537145527078985E-3</v>
      </c>
      <c r="AL11" s="4">
        <f>((Coefficients!$K$52*('Peak Areas'!$H11+('Internal Standard'!$E$10/1000)))/(('Peak Areas'!$G11/1000)*'Peak Areas'!$F11))/1000</f>
        <v>1.3512381842359658E-2</v>
      </c>
      <c r="AN11" s="4">
        <f>((Coefficients!$L$33*('Peak Areas'!$H11+('Internal Standard'!$E$10/1000)))/(('Peak Areas'!$G11/1000)*'Peak Areas'!$F11))/1000</f>
        <v>3.2050357580168001E-3</v>
      </c>
      <c r="AO11" s="4">
        <f>((Coefficients!$K$33*('Peak Areas'!$H11+('Internal Standard'!$E$10/1000)))/(('Peak Areas'!$G11/1000)*'Peak Areas'!$F11))/1000</f>
        <v>1.0683452526722667E-2</v>
      </c>
      <c r="AQ11" s="4">
        <f>((Coefficients!$L$19*('Peak Areas'!$H11+('Internal Standard'!$E$10/1000)))/(('Peak Areas'!$G11/1000)*'Peak Areas'!$F11))/1000</f>
        <v>1.4495590267305156E-2</v>
      </c>
      <c r="AR11" s="4">
        <f>((Coefficients!$K$19*('Peak Areas'!$H11+('Internal Standard'!$E$10/1000)))/(('Peak Areas'!$G11/1000)*'Peak Areas'!$F11))/1000</f>
        <v>4.8318634224350517E-2</v>
      </c>
      <c r="AT11" s="4">
        <f>((Coefficients!$L$18*('Peak Areas'!$H11+('Internal Standard'!$E$10/1000)))/(('Peak Areas'!$G11/1000)*'Peak Areas'!$F11))/1000</f>
        <v>1.145102497874086E-2</v>
      </c>
      <c r="AU11" s="4">
        <f>((Coefficients!$K$18*('Peak Areas'!$H11+('Internal Standard'!$E$10/1000)))/(('Peak Areas'!$G11/1000)*'Peak Areas'!$F11))/1000</f>
        <v>3.8170083262469533E-2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977780D3D0E14586CE2CC637BDC23C" ma:contentTypeVersion="4" ma:contentTypeDescription="Create a new document." ma:contentTypeScope="" ma:versionID="d46c83ab96814d91dbfb97d64b8bda06">
  <xsd:schema xmlns:xsd="http://www.w3.org/2001/XMLSchema" xmlns:xs="http://www.w3.org/2001/XMLSchema" xmlns:p="http://schemas.microsoft.com/office/2006/metadata/properties" xmlns:ns3="65a345e0-137e-4d92-bc25-7fbdee7eb2ef" targetNamespace="http://schemas.microsoft.com/office/2006/metadata/properties" ma:root="true" ma:fieldsID="58883addc452a5d85314b2413eaa21a7" ns3:_="">
    <xsd:import namespace="65a345e0-137e-4d92-bc25-7fbdee7eb2e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a345e0-137e-4d92-bc25-7fbdee7eb2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5a345e0-137e-4d92-bc25-7fbdee7eb2e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84E878-5303-4F07-B740-FA836E9709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a345e0-137e-4d92-bc25-7fbdee7eb2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4F5523-584E-432E-BDE2-AF011F01FB71}">
  <ds:schemaRefs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65a345e0-137e-4d92-bc25-7fbdee7eb2ef"/>
    <ds:schemaRef ds:uri="http://schemas.microsoft.com/office/2006/metadata/properties"/>
    <ds:schemaRef ds:uri="http://purl.org/dc/elements/1.1/"/>
    <ds:schemaRef ds:uri="http://purl.org/dc/terms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7D05E47-49C2-46FD-9F3A-02D16989EA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Coefficients</vt:lpstr>
      <vt:lpstr>Internal Standard</vt:lpstr>
      <vt:lpstr>Peak Areas</vt:lpstr>
      <vt:lpstr>ug_liter</vt:lpstr>
      <vt:lpstr>Detection Limits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Pinckney</dc:creator>
  <cp:lastModifiedBy>Venkatachari, Archana</cp:lastModifiedBy>
  <dcterms:created xsi:type="dcterms:W3CDTF">2012-02-03T19:24:55Z</dcterms:created>
  <dcterms:modified xsi:type="dcterms:W3CDTF">2025-01-08T18:15:44Z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0x0101009A977780D3D0E14586CE2CC637BDC23C</vt:lpwstr>
  </property>
</Properties>
</file>