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PFOS/Data/"/>
    </mc:Choice>
  </mc:AlternateContent>
  <xr:revisionPtr revIDLastSave="2" documentId="8_{5D7F9C60-BBC2-40D9-A263-444DDDF62D9C}" xr6:coauthVersionLast="47" xr6:coauthVersionMax="47" xr10:uidLastSave="{7264B08C-F73A-4198-B476-27E7540364FC}"/>
  <bookViews>
    <workbookView xWindow="-14505" yWindow="0" windowWidth="14610" windowHeight="15585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I16" i="4"/>
  <c r="L16" i="4"/>
  <c r="N16" i="4"/>
  <c r="P16" i="4"/>
  <c r="AG16" i="4"/>
  <c r="AH16" i="4"/>
  <c r="AI16" i="4"/>
  <c r="A17" i="4"/>
  <c r="B17" i="4"/>
  <c r="C17" i="4"/>
  <c r="D17" i="4"/>
  <c r="E17" i="4"/>
  <c r="F17" i="4"/>
  <c r="I17" i="4"/>
  <c r="L17" i="4"/>
  <c r="N17" i="4"/>
  <c r="P17" i="4"/>
  <c r="AH17" i="4"/>
  <c r="AI17" i="4"/>
  <c r="A18" i="4"/>
  <c r="B18" i="4"/>
  <c r="C18" i="4"/>
  <c r="D18" i="4"/>
  <c r="E18" i="4"/>
  <c r="F18" i="4"/>
  <c r="I18" i="4"/>
  <c r="L18" i="4"/>
  <c r="N18" i="4"/>
  <c r="P18" i="4"/>
  <c r="AH18" i="4"/>
  <c r="AI18" i="4"/>
  <c r="A19" i="4"/>
  <c r="B19" i="4"/>
  <c r="C19" i="4"/>
  <c r="D19" i="4"/>
  <c r="E19" i="4"/>
  <c r="F19" i="4"/>
  <c r="I19" i="4"/>
  <c r="L19" i="4"/>
  <c r="N19" i="4"/>
  <c r="P19" i="4"/>
  <c r="AH19" i="4"/>
  <c r="AI19" i="4"/>
  <c r="A20" i="4"/>
  <c r="B20" i="4"/>
  <c r="C20" i="4"/>
  <c r="D20" i="4"/>
  <c r="E20" i="4"/>
  <c r="F20" i="4"/>
  <c r="I20" i="4"/>
  <c r="L20" i="4"/>
  <c r="N20" i="4"/>
  <c r="P20" i="4"/>
  <c r="AE20" i="4"/>
  <c r="AH20" i="4"/>
  <c r="AI20" i="4"/>
  <c r="A21" i="4"/>
  <c r="B21" i="4"/>
  <c r="C21" i="4"/>
  <c r="D21" i="4"/>
  <c r="E21" i="4"/>
  <c r="F21" i="4"/>
  <c r="I21" i="4"/>
  <c r="L21" i="4"/>
  <c r="N21" i="4"/>
  <c r="P21" i="4"/>
  <c r="AE21" i="4"/>
  <c r="AH21" i="4"/>
  <c r="AI21" i="4"/>
  <c r="A22" i="4"/>
  <c r="B22" i="4"/>
  <c r="C22" i="4"/>
  <c r="D22" i="4"/>
  <c r="E22" i="4"/>
  <c r="F22" i="4"/>
  <c r="I22" i="4"/>
  <c r="L22" i="4"/>
  <c r="N22" i="4"/>
  <c r="P22" i="4"/>
  <c r="AE22" i="4"/>
  <c r="AH22" i="4"/>
  <c r="AI22" i="4"/>
  <c r="A23" i="4"/>
  <c r="B23" i="4"/>
  <c r="C23" i="4"/>
  <c r="D23" i="4"/>
  <c r="E23" i="4"/>
  <c r="F23" i="4"/>
  <c r="I23" i="4"/>
  <c r="L23" i="4"/>
  <c r="N23" i="4"/>
  <c r="P23" i="4"/>
  <c r="AE23" i="4"/>
  <c r="AH23" i="4"/>
  <c r="AI23" i="4"/>
  <c r="A24" i="4"/>
  <c r="B24" i="4"/>
  <c r="C24" i="4"/>
  <c r="D24" i="4"/>
  <c r="E24" i="4"/>
  <c r="F24" i="4"/>
  <c r="I24" i="4"/>
  <c r="L24" i="4"/>
  <c r="N24" i="4"/>
  <c r="P24" i="4"/>
  <c r="AE24" i="4"/>
  <c r="AH24" i="4"/>
  <c r="AI24" i="4"/>
  <c r="A25" i="4"/>
  <c r="B25" i="4"/>
  <c r="C25" i="4"/>
  <c r="D25" i="4"/>
  <c r="E25" i="4"/>
  <c r="F25" i="4"/>
  <c r="I25" i="4"/>
  <c r="L25" i="4"/>
  <c r="N25" i="4"/>
  <c r="P25" i="4"/>
  <c r="AE25" i="4"/>
  <c r="AH25" i="4"/>
  <c r="AI25" i="4"/>
  <c r="A26" i="4"/>
  <c r="B26" i="4"/>
  <c r="C26" i="4"/>
  <c r="D26" i="4"/>
  <c r="E26" i="4"/>
  <c r="F26" i="4"/>
  <c r="I26" i="4"/>
  <c r="L26" i="4"/>
  <c r="N26" i="4"/>
  <c r="P26" i="4"/>
  <c r="Z26" i="4"/>
  <c r="AE26" i="4"/>
  <c r="AH26" i="4"/>
  <c r="AI26" i="4"/>
  <c r="A27" i="4"/>
  <c r="B27" i="4"/>
  <c r="C27" i="4"/>
  <c r="D27" i="4"/>
  <c r="E27" i="4"/>
  <c r="F27" i="4"/>
  <c r="I27" i="4"/>
  <c r="J27" i="4"/>
  <c r="L27" i="4"/>
  <c r="M27" i="4"/>
  <c r="R27" i="4"/>
  <c r="S27" i="4"/>
  <c r="T27" i="4"/>
  <c r="U27" i="4"/>
  <c r="Z27" i="4"/>
  <c r="AE27" i="4"/>
  <c r="AH27" i="4"/>
  <c r="AI27" i="4"/>
  <c r="A28" i="4"/>
  <c r="B28" i="4"/>
  <c r="C28" i="4"/>
  <c r="D28" i="4"/>
  <c r="E28" i="4"/>
  <c r="F28" i="4"/>
  <c r="I28" i="4"/>
  <c r="L28" i="4"/>
  <c r="N28" i="4"/>
  <c r="P28" i="4"/>
  <c r="Z28" i="4"/>
  <c r="AE28" i="4"/>
  <c r="AH28" i="4"/>
  <c r="AI28" i="4"/>
  <c r="A29" i="4"/>
  <c r="B29" i="4"/>
  <c r="C29" i="4"/>
  <c r="D29" i="4"/>
  <c r="E29" i="4"/>
  <c r="F29" i="4"/>
  <c r="I29" i="4"/>
  <c r="L29" i="4"/>
  <c r="N29" i="4"/>
  <c r="P29" i="4"/>
  <c r="Z29" i="4"/>
  <c r="AE29" i="4"/>
  <c r="AH29" i="4"/>
  <c r="AI29" i="4"/>
  <c r="AK29" i="4"/>
  <c r="A30" i="4"/>
  <c r="B30" i="4"/>
  <c r="C30" i="4"/>
  <c r="D30" i="4"/>
  <c r="E30" i="4"/>
  <c r="F30" i="4"/>
  <c r="I30" i="4"/>
  <c r="L30" i="4"/>
  <c r="N30" i="4"/>
  <c r="P30" i="4"/>
  <c r="Z30" i="4"/>
  <c r="AE30" i="4"/>
  <c r="AH30" i="4"/>
  <c r="AI30" i="4"/>
  <c r="A31" i="4"/>
  <c r="B31" i="4"/>
  <c r="C31" i="4"/>
  <c r="D31" i="4"/>
  <c r="E31" i="4"/>
  <c r="F31" i="4"/>
  <c r="I31" i="4"/>
  <c r="L31" i="4"/>
  <c r="N31" i="4"/>
  <c r="P31" i="4"/>
  <c r="AE31" i="4"/>
  <c r="AH31" i="4"/>
  <c r="AI31" i="4"/>
  <c r="A32" i="4"/>
  <c r="B32" i="4"/>
  <c r="C32" i="4"/>
  <c r="D32" i="4"/>
  <c r="E32" i="4"/>
  <c r="F32" i="4"/>
  <c r="I32" i="4"/>
  <c r="L32" i="4"/>
  <c r="N32" i="4"/>
  <c r="P32" i="4"/>
  <c r="Z32" i="4"/>
  <c r="AE32" i="4"/>
  <c r="AH32" i="4"/>
  <c r="AI32" i="4"/>
  <c r="A33" i="4"/>
  <c r="B33" i="4"/>
  <c r="C33" i="4"/>
  <c r="D33" i="4"/>
  <c r="E33" i="4"/>
  <c r="F33" i="4"/>
  <c r="I33" i="4"/>
  <c r="L33" i="4"/>
  <c r="N33" i="4"/>
  <c r="P33" i="4"/>
  <c r="Q33" i="4"/>
  <c r="AE33" i="4"/>
  <c r="AH33" i="4"/>
  <c r="AI33" i="4"/>
  <c r="A34" i="4"/>
  <c r="B34" i="4"/>
  <c r="C34" i="4"/>
  <c r="D34" i="4"/>
  <c r="E34" i="4"/>
  <c r="F34" i="4"/>
  <c r="I34" i="4"/>
  <c r="L34" i="4"/>
  <c r="N34" i="4"/>
  <c r="P34" i="4"/>
  <c r="Z34" i="4"/>
  <c r="AE34" i="4"/>
  <c r="AH34" i="4"/>
  <c r="AI34" i="4"/>
  <c r="A35" i="4"/>
  <c r="B35" i="4"/>
  <c r="C35" i="4"/>
  <c r="D35" i="4"/>
  <c r="E35" i="4"/>
  <c r="F35" i="4"/>
  <c r="I35" i="4"/>
  <c r="L35" i="4"/>
  <c r="N35" i="4"/>
  <c r="P35" i="4"/>
  <c r="Z35" i="4"/>
  <c r="AE35" i="4"/>
  <c r="AH35" i="4"/>
  <c r="AI35" i="4"/>
  <c r="A36" i="4"/>
  <c r="B36" i="4"/>
  <c r="C36" i="4"/>
  <c r="D36" i="4"/>
  <c r="E36" i="4"/>
  <c r="F36" i="4"/>
  <c r="I36" i="4"/>
  <c r="L36" i="4"/>
  <c r="N36" i="4"/>
  <c r="P36" i="4"/>
  <c r="Z36" i="4"/>
  <c r="AE36" i="4"/>
  <c r="AH36" i="4"/>
  <c r="AI36" i="4"/>
  <c r="A37" i="4"/>
  <c r="B37" i="4"/>
  <c r="C37" i="4"/>
  <c r="D37" i="4"/>
  <c r="E37" i="4"/>
  <c r="F37" i="4"/>
  <c r="I37" i="4"/>
  <c r="L37" i="4"/>
  <c r="P37" i="4"/>
  <c r="S37" i="4"/>
  <c r="Z37" i="4"/>
  <c r="AE37" i="4"/>
  <c r="AH37" i="4"/>
  <c r="AI37" i="4"/>
  <c r="A38" i="4"/>
  <c r="B38" i="4"/>
  <c r="C38" i="4"/>
  <c r="D38" i="4"/>
  <c r="E38" i="4"/>
  <c r="F38" i="4"/>
  <c r="I38" i="4"/>
  <c r="L38" i="4"/>
  <c r="N38" i="4"/>
  <c r="P38" i="4"/>
  <c r="Z38" i="4"/>
  <c r="AE38" i="4"/>
  <c r="AH38" i="4"/>
  <c r="AI38" i="4"/>
  <c r="A39" i="4"/>
  <c r="B39" i="4"/>
  <c r="C39" i="4"/>
  <c r="D39" i="4"/>
  <c r="E39" i="4"/>
  <c r="F39" i="4"/>
  <c r="I39" i="4"/>
  <c r="L39" i="4"/>
  <c r="N39" i="4"/>
  <c r="P39" i="4"/>
  <c r="Z39" i="4"/>
  <c r="AE39" i="4"/>
  <c r="AH39" i="4"/>
  <c r="AI39" i="4"/>
  <c r="A40" i="4"/>
  <c r="B40" i="4"/>
  <c r="C40" i="4"/>
  <c r="D40" i="4"/>
  <c r="E40" i="4"/>
  <c r="F40" i="4"/>
  <c r="I40" i="4"/>
  <c r="L40" i="4"/>
  <c r="N40" i="4"/>
  <c r="P40" i="4"/>
  <c r="Z40" i="4"/>
  <c r="AE40" i="4"/>
  <c r="AH40" i="4"/>
  <c r="AI40" i="4"/>
  <c r="A41" i="4"/>
  <c r="B41" i="4"/>
  <c r="C41" i="4"/>
  <c r="D41" i="4"/>
  <c r="E41" i="4"/>
  <c r="F41" i="4"/>
  <c r="I41" i="4"/>
  <c r="L41" i="4"/>
  <c r="N41" i="4"/>
  <c r="P41" i="4"/>
  <c r="Z41" i="4"/>
  <c r="AE41" i="4"/>
  <c r="AH41" i="4"/>
  <c r="AI41" i="4"/>
  <c r="A42" i="4"/>
  <c r="B42" i="4"/>
  <c r="C42" i="4"/>
  <c r="D42" i="4"/>
  <c r="E42" i="4"/>
  <c r="F42" i="4"/>
  <c r="I42" i="4"/>
  <c r="L42" i="4"/>
  <c r="N42" i="4"/>
  <c r="P42" i="4"/>
  <c r="Z42" i="4"/>
  <c r="AE42" i="4"/>
  <c r="AH42" i="4"/>
  <c r="AI42" i="4"/>
  <c r="A43" i="4"/>
  <c r="B43" i="4"/>
  <c r="C43" i="4"/>
  <c r="D43" i="4"/>
  <c r="E43" i="4"/>
  <c r="F43" i="4"/>
  <c r="I43" i="4"/>
  <c r="L43" i="4"/>
  <c r="N43" i="4"/>
  <c r="P43" i="4"/>
  <c r="Q43" i="4"/>
  <c r="Z43" i="4"/>
  <c r="AE43" i="4"/>
  <c r="AH43" i="4"/>
  <c r="AI43" i="4"/>
  <c r="A44" i="4"/>
  <c r="B44" i="4"/>
  <c r="C44" i="4"/>
  <c r="D44" i="4"/>
  <c r="E44" i="4"/>
  <c r="F44" i="4"/>
  <c r="I44" i="4"/>
  <c r="L44" i="4"/>
  <c r="N44" i="4"/>
  <c r="P44" i="4"/>
  <c r="Z44" i="4"/>
  <c r="AE44" i="4"/>
  <c r="AH44" i="4"/>
  <c r="AI44" i="4"/>
  <c r="A45" i="4"/>
  <c r="B45" i="4"/>
  <c r="C45" i="4"/>
  <c r="D45" i="4"/>
  <c r="E45" i="4"/>
  <c r="F45" i="4"/>
  <c r="I45" i="4"/>
  <c r="L45" i="4"/>
  <c r="N45" i="4"/>
  <c r="P45" i="4"/>
  <c r="Z45" i="4"/>
  <c r="AE45" i="4"/>
  <c r="AH45" i="4"/>
  <c r="AI45" i="4"/>
  <c r="A46" i="4"/>
  <c r="B46" i="4"/>
  <c r="C46" i="4"/>
  <c r="D46" i="4"/>
  <c r="E46" i="4"/>
  <c r="F46" i="4"/>
  <c r="I46" i="4"/>
  <c r="L46" i="4"/>
  <c r="N46" i="4"/>
  <c r="P46" i="4"/>
  <c r="Z46" i="4"/>
  <c r="AE46" i="4"/>
  <c r="AH46" i="4"/>
  <c r="AI46" i="4"/>
  <c r="A47" i="4"/>
  <c r="B47" i="4"/>
  <c r="C47" i="4"/>
  <c r="D47" i="4"/>
  <c r="E47" i="4"/>
  <c r="F47" i="4"/>
  <c r="I47" i="4"/>
  <c r="L47" i="4"/>
  <c r="N47" i="4"/>
  <c r="P47" i="4"/>
  <c r="Z47" i="4"/>
  <c r="AE47" i="4"/>
  <c r="AH47" i="4"/>
  <c r="AI47" i="4"/>
  <c r="AK47" i="4"/>
  <c r="A48" i="4"/>
  <c r="B48" i="4"/>
  <c r="C48" i="4"/>
  <c r="D48" i="4"/>
  <c r="E48" i="4"/>
  <c r="F48" i="4"/>
  <c r="I48" i="4"/>
  <c r="L48" i="4"/>
  <c r="N48" i="4"/>
  <c r="P48" i="4"/>
  <c r="X48" i="4"/>
  <c r="Z48" i="4"/>
  <c r="AE48" i="4"/>
  <c r="AH48" i="4"/>
  <c r="AI48" i="4"/>
  <c r="AK48" i="4"/>
  <c r="A49" i="4"/>
  <c r="B49" i="4"/>
  <c r="C49" i="4"/>
  <c r="D49" i="4"/>
  <c r="E49" i="4"/>
  <c r="F49" i="4"/>
  <c r="I49" i="4"/>
  <c r="L49" i="4"/>
  <c r="N49" i="4"/>
  <c r="P49" i="4"/>
  <c r="Z49" i="4"/>
  <c r="AE49" i="4"/>
  <c r="AH49" i="4"/>
  <c r="AI49" i="4"/>
  <c r="A50" i="4"/>
  <c r="B50" i="4"/>
  <c r="C50" i="4"/>
  <c r="D50" i="4"/>
  <c r="E50" i="4"/>
  <c r="F50" i="4"/>
  <c r="I50" i="4"/>
  <c r="L50" i="4"/>
  <c r="N50" i="4"/>
  <c r="P50" i="4"/>
  <c r="Z50" i="4"/>
  <c r="AE50" i="4"/>
  <c r="AH50" i="4"/>
  <c r="AI50" i="4"/>
  <c r="A51" i="4"/>
  <c r="B51" i="4"/>
  <c r="C51" i="4"/>
  <c r="D51" i="4"/>
  <c r="E51" i="4"/>
  <c r="F51" i="4"/>
  <c r="I51" i="4"/>
  <c r="L51" i="4"/>
  <c r="N51" i="4"/>
  <c r="P51" i="4"/>
  <c r="Z51" i="4"/>
  <c r="AE51" i="4"/>
  <c r="AH51" i="4"/>
  <c r="AI51" i="4"/>
  <c r="A52" i="4"/>
  <c r="B52" i="4"/>
  <c r="C52" i="4"/>
  <c r="D52" i="4"/>
  <c r="E52" i="4"/>
  <c r="F52" i="4"/>
  <c r="I52" i="4"/>
  <c r="L52" i="4"/>
  <c r="N52" i="4"/>
  <c r="P52" i="4"/>
  <c r="Z52" i="4"/>
  <c r="AE52" i="4"/>
  <c r="AH52" i="4"/>
  <c r="AI52" i="4"/>
  <c r="AK52" i="4"/>
  <c r="A53" i="4"/>
  <c r="B53" i="4"/>
  <c r="C53" i="4"/>
  <c r="D53" i="4"/>
  <c r="E53" i="4"/>
  <c r="F53" i="4"/>
  <c r="I53" i="4"/>
  <c r="L53" i="4"/>
  <c r="N53" i="4"/>
  <c r="P53" i="4"/>
  <c r="Z53" i="4"/>
  <c r="AE53" i="4"/>
  <c r="AH53" i="4"/>
  <c r="AI53" i="4"/>
  <c r="A54" i="4"/>
  <c r="B54" i="4"/>
  <c r="C54" i="4"/>
  <c r="D54" i="4"/>
  <c r="E54" i="4"/>
  <c r="F54" i="4"/>
  <c r="I54" i="4"/>
  <c r="L54" i="4"/>
  <c r="N54" i="4"/>
  <c r="P54" i="4"/>
  <c r="Z54" i="4"/>
  <c r="AE54" i="4"/>
  <c r="AH54" i="4"/>
  <c r="AI54" i="4"/>
  <c r="A55" i="4"/>
  <c r="B55" i="4"/>
  <c r="C55" i="4"/>
  <c r="D55" i="4"/>
  <c r="E55" i="4"/>
  <c r="F55" i="4"/>
  <c r="I55" i="4"/>
  <c r="L55" i="4"/>
  <c r="N55" i="4"/>
  <c r="P55" i="4"/>
  <c r="X55" i="4"/>
  <c r="Z55" i="4"/>
  <c r="AE55" i="4"/>
  <c r="AF55" i="4"/>
  <c r="AH55" i="4"/>
  <c r="AI55" i="4"/>
  <c r="AK55" i="4"/>
  <c r="A56" i="4"/>
  <c r="B56" i="4"/>
  <c r="C56" i="4"/>
  <c r="D56" i="4"/>
  <c r="E56" i="4"/>
  <c r="F56" i="4"/>
  <c r="I56" i="4"/>
  <c r="L56" i="4"/>
  <c r="N56" i="4"/>
  <c r="P56" i="4"/>
  <c r="Z56" i="4"/>
  <c r="AE56" i="4"/>
  <c r="AH56" i="4"/>
  <c r="AI56" i="4"/>
  <c r="AK56" i="4"/>
  <c r="A57" i="4"/>
  <c r="B57" i="4"/>
  <c r="C57" i="4"/>
  <c r="D57" i="4"/>
  <c r="E57" i="4"/>
  <c r="F57" i="4"/>
  <c r="I57" i="4"/>
  <c r="L57" i="4"/>
  <c r="N57" i="4"/>
  <c r="P57" i="4"/>
  <c r="Z57" i="4"/>
  <c r="AE57" i="4"/>
  <c r="AH57" i="4"/>
  <c r="AI57" i="4"/>
  <c r="A58" i="4"/>
  <c r="B58" i="4"/>
  <c r="C58" i="4"/>
  <c r="D58" i="4"/>
  <c r="E58" i="4"/>
  <c r="F58" i="4"/>
  <c r="I58" i="4"/>
  <c r="L58" i="4"/>
  <c r="N58" i="4"/>
  <c r="P58" i="4"/>
  <c r="Z58" i="4"/>
  <c r="AE58" i="4"/>
  <c r="AF58" i="4"/>
  <c r="AH58" i="4"/>
  <c r="AI58" i="4"/>
  <c r="AK58" i="4"/>
  <c r="A59" i="4"/>
  <c r="B59" i="4"/>
  <c r="C59" i="4"/>
  <c r="D59" i="4"/>
  <c r="E59" i="4"/>
  <c r="F59" i="4"/>
  <c r="I59" i="4"/>
  <c r="L59" i="4"/>
  <c r="N59" i="4"/>
  <c r="P59" i="4"/>
  <c r="Z59" i="4"/>
  <c r="AE59" i="4"/>
  <c r="AH59" i="4"/>
  <c r="AI59" i="4"/>
  <c r="AK59" i="4"/>
  <c r="A60" i="4"/>
  <c r="B60" i="4"/>
  <c r="C60" i="4"/>
  <c r="D60" i="4"/>
  <c r="E60" i="4"/>
  <c r="F60" i="4"/>
  <c r="I60" i="4"/>
  <c r="L60" i="4"/>
  <c r="N60" i="4"/>
  <c r="P60" i="4"/>
  <c r="Z60" i="4"/>
  <c r="AE60" i="4"/>
  <c r="AH60" i="4"/>
  <c r="AI60" i="4"/>
  <c r="A61" i="4"/>
  <c r="B61" i="4"/>
  <c r="C61" i="4"/>
  <c r="D61" i="4"/>
  <c r="E61" i="4"/>
  <c r="F61" i="4"/>
  <c r="I61" i="4"/>
  <c r="L61" i="4"/>
  <c r="AH61" i="4"/>
  <c r="AI61" i="4"/>
  <c r="AK61" i="4"/>
  <c r="A62" i="4"/>
  <c r="B62" i="4"/>
  <c r="C62" i="4"/>
  <c r="D62" i="4"/>
  <c r="E62" i="4"/>
  <c r="F62" i="4"/>
  <c r="AH62" i="4"/>
  <c r="AI62" i="4"/>
  <c r="AK62" i="4"/>
  <c r="A63" i="4"/>
  <c r="B63" i="4"/>
  <c r="C63" i="4"/>
  <c r="D63" i="4"/>
  <c r="E63" i="4"/>
  <c r="F63" i="4"/>
  <c r="L63" i="4"/>
  <c r="AH63" i="4"/>
  <c r="AI63" i="4"/>
  <c r="AK63" i="4"/>
  <c r="A64" i="4"/>
  <c r="B64" i="4"/>
  <c r="C64" i="4"/>
  <c r="D64" i="4"/>
  <c r="E64" i="4"/>
  <c r="F64" i="4"/>
  <c r="L64" i="4"/>
  <c r="AH64" i="4"/>
  <c r="AI64" i="4"/>
  <c r="AK64" i="4"/>
  <c r="A65" i="4"/>
  <c r="B65" i="4"/>
  <c r="C65" i="4"/>
  <c r="D65" i="4"/>
  <c r="E65" i="4"/>
  <c r="F65" i="4"/>
  <c r="L65" i="4"/>
  <c r="AH65" i="4"/>
  <c r="AI65" i="4"/>
  <c r="AK65" i="4"/>
  <c r="A66" i="4"/>
  <c r="B66" i="4"/>
  <c r="C66" i="4"/>
  <c r="D66" i="4"/>
  <c r="E66" i="4"/>
  <c r="F66" i="4"/>
  <c r="AH66" i="4"/>
  <c r="AI66" i="4"/>
  <c r="A67" i="4"/>
  <c r="B67" i="4"/>
  <c r="C67" i="4"/>
  <c r="D67" i="4"/>
  <c r="E67" i="4"/>
  <c r="F67" i="4"/>
  <c r="L67" i="4"/>
  <c r="P67" i="4"/>
  <c r="AH67" i="4"/>
  <c r="AI67" i="4"/>
  <c r="A68" i="4"/>
  <c r="B68" i="4"/>
  <c r="C68" i="4"/>
  <c r="D68" i="4"/>
  <c r="E68" i="4"/>
  <c r="F68" i="4"/>
  <c r="P68" i="4"/>
  <c r="AH68" i="4"/>
  <c r="AI68" i="4"/>
  <c r="A69" i="4"/>
  <c r="B69" i="4"/>
  <c r="C69" i="4"/>
  <c r="D69" i="4"/>
  <c r="E69" i="4"/>
  <c r="F69" i="4"/>
  <c r="L69" i="4"/>
  <c r="P69" i="4"/>
  <c r="AH69" i="4"/>
  <c r="AI69" i="4"/>
  <c r="A70" i="4"/>
  <c r="B70" i="4"/>
  <c r="C70" i="4"/>
  <c r="D70" i="4"/>
  <c r="E70" i="4"/>
  <c r="F70" i="4"/>
  <c r="P70" i="4"/>
  <c r="AH70" i="4"/>
  <c r="AI70" i="4"/>
  <c r="A71" i="4"/>
  <c r="B71" i="4"/>
  <c r="C71" i="4"/>
  <c r="D71" i="4"/>
  <c r="E71" i="4"/>
  <c r="F71" i="4"/>
  <c r="L71" i="4"/>
  <c r="P71" i="4"/>
  <c r="AH71" i="4"/>
  <c r="AI71" i="4"/>
  <c r="AK71" i="4"/>
  <c r="A72" i="4"/>
  <c r="B72" i="4"/>
  <c r="C72" i="4"/>
  <c r="D72" i="4"/>
  <c r="E72" i="4"/>
  <c r="F72" i="4"/>
  <c r="L72" i="4"/>
  <c r="P72" i="4"/>
  <c r="AH72" i="4"/>
  <c r="AI72" i="4"/>
  <c r="A73" i="4"/>
  <c r="B73" i="4"/>
  <c r="C73" i="4"/>
  <c r="D73" i="4"/>
  <c r="E73" i="4"/>
  <c r="F73" i="4"/>
  <c r="I73" i="4"/>
  <c r="L73" i="4"/>
  <c r="P73" i="4"/>
  <c r="AH73" i="4"/>
  <c r="AI73" i="4"/>
  <c r="A74" i="4"/>
  <c r="B74" i="4"/>
  <c r="C74" i="4"/>
  <c r="D74" i="4"/>
  <c r="E74" i="4"/>
  <c r="F74" i="4"/>
  <c r="L74" i="4"/>
  <c r="P74" i="4"/>
  <c r="AH74" i="4"/>
  <c r="AI74" i="4"/>
  <c r="AK74" i="4"/>
  <c r="A75" i="4"/>
  <c r="B75" i="4"/>
  <c r="C75" i="4"/>
  <c r="D75" i="4"/>
  <c r="E75" i="4"/>
  <c r="F75" i="4"/>
  <c r="I75" i="4"/>
  <c r="L75" i="4"/>
  <c r="P75" i="4"/>
  <c r="Q75" i="4"/>
  <c r="AH75" i="4"/>
  <c r="AI75" i="4"/>
  <c r="A76" i="4"/>
  <c r="B76" i="4"/>
  <c r="C76" i="4"/>
  <c r="D76" i="4"/>
  <c r="E76" i="4"/>
  <c r="F76" i="4"/>
  <c r="L76" i="4"/>
  <c r="P76" i="4"/>
  <c r="AF76" i="4"/>
  <c r="AH76" i="4"/>
  <c r="AI76" i="4"/>
  <c r="A77" i="4"/>
  <c r="B77" i="4"/>
  <c r="C77" i="4"/>
  <c r="D77" i="4"/>
  <c r="E77" i="4"/>
  <c r="F77" i="4"/>
  <c r="L77" i="4"/>
  <c r="P77" i="4"/>
  <c r="X77" i="4"/>
  <c r="Z77" i="4"/>
  <c r="AC77" i="4"/>
  <c r="AF77" i="4"/>
  <c r="AH77" i="4"/>
  <c r="AI77" i="4"/>
  <c r="A78" i="4"/>
  <c r="B78" i="4"/>
  <c r="C78" i="4"/>
  <c r="D78" i="4"/>
  <c r="E78" i="4"/>
  <c r="F78" i="4"/>
  <c r="I78" i="4"/>
  <c r="L78" i="4"/>
  <c r="P78" i="4"/>
  <c r="X78" i="4"/>
  <c r="Z78" i="4"/>
  <c r="AC78" i="4"/>
  <c r="AF78" i="4"/>
  <c r="AH78" i="4"/>
  <c r="AI78" i="4"/>
  <c r="AK78" i="4"/>
  <c r="A79" i="4"/>
  <c r="B79" i="4"/>
  <c r="C79" i="4"/>
  <c r="D79" i="4"/>
  <c r="E79" i="4"/>
  <c r="F79" i="4"/>
  <c r="L79" i="4"/>
  <c r="P79" i="4"/>
  <c r="Q79" i="4"/>
  <c r="Z79" i="4"/>
  <c r="AF79" i="4"/>
  <c r="AH79" i="4"/>
  <c r="AI79" i="4"/>
  <c r="AK79" i="4"/>
  <c r="A80" i="4"/>
  <c r="B80" i="4"/>
  <c r="C80" i="4"/>
  <c r="D80" i="4"/>
  <c r="E80" i="4"/>
  <c r="F80" i="4"/>
  <c r="L80" i="4"/>
  <c r="P80" i="4"/>
  <c r="Q80" i="4"/>
  <c r="Z80" i="4"/>
  <c r="AF80" i="4"/>
  <c r="AH80" i="4"/>
  <c r="AI80" i="4"/>
  <c r="AK80" i="4"/>
  <c r="A81" i="4"/>
  <c r="B81" i="4"/>
  <c r="C81" i="4"/>
  <c r="D81" i="4"/>
  <c r="E81" i="4"/>
  <c r="F81" i="4"/>
  <c r="I81" i="4"/>
  <c r="L81" i="4"/>
  <c r="N81" i="4"/>
  <c r="P81" i="4"/>
  <c r="Q81" i="4"/>
  <c r="Z81" i="4"/>
  <c r="AF81" i="4"/>
  <c r="AH81" i="4"/>
  <c r="AI81" i="4"/>
  <c r="AK81" i="4"/>
  <c r="A82" i="4"/>
  <c r="B82" i="4"/>
  <c r="C82" i="4"/>
  <c r="D82" i="4"/>
  <c r="E82" i="4"/>
  <c r="F82" i="4"/>
  <c r="I82" i="4"/>
  <c r="L82" i="4"/>
  <c r="P82" i="4"/>
  <c r="Q82" i="4"/>
  <c r="Z82" i="4"/>
  <c r="AF82" i="4"/>
  <c r="AH82" i="4"/>
  <c r="AI82" i="4"/>
  <c r="AK82" i="4"/>
  <c r="A83" i="4"/>
  <c r="B83" i="4"/>
  <c r="C83" i="4"/>
  <c r="D83" i="4"/>
  <c r="E83" i="4"/>
  <c r="F83" i="4"/>
  <c r="I83" i="4"/>
  <c r="L83" i="4"/>
  <c r="P83" i="4"/>
  <c r="Z83" i="4"/>
  <c r="AF83" i="4"/>
  <c r="AH83" i="4"/>
  <c r="AI83" i="4"/>
  <c r="AK83" i="4"/>
  <c r="A84" i="4"/>
  <c r="B84" i="4"/>
  <c r="C84" i="4"/>
  <c r="D84" i="4"/>
  <c r="E84" i="4"/>
  <c r="F84" i="4"/>
  <c r="L84" i="4"/>
  <c r="P84" i="4"/>
  <c r="Q84" i="4"/>
  <c r="Z84" i="4"/>
  <c r="AF84" i="4"/>
  <c r="AH84" i="4"/>
  <c r="AI84" i="4"/>
  <c r="AK84" i="4"/>
  <c r="A85" i="4"/>
  <c r="B85" i="4"/>
  <c r="C85" i="4"/>
  <c r="D85" i="4"/>
  <c r="E85" i="4"/>
  <c r="F85" i="4"/>
  <c r="L85" i="4"/>
  <c r="P85" i="4"/>
  <c r="Q85" i="4"/>
  <c r="X85" i="4"/>
  <c r="Z85" i="4"/>
  <c r="AF85" i="4"/>
  <c r="AH85" i="4"/>
  <c r="AI85" i="4"/>
  <c r="AK85" i="4"/>
  <c r="A86" i="4"/>
  <c r="B86" i="4"/>
  <c r="C86" i="4"/>
  <c r="D86" i="4"/>
  <c r="E86" i="4"/>
  <c r="F86" i="4"/>
  <c r="L86" i="4"/>
  <c r="P86" i="4"/>
  <c r="Q86" i="4"/>
  <c r="X86" i="4"/>
  <c r="Z86" i="4"/>
  <c r="AF86" i="4"/>
  <c r="AH86" i="4"/>
  <c r="AI86" i="4"/>
  <c r="AK86" i="4"/>
  <c r="A87" i="4"/>
  <c r="B87" i="4"/>
  <c r="C87" i="4"/>
  <c r="D87" i="4"/>
  <c r="E87" i="4"/>
  <c r="F87" i="4"/>
  <c r="L87" i="4"/>
  <c r="P87" i="4"/>
  <c r="Q87" i="4"/>
  <c r="X87" i="4"/>
  <c r="Z87" i="4"/>
  <c r="AC87" i="4"/>
  <c r="AF87" i="4"/>
  <c r="AH87" i="4"/>
  <c r="AI87" i="4"/>
  <c r="AK87" i="4"/>
  <c r="A88" i="4"/>
  <c r="B88" i="4"/>
  <c r="C88" i="4"/>
  <c r="D88" i="4"/>
  <c r="E88" i="4"/>
  <c r="F88" i="4"/>
  <c r="L88" i="4"/>
  <c r="P88" i="4"/>
  <c r="Q88" i="4"/>
  <c r="Z88" i="4"/>
  <c r="AF88" i="4"/>
  <c r="AH88" i="4"/>
  <c r="AI88" i="4"/>
  <c r="AK88" i="4"/>
  <c r="A89" i="4"/>
  <c r="B89" i="4"/>
  <c r="C89" i="4"/>
  <c r="D89" i="4"/>
  <c r="E89" i="4"/>
  <c r="F89" i="4"/>
  <c r="I89" i="4"/>
  <c r="L89" i="4"/>
  <c r="P89" i="4"/>
  <c r="Q89" i="4"/>
  <c r="X89" i="4"/>
  <c r="Z89" i="4"/>
  <c r="AF89" i="4"/>
  <c r="AH89" i="4"/>
  <c r="AI89" i="4"/>
  <c r="AK89" i="4"/>
  <c r="A90" i="4"/>
  <c r="B90" i="4"/>
  <c r="C90" i="4"/>
  <c r="D90" i="4"/>
  <c r="E90" i="4"/>
  <c r="F90" i="4"/>
  <c r="L90" i="4"/>
  <c r="P90" i="4"/>
  <c r="Q90" i="4"/>
  <c r="X90" i="4"/>
  <c r="Z90" i="4"/>
  <c r="AH90" i="4"/>
  <c r="AI90" i="4"/>
  <c r="AK90" i="4"/>
  <c r="A91" i="4"/>
  <c r="B91" i="4"/>
  <c r="C91" i="4"/>
  <c r="D91" i="4"/>
  <c r="E91" i="4"/>
  <c r="F91" i="4"/>
  <c r="L91" i="4"/>
  <c r="P91" i="4"/>
  <c r="Z91" i="4"/>
  <c r="AH91" i="4"/>
  <c r="AI91" i="4"/>
  <c r="AK91" i="4"/>
  <c r="A92" i="4"/>
  <c r="B92" i="4"/>
  <c r="C92" i="4"/>
  <c r="D92" i="4"/>
  <c r="E92" i="4"/>
  <c r="F92" i="4"/>
  <c r="L92" i="4"/>
  <c r="P92" i="4"/>
  <c r="Q92" i="4"/>
  <c r="Z92" i="4"/>
  <c r="AH92" i="4"/>
  <c r="AI92" i="4"/>
  <c r="A93" i="4"/>
  <c r="B93" i="4"/>
  <c r="C93" i="4"/>
  <c r="D93" i="4"/>
  <c r="E93" i="4"/>
  <c r="F93" i="4"/>
  <c r="I93" i="4"/>
  <c r="L93" i="4"/>
  <c r="P93" i="4"/>
  <c r="Z93" i="4"/>
  <c r="AH93" i="4"/>
  <c r="AI93" i="4"/>
  <c r="AK93" i="4"/>
  <c r="A94" i="4"/>
  <c r="B94" i="4"/>
  <c r="C94" i="4"/>
  <c r="D94" i="4"/>
  <c r="E94" i="4"/>
  <c r="F94" i="4"/>
  <c r="L94" i="4"/>
  <c r="P94" i="4"/>
  <c r="Q94" i="4"/>
  <c r="Z94" i="4"/>
  <c r="AH94" i="4"/>
  <c r="AI94" i="4"/>
  <c r="AK94" i="4"/>
  <c r="A95" i="4"/>
  <c r="B95" i="4"/>
  <c r="C95" i="4"/>
  <c r="D95" i="4"/>
  <c r="E95" i="4"/>
  <c r="F95" i="4"/>
  <c r="I95" i="4"/>
  <c r="L95" i="4"/>
  <c r="P95" i="4"/>
  <c r="Q95" i="4"/>
  <c r="X95" i="4"/>
  <c r="Z95" i="4"/>
  <c r="AF95" i="4"/>
  <c r="AH95" i="4"/>
  <c r="AI95" i="4"/>
  <c r="AK95" i="4"/>
  <c r="A96" i="4"/>
  <c r="B96" i="4"/>
  <c r="C96" i="4"/>
  <c r="D96" i="4"/>
  <c r="E96" i="4"/>
  <c r="F96" i="4"/>
  <c r="L96" i="4"/>
  <c r="P96" i="4"/>
  <c r="Q96" i="4"/>
  <c r="X96" i="4"/>
  <c r="Z96" i="4"/>
  <c r="AF96" i="4"/>
  <c r="AH96" i="4"/>
  <c r="AI96" i="4"/>
  <c r="AK96" i="4"/>
  <c r="A97" i="4"/>
  <c r="B97" i="4"/>
  <c r="C97" i="4"/>
  <c r="D97" i="4"/>
  <c r="E97" i="4"/>
  <c r="F97" i="4"/>
  <c r="L97" i="4"/>
  <c r="P97" i="4"/>
  <c r="Q97" i="4"/>
  <c r="Z97" i="4"/>
  <c r="AF97" i="4"/>
  <c r="AH97" i="4"/>
  <c r="AI97" i="4"/>
  <c r="AK97" i="4"/>
  <c r="A98" i="4"/>
  <c r="B98" i="4"/>
  <c r="C98" i="4"/>
  <c r="D98" i="4"/>
  <c r="E98" i="4"/>
  <c r="F98" i="4"/>
  <c r="I98" i="4"/>
  <c r="L98" i="4"/>
  <c r="P98" i="4"/>
  <c r="Z98" i="4"/>
  <c r="AH98" i="4"/>
  <c r="AI98" i="4"/>
  <c r="AK98" i="4"/>
  <c r="A99" i="4"/>
  <c r="B99" i="4"/>
  <c r="C99" i="4"/>
  <c r="D99" i="4"/>
  <c r="E99" i="4"/>
  <c r="F99" i="4"/>
  <c r="I99" i="4"/>
  <c r="L99" i="4"/>
  <c r="P99" i="4"/>
  <c r="Q99" i="4"/>
  <c r="Z99" i="4"/>
  <c r="AH99" i="4"/>
  <c r="AI99" i="4"/>
  <c r="AK99" i="4"/>
  <c r="A100" i="4"/>
  <c r="B100" i="4"/>
  <c r="C100" i="4"/>
  <c r="D100" i="4"/>
  <c r="E100" i="4"/>
  <c r="F100" i="4"/>
  <c r="L100" i="4"/>
  <c r="P100" i="4"/>
  <c r="Q100" i="4"/>
  <c r="Z100" i="4"/>
  <c r="AH100" i="4"/>
  <c r="AI100" i="4"/>
  <c r="AK100" i="4"/>
  <c r="A101" i="4"/>
  <c r="B101" i="4"/>
  <c r="C101" i="4"/>
  <c r="D101" i="4"/>
  <c r="E101" i="4"/>
  <c r="F101" i="4"/>
  <c r="I101" i="4"/>
  <c r="L101" i="4"/>
  <c r="P101" i="4"/>
  <c r="Q101" i="4"/>
  <c r="AH101" i="4"/>
  <c r="AI101" i="4"/>
  <c r="AK101" i="4"/>
  <c r="A102" i="4"/>
  <c r="B102" i="4"/>
  <c r="C102" i="4"/>
  <c r="D102" i="4"/>
  <c r="E102" i="4"/>
  <c r="F102" i="4"/>
  <c r="L102" i="4"/>
  <c r="P102" i="4"/>
  <c r="Q102" i="4"/>
  <c r="AH102" i="4"/>
  <c r="AI102" i="4"/>
  <c r="AK102" i="4"/>
  <c r="A103" i="4"/>
  <c r="B103" i="4"/>
  <c r="C103" i="4"/>
  <c r="D103" i="4"/>
  <c r="E103" i="4"/>
  <c r="F103" i="4"/>
  <c r="L103" i="4"/>
  <c r="P103" i="4"/>
  <c r="Q103" i="4"/>
  <c r="Z103" i="4"/>
  <c r="AH103" i="4"/>
  <c r="AI103" i="4"/>
  <c r="AK103" i="4"/>
  <c r="A104" i="4"/>
  <c r="B104" i="4"/>
  <c r="C104" i="4"/>
  <c r="D104" i="4"/>
  <c r="E104" i="4"/>
  <c r="F104" i="4"/>
  <c r="I104" i="4"/>
  <c r="L104" i="4"/>
  <c r="P104" i="4"/>
  <c r="Q104" i="4"/>
  <c r="X104" i="4"/>
  <c r="Z104" i="4"/>
  <c r="AC104" i="4"/>
  <c r="AH104" i="4"/>
  <c r="AI104" i="4"/>
  <c r="AK104" i="4"/>
  <c r="F13" i="2"/>
  <c r="G43" i="4" s="1"/>
  <c r="AH15" i="4"/>
  <c r="AG15" i="4"/>
  <c r="AF15" i="4"/>
  <c r="AI15" i="4"/>
  <c r="H88" i="4" l="1"/>
  <c r="G88" i="4" s="1"/>
  <c r="O88" i="4" s="1"/>
  <c r="G49" i="4"/>
  <c r="Q49" i="4" s="1"/>
  <c r="G21" i="4"/>
  <c r="AA21" i="4" s="1"/>
  <c r="H71" i="4"/>
  <c r="G71" i="4" s="1"/>
  <c r="H89" i="4"/>
  <c r="G89" i="4" s="1"/>
  <c r="U89" i="4" s="1"/>
  <c r="H97" i="4"/>
  <c r="G97" i="4" s="1"/>
  <c r="H67" i="4"/>
  <c r="G67" i="4" s="1"/>
  <c r="J67" i="4" s="1"/>
  <c r="H101" i="4"/>
  <c r="G101" i="4" s="1"/>
  <c r="AE101" i="4" s="1"/>
  <c r="K101" i="4"/>
  <c r="AA101" i="4"/>
  <c r="AL101" i="4" s="1"/>
  <c r="AC101" i="4"/>
  <c r="M101" i="4"/>
  <c r="AG101" i="4"/>
  <c r="U101" i="4"/>
  <c r="T43" i="4"/>
  <c r="R43" i="4"/>
  <c r="S43" i="4"/>
  <c r="AC43" i="4"/>
  <c r="AD43" i="4"/>
  <c r="Y89" i="4"/>
  <c r="M89" i="4"/>
  <c r="AE89" i="4"/>
  <c r="O89" i="4"/>
  <c r="AG89" i="4"/>
  <c r="S89" i="4"/>
  <c r="R88" i="4"/>
  <c r="W88" i="4"/>
  <c r="AB88" i="4"/>
  <c r="AC88" i="4"/>
  <c r="AE88" i="4"/>
  <c r="T49" i="4"/>
  <c r="S49" i="4"/>
  <c r="AB21" i="4"/>
  <c r="O21" i="4"/>
  <c r="AC21" i="4"/>
  <c r="Q21" i="4"/>
  <c r="S21" i="4"/>
  <c r="Y21" i="4"/>
  <c r="Z21" i="4"/>
  <c r="AB71" i="4"/>
  <c r="I71" i="4"/>
  <c r="W71" i="4"/>
  <c r="J71" i="4"/>
  <c r="X71" i="4"/>
  <c r="K71" i="4"/>
  <c r="Y71" i="4"/>
  <c r="Z71" i="4"/>
  <c r="AM71" i="4" s="1"/>
  <c r="M71" i="4"/>
  <c r="AA71" i="4"/>
  <c r="AL71" i="4" s="1"/>
  <c r="N71" i="4"/>
  <c r="AC71" i="4"/>
  <c r="O71" i="4"/>
  <c r="AE71" i="4"/>
  <c r="V71" i="4"/>
  <c r="AG71" i="4"/>
  <c r="Q71" i="4"/>
  <c r="S71" i="4"/>
  <c r="U71" i="4"/>
  <c r="X97" i="4"/>
  <c r="I97" i="4"/>
  <c r="J97" i="4"/>
  <c r="AC97" i="4"/>
  <c r="K97" i="4"/>
  <c r="AE97" i="4"/>
  <c r="M97" i="4"/>
  <c r="AG97" i="4"/>
  <c r="S97" i="4"/>
  <c r="Y97" i="4"/>
  <c r="U97" i="4"/>
  <c r="V97" i="4"/>
  <c r="W97" i="4"/>
  <c r="H93" i="4"/>
  <c r="G93" i="4" s="1"/>
  <c r="M93" i="4" s="1"/>
  <c r="H91" i="4"/>
  <c r="G91" i="4" s="1"/>
  <c r="O91" i="4" s="1"/>
  <c r="H83" i="4"/>
  <c r="G83" i="4" s="1"/>
  <c r="T83" i="4" s="1"/>
  <c r="H59" i="4"/>
  <c r="G59" i="4" s="1"/>
  <c r="G53" i="4"/>
  <c r="AK53" i="4" s="1"/>
  <c r="G47" i="4"/>
  <c r="AD47" i="4" s="1"/>
  <c r="G28" i="4"/>
  <c r="V28" i="4" s="1"/>
  <c r="G26" i="4"/>
  <c r="G24" i="4"/>
  <c r="S24" i="4" s="1"/>
  <c r="G22" i="4"/>
  <c r="V22" i="4" s="1"/>
  <c r="H104" i="4"/>
  <c r="G104" i="4" s="1"/>
  <c r="R104" i="4" s="1"/>
  <c r="H96" i="4"/>
  <c r="G96" i="4" s="1"/>
  <c r="V96" i="4" s="1"/>
  <c r="H62" i="4"/>
  <c r="G62" i="4" s="1"/>
  <c r="X62" i="4" s="1"/>
  <c r="G44" i="4"/>
  <c r="Y44" i="4" s="1"/>
  <c r="G35" i="4"/>
  <c r="AF35" i="4" s="1"/>
  <c r="G32" i="4"/>
  <c r="T32" i="4" s="1"/>
  <c r="G30" i="4"/>
  <c r="U30" i="4" s="1"/>
  <c r="G17" i="4"/>
  <c r="W17" i="4" s="1"/>
  <c r="H86" i="4"/>
  <c r="G86" i="4" s="1"/>
  <c r="J86" i="4" s="1"/>
  <c r="H61" i="4"/>
  <c r="G61" i="4" s="1"/>
  <c r="O61" i="4" s="1"/>
  <c r="G50" i="4"/>
  <c r="W50" i="4" s="1"/>
  <c r="G42" i="4"/>
  <c r="AA42" i="4" s="1"/>
  <c r="G37" i="4"/>
  <c r="M37" i="4" s="1"/>
  <c r="G27" i="4"/>
  <c r="V27" i="4" s="1"/>
  <c r="H99" i="4"/>
  <c r="G99" i="4" s="1"/>
  <c r="R99" i="4" s="1"/>
  <c r="H90" i="4"/>
  <c r="G90" i="4" s="1"/>
  <c r="V90" i="4" s="1"/>
  <c r="H82" i="4"/>
  <c r="G82" i="4" s="1"/>
  <c r="J82" i="4" s="1"/>
  <c r="H77" i="4"/>
  <c r="G77" i="4" s="1"/>
  <c r="H76" i="4"/>
  <c r="G76" i="4" s="1"/>
  <c r="X76" i="4" s="1"/>
  <c r="H70" i="4"/>
  <c r="G70" i="4" s="1"/>
  <c r="H63" i="4"/>
  <c r="G63" i="4" s="1"/>
  <c r="V63" i="4" s="1"/>
  <c r="G45" i="4"/>
  <c r="W45" i="4" s="1"/>
  <c r="G33" i="4"/>
  <c r="V33" i="4" s="1"/>
  <c r="H15" i="4"/>
  <c r="H103" i="4"/>
  <c r="G103" i="4" s="1"/>
  <c r="O103" i="4" s="1"/>
  <c r="H72" i="4"/>
  <c r="G72" i="4" s="1"/>
  <c r="J72" i="4" s="1"/>
  <c r="G56" i="4"/>
  <c r="J56" i="4" s="1"/>
  <c r="G55" i="4"/>
  <c r="V55" i="4" s="1"/>
  <c r="G51" i="4"/>
  <c r="V51" i="4" s="1"/>
  <c r="G46" i="4"/>
  <c r="U46" i="4" s="1"/>
  <c r="G34" i="4"/>
  <c r="G19" i="4"/>
  <c r="AG19" i="4" s="1"/>
  <c r="H66" i="4"/>
  <c r="G66" i="4" s="1"/>
  <c r="I66" i="4" s="1"/>
  <c r="H57" i="4"/>
  <c r="G57" i="4" s="1"/>
  <c r="AK57" i="4" s="1"/>
  <c r="G52" i="4"/>
  <c r="AF52" i="4" s="1"/>
  <c r="G48" i="4"/>
  <c r="U48" i="4" s="1"/>
  <c r="H16" i="4"/>
  <c r="G16" i="4" s="1"/>
  <c r="O16" i="4" s="1"/>
  <c r="H102" i="4"/>
  <c r="G102" i="4" s="1"/>
  <c r="AD102" i="4" s="1"/>
  <c r="H85" i="4"/>
  <c r="G85" i="4" s="1"/>
  <c r="T85" i="4" s="1"/>
  <c r="H84" i="4"/>
  <c r="G84" i="4" s="1"/>
  <c r="T84" i="4" s="1"/>
  <c r="H80" i="4"/>
  <c r="G80" i="4" s="1"/>
  <c r="H75" i="4"/>
  <c r="G75" i="4" s="1"/>
  <c r="AE75" i="4" s="1"/>
  <c r="H60" i="4"/>
  <c r="G60" i="4" s="1"/>
  <c r="AK60" i="4" s="1"/>
  <c r="H58" i="4"/>
  <c r="G58" i="4" s="1"/>
  <c r="V58" i="4" s="1"/>
  <c r="G41" i="4"/>
  <c r="AD41" i="4" s="1"/>
  <c r="G38" i="4"/>
  <c r="Y38" i="4" s="1"/>
  <c r="G36" i="4"/>
  <c r="W36" i="4" s="1"/>
  <c r="H98" i="4"/>
  <c r="G98" i="4" s="1"/>
  <c r="AG98" i="4" s="1"/>
  <c r="H94" i="4"/>
  <c r="G94" i="4" s="1"/>
  <c r="M94" i="4" s="1"/>
  <c r="H69" i="4"/>
  <c r="G69" i="4" s="1"/>
  <c r="V69" i="4" s="1"/>
  <c r="G18" i="4"/>
  <c r="S18" i="4" s="1"/>
  <c r="H95" i="4"/>
  <c r="G95" i="4" s="1"/>
  <c r="V95" i="4" s="1"/>
  <c r="H73" i="4"/>
  <c r="G73" i="4" s="1"/>
  <c r="G54" i="4"/>
  <c r="K54" i="4" s="1"/>
  <c r="G39" i="4"/>
  <c r="X39" i="4" s="1"/>
  <c r="G29" i="4"/>
  <c r="AD29" i="4" s="1"/>
  <c r="G25" i="4"/>
  <c r="K25" i="4" s="1"/>
  <c r="G23" i="4"/>
  <c r="G20" i="4"/>
  <c r="Y20" i="4" s="1"/>
  <c r="H92" i="4"/>
  <c r="G92" i="4" s="1"/>
  <c r="Y92" i="4" s="1"/>
  <c r="H87" i="4"/>
  <c r="G87" i="4" s="1"/>
  <c r="AG87" i="4" s="1"/>
  <c r="H79" i="4"/>
  <c r="G79" i="4" s="1"/>
  <c r="AB79" i="4" s="1"/>
  <c r="H78" i="4"/>
  <c r="G78" i="4" s="1"/>
  <c r="V78" i="4" s="1"/>
  <c r="K67" i="4"/>
  <c r="G40" i="4"/>
  <c r="AG40" i="4" s="1"/>
  <c r="G31" i="4"/>
  <c r="Z31" i="4" s="1"/>
  <c r="H100" i="4"/>
  <c r="G100" i="4" s="1"/>
  <c r="AD100" i="4" s="1"/>
  <c r="H81" i="4"/>
  <c r="G81" i="4" s="1"/>
  <c r="M81" i="4" s="1"/>
  <c r="H74" i="4"/>
  <c r="G74" i="4" s="1"/>
  <c r="W74" i="4" s="1"/>
  <c r="H68" i="4"/>
  <c r="G68" i="4" s="1"/>
  <c r="V68" i="4" s="1"/>
  <c r="H65" i="4"/>
  <c r="G65" i="4" s="1"/>
  <c r="AD65" i="4" s="1"/>
  <c r="H64" i="4"/>
  <c r="G64" i="4" s="1"/>
  <c r="Y64" i="4" s="1"/>
  <c r="V86" i="4"/>
  <c r="M86" i="4"/>
  <c r="Y86" i="4"/>
  <c r="N86" i="4"/>
  <c r="O86" i="4"/>
  <c r="AA86" i="4"/>
  <c r="AB86" i="4"/>
  <c r="AC86" i="4"/>
  <c r="R86" i="4"/>
  <c r="AE86" i="4"/>
  <c r="S86" i="4"/>
  <c r="T86" i="4"/>
  <c r="U86" i="4"/>
  <c r="AG36" i="4"/>
  <c r="J36" i="4"/>
  <c r="O36" i="4"/>
  <c r="AA36" i="4"/>
  <c r="AB36" i="4"/>
  <c r="Q36" i="4"/>
  <c r="AC36" i="4"/>
  <c r="AG93" i="4"/>
  <c r="K93" i="4"/>
  <c r="X93" i="4"/>
  <c r="Y93" i="4"/>
  <c r="AA93" i="4"/>
  <c r="AB93" i="4"/>
  <c r="AD81" i="4"/>
  <c r="AF74" i="4"/>
  <c r="X67" i="4"/>
  <c r="AK67" i="4"/>
  <c r="M67" i="4"/>
  <c r="Y67" i="4"/>
  <c r="N67" i="4"/>
  <c r="Z67" i="4"/>
  <c r="O67" i="4"/>
  <c r="AA67" i="4"/>
  <c r="AB67" i="4"/>
  <c r="Q67" i="4"/>
  <c r="AC67" i="4"/>
  <c r="R67" i="4"/>
  <c r="AD67" i="4"/>
  <c r="S67" i="4"/>
  <c r="AE67" i="4"/>
  <c r="T67" i="4"/>
  <c r="AF67" i="4"/>
  <c r="I67" i="4"/>
  <c r="U67" i="4"/>
  <c r="AG67" i="4"/>
  <c r="AA64" i="4"/>
  <c r="AL64" i="4" s="1"/>
  <c r="T61" i="4"/>
  <c r="AF61" i="4"/>
  <c r="X61" i="4"/>
  <c r="P61" i="4"/>
  <c r="K61" i="4"/>
  <c r="AE61" i="4"/>
  <c r="AG61" i="4"/>
  <c r="M61" i="4"/>
  <c r="Q61" i="4"/>
  <c r="W61" i="4"/>
  <c r="X98" i="4"/>
  <c r="Y98" i="4"/>
  <c r="N98" i="4"/>
  <c r="O98" i="4"/>
  <c r="AA98" i="4"/>
  <c r="Q98" i="4"/>
  <c r="AC81" i="4"/>
  <c r="T75" i="4"/>
  <c r="AF75" i="4"/>
  <c r="U75" i="4"/>
  <c r="AG75" i="4"/>
  <c r="J75" i="4"/>
  <c r="V75" i="4"/>
  <c r="K75" i="4"/>
  <c r="W75" i="4"/>
  <c r="X75" i="4"/>
  <c r="AK75" i="4"/>
  <c r="M75" i="4"/>
  <c r="Y75" i="4"/>
  <c r="N75" i="4"/>
  <c r="Z75" i="4"/>
  <c r="O75" i="4"/>
  <c r="AA75" i="4"/>
  <c r="AL75" i="4" s="1"/>
  <c r="AB75" i="4"/>
  <c r="AC75" i="4"/>
  <c r="X60" i="4"/>
  <c r="M60" i="4"/>
  <c r="S81" i="4"/>
  <c r="V99" i="4"/>
  <c r="W99" i="4"/>
  <c r="X99" i="4"/>
  <c r="M99" i="4"/>
  <c r="Y99" i="4"/>
  <c r="N99" i="4"/>
  <c r="Z64" i="4"/>
  <c r="R64" i="4"/>
  <c r="T64" i="4"/>
  <c r="J64" i="4"/>
  <c r="V64" i="4"/>
  <c r="AC64" i="4"/>
  <c r="AF64" i="4"/>
  <c r="O64" i="4"/>
  <c r="U64" i="4"/>
  <c r="AE99" i="4"/>
  <c r="S93" i="4"/>
  <c r="AD75" i="4"/>
  <c r="T81" i="4"/>
  <c r="U81" i="4"/>
  <c r="AG81" i="4"/>
  <c r="J81" i="4"/>
  <c r="V81" i="4"/>
  <c r="K81" i="4"/>
  <c r="W81" i="4"/>
  <c r="X81" i="4"/>
  <c r="Y81" i="4"/>
  <c r="AB81" i="4"/>
  <c r="AD99" i="4"/>
  <c r="S75" i="4"/>
  <c r="J74" i="4"/>
  <c r="V74" i="4"/>
  <c r="K74" i="4"/>
  <c r="X74" i="4"/>
  <c r="N74" i="4"/>
  <c r="Z74" i="4"/>
  <c r="O74" i="4"/>
  <c r="AA74" i="4"/>
  <c r="AL74" i="4" s="1"/>
  <c r="AB74" i="4"/>
  <c r="Q74" i="4"/>
  <c r="AC74" i="4"/>
  <c r="R74" i="4"/>
  <c r="S74" i="4"/>
  <c r="J69" i="4"/>
  <c r="AB69" i="4"/>
  <c r="W67" i="4"/>
  <c r="K42" i="4"/>
  <c r="W42" i="4"/>
  <c r="X42" i="4"/>
  <c r="AK42" i="4"/>
  <c r="Y42" i="4"/>
  <c r="AB42" i="4"/>
  <c r="R42" i="4"/>
  <c r="AD42" i="4"/>
  <c r="S42" i="4"/>
  <c r="T42" i="4"/>
  <c r="AF42" i="4"/>
  <c r="T98" i="4"/>
  <c r="J80" i="4"/>
  <c r="V80" i="4"/>
  <c r="K80" i="4"/>
  <c r="W80" i="4"/>
  <c r="X80" i="4"/>
  <c r="M80" i="4"/>
  <c r="Y80" i="4"/>
  <c r="N80" i="4"/>
  <c r="O80" i="4"/>
  <c r="AA80" i="4"/>
  <c r="AB80" i="4"/>
  <c r="AC80" i="4"/>
  <c r="R80" i="4"/>
  <c r="AD80" i="4"/>
  <c r="S80" i="4"/>
  <c r="R75" i="4"/>
  <c r="V67" i="4"/>
  <c r="J30" i="4"/>
  <c r="W30" i="4"/>
  <c r="S98" i="4"/>
  <c r="K104" i="4"/>
  <c r="J92" i="4"/>
  <c r="V92" i="4"/>
  <c r="K92" i="4"/>
  <c r="W92" i="4"/>
  <c r="X92" i="4"/>
  <c r="M92" i="4"/>
  <c r="N92" i="4"/>
  <c r="AB92" i="4"/>
  <c r="AC92" i="4"/>
  <c r="R92" i="4"/>
  <c r="I87" i="4"/>
  <c r="U87" i="4"/>
  <c r="AB87" i="4"/>
  <c r="AG80" i="4"/>
  <c r="J68" i="4"/>
  <c r="K68" i="4"/>
  <c r="M68" i="4"/>
  <c r="Z68" i="4"/>
  <c r="AA68" i="4"/>
  <c r="Q68" i="4"/>
  <c r="AD68" i="4"/>
  <c r="S68" i="4"/>
  <c r="AE68" i="4"/>
  <c r="X101" i="4"/>
  <c r="T97" i="4"/>
  <c r="N94" i="4"/>
  <c r="AF91" i="4"/>
  <c r="T91" i="4"/>
  <c r="N88" i="4"/>
  <c r="J78" i="4"/>
  <c r="Z76" i="4"/>
  <c r="N76" i="4"/>
  <c r="AF73" i="4"/>
  <c r="T73" i="4"/>
  <c r="AC63" i="4"/>
  <c r="K63" i="4"/>
  <c r="I90" i="4"/>
  <c r="M88" i="4"/>
  <c r="I84" i="4"/>
  <c r="AG78" i="4"/>
  <c r="U78" i="4"/>
  <c r="AG66" i="4"/>
  <c r="U66" i="4"/>
  <c r="AA63" i="4"/>
  <c r="AL63" i="4" s="1"/>
  <c r="T102" i="4"/>
  <c r="V101" i="4"/>
  <c r="J101" i="4"/>
  <c r="AD97" i="4"/>
  <c r="R97" i="4"/>
  <c r="J95" i="4"/>
  <c r="AD91" i="4"/>
  <c r="R91" i="4"/>
  <c r="AF90" i="4"/>
  <c r="T90" i="4"/>
  <c r="V89" i="4"/>
  <c r="J89" i="4"/>
  <c r="X88" i="4"/>
  <c r="AD85" i="4"/>
  <c r="J83" i="4"/>
  <c r="X82" i="4"/>
  <c r="T78" i="4"/>
  <c r="V77" i="4"/>
  <c r="J77" i="4"/>
  <c r="AK76" i="4"/>
  <c r="AD73" i="4"/>
  <c r="R73" i="4"/>
  <c r="AF66" i="4"/>
  <c r="T66" i="4"/>
  <c r="Z16" i="4"/>
  <c r="AA16" i="4"/>
  <c r="K88" i="4"/>
  <c r="P63" i="4"/>
  <c r="AB63" i="4"/>
  <c r="R63" i="4"/>
  <c r="AD63" i="4"/>
  <c r="T63" i="4"/>
  <c r="AF63" i="4"/>
  <c r="J63" i="4"/>
  <c r="X63" i="4"/>
  <c r="J24" i="4"/>
  <c r="V24" i="4"/>
  <c r="K24" i="4"/>
  <c r="W24" i="4"/>
  <c r="X24" i="4"/>
  <c r="AK24" i="4"/>
  <c r="M24" i="4"/>
  <c r="Y24" i="4"/>
  <c r="O24" i="4"/>
  <c r="Q24" i="4"/>
  <c r="AC24" i="4"/>
  <c r="R24" i="4"/>
  <c r="AD24" i="4"/>
  <c r="U18" i="4"/>
  <c r="W18" i="4"/>
  <c r="M18" i="4"/>
  <c r="Y18" i="4"/>
  <c r="AA18" i="4"/>
  <c r="AB18" i="4"/>
  <c r="AC18" i="4"/>
  <c r="AF101" i="4"/>
  <c r="T101" i="4"/>
  <c r="V100" i="4"/>
  <c r="J100" i="4"/>
  <c r="AB97" i="4"/>
  <c r="T95" i="4"/>
  <c r="AD90" i="4"/>
  <c r="R90" i="4"/>
  <c r="T89" i="4"/>
  <c r="V88" i="4"/>
  <c r="J88" i="4"/>
  <c r="AB85" i="4"/>
  <c r="AD84" i="4"/>
  <c r="R84" i="4"/>
  <c r="V82" i="4"/>
  <c r="AD78" i="4"/>
  <c r="R78" i="4"/>
  <c r="T77" i="4"/>
  <c r="V76" i="4"/>
  <c r="J76" i="4"/>
  <c r="AB73" i="4"/>
  <c r="R72" i="4"/>
  <c r="AF71" i="4"/>
  <c r="T71" i="4"/>
  <c r="AD66" i="4"/>
  <c r="R66" i="4"/>
  <c r="AF65" i="4"/>
  <c r="T65" i="4"/>
  <c r="W63" i="4"/>
  <c r="AC62" i="4"/>
  <c r="I62" i="4"/>
  <c r="I100" i="4"/>
  <c r="AA97" i="4"/>
  <c r="O97" i="4"/>
  <c r="AA91" i="4"/>
  <c r="AC90" i="4"/>
  <c r="AG88" i="4"/>
  <c r="U88" i="4"/>
  <c r="I88" i="4"/>
  <c r="AA85" i="4"/>
  <c r="O85" i="4"/>
  <c r="AC84" i="4"/>
  <c r="AG82" i="4"/>
  <c r="U82" i="4"/>
  <c r="Q78" i="4"/>
  <c r="AG76" i="4"/>
  <c r="U76" i="4"/>
  <c r="I76" i="4"/>
  <c r="AA73" i="4"/>
  <c r="O73" i="4"/>
  <c r="U70" i="4"/>
  <c r="I70" i="4"/>
  <c r="AC66" i="4"/>
  <c r="Q66" i="4"/>
  <c r="AD101" i="4"/>
  <c r="R101" i="4"/>
  <c r="AF100" i="4"/>
  <c r="T100" i="4"/>
  <c r="N97" i="4"/>
  <c r="AD95" i="4"/>
  <c r="R95" i="4"/>
  <c r="AB90" i="4"/>
  <c r="AD89" i="4"/>
  <c r="R89" i="4"/>
  <c r="T88" i="4"/>
  <c r="AB84" i="4"/>
  <c r="AD83" i="4"/>
  <c r="R83" i="4"/>
  <c r="T82" i="4"/>
  <c r="AB78" i="4"/>
  <c r="AD77" i="4"/>
  <c r="R77" i="4"/>
  <c r="T76" i="4"/>
  <c r="Z73" i="4"/>
  <c r="N73" i="4"/>
  <c r="AD71" i="4"/>
  <c r="R71" i="4"/>
  <c r="AF70" i="4"/>
  <c r="T70" i="4"/>
  <c r="P66" i="4"/>
  <c r="S63" i="4"/>
  <c r="R62" i="4"/>
  <c r="AD62" i="4"/>
  <c r="T62" i="4"/>
  <c r="AF62" i="4"/>
  <c r="J62" i="4"/>
  <c r="V62" i="4"/>
  <c r="L62" i="4"/>
  <c r="N62" i="4"/>
  <c r="AF24" i="4"/>
  <c r="AF18" i="4"/>
  <c r="AA84" i="4"/>
  <c r="O84" i="4"/>
  <c r="AA78" i="4"/>
  <c r="O78" i="4"/>
  <c r="Y73" i="4"/>
  <c r="M73" i="4"/>
  <c r="AA66" i="4"/>
  <c r="O66" i="4"/>
  <c r="Q65" i="4"/>
  <c r="Q63" i="4"/>
  <c r="Y62" i="4"/>
  <c r="AE18" i="4"/>
  <c r="X16" i="4"/>
  <c r="AD88" i="4"/>
  <c r="AD76" i="4"/>
  <c r="AK73" i="4"/>
  <c r="AD70" i="4"/>
  <c r="Z66" i="4"/>
  <c r="AB65" i="4"/>
  <c r="O63" i="4"/>
  <c r="W62" i="4"/>
  <c r="T24" i="4"/>
  <c r="Z17" i="4"/>
  <c r="AD17" i="4"/>
  <c r="S17" i="4"/>
  <c r="AE17" i="4"/>
  <c r="T17" i="4"/>
  <c r="AF59" i="4"/>
  <c r="T59" i="4"/>
  <c r="J58" i="4"/>
  <c r="J52" i="4"/>
  <c r="AK51" i="4"/>
  <c r="X51" i="4"/>
  <c r="AB49" i="4"/>
  <c r="AK45" i="4"/>
  <c r="X45" i="4"/>
  <c r="AB43" i="4"/>
  <c r="AF41" i="4"/>
  <c r="T41" i="4"/>
  <c r="V40" i="4"/>
  <c r="V34" i="4"/>
  <c r="J34" i="4"/>
  <c r="AK33" i="4"/>
  <c r="X33" i="4"/>
  <c r="AB31" i="4"/>
  <c r="AF29" i="4"/>
  <c r="T29" i="4"/>
  <c r="AF23" i="4"/>
  <c r="T23" i="4"/>
  <c r="AK21" i="4"/>
  <c r="X21" i="4"/>
  <c r="Z20" i="4"/>
  <c r="AB19" i="4"/>
  <c r="W57" i="4"/>
  <c r="W51" i="4"/>
  <c r="K51" i="4"/>
  <c r="Y50" i="4"/>
  <c r="M50" i="4"/>
  <c r="AA49" i="4"/>
  <c r="O49" i="4"/>
  <c r="AA43" i="4"/>
  <c r="O43" i="4"/>
  <c r="M38" i="4"/>
  <c r="AG34" i="4"/>
  <c r="U34" i="4"/>
  <c r="W33" i="4"/>
  <c r="K33" i="4"/>
  <c r="M32" i="4"/>
  <c r="AA31" i="4"/>
  <c r="O31" i="4"/>
  <c r="U28" i="4"/>
  <c r="Y26" i="4"/>
  <c r="M26" i="4"/>
  <c r="W21" i="4"/>
  <c r="K21" i="4"/>
  <c r="M20" i="4"/>
  <c r="AD59" i="4"/>
  <c r="R59" i="4"/>
  <c r="T58" i="4"/>
  <c r="V57" i="4"/>
  <c r="J57" i="4"/>
  <c r="T52" i="4"/>
  <c r="AK50" i="4"/>
  <c r="X50" i="4"/>
  <c r="V45" i="4"/>
  <c r="J45" i="4"/>
  <c r="AK44" i="4"/>
  <c r="X44" i="4"/>
  <c r="AF40" i="4"/>
  <c r="T40" i="4"/>
  <c r="AK38" i="4"/>
  <c r="AD35" i="4"/>
  <c r="AF34" i="4"/>
  <c r="T34" i="4"/>
  <c r="J33" i="4"/>
  <c r="AK32" i="4"/>
  <c r="X32" i="4"/>
  <c r="AK26" i="4"/>
  <c r="AD23" i="4"/>
  <c r="R23" i="4"/>
  <c r="AF22" i="4"/>
  <c r="T22" i="4"/>
  <c r="V21" i="4"/>
  <c r="J21" i="4"/>
  <c r="AK20" i="4"/>
  <c r="X20" i="4"/>
  <c r="AG57" i="4"/>
  <c r="K56" i="4"/>
  <c r="Y55" i="4"/>
  <c r="M55" i="4"/>
  <c r="AG51" i="4"/>
  <c r="U51" i="4"/>
  <c r="Y49" i="4"/>
  <c r="M49" i="4"/>
  <c r="AG45" i="4"/>
  <c r="U45" i="4"/>
  <c r="W44" i="4"/>
  <c r="K44" i="4"/>
  <c r="Y43" i="4"/>
  <c r="M43" i="4"/>
  <c r="W38" i="4"/>
  <c r="AG33" i="4"/>
  <c r="U33" i="4"/>
  <c r="W32" i="4"/>
  <c r="K32" i="4"/>
  <c r="Y31" i="4"/>
  <c r="M31" i="4"/>
  <c r="W26" i="4"/>
  <c r="K26" i="4"/>
  <c r="M19" i="4"/>
  <c r="AB59" i="4"/>
  <c r="AD58" i="4"/>
  <c r="R58" i="4"/>
  <c r="AF57" i="4"/>
  <c r="T57" i="4"/>
  <c r="AF51" i="4"/>
  <c r="T51" i="4"/>
  <c r="V50" i="4"/>
  <c r="J50" i="4"/>
  <c r="AK49" i="4"/>
  <c r="X49" i="4"/>
  <c r="AF45" i="4"/>
  <c r="T45" i="4"/>
  <c r="V44" i="4"/>
  <c r="J44" i="4"/>
  <c r="AK43" i="4"/>
  <c r="X43" i="4"/>
  <c r="AD40" i="4"/>
  <c r="J38" i="4"/>
  <c r="AD34" i="4"/>
  <c r="R34" i="4"/>
  <c r="AF33" i="4"/>
  <c r="T33" i="4"/>
  <c r="AD22" i="4"/>
  <c r="AF21" i="4"/>
  <c r="T21" i="4"/>
  <c r="V20" i="4"/>
  <c r="J20" i="4"/>
  <c r="U56" i="4"/>
  <c r="W55" i="4"/>
  <c r="K55" i="4"/>
  <c r="AG50" i="4"/>
  <c r="U50" i="4"/>
  <c r="W49" i="4"/>
  <c r="K49" i="4"/>
  <c r="U44" i="4"/>
  <c r="W43" i="4"/>
  <c r="K43" i="4"/>
  <c r="AG32" i="4"/>
  <c r="U32" i="4"/>
  <c r="K31" i="4"/>
  <c r="AG26" i="4"/>
  <c r="U26" i="4"/>
  <c r="AG20" i="4"/>
  <c r="U20" i="4"/>
  <c r="K19" i="4"/>
  <c r="AD57" i="4"/>
  <c r="R57" i="4"/>
  <c r="AD51" i="4"/>
  <c r="AF50" i="4"/>
  <c r="T50" i="4"/>
  <c r="V49" i="4"/>
  <c r="J49" i="4"/>
  <c r="AD45" i="4"/>
  <c r="R45" i="4"/>
  <c r="AF44" i="4"/>
  <c r="T44" i="4"/>
  <c r="V43" i="4"/>
  <c r="J43" i="4"/>
  <c r="AF38" i="4"/>
  <c r="T38" i="4"/>
  <c r="AD33" i="4"/>
  <c r="R33" i="4"/>
  <c r="T26" i="4"/>
  <c r="AD21" i="4"/>
  <c r="R21" i="4"/>
  <c r="AF20" i="4"/>
  <c r="T20" i="4"/>
  <c r="J19" i="4"/>
  <c r="AG49" i="4"/>
  <c r="U49" i="4"/>
  <c r="AG43" i="4"/>
  <c r="U43" i="4"/>
  <c r="AG31" i="4"/>
  <c r="AD50" i="4"/>
  <c r="AF49" i="4"/>
  <c r="AD44" i="4"/>
  <c r="AF43" i="4"/>
  <c r="AK41" i="4"/>
  <c r="AD32" i="4"/>
  <c r="AD20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V52" i="4" l="1"/>
  <c r="AF48" i="4"/>
  <c r="AF25" i="4"/>
  <c r="U55" i="4"/>
  <c r="AG56" i="4"/>
  <c r="AF39" i="4"/>
  <c r="AB53" i="4"/>
  <c r="X56" i="4"/>
  <c r="Y32" i="4"/>
  <c r="AF53" i="4"/>
  <c r="T48" i="4"/>
  <c r="Y36" i="4"/>
  <c r="AF31" i="4"/>
  <c r="AG55" i="4"/>
  <c r="AK19" i="4"/>
  <c r="R40" i="4"/>
  <c r="V56" i="4"/>
  <c r="K38" i="4"/>
  <c r="X38" i="4"/>
  <c r="O55" i="4"/>
  <c r="AB55" i="4"/>
  <c r="AF54" i="4"/>
  <c r="O42" i="4"/>
  <c r="R54" i="4"/>
  <c r="R48" i="4"/>
  <c r="X36" i="4"/>
  <c r="M21" i="4"/>
  <c r="W25" i="4"/>
  <c r="T39" i="4"/>
  <c r="AD53" i="4"/>
  <c r="T53" i="4"/>
  <c r="AA55" i="4"/>
  <c r="AM55" i="4" s="1"/>
  <c r="AD52" i="4"/>
  <c r="AK39" i="4"/>
  <c r="V54" i="4"/>
  <c r="Q48" i="4"/>
  <c r="K36" i="4"/>
  <c r="AD38" i="4"/>
  <c r="V19" i="4"/>
  <c r="W31" i="4"/>
  <c r="AB41" i="4"/>
  <c r="U39" i="4"/>
  <c r="J39" i="4"/>
  <c r="M56" i="4"/>
  <c r="J40" i="4"/>
  <c r="M42" i="4"/>
  <c r="AB48" i="4"/>
  <c r="V36" i="4"/>
  <c r="R53" i="4"/>
  <c r="AG39" i="4"/>
  <c r="W48" i="4"/>
  <c r="U36" i="4"/>
  <c r="V25" i="4"/>
  <c r="AK25" i="4"/>
  <c r="U40" i="4"/>
  <c r="S30" i="4"/>
  <c r="U22" i="4"/>
  <c r="J22" i="4"/>
  <c r="AC30" i="4"/>
  <c r="U42" i="4"/>
  <c r="V39" i="4"/>
  <c r="O48" i="4"/>
  <c r="AG38" i="4"/>
  <c r="Y19" i="4"/>
  <c r="V42" i="4"/>
  <c r="AD28" i="4"/>
  <c r="U21" i="4"/>
  <c r="V18" i="4"/>
  <c r="U19" i="4"/>
  <c r="J31" i="4"/>
  <c r="J55" i="4"/>
  <c r="X31" i="4"/>
  <c r="R46" i="4"/>
  <c r="AG21" i="4"/>
  <c r="T28" i="4"/>
  <c r="AG22" i="4"/>
  <c r="J46" i="4"/>
  <c r="J18" i="4"/>
  <c r="AA30" i="4"/>
  <c r="AL30" i="4" s="1"/>
  <c r="AG28" i="4"/>
  <c r="AD39" i="4"/>
  <c r="U38" i="4"/>
  <c r="X25" i="4"/>
  <c r="AF30" i="4"/>
  <c r="AD46" i="4"/>
  <c r="M25" i="4"/>
  <c r="AF28" i="4"/>
  <c r="T46" i="4"/>
  <c r="O25" i="4"/>
  <c r="V46" i="4"/>
  <c r="O30" i="4"/>
  <c r="U25" i="4"/>
  <c r="T56" i="4"/>
  <c r="AG44" i="4"/>
  <c r="J32" i="4"/>
  <c r="AB47" i="4"/>
  <c r="Y25" i="4"/>
  <c r="R29" i="4"/>
  <c r="AF46" i="4"/>
  <c r="AA25" i="4"/>
  <c r="AL25" i="4" s="1"/>
  <c r="T47" i="4"/>
  <c r="Y30" i="4"/>
  <c r="T36" i="4"/>
  <c r="AF32" i="4"/>
  <c r="V32" i="4"/>
  <c r="J28" i="4"/>
  <c r="M30" i="4"/>
  <c r="AD36" i="4"/>
  <c r="K37" i="4"/>
  <c r="K39" i="4"/>
  <c r="W39" i="4"/>
  <c r="V31" i="4"/>
  <c r="AK31" i="4"/>
  <c r="AL31" i="4" s="1"/>
  <c r="M44" i="4"/>
  <c r="AG25" i="4"/>
  <c r="AF56" i="4"/>
  <c r="K50" i="4"/>
  <c r="R47" i="4"/>
  <c r="AF47" i="4"/>
  <c r="U31" i="4"/>
  <c r="AK30" i="4"/>
  <c r="R36" i="4"/>
  <c r="AF17" i="4"/>
  <c r="Q17" i="4"/>
  <c r="AA17" i="4"/>
  <c r="O17" i="4"/>
  <c r="AK17" i="4"/>
  <c r="X17" i="4"/>
  <c r="M17" i="4"/>
  <c r="Y17" i="4"/>
  <c r="AF102" i="4"/>
  <c r="AA103" i="4"/>
  <c r="R102" i="4"/>
  <c r="Y16" i="4"/>
  <c r="R79" i="4"/>
  <c r="R103" i="4"/>
  <c r="AA87" i="4"/>
  <c r="T87" i="4"/>
  <c r="O69" i="4"/>
  <c r="U69" i="4"/>
  <c r="AA88" i="4"/>
  <c r="N89" i="4"/>
  <c r="W101" i="4"/>
  <c r="Z101" i="4"/>
  <c r="AA69" i="4"/>
  <c r="AF37" i="4"/>
  <c r="J37" i="4"/>
  <c r="AD18" i="4"/>
  <c r="AG18" i="4"/>
  <c r="V16" i="4"/>
  <c r="M16" i="4"/>
  <c r="AD79" i="4"/>
  <c r="X94" i="4"/>
  <c r="AD103" i="4"/>
  <c r="I96" i="4"/>
  <c r="N100" i="4"/>
  <c r="O68" i="4"/>
  <c r="O87" i="4"/>
  <c r="AD92" i="4"/>
  <c r="S99" i="4"/>
  <c r="T30" i="4"/>
  <c r="X30" i="4"/>
  <c r="Q93" i="4"/>
  <c r="Z69" i="4"/>
  <c r="I69" i="4"/>
  <c r="W64" i="4"/>
  <c r="AD64" i="4"/>
  <c r="K99" i="4"/>
  <c r="AA48" i="4"/>
  <c r="AL48" i="4" s="1"/>
  <c r="M98" i="4"/>
  <c r="AD61" i="4"/>
  <c r="W93" i="4"/>
  <c r="Y88" i="4"/>
  <c r="AC89" i="4"/>
  <c r="Y101" i="4"/>
  <c r="AB101" i="4"/>
  <c r="U37" i="4"/>
  <c r="U16" i="4"/>
  <c r="U96" i="4"/>
  <c r="T79" i="4"/>
  <c r="N87" i="4"/>
  <c r="AD104" i="4"/>
  <c r="N69" i="4"/>
  <c r="AF69" i="4"/>
  <c r="AG37" i="4"/>
  <c r="Y37" i="4"/>
  <c r="AB72" i="4"/>
  <c r="AB102" i="4"/>
  <c r="V94" i="4"/>
  <c r="Q18" i="4"/>
  <c r="AF16" i="4"/>
  <c r="M100" i="4"/>
  <c r="J84" i="4"/>
  <c r="J102" i="4"/>
  <c r="N68" i="4"/>
  <c r="Y87" i="4"/>
  <c r="AB104" i="4"/>
  <c r="AD30" i="4"/>
  <c r="K30" i="4"/>
  <c r="AC99" i="4"/>
  <c r="Y69" i="4"/>
  <c r="T69" i="4"/>
  <c r="S64" i="4"/>
  <c r="AB64" i="4"/>
  <c r="U99" i="4"/>
  <c r="Y48" i="4"/>
  <c r="W98" i="4"/>
  <c r="Z61" i="4"/>
  <c r="V93" i="4"/>
  <c r="AD49" i="4"/>
  <c r="S88" i="4"/>
  <c r="AA89" i="4"/>
  <c r="S101" i="4"/>
  <c r="V37" i="4"/>
  <c r="Z72" i="4"/>
  <c r="O79" i="4"/>
  <c r="I94" i="4"/>
  <c r="T16" i="4"/>
  <c r="T72" i="4"/>
  <c r="R85" i="4"/>
  <c r="T96" i="4"/>
  <c r="I102" i="4"/>
  <c r="V102" i="4"/>
  <c r="Y68" i="4"/>
  <c r="M87" i="4"/>
  <c r="AA104" i="4"/>
  <c r="R30" i="4"/>
  <c r="V30" i="4"/>
  <c r="M69" i="4"/>
  <c r="Q64" i="4"/>
  <c r="P64" i="4"/>
  <c r="T99" i="4"/>
  <c r="M48" i="4"/>
  <c r="K98" i="4"/>
  <c r="N61" i="4"/>
  <c r="J93" i="4"/>
  <c r="AC49" i="4"/>
  <c r="K89" i="4"/>
  <c r="O101" i="4"/>
  <c r="AD72" i="4"/>
  <c r="AA79" i="4"/>
  <c r="U94" i="4"/>
  <c r="R96" i="4"/>
  <c r="AE16" i="4"/>
  <c r="I72" i="4"/>
  <c r="T103" i="4"/>
  <c r="W87" i="4"/>
  <c r="O104" i="4"/>
  <c r="AK69" i="4"/>
  <c r="AL69" i="4" s="1"/>
  <c r="AC102" i="4"/>
  <c r="AG69" i="4"/>
  <c r="AK37" i="4"/>
  <c r="AF94" i="4"/>
  <c r="AG94" i="4"/>
  <c r="AD96" i="4"/>
  <c r="O18" i="4"/>
  <c r="S16" i="4"/>
  <c r="U72" i="4"/>
  <c r="J90" i="4"/>
  <c r="AF103" i="4"/>
  <c r="AK68" i="4"/>
  <c r="AL68" i="4" s="1"/>
  <c r="K87" i="4"/>
  <c r="N104" i="4"/>
  <c r="Q30" i="4"/>
  <c r="AG30" i="4"/>
  <c r="X69" i="4"/>
  <c r="R93" i="4"/>
  <c r="AG64" i="4"/>
  <c r="AB99" i="4"/>
  <c r="AC93" i="4"/>
  <c r="K48" i="4"/>
  <c r="S61" i="4"/>
  <c r="V61" i="4"/>
  <c r="U93" i="4"/>
  <c r="R49" i="4"/>
  <c r="W89" i="4"/>
  <c r="AB89" i="4"/>
  <c r="AM89" i="4" s="1"/>
  <c r="N101" i="4"/>
  <c r="J96" i="4"/>
  <c r="AD27" i="4"/>
  <c r="AB37" i="4"/>
  <c r="W16" i="4"/>
  <c r="AC96" i="4"/>
  <c r="Z18" i="4"/>
  <c r="AD16" i="4"/>
  <c r="X100" i="4"/>
  <c r="AG72" i="4"/>
  <c r="V72" i="4"/>
  <c r="X68" i="4"/>
  <c r="V87" i="4"/>
  <c r="AK92" i="4"/>
  <c r="Y104" i="4"/>
  <c r="AB30" i="4"/>
  <c r="W69" i="4"/>
  <c r="U98" i="4"/>
  <c r="AA61" i="4"/>
  <c r="AL61" i="4" s="1"/>
  <c r="M64" i="4"/>
  <c r="O99" i="4"/>
  <c r="AF98" i="4"/>
  <c r="AG48" i="4"/>
  <c r="AD98" i="4"/>
  <c r="R61" i="4"/>
  <c r="J61" i="4"/>
  <c r="AF93" i="4"/>
  <c r="AF27" i="4"/>
  <c r="AG27" i="4"/>
  <c r="N37" i="4"/>
  <c r="AD94" i="4"/>
  <c r="Q72" i="4"/>
  <c r="R16" i="4"/>
  <c r="J87" i="4"/>
  <c r="M104" i="4"/>
  <c r="AC69" i="4"/>
  <c r="K69" i="4"/>
  <c r="AB27" i="4"/>
  <c r="AK27" i="4"/>
  <c r="Z102" i="4"/>
  <c r="AB96" i="4"/>
  <c r="AC72" i="4"/>
  <c r="AC16" i="4"/>
  <c r="W104" i="4"/>
  <c r="Q69" i="4"/>
  <c r="AB40" i="4"/>
  <c r="X40" i="4"/>
  <c r="Y40" i="4"/>
  <c r="K40" i="4"/>
  <c r="AA40" i="4"/>
  <c r="AC40" i="4"/>
  <c r="M40" i="4"/>
  <c r="W40" i="4"/>
  <c r="O40" i="4"/>
  <c r="AK40" i="4"/>
  <c r="Q40" i="4"/>
  <c r="S40" i="4"/>
  <c r="T19" i="4"/>
  <c r="R19" i="4"/>
  <c r="Q19" i="4"/>
  <c r="S19" i="4"/>
  <c r="AC19" i="4"/>
  <c r="AD19" i="4"/>
  <c r="AE19" i="4"/>
  <c r="R70" i="4"/>
  <c r="O70" i="4"/>
  <c r="AG70" i="4"/>
  <c r="Q70" i="4"/>
  <c r="S70" i="4"/>
  <c r="AK70" i="4"/>
  <c r="W70" i="4"/>
  <c r="X70" i="4"/>
  <c r="Y70" i="4"/>
  <c r="Z70" i="4"/>
  <c r="AM70" i="4" s="1"/>
  <c r="N70" i="4"/>
  <c r="K70" i="4"/>
  <c r="AA70" i="4"/>
  <c r="L70" i="4"/>
  <c r="AB70" i="4"/>
  <c r="M70" i="4"/>
  <c r="AC70" i="4"/>
  <c r="AE70" i="4"/>
  <c r="U17" i="4"/>
  <c r="V17" i="4"/>
  <c r="AG17" i="4"/>
  <c r="J17" i="4"/>
  <c r="R26" i="4"/>
  <c r="O26" i="4"/>
  <c r="Q26" i="4"/>
  <c r="S26" i="4"/>
  <c r="AA26" i="4"/>
  <c r="AL26" i="4" s="1"/>
  <c r="AB26" i="4"/>
  <c r="AC26" i="4"/>
  <c r="AF19" i="4"/>
  <c r="J25" i="4"/>
  <c r="W19" i="4"/>
  <c r="W37" i="4"/>
  <c r="J26" i="4"/>
  <c r="X37" i="4"/>
  <c r="R52" i="4"/>
  <c r="K20" i="4"/>
  <c r="W56" i="4"/>
  <c r="Z25" i="4"/>
  <c r="AM25" i="4" s="1"/>
  <c r="R41" i="4"/>
  <c r="J51" i="4"/>
  <c r="O19" i="4"/>
  <c r="K27" i="4"/>
  <c r="O37" i="4"/>
  <c r="K45" i="4"/>
  <c r="Y56" i="4"/>
  <c r="AB25" i="4"/>
  <c r="T35" i="4"/>
  <c r="X57" i="4"/>
  <c r="R17" i="4"/>
  <c r="K17" i="4"/>
  <c r="AD82" i="4"/>
  <c r="O72" i="4"/>
  <c r="R65" i="4"/>
  <c r="N91" i="4"/>
  <c r="N103" i="4"/>
  <c r="U100" i="4"/>
  <c r="J70" i="4"/>
  <c r="AB91" i="4"/>
  <c r="AK18" i="4"/>
  <c r="AB24" i="4"/>
  <c r="AG24" i="4"/>
  <c r="K94" i="4"/>
  <c r="Q16" i="4"/>
  <c r="AF72" i="4"/>
  <c r="V83" i="4"/>
  <c r="U84" i="4"/>
  <c r="J66" i="4"/>
  <c r="N82" i="4"/>
  <c r="R68" i="4"/>
  <c r="L68" i="4"/>
  <c r="AA92" i="4"/>
  <c r="V104" i="4"/>
  <c r="AC42" i="4"/>
  <c r="J42" i="4"/>
  <c r="Y74" i="4"/>
  <c r="AA81" i="4"/>
  <c r="AC54" i="4"/>
  <c r="J54" i="4"/>
  <c r="AE64" i="4"/>
  <c r="N64" i="4"/>
  <c r="J99" i="4"/>
  <c r="S48" i="4"/>
  <c r="V48" i="4"/>
  <c r="AG60" i="4"/>
  <c r="V60" i="4"/>
  <c r="R98" i="4"/>
  <c r="V98" i="4"/>
  <c r="AC61" i="4"/>
  <c r="AL67" i="4"/>
  <c r="O93" i="4"/>
  <c r="T93" i="4"/>
  <c r="M36" i="4"/>
  <c r="I86" i="4"/>
  <c r="W86" i="4"/>
  <c r="X73" i="4"/>
  <c r="W73" i="4"/>
  <c r="AC73" i="4"/>
  <c r="AE73" i="4"/>
  <c r="AG73" i="4"/>
  <c r="J73" i="4"/>
  <c r="K73" i="4"/>
  <c r="Q73" i="4"/>
  <c r="V73" i="4"/>
  <c r="S73" i="4"/>
  <c r="U73" i="4"/>
  <c r="AB34" i="4"/>
  <c r="O34" i="4"/>
  <c r="AK34" i="4"/>
  <c r="Q34" i="4"/>
  <c r="S34" i="4"/>
  <c r="W34" i="4"/>
  <c r="X34" i="4"/>
  <c r="Y34" i="4"/>
  <c r="K34" i="4"/>
  <c r="AA34" i="4"/>
  <c r="AM34" i="4" s="1"/>
  <c r="AC34" i="4"/>
  <c r="M34" i="4"/>
  <c r="R76" i="4"/>
  <c r="Q76" i="4"/>
  <c r="O76" i="4"/>
  <c r="S76" i="4"/>
  <c r="W76" i="4"/>
  <c r="Y76" i="4"/>
  <c r="AA76" i="4"/>
  <c r="AL76" i="4" s="1"/>
  <c r="AB76" i="4"/>
  <c r="AC76" i="4"/>
  <c r="K76" i="4"/>
  <c r="AE76" i="4"/>
  <c r="M76" i="4"/>
  <c r="R28" i="4"/>
  <c r="K28" i="4"/>
  <c r="AA28" i="4"/>
  <c r="AB28" i="4"/>
  <c r="M28" i="4"/>
  <c r="AC28" i="4"/>
  <c r="O28" i="4"/>
  <c r="Q28" i="4"/>
  <c r="AK28" i="4"/>
  <c r="AL28" i="4" s="1"/>
  <c r="S28" i="4"/>
  <c r="W28" i="4"/>
  <c r="X28" i="4"/>
  <c r="Y28" i="4"/>
  <c r="AL89" i="4"/>
  <c r="V26" i="4"/>
  <c r="W20" i="4"/>
  <c r="U57" i="4"/>
  <c r="X26" i="4"/>
  <c r="AA19" i="4"/>
  <c r="W27" i="4"/>
  <c r="AA37" i="4"/>
  <c r="K57" i="4"/>
  <c r="X27" i="4"/>
  <c r="AC17" i="4"/>
  <c r="T18" i="4"/>
  <c r="AA72" i="4"/>
  <c r="Z62" i="4"/>
  <c r="T94" i="4"/>
  <c r="AG100" i="4"/>
  <c r="V70" i="4"/>
  <c r="J94" i="4"/>
  <c r="AB103" i="4"/>
  <c r="X18" i="4"/>
  <c r="AA24" i="4"/>
  <c r="AL24" i="4" s="1"/>
  <c r="U24" i="4"/>
  <c r="K100" i="4"/>
  <c r="AB16" i="4"/>
  <c r="I63" i="4"/>
  <c r="V66" i="4"/>
  <c r="X83" i="4"/>
  <c r="AC68" i="4"/>
  <c r="W68" i="4"/>
  <c r="O92" i="4"/>
  <c r="J104" i="4"/>
  <c r="Q42" i="4"/>
  <c r="AG42" i="4"/>
  <c r="AE74" i="4"/>
  <c r="M74" i="4"/>
  <c r="O81" i="4"/>
  <c r="Q54" i="4"/>
  <c r="AG54" i="4"/>
  <c r="K64" i="4"/>
  <c r="AE98" i="4"/>
  <c r="AG99" i="4"/>
  <c r="AD48" i="4"/>
  <c r="J48" i="4"/>
  <c r="AF60" i="4"/>
  <c r="J60" i="4"/>
  <c r="AC98" i="4"/>
  <c r="J98" i="4"/>
  <c r="AB61" i="4"/>
  <c r="N93" i="4"/>
  <c r="AF36" i="4"/>
  <c r="AK36" i="4"/>
  <c r="AL36" i="4" s="1"/>
  <c r="AG86" i="4"/>
  <c r="K86" i="4"/>
  <c r="N78" i="4"/>
  <c r="AE78" i="4"/>
  <c r="K78" i="4"/>
  <c r="M78" i="4"/>
  <c r="S78" i="4"/>
  <c r="W78" i="4"/>
  <c r="Y78" i="4"/>
  <c r="AB95" i="4"/>
  <c r="U95" i="4"/>
  <c r="W95" i="4"/>
  <c r="Y95" i="4"/>
  <c r="K95" i="4"/>
  <c r="AA95" i="4"/>
  <c r="M95" i="4"/>
  <c r="AC95" i="4"/>
  <c r="N95" i="4"/>
  <c r="AE95" i="4"/>
  <c r="O95" i="4"/>
  <c r="S95" i="4"/>
  <c r="AG95" i="4"/>
  <c r="AE80" i="4"/>
  <c r="I80" i="4"/>
  <c r="T80" i="4"/>
  <c r="U80" i="4"/>
  <c r="AB46" i="4"/>
  <c r="O46" i="4"/>
  <c r="Q46" i="4"/>
  <c r="AK46" i="4"/>
  <c r="S46" i="4"/>
  <c r="W46" i="4"/>
  <c r="X46" i="4"/>
  <c r="Y46" i="4"/>
  <c r="AG46" i="4"/>
  <c r="K46" i="4"/>
  <c r="AA46" i="4"/>
  <c r="AC46" i="4"/>
  <c r="M46" i="4"/>
  <c r="AB77" i="4"/>
  <c r="N77" i="4"/>
  <c r="AE77" i="4"/>
  <c r="O77" i="4"/>
  <c r="AG77" i="4"/>
  <c r="Q77" i="4"/>
  <c r="S77" i="4"/>
  <c r="U77" i="4"/>
  <c r="AK77" i="4"/>
  <c r="W77" i="4"/>
  <c r="I77" i="4"/>
  <c r="Y77" i="4"/>
  <c r="K77" i="4"/>
  <c r="AA77" i="4"/>
  <c r="M77" i="4"/>
  <c r="R32" i="4"/>
  <c r="O32" i="4"/>
  <c r="Q32" i="4"/>
  <c r="S32" i="4"/>
  <c r="AA32" i="4"/>
  <c r="AB32" i="4"/>
  <c r="AC32" i="4"/>
  <c r="X47" i="4"/>
  <c r="J47" i="4"/>
  <c r="Y47" i="4"/>
  <c r="K47" i="4"/>
  <c r="AA47" i="4"/>
  <c r="M47" i="4"/>
  <c r="AC47" i="4"/>
  <c r="O47" i="4"/>
  <c r="AG47" i="4"/>
  <c r="W47" i="4"/>
  <c r="Q47" i="4"/>
  <c r="S47" i="4"/>
  <c r="U47" i="4"/>
  <c r="V47" i="4"/>
  <c r="AL41" i="4"/>
  <c r="AL53" i="4"/>
  <c r="AB54" i="4"/>
  <c r="K60" i="4"/>
  <c r="N84" i="4"/>
  <c r="X84" i="4"/>
  <c r="Y84" i="4"/>
  <c r="W84" i="4"/>
  <c r="AE84" i="4"/>
  <c r="K84" i="4"/>
  <c r="AG84" i="4"/>
  <c r="M84" i="4"/>
  <c r="S84" i="4"/>
  <c r="AB51" i="4"/>
  <c r="AM51" i="4" s="1"/>
  <c r="Q51" i="4"/>
  <c r="S51" i="4"/>
  <c r="Y51" i="4"/>
  <c r="O51" i="4"/>
  <c r="AA51" i="4"/>
  <c r="AL51" i="4" s="1"/>
  <c r="AC51" i="4"/>
  <c r="M51" i="4"/>
  <c r="R82" i="4"/>
  <c r="O82" i="4"/>
  <c r="M82" i="4"/>
  <c r="S82" i="4"/>
  <c r="W82" i="4"/>
  <c r="Y82" i="4"/>
  <c r="AA82" i="4"/>
  <c r="AB82" i="4"/>
  <c r="K82" i="4"/>
  <c r="AC82" i="4"/>
  <c r="AE82" i="4"/>
  <c r="AB35" i="4"/>
  <c r="K35" i="4"/>
  <c r="Y35" i="4"/>
  <c r="M35" i="4"/>
  <c r="AA35" i="4"/>
  <c r="AC35" i="4"/>
  <c r="X35" i="4"/>
  <c r="O35" i="4"/>
  <c r="AG35" i="4"/>
  <c r="Q35" i="4"/>
  <c r="S35" i="4"/>
  <c r="U35" i="4"/>
  <c r="AK35" i="4"/>
  <c r="V35" i="4"/>
  <c r="W35" i="4"/>
  <c r="J35" i="4"/>
  <c r="X53" i="4"/>
  <c r="J53" i="4"/>
  <c r="Y53" i="4"/>
  <c r="W53" i="4"/>
  <c r="K53" i="4"/>
  <c r="AA53" i="4"/>
  <c r="M53" i="4"/>
  <c r="AC53" i="4"/>
  <c r="O53" i="4"/>
  <c r="AG53" i="4"/>
  <c r="Q53" i="4"/>
  <c r="S53" i="4"/>
  <c r="U53" i="4"/>
  <c r="V53" i="4"/>
  <c r="AM53" i="4"/>
  <c r="U54" i="4"/>
  <c r="X79" i="4"/>
  <c r="W79" i="4"/>
  <c r="Y79" i="4"/>
  <c r="I79" i="4"/>
  <c r="J79" i="4"/>
  <c r="AC79" i="4"/>
  <c r="V79" i="4"/>
  <c r="K79" i="4"/>
  <c r="AE79" i="4"/>
  <c r="M79" i="4"/>
  <c r="AG79" i="4"/>
  <c r="S79" i="4"/>
  <c r="U79" i="4"/>
  <c r="AD26" i="4"/>
  <c r="AD56" i="4"/>
  <c r="AF26" i="4"/>
  <c r="R39" i="4"/>
  <c r="R51" i="4"/>
  <c r="X19" i="4"/>
  <c r="V38" i="4"/>
  <c r="Z19" i="4"/>
  <c r="R35" i="4"/>
  <c r="U58" i="4"/>
  <c r="AB17" i="4"/>
  <c r="AM17" i="4" s="1"/>
  <c r="AB66" i="4"/>
  <c r="N79" i="4"/>
  <c r="U63" i="4"/>
  <c r="R18" i="4"/>
  <c r="K18" i="4"/>
  <c r="Z24" i="4"/>
  <c r="AM24" i="4" s="1"/>
  <c r="J16" i="4"/>
  <c r="V84" i="4"/>
  <c r="AB68" i="4"/>
  <c r="Y61" i="4"/>
  <c r="AD74" i="4"/>
  <c r="AA54" i="4"/>
  <c r="AL54" i="4" s="1"/>
  <c r="X64" i="4"/>
  <c r="I64" i="4"/>
  <c r="AA99" i="4"/>
  <c r="AF99" i="4"/>
  <c r="AC48" i="4"/>
  <c r="AD60" i="4"/>
  <c r="AB98" i="4"/>
  <c r="U61" i="4"/>
  <c r="S36" i="4"/>
  <c r="AD86" i="4"/>
  <c r="AE87" i="4"/>
  <c r="R87" i="4"/>
  <c r="S87" i="4"/>
  <c r="AD87" i="4"/>
  <c r="R69" i="4"/>
  <c r="S69" i="4"/>
  <c r="AD69" i="4"/>
  <c r="AE69" i="4"/>
  <c r="N85" i="4"/>
  <c r="S85" i="4"/>
  <c r="U85" i="4"/>
  <c r="V85" i="4"/>
  <c r="W85" i="4"/>
  <c r="I85" i="4"/>
  <c r="Y85" i="4"/>
  <c r="J85" i="4"/>
  <c r="K85" i="4"/>
  <c r="AC85" i="4"/>
  <c r="AE85" i="4"/>
  <c r="M85" i="4"/>
  <c r="AG85" i="4"/>
  <c r="T55" i="4"/>
  <c r="R55" i="4"/>
  <c r="S55" i="4"/>
  <c r="AC55" i="4"/>
  <c r="AD55" i="4"/>
  <c r="Q55" i="4"/>
  <c r="N90" i="4"/>
  <c r="S90" i="4"/>
  <c r="U90" i="4"/>
  <c r="W90" i="4"/>
  <c r="Y90" i="4"/>
  <c r="O90" i="4"/>
  <c r="K90" i="4"/>
  <c r="AA90" i="4"/>
  <c r="AL90" i="4" s="1"/>
  <c r="AE90" i="4"/>
  <c r="M90" i="4"/>
  <c r="AG90" i="4"/>
  <c r="R44" i="4"/>
  <c r="O44" i="4"/>
  <c r="Q44" i="4"/>
  <c r="S44" i="4"/>
  <c r="AA44" i="4"/>
  <c r="AL44" i="4" s="1"/>
  <c r="AB44" i="4"/>
  <c r="AC44" i="4"/>
  <c r="X59" i="4"/>
  <c r="J59" i="4"/>
  <c r="Y59" i="4"/>
  <c r="K59" i="4"/>
  <c r="AA59" i="4"/>
  <c r="AL59" i="4" s="1"/>
  <c r="M59" i="4"/>
  <c r="AC59" i="4"/>
  <c r="W59" i="4"/>
  <c r="O59" i="4"/>
  <c r="AG59" i="4"/>
  <c r="Q59" i="4"/>
  <c r="S59" i="4"/>
  <c r="U59" i="4"/>
  <c r="V59" i="4"/>
  <c r="AL17" i="4"/>
  <c r="O54" i="4"/>
  <c r="R60" i="4"/>
  <c r="AG92" i="4"/>
  <c r="I92" i="4"/>
  <c r="S92" i="4"/>
  <c r="AF92" i="4"/>
  <c r="T92" i="4"/>
  <c r="U92" i="4"/>
  <c r="AE92" i="4"/>
  <c r="R94" i="4"/>
  <c r="AA94" i="4"/>
  <c r="AB94" i="4"/>
  <c r="AC94" i="4"/>
  <c r="AE94" i="4"/>
  <c r="O94" i="4"/>
  <c r="S94" i="4"/>
  <c r="W94" i="4"/>
  <c r="Y94" i="4"/>
  <c r="R56" i="4"/>
  <c r="Q56" i="4"/>
  <c r="S56" i="4"/>
  <c r="AA56" i="4"/>
  <c r="AB56" i="4"/>
  <c r="AC56" i="4"/>
  <c r="O56" i="4"/>
  <c r="AB62" i="4"/>
  <c r="O62" i="4"/>
  <c r="P62" i="4"/>
  <c r="Q62" i="4"/>
  <c r="S62" i="4"/>
  <c r="U62" i="4"/>
  <c r="AA62" i="4"/>
  <c r="AL62" i="4" s="1"/>
  <c r="AE62" i="4"/>
  <c r="AG62" i="4"/>
  <c r="M62" i="4"/>
  <c r="K62" i="4"/>
  <c r="AB83" i="4"/>
  <c r="K83" i="4"/>
  <c r="AA83" i="4"/>
  <c r="AC83" i="4"/>
  <c r="M83" i="4"/>
  <c r="AE83" i="4"/>
  <c r="N83" i="4"/>
  <c r="O83" i="4"/>
  <c r="AG83" i="4"/>
  <c r="Q83" i="4"/>
  <c r="S83" i="4"/>
  <c r="U83" i="4"/>
  <c r="W83" i="4"/>
  <c r="Y83" i="4"/>
  <c r="Y54" i="4"/>
  <c r="AC60" i="4"/>
  <c r="P65" i="4"/>
  <c r="X65" i="4"/>
  <c r="I65" i="4"/>
  <c r="Y65" i="4"/>
  <c r="J65" i="4"/>
  <c r="Z65" i="4"/>
  <c r="AM65" i="4" s="1"/>
  <c r="K65" i="4"/>
  <c r="AA65" i="4"/>
  <c r="AL65" i="4" s="1"/>
  <c r="AC65" i="4"/>
  <c r="M65" i="4"/>
  <c r="AE65" i="4"/>
  <c r="N65" i="4"/>
  <c r="AG65" i="4"/>
  <c r="W65" i="4"/>
  <c r="O65" i="4"/>
  <c r="S65" i="4"/>
  <c r="U65" i="4"/>
  <c r="V65" i="4"/>
  <c r="R20" i="4"/>
  <c r="AC20" i="4"/>
  <c r="AB20" i="4"/>
  <c r="O20" i="4"/>
  <c r="Q20" i="4"/>
  <c r="S20" i="4"/>
  <c r="AA20" i="4"/>
  <c r="AL20" i="4" s="1"/>
  <c r="N102" i="4"/>
  <c r="U102" i="4"/>
  <c r="W102" i="4"/>
  <c r="X102" i="4"/>
  <c r="Y102" i="4"/>
  <c r="S102" i="4"/>
  <c r="AA102" i="4"/>
  <c r="AL102" i="4" s="1"/>
  <c r="K102" i="4"/>
  <c r="AE102" i="4"/>
  <c r="AG102" i="4"/>
  <c r="M102" i="4"/>
  <c r="O102" i="4"/>
  <c r="N72" i="4"/>
  <c r="W72" i="4"/>
  <c r="X72" i="4"/>
  <c r="Y72" i="4"/>
  <c r="AE72" i="4"/>
  <c r="S72" i="4"/>
  <c r="AK72" i="4"/>
  <c r="K72" i="4"/>
  <c r="M72" i="4"/>
  <c r="P27" i="4"/>
  <c r="AC27" i="4"/>
  <c r="N27" i="4"/>
  <c r="O27" i="4"/>
  <c r="Q27" i="4"/>
  <c r="Y27" i="4"/>
  <c r="AA27" i="4"/>
  <c r="X91" i="4"/>
  <c r="J91" i="4"/>
  <c r="AC91" i="4"/>
  <c r="K91" i="4"/>
  <c r="AE91" i="4"/>
  <c r="AG91" i="4"/>
  <c r="M91" i="4"/>
  <c r="Q91" i="4"/>
  <c r="I91" i="4"/>
  <c r="S91" i="4"/>
  <c r="U91" i="4"/>
  <c r="V91" i="4"/>
  <c r="W91" i="4"/>
  <c r="Y91" i="4"/>
  <c r="M54" i="4"/>
  <c r="Y60" i="4"/>
  <c r="Q60" i="4"/>
  <c r="I68" i="4"/>
  <c r="T68" i="4"/>
  <c r="U68" i="4"/>
  <c r="AF68" i="4"/>
  <c r="AG68" i="4"/>
  <c r="AB23" i="4"/>
  <c r="S23" i="4"/>
  <c r="U23" i="4"/>
  <c r="AK23" i="4"/>
  <c r="V23" i="4"/>
  <c r="W23" i="4"/>
  <c r="J23" i="4"/>
  <c r="X23" i="4"/>
  <c r="K23" i="4"/>
  <c r="Y23" i="4"/>
  <c r="Q23" i="4"/>
  <c r="Z23" i="4"/>
  <c r="M23" i="4"/>
  <c r="AA23" i="4"/>
  <c r="AC23" i="4"/>
  <c r="O23" i="4"/>
  <c r="AG23" i="4"/>
  <c r="AK16" i="4"/>
  <c r="AL16" i="4" s="1"/>
  <c r="K16" i="4"/>
  <c r="X103" i="4"/>
  <c r="S103" i="4"/>
  <c r="U103" i="4"/>
  <c r="V103" i="4"/>
  <c r="W103" i="4"/>
  <c r="Y103" i="4"/>
  <c r="I103" i="4"/>
  <c r="M103" i="4"/>
  <c r="J103" i="4"/>
  <c r="AC103" i="4"/>
  <c r="K103" i="4"/>
  <c r="AE103" i="4"/>
  <c r="AG103" i="4"/>
  <c r="T37" i="4"/>
  <c r="Q37" i="4"/>
  <c r="R37" i="4"/>
  <c r="AC37" i="4"/>
  <c r="AD37" i="4"/>
  <c r="N96" i="4"/>
  <c r="M96" i="4"/>
  <c r="AG96" i="4"/>
  <c r="O96" i="4"/>
  <c r="S96" i="4"/>
  <c r="W96" i="4"/>
  <c r="Y96" i="4"/>
  <c r="AA96" i="4"/>
  <c r="AL96" i="4" s="1"/>
  <c r="K96" i="4"/>
  <c r="AE96" i="4"/>
  <c r="AD93" i="4"/>
  <c r="AE93" i="4"/>
  <c r="AK54" i="4"/>
  <c r="AM54" i="4" s="1"/>
  <c r="W60" i="4"/>
  <c r="AB60" i="4"/>
  <c r="I74" i="4"/>
  <c r="T74" i="4"/>
  <c r="U74" i="4"/>
  <c r="AG74" i="4"/>
  <c r="T25" i="4"/>
  <c r="Q25" i="4"/>
  <c r="R25" i="4"/>
  <c r="AD25" i="4"/>
  <c r="S25" i="4"/>
  <c r="AC25" i="4"/>
  <c r="AF104" i="4"/>
  <c r="S104" i="4"/>
  <c r="T104" i="4"/>
  <c r="U104" i="4"/>
  <c r="AE104" i="4"/>
  <c r="AG104" i="4"/>
  <c r="AM31" i="4"/>
  <c r="T54" i="4"/>
  <c r="X54" i="4"/>
  <c r="U60" i="4"/>
  <c r="AA60" i="4"/>
  <c r="AM60" i="4" s="1"/>
  <c r="R81" i="4"/>
  <c r="AE81" i="4"/>
  <c r="AB29" i="4"/>
  <c r="S29" i="4"/>
  <c r="U29" i="4"/>
  <c r="V29" i="4"/>
  <c r="W29" i="4"/>
  <c r="Q29" i="4"/>
  <c r="J29" i="4"/>
  <c r="X29" i="4"/>
  <c r="K29" i="4"/>
  <c r="Y29" i="4"/>
  <c r="M29" i="4"/>
  <c r="AA29" i="4"/>
  <c r="AC29" i="4"/>
  <c r="O29" i="4"/>
  <c r="AG29" i="4"/>
  <c r="R38" i="4"/>
  <c r="S38" i="4"/>
  <c r="AA38" i="4"/>
  <c r="AB38" i="4"/>
  <c r="AC38" i="4"/>
  <c r="O38" i="4"/>
  <c r="Q38" i="4"/>
  <c r="AB52" i="4"/>
  <c r="Q52" i="4"/>
  <c r="S52" i="4"/>
  <c r="O52" i="4"/>
  <c r="U52" i="4"/>
  <c r="W52" i="4"/>
  <c r="X52" i="4"/>
  <c r="Y52" i="4"/>
  <c r="K52" i="4"/>
  <c r="AA52" i="4"/>
  <c r="AG52" i="4"/>
  <c r="M52" i="4"/>
  <c r="AC52" i="4"/>
  <c r="AB33" i="4"/>
  <c r="O33" i="4"/>
  <c r="S33" i="4"/>
  <c r="Y33" i="4"/>
  <c r="Z33" i="4"/>
  <c r="AA33" i="4"/>
  <c r="AL33" i="4" s="1"/>
  <c r="AC33" i="4"/>
  <c r="M33" i="4"/>
  <c r="R50" i="4"/>
  <c r="O50" i="4"/>
  <c r="Q50" i="4"/>
  <c r="S50" i="4"/>
  <c r="AA50" i="4"/>
  <c r="AL50" i="4" s="1"/>
  <c r="AB50" i="4"/>
  <c r="AC50" i="4"/>
  <c r="S54" i="4"/>
  <c r="W54" i="4"/>
  <c r="T60" i="4"/>
  <c r="O60" i="4"/>
  <c r="R100" i="4"/>
  <c r="AE100" i="4"/>
  <c r="O100" i="4"/>
  <c r="S100" i="4"/>
  <c r="W100" i="4"/>
  <c r="AC100" i="4"/>
  <c r="Y100" i="4"/>
  <c r="AA100" i="4"/>
  <c r="AB100" i="4"/>
  <c r="AB39" i="4"/>
  <c r="AA39" i="4"/>
  <c r="AC39" i="4"/>
  <c r="M39" i="4"/>
  <c r="O39" i="4"/>
  <c r="Y39" i="4"/>
  <c r="Q39" i="4"/>
  <c r="S39" i="4"/>
  <c r="X41" i="4"/>
  <c r="Q41" i="4"/>
  <c r="S41" i="4"/>
  <c r="U41" i="4"/>
  <c r="AG41" i="4"/>
  <c r="V41" i="4"/>
  <c r="W41" i="4"/>
  <c r="O41" i="4"/>
  <c r="J41" i="4"/>
  <c r="Y41" i="4"/>
  <c r="K41" i="4"/>
  <c r="AA41" i="4"/>
  <c r="M41" i="4"/>
  <c r="AC41" i="4"/>
  <c r="AB57" i="4"/>
  <c r="Q57" i="4"/>
  <c r="S57" i="4"/>
  <c r="Y57" i="4"/>
  <c r="AA57" i="4"/>
  <c r="AM57" i="4" s="1"/>
  <c r="AC57" i="4"/>
  <c r="M57" i="4"/>
  <c r="O57" i="4"/>
  <c r="AB45" i="4"/>
  <c r="AM45" i="4" s="1"/>
  <c r="O45" i="4"/>
  <c r="Q45" i="4"/>
  <c r="S45" i="4"/>
  <c r="Y45" i="4"/>
  <c r="AA45" i="4"/>
  <c r="AL45" i="4" s="1"/>
  <c r="AC45" i="4"/>
  <c r="M45" i="4"/>
  <c r="R22" i="4"/>
  <c r="K22" i="4"/>
  <c r="AA22" i="4"/>
  <c r="AB22" i="4"/>
  <c r="M22" i="4"/>
  <c r="AC22" i="4"/>
  <c r="O22" i="4"/>
  <c r="Q22" i="4"/>
  <c r="AK22" i="4"/>
  <c r="S22" i="4"/>
  <c r="W22" i="4"/>
  <c r="Z22" i="4"/>
  <c r="X22" i="4"/>
  <c r="Y22" i="4"/>
  <c r="AM101" i="4"/>
  <c r="AL32" i="4"/>
  <c r="AD54" i="4"/>
  <c r="S60" i="4"/>
  <c r="T31" i="4"/>
  <c r="Q31" i="4"/>
  <c r="R31" i="4"/>
  <c r="S31" i="4"/>
  <c r="AC31" i="4"/>
  <c r="AD31" i="4"/>
  <c r="AB58" i="4"/>
  <c r="Q58" i="4"/>
  <c r="S58" i="4"/>
  <c r="W58" i="4"/>
  <c r="X58" i="4"/>
  <c r="Y58" i="4"/>
  <c r="K58" i="4"/>
  <c r="AA58" i="4"/>
  <c r="AC58" i="4"/>
  <c r="M58" i="4"/>
  <c r="O58" i="4"/>
  <c r="AG58" i="4"/>
  <c r="N66" i="4"/>
  <c r="Y66" i="4"/>
  <c r="AE66" i="4"/>
  <c r="X66" i="4"/>
  <c r="AK66" i="4"/>
  <c r="AL66" i="4" s="1"/>
  <c r="K66" i="4"/>
  <c r="L66" i="4"/>
  <c r="M66" i="4"/>
  <c r="S66" i="4"/>
  <c r="W66" i="4"/>
  <c r="Z63" i="4"/>
  <c r="AM63" i="4" s="1"/>
  <c r="AE63" i="4"/>
  <c r="Y63" i="4"/>
  <c r="AG63" i="4"/>
  <c r="M63" i="4"/>
  <c r="N63" i="4"/>
  <c r="AL87" i="4"/>
  <c r="AM87" i="4"/>
  <c r="AL49" i="4"/>
  <c r="AM49" i="4"/>
  <c r="AL42" i="4"/>
  <c r="AM42" i="4"/>
  <c r="AL99" i="4"/>
  <c r="AM99" i="4"/>
  <c r="AL80" i="4"/>
  <c r="AM80" i="4"/>
  <c r="AL98" i="4"/>
  <c r="AM98" i="4"/>
  <c r="AM61" i="4"/>
  <c r="AM67" i="4"/>
  <c r="AL86" i="4"/>
  <c r="AM86" i="4"/>
  <c r="AM78" i="4"/>
  <c r="AL78" i="4"/>
  <c r="AL91" i="4"/>
  <c r="AM91" i="4"/>
  <c r="AL103" i="4"/>
  <c r="AM103" i="4"/>
  <c r="AM75" i="4"/>
  <c r="AL21" i="4"/>
  <c r="AM21" i="4"/>
  <c r="AL79" i="4"/>
  <c r="AM79" i="4"/>
  <c r="AL92" i="4"/>
  <c r="AM92" i="4"/>
  <c r="AL81" i="4"/>
  <c r="AM81" i="4"/>
  <c r="AM84" i="4"/>
  <c r="AL84" i="4"/>
  <c r="AL43" i="4"/>
  <c r="AM43" i="4"/>
  <c r="AM72" i="4"/>
  <c r="AM16" i="4"/>
  <c r="AL55" i="4"/>
  <c r="AL18" i="4"/>
  <c r="AL93" i="4"/>
  <c r="AM93" i="4"/>
  <c r="AM73" i="4"/>
  <c r="AL85" i="4"/>
  <c r="AM85" i="4"/>
  <c r="AL97" i="4"/>
  <c r="AM97" i="4"/>
  <c r="AM18" i="4"/>
  <c r="AL104" i="4"/>
  <c r="AM104" i="4"/>
  <c r="AM74" i="4"/>
  <c r="AM64" i="4"/>
  <c r="AL19" i="4"/>
  <c r="AL37" i="4"/>
  <c r="AM37" i="4"/>
  <c r="AL73" i="4"/>
  <c r="AM68" i="4"/>
  <c r="F15" i="4"/>
  <c r="AL39" i="4" l="1"/>
  <c r="AM22" i="4"/>
  <c r="AM27" i="4"/>
  <c r="AM48" i="4"/>
  <c r="AM41" i="4"/>
  <c r="AL23" i="4"/>
  <c r="AM30" i="4"/>
  <c r="AL88" i="4"/>
  <c r="AM88" i="4"/>
  <c r="AM90" i="4"/>
  <c r="AM69" i="4"/>
  <c r="AM20" i="4"/>
  <c r="AM66" i="4"/>
  <c r="AM33" i="4"/>
  <c r="AM36" i="4"/>
  <c r="AM46" i="4"/>
  <c r="AM76" i="4"/>
  <c r="AM39" i="4"/>
  <c r="AL56" i="4"/>
  <c r="AM56" i="4"/>
  <c r="AL72" i="4"/>
  <c r="AL40" i="4"/>
  <c r="AL22" i="4"/>
  <c r="AL100" i="4"/>
  <c r="AM100" i="4"/>
  <c r="AL27" i="4"/>
  <c r="AL52" i="4"/>
  <c r="AM52" i="4"/>
  <c r="AM44" i="4"/>
  <c r="AL38" i="4"/>
  <c r="AM38" i="4"/>
  <c r="AL60" i="4"/>
  <c r="AM26" i="4"/>
  <c r="AM58" i="4"/>
  <c r="AL58" i="4"/>
  <c r="AM19" i="4"/>
  <c r="AM28" i="4"/>
  <c r="AL34" i="4"/>
  <c r="AL70" i="4"/>
  <c r="AL82" i="4"/>
  <c r="AM82" i="4"/>
  <c r="AM59" i="4"/>
  <c r="AM96" i="4"/>
  <c r="AL47" i="4"/>
  <c r="AM47" i="4"/>
  <c r="AL46" i="4"/>
  <c r="AL77" i="4"/>
  <c r="AM77" i="4"/>
  <c r="AM40" i="4"/>
  <c r="AM29" i="4"/>
  <c r="AL29" i="4"/>
  <c r="AL83" i="4"/>
  <c r="AM83" i="4"/>
  <c r="AM35" i="4"/>
  <c r="AL35" i="4"/>
  <c r="AL95" i="4"/>
  <c r="AM95" i="4"/>
  <c r="AM23" i="4"/>
  <c r="AL94" i="4"/>
  <c r="AM94" i="4"/>
  <c r="AM102" i="4"/>
  <c r="AM50" i="4"/>
  <c r="AM32" i="4"/>
  <c r="AM62" i="4"/>
  <c r="AL57" i="4"/>
  <c r="G15" i="4"/>
  <c r="AE15" i="4" s="1"/>
  <c r="AK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<sst xmlns="http://schemas.openxmlformats.org/spreadsheetml/2006/main" count="436" uniqueCount="174">
  <si>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</si>
  <si>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</si>
  <si>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</si>
  <si>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</si>
  <si>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</si>
  <si>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</si>
  <si>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</si>
  <si>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</si>
  <si>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</si>
  <si>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</si>
  <si>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</si>
  <si>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</si>
  <si>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</si>
  <si>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</si>
  <si>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</si>
  <si>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</si>
  <si>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</si>
  <si>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</si>
  <si>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</si>
  <si>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</si>
  <si>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</si>
  <si>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</si>
  <si>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</si>
  <si>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</si>
  <si>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</si>
  <si>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</si>
  <si>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</si>
  <si>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</si>
  <si>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</si>
  <si>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</si>
  <si>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</si>
  <si>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</si>
  <si>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</si>
  <si>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</si>
  <si>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</si>
  <si>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</si>
  <si>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</si>
  <si>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</si>
  <si>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</si>
  <si>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</si>
  <si>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</si>
  <si>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</si>
  <si>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</si>
  <si>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</si>
  <si>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</si>
  <si>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</si>
  <si>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</si>
  <si>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</si>
  <si>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</si>
  <si>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</si>
  <si>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</si>
  <si>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</si>
  <si>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</si>
  <si>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</si>
  <si>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</si>
  <si>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</si>
  <si>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</si>
  <si>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</si>
  <si>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</si>
  <si>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</si>
  <si>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</si>
  <si>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</si>
  <si>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</si>
  <si>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</si>
  <si>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</si>
  <si>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</si>
  <si>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</si>
  <si>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 xml:space="preserve">First Line of Data 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</si>
  <si>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</si>
  <si>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</si>
  <si>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</si>
  <si>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</si>
  <si>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</si>
  <si>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</si>
  <si>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</si>
  <si>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</si>
  <si>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</si>
  <si>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</si>
  <si>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</si>
  <si>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</si>
  <si>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</si>
  <si>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</si>
  <si>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</si>
  <si>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</si>
  <si>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</si>
  <si>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</si>
  <si>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</si>
  <si>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</si>
  <si>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</si>
  <si>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</si>
  <si>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</si>
  <si>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</si>
  <si>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</si>
  <si>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</si>
  <si>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</si>
  <si>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</si>
  <si>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</si>
  <si>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</si>
  <si>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</si>
  <si>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</si>
  <si>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</si>
  <si>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</si>
  <si>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</si>
  <si>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</si>
  <si>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</si>
  <si>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</si>
  <si>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</si>
  <si>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</si>
  <si>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</si>
  <si>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</si>
  <si>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</si>
  <si>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</si>
  <si>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</si>
  <si>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</si>
  <si>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</si>
  <si>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</si>
  <si>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</si>
  <si>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</si>
  <si>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</si>
  <si>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</si>
  <si>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</si>
  <si>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</si>
  <si>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</si>
  <si>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</si>
  <si>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</si>
  <si>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</si>
  <si>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</si>
  <si>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</si>
  <si>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</si>
  <si>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</si>
  <si>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</si>
  <si>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</si>
  <si>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</si>
  <si>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</si>
  <si>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</si>
  <si>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</si>
  <si>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</si>
  <si>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</si>
  <si>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</si>
  <si>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</si>
  <si>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</si>
  <si>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</si>
  <si>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</si>
  <si>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</si>
  <si>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</si>
  <si>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</si>
  <si>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</si>
  <si>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</si>
  <si>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</si>
  <si>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</si>
  <si>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</si>
  <si>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</si>
  <si>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</si>
  <si>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</si>
  <si>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</si>
  <si>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</si>
  <si>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</si>
  <si>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</si>
  <si>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</si>
  <si>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</si>
  <si>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</si>
  <si>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</si>
  <si>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</si>
  <si>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</si>
  <si>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</si>
  <si>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</si>
  <si>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</si>
  <si>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</si>
  <si>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</si>
  <si>
    <t>T0</t>
  </si>
  <si>
    <t>Control</t>
  </si>
  <si>
    <t>Methanol</t>
  </si>
  <si>
    <t>PFOS</t>
  </si>
  <si>
    <t>6ppd-q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</si>
</sst>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09375" defaultRowHeight="13.2" x14ac:dyDescent="0.25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0.399999999999999" x14ac:dyDescent="0.35">
      <c r="A1" s="1" t="s">
        <v>114</v>
      </c>
    </row>
    <row r="2" spans="1:13" ht="15" x14ac:dyDescent="0.25">
      <c r="E2" s="6" t="s">
        <v>42</v>
      </c>
    </row>
    <row r="3" spans="1:13" ht="15" x14ac:dyDescent="0.25">
      <c r="E3" s="7"/>
      <c r="F3" s="7" t="s">
        <v>58</v>
      </c>
      <c r="G3" s="8" t="s">
        <v>63</v>
      </c>
      <c r="H3" s="9"/>
      <c r="I3" s="10"/>
      <c r="J3" s="7"/>
      <c r="K3" s="8" t="s">
        <v>79</v>
      </c>
      <c r="L3" s="8" t="s">
        <v>79</v>
      </c>
      <c r="M3" s="7"/>
    </row>
    <row r="4" spans="1:13" ht="18.600000000000001" x14ac:dyDescent="0.4">
      <c r="A4" s="11" t="s">
        <v>26</v>
      </c>
      <c r="B4" s="12">
        <v>45343</v>
      </c>
      <c r="E4" s="7" t="s">
        <v>101</v>
      </c>
      <c r="F4" s="7" t="s">
        <v>161</v>
      </c>
      <c r="G4" s="8" t="s">
        <v>41</v>
      </c>
      <c r="H4" s="9" t="s">
        <v>151</v>
      </c>
      <c r="I4" s="10" t="s">
        <v>161</v>
      </c>
      <c r="J4" s="7" t="s">
        <v>112</v>
      </c>
      <c r="K4" s="8" t="s">
        <v>106</v>
      </c>
      <c r="L4" s="8" t="s">
        <v>47</v>
      </c>
      <c r="M4" s="7" t="s">
        <v>88</v>
      </c>
    </row>
    <row r="5" spans="1:13" x14ac:dyDescent="0.25">
      <c r="A5" s="11" t="s">
        <v>115</v>
      </c>
      <c r="B5" s="13" t="s">
        <v>48</v>
      </c>
    </row>
    <row r="6" spans="1:13" x14ac:dyDescent="0.25">
      <c r="E6" s="2" t="s">
        <v>125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5">
      <c r="E7" s="2" t="s">
        <v>141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5">
      <c r="E8" s="2" t="s">
        <v>124</v>
      </c>
      <c r="F8" s="5">
        <v>3185</v>
      </c>
      <c r="G8" s="14">
        <v>1.847408E-4</v>
      </c>
      <c r="H8" s="15">
        <v>0</v>
      </c>
      <c r="I8" s="5">
        <v>459</v>
      </c>
      <c r="J8" s="2" t="s">
        <v>96</v>
      </c>
    </row>
    <row r="9" spans="1:13" x14ac:dyDescent="0.25">
      <c r="A9" s="2" t="s">
        <v>59</v>
      </c>
      <c r="E9" s="2" t="s">
        <v>142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96</v>
      </c>
    </row>
    <row r="10" spans="1:13" x14ac:dyDescent="0.25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5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5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5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5">
      <c r="B14" s="2" t="s">
        <v>18</v>
      </c>
      <c r="E14" s="2" t="s">
        <v>147</v>
      </c>
      <c r="F14" s="5"/>
      <c r="G14" s="14">
        <v>1.6859013999999999E-4</v>
      </c>
      <c r="H14" s="15">
        <v>0</v>
      </c>
    </row>
    <row r="15" spans="1:13" x14ac:dyDescent="0.25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72</v>
      </c>
    </row>
    <row r="16" spans="1:13" x14ac:dyDescent="0.25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90</v>
      </c>
    </row>
    <row r="17" spans="1:13" x14ac:dyDescent="0.25">
      <c r="A17" s="2" t="s">
        <v>162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96</v>
      </c>
    </row>
    <row r="18" spans="1:13" x14ac:dyDescent="0.25">
      <c r="A18" s="2" t="s">
        <v>153</v>
      </c>
      <c r="D18" s="16" t="s">
        <v>160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5">
      <c r="D19" s="16" t="s">
        <v>154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5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5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5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5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5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5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5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82</v>
      </c>
      <c r="K26" s="3">
        <v>0.37673066443869319</v>
      </c>
      <c r="L26" s="3">
        <v>0.11301919933160795</v>
      </c>
    </row>
    <row r="27" spans="1:13" x14ac:dyDescent="0.25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5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5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5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5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96</v>
      </c>
    </row>
    <row r="32" spans="1:13" x14ac:dyDescent="0.25">
      <c r="D32" s="16" t="s">
        <v>154</v>
      </c>
      <c r="E32" s="2" t="s">
        <v>69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5">
      <c r="E33" s="2" t="s">
        <v>71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5">
      <c r="E34" s="2" t="s">
        <v>80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5">
      <c r="E35" s="2" t="s">
        <v>81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5">
      <c r="E36" s="2" t="s">
        <v>83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82</v>
      </c>
    </row>
    <row r="37" spans="4:13" x14ac:dyDescent="0.25">
      <c r="E37" s="2" t="s">
        <v>84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5">
      <c r="E38" s="2" t="s">
        <v>85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73</v>
      </c>
    </row>
    <row r="39" spans="4:13" x14ac:dyDescent="0.25">
      <c r="E39" s="2" t="s">
        <v>87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5">
      <c r="E40" s="2" t="s">
        <v>92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5">
      <c r="D41" s="16" t="s">
        <v>154</v>
      </c>
      <c r="E41" s="2" t="s">
        <v>95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5">
      <c r="E42" s="2" t="s">
        <v>97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5">
      <c r="E43" s="2" t="s">
        <v>98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5">
      <c r="E44" s="2" t="s">
        <v>99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5">
      <c r="E45" s="2" t="s">
        <v>100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5">
      <c r="E46" s="2" t="s">
        <v>104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5">
      <c r="E47" s="2" t="s">
        <v>105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5">
      <c r="E48" s="2" t="s">
        <v>110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5">
      <c r="E49" s="2" t="s">
        <v>111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5">
      <c r="E50" s="2" t="s">
        <v>118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5">
      <c r="E51" s="2" t="s">
        <v>120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5">
      <c r="D52" s="16" t="s">
        <v>154</v>
      </c>
      <c r="E52" s="2" t="s">
        <v>123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J16" sqref="J16"/>
    </sheetView>
  </sheetViews>
  <sheetFormatPr defaultColWidth="19.6640625" defaultRowHeight="13.2" x14ac:dyDescent="0.25"/>
  <cols>
    <col min="1" max="16384" width="19.6640625" style="2"/>
  </cols>
  <sheetData>
    <row r="1" spans="1:7" ht="15" x14ac:dyDescent="0.25">
      <c r="A1" s="98" t="s">
        <v>77</v>
      </c>
      <c r="B1" s="19"/>
      <c r="C1" s="19"/>
      <c r="D1" s="20"/>
      <c r="E1" s="20"/>
      <c r="F1" s="20"/>
      <c r="G1" s="20"/>
    </row>
    <row r="2" spans="1:7" x14ac:dyDescent="0.25">
      <c r="A2" s="19"/>
      <c r="B2" s="19"/>
      <c r="C2" s="19"/>
      <c r="D2" s="20"/>
      <c r="E2" s="20"/>
      <c r="F2" s="20"/>
      <c r="G2" s="20"/>
    </row>
    <row r="3" spans="1:7" x14ac:dyDescent="0.25">
      <c r="A3" s="19"/>
      <c r="B3" s="19"/>
      <c r="C3" s="19"/>
      <c r="D3" s="20"/>
      <c r="E3" s="20"/>
      <c r="F3" s="20"/>
      <c r="G3" s="20"/>
    </row>
    <row r="4" spans="1:7" x14ac:dyDescent="0.25">
      <c r="A4" s="19"/>
      <c r="B4" s="19"/>
      <c r="C4" s="19"/>
      <c r="D4" s="20"/>
      <c r="E4" s="20"/>
      <c r="F4" s="20"/>
      <c r="G4" s="20"/>
    </row>
    <row r="5" spans="1:7" x14ac:dyDescent="0.25">
      <c r="A5" s="19"/>
      <c r="B5" s="19"/>
      <c r="C5" s="19" t="s">
        <v>74</v>
      </c>
      <c r="D5" s="20" t="s">
        <v>11</v>
      </c>
      <c r="E5" s="20" t="s">
        <v>135</v>
      </c>
      <c r="F5" s="20" t="s">
        <v>136</v>
      </c>
      <c r="G5" s="20" t="s">
        <v>137</v>
      </c>
    </row>
    <row r="6" spans="1:7" x14ac:dyDescent="0.25">
      <c r="A6" s="19"/>
      <c r="B6" s="19"/>
      <c r="C6" s="19" t="s">
        <v>76</v>
      </c>
      <c r="D6" s="20" t="s">
        <v>121</v>
      </c>
      <c r="E6" s="20" t="s">
        <v>121</v>
      </c>
      <c r="F6" s="20" t="s">
        <v>121</v>
      </c>
      <c r="G6" s="20" t="s">
        <v>138</v>
      </c>
    </row>
    <row r="7" spans="1:7" x14ac:dyDescent="0.25">
      <c r="A7" s="19"/>
      <c r="B7" s="19"/>
      <c r="C7" s="19" t="s">
        <v>121</v>
      </c>
      <c r="D7" s="20" t="s">
        <v>13</v>
      </c>
      <c r="E7" s="20" t="s">
        <v>13</v>
      </c>
      <c r="F7" s="20" t="s">
        <v>139</v>
      </c>
      <c r="G7" s="20" t="s">
        <v>139</v>
      </c>
    </row>
    <row r="8" spans="1:7" x14ac:dyDescent="0.25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5">
      <c r="A9" s="19"/>
      <c r="B9" s="19"/>
      <c r="C9" s="19"/>
      <c r="D9" s="20"/>
      <c r="E9" s="20"/>
      <c r="F9" s="20"/>
      <c r="G9" s="20"/>
    </row>
    <row r="10" spans="1:7" x14ac:dyDescent="0.25">
      <c r="A10" s="19"/>
      <c r="B10" s="19"/>
      <c r="C10" s="21">
        <v>250</v>
      </c>
      <c r="D10" s="21">
        <v>1000</v>
      </c>
      <c r="E10" s="21">
        <v>50</v>
      </c>
      <c r="F10" s="21">
        <v>400</v>
      </c>
      <c r="G10" s="21">
        <v>125</v>
      </c>
    </row>
    <row r="11" spans="1:7" x14ac:dyDescent="0.25">
      <c r="A11" s="19"/>
      <c r="B11" s="19"/>
      <c r="C11" s="19"/>
      <c r="D11" s="20"/>
      <c r="E11" s="20"/>
      <c r="F11" s="20"/>
      <c r="G11" s="20"/>
    </row>
    <row r="12" spans="1:7" x14ac:dyDescent="0.25">
      <c r="D12" s="22"/>
      <c r="E12" s="22"/>
      <c r="F12" s="22"/>
      <c r="G12" s="22"/>
    </row>
    <row r="13" spans="1:7" ht="22.2" x14ac:dyDescent="0.35">
      <c r="A13" s="23" t="s">
        <v>140</v>
      </c>
      <c r="B13" s="24"/>
      <c r="C13" s="24"/>
      <c r="D13" s="25"/>
      <c r="E13" s="25"/>
      <c r="F13" s="26">
        <f>52884*(C10*(E10/(D10+E10))*(F10/(F10+G10)))</f>
        <v>479673.46938775503</v>
      </c>
      <c r="G13" s="27"/>
    </row>
    <row r="14" spans="1:7" x14ac:dyDescent="0.25">
      <c r="D14" s="22"/>
      <c r="E14" s="22"/>
      <c r="F14" s="22"/>
      <c r="G14" s="22"/>
    </row>
    <row r="15" spans="1:7" x14ac:dyDescent="0.25">
      <c r="A15" s="19"/>
      <c r="B15" s="19"/>
      <c r="C15" s="19"/>
      <c r="D15" s="19"/>
      <c r="E15" s="19"/>
    </row>
    <row r="16" spans="1:7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100"/>
  <sheetViews>
    <sheetView topLeftCell="I1" workbookViewId="0">
      <selection activeCell="H11" sqref="H11"/>
    </sheetView>
  </sheetViews>
  <sheetFormatPr defaultColWidth="9.109375" defaultRowHeight="13.2" x14ac:dyDescent="0.25"/>
  <cols>
    <col min="1" max="1" width="16.88671875" style="2" customWidth="1"/>
    <col min="2" max="2" width="8.88671875" style="3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9" customWidth="1"/>
    <col min="11" max="27" width="11" style="30" customWidth="1"/>
    <col min="28" max="28" width="12.109375" style="30" customWidth="1"/>
    <col min="29" max="35" width="11" style="30" customWidth="1"/>
    <col min="36" max="43" width="11" style="2" customWidth="1"/>
    <col min="44" max="239" width="8.44140625" style="2" customWidth="1"/>
    <col min="240" max="16384" width="9.109375" style="2"/>
  </cols>
  <sheetData>
    <row r="2" spans="1:39" x14ac:dyDescent="0.25">
      <c r="A2" s="2" t="s">
        <v>109</v>
      </c>
      <c r="B2" s="28"/>
    </row>
    <row r="4" spans="1:39" ht="20.399999999999999" x14ac:dyDescent="0.35">
      <c r="S4" s="32" t="s">
        <v>93</v>
      </c>
    </row>
    <row r="6" spans="1:39" s="22" customFormat="1" x14ac:dyDescent="0.25">
      <c r="A6" s="33"/>
      <c r="B6" s="34"/>
      <c r="C6" s="35"/>
      <c r="D6" s="35"/>
      <c r="E6" s="35"/>
      <c r="F6" s="36" t="s">
        <v>108</v>
      </c>
      <c r="G6" s="37" t="s">
        <v>74</v>
      </c>
      <c r="H6" s="36" t="s">
        <v>152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5">
      <c r="A7" s="40"/>
      <c r="B7" s="41"/>
      <c r="C7" s="42"/>
      <c r="D7" s="42"/>
      <c r="E7" s="42"/>
      <c r="F7" s="43" t="s">
        <v>66</v>
      </c>
      <c r="G7" s="44" t="s">
        <v>76</v>
      </c>
      <c r="H7" s="43" t="s">
        <v>13</v>
      </c>
      <c r="I7" s="44" t="s">
        <v>121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5">
      <c r="A8" s="40"/>
      <c r="B8" s="41"/>
      <c r="C8" s="42"/>
      <c r="D8" s="42"/>
      <c r="E8" s="42" t="s">
        <v>113</v>
      </c>
      <c r="F8" s="43" t="s">
        <v>121</v>
      </c>
      <c r="G8" s="44" t="s">
        <v>121</v>
      </c>
      <c r="H8" s="43" t="s">
        <v>121</v>
      </c>
      <c r="I8" s="44" t="s">
        <v>75</v>
      </c>
      <c r="J8" s="45" t="s">
        <v>107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5">
      <c r="A9" s="47" t="s">
        <v>89</v>
      </c>
      <c r="B9" s="48" t="s">
        <v>46</v>
      </c>
      <c r="C9" s="49" t="s">
        <v>116</v>
      </c>
      <c r="D9" s="49" t="s">
        <v>91</v>
      </c>
      <c r="E9" s="49" t="s">
        <v>88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94</v>
      </c>
      <c r="O9" s="53" t="s">
        <v>6</v>
      </c>
      <c r="P9" s="53" t="s">
        <v>68</v>
      </c>
      <c r="Q9" s="53" t="s">
        <v>7</v>
      </c>
      <c r="R9" s="53" t="s">
        <v>86</v>
      </c>
      <c r="S9" s="53" t="s">
        <v>103</v>
      </c>
      <c r="T9" s="53" t="s">
        <v>119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80</v>
      </c>
      <c r="Z9" s="53" t="s">
        <v>122</v>
      </c>
      <c r="AA9" s="53" t="s">
        <v>70</v>
      </c>
      <c r="AB9" s="53" t="s">
        <v>135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143</v>
      </c>
      <c r="AH9" s="53" t="s">
        <v>144</v>
      </c>
      <c r="AI9" s="53" t="s">
        <v>155</v>
      </c>
      <c r="AJ9" s="53" t="s">
        <v>157</v>
      </c>
      <c r="AK9" s="53" t="s">
        <v>158</v>
      </c>
      <c r="AL9" s="53" t="s">
        <v>159</v>
      </c>
      <c r="AM9" s="53" t="s">
        <v>156</v>
      </c>
    </row>
    <row r="10" spans="1:39" x14ac:dyDescent="0.25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5">
      <c r="A11" s="2" t="s">
        <v>67</v>
      </c>
      <c r="C11" s="2" t="s">
        <v>169</v>
      </c>
      <c r="E11" s="31" t="s">
        <v>172</v>
      </c>
      <c r="F11" s="4">
        <v>0.15</v>
      </c>
      <c r="G11" s="5">
        <v>250</v>
      </c>
      <c r="H11" s="4">
        <v>1.05</v>
      </c>
      <c r="I11" s="5">
        <v>400</v>
      </c>
      <c r="J11" s="29">
        <v>1.25</v>
      </c>
      <c r="K11" s="99">
        <v>0</v>
      </c>
      <c r="L11" s="99">
        <v>0</v>
      </c>
      <c r="M11" s="99">
        <v>64738</v>
      </c>
      <c r="N11" s="99">
        <v>25658</v>
      </c>
      <c r="O11" s="99">
        <v>0</v>
      </c>
      <c r="P11" s="99">
        <v>144595</v>
      </c>
      <c r="Q11" s="99">
        <v>0</v>
      </c>
      <c r="R11" s="99">
        <v>16055</v>
      </c>
      <c r="S11" s="99">
        <v>0</v>
      </c>
      <c r="T11" s="99">
        <v>10213</v>
      </c>
      <c r="U11" s="99">
        <v>109100</v>
      </c>
      <c r="V11" s="99">
        <v>13705</v>
      </c>
      <c r="W11" s="99">
        <v>80787</v>
      </c>
      <c r="X11" s="99">
        <v>4798</v>
      </c>
      <c r="Y11" s="99">
        <v>44997</v>
      </c>
      <c r="Z11" s="99">
        <v>137067</v>
      </c>
      <c r="AA11" s="99">
        <v>0</v>
      </c>
      <c r="AB11" s="99">
        <v>504239</v>
      </c>
      <c r="AC11" s="99">
        <v>18255</v>
      </c>
      <c r="AD11" s="99">
        <v>0</v>
      </c>
      <c r="AE11" s="99">
        <v>399543</v>
      </c>
      <c r="AF11" s="99">
        <v>16747</v>
      </c>
      <c r="AG11" s="99">
        <v>0</v>
      </c>
      <c r="AH11" s="99">
        <v>145664</v>
      </c>
      <c r="AI11" s="99">
        <v>141925</v>
      </c>
      <c r="AJ11" s="99">
        <v>0</v>
      </c>
      <c r="AK11" s="99">
        <v>0</v>
      </c>
    </row>
    <row r="12" spans="1:39" x14ac:dyDescent="0.25">
      <c r="C12" s="2" t="s">
        <v>169</v>
      </c>
      <c r="E12" s="31" t="s">
        <v>172</v>
      </c>
      <c r="F12" s="4">
        <v>0.15</v>
      </c>
      <c r="G12" s="5">
        <v>250</v>
      </c>
      <c r="H12" s="4">
        <v>1.05</v>
      </c>
      <c r="I12" s="5">
        <v>400</v>
      </c>
      <c r="J12" s="29">
        <v>1.25</v>
      </c>
      <c r="K12" s="99">
        <v>4212</v>
      </c>
      <c r="L12" s="99">
        <v>0</v>
      </c>
      <c r="M12" s="99">
        <v>64134</v>
      </c>
      <c r="N12" s="99">
        <v>21939</v>
      </c>
      <c r="O12" s="99">
        <v>0</v>
      </c>
      <c r="P12" s="99">
        <v>147390</v>
      </c>
      <c r="Q12" s="99">
        <v>0</v>
      </c>
      <c r="R12" s="99">
        <v>12535</v>
      </c>
      <c r="S12" s="99">
        <v>0</v>
      </c>
      <c r="T12" s="99">
        <v>3982</v>
      </c>
      <c r="U12" s="99">
        <v>100444</v>
      </c>
      <c r="V12" s="99">
        <v>35922</v>
      </c>
      <c r="W12" s="99">
        <v>94994</v>
      </c>
      <c r="X12" s="99">
        <v>5799</v>
      </c>
      <c r="Y12" s="99">
        <v>48496</v>
      </c>
      <c r="Z12" s="99">
        <v>137932</v>
      </c>
      <c r="AA12" s="99">
        <v>5851</v>
      </c>
      <c r="AB12" s="99">
        <v>481636</v>
      </c>
      <c r="AC12" s="99">
        <v>15618</v>
      </c>
      <c r="AD12" s="99">
        <v>4853</v>
      </c>
      <c r="AE12" s="99">
        <v>396241</v>
      </c>
      <c r="AF12" s="99">
        <v>15250</v>
      </c>
      <c r="AG12" s="99">
        <v>9924</v>
      </c>
      <c r="AH12" s="99">
        <v>140902</v>
      </c>
      <c r="AI12" s="99">
        <v>137783</v>
      </c>
      <c r="AJ12" s="99">
        <v>4347</v>
      </c>
      <c r="AK12" s="99">
        <v>0</v>
      </c>
    </row>
    <row r="13" spans="1:39" x14ac:dyDescent="0.25">
      <c r="C13" s="2" t="s">
        <v>169</v>
      </c>
      <c r="E13" s="31" t="s">
        <v>172</v>
      </c>
      <c r="F13" s="4">
        <v>0.15</v>
      </c>
      <c r="G13" s="5">
        <v>250</v>
      </c>
      <c r="H13" s="4">
        <v>1.05</v>
      </c>
      <c r="I13" s="5">
        <v>400</v>
      </c>
      <c r="J13" s="29">
        <v>1.25</v>
      </c>
      <c r="K13" s="99">
        <v>3237</v>
      </c>
      <c r="L13" s="99">
        <v>0</v>
      </c>
      <c r="M13" s="99">
        <v>61566</v>
      </c>
      <c r="N13" s="99">
        <v>17907</v>
      </c>
      <c r="O13" s="99">
        <v>0</v>
      </c>
      <c r="P13" s="99">
        <v>120341</v>
      </c>
      <c r="Q13" s="99">
        <v>0</v>
      </c>
      <c r="R13" s="99">
        <v>21541</v>
      </c>
      <c r="S13" s="99">
        <v>0</v>
      </c>
      <c r="T13" s="99">
        <v>18771</v>
      </c>
      <c r="U13" s="99">
        <v>141655</v>
      </c>
      <c r="V13" s="99">
        <v>56664</v>
      </c>
      <c r="W13" s="99">
        <v>120659</v>
      </c>
      <c r="X13" s="99">
        <v>12592</v>
      </c>
      <c r="Y13" s="99">
        <v>56027</v>
      </c>
      <c r="Z13" s="99">
        <v>169926</v>
      </c>
      <c r="AA13" s="99">
        <v>7047</v>
      </c>
      <c r="AB13" s="99">
        <v>115907</v>
      </c>
      <c r="AC13" s="99">
        <v>23689</v>
      </c>
      <c r="AD13" s="99">
        <v>4037</v>
      </c>
      <c r="AE13" s="99">
        <v>473371</v>
      </c>
      <c r="AF13" s="99">
        <v>22681</v>
      </c>
      <c r="AG13" s="99">
        <v>13528</v>
      </c>
      <c r="AH13" s="99">
        <v>175376</v>
      </c>
      <c r="AI13" s="99">
        <v>133173</v>
      </c>
      <c r="AJ13" s="99">
        <v>5819</v>
      </c>
      <c r="AK13" s="99">
        <v>26438</v>
      </c>
    </row>
    <row r="14" spans="1:39" x14ac:dyDescent="0.25">
      <c r="C14" s="2" t="s">
        <v>169</v>
      </c>
      <c r="E14" s="31" t="s">
        <v>172</v>
      </c>
      <c r="F14" s="4">
        <v>0.15</v>
      </c>
      <c r="G14" s="5">
        <v>250</v>
      </c>
      <c r="H14" s="4">
        <v>1.05</v>
      </c>
      <c r="I14" s="5">
        <v>400</v>
      </c>
      <c r="J14" s="29">
        <v>1.25</v>
      </c>
      <c r="K14" s="99">
        <v>2990</v>
      </c>
      <c r="L14" s="99">
        <v>0</v>
      </c>
      <c r="M14" s="99">
        <v>66639</v>
      </c>
      <c r="N14" s="99">
        <v>25813</v>
      </c>
      <c r="O14" s="99">
        <v>0</v>
      </c>
      <c r="P14" s="99">
        <v>159327</v>
      </c>
      <c r="Q14" s="99">
        <v>0</v>
      </c>
      <c r="R14" s="99">
        <v>21767</v>
      </c>
      <c r="S14" s="99">
        <v>0</v>
      </c>
      <c r="T14" s="99">
        <v>13873</v>
      </c>
      <c r="U14" s="99">
        <v>129892</v>
      </c>
      <c r="V14" s="99">
        <v>55949</v>
      </c>
      <c r="W14" s="99">
        <v>112354</v>
      </c>
      <c r="X14" s="99">
        <v>10814</v>
      </c>
      <c r="Y14" s="99">
        <v>52469</v>
      </c>
      <c r="Z14" s="99">
        <v>153289</v>
      </c>
      <c r="AA14" s="99">
        <v>7443</v>
      </c>
      <c r="AB14" s="99">
        <v>60099</v>
      </c>
      <c r="AC14" s="99">
        <v>15941</v>
      </c>
      <c r="AD14" s="99">
        <v>6013</v>
      </c>
      <c r="AE14" s="99">
        <v>431960</v>
      </c>
      <c r="AF14" s="99">
        <v>17859</v>
      </c>
      <c r="AG14" s="99">
        <v>13386</v>
      </c>
      <c r="AH14" s="99">
        <v>157716</v>
      </c>
      <c r="AI14" s="99">
        <v>169371</v>
      </c>
      <c r="AJ14" s="99">
        <v>5354</v>
      </c>
      <c r="AK14" s="99">
        <v>21981</v>
      </c>
    </row>
    <row r="15" spans="1:39" x14ac:dyDescent="0.25">
      <c r="C15" s="2" t="s">
        <v>169</v>
      </c>
      <c r="E15" s="31" t="s">
        <v>172</v>
      </c>
      <c r="F15" s="4">
        <v>0.15</v>
      </c>
      <c r="G15" s="5">
        <v>250</v>
      </c>
      <c r="H15" s="4">
        <v>1.05</v>
      </c>
      <c r="I15" s="5">
        <v>400</v>
      </c>
      <c r="J15" s="29">
        <v>1.25</v>
      </c>
      <c r="K15" s="99">
        <v>5034</v>
      </c>
      <c r="L15" s="99">
        <v>0</v>
      </c>
      <c r="M15" s="99">
        <v>73079</v>
      </c>
      <c r="N15" s="99">
        <v>30059</v>
      </c>
      <c r="O15" s="99">
        <v>0</v>
      </c>
      <c r="P15" s="99">
        <v>162045</v>
      </c>
      <c r="Q15" s="99">
        <v>0</v>
      </c>
      <c r="R15" s="99">
        <v>21948</v>
      </c>
      <c r="S15" s="99">
        <v>0</v>
      </c>
      <c r="T15" s="99">
        <v>4816</v>
      </c>
      <c r="U15" s="99">
        <v>129177</v>
      </c>
      <c r="V15" s="99">
        <v>46158</v>
      </c>
      <c r="W15" s="99">
        <v>108877</v>
      </c>
      <c r="X15" s="99">
        <v>9911</v>
      </c>
      <c r="Y15" s="99">
        <v>51405</v>
      </c>
      <c r="Z15" s="99">
        <v>150136</v>
      </c>
      <c r="AA15" s="99">
        <v>7301</v>
      </c>
      <c r="AB15" s="99">
        <v>58632</v>
      </c>
      <c r="AC15" s="99">
        <v>17129</v>
      </c>
      <c r="AD15" s="99">
        <v>5246</v>
      </c>
      <c r="AE15" s="99">
        <v>438651</v>
      </c>
      <c r="AF15" s="99">
        <v>18123</v>
      </c>
      <c r="AG15" s="99">
        <v>11467</v>
      </c>
      <c r="AH15" s="99">
        <v>162035</v>
      </c>
      <c r="AI15" s="99">
        <v>162113</v>
      </c>
      <c r="AJ15" s="99">
        <v>4495</v>
      </c>
      <c r="AK15" s="99">
        <v>22197</v>
      </c>
    </row>
    <row r="16" spans="1:39" x14ac:dyDescent="0.25">
      <c r="C16" s="2" t="s">
        <v>170</v>
      </c>
      <c r="E16" s="31" t="s">
        <v>172</v>
      </c>
      <c r="F16" s="4">
        <v>0.15</v>
      </c>
      <c r="G16" s="5">
        <v>250</v>
      </c>
      <c r="H16" s="4">
        <v>1.05</v>
      </c>
      <c r="I16" s="5">
        <v>400</v>
      </c>
      <c r="J16" s="29">
        <v>1.25</v>
      </c>
      <c r="K16" s="99">
        <v>15813</v>
      </c>
      <c r="L16" s="99">
        <v>0</v>
      </c>
      <c r="M16" s="99">
        <v>125317</v>
      </c>
      <c r="N16" s="99">
        <v>19278</v>
      </c>
      <c r="O16" s="99">
        <v>0</v>
      </c>
      <c r="P16" s="99">
        <v>374493</v>
      </c>
      <c r="Q16" s="99">
        <v>0</v>
      </c>
      <c r="R16" s="99">
        <v>74666</v>
      </c>
      <c r="S16" s="99">
        <v>0</v>
      </c>
      <c r="T16" s="99">
        <v>4007</v>
      </c>
      <c r="U16" s="99">
        <v>225200</v>
      </c>
      <c r="V16" s="99">
        <v>67319</v>
      </c>
      <c r="W16" s="99">
        <v>268397</v>
      </c>
      <c r="X16" s="99">
        <v>23495</v>
      </c>
      <c r="Y16" s="99">
        <v>250344</v>
      </c>
      <c r="Z16" s="99">
        <v>334952</v>
      </c>
      <c r="AA16" s="99">
        <v>15715</v>
      </c>
      <c r="AB16" s="99">
        <v>112672</v>
      </c>
      <c r="AC16" s="99">
        <v>83010</v>
      </c>
      <c r="AD16" s="99">
        <v>14735</v>
      </c>
      <c r="AE16" s="99">
        <v>1014216</v>
      </c>
      <c r="AF16" s="99">
        <v>32104</v>
      </c>
      <c r="AG16" s="99">
        <v>38005</v>
      </c>
      <c r="AH16" s="99">
        <v>332913</v>
      </c>
      <c r="AI16" s="99">
        <v>0</v>
      </c>
      <c r="AJ16" s="99">
        <v>9830</v>
      </c>
      <c r="AK16" s="99">
        <v>36252</v>
      </c>
    </row>
    <row r="17" spans="3:37" x14ac:dyDescent="0.25">
      <c r="C17" s="2" t="s">
        <v>170</v>
      </c>
      <c r="E17" s="31" t="s">
        <v>172</v>
      </c>
      <c r="F17" s="4">
        <v>0.15</v>
      </c>
      <c r="G17" s="5">
        <v>250</v>
      </c>
      <c r="H17" s="4">
        <v>1.05</v>
      </c>
      <c r="I17" s="5">
        <v>400</v>
      </c>
      <c r="J17" s="29">
        <v>1.25</v>
      </c>
      <c r="K17" s="99">
        <v>20242</v>
      </c>
      <c r="L17" s="99">
        <v>0</v>
      </c>
      <c r="M17" s="99">
        <v>133832</v>
      </c>
      <c r="N17" s="99">
        <v>23231</v>
      </c>
      <c r="O17" s="99">
        <v>0</v>
      </c>
      <c r="P17" s="99">
        <v>401226</v>
      </c>
      <c r="Q17" s="99">
        <v>0</v>
      </c>
      <c r="R17" s="99">
        <v>102859</v>
      </c>
      <c r="S17" s="99">
        <v>0</v>
      </c>
      <c r="T17" s="99">
        <v>6252</v>
      </c>
      <c r="U17" s="99">
        <v>241294</v>
      </c>
      <c r="V17" s="99">
        <v>64848</v>
      </c>
      <c r="W17" s="99">
        <v>251651</v>
      </c>
      <c r="X17" s="99">
        <v>24159</v>
      </c>
      <c r="Y17" s="99">
        <v>339973</v>
      </c>
      <c r="Z17" s="99">
        <v>365752</v>
      </c>
      <c r="AA17" s="99">
        <v>14956</v>
      </c>
      <c r="AB17" s="99">
        <v>71829</v>
      </c>
      <c r="AC17" s="99">
        <v>111098</v>
      </c>
      <c r="AD17" s="99">
        <v>14280</v>
      </c>
      <c r="AE17" s="99">
        <v>1166429</v>
      </c>
      <c r="AF17" s="99">
        <v>34058</v>
      </c>
      <c r="AG17" s="99">
        <v>40635</v>
      </c>
      <c r="AH17" s="99">
        <v>381077</v>
      </c>
      <c r="AI17" s="99">
        <v>0</v>
      </c>
      <c r="AJ17" s="99">
        <v>8669</v>
      </c>
      <c r="AK17" s="99">
        <v>37291</v>
      </c>
    </row>
    <row r="18" spans="3:37" x14ac:dyDescent="0.25">
      <c r="C18" s="2" t="s">
        <v>170</v>
      </c>
      <c r="E18" s="31" t="s">
        <v>172</v>
      </c>
      <c r="F18" s="4">
        <v>0.15</v>
      </c>
      <c r="G18" s="5">
        <v>250</v>
      </c>
      <c r="H18" s="4">
        <v>1.05</v>
      </c>
      <c r="I18" s="5">
        <v>400</v>
      </c>
      <c r="J18" s="29">
        <v>1.25</v>
      </c>
      <c r="K18" s="99">
        <v>23196</v>
      </c>
      <c r="L18" s="99">
        <v>0</v>
      </c>
      <c r="M18" s="99">
        <v>147617</v>
      </c>
      <c r="N18" s="99">
        <v>22469</v>
      </c>
      <c r="O18" s="99">
        <v>0</v>
      </c>
      <c r="P18" s="99">
        <v>424149</v>
      </c>
      <c r="Q18" s="99">
        <v>0</v>
      </c>
      <c r="R18" s="99">
        <v>94820</v>
      </c>
      <c r="S18" s="99">
        <v>0</v>
      </c>
      <c r="T18" s="99">
        <v>5450</v>
      </c>
      <c r="U18" s="99">
        <v>285661</v>
      </c>
      <c r="V18" s="99">
        <v>80838</v>
      </c>
      <c r="W18" s="99">
        <v>349351</v>
      </c>
      <c r="X18" s="99">
        <v>32200</v>
      </c>
      <c r="Y18" s="99">
        <v>329184</v>
      </c>
      <c r="Z18" s="99">
        <v>380367</v>
      </c>
      <c r="AA18" s="99">
        <v>14853</v>
      </c>
      <c r="AB18" s="99">
        <v>75818</v>
      </c>
      <c r="AC18" s="99">
        <v>92735</v>
      </c>
      <c r="AD18" s="99">
        <v>12282</v>
      </c>
      <c r="AE18" s="99">
        <v>1184326</v>
      </c>
      <c r="AF18" s="99">
        <v>34858</v>
      </c>
      <c r="AG18" s="99">
        <v>65284</v>
      </c>
      <c r="AH18" s="99">
        <v>386442</v>
      </c>
      <c r="AI18" s="99">
        <v>0</v>
      </c>
      <c r="AJ18" s="99">
        <v>9739</v>
      </c>
      <c r="AK18" s="99">
        <v>38689</v>
      </c>
    </row>
    <row r="19" spans="3:37" x14ac:dyDescent="0.25">
      <c r="C19" s="2" t="s">
        <v>170</v>
      </c>
      <c r="E19" s="31" t="s">
        <v>172</v>
      </c>
      <c r="F19" s="4">
        <v>0.15</v>
      </c>
      <c r="G19" s="5">
        <v>250</v>
      </c>
      <c r="H19" s="4">
        <v>1.05</v>
      </c>
      <c r="I19" s="5">
        <v>400</v>
      </c>
      <c r="J19" s="29">
        <v>1.25</v>
      </c>
      <c r="K19" s="99">
        <v>15239</v>
      </c>
      <c r="L19" s="99">
        <v>0</v>
      </c>
      <c r="M19" s="99">
        <v>135052</v>
      </c>
      <c r="N19" s="99">
        <v>21109</v>
      </c>
      <c r="O19" s="99">
        <v>0</v>
      </c>
      <c r="P19" s="99">
        <v>404080</v>
      </c>
      <c r="Q19" s="99">
        <v>0</v>
      </c>
      <c r="R19" s="99">
        <v>90241</v>
      </c>
      <c r="S19" s="99">
        <v>0</v>
      </c>
      <c r="T19" s="99">
        <v>5578</v>
      </c>
      <c r="U19" s="99">
        <v>262349</v>
      </c>
      <c r="V19" s="99">
        <v>78413</v>
      </c>
      <c r="W19" s="99">
        <v>311534</v>
      </c>
      <c r="X19" s="99">
        <v>29569</v>
      </c>
      <c r="Y19" s="99">
        <v>325457</v>
      </c>
      <c r="Z19" s="99">
        <v>347587</v>
      </c>
      <c r="AA19" s="99">
        <v>16893</v>
      </c>
      <c r="AB19" s="99">
        <v>63803</v>
      </c>
      <c r="AC19" s="99">
        <v>97841</v>
      </c>
      <c r="AD19" s="99">
        <v>11825</v>
      </c>
      <c r="AE19" s="99">
        <v>1127870</v>
      </c>
      <c r="AF19" s="99">
        <v>35162</v>
      </c>
      <c r="AG19" s="99">
        <v>44224</v>
      </c>
      <c r="AH19" s="99">
        <v>363563</v>
      </c>
      <c r="AI19" s="99">
        <v>0</v>
      </c>
      <c r="AJ19" s="99">
        <v>10197</v>
      </c>
      <c r="AK19" s="99">
        <v>37448</v>
      </c>
    </row>
    <row r="20" spans="3:37" x14ac:dyDescent="0.25">
      <c r="C20" s="2" t="s">
        <v>170</v>
      </c>
      <c r="E20" s="31" t="s">
        <v>172</v>
      </c>
      <c r="F20" s="4">
        <v>0.15</v>
      </c>
      <c r="G20" s="5">
        <v>250</v>
      </c>
      <c r="H20" s="4">
        <v>1.05</v>
      </c>
      <c r="I20" s="5">
        <v>400</v>
      </c>
      <c r="J20" s="29">
        <v>1.25</v>
      </c>
      <c r="K20" s="99">
        <v>21757</v>
      </c>
      <c r="L20" s="99">
        <v>0</v>
      </c>
      <c r="M20" s="99">
        <v>154592</v>
      </c>
      <c r="N20" s="99">
        <v>15472</v>
      </c>
      <c r="O20" s="99">
        <v>0</v>
      </c>
      <c r="P20" s="99">
        <v>453153</v>
      </c>
      <c r="Q20" s="99">
        <v>0</v>
      </c>
      <c r="R20" s="99">
        <v>108020</v>
      </c>
      <c r="S20" s="99">
        <v>0</v>
      </c>
      <c r="T20" s="99">
        <v>3913</v>
      </c>
      <c r="U20" s="99">
        <v>237105</v>
      </c>
      <c r="V20" s="99">
        <v>72808</v>
      </c>
      <c r="W20" s="99">
        <v>328353</v>
      </c>
      <c r="X20" s="99">
        <v>25176</v>
      </c>
      <c r="Y20" s="99">
        <v>378104</v>
      </c>
      <c r="Z20" s="99">
        <v>323159</v>
      </c>
      <c r="AA20" s="99">
        <v>14601</v>
      </c>
      <c r="AB20" s="99">
        <v>66351</v>
      </c>
      <c r="AC20" s="99">
        <v>125575</v>
      </c>
      <c r="AD20" s="99">
        <v>14486</v>
      </c>
      <c r="AE20" s="99">
        <v>1278175</v>
      </c>
      <c r="AF20" s="99">
        <v>36793</v>
      </c>
      <c r="AG20" s="99">
        <v>69553</v>
      </c>
      <c r="AH20" s="99">
        <v>401333</v>
      </c>
      <c r="AI20" s="99">
        <v>0</v>
      </c>
      <c r="AJ20" s="99">
        <v>11325</v>
      </c>
      <c r="AK20" s="99">
        <v>36901</v>
      </c>
    </row>
    <row r="21" spans="3:37" x14ac:dyDescent="0.25">
      <c r="C21" s="2" t="s">
        <v>171</v>
      </c>
      <c r="E21" s="31" t="s">
        <v>172</v>
      </c>
      <c r="F21" s="4">
        <v>4.4999999999999998E-2</v>
      </c>
      <c r="G21" s="5">
        <v>250</v>
      </c>
      <c r="H21" s="4">
        <v>1.05</v>
      </c>
      <c r="I21" s="5">
        <v>400</v>
      </c>
      <c r="J21" s="29">
        <v>1.25</v>
      </c>
      <c r="K21" s="99">
        <v>5596</v>
      </c>
      <c r="L21" s="99">
        <v>0</v>
      </c>
      <c r="M21" s="99">
        <v>53194</v>
      </c>
      <c r="N21" s="99">
        <v>7729</v>
      </c>
      <c r="O21" s="99">
        <v>0</v>
      </c>
      <c r="P21" s="99">
        <v>187110</v>
      </c>
      <c r="Q21" s="99">
        <v>0</v>
      </c>
      <c r="R21" s="99">
        <v>36168</v>
      </c>
      <c r="S21" s="99">
        <v>0</v>
      </c>
      <c r="T21" s="99">
        <v>1188</v>
      </c>
      <c r="U21" s="99">
        <v>91852</v>
      </c>
      <c r="V21" s="99">
        <v>35758</v>
      </c>
      <c r="W21" s="99">
        <v>80376</v>
      </c>
      <c r="X21" s="99">
        <v>6430</v>
      </c>
      <c r="Y21" s="99">
        <v>111638</v>
      </c>
      <c r="Z21" s="99">
        <v>113134</v>
      </c>
      <c r="AA21" s="99">
        <v>8553</v>
      </c>
      <c r="AB21" s="99">
        <v>93024</v>
      </c>
      <c r="AC21" s="99">
        <v>34332</v>
      </c>
      <c r="AD21" s="99">
        <v>5732</v>
      </c>
      <c r="AE21" s="99">
        <v>431840</v>
      </c>
      <c r="AF21" s="99">
        <v>14438</v>
      </c>
      <c r="AG21" s="99">
        <v>12527</v>
      </c>
      <c r="AH21" s="99">
        <v>127412</v>
      </c>
      <c r="AI21" s="99">
        <v>0</v>
      </c>
      <c r="AJ21" s="99">
        <v>2122</v>
      </c>
      <c r="AK21" s="99">
        <v>13808</v>
      </c>
    </row>
    <row r="22" spans="3:37" x14ac:dyDescent="0.25">
      <c r="C22" s="2" t="s">
        <v>171</v>
      </c>
      <c r="E22" s="31" t="s">
        <v>172</v>
      </c>
      <c r="F22" s="4">
        <v>4.4999999999999998E-2</v>
      </c>
      <c r="G22" s="5">
        <v>250</v>
      </c>
      <c r="H22" s="4">
        <v>1.05</v>
      </c>
      <c r="I22" s="5">
        <v>400</v>
      </c>
      <c r="J22" s="29">
        <v>1.25</v>
      </c>
      <c r="K22" s="99">
        <v>2021</v>
      </c>
      <c r="L22" s="99">
        <v>0</v>
      </c>
      <c r="M22" s="99">
        <v>31391</v>
      </c>
      <c r="N22" s="99">
        <v>4568</v>
      </c>
      <c r="O22" s="99">
        <v>0</v>
      </c>
      <c r="P22" s="99">
        <v>137262</v>
      </c>
      <c r="Q22" s="99">
        <v>0</v>
      </c>
      <c r="R22" s="99">
        <v>22108</v>
      </c>
      <c r="S22" s="99">
        <v>0</v>
      </c>
      <c r="T22" s="99">
        <v>705</v>
      </c>
      <c r="U22" s="99">
        <v>58738</v>
      </c>
      <c r="V22" s="99">
        <v>24699</v>
      </c>
      <c r="W22" s="99">
        <v>37996</v>
      </c>
      <c r="X22" s="99">
        <v>2804</v>
      </c>
      <c r="Y22" s="99">
        <v>67807</v>
      </c>
      <c r="Z22" s="99">
        <v>75295</v>
      </c>
      <c r="AA22" s="99">
        <v>5330</v>
      </c>
      <c r="AB22" s="99">
        <v>62134</v>
      </c>
      <c r="AC22" s="99">
        <v>19381</v>
      </c>
      <c r="AD22" s="99">
        <v>0</v>
      </c>
      <c r="AE22" s="99">
        <v>269035</v>
      </c>
      <c r="AF22" s="99">
        <v>9727</v>
      </c>
      <c r="AG22" s="99">
        <v>5676</v>
      </c>
      <c r="AH22" s="99">
        <v>83189</v>
      </c>
      <c r="AI22" s="99">
        <v>0</v>
      </c>
      <c r="AJ22" s="99">
        <v>1389</v>
      </c>
      <c r="AK22" s="99">
        <v>8614</v>
      </c>
    </row>
    <row r="23" spans="3:37" x14ac:dyDescent="0.25">
      <c r="C23" s="2" t="s">
        <v>171</v>
      </c>
      <c r="E23" s="31" t="s">
        <v>172</v>
      </c>
      <c r="F23" s="4">
        <v>4.4999999999999998E-2</v>
      </c>
      <c r="G23" s="5">
        <v>250</v>
      </c>
      <c r="H23" s="4">
        <v>1.05</v>
      </c>
      <c r="I23" s="5">
        <v>400</v>
      </c>
      <c r="J23" s="29">
        <v>1.25</v>
      </c>
      <c r="K23" s="99">
        <v>23358</v>
      </c>
      <c r="L23" s="99">
        <v>0</v>
      </c>
      <c r="M23" s="99">
        <v>0</v>
      </c>
      <c r="N23" s="99">
        <v>7521</v>
      </c>
      <c r="O23" s="99">
        <v>0</v>
      </c>
      <c r="P23" s="99">
        <v>0</v>
      </c>
      <c r="Q23" s="99">
        <v>15488</v>
      </c>
      <c r="R23" s="99">
        <v>139728</v>
      </c>
      <c r="S23" s="99">
        <v>863</v>
      </c>
      <c r="T23" s="99">
        <v>521564</v>
      </c>
      <c r="U23" s="99">
        <v>0</v>
      </c>
      <c r="V23" s="99">
        <v>0</v>
      </c>
      <c r="W23" s="99">
        <v>0</v>
      </c>
      <c r="X23" s="99">
        <v>0</v>
      </c>
      <c r="Y23" s="99">
        <v>683343</v>
      </c>
      <c r="Z23" s="99">
        <v>145740</v>
      </c>
      <c r="AA23" s="99">
        <v>48378</v>
      </c>
      <c r="AB23" s="99">
        <v>219838</v>
      </c>
      <c r="AC23" s="99">
        <v>168245</v>
      </c>
      <c r="AD23" s="99">
        <v>0</v>
      </c>
      <c r="AE23" s="99">
        <v>731541</v>
      </c>
      <c r="AF23" s="99">
        <v>177837</v>
      </c>
      <c r="AG23" s="99">
        <v>330051</v>
      </c>
      <c r="AH23" s="99">
        <v>6735</v>
      </c>
      <c r="AI23" s="99">
        <v>0</v>
      </c>
      <c r="AJ23" s="99">
        <v>71862</v>
      </c>
      <c r="AK23" s="99">
        <v>184988</v>
      </c>
    </row>
    <row r="24" spans="3:37" x14ac:dyDescent="0.25">
      <c r="C24" s="2" t="s">
        <v>171</v>
      </c>
      <c r="E24" s="31" t="s">
        <v>172</v>
      </c>
      <c r="F24" s="4">
        <v>4.4999999999999998E-2</v>
      </c>
      <c r="G24" s="5">
        <v>250</v>
      </c>
      <c r="H24" s="4">
        <v>1.05</v>
      </c>
      <c r="I24" s="5">
        <v>400</v>
      </c>
      <c r="J24" s="29">
        <v>1.25</v>
      </c>
      <c r="K24" s="99">
        <v>2191</v>
      </c>
      <c r="L24" s="99">
        <v>0</v>
      </c>
      <c r="M24" s="99">
        <v>28879</v>
      </c>
      <c r="N24" s="99">
        <v>3224</v>
      </c>
      <c r="O24" s="99">
        <v>0</v>
      </c>
      <c r="P24" s="99">
        <v>128556</v>
      </c>
      <c r="Q24" s="99">
        <v>0</v>
      </c>
      <c r="R24" s="99">
        <v>21302</v>
      </c>
      <c r="S24" s="99">
        <v>0</v>
      </c>
      <c r="T24" s="99">
        <v>800</v>
      </c>
      <c r="U24" s="99">
        <v>57602</v>
      </c>
      <c r="V24" s="99">
        <v>25847</v>
      </c>
      <c r="W24" s="99">
        <v>44318</v>
      </c>
      <c r="X24" s="99">
        <v>3774</v>
      </c>
      <c r="Y24" s="99">
        <v>71001</v>
      </c>
      <c r="Z24" s="99">
        <v>87703</v>
      </c>
      <c r="AA24" s="99">
        <v>4241</v>
      </c>
      <c r="AB24" s="99">
        <v>61437</v>
      </c>
      <c r="AC24" s="99">
        <v>19064</v>
      </c>
      <c r="AD24" s="99">
        <v>0</v>
      </c>
      <c r="AE24" s="99">
        <v>265451</v>
      </c>
      <c r="AF24" s="99">
        <v>10528</v>
      </c>
      <c r="AG24" s="99">
        <v>6170</v>
      </c>
      <c r="AH24" s="99">
        <v>88261</v>
      </c>
      <c r="AI24" s="99">
        <v>0</v>
      </c>
      <c r="AJ24" s="99">
        <v>1656</v>
      </c>
      <c r="AK24" s="99">
        <v>10843</v>
      </c>
    </row>
    <row r="25" spans="3:37" x14ac:dyDescent="0.25">
      <c r="C25" s="2" t="s">
        <v>171</v>
      </c>
      <c r="E25" s="31" t="s">
        <v>172</v>
      </c>
      <c r="F25" s="4">
        <v>4.4999999999999998E-2</v>
      </c>
      <c r="G25" s="5">
        <v>250</v>
      </c>
      <c r="H25" s="4">
        <v>1.05</v>
      </c>
      <c r="I25" s="5">
        <v>400</v>
      </c>
      <c r="J25" s="29">
        <v>1.25</v>
      </c>
      <c r="K25" s="99">
        <v>0</v>
      </c>
      <c r="L25" s="99">
        <v>0</v>
      </c>
      <c r="M25" s="99">
        <v>26931</v>
      </c>
      <c r="N25" s="99">
        <v>3781</v>
      </c>
      <c r="O25" s="99">
        <v>0</v>
      </c>
      <c r="P25" s="99">
        <v>121590</v>
      </c>
      <c r="Q25" s="99">
        <v>0</v>
      </c>
      <c r="R25" s="99">
        <v>19475</v>
      </c>
      <c r="S25" s="99">
        <v>0</v>
      </c>
      <c r="T25" s="99">
        <v>901</v>
      </c>
      <c r="U25" s="99">
        <v>56746</v>
      </c>
      <c r="V25" s="99">
        <v>25730</v>
      </c>
      <c r="W25" s="99">
        <v>44564</v>
      </c>
      <c r="X25" s="99">
        <v>3529</v>
      </c>
      <c r="Y25" s="99">
        <v>58042</v>
      </c>
      <c r="Z25" s="99">
        <v>81284</v>
      </c>
      <c r="AA25" s="99">
        <v>2112</v>
      </c>
      <c r="AB25" s="99">
        <v>55613</v>
      </c>
      <c r="AC25" s="99">
        <v>15832</v>
      </c>
      <c r="AD25" s="99">
        <v>0</v>
      </c>
      <c r="AE25" s="99">
        <v>239141</v>
      </c>
      <c r="AF25" s="99">
        <v>9311</v>
      </c>
      <c r="AG25" s="99">
        <v>5278</v>
      </c>
      <c r="AH25" s="99">
        <v>78689</v>
      </c>
      <c r="AI25" s="99">
        <v>0</v>
      </c>
      <c r="AJ25" s="99">
        <v>1788</v>
      </c>
      <c r="AK25" s="99">
        <v>9174</v>
      </c>
    </row>
    <row r="26" spans="3:37" x14ac:dyDescent="0.25">
      <c r="C26" s="2">
        <v>10</v>
      </c>
      <c r="E26" s="31" t="s">
        <v>172</v>
      </c>
      <c r="F26" s="4">
        <v>4.4999999999999998E-2</v>
      </c>
      <c r="G26" s="5">
        <v>250</v>
      </c>
      <c r="H26" s="4">
        <v>1.05</v>
      </c>
      <c r="I26" s="5">
        <v>400</v>
      </c>
      <c r="J26" s="29">
        <v>1.25</v>
      </c>
      <c r="K26" s="99">
        <v>2195</v>
      </c>
      <c r="L26" s="99">
        <v>0</v>
      </c>
      <c r="M26" s="99">
        <v>34822</v>
      </c>
      <c r="N26" s="99">
        <v>5332</v>
      </c>
      <c r="O26" s="99">
        <v>0</v>
      </c>
      <c r="P26" s="99">
        <v>145518</v>
      </c>
      <c r="Q26" s="99">
        <v>0</v>
      </c>
      <c r="R26" s="99">
        <v>23319</v>
      </c>
      <c r="S26" s="99">
        <v>0</v>
      </c>
      <c r="T26" s="99">
        <v>861</v>
      </c>
      <c r="U26" s="99">
        <v>68811</v>
      </c>
      <c r="V26" s="99">
        <v>25465</v>
      </c>
      <c r="W26" s="99">
        <v>46552</v>
      </c>
      <c r="X26" s="99">
        <v>3449</v>
      </c>
      <c r="Y26" s="99">
        <v>62515</v>
      </c>
      <c r="Z26" s="99">
        <v>83439</v>
      </c>
      <c r="AA26" s="99">
        <v>5871</v>
      </c>
      <c r="AB26" s="99">
        <v>56453</v>
      </c>
      <c r="AC26" s="99">
        <v>18900</v>
      </c>
      <c r="AD26" s="99">
        <v>0</v>
      </c>
      <c r="AE26" s="99">
        <v>284510</v>
      </c>
      <c r="AF26" s="99">
        <v>11131</v>
      </c>
      <c r="AG26" s="99">
        <v>5652</v>
      </c>
      <c r="AH26" s="99">
        <v>85922</v>
      </c>
      <c r="AI26" s="99">
        <v>0</v>
      </c>
      <c r="AJ26" s="99">
        <v>1584</v>
      </c>
      <c r="AK26" s="99">
        <v>8887</v>
      </c>
    </row>
    <row r="27" spans="3:37" x14ac:dyDescent="0.25">
      <c r="C27" s="2">
        <v>10</v>
      </c>
      <c r="E27" s="31" t="s">
        <v>172</v>
      </c>
      <c r="F27" s="4">
        <v>4.4999999999999998E-2</v>
      </c>
      <c r="G27" s="5">
        <v>250</v>
      </c>
      <c r="H27" s="4">
        <v>1.05</v>
      </c>
      <c r="I27" s="5">
        <v>400</v>
      </c>
      <c r="J27" s="29">
        <v>1.25</v>
      </c>
      <c r="K27" s="99">
        <v>1624</v>
      </c>
      <c r="L27" s="99">
        <v>0</v>
      </c>
      <c r="M27" s="99">
        <v>29740</v>
      </c>
      <c r="N27" s="99">
        <v>3135</v>
      </c>
      <c r="O27" s="99">
        <v>0</v>
      </c>
      <c r="P27" s="99">
        <v>137297</v>
      </c>
      <c r="Q27" s="99">
        <v>0</v>
      </c>
      <c r="R27" s="99">
        <v>19409</v>
      </c>
      <c r="S27" s="99">
        <v>0</v>
      </c>
      <c r="T27" s="99">
        <v>617</v>
      </c>
      <c r="U27" s="99">
        <v>53187</v>
      </c>
      <c r="V27" s="99">
        <v>20075</v>
      </c>
      <c r="W27" s="99">
        <v>45681</v>
      </c>
      <c r="X27" s="99">
        <v>3773</v>
      </c>
      <c r="Y27" s="99">
        <v>56437</v>
      </c>
      <c r="Z27" s="99">
        <v>82482</v>
      </c>
      <c r="AA27" s="99">
        <v>4111</v>
      </c>
      <c r="AB27" s="99">
        <v>58555</v>
      </c>
      <c r="AC27" s="99">
        <v>17091</v>
      </c>
      <c r="AD27" s="99">
        <v>4015</v>
      </c>
      <c r="AE27" s="99">
        <v>262252</v>
      </c>
      <c r="AF27" s="99">
        <v>11235</v>
      </c>
      <c r="AG27" s="99">
        <v>4897</v>
      </c>
      <c r="AH27" s="99">
        <v>81776</v>
      </c>
      <c r="AI27" s="99">
        <v>0</v>
      </c>
      <c r="AJ27" s="99">
        <v>1414</v>
      </c>
      <c r="AK27" s="99">
        <v>9437</v>
      </c>
    </row>
    <row r="28" spans="3:37" x14ac:dyDescent="0.25">
      <c r="C28" s="2">
        <v>10</v>
      </c>
      <c r="E28" s="31" t="s">
        <v>172</v>
      </c>
      <c r="F28" s="4">
        <v>4.4999999999999998E-2</v>
      </c>
      <c r="G28" s="5">
        <v>250</v>
      </c>
      <c r="H28" s="4">
        <v>1.05</v>
      </c>
      <c r="I28" s="5">
        <v>400</v>
      </c>
      <c r="J28" s="29">
        <v>1.25</v>
      </c>
      <c r="K28" s="99">
        <v>2184</v>
      </c>
      <c r="L28" s="99">
        <v>0</v>
      </c>
      <c r="M28" s="99">
        <v>27405</v>
      </c>
      <c r="N28" s="99">
        <v>5436</v>
      </c>
      <c r="O28" s="99">
        <v>0</v>
      </c>
      <c r="P28" s="99">
        <v>119888</v>
      </c>
      <c r="Q28" s="99">
        <v>0</v>
      </c>
      <c r="R28" s="99">
        <v>18613</v>
      </c>
      <c r="S28" s="99">
        <v>0</v>
      </c>
      <c r="T28" s="99">
        <v>462</v>
      </c>
      <c r="U28" s="99">
        <v>51498</v>
      </c>
      <c r="V28" s="99">
        <v>23346</v>
      </c>
      <c r="W28" s="99">
        <v>38836</v>
      </c>
      <c r="X28" s="99">
        <v>4035</v>
      </c>
      <c r="Y28" s="99">
        <v>58783</v>
      </c>
      <c r="Z28" s="99">
        <v>76508</v>
      </c>
      <c r="AA28" s="99">
        <v>5086</v>
      </c>
      <c r="AB28" s="99">
        <v>69383</v>
      </c>
      <c r="AC28" s="99">
        <v>17283</v>
      </c>
      <c r="AD28" s="99">
        <v>0</v>
      </c>
      <c r="AE28" s="99">
        <v>243175</v>
      </c>
      <c r="AF28" s="99">
        <v>11327</v>
      </c>
      <c r="AG28" s="99">
        <v>4758</v>
      </c>
      <c r="AH28" s="99">
        <v>82194</v>
      </c>
      <c r="AI28" s="99">
        <v>0</v>
      </c>
      <c r="AJ28" s="99">
        <v>2170</v>
      </c>
      <c r="AK28" s="99">
        <v>9545</v>
      </c>
    </row>
    <row r="29" spans="3:37" x14ac:dyDescent="0.25">
      <c r="C29" s="2">
        <v>10</v>
      </c>
      <c r="E29" s="31" t="s">
        <v>172</v>
      </c>
      <c r="F29" s="4">
        <v>4.4999999999999998E-2</v>
      </c>
      <c r="G29" s="5">
        <v>250</v>
      </c>
      <c r="H29" s="4">
        <v>1.05</v>
      </c>
      <c r="I29" s="5">
        <v>400</v>
      </c>
      <c r="J29" s="29">
        <v>1.25</v>
      </c>
      <c r="K29" s="99">
        <v>2306</v>
      </c>
      <c r="L29" s="99">
        <v>0</v>
      </c>
      <c r="M29" s="99">
        <v>28818</v>
      </c>
      <c r="N29" s="99">
        <v>3051</v>
      </c>
      <c r="O29" s="99">
        <v>0</v>
      </c>
      <c r="P29" s="99">
        <v>126849</v>
      </c>
      <c r="Q29" s="99">
        <v>0</v>
      </c>
      <c r="R29" s="99">
        <v>23965</v>
      </c>
      <c r="S29" s="99">
        <v>0</v>
      </c>
      <c r="T29" s="99">
        <v>0</v>
      </c>
      <c r="U29" s="99">
        <v>56996</v>
      </c>
      <c r="V29" s="99">
        <v>21278</v>
      </c>
      <c r="W29" s="99">
        <v>57698</v>
      </c>
      <c r="X29" s="99">
        <v>4088</v>
      </c>
      <c r="Y29" s="99">
        <v>68294</v>
      </c>
      <c r="Z29" s="99">
        <v>80079</v>
      </c>
      <c r="AA29" s="99">
        <v>5426</v>
      </c>
      <c r="AB29" s="99">
        <v>65332</v>
      </c>
      <c r="AC29" s="99">
        <v>20480</v>
      </c>
      <c r="AD29" s="99">
        <v>4405</v>
      </c>
      <c r="AE29" s="99">
        <v>266475</v>
      </c>
      <c r="AF29" s="99">
        <v>10306</v>
      </c>
      <c r="AG29" s="99">
        <v>6694</v>
      </c>
      <c r="AH29" s="99">
        <v>85393</v>
      </c>
      <c r="AI29" s="99">
        <v>0</v>
      </c>
      <c r="AJ29" s="99">
        <v>2532</v>
      </c>
      <c r="AK29" s="99">
        <v>8267</v>
      </c>
    </row>
    <row r="30" spans="3:37" x14ac:dyDescent="0.25">
      <c r="C30" s="2">
        <v>10</v>
      </c>
      <c r="E30" s="31" t="s">
        <v>172</v>
      </c>
      <c r="F30" s="4">
        <v>4.4999999999999998E-2</v>
      </c>
      <c r="G30" s="5">
        <v>250</v>
      </c>
      <c r="H30" s="4">
        <v>1.05</v>
      </c>
      <c r="I30" s="5">
        <v>400</v>
      </c>
      <c r="J30" s="29">
        <v>1.25</v>
      </c>
      <c r="K30" s="99">
        <v>2025</v>
      </c>
      <c r="L30" s="99">
        <v>0</v>
      </c>
      <c r="M30" s="99">
        <v>30321</v>
      </c>
      <c r="N30" s="99">
        <v>4089</v>
      </c>
      <c r="O30" s="99">
        <v>0</v>
      </c>
      <c r="P30" s="99">
        <v>135038</v>
      </c>
      <c r="Q30" s="99">
        <v>0</v>
      </c>
      <c r="R30" s="99">
        <v>19986</v>
      </c>
      <c r="S30" s="99">
        <v>0</v>
      </c>
      <c r="T30" s="99">
        <v>1003</v>
      </c>
      <c r="U30" s="99">
        <v>61802</v>
      </c>
      <c r="V30" s="99">
        <v>26959</v>
      </c>
      <c r="W30" s="99">
        <v>49072</v>
      </c>
      <c r="X30" s="99">
        <v>4654</v>
      </c>
      <c r="Y30" s="99">
        <v>57778</v>
      </c>
      <c r="Z30" s="99">
        <v>91592</v>
      </c>
      <c r="AA30" s="99">
        <v>3933</v>
      </c>
      <c r="AB30" s="99">
        <v>64998</v>
      </c>
      <c r="AC30" s="99">
        <v>17587</v>
      </c>
      <c r="AD30" s="99">
        <v>0</v>
      </c>
      <c r="AE30" s="99">
        <v>266659</v>
      </c>
      <c r="AF30" s="99">
        <v>12622</v>
      </c>
      <c r="AG30" s="99">
        <v>5009</v>
      </c>
      <c r="AH30" s="99">
        <v>86025</v>
      </c>
      <c r="AI30" s="99">
        <v>0</v>
      </c>
      <c r="AJ30" s="99">
        <v>1471</v>
      </c>
      <c r="AK30" s="99">
        <v>10173</v>
      </c>
    </row>
    <row r="31" spans="3:37" x14ac:dyDescent="0.25">
      <c r="C31" s="2">
        <v>25</v>
      </c>
      <c r="E31" s="31" t="s">
        <v>172</v>
      </c>
      <c r="F31" s="4">
        <v>4.4999999999999998E-2</v>
      </c>
      <c r="G31" s="5">
        <v>250</v>
      </c>
      <c r="H31" s="4">
        <v>1.05</v>
      </c>
      <c r="I31" s="5">
        <v>400</v>
      </c>
      <c r="J31" s="29">
        <v>1.25</v>
      </c>
      <c r="K31" s="99">
        <v>2067</v>
      </c>
      <c r="L31" s="99">
        <v>0</v>
      </c>
      <c r="M31" s="99">
        <v>27473</v>
      </c>
      <c r="N31" s="99">
        <v>3852</v>
      </c>
      <c r="O31" s="99">
        <v>0</v>
      </c>
      <c r="P31" s="99">
        <v>106867</v>
      </c>
      <c r="Q31" s="99">
        <v>0</v>
      </c>
      <c r="R31" s="99">
        <v>11670</v>
      </c>
      <c r="S31" s="99">
        <v>0</v>
      </c>
      <c r="T31" s="99">
        <v>2318</v>
      </c>
      <c r="U31" s="99">
        <v>52695</v>
      </c>
      <c r="V31" s="99">
        <v>7242</v>
      </c>
      <c r="W31" s="99">
        <v>53788</v>
      </c>
      <c r="X31" s="99">
        <v>6097</v>
      </c>
      <c r="Y31" s="99">
        <v>57141</v>
      </c>
      <c r="Z31" s="99">
        <v>82489</v>
      </c>
      <c r="AA31" s="99">
        <v>10545</v>
      </c>
      <c r="AB31" s="99">
        <v>60406</v>
      </c>
      <c r="AC31" s="99">
        <v>16735</v>
      </c>
      <c r="AD31" s="99">
        <v>0</v>
      </c>
      <c r="AE31" s="99">
        <v>241192</v>
      </c>
      <c r="AF31" s="99">
        <v>11089</v>
      </c>
      <c r="AG31" s="99">
        <v>5214</v>
      </c>
      <c r="AH31" s="99">
        <v>74293</v>
      </c>
      <c r="AI31" s="99">
        <v>0</v>
      </c>
      <c r="AJ31" s="99">
        <v>2490</v>
      </c>
      <c r="AK31" s="99">
        <v>9203</v>
      </c>
    </row>
    <row r="32" spans="3:37" x14ac:dyDescent="0.25">
      <c r="C32" s="2">
        <v>25</v>
      </c>
      <c r="E32" s="31" t="s">
        <v>172</v>
      </c>
      <c r="F32" s="4">
        <v>4.4999999999999998E-2</v>
      </c>
      <c r="G32" s="5">
        <v>250</v>
      </c>
      <c r="H32" s="4">
        <v>1.05</v>
      </c>
      <c r="I32" s="5">
        <v>400</v>
      </c>
      <c r="J32" s="29">
        <v>1.25</v>
      </c>
      <c r="K32" s="99">
        <v>1625</v>
      </c>
      <c r="L32" s="99">
        <v>0</v>
      </c>
      <c r="M32" s="99">
        <v>14774</v>
      </c>
      <c r="N32" s="99">
        <v>2607</v>
      </c>
      <c r="O32" s="99">
        <v>0</v>
      </c>
      <c r="P32" s="99">
        <v>113033</v>
      </c>
      <c r="Q32" s="99">
        <v>0</v>
      </c>
      <c r="R32" s="99">
        <v>13559</v>
      </c>
      <c r="S32" s="99">
        <v>0</v>
      </c>
      <c r="T32" s="99">
        <v>1103</v>
      </c>
      <c r="U32" s="99">
        <v>61859</v>
      </c>
      <c r="V32" s="99">
        <v>24322</v>
      </c>
      <c r="W32" s="99">
        <v>57248</v>
      </c>
      <c r="X32" s="99">
        <v>4581</v>
      </c>
      <c r="Y32" s="99">
        <v>63175</v>
      </c>
      <c r="Z32" s="99">
        <v>81087</v>
      </c>
      <c r="AA32" s="99">
        <v>4757</v>
      </c>
      <c r="AB32" s="99">
        <v>69451</v>
      </c>
      <c r="AC32" s="99">
        <v>17354</v>
      </c>
      <c r="AD32" s="99">
        <v>0</v>
      </c>
      <c r="AE32" s="99">
        <v>244266</v>
      </c>
      <c r="AF32" s="99">
        <v>10779</v>
      </c>
      <c r="AG32" s="99">
        <v>5372</v>
      </c>
      <c r="AH32" s="99">
        <v>74325</v>
      </c>
      <c r="AI32" s="99">
        <v>0</v>
      </c>
      <c r="AJ32" s="99">
        <v>1400</v>
      </c>
      <c r="AK32" s="99">
        <v>8418</v>
      </c>
    </row>
    <row r="33" spans="3:37" x14ac:dyDescent="0.25">
      <c r="C33" s="2">
        <v>25</v>
      </c>
      <c r="E33" s="31" t="s">
        <v>172</v>
      </c>
      <c r="F33" s="4">
        <v>4.4999999999999998E-2</v>
      </c>
      <c r="G33" s="5">
        <v>250</v>
      </c>
      <c r="H33" s="4">
        <v>1.05</v>
      </c>
      <c r="I33" s="5">
        <v>400</v>
      </c>
      <c r="J33" s="29">
        <v>1.25</v>
      </c>
      <c r="K33" s="99">
        <v>2281</v>
      </c>
      <c r="L33" s="99">
        <v>0</v>
      </c>
      <c r="M33" s="99">
        <v>34154</v>
      </c>
      <c r="N33" s="99">
        <v>5356</v>
      </c>
      <c r="O33" s="99">
        <v>0</v>
      </c>
      <c r="P33" s="99">
        <v>143279</v>
      </c>
      <c r="Q33" s="99">
        <v>3947</v>
      </c>
      <c r="R33" s="99">
        <v>19995</v>
      </c>
      <c r="S33" s="99">
        <v>0</v>
      </c>
      <c r="T33" s="99">
        <v>1481</v>
      </c>
      <c r="U33" s="99">
        <v>74805</v>
      </c>
      <c r="V33" s="99">
        <v>0</v>
      </c>
      <c r="W33" s="99">
        <v>54887</v>
      </c>
      <c r="X33" s="99">
        <v>3738</v>
      </c>
      <c r="Y33" s="99">
        <v>68896</v>
      </c>
      <c r="Z33" s="99">
        <v>95370</v>
      </c>
      <c r="AA33" s="99">
        <v>2473</v>
      </c>
      <c r="AB33" s="99">
        <v>135399</v>
      </c>
      <c r="AC33" s="99">
        <v>18576</v>
      </c>
      <c r="AD33" s="99">
        <v>0</v>
      </c>
      <c r="AE33" s="99">
        <v>285132</v>
      </c>
      <c r="AF33" s="99">
        <v>13007</v>
      </c>
      <c r="AG33" s="99">
        <v>4743</v>
      </c>
      <c r="AH33" s="99">
        <v>87742</v>
      </c>
      <c r="AI33" s="99">
        <v>0</v>
      </c>
      <c r="AJ33" s="99">
        <v>1420</v>
      </c>
      <c r="AK33" s="99">
        <v>11040</v>
      </c>
    </row>
    <row r="34" spans="3:37" x14ac:dyDescent="0.25">
      <c r="C34" s="2">
        <v>25</v>
      </c>
      <c r="E34" s="31" t="s">
        <v>172</v>
      </c>
      <c r="F34" s="4">
        <v>4.4999999999999998E-2</v>
      </c>
      <c r="G34" s="5">
        <v>250</v>
      </c>
      <c r="H34" s="4">
        <v>1.05</v>
      </c>
      <c r="I34" s="5">
        <v>400</v>
      </c>
      <c r="J34" s="29">
        <v>1.25</v>
      </c>
      <c r="K34" s="99">
        <v>1758</v>
      </c>
      <c r="L34" s="99">
        <v>0</v>
      </c>
      <c r="M34" s="99">
        <v>33904</v>
      </c>
      <c r="N34" s="99">
        <v>4760</v>
      </c>
      <c r="O34" s="99">
        <v>0</v>
      </c>
      <c r="P34" s="99">
        <v>145859</v>
      </c>
      <c r="Q34" s="99">
        <v>0</v>
      </c>
      <c r="R34" s="99">
        <v>25511</v>
      </c>
      <c r="S34" s="99">
        <v>0</v>
      </c>
      <c r="T34" s="99">
        <v>1269</v>
      </c>
      <c r="U34" s="99">
        <v>77882</v>
      </c>
      <c r="V34" s="99">
        <v>27786</v>
      </c>
      <c r="W34" s="99">
        <v>61177</v>
      </c>
      <c r="X34" s="99">
        <v>3919</v>
      </c>
      <c r="Y34" s="99">
        <v>78263</v>
      </c>
      <c r="Z34" s="99">
        <v>93687</v>
      </c>
      <c r="AA34" s="99">
        <v>4222</v>
      </c>
      <c r="AB34" s="99">
        <v>84973</v>
      </c>
      <c r="AC34" s="99">
        <v>21705</v>
      </c>
      <c r="AD34" s="99">
        <v>0</v>
      </c>
      <c r="AE34" s="99">
        <v>301816</v>
      </c>
      <c r="AF34" s="99">
        <v>13040</v>
      </c>
      <c r="AG34" s="99">
        <v>7257</v>
      </c>
      <c r="AH34" s="99">
        <v>93950</v>
      </c>
      <c r="AI34" s="99">
        <v>0</v>
      </c>
      <c r="AJ34" s="99">
        <v>2054</v>
      </c>
      <c r="AK34" s="99">
        <v>9871</v>
      </c>
    </row>
    <row r="35" spans="3:37" x14ac:dyDescent="0.25">
      <c r="C35" s="2">
        <v>25</v>
      </c>
      <c r="E35" s="31" t="s">
        <v>172</v>
      </c>
      <c r="F35" s="4">
        <v>4.4999999999999998E-2</v>
      </c>
      <c r="G35" s="5">
        <v>250</v>
      </c>
      <c r="H35" s="4">
        <v>1.05</v>
      </c>
      <c r="I35" s="5">
        <v>400</v>
      </c>
      <c r="J35" s="29">
        <v>1.25</v>
      </c>
      <c r="K35" s="99">
        <v>1860</v>
      </c>
      <c r="L35" s="99">
        <v>0</v>
      </c>
      <c r="M35" s="99">
        <v>31905</v>
      </c>
      <c r="N35" s="99">
        <v>5591</v>
      </c>
      <c r="O35" s="99">
        <v>0</v>
      </c>
      <c r="P35" s="99">
        <v>139263</v>
      </c>
      <c r="Q35" s="99">
        <v>0</v>
      </c>
      <c r="R35" s="99">
        <v>23784</v>
      </c>
      <c r="S35" s="99">
        <v>0</v>
      </c>
      <c r="T35" s="99">
        <v>884</v>
      </c>
      <c r="U35" s="99">
        <v>64148</v>
      </c>
      <c r="V35" s="99">
        <v>25555</v>
      </c>
      <c r="W35" s="99">
        <v>56912</v>
      </c>
      <c r="X35" s="99">
        <v>3889</v>
      </c>
      <c r="Y35" s="99">
        <v>68687</v>
      </c>
      <c r="Z35" s="99">
        <v>90883</v>
      </c>
      <c r="AA35" s="99">
        <v>4919</v>
      </c>
      <c r="AB35" s="99">
        <v>122827</v>
      </c>
      <c r="AC35" s="99">
        <v>20387</v>
      </c>
      <c r="AD35" s="99">
        <v>0</v>
      </c>
      <c r="AE35" s="99">
        <v>289185</v>
      </c>
      <c r="AF35" s="99">
        <v>14427</v>
      </c>
      <c r="AG35" s="99">
        <v>5698</v>
      </c>
      <c r="AH35" s="99">
        <v>93138</v>
      </c>
      <c r="AI35" s="99">
        <v>0</v>
      </c>
      <c r="AJ35" s="99">
        <v>2754</v>
      </c>
      <c r="AK35" s="99">
        <v>10279</v>
      </c>
    </row>
    <row r="36" spans="3:37" x14ac:dyDescent="0.25">
      <c r="C36" s="2">
        <v>50</v>
      </c>
      <c r="E36" s="31" t="s">
        <v>172</v>
      </c>
      <c r="F36" s="4">
        <v>4.4999999999999998E-2</v>
      </c>
      <c r="G36" s="5">
        <v>250</v>
      </c>
      <c r="H36" s="4">
        <v>1.05</v>
      </c>
      <c r="I36" s="5">
        <v>400</v>
      </c>
      <c r="J36" s="29">
        <v>1.25</v>
      </c>
      <c r="K36" s="99">
        <v>1901</v>
      </c>
      <c r="L36" s="99">
        <v>0</v>
      </c>
      <c r="M36" s="99">
        <v>29393</v>
      </c>
      <c r="N36" s="99">
        <v>5242</v>
      </c>
      <c r="O36" s="99">
        <v>0</v>
      </c>
      <c r="P36" s="99">
        <v>129736</v>
      </c>
      <c r="Q36" s="99">
        <v>0</v>
      </c>
      <c r="R36" s="99">
        <v>24490</v>
      </c>
      <c r="S36" s="99">
        <v>0</v>
      </c>
      <c r="T36" s="99">
        <v>771</v>
      </c>
      <c r="U36" s="99">
        <v>62810</v>
      </c>
      <c r="V36" s="99">
        <v>21606</v>
      </c>
      <c r="W36" s="99">
        <v>61034</v>
      </c>
      <c r="X36" s="99">
        <v>3969</v>
      </c>
      <c r="Y36" s="99">
        <v>76388</v>
      </c>
      <c r="Z36" s="99">
        <v>100383</v>
      </c>
      <c r="AA36" s="99">
        <v>4495</v>
      </c>
      <c r="AB36" s="99">
        <v>76889</v>
      </c>
      <c r="AC36" s="99">
        <v>21893</v>
      </c>
      <c r="AD36" s="99">
        <v>0</v>
      </c>
      <c r="AE36" s="99">
        <v>288663</v>
      </c>
      <c r="AF36" s="99">
        <v>13616</v>
      </c>
      <c r="AG36" s="99">
        <v>7389</v>
      </c>
      <c r="AH36" s="99">
        <v>91455</v>
      </c>
      <c r="AI36" s="99">
        <v>0</v>
      </c>
      <c r="AJ36" s="99">
        <v>1804</v>
      </c>
      <c r="AK36" s="99">
        <v>8819</v>
      </c>
    </row>
    <row r="37" spans="3:37" x14ac:dyDescent="0.25">
      <c r="C37" s="2">
        <v>50</v>
      </c>
      <c r="E37" s="31" t="s">
        <v>172</v>
      </c>
      <c r="F37" s="4">
        <v>4.4999999999999998E-2</v>
      </c>
      <c r="G37" s="5">
        <v>250</v>
      </c>
      <c r="H37" s="4">
        <v>1.05</v>
      </c>
      <c r="I37" s="5">
        <v>400</v>
      </c>
      <c r="J37" s="29">
        <v>1.25</v>
      </c>
      <c r="K37" s="99">
        <v>1786</v>
      </c>
      <c r="L37" s="99">
        <v>0</v>
      </c>
      <c r="M37" s="99">
        <v>30740</v>
      </c>
      <c r="N37" s="99">
        <v>7291</v>
      </c>
      <c r="O37" s="99">
        <v>0</v>
      </c>
      <c r="P37" s="99">
        <v>129723</v>
      </c>
      <c r="Q37" s="99">
        <v>0</v>
      </c>
      <c r="R37" s="99">
        <v>22863</v>
      </c>
      <c r="S37" s="99">
        <v>0</v>
      </c>
      <c r="T37" s="99">
        <v>974</v>
      </c>
      <c r="U37" s="99">
        <v>64670</v>
      </c>
      <c r="V37" s="99">
        <v>20914</v>
      </c>
      <c r="W37" s="99">
        <v>47862</v>
      </c>
      <c r="X37" s="99">
        <v>4044</v>
      </c>
      <c r="Y37" s="99">
        <v>69304</v>
      </c>
      <c r="Z37" s="99">
        <v>97332</v>
      </c>
      <c r="AA37" s="99">
        <v>2763</v>
      </c>
      <c r="AB37" s="99">
        <v>66830</v>
      </c>
      <c r="AC37" s="99">
        <v>19441</v>
      </c>
      <c r="AD37" s="99">
        <v>0</v>
      </c>
      <c r="AE37" s="99">
        <v>274159</v>
      </c>
      <c r="AF37" s="99">
        <v>12684</v>
      </c>
      <c r="AG37" s="99">
        <v>5342</v>
      </c>
      <c r="AH37" s="99">
        <v>88765</v>
      </c>
      <c r="AI37" s="99">
        <v>0</v>
      </c>
      <c r="AJ37" s="99">
        <v>1679</v>
      </c>
      <c r="AK37" s="99">
        <v>10045</v>
      </c>
    </row>
    <row r="38" spans="3:37" x14ac:dyDescent="0.25">
      <c r="C38" s="2">
        <v>50</v>
      </c>
      <c r="E38" s="31" t="s">
        <v>172</v>
      </c>
      <c r="F38" s="4">
        <v>4.4999999999999998E-2</v>
      </c>
      <c r="G38" s="5">
        <v>250</v>
      </c>
      <c r="H38" s="4">
        <v>1.05</v>
      </c>
      <c r="I38" s="5">
        <v>400</v>
      </c>
      <c r="J38" s="29">
        <v>1.25</v>
      </c>
      <c r="K38" s="99">
        <v>1543</v>
      </c>
      <c r="L38" s="99">
        <v>0</v>
      </c>
      <c r="M38" s="99">
        <v>19502</v>
      </c>
      <c r="N38" s="99">
        <v>3304</v>
      </c>
      <c r="O38" s="99">
        <v>0</v>
      </c>
      <c r="P38" s="99">
        <v>128026</v>
      </c>
      <c r="Q38" s="99">
        <v>0</v>
      </c>
      <c r="R38" s="99">
        <v>18280</v>
      </c>
      <c r="S38" s="99">
        <v>0</v>
      </c>
      <c r="T38" s="99">
        <v>831</v>
      </c>
      <c r="U38" s="99">
        <v>72709</v>
      </c>
      <c r="V38" s="99">
        <v>29294</v>
      </c>
      <c r="W38" s="99">
        <v>61478</v>
      </c>
      <c r="X38" s="99">
        <v>4933</v>
      </c>
      <c r="Y38" s="99">
        <v>75295</v>
      </c>
      <c r="Z38" s="99">
        <v>97805</v>
      </c>
      <c r="AA38" s="99">
        <v>5285</v>
      </c>
      <c r="AB38" s="99">
        <v>69593</v>
      </c>
      <c r="AC38" s="99">
        <v>21235</v>
      </c>
      <c r="AD38" s="99">
        <v>0</v>
      </c>
      <c r="AE38" s="99">
        <v>283221</v>
      </c>
      <c r="AF38" s="99">
        <v>13395</v>
      </c>
      <c r="AG38" s="99">
        <v>11718</v>
      </c>
      <c r="AH38" s="99">
        <v>93397</v>
      </c>
      <c r="AI38" s="99">
        <v>0</v>
      </c>
      <c r="AJ38" s="99">
        <v>1622</v>
      </c>
      <c r="AK38" s="99">
        <v>10246</v>
      </c>
    </row>
    <row r="39" spans="3:37" x14ac:dyDescent="0.25">
      <c r="C39" s="2">
        <v>50</v>
      </c>
      <c r="E39" s="31" t="s">
        <v>172</v>
      </c>
      <c r="F39" s="4">
        <v>4.4999999999999998E-2</v>
      </c>
      <c r="G39" s="5">
        <v>250</v>
      </c>
      <c r="H39" s="4">
        <v>1.05</v>
      </c>
      <c r="I39" s="5">
        <v>400</v>
      </c>
      <c r="J39" s="29">
        <v>1.25</v>
      </c>
      <c r="K39" s="99">
        <v>1831</v>
      </c>
      <c r="L39" s="99">
        <v>0</v>
      </c>
      <c r="M39" s="99">
        <v>29135</v>
      </c>
      <c r="N39" s="99">
        <v>4855</v>
      </c>
      <c r="O39" s="99">
        <v>0</v>
      </c>
      <c r="P39" s="99">
        <v>133844</v>
      </c>
      <c r="Q39" s="99">
        <v>0</v>
      </c>
      <c r="R39" s="99">
        <v>23363</v>
      </c>
      <c r="S39" s="99">
        <v>0</v>
      </c>
      <c r="T39" s="99">
        <v>0</v>
      </c>
      <c r="U39" s="99">
        <v>63700</v>
      </c>
      <c r="V39" s="99">
        <v>21444</v>
      </c>
      <c r="W39" s="99">
        <v>55723</v>
      </c>
      <c r="X39" s="99">
        <v>4093</v>
      </c>
      <c r="Y39" s="99">
        <v>69487</v>
      </c>
      <c r="Z39" s="99">
        <v>97204</v>
      </c>
      <c r="AA39" s="99">
        <v>5820</v>
      </c>
      <c r="AB39" s="99">
        <v>65950</v>
      </c>
      <c r="AC39" s="99">
        <v>20907</v>
      </c>
      <c r="AD39" s="99">
        <v>0</v>
      </c>
      <c r="AE39" s="99">
        <v>287795</v>
      </c>
      <c r="AF39" s="99">
        <v>13379</v>
      </c>
      <c r="AG39" s="99">
        <v>5852</v>
      </c>
      <c r="AH39" s="99">
        <v>78327</v>
      </c>
      <c r="AI39" s="99">
        <v>0</v>
      </c>
      <c r="AJ39" s="99">
        <v>1843</v>
      </c>
      <c r="AK39" s="99">
        <v>9622</v>
      </c>
    </row>
    <row r="40" spans="3:37" x14ac:dyDescent="0.25">
      <c r="C40" s="2">
        <v>50</v>
      </c>
      <c r="E40" s="31" t="s">
        <v>172</v>
      </c>
      <c r="F40" s="4">
        <v>4.4999999999999998E-2</v>
      </c>
      <c r="G40" s="5">
        <v>250</v>
      </c>
      <c r="H40" s="4">
        <v>1.05</v>
      </c>
      <c r="I40" s="5">
        <v>400</v>
      </c>
      <c r="J40" s="29">
        <v>1.25</v>
      </c>
      <c r="K40" s="99">
        <v>1496</v>
      </c>
      <c r="L40" s="99">
        <v>0</v>
      </c>
      <c r="M40" s="99">
        <v>31242</v>
      </c>
      <c r="N40" s="99">
        <v>4545</v>
      </c>
      <c r="O40" s="99">
        <v>0</v>
      </c>
      <c r="P40" s="99">
        <v>145944</v>
      </c>
      <c r="Q40" s="99">
        <v>0</v>
      </c>
      <c r="R40" s="99">
        <v>24145</v>
      </c>
      <c r="S40" s="99">
        <v>0</v>
      </c>
      <c r="T40" s="99">
        <v>1234</v>
      </c>
      <c r="U40" s="99">
        <v>71267</v>
      </c>
      <c r="V40" s="99">
        <v>26090</v>
      </c>
      <c r="W40" s="99">
        <v>46007</v>
      </c>
      <c r="X40" s="99">
        <v>4201</v>
      </c>
      <c r="Y40" s="99">
        <v>72302</v>
      </c>
      <c r="Z40" s="99">
        <v>83697</v>
      </c>
      <c r="AA40" s="99">
        <v>5809</v>
      </c>
      <c r="AB40" s="99">
        <v>62537</v>
      </c>
      <c r="AC40" s="99">
        <v>19608</v>
      </c>
      <c r="AD40" s="99">
        <v>0</v>
      </c>
      <c r="AE40" s="99">
        <v>276585</v>
      </c>
      <c r="AF40" s="99">
        <v>12865</v>
      </c>
      <c r="AG40" s="99">
        <v>4841</v>
      </c>
      <c r="AH40" s="99">
        <v>82981</v>
      </c>
      <c r="AI40" s="99">
        <v>0</v>
      </c>
      <c r="AJ40" s="99">
        <v>1432</v>
      </c>
      <c r="AK40" s="99">
        <v>7807</v>
      </c>
    </row>
    <row r="41" spans="3:37" x14ac:dyDescent="0.25">
      <c r="C41" s="2">
        <v>75</v>
      </c>
      <c r="E41" s="31" t="s">
        <v>172</v>
      </c>
      <c r="F41" s="4">
        <v>4.4999999999999998E-2</v>
      </c>
      <c r="G41" s="5">
        <v>250</v>
      </c>
      <c r="H41" s="4">
        <v>1.05</v>
      </c>
      <c r="I41" s="5">
        <v>400</v>
      </c>
      <c r="J41" s="29">
        <v>1.25</v>
      </c>
      <c r="K41" s="99">
        <v>2124</v>
      </c>
      <c r="L41" s="99">
        <v>0</v>
      </c>
      <c r="M41" s="99">
        <v>30087</v>
      </c>
      <c r="N41" s="99">
        <v>5298</v>
      </c>
      <c r="O41" s="99">
        <v>0</v>
      </c>
      <c r="P41" s="99">
        <v>138601</v>
      </c>
      <c r="Q41" s="99">
        <v>0</v>
      </c>
      <c r="R41" s="99">
        <v>22281</v>
      </c>
      <c r="S41" s="99">
        <v>0</v>
      </c>
      <c r="T41" s="99">
        <v>719</v>
      </c>
      <c r="U41" s="99">
        <v>65529</v>
      </c>
      <c r="V41" s="99">
        <v>23585</v>
      </c>
      <c r="W41" s="99">
        <v>40845</v>
      </c>
      <c r="X41" s="99">
        <v>4117</v>
      </c>
      <c r="Y41" s="99">
        <v>60398</v>
      </c>
      <c r="Z41" s="99">
        <v>76745</v>
      </c>
      <c r="AA41" s="99">
        <v>7136</v>
      </c>
      <c r="AB41" s="99">
        <v>70745</v>
      </c>
      <c r="AC41" s="99">
        <v>18747</v>
      </c>
      <c r="AD41" s="99">
        <v>0</v>
      </c>
      <c r="AE41" s="99">
        <v>260989</v>
      </c>
      <c r="AF41" s="99">
        <v>13216</v>
      </c>
      <c r="AG41" s="99">
        <v>3822</v>
      </c>
      <c r="AH41" s="99">
        <v>73391</v>
      </c>
      <c r="AI41" s="99">
        <v>0</v>
      </c>
      <c r="AJ41" s="99">
        <v>2380</v>
      </c>
      <c r="AK41" s="99">
        <v>9108</v>
      </c>
    </row>
    <row r="42" spans="3:37" x14ac:dyDescent="0.25">
      <c r="C42" s="2">
        <v>75</v>
      </c>
      <c r="E42" s="31" t="s">
        <v>172</v>
      </c>
      <c r="F42" s="4">
        <v>4.4999999999999998E-2</v>
      </c>
      <c r="G42" s="5">
        <v>250</v>
      </c>
      <c r="H42" s="4">
        <v>1.05</v>
      </c>
      <c r="I42" s="5">
        <v>400</v>
      </c>
      <c r="J42" s="29">
        <v>1.25</v>
      </c>
      <c r="K42" s="99">
        <v>1906</v>
      </c>
      <c r="L42" s="99">
        <v>0</v>
      </c>
      <c r="M42" s="99">
        <v>30465</v>
      </c>
      <c r="N42" s="99">
        <v>4851</v>
      </c>
      <c r="O42" s="99">
        <v>0</v>
      </c>
      <c r="P42" s="99">
        <v>142813</v>
      </c>
      <c r="Q42" s="99">
        <v>0</v>
      </c>
      <c r="R42" s="99">
        <v>27443</v>
      </c>
      <c r="S42" s="99">
        <v>0</v>
      </c>
      <c r="T42" s="99">
        <v>1197</v>
      </c>
      <c r="U42" s="99">
        <v>67540</v>
      </c>
      <c r="V42" s="99">
        <v>27668</v>
      </c>
      <c r="W42" s="99">
        <v>52535</v>
      </c>
      <c r="X42" s="99">
        <v>3946</v>
      </c>
      <c r="Y42" s="99">
        <v>79155</v>
      </c>
      <c r="Z42" s="99">
        <v>101783</v>
      </c>
      <c r="AA42" s="99">
        <v>3481</v>
      </c>
      <c r="AB42" s="99">
        <v>62612</v>
      </c>
      <c r="AC42" s="99">
        <v>25805</v>
      </c>
      <c r="AD42" s="99">
        <v>0</v>
      </c>
      <c r="AE42" s="99">
        <v>309961</v>
      </c>
      <c r="AF42" s="99">
        <v>8145</v>
      </c>
      <c r="AG42" s="99">
        <v>7188</v>
      </c>
      <c r="AH42" s="99">
        <v>100397</v>
      </c>
      <c r="AI42" s="99">
        <v>0</v>
      </c>
      <c r="AJ42" s="99">
        <v>1619</v>
      </c>
      <c r="AK42" s="99">
        <v>10227</v>
      </c>
    </row>
    <row r="43" spans="3:37" x14ac:dyDescent="0.25">
      <c r="C43" s="2">
        <v>75</v>
      </c>
      <c r="E43" s="31" t="s">
        <v>172</v>
      </c>
      <c r="F43" s="4">
        <v>4.4999999999999998E-2</v>
      </c>
      <c r="G43" s="5">
        <v>250</v>
      </c>
      <c r="H43" s="4">
        <v>1.05</v>
      </c>
      <c r="I43" s="5">
        <v>400</v>
      </c>
      <c r="J43" s="29">
        <v>1.25</v>
      </c>
      <c r="K43" s="99">
        <v>0</v>
      </c>
      <c r="L43" s="99">
        <v>0</v>
      </c>
      <c r="M43" s="99">
        <v>25944</v>
      </c>
      <c r="N43" s="99">
        <v>3844</v>
      </c>
      <c r="O43" s="99">
        <v>0</v>
      </c>
      <c r="P43" s="99">
        <v>130367</v>
      </c>
      <c r="Q43" s="99">
        <v>0</v>
      </c>
      <c r="R43" s="99">
        <v>25296</v>
      </c>
      <c r="S43" s="99">
        <v>0</v>
      </c>
      <c r="T43" s="99">
        <v>1107</v>
      </c>
      <c r="U43" s="99">
        <v>73258</v>
      </c>
      <c r="V43" s="99">
        <v>30335</v>
      </c>
      <c r="W43" s="99">
        <v>61377</v>
      </c>
      <c r="X43" s="99">
        <v>7251</v>
      </c>
      <c r="Y43" s="99">
        <v>82028</v>
      </c>
      <c r="Z43" s="99">
        <v>112623</v>
      </c>
      <c r="AA43" s="99">
        <v>5854</v>
      </c>
      <c r="AB43" s="99">
        <v>61581</v>
      </c>
      <c r="AC43" s="99">
        <v>23649</v>
      </c>
      <c r="AD43" s="99">
        <v>0</v>
      </c>
      <c r="AE43" s="99">
        <v>288300</v>
      </c>
      <c r="AF43" s="99">
        <v>8178</v>
      </c>
      <c r="AG43" s="99">
        <v>11822</v>
      </c>
      <c r="AH43" s="99">
        <v>101671</v>
      </c>
      <c r="AI43" s="99">
        <v>0</v>
      </c>
      <c r="AJ43" s="99">
        <v>1630</v>
      </c>
      <c r="AK43" s="99">
        <v>9891</v>
      </c>
    </row>
    <row r="44" spans="3:37" x14ac:dyDescent="0.25">
      <c r="C44" s="2">
        <v>75</v>
      </c>
      <c r="E44" s="31" t="s">
        <v>172</v>
      </c>
      <c r="F44" s="4">
        <v>4.4999999999999998E-2</v>
      </c>
      <c r="G44" s="5">
        <v>250</v>
      </c>
      <c r="H44" s="4">
        <v>1.05</v>
      </c>
      <c r="I44" s="5">
        <v>400</v>
      </c>
      <c r="J44" s="29">
        <v>1.25</v>
      </c>
      <c r="K44" s="99">
        <v>0</v>
      </c>
      <c r="L44" s="99">
        <v>0</v>
      </c>
      <c r="M44" s="99">
        <v>23679</v>
      </c>
      <c r="N44" s="99">
        <v>4804</v>
      </c>
      <c r="O44" s="99">
        <v>0</v>
      </c>
      <c r="P44" s="99">
        <v>109975</v>
      </c>
      <c r="Q44" s="99">
        <v>0</v>
      </c>
      <c r="R44" s="99">
        <v>18232</v>
      </c>
      <c r="S44" s="99">
        <v>0</v>
      </c>
      <c r="T44" s="99">
        <v>691</v>
      </c>
      <c r="U44" s="99">
        <v>48188</v>
      </c>
      <c r="V44" s="99">
        <v>21513</v>
      </c>
      <c r="W44" s="99">
        <v>43492</v>
      </c>
      <c r="X44" s="99">
        <v>2894</v>
      </c>
      <c r="Y44" s="99">
        <v>55779</v>
      </c>
      <c r="Z44" s="99">
        <v>74125</v>
      </c>
      <c r="AA44" s="99">
        <v>0</v>
      </c>
      <c r="AB44" s="99">
        <v>65837</v>
      </c>
      <c r="AC44" s="99">
        <v>17348</v>
      </c>
      <c r="AD44" s="99">
        <v>0</v>
      </c>
      <c r="AE44" s="99">
        <v>228544</v>
      </c>
      <c r="AF44" s="99">
        <v>7553</v>
      </c>
      <c r="AG44" s="99">
        <v>5205</v>
      </c>
      <c r="AH44" s="99">
        <v>69510</v>
      </c>
      <c r="AI44" s="99">
        <v>0</v>
      </c>
      <c r="AJ44" s="99">
        <v>1337</v>
      </c>
      <c r="AK44" s="99">
        <v>7799</v>
      </c>
    </row>
    <row r="45" spans="3:37" x14ac:dyDescent="0.25">
      <c r="C45" s="2">
        <v>75</v>
      </c>
      <c r="E45" s="31" t="s">
        <v>172</v>
      </c>
      <c r="F45" s="4">
        <v>4.4999999999999998E-2</v>
      </c>
      <c r="G45" s="5">
        <v>250</v>
      </c>
      <c r="H45" s="4">
        <v>1.05</v>
      </c>
      <c r="I45" s="5">
        <v>400</v>
      </c>
      <c r="J45" s="29">
        <v>1.25</v>
      </c>
      <c r="K45" s="99">
        <v>2421</v>
      </c>
      <c r="L45" s="99">
        <v>0</v>
      </c>
      <c r="M45" s="99">
        <v>29282</v>
      </c>
      <c r="N45" s="99">
        <v>4630</v>
      </c>
      <c r="O45" s="99">
        <v>0</v>
      </c>
      <c r="P45" s="99">
        <v>146369</v>
      </c>
      <c r="Q45" s="99">
        <v>0</v>
      </c>
      <c r="R45" s="99">
        <v>23722</v>
      </c>
      <c r="S45" s="99">
        <v>0</v>
      </c>
      <c r="T45" s="99">
        <v>781</v>
      </c>
      <c r="U45" s="99">
        <v>69650</v>
      </c>
      <c r="V45" s="99">
        <v>27905</v>
      </c>
      <c r="W45" s="99">
        <v>48378</v>
      </c>
      <c r="X45" s="99">
        <v>4673</v>
      </c>
      <c r="Y45" s="99">
        <v>70137</v>
      </c>
      <c r="Z45" s="99">
        <v>89964</v>
      </c>
      <c r="AA45" s="99">
        <v>2738</v>
      </c>
      <c r="AB45" s="99">
        <v>66860</v>
      </c>
      <c r="AC45" s="99">
        <v>22174</v>
      </c>
      <c r="AD45" s="99">
        <v>0</v>
      </c>
      <c r="AE45" s="99">
        <v>292006</v>
      </c>
      <c r="AF45" s="99">
        <v>10103</v>
      </c>
      <c r="AG45" s="99">
        <v>5615</v>
      </c>
      <c r="AH45" s="99">
        <v>90688</v>
      </c>
      <c r="AI45" s="99">
        <v>0</v>
      </c>
      <c r="AJ45" s="99">
        <v>1597</v>
      </c>
      <c r="AK45" s="99">
        <v>11174</v>
      </c>
    </row>
    <row r="46" spans="3:37" x14ac:dyDescent="0.25">
      <c r="C46" s="2">
        <v>100</v>
      </c>
      <c r="E46" s="31" t="s">
        <v>172</v>
      </c>
      <c r="F46" s="4">
        <v>4.4999999999999998E-2</v>
      </c>
      <c r="G46" s="5">
        <v>250</v>
      </c>
      <c r="H46" s="4">
        <v>1.05</v>
      </c>
      <c r="I46" s="5">
        <v>400</v>
      </c>
      <c r="J46" s="29">
        <v>1.25</v>
      </c>
      <c r="K46" s="99">
        <v>1682</v>
      </c>
      <c r="L46" s="99">
        <v>0</v>
      </c>
      <c r="M46" s="99">
        <v>16267</v>
      </c>
      <c r="N46" s="99">
        <v>3224</v>
      </c>
      <c r="O46" s="99">
        <v>0</v>
      </c>
      <c r="P46" s="99">
        <v>134075</v>
      </c>
      <c r="Q46" s="99">
        <v>0</v>
      </c>
      <c r="R46" s="99">
        <v>19139</v>
      </c>
      <c r="S46" s="99">
        <v>0</v>
      </c>
      <c r="T46" s="99">
        <v>534</v>
      </c>
      <c r="U46" s="99">
        <v>68374</v>
      </c>
      <c r="V46" s="99">
        <v>28050</v>
      </c>
      <c r="W46" s="99">
        <v>46999</v>
      </c>
      <c r="X46" s="99">
        <v>4695</v>
      </c>
      <c r="Y46" s="99">
        <v>57596</v>
      </c>
      <c r="Z46" s="99">
        <v>92223</v>
      </c>
      <c r="AA46" s="99">
        <v>2141</v>
      </c>
      <c r="AB46" s="99">
        <v>69030</v>
      </c>
      <c r="AC46" s="99">
        <v>16724</v>
      </c>
      <c r="AD46" s="99">
        <v>0</v>
      </c>
      <c r="AE46" s="99">
        <v>259291</v>
      </c>
      <c r="AF46" s="99">
        <v>8702</v>
      </c>
      <c r="AG46" s="99">
        <v>4733</v>
      </c>
      <c r="AH46" s="99">
        <v>85477</v>
      </c>
      <c r="AI46" s="99">
        <v>0</v>
      </c>
      <c r="AJ46" s="99">
        <v>1405</v>
      </c>
      <c r="AK46" s="99">
        <v>10469</v>
      </c>
    </row>
    <row r="47" spans="3:37" x14ac:dyDescent="0.25">
      <c r="C47" s="2">
        <v>100</v>
      </c>
      <c r="E47" s="31" t="s">
        <v>172</v>
      </c>
      <c r="F47" s="4">
        <v>4.4999999999999998E-2</v>
      </c>
      <c r="G47" s="5">
        <v>250</v>
      </c>
      <c r="H47" s="4">
        <v>1.05</v>
      </c>
      <c r="I47" s="5">
        <v>400</v>
      </c>
      <c r="J47" s="29">
        <v>1.25</v>
      </c>
      <c r="K47" s="99">
        <v>2706</v>
      </c>
      <c r="L47" s="99">
        <v>0</v>
      </c>
      <c r="M47" s="99">
        <v>23232</v>
      </c>
      <c r="N47" s="99">
        <v>2650</v>
      </c>
      <c r="O47" s="99">
        <v>0</v>
      </c>
      <c r="P47" s="99">
        <v>166798</v>
      </c>
      <c r="Q47" s="99">
        <v>0</v>
      </c>
      <c r="R47" s="99">
        <v>27167</v>
      </c>
      <c r="S47" s="99">
        <v>0</v>
      </c>
      <c r="T47" s="99">
        <v>911</v>
      </c>
      <c r="U47" s="99">
        <v>87848</v>
      </c>
      <c r="V47" s="99">
        <v>32910</v>
      </c>
      <c r="W47" s="99">
        <v>58990</v>
      </c>
      <c r="X47" s="99">
        <v>5908</v>
      </c>
      <c r="Y47" s="99">
        <v>83528</v>
      </c>
      <c r="Z47" s="99">
        <v>121493</v>
      </c>
      <c r="AA47" s="99">
        <v>4725</v>
      </c>
      <c r="AB47" s="99">
        <v>65729</v>
      </c>
      <c r="AC47" s="99">
        <v>25139</v>
      </c>
      <c r="AD47" s="99">
        <v>0</v>
      </c>
      <c r="AE47" s="99">
        <v>340867</v>
      </c>
      <c r="AF47" s="99">
        <v>11200</v>
      </c>
      <c r="AG47" s="99">
        <v>7169</v>
      </c>
      <c r="AH47" s="99">
        <v>105349</v>
      </c>
      <c r="AI47" s="99">
        <v>0</v>
      </c>
      <c r="AJ47" s="99">
        <v>2394</v>
      </c>
      <c r="AK47" s="99">
        <v>13415</v>
      </c>
    </row>
    <row r="48" spans="3:37" x14ac:dyDescent="0.25">
      <c r="C48" s="2">
        <v>100</v>
      </c>
      <c r="E48" s="31" t="s">
        <v>172</v>
      </c>
      <c r="F48" s="4">
        <v>4.4999999999999998E-2</v>
      </c>
      <c r="G48" s="5">
        <v>250</v>
      </c>
      <c r="H48" s="4">
        <v>1.05</v>
      </c>
      <c r="I48" s="5">
        <v>400</v>
      </c>
      <c r="J48" s="29">
        <v>1.25</v>
      </c>
      <c r="K48" s="99">
        <v>0</v>
      </c>
      <c r="L48" s="99">
        <v>0</v>
      </c>
      <c r="M48" s="99">
        <v>25384</v>
      </c>
      <c r="N48" s="99">
        <v>5492</v>
      </c>
      <c r="O48" s="99">
        <v>0</v>
      </c>
      <c r="P48" s="99">
        <v>114999</v>
      </c>
      <c r="Q48" s="99">
        <v>0</v>
      </c>
      <c r="R48" s="99">
        <v>18508</v>
      </c>
      <c r="S48" s="99">
        <v>0</v>
      </c>
      <c r="T48" s="99">
        <v>636</v>
      </c>
      <c r="U48" s="99">
        <v>64302</v>
      </c>
      <c r="V48" s="99">
        <v>27670</v>
      </c>
      <c r="W48" s="99">
        <v>40804</v>
      </c>
      <c r="X48" s="99">
        <v>3547</v>
      </c>
      <c r="Y48" s="99">
        <v>75421</v>
      </c>
      <c r="Z48" s="99">
        <v>101486</v>
      </c>
      <c r="AA48" s="99">
        <v>4673</v>
      </c>
      <c r="AB48" s="99">
        <v>50417</v>
      </c>
      <c r="AC48" s="99">
        <v>22161</v>
      </c>
      <c r="AD48" s="99">
        <v>0</v>
      </c>
      <c r="AE48" s="99">
        <v>271462</v>
      </c>
      <c r="AF48" s="99">
        <v>9462</v>
      </c>
      <c r="AG48" s="99">
        <v>5739</v>
      </c>
      <c r="AH48" s="99">
        <v>88354</v>
      </c>
      <c r="AI48" s="99">
        <v>0</v>
      </c>
      <c r="AJ48" s="99">
        <v>1203</v>
      </c>
      <c r="AK48" s="99">
        <v>9307</v>
      </c>
    </row>
    <row r="49" spans="3:37" x14ac:dyDescent="0.25">
      <c r="C49" s="2">
        <v>100</v>
      </c>
      <c r="E49" s="31" t="s">
        <v>172</v>
      </c>
      <c r="F49" s="4">
        <v>4.4999999999999998E-2</v>
      </c>
      <c r="G49" s="5">
        <v>250</v>
      </c>
      <c r="H49" s="4">
        <v>1.05</v>
      </c>
      <c r="I49" s="5">
        <v>400</v>
      </c>
      <c r="J49" s="29">
        <v>1.25</v>
      </c>
      <c r="K49" s="99">
        <v>1781</v>
      </c>
      <c r="L49" s="99">
        <v>0</v>
      </c>
      <c r="M49" s="99">
        <v>16779</v>
      </c>
      <c r="N49" s="99">
        <v>2786</v>
      </c>
      <c r="O49" s="99">
        <v>0</v>
      </c>
      <c r="P49" s="99">
        <v>132255</v>
      </c>
      <c r="Q49" s="99">
        <v>0</v>
      </c>
      <c r="R49" s="99">
        <v>24430</v>
      </c>
      <c r="S49" s="99">
        <v>0</v>
      </c>
      <c r="T49" s="99">
        <v>820</v>
      </c>
      <c r="U49" s="99">
        <v>65533</v>
      </c>
      <c r="V49" s="99">
        <v>27729</v>
      </c>
      <c r="W49" s="99">
        <v>55782</v>
      </c>
      <c r="X49" s="99">
        <v>5300</v>
      </c>
      <c r="Y49" s="99">
        <v>74413</v>
      </c>
      <c r="Z49" s="99">
        <v>104611</v>
      </c>
      <c r="AA49" s="99">
        <v>3776</v>
      </c>
      <c r="AB49" s="99">
        <v>60445</v>
      </c>
      <c r="AC49" s="99">
        <v>21563</v>
      </c>
      <c r="AD49" s="99">
        <v>0</v>
      </c>
      <c r="AE49" s="99">
        <v>284557</v>
      </c>
      <c r="AF49" s="99">
        <v>9543</v>
      </c>
      <c r="AG49" s="99">
        <v>6291</v>
      </c>
      <c r="AH49" s="99">
        <v>91444</v>
      </c>
      <c r="AI49" s="99">
        <v>0</v>
      </c>
      <c r="AJ49" s="99">
        <v>1581</v>
      </c>
      <c r="AK49" s="99">
        <v>9882</v>
      </c>
    </row>
    <row r="50" spans="3:37" x14ac:dyDescent="0.25">
      <c r="C50" s="2">
        <v>100</v>
      </c>
      <c r="E50" s="31" t="s">
        <v>172</v>
      </c>
      <c r="F50" s="4">
        <v>4.4999999999999998E-2</v>
      </c>
      <c r="G50" s="5">
        <v>250</v>
      </c>
      <c r="H50" s="4">
        <v>1.05</v>
      </c>
      <c r="I50" s="5">
        <v>400</v>
      </c>
      <c r="J50" s="29">
        <v>1.25</v>
      </c>
      <c r="K50" s="99">
        <v>2060</v>
      </c>
      <c r="L50" s="99">
        <v>0</v>
      </c>
      <c r="M50" s="99">
        <v>26988</v>
      </c>
      <c r="N50" s="99">
        <v>4274</v>
      </c>
      <c r="O50" s="99">
        <v>0</v>
      </c>
      <c r="P50" s="99">
        <v>123296</v>
      </c>
      <c r="Q50" s="99">
        <v>0</v>
      </c>
      <c r="R50" s="99">
        <v>22525</v>
      </c>
      <c r="S50" s="99">
        <v>0</v>
      </c>
      <c r="T50" s="99">
        <v>581</v>
      </c>
      <c r="U50" s="99">
        <v>66732</v>
      </c>
      <c r="V50" s="99">
        <v>27203</v>
      </c>
      <c r="W50" s="99">
        <v>58562</v>
      </c>
      <c r="X50" s="99">
        <v>3865</v>
      </c>
      <c r="Y50" s="99">
        <v>69000</v>
      </c>
      <c r="Z50" s="99">
        <v>95717</v>
      </c>
      <c r="AA50" s="99">
        <v>2651</v>
      </c>
      <c r="AB50" s="99">
        <v>64154</v>
      </c>
      <c r="AC50" s="99">
        <v>20607</v>
      </c>
      <c r="AD50" s="99">
        <v>0</v>
      </c>
      <c r="AE50" s="99">
        <v>270413</v>
      </c>
      <c r="AF50" s="99">
        <v>10066</v>
      </c>
      <c r="AG50" s="99">
        <v>5943</v>
      </c>
      <c r="AH50" s="99">
        <v>85531</v>
      </c>
      <c r="AI50" s="99">
        <v>0</v>
      </c>
      <c r="AJ50" s="99">
        <v>1999</v>
      </c>
      <c r="AK50" s="99">
        <v>10020</v>
      </c>
    </row>
    <row r="51" spans="3:37" x14ac:dyDescent="0.25">
      <c r="C51" s="2">
        <v>125</v>
      </c>
      <c r="E51" s="31" t="s">
        <v>172</v>
      </c>
      <c r="F51" s="4">
        <v>4.4999999999999998E-2</v>
      </c>
      <c r="G51" s="5">
        <v>250</v>
      </c>
      <c r="H51" s="4">
        <v>1.05</v>
      </c>
      <c r="I51" s="5">
        <v>400</v>
      </c>
      <c r="J51" s="29">
        <v>1.25</v>
      </c>
      <c r="K51" s="99">
        <v>0</v>
      </c>
      <c r="L51" s="99">
        <v>0</v>
      </c>
      <c r="M51" s="99">
        <v>18804</v>
      </c>
      <c r="N51" s="99">
        <v>4512</v>
      </c>
      <c r="O51" s="99">
        <v>0</v>
      </c>
      <c r="P51" s="99">
        <v>81228</v>
      </c>
      <c r="Q51" s="99">
        <v>0</v>
      </c>
      <c r="R51" s="99">
        <v>13827</v>
      </c>
      <c r="S51" s="99">
        <v>0</v>
      </c>
      <c r="T51" s="99">
        <v>763</v>
      </c>
      <c r="U51" s="99">
        <v>42662</v>
      </c>
      <c r="V51" s="99">
        <v>19812</v>
      </c>
      <c r="W51" s="99">
        <v>33495</v>
      </c>
      <c r="X51" s="99">
        <v>2747</v>
      </c>
      <c r="Y51" s="99">
        <v>42872</v>
      </c>
      <c r="Z51" s="99">
        <v>63691</v>
      </c>
      <c r="AA51" s="99">
        <v>0</v>
      </c>
      <c r="AB51" s="99">
        <v>66535</v>
      </c>
      <c r="AC51" s="99">
        <v>12367</v>
      </c>
      <c r="AD51" s="99">
        <v>0</v>
      </c>
      <c r="AE51" s="99">
        <v>179212</v>
      </c>
      <c r="AF51" s="99">
        <v>6751</v>
      </c>
      <c r="AG51" s="99">
        <v>2981</v>
      </c>
      <c r="AH51" s="99">
        <v>60221</v>
      </c>
      <c r="AI51" s="99">
        <v>0</v>
      </c>
      <c r="AJ51" s="99">
        <v>0</v>
      </c>
      <c r="AK51" s="99">
        <v>7086</v>
      </c>
    </row>
    <row r="52" spans="3:37" x14ac:dyDescent="0.25">
      <c r="C52" s="2">
        <v>125</v>
      </c>
      <c r="E52" s="31" t="s">
        <v>172</v>
      </c>
      <c r="F52" s="4">
        <v>4.4999999999999998E-2</v>
      </c>
      <c r="G52" s="5">
        <v>250</v>
      </c>
      <c r="H52" s="4">
        <v>1.05</v>
      </c>
      <c r="I52" s="5">
        <v>400</v>
      </c>
      <c r="J52" s="29">
        <v>1.25</v>
      </c>
      <c r="K52" s="99">
        <v>0</v>
      </c>
      <c r="L52" s="99">
        <v>0</v>
      </c>
      <c r="M52" s="99">
        <v>25829</v>
      </c>
      <c r="N52" s="99">
        <v>3513</v>
      </c>
      <c r="O52" s="99">
        <v>0</v>
      </c>
      <c r="P52" s="99">
        <v>125485</v>
      </c>
      <c r="Q52" s="99">
        <v>0</v>
      </c>
      <c r="R52" s="99">
        <v>22273</v>
      </c>
      <c r="S52" s="99">
        <v>0</v>
      </c>
      <c r="T52" s="99">
        <v>537</v>
      </c>
      <c r="U52" s="99">
        <v>60221</v>
      </c>
      <c r="V52" s="99">
        <v>26150</v>
      </c>
      <c r="W52" s="99">
        <v>45508</v>
      </c>
      <c r="X52" s="99">
        <v>4106</v>
      </c>
      <c r="Y52" s="99">
        <v>65780</v>
      </c>
      <c r="Z52" s="99">
        <v>85033</v>
      </c>
      <c r="AA52" s="99">
        <v>4060</v>
      </c>
      <c r="AB52" s="99">
        <v>78107</v>
      </c>
      <c r="AC52" s="99">
        <v>19292</v>
      </c>
      <c r="AD52" s="99">
        <v>0</v>
      </c>
      <c r="AE52" s="99">
        <v>266415</v>
      </c>
      <c r="AF52" s="99">
        <v>11025</v>
      </c>
      <c r="AG52" s="99">
        <v>5092</v>
      </c>
      <c r="AH52" s="99">
        <v>85574</v>
      </c>
      <c r="AI52" s="99">
        <v>0</v>
      </c>
      <c r="AJ52" s="99">
        <v>1178</v>
      </c>
      <c r="AK52" s="99">
        <v>11128</v>
      </c>
    </row>
    <row r="53" spans="3:37" x14ac:dyDescent="0.25">
      <c r="C53" s="2">
        <v>125</v>
      </c>
      <c r="E53" s="31" t="s">
        <v>172</v>
      </c>
      <c r="F53" s="4">
        <v>4.4999999999999998E-2</v>
      </c>
      <c r="G53" s="5">
        <v>250</v>
      </c>
      <c r="H53" s="4">
        <v>1.05</v>
      </c>
      <c r="I53" s="5">
        <v>400</v>
      </c>
      <c r="J53" s="29">
        <v>1.25</v>
      </c>
      <c r="K53" s="99">
        <v>961</v>
      </c>
      <c r="L53" s="99">
        <v>0</v>
      </c>
      <c r="M53" s="99">
        <v>24306</v>
      </c>
      <c r="N53" s="99">
        <v>3388</v>
      </c>
      <c r="O53" s="99">
        <v>0</v>
      </c>
      <c r="P53" s="99">
        <v>129181</v>
      </c>
      <c r="Q53" s="99">
        <v>0</v>
      </c>
      <c r="R53" s="99">
        <v>22839</v>
      </c>
      <c r="S53" s="99">
        <v>0</v>
      </c>
      <c r="T53" s="99">
        <v>692</v>
      </c>
      <c r="U53" s="99">
        <v>60857</v>
      </c>
      <c r="V53" s="99">
        <v>26461</v>
      </c>
      <c r="W53" s="99">
        <v>59976</v>
      </c>
      <c r="X53" s="99">
        <v>5268</v>
      </c>
      <c r="Y53" s="99">
        <v>66309</v>
      </c>
      <c r="Z53" s="99">
        <v>88503</v>
      </c>
      <c r="AA53" s="99">
        <v>3692</v>
      </c>
      <c r="AB53" s="99">
        <v>479401</v>
      </c>
      <c r="AC53" s="99">
        <v>20111</v>
      </c>
      <c r="AD53" s="99">
        <v>0</v>
      </c>
      <c r="AE53" s="99">
        <v>270859</v>
      </c>
      <c r="AF53" s="99">
        <v>10055</v>
      </c>
      <c r="AG53" s="99">
        <v>5919</v>
      </c>
      <c r="AH53" s="99">
        <v>85857</v>
      </c>
      <c r="AI53" s="99">
        <v>0</v>
      </c>
      <c r="AJ53" s="99">
        <v>2095</v>
      </c>
      <c r="AK53" s="99">
        <v>9402</v>
      </c>
    </row>
    <row r="54" spans="3:37" x14ac:dyDescent="0.25">
      <c r="C54" s="2">
        <v>125</v>
      </c>
      <c r="E54" s="31" t="s">
        <v>172</v>
      </c>
      <c r="F54" s="4">
        <v>4.4999999999999998E-2</v>
      </c>
      <c r="G54" s="5">
        <v>250</v>
      </c>
      <c r="H54" s="4">
        <v>1.05</v>
      </c>
      <c r="I54" s="5">
        <v>400</v>
      </c>
      <c r="J54" s="29">
        <v>1.25</v>
      </c>
      <c r="K54" s="99">
        <v>0</v>
      </c>
      <c r="L54" s="99">
        <v>0</v>
      </c>
      <c r="M54" s="99">
        <v>21407</v>
      </c>
      <c r="N54" s="99">
        <v>4257</v>
      </c>
      <c r="O54" s="99">
        <v>0</v>
      </c>
      <c r="P54" s="99">
        <v>113729</v>
      </c>
      <c r="Q54" s="99">
        <v>0</v>
      </c>
      <c r="R54" s="99">
        <v>19767</v>
      </c>
      <c r="S54" s="99">
        <v>0</v>
      </c>
      <c r="T54" s="99">
        <v>515</v>
      </c>
      <c r="U54" s="99">
        <v>53661</v>
      </c>
      <c r="V54" s="99">
        <v>23748</v>
      </c>
      <c r="W54" s="99">
        <v>53291</v>
      </c>
      <c r="X54" s="99">
        <v>3039</v>
      </c>
      <c r="Y54" s="99">
        <v>58770</v>
      </c>
      <c r="Z54" s="99">
        <v>80005</v>
      </c>
      <c r="AA54" s="99">
        <v>2160</v>
      </c>
      <c r="AB54" s="99">
        <v>480609</v>
      </c>
      <c r="AC54" s="99">
        <v>17412</v>
      </c>
      <c r="AD54" s="99">
        <v>0</v>
      </c>
      <c r="AE54" s="99">
        <v>243893</v>
      </c>
      <c r="AF54" s="99">
        <v>9164</v>
      </c>
      <c r="AG54" s="99">
        <v>5135</v>
      </c>
      <c r="AH54" s="99">
        <v>77621</v>
      </c>
      <c r="AI54" s="99">
        <v>0</v>
      </c>
      <c r="AJ54" s="99">
        <v>0</v>
      </c>
      <c r="AK54" s="99">
        <v>8820</v>
      </c>
    </row>
    <row r="55" spans="3:37" x14ac:dyDescent="0.25">
      <c r="C55" s="2">
        <v>125</v>
      </c>
      <c r="E55" s="31" t="s">
        <v>172</v>
      </c>
      <c r="F55" s="4">
        <v>4.4999999999999998E-2</v>
      </c>
      <c r="G55" s="5">
        <v>250</v>
      </c>
      <c r="H55" s="4">
        <v>1.05</v>
      </c>
      <c r="I55" s="5">
        <v>400</v>
      </c>
      <c r="J55" s="29">
        <v>1.25</v>
      </c>
      <c r="K55" s="99">
        <v>0</v>
      </c>
      <c r="L55" s="99">
        <v>0</v>
      </c>
      <c r="M55" s="99">
        <v>28413</v>
      </c>
      <c r="N55" s="99">
        <v>4167</v>
      </c>
      <c r="O55" s="99">
        <v>0</v>
      </c>
      <c r="P55" s="99">
        <v>132934</v>
      </c>
      <c r="Q55" s="99">
        <v>0</v>
      </c>
      <c r="R55" s="99">
        <v>21500</v>
      </c>
      <c r="S55" s="99">
        <v>0</v>
      </c>
      <c r="T55" s="99">
        <v>626</v>
      </c>
      <c r="U55" s="99">
        <v>61818</v>
      </c>
      <c r="V55" s="99">
        <v>24840</v>
      </c>
      <c r="W55" s="99">
        <v>49535</v>
      </c>
      <c r="X55" s="99">
        <v>4566</v>
      </c>
      <c r="Y55" s="99">
        <v>66723</v>
      </c>
      <c r="Z55" s="99">
        <v>75841</v>
      </c>
      <c r="AA55" s="99">
        <v>3527</v>
      </c>
      <c r="AB55" s="99">
        <v>506963</v>
      </c>
      <c r="AC55" s="99">
        <v>20151</v>
      </c>
      <c r="AD55" s="99">
        <v>0</v>
      </c>
      <c r="AE55" s="99">
        <v>268690</v>
      </c>
      <c r="AF55" s="99">
        <v>9738</v>
      </c>
      <c r="AG55" s="99">
        <v>6171</v>
      </c>
      <c r="AH55" s="99">
        <v>83301</v>
      </c>
      <c r="AI55" s="99">
        <v>0</v>
      </c>
      <c r="AJ55" s="99">
        <v>1855</v>
      </c>
      <c r="AK55" s="99">
        <v>8653</v>
      </c>
    </row>
    <row r="56" spans="3:37" x14ac:dyDescent="0.25">
      <c r="C56" s="2" t="s">
        <v>169</v>
      </c>
      <c r="E56" s="2" t="s">
        <v>173</v>
      </c>
      <c r="F56" s="4">
        <v>0.15</v>
      </c>
      <c r="G56" s="5">
        <v>250</v>
      </c>
      <c r="H56" s="4">
        <v>1.05</v>
      </c>
      <c r="I56" s="5">
        <v>400</v>
      </c>
      <c r="J56" s="29">
        <v>1.25</v>
      </c>
      <c r="K56" s="99">
        <v>2145</v>
      </c>
      <c r="L56" s="99">
        <v>0</v>
      </c>
      <c r="M56" s="99">
        <v>30517</v>
      </c>
      <c r="N56" s="99">
        <v>4709</v>
      </c>
      <c r="O56" s="99">
        <v>0</v>
      </c>
      <c r="P56" s="99">
        <v>143398</v>
      </c>
      <c r="Q56" s="99">
        <v>0</v>
      </c>
      <c r="R56" s="99">
        <v>23464</v>
      </c>
      <c r="S56" s="99">
        <v>0</v>
      </c>
      <c r="T56" s="99">
        <v>753</v>
      </c>
      <c r="U56" s="99">
        <v>64436</v>
      </c>
      <c r="V56" s="99">
        <v>26049</v>
      </c>
      <c r="W56" s="99">
        <v>54332</v>
      </c>
      <c r="X56" s="99">
        <v>4497</v>
      </c>
      <c r="Y56" s="99">
        <v>64314</v>
      </c>
      <c r="Z56" s="99">
        <v>85903</v>
      </c>
      <c r="AA56" s="99">
        <v>2598</v>
      </c>
      <c r="AB56" s="99">
        <v>491519</v>
      </c>
      <c r="AC56" s="99">
        <v>19784</v>
      </c>
      <c r="AD56" s="99">
        <v>0</v>
      </c>
      <c r="AE56" s="99">
        <v>281664</v>
      </c>
      <c r="AF56" s="99">
        <v>11187</v>
      </c>
      <c r="AG56" s="99">
        <v>6149</v>
      </c>
      <c r="AH56" s="99">
        <v>87509</v>
      </c>
      <c r="AI56" s="99">
        <v>0</v>
      </c>
      <c r="AJ56" s="99">
        <v>1687</v>
      </c>
      <c r="AK56" s="99">
        <v>9878</v>
      </c>
    </row>
    <row r="57" spans="3:37" x14ac:dyDescent="0.25">
      <c r="C57" s="2" t="s">
        <v>169</v>
      </c>
      <c r="E57" s="2" t="s">
        <v>173</v>
      </c>
      <c r="F57" s="4">
        <v>0.15</v>
      </c>
      <c r="G57" s="5">
        <v>250</v>
      </c>
      <c r="H57" s="4">
        <v>1.05</v>
      </c>
      <c r="I57" s="5">
        <v>400</v>
      </c>
      <c r="J57" s="29">
        <v>1.25</v>
      </c>
      <c r="K57" s="99">
        <v>0</v>
      </c>
      <c r="L57" s="99">
        <v>0</v>
      </c>
      <c r="M57" s="99">
        <v>84030</v>
      </c>
      <c r="N57" s="99">
        <v>42774</v>
      </c>
      <c r="O57" s="99">
        <v>0</v>
      </c>
      <c r="P57" s="99">
        <v>225319</v>
      </c>
      <c r="Q57" s="99">
        <v>14018</v>
      </c>
      <c r="R57" s="99">
        <v>14468</v>
      </c>
      <c r="S57" s="99">
        <v>5918</v>
      </c>
      <c r="T57" s="99">
        <v>18627</v>
      </c>
      <c r="U57" s="99">
        <v>166000</v>
      </c>
      <c r="V57" s="99">
        <v>45982</v>
      </c>
      <c r="W57" s="99">
        <v>73464</v>
      </c>
      <c r="X57" s="99">
        <v>9430</v>
      </c>
      <c r="Y57" s="99">
        <v>38323</v>
      </c>
      <c r="Z57" s="99">
        <v>104477</v>
      </c>
      <c r="AA57" s="99">
        <v>4812</v>
      </c>
      <c r="AB57" s="99">
        <v>496176</v>
      </c>
      <c r="AC57" s="99">
        <v>17774</v>
      </c>
      <c r="AD57" s="99">
        <v>2476</v>
      </c>
      <c r="AE57" s="99">
        <v>437485</v>
      </c>
      <c r="AF57" s="99">
        <v>27937</v>
      </c>
      <c r="AG57" s="99">
        <v>14123</v>
      </c>
      <c r="AH57" s="99">
        <v>146058</v>
      </c>
      <c r="AI57" s="99">
        <v>240515</v>
      </c>
      <c r="AJ57" s="99">
        <v>3178</v>
      </c>
      <c r="AK57" s="99">
        <v>40590</v>
      </c>
    </row>
    <row r="58" spans="3:37" x14ac:dyDescent="0.25">
      <c r="C58" s="2" t="s">
        <v>169</v>
      </c>
      <c r="E58" s="2" t="s">
        <v>173</v>
      </c>
      <c r="F58" s="4">
        <v>0.15</v>
      </c>
      <c r="G58" s="5">
        <v>250</v>
      </c>
      <c r="H58" s="4">
        <v>1.05</v>
      </c>
      <c r="I58" s="5">
        <v>400</v>
      </c>
      <c r="J58" s="29">
        <v>1.25</v>
      </c>
      <c r="K58" s="99">
        <v>0</v>
      </c>
      <c r="L58" s="99">
        <v>3980</v>
      </c>
      <c r="M58" s="99">
        <v>95666</v>
      </c>
      <c r="N58" s="99">
        <v>49517</v>
      </c>
      <c r="O58" s="99">
        <v>2321</v>
      </c>
      <c r="P58" s="99">
        <v>247149</v>
      </c>
      <c r="Q58" s="99">
        <v>1284</v>
      </c>
      <c r="R58" s="99">
        <v>10274</v>
      </c>
      <c r="S58" s="99">
        <v>7838</v>
      </c>
      <c r="T58" s="99">
        <v>22374</v>
      </c>
      <c r="U58" s="99">
        <v>179622</v>
      </c>
      <c r="V58" s="99">
        <v>27348</v>
      </c>
      <c r="W58" s="99">
        <v>83142</v>
      </c>
      <c r="X58" s="99">
        <v>13548</v>
      </c>
      <c r="Y58" s="99">
        <v>39328</v>
      </c>
      <c r="Z58" s="99">
        <v>114446</v>
      </c>
      <c r="AA58" s="99">
        <v>4668</v>
      </c>
      <c r="AB58" s="99">
        <v>486220</v>
      </c>
      <c r="AC58" s="99">
        <v>19223</v>
      </c>
      <c r="AD58" s="99">
        <v>4639</v>
      </c>
      <c r="AE58" s="99">
        <v>455068</v>
      </c>
      <c r="AF58" s="99">
        <v>27097</v>
      </c>
      <c r="AG58" s="99">
        <v>10293</v>
      </c>
      <c r="AH58" s="99">
        <v>152142</v>
      </c>
      <c r="AI58" s="99">
        <v>257470</v>
      </c>
      <c r="AJ58" s="99">
        <v>4333</v>
      </c>
      <c r="AK58" s="99">
        <v>34797</v>
      </c>
    </row>
    <row r="59" spans="3:37" x14ac:dyDescent="0.25">
      <c r="C59" s="2" t="s">
        <v>169</v>
      </c>
      <c r="E59" s="2" t="s">
        <v>173</v>
      </c>
      <c r="F59" s="4">
        <v>0.15</v>
      </c>
      <c r="G59" s="5">
        <v>250</v>
      </c>
      <c r="H59" s="4">
        <v>1.05</v>
      </c>
      <c r="I59" s="5">
        <v>400</v>
      </c>
      <c r="J59" s="29">
        <v>1.25</v>
      </c>
      <c r="K59" s="99">
        <v>0</v>
      </c>
      <c r="L59" s="99">
        <v>3668</v>
      </c>
      <c r="M59" s="99">
        <v>95176</v>
      </c>
      <c r="N59" s="99">
        <v>50537</v>
      </c>
      <c r="O59" s="99">
        <v>0</v>
      </c>
      <c r="P59" s="99">
        <v>223586</v>
      </c>
      <c r="Q59" s="99">
        <v>3038</v>
      </c>
      <c r="R59" s="99">
        <v>9210</v>
      </c>
      <c r="S59" s="99">
        <v>6802</v>
      </c>
      <c r="T59" s="99">
        <v>21792</v>
      </c>
      <c r="U59" s="99">
        <v>177131</v>
      </c>
      <c r="V59" s="99">
        <v>29345</v>
      </c>
      <c r="W59" s="99">
        <v>81346</v>
      </c>
      <c r="X59" s="99">
        <v>11514</v>
      </c>
      <c r="Y59" s="99">
        <v>38320</v>
      </c>
      <c r="Z59" s="99">
        <v>110083</v>
      </c>
      <c r="AA59" s="99">
        <v>4737</v>
      </c>
      <c r="AB59" s="99">
        <v>481873</v>
      </c>
      <c r="AC59" s="99">
        <v>19251</v>
      </c>
      <c r="AD59" s="99">
        <v>2454</v>
      </c>
      <c r="AE59" s="99">
        <v>468076</v>
      </c>
      <c r="AF59" s="99">
        <v>30889</v>
      </c>
      <c r="AG59" s="99">
        <v>11128</v>
      </c>
      <c r="AH59" s="99">
        <v>155480</v>
      </c>
      <c r="AI59" s="99">
        <v>259850</v>
      </c>
      <c r="AJ59" s="99">
        <v>3227</v>
      </c>
      <c r="AK59" s="99">
        <v>43522</v>
      </c>
    </row>
    <row r="60" spans="3:37" x14ac:dyDescent="0.25">
      <c r="C60" s="2" t="s">
        <v>169</v>
      </c>
      <c r="E60" s="2" t="s">
        <v>173</v>
      </c>
      <c r="F60" s="4">
        <v>0.15</v>
      </c>
      <c r="G60" s="5">
        <v>250</v>
      </c>
      <c r="H60" s="4">
        <v>1.05</v>
      </c>
      <c r="I60" s="5">
        <v>400</v>
      </c>
      <c r="J60" s="29">
        <v>1.25</v>
      </c>
      <c r="K60" s="99">
        <v>0</v>
      </c>
      <c r="L60" s="99">
        <v>3794</v>
      </c>
      <c r="M60" s="99">
        <v>96940</v>
      </c>
      <c r="N60" s="99">
        <v>52770</v>
      </c>
      <c r="O60" s="99">
        <v>0</v>
      </c>
      <c r="P60" s="99">
        <v>233578</v>
      </c>
      <c r="Q60" s="99">
        <v>5578</v>
      </c>
      <c r="R60" s="99">
        <v>15398</v>
      </c>
      <c r="S60" s="99">
        <v>7429</v>
      </c>
      <c r="T60" s="99">
        <v>22012</v>
      </c>
      <c r="U60" s="99">
        <v>178691</v>
      </c>
      <c r="V60" s="99">
        <v>28755</v>
      </c>
      <c r="W60" s="99">
        <v>80866</v>
      </c>
      <c r="X60" s="99">
        <v>11166</v>
      </c>
      <c r="Y60" s="99">
        <v>36387</v>
      </c>
      <c r="Z60" s="99">
        <v>99403</v>
      </c>
      <c r="AA60" s="99">
        <v>4105</v>
      </c>
      <c r="AB60" s="99">
        <v>489360</v>
      </c>
      <c r="AC60" s="99">
        <v>19151</v>
      </c>
      <c r="AD60" s="99">
        <v>2641</v>
      </c>
      <c r="AE60" s="99">
        <v>457019</v>
      </c>
      <c r="AF60" s="99">
        <v>28852</v>
      </c>
      <c r="AG60" s="99">
        <v>9977</v>
      </c>
      <c r="AH60" s="99">
        <v>148388</v>
      </c>
      <c r="AI60" s="99">
        <v>251944</v>
      </c>
      <c r="AJ60" s="99">
        <v>3877</v>
      </c>
      <c r="AK60" s="99">
        <v>41072</v>
      </c>
    </row>
    <row r="61" spans="3:37" x14ac:dyDescent="0.25">
      <c r="C61" s="2" t="s">
        <v>170</v>
      </c>
      <c r="E61" s="2" t="s">
        <v>173</v>
      </c>
      <c r="F61" s="4">
        <v>0.15</v>
      </c>
      <c r="G61" s="5">
        <v>250</v>
      </c>
      <c r="H61" s="4">
        <v>1.05</v>
      </c>
      <c r="I61" s="5">
        <v>400</v>
      </c>
      <c r="J61" s="29">
        <v>1.25</v>
      </c>
      <c r="K61" s="99">
        <v>0</v>
      </c>
      <c r="L61" s="99">
        <v>10444</v>
      </c>
      <c r="M61" s="99">
        <v>111071</v>
      </c>
      <c r="N61" s="99">
        <v>55600</v>
      </c>
      <c r="O61" s="99">
        <v>0</v>
      </c>
      <c r="P61" s="99">
        <v>249812</v>
      </c>
      <c r="Q61" s="99">
        <v>1046</v>
      </c>
      <c r="R61" s="99">
        <v>9516</v>
      </c>
      <c r="S61" s="99">
        <v>7121</v>
      </c>
      <c r="T61" s="99">
        <v>22495</v>
      </c>
      <c r="U61" s="99">
        <v>185134</v>
      </c>
      <c r="V61" s="99">
        <v>27910</v>
      </c>
      <c r="W61" s="99">
        <v>79857</v>
      </c>
      <c r="X61" s="99">
        <v>12694</v>
      </c>
      <c r="Y61" s="99">
        <v>38723</v>
      </c>
      <c r="Z61" s="99">
        <v>113962</v>
      </c>
      <c r="AA61" s="99">
        <v>5003</v>
      </c>
      <c r="AB61" s="99">
        <v>491594</v>
      </c>
      <c r="AC61" s="99">
        <v>16624</v>
      </c>
      <c r="AD61" s="99">
        <v>4460</v>
      </c>
      <c r="AE61" s="99">
        <v>455962</v>
      </c>
      <c r="AF61" s="99">
        <v>27200</v>
      </c>
      <c r="AG61" s="99">
        <v>8193</v>
      </c>
      <c r="AH61" s="99">
        <v>144025</v>
      </c>
      <c r="AI61" s="99">
        <v>257903</v>
      </c>
      <c r="AJ61" s="99">
        <v>3756</v>
      </c>
      <c r="AK61" s="99">
        <v>35722</v>
      </c>
    </row>
    <row r="62" spans="3:37" x14ac:dyDescent="0.25">
      <c r="C62" s="2" t="s">
        <v>170</v>
      </c>
      <c r="E62" s="2" t="s">
        <v>173</v>
      </c>
      <c r="F62" s="4">
        <v>0.15</v>
      </c>
      <c r="G62" s="5">
        <v>250</v>
      </c>
      <c r="H62" s="4">
        <v>1.05</v>
      </c>
      <c r="I62" s="5">
        <v>400</v>
      </c>
      <c r="J62" s="29">
        <v>1.25</v>
      </c>
      <c r="K62" s="99">
        <v>10964</v>
      </c>
      <c r="L62" s="99">
        <v>37950</v>
      </c>
      <c r="M62" s="99">
        <v>161138</v>
      </c>
      <c r="N62" s="99">
        <v>23941</v>
      </c>
      <c r="O62" s="99">
        <v>2958</v>
      </c>
      <c r="P62" s="99">
        <v>642416</v>
      </c>
      <c r="Q62" s="99">
        <v>4392</v>
      </c>
      <c r="R62" s="99">
        <v>39997</v>
      </c>
      <c r="S62" s="99">
        <v>5460</v>
      </c>
      <c r="T62" s="99">
        <v>3982</v>
      </c>
      <c r="U62" s="99">
        <v>349901</v>
      </c>
      <c r="V62" s="99">
        <v>60826</v>
      </c>
      <c r="W62" s="99">
        <v>136547</v>
      </c>
      <c r="X62" s="99">
        <v>44476</v>
      </c>
      <c r="Y62" s="99">
        <v>219255</v>
      </c>
      <c r="Z62" s="99">
        <v>312883</v>
      </c>
      <c r="AA62" s="99">
        <v>10287</v>
      </c>
      <c r="AB62" s="99">
        <v>507687</v>
      </c>
      <c r="AC62" s="99">
        <v>62050</v>
      </c>
      <c r="AD62" s="99">
        <v>4767</v>
      </c>
      <c r="AE62" s="99">
        <v>992494</v>
      </c>
      <c r="AF62" s="99">
        <v>44355</v>
      </c>
      <c r="AG62" s="99">
        <v>26499</v>
      </c>
      <c r="AH62" s="99">
        <v>287803</v>
      </c>
      <c r="AI62" s="99">
        <v>451062</v>
      </c>
      <c r="AJ62" s="99">
        <v>3508</v>
      </c>
      <c r="AK62" s="99">
        <v>65552</v>
      </c>
    </row>
    <row r="63" spans="3:37" x14ac:dyDescent="0.25">
      <c r="C63" s="2" t="s">
        <v>170</v>
      </c>
      <c r="E63" s="2" t="s">
        <v>173</v>
      </c>
      <c r="F63" s="4">
        <v>0.15</v>
      </c>
      <c r="G63" s="5">
        <v>250</v>
      </c>
      <c r="H63" s="4">
        <v>1.05</v>
      </c>
      <c r="I63" s="5">
        <v>400</v>
      </c>
      <c r="J63" s="29">
        <v>1.25</v>
      </c>
      <c r="K63" s="99">
        <v>12451</v>
      </c>
      <c r="L63" s="99">
        <v>35989</v>
      </c>
      <c r="M63" s="99">
        <v>154897</v>
      </c>
      <c r="N63" s="99">
        <v>15949</v>
      </c>
      <c r="O63" s="99">
        <v>0</v>
      </c>
      <c r="P63" s="99">
        <v>581197</v>
      </c>
      <c r="Q63" s="99">
        <v>21968</v>
      </c>
      <c r="R63" s="99">
        <v>58438</v>
      </c>
      <c r="S63" s="99">
        <v>0</v>
      </c>
      <c r="T63" s="99">
        <v>2970</v>
      </c>
      <c r="U63" s="99">
        <v>384419</v>
      </c>
      <c r="V63" s="99">
        <v>82763</v>
      </c>
      <c r="W63" s="99">
        <v>137127</v>
      </c>
      <c r="X63" s="99">
        <v>60684</v>
      </c>
      <c r="Y63" s="99">
        <v>236536</v>
      </c>
      <c r="Z63" s="99">
        <v>364570</v>
      </c>
      <c r="AA63" s="99">
        <v>11800</v>
      </c>
      <c r="AB63" s="99">
        <v>508000</v>
      </c>
      <c r="AC63" s="99">
        <v>66014</v>
      </c>
      <c r="AD63" s="99">
        <v>12569</v>
      </c>
      <c r="AE63" s="99">
        <v>1014645</v>
      </c>
      <c r="AF63" s="99">
        <v>44673</v>
      </c>
      <c r="AG63" s="99">
        <v>32618</v>
      </c>
      <c r="AH63" s="99">
        <v>319761</v>
      </c>
      <c r="AI63" s="99">
        <v>470315</v>
      </c>
      <c r="AJ63" s="99">
        <v>3397</v>
      </c>
      <c r="AK63" s="99">
        <v>72404</v>
      </c>
    </row>
    <row r="64" spans="3:37" x14ac:dyDescent="0.25">
      <c r="C64" s="2" t="s">
        <v>170</v>
      </c>
      <c r="E64" s="2" t="s">
        <v>173</v>
      </c>
      <c r="F64" s="4">
        <v>0.15</v>
      </c>
      <c r="G64" s="5">
        <v>250</v>
      </c>
      <c r="H64" s="4">
        <v>1.05</v>
      </c>
      <c r="I64" s="5">
        <v>400</v>
      </c>
      <c r="J64" s="29">
        <v>1.25</v>
      </c>
      <c r="K64" s="99">
        <v>12612</v>
      </c>
      <c r="L64" s="99">
        <v>53221</v>
      </c>
      <c r="M64" s="99">
        <v>219417</v>
      </c>
      <c r="N64" s="99">
        <v>10109</v>
      </c>
      <c r="O64" s="99">
        <v>2574</v>
      </c>
      <c r="P64" s="99">
        <v>801463</v>
      </c>
      <c r="Q64" s="99">
        <v>31672</v>
      </c>
      <c r="R64" s="99">
        <v>66377</v>
      </c>
      <c r="S64" s="99">
        <v>0</v>
      </c>
      <c r="T64" s="99">
        <v>14959</v>
      </c>
      <c r="U64" s="99">
        <v>383202</v>
      </c>
      <c r="V64" s="99">
        <v>60248</v>
      </c>
      <c r="W64" s="99">
        <v>139608</v>
      </c>
      <c r="X64" s="99">
        <v>41009</v>
      </c>
      <c r="Y64" s="99">
        <v>250328</v>
      </c>
      <c r="Z64" s="99">
        <v>338713</v>
      </c>
      <c r="AA64" s="99">
        <v>10767</v>
      </c>
      <c r="AB64" s="99">
        <v>510856</v>
      </c>
      <c r="AC64" s="99">
        <v>74060</v>
      </c>
      <c r="AD64" s="99">
        <v>5606</v>
      </c>
      <c r="AE64" s="99">
        <v>1163158</v>
      </c>
      <c r="AF64" s="99">
        <v>51660</v>
      </c>
      <c r="AG64" s="99">
        <v>42945</v>
      </c>
      <c r="AH64" s="99">
        <v>329569</v>
      </c>
      <c r="AI64" s="99">
        <v>463767</v>
      </c>
      <c r="AJ64" s="99">
        <v>3564</v>
      </c>
      <c r="AK64" s="99">
        <v>76625</v>
      </c>
    </row>
    <row r="65" spans="3:37" x14ac:dyDescent="0.25">
      <c r="C65" s="2" t="s">
        <v>170</v>
      </c>
      <c r="E65" s="2" t="s">
        <v>173</v>
      </c>
      <c r="F65" s="4">
        <v>0.15</v>
      </c>
      <c r="G65" s="5">
        <v>250</v>
      </c>
      <c r="H65" s="4">
        <v>1.05</v>
      </c>
      <c r="I65" s="5">
        <v>400</v>
      </c>
      <c r="J65" s="29">
        <v>1.25</v>
      </c>
      <c r="K65" s="99">
        <v>11095</v>
      </c>
      <c r="L65" s="99">
        <v>48652</v>
      </c>
      <c r="M65" s="99">
        <v>188553</v>
      </c>
      <c r="N65" s="99">
        <v>16462</v>
      </c>
      <c r="O65" s="99">
        <v>0</v>
      </c>
      <c r="P65" s="99">
        <v>728145</v>
      </c>
      <c r="Q65" s="99">
        <v>26578</v>
      </c>
      <c r="R65" s="99">
        <v>58840</v>
      </c>
      <c r="S65" s="99">
        <v>0</v>
      </c>
      <c r="T65" s="99">
        <v>2675</v>
      </c>
      <c r="U65" s="99">
        <v>346889</v>
      </c>
      <c r="V65" s="99">
        <v>68837</v>
      </c>
      <c r="W65" s="99">
        <v>120033</v>
      </c>
      <c r="X65" s="99">
        <v>29569</v>
      </c>
      <c r="Y65" s="99">
        <v>209546</v>
      </c>
      <c r="Z65" s="99">
        <v>325885</v>
      </c>
      <c r="AA65" s="99">
        <v>9249</v>
      </c>
      <c r="AB65" s="99">
        <v>504446</v>
      </c>
      <c r="AC65" s="99">
        <v>65237</v>
      </c>
      <c r="AD65" s="99">
        <v>13501</v>
      </c>
      <c r="AE65" s="99">
        <v>1081745</v>
      </c>
      <c r="AF65" s="99">
        <v>49937</v>
      </c>
      <c r="AG65" s="99">
        <v>26731</v>
      </c>
      <c r="AH65" s="99">
        <v>309119</v>
      </c>
      <c r="AI65" s="99">
        <v>464237</v>
      </c>
      <c r="AJ65" s="99">
        <v>3996</v>
      </c>
      <c r="AK65" s="99">
        <v>72187</v>
      </c>
    </row>
    <row r="66" spans="3:37" x14ac:dyDescent="0.25">
      <c r="C66" s="2" t="s">
        <v>171</v>
      </c>
      <c r="E66" s="2" t="s">
        <v>173</v>
      </c>
      <c r="F66" s="4">
        <v>7.4999999999999997E-2</v>
      </c>
      <c r="G66" s="5">
        <v>250</v>
      </c>
      <c r="H66" s="4">
        <v>1.05</v>
      </c>
      <c r="I66" s="5">
        <v>400</v>
      </c>
      <c r="J66" s="29">
        <v>1.25</v>
      </c>
      <c r="K66" s="99">
        <v>11019</v>
      </c>
      <c r="L66" s="99">
        <v>50256</v>
      </c>
      <c r="M66" s="99">
        <v>199745</v>
      </c>
      <c r="N66" s="99">
        <v>15421</v>
      </c>
      <c r="O66" s="99">
        <v>3667</v>
      </c>
      <c r="P66" s="99">
        <v>769490</v>
      </c>
      <c r="Q66" s="99">
        <v>28899</v>
      </c>
      <c r="R66" s="99">
        <v>69138</v>
      </c>
      <c r="S66" s="99">
        <v>0</v>
      </c>
      <c r="T66" s="99">
        <v>16150</v>
      </c>
      <c r="U66" s="99">
        <v>367688</v>
      </c>
      <c r="V66" s="99">
        <v>54756</v>
      </c>
      <c r="W66" s="99">
        <v>115823</v>
      </c>
      <c r="X66" s="99">
        <v>28371</v>
      </c>
      <c r="Y66" s="99">
        <v>221055</v>
      </c>
      <c r="Z66" s="99">
        <v>333321</v>
      </c>
      <c r="AA66" s="99">
        <v>9551</v>
      </c>
      <c r="AB66" s="99">
        <v>515940</v>
      </c>
      <c r="AC66" s="99">
        <v>69848</v>
      </c>
      <c r="AD66" s="99">
        <v>11543</v>
      </c>
      <c r="AE66" s="99">
        <v>1119400</v>
      </c>
      <c r="AF66" s="99">
        <v>50927</v>
      </c>
      <c r="AG66" s="99">
        <v>38332</v>
      </c>
      <c r="AH66" s="99">
        <v>322964</v>
      </c>
      <c r="AI66" s="99">
        <v>439934</v>
      </c>
      <c r="AJ66" s="99">
        <v>3864</v>
      </c>
      <c r="AK66" s="99">
        <v>73816</v>
      </c>
    </row>
    <row r="67" spans="3:37" x14ac:dyDescent="0.25">
      <c r="C67" s="2" t="s">
        <v>171</v>
      </c>
      <c r="E67" s="2" t="s">
        <v>173</v>
      </c>
      <c r="F67" s="4">
        <v>7.4999999999999997E-2</v>
      </c>
      <c r="G67" s="5">
        <v>250</v>
      </c>
      <c r="H67" s="4">
        <v>1.05</v>
      </c>
      <c r="I67" s="5">
        <v>400</v>
      </c>
      <c r="J67" s="29">
        <v>1.25</v>
      </c>
      <c r="K67" s="99">
        <v>0</v>
      </c>
      <c r="L67" s="99">
        <v>26908</v>
      </c>
      <c r="M67" s="99">
        <v>134680</v>
      </c>
      <c r="N67" s="99">
        <v>5791</v>
      </c>
      <c r="O67" s="99">
        <v>0</v>
      </c>
      <c r="P67" s="99">
        <v>527287</v>
      </c>
      <c r="Q67" s="99">
        <v>15654</v>
      </c>
      <c r="R67" s="99">
        <v>32626</v>
      </c>
      <c r="S67" s="99">
        <v>0</v>
      </c>
      <c r="T67" s="99">
        <v>4113</v>
      </c>
      <c r="U67" s="99">
        <v>246716</v>
      </c>
      <c r="V67" s="99">
        <v>38092</v>
      </c>
      <c r="W67" s="99">
        <v>72949</v>
      </c>
      <c r="X67" s="99">
        <v>42324</v>
      </c>
      <c r="Y67" s="99">
        <v>110356</v>
      </c>
      <c r="Z67" s="99">
        <v>175156</v>
      </c>
      <c r="AA67" s="99">
        <v>7293</v>
      </c>
      <c r="AB67" s="99">
        <v>498934</v>
      </c>
      <c r="AC67" s="99">
        <v>35809</v>
      </c>
      <c r="AD67" s="99">
        <v>2843</v>
      </c>
      <c r="AE67" s="99">
        <v>673068</v>
      </c>
      <c r="AF67" s="99">
        <v>32385</v>
      </c>
      <c r="AG67" s="99">
        <v>9708</v>
      </c>
      <c r="AH67" s="99">
        <v>166947</v>
      </c>
      <c r="AI67" s="99">
        <v>254222</v>
      </c>
      <c r="AJ67" s="99">
        <v>2487</v>
      </c>
      <c r="AK67" s="99">
        <v>46853</v>
      </c>
    </row>
    <row r="68" spans="3:37" x14ac:dyDescent="0.25">
      <c r="C68" s="2" t="s">
        <v>171</v>
      </c>
      <c r="E68" s="2" t="s">
        <v>173</v>
      </c>
      <c r="F68" s="4">
        <v>7.4999999999999997E-2</v>
      </c>
      <c r="G68" s="5">
        <v>250</v>
      </c>
      <c r="H68" s="4">
        <v>1.05</v>
      </c>
      <c r="I68" s="5">
        <v>400</v>
      </c>
      <c r="J68" s="29">
        <v>1.25</v>
      </c>
      <c r="K68" s="99">
        <v>4858</v>
      </c>
      <c r="L68" s="99">
        <v>16728</v>
      </c>
      <c r="M68" s="99">
        <v>81035</v>
      </c>
      <c r="N68" s="99">
        <v>8012</v>
      </c>
      <c r="O68" s="99">
        <v>0</v>
      </c>
      <c r="P68" s="99">
        <v>346254</v>
      </c>
      <c r="Q68" s="99">
        <v>9943</v>
      </c>
      <c r="R68" s="99">
        <v>24894</v>
      </c>
      <c r="S68" s="99">
        <v>0</v>
      </c>
      <c r="T68" s="99">
        <v>1427</v>
      </c>
      <c r="U68" s="99">
        <v>195452</v>
      </c>
      <c r="V68" s="99">
        <v>53991</v>
      </c>
      <c r="W68" s="99">
        <v>64339</v>
      </c>
      <c r="X68" s="99">
        <v>34769</v>
      </c>
      <c r="Y68" s="99">
        <v>97740</v>
      </c>
      <c r="Z68" s="99">
        <v>148802</v>
      </c>
      <c r="AA68" s="99">
        <v>6362</v>
      </c>
      <c r="AB68" s="99">
        <v>490029</v>
      </c>
      <c r="AC68" s="99">
        <v>28475</v>
      </c>
      <c r="AD68" s="99">
        <v>5630</v>
      </c>
      <c r="AE68" s="99">
        <v>492647</v>
      </c>
      <c r="AF68" s="99">
        <v>23746</v>
      </c>
      <c r="AG68" s="99">
        <v>7281</v>
      </c>
      <c r="AH68" s="99">
        <v>130812</v>
      </c>
      <c r="AI68" s="99">
        <v>224107</v>
      </c>
      <c r="AJ68" s="99">
        <v>1754</v>
      </c>
      <c r="AK68" s="99">
        <v>37979</v>
      </c>
    </row>
    <row r="69" spans="3:37" x14ac:dyDescent="0.25">
      <c r="C69" s="2" t="s">
        <v>171</v>
      </c>
      <c r="E69" s="2" t="s">
        <v>173</v>
      </c>
      <c r="F69" s="4">
        <v>7.4999999999999997E-2</v>
      </c>
      <c r="G69" s="5">
        <v>250</v>
      </c>
      <c r="H69" s="4">
        <v>1.05</v>
      </c>
      <c r="I69" s="5">
        <v>400</v>
      </c>
      <c r="J69" s="29">
        <v>1.25</v>
      </c>
      <c r="K69" s="99">
        <v>4643</v>
      </c>
      <c r="L69" s="99">
        <v>0</v>
      </c>
      <c r="M69" s="99">
        <v>92164</v>
      </c>
      <c r="N69" s="99">
        <v>8172</v>
      </c>
      <c r="O69" s="99">
        <v>0</v>
      </c>
      <c r="P69" s="99">
        <v>381304</v>
      </c>
      <c r="Q69" s="99">
        <v>12794</v>
      </c>
      <c r="R69" s="99">
        <v>27629</v>
      </c>
      <c r="S69" s="99">
        <v>0</v>
      </c>
      <c r="T69" s="99">
        <v>705</v>
      </c>
      <c r="U69" s="99">
        <v>189603</v>
      </c>
      <c r="V69" s="99">
        <v>44662</v>
      </c>
      <c r="W69" s="99">
        <v>50765</v>
      </c>
      <c r="X69" s="99">
        <v>21271</v>
      </c>
      <c r="Y69" s="99">
        <v>94502</v>
      </c>
      <c r="Z69" s="99">
        <v>142909</v>
      </c>
      <c r="AA69" s="99">
        <v>5809</v>
      </c>
      <c r="AB69" s="99">
        <v>494402</v>
      </c>
      <c r="AC69" s="99">
        <v>26590</v>
      </c>
      <c r="AD69" s="99">
        <v>4898</v>
      </c>
      <c r="AE69" s="99">
        <v>520077</v>
      </c>
      <c r="AF69" s="99">
        <v>25785</v>
      </c>
      <c r="AG69" s="99">
        <v>8876</v>
      </c>
      <c r="AH69" s="99">
        <v>143456</v>
      </c>
      <c r="AI69" s="99">
        <v>222992</v>
      </c>
      <c r="AJ69" s="99">
        <v>2058</v>
      </c>
      <c r="AK69" s="99">
        <v>40077</v>
      </c>
    </row>
    <row r="70" spans="3:37" x14ac:dyDescent="0.25">
      <c r="C70" s="2" t="s">
        <v>171</v>
      </c>
      <c r="E70" s="2" t="s">
        <v>173</v>
      </c>
      <c r="F70" s="4">
        <v>7.4999999999999997E-2</v>
      </c>
      <c r="G70" s="5">
        <v>250</v>
      </c>
      <c r="H70" s="4">
        <v>1.05</v>
      </c>
      <c r="I70" s="5">
        <v>400</v>
      </c>
      <c r="J70" s="29">
        <v>1.25</v>
      </c>
      <c r="K70" s="99">
        <v>0</v>
      </c>
      <c r="L70" s="99">
        <v>19217</v>
      </c>
      <c r="M70" s="99">
        <v>94746</v>
      </c>
      <c r="N70" s="99">
        <v>10361</v>
      </c>
      <c r="O70" s="99">
        <v>0</v>
      </c>
      <c r="P70" s="99">
        <v>388276</v>
      </c>
      <c r="Q70" s="99">
        <v>11868</v>
      </c>
      <c r="R70" s="99">
        <v>26798</v>
      </c>
      <c r="S70" s="99">
        <v>0</v>
      </c>
      <c r="T70" s="99">
        <v>3719</v>
      </c>
      <c r="U70" s="99">
        <v>182509</v>
      </c>
      <c r="V70" s="99">
        <v>41191</v>
      </c>
      <c r="W70" s="99">
        <v>51298</v>
      </c>
      <c r="X70" s="99">
        <v>19516</v>
      </c>
      <c r="Y70" s="99">
        <v>93371</v>
      </c>
      <c r="Z70" s="99">
        <v>135340</v>
      </c>
      <c r="AA70" s="99">
        <v>9357</v>
      </c>
      <c r="AB70" s="99">
        <v>488278</v>
      </c>
      <c r="AC70" s="99">
        <v>30765</v>
      </c>
      <c r="AD70" s="99">
        <v>5992</v>
      </c>
      <c r="AE70" s="99">
        <v>511184</v>
      </c>
      <c r="AF70" s="99">
        <v>27832</v>
      </c>
      <c r="AG70" s="99">
        <v>7225</v>
      </c>
      <c r="AH70" s="99">
        <v>134498</v>
      </c>
      <c r="AI70" s="99">
        <v>196088</v>
      </c>
      <c r="AJ70" s="99">
        <v>2177</v>
      </c>
      <c r="AK70" s="99">
        <v>39898</v>
      </c>
    </row>
    <row r="71" spans="3:37" x14ac:dyDescent="0.25">
      <c r="C71" s="2">
        <v>10</v>
      </c>
      <c r="E71" s="2" t="s">
        <v>173</v>
      </c>
      <c r="F71" s="4">
        <v>7.4999999999999997E-2</v>
      </c>
      <c r="G71" s="5">
        <v>250</v>
      </c>
      <c r="H71" s="4">
        <v>1.05</v>
      </c>
      <c r="I71" s="5">
        <v>400</v>
      </c>
      <c r="J71" s="29">
        <v>1.25</v>
      </c>
      <c r="K71" s="99">
        <v>3884</v>
      </c>
      <c r="L71" s="99">
        <v>0</v>
      </c>
      <c r="M71" s="99">
        <v>89127</v>
      </c>
      <c r="N71" s="99">
        <v>8708</v>
      </c>
      <c r="O71" s="99">
        <v>0</v>
      </c>
      <c r="P71" s="99">
        <v>345070</v>
      </c>
      <c r="Q71" s="99">
        <v>11370</v>
      </c>
      <c r="R71" s="99">
        <v>20862</v>
      </c>
      <c r="S71" s="99">
        <v>0</v>
      </c>
      <c r="T71" s="99">
        <v>0</v>
      </c>
      <c r="U71" s="99">
        <v>192703</v>
      </c>
      <c r="V71" s="99">
        <v>44247</v>
      </c>
      <c r="W71" s="99">
        <v>54821</v>
      </c>
      <c r="X71" s="99">
        <v>19249</v>
      </c>
      <c r="Y71" s="99">
        <v>81205</v>
      </c>
      <c r="Z71" s="99">
        <v>124024</v>
      </c>
      <c r="AA71" s="99">
        <v>7732</v>
      </c>
      <c r="AB71" s="99">
        <v>463735</v>
      </c>
      <c r="AC71" s="99">
        <v>21117</v>
      </c>
      <c r="AD71" s="99">
        <v>3004</v>
      </c>
      <c r="AE71" s="99">
        <v>462643</v>
      </c>
      <c r="AF71" s="99">
        <v>24830</v>
      </c>
      <c r="AG71" s="99">
        <v>6828</v>
      </c>
      <c r="AH71" s="99">
        <v>121674</v>
      </c>
      <c r="AI71" s="99">
        <v>189556</v>
      </c>
      <c r="AJ71" s="99">
        <v>2559</v>
      </c>
      <c r="AK71" s="99">
        <v>37345</v>
      </c>
    </row>
    <row r="72" spans="3:37" x14ac:dyDescent="0.25">
      <c r="C72" s="2">
        <v>10</v>
      </c>
      <c r="E72" s="2" t="s">
        <v>173</v>
      </c>
      <c r="F72" s="4">
        <v>0.05</v>
      </c>
      <c r="G72" s="5">
        <v>250</v>
      </c>
      <c r="H72" s="4">
        <v>1.05</v>
      </c>
      <c r="I72" s="5">
        <v>400</v>
      </c>
      <c r="J72" s="29">
        <v>1.25</v>
      </c>
      <c r="K72" s="99">
        <v>5872</v>
      </c>
      <c r="L72" s="99">
        <v>18551</v>
      </c>
      <c r="M72" s="99">
        <v>82021</v>
      </c>
      <c r="N72" s="99">
        <v>7456</v>
      </c>
      <c r="O72" s="99">
        <v>0</v>
      </c>
      <c r="P72" s="99">
        <v>255448</v>
      </c>
      <c r="Q72" s="99">
        <v>6800</v>
      </c>
      <c r="R72" s="99">
        <v>17135</v>
      </c>
      <c r="S72" s="99">
        <v>0</v>
      </c>
      <c r="T72" s="99">
        <v>1217</v>
      </c>
      <c r="U72" s="99">
        <v>137655</v>
      </c>
      <c r="V72" s="99">
        <v>36075</v>
      </c>
      <c r="W72" s="99">
        <v>42602</v>
      </c>
      <c r="X72" s="99">
        <v>14768</v>
      </c>
      <c r="Y72" s="99">
        <v>62249</v>
      </c>
      <c r="Z72" s="99">
        <v>88366</v>
      </c>
      <c r="AA72" s="99">
        <v>4213</v>
      </c>
      <c r="AB72" s="99">
        <v>394683</v>
      </c>
      <c r="AC72" s="99">
        <v>18643</v>
      </c>
      <c r="AD72" s="99">
        <v>5489</v>
      </c>
      <c r="AE72" s="99">
        <v>360242</v>
      </c>
      <c r="AF72" s="99">
        <v>15212</v>
      </c>
      <c r="AG72" s="99">
        <v>4894</v>
      </c>
      <c r="AH72" s="99">
        <v>96009</v>
      </c>
      <c r="AI72" s="99">
        <v>168789</v>
      </c>
      <c r="AJ72" s="99">
        <v>0</v>
      </c>
      <c r="AK72" s="99">
        <v>30371</v>
      </c>
    </row>
    <row r="73" spans="3:37" x14ac:dyDescent="0.25">
      <c r="C73" s="2">
        <v>10</v>
      </c>
      <c r="E73" s="2" t="s">
        <v>173</v>
      </c>
      <c r="F73" s="4">
        <v>0.05</v>
      </c>
      <c r="G73" s="5">
        <v>250</v>
      </c>
      <c r="H73" s="4">
        <v>1.05</v>
      </c>
      <c r="I73" s="5">
        <v>400</v>
      </c>
      <c r="J73" s="29">
        <v>1.25</v>
      </c>
      <c r="K73" s="99">
        <v>4016</v>
      </c>
      <c r="L73" s="99">
        <v>10877</v>
      </c>
      <c r="M73" s="99">
        <v>61674</v>
      </c>
      <c r="N73" s="99">
        <v>4041</v>
      </c>
      <c r="O73" s="99">
        <v>0</v>
      </c>
      <c r="P73" s="99">
        <v>153074</v>
      </c>
      <c r="Q73" s="99">
        <v>4605</v>
      </c>
      <c r="R73" s="99">
        <v>12444</v>
      </c>
      <c r="S73" s="99">
        <v>0</v>
      </c>
      <c r="T73" s="99">
        <v>2438</v>
      </c>
      <c r="U73" s="99">
        <v>73397</v>
      </c>
      <c r="V73" s="99">
        <v>20624</v>
      </c>
      <c r="W73" s="99">
        <v>23743</v>
      </c>
      <c r="X73" s="99">
        <v>6115</v>
      </c>
      <c r="Y73" s="99">
        <v>37438</v>
      </c>
      <c r="Z73" s="99">
        <v>52155</v>
      </c>
      <c r="AA73" s="99">
        <v>0</v>
      </c>
      <c r="AB73" s="99">
        <v>327344</v>
      </c>
      <c r="AC73" s="99">
        <v>11797</v>
      </c>
      <c r="AD73" s="99">
        <v>0</v>
      </c>
      <c r="AE73" s="99">
        <v>211331</v>
      </c>
      <c r="AF73" s="99">
        <v>7986</v>
      </c>
      <c r="AG73" s="99">
        <v>0</v>
      </c>
      <c r="AH73" s="99">
        <v>48463</v>
      </c>
      <c r="AI73" s="99">
        <v>87433</v>
      </c>
      <c r="AJ73" s="99">
        <v>0</v>
      </c>
      <c r="AK73" s="99">
        <v>16943</v>
      </c>
    </row>
    <row r="74" spans="3:37" x14ac:dyDescent="0.25">
      <c r="C74" s="2">
        <v>10</v>
      </c>
      <c r="E74" s="2" t="s">
        <v>173</v>
      </c>
      <c r="F74" s="4">
        <v>0.05</v>
      </c>
      <c r="G74" s="5">
        <v>250</v>
      </c>
      <c r="H74" s="4">
        <v>1.05</v>
      </c>
      <c r="I74" s="5">
        <v>400</v>
      </c>
      <c r="J74" s="29">
        <v>1.25</v>
      </c>
      <c r="K74" s="99">
        <v>0</v>
      </c>
      <c r="L74" s="99">
        <v>0</v>
      </c>
      <c r="M74" s="99">
        <v>36847</v>
      </c>
      <c r="N74" s="99">
        <v>3162</v>
      </c>
      <c r="O74" s="99">
        <v>0</v>
      </c>
      <c r="P74" s="99">
        <v>154950</v>
      </c>
      <c r="Q74" s="99">
        <v>1103</v>
      </c>
      <c r="R74" s="99">
        <v>8005</v>
      </c>
      <c r="S74" s="99">
        <v>0</v>
      </c>
      <c r="T74" s="99">
        <v>688</v>
      </c>
      <c r="U74" s="99">
        <v>77645</v>
      </c>
      <c r="V74" s="99">
        <v>19456</v>
      </c>
      <c r="W74" s="99">
        <v>20928</v>
      </c>
      <c r="X74" s="99">
        <v>7963</v>
      </c>
      <c r="Y74" s="99">
        <v>38566</v>
      </c>
      <c r="Z74" s="99">
        <v>58924</v>
      </c>
      <c r="AA74" s="99">
        <v>0</v>
      </c>
      <c r="AB74" s="99">
        <v>393452</v>
      </c>
      <c r="AC74" s="99">
        <v>10899</v>
      </c>
      <c r="AD74" s="99">
        <v>0</v>
      </c>
      <c r="AE74" s="99">
        <v>209725</v>
      </c>
      <c r="AF74" s="99">
        <v>9830</v>
      </c>
      <c r="AG74" s="99">
        <v>0</v>
      </c>
      <c r="AH74" s="99">
        <v>58601</v>
      </c>
      <c r="AI74" s="99">
        <v>100086</v>
      </c>
      <c r="AJ74" s="99">
        <v>0</v>
      </c>
      <c r="AK74" s="99">
        <v>18386</v>
      </c>
    </row>
    <row r="75" spans="3:37" x14ac:dyDescent="0.25">
      <c r="C75" s="2">
        <v>10</v>
      </c>
      <c r="E75" s="2" t="s">
        <v>173</v>
      </c>
      <c r="F75" s="4">
        <v>0.05</v>
      </c>
      <c r="G75" s="5">
        <v>250</v>
      </c>
      <c r="H75" s="4">
        <v>1.05</v>
      </c>
      <c r="I75" s="5">
        <v>400</v>
      </c>
      <c r="J75" s="29">
        <v>1.25</v>
      </c>
      <c r="K75" s="99">
        <v>0</v>
      </c>
      <c r="L75" s="99">
        <v>4212</v>
      </c>
      <c r="M75" s="99">
        <v>40027</v>
      </c>
      <c r="N75" s="99">
        <v>2980</v>
      </c>
      <c r="O75" s="99">
        <v>0</v>
      </c>
      <c r="P75" s="99">
        <v>191142</v>
      </c>
      <c r="Q75" s="99">
        <v>6040</v>
      </c>
      <c r="R75" s="99">
        <v>15375</v>
      </c>
      <c r="S75" s="99">
        <v>0</v>
      </c>
      <c r="T75" s="99">
        <v>0</v>
      </c>
      <c r="U75" s="99">
        <v>82017</v>
      </c>
      <c r="V75" s="99">
        <v>20438</v>
      </c>
      <c r="W75" s="99">
        <v>23455</v>
      </c>
      <c r="X75" s="99">
        <v>7773</v>
      </c>
      <c r="Y75" s="99">
        <v>47905</v>
      </c>
      <c r="Z75" s="99">
        <v>72233</v>
      </c>
      <c r="AA75" s="99">
        <v>1813</v>
      </c>
      <c r="AB75" s="99">
        <v>494953</v>
      </c>
      <c r="AC75" s="99">
        <v>14742</v>
      </c>
      <c r="AD75" s="99">
        <v>0</v>
      </c>
      <c r="AE75" s="99">
        <v>269541</v>
      </c>
      <c r="AF75" s="99">
        <v>11239</v>
      </c>
      <c r="AG75" s="99">
        <v>4482</v>
      </c>
      <c r="AH75" s="99">
        <v>70860</v>
      </c>
      <c r="AI75" s="99">
        <v>119835</v>
      </c>
      <c r="AJ75" s="99">
        <v>0</v>
      </c>
      <c r="AK75" s="99">
        <v>20764</v>
      </c>
    </row>
    <row r="76" spans="3:37" x14ac:dyDescent="0.25">
      <c r="C76" s="2">
        <v>25</v>
      </c>
      <c r="E76" s="2" t="s">
        <v>173</v>
      </c>
      <c r="F76" s="4">
        <v>0.05</v>
      </c>
      <c r="G76" s="5">
        <v>250</v>
      </c>
      <c r="H76" s="4">
        <v>1.05</v>
      </c>
      <c r="I76" s="5">
        <v>400</v>
      </c>
      <c r="J76" s="29">
        <v>1.25</v>
      </c>
      <c r="K76" s="99">
        <v>0</v>
      </c>
      <c r="L76" s="99">
        <v>1946</v>
      </c>
      <c r="M76" s="99">
        <v>40574</v>
      </c>
      <c r="N76" s="99">
        <v>4030</v>
      </c>
      <c r="O76" s="99">
        <v>0</v>
      </c>
      <c r="P76" s="99">
        <v>198887</v>
      </c>
      <c r="Q76" s="99">
        <v>6079</v>
      </c>
      <c r="R76" s="99">
        <v>16013</v>
      </c>
      <c r="S76" s="99">
        <v>0</v>
      </c>
      <c r="T76" s="99">
        <v>0</v>
      </c>
      <c r="U76" s="99">
        <v>93098</v>
      </c>
      <c r="V76" s="99">
        <v>27720</v>
      </c>
      <c r="W76" s="99">
        <v>23912</v>
      </c>
      <c r="X76" s="99">
        <v>7098</v>
      </c>
      <c r="Y76" s="99">
        <v>48215</v>
      </c>
      <c r="Z76" s="99">
        <v>71572</v>
      </c>
      <c r="AA76" s="99">
        <v>2799</v>
      </c>
      <c r="AB76" s="99">
        <v>493967</v>
      </c>
      <c r="AC76" s="99">
        <v>15114</v>
      </c>
      <c r="AD76" s="99">
        <v>0</v>
      </c>
      <c r="AE76" s="99">
        <v>280434</v>
      </c>
      <c r="AF76" s="99">
        <v>10264</v>
      </c>
      <c r="AG76" s="99">
        <v>4016</v>
      </c>
      <c r="AH76" s="99">
        <v>72282</v>
      </c>
      <c r="AI76" s="99">
        <v>111188</v>
      </c>
      <c r="AJ76" s="99">
        <v>0</v>
      </c>
      <c r="AK76" s="99">
        <v>20652</v>
      </c>
    </row>
    <row r="77" spans="3:37" x14ac:dyDescent="0.25">
      <c r="C77" s="2">
        <v>25</v>
      </c>
      <c r="E77" s="2" t="s">
        <v>173</v>
      </c>
      <c r="F77" s="4">
        <v>0.05</v>
      </c>
      <c r="G77" s="5">
        <v>250</v>
      </c>
      <c r="H77" s="4">
        <v>1.05</v>
      </c>
      <c r="I77" s="5">
        <v>400</v>
      </c>
      <c r="J77" s="29">
        <v>1.25</v>
      </c>
      <c r="K77" s="99">
        <v>0</v>
      </c>
      <c r="L77" s="99">
        <v>0</v>
      </c>
      <c r="M77" s="99">
        <v>30544</v>
      </c>
      <c r="N77" s="99">
        <v>3335</v>
      </c>
      <c r="O77" s="99">
        <v>0</v>
      </c>
      <c r="P77" s="99">
        <v>145298</v>
      </c>
      <c r="Q77" s="99">
        <v>0</v>
      </c>
      <c r="R77" s="99">
        <v>11281</v>
      </c>
      <c r="S77" s="99">
        <v>0</v>
      </c>
      <c r="T77" s="99">
        <v>0</v>
      </c>
      <c r="U77" s="99">
        <v>69140</v>
      </c>
      <c r="V77" s="99">
        <v>18856</v>
      </c>
      <c r="W77" s="99">
        <v>20543</v>
      </c>
      <c r="X77" s="99">
        <v>4946</v>
      </c>
      <c r="Y77" s="99">
        <v>42236</v>
      </c>
      <c r="Z77" s="99">
        <v>70362</v>
      </c>
      <c r="AA77" s="99">
        <v>2728</v>
      </c>
      <c r="AB77" s="99">
        <v>496438</v>
      </c>
      <c r="AC77" s="99">
        <v>13570</v>
      </c>
      <c r="AD77" s="99">
        <v>0</v>
      </c>
      <c r="AE77" s="99">
        <v>244642</v>
      </c>
      <c r="AF77" s="99">
        <v>9296</v>
      </c>
      <c r="AG77" s="99">
        <v>6318</v>
      </c>
      <c r="AH77" s="99">
        <v>68790</v>
      </c>
      <c r="AI77" s="99">
        <v>114451</v>
      </c>
      <c r="AJ77" s="99">
        <v>0</v>
      </c>
      <c r="AK77" s="99">
        <v>14299</v>
      </c>
    </row>
    <row r="78" spans="3:37" x14ac:dyDescent="0.25">
      <c r="C78" s="2">
        <v>25</v>
      </c>
      <c r="E78" s="2" t="s">
        <v>173</v>
      </c>
      <c r="F78" s="4">
        <v>0.05</v>
      </c>
      <c r="G78" s="5">
        <v>250</v>
      </c>
      <c r="H78" s="4">
        <v>1.05</v>
      </c>
      <c r="I78" s="5">
        <v>400</v>
      </c>
      <c r="J78" s="29">
        <v>1.25</v>
      </c>
      <c r="K78" s="99">
        <v>0</v>
      </c>
      <c r="L78" s="99">
        <v>0</v>
      </c>
      <c r="M78" s="99">
        <v>35716</v>
      </c>
      <c r="N78" s="99">
        <v>4200</v>
      </c>
      <c r="O78" s="99">
        <v>0</v>
      </c>
      <c r="P78" s="99">
        <v>177531</v>
      </c>
      <c r="Q78" s="99">
        <v>4807</v>
      </c>
      <c r="R78" s="99">
        <v>15388</v>
      </c>
      <c r="S78" s="99">
        <v>0</v>
      </c>
      <c r="T78" s="99">
        <v>0</v>
      </c>
      <c r="U78" s="99">
        <v>94488</v>
      </c>
      <c r="V78" s="99">
        <v>27395</v>
      </c>
      <c r="W78" s="99">
        <v>31119</v>
      </c>
      <c r="X78" s="99">
        <v>7713</v>
      </c>
      <c r="Y78" s="99">
        <v>52450</v>
      </c>
      <c r="Z78" s="99">
        <v>82534</v>
      </c>
      <c r="AA78" s="99">
        <v>1963</v>
      </c>
      <c r="AB78" s="99">
        <v>505279</v>
      </c>
      <c r="AC78" s="99">
        <v>16081</v>
      </c>
      <c r="AD78" s="99">
        <v>0</v>
      </c>
      <c r="AE78" s="99">
        <v>274959</v>
      </c>
      <c r="AF78" s="99">
        <v>12291</v>
      </c>
      <c r="AG78" s="99">
        <v>4773</v>
      </c>
      <c r="AH78" s="99">
        <v>74293</v>
      </c>
      <c r="AI78" s="99">
        <v>131627</v>
      </c>
      <c r="AJ78" s="99">
        <v>0</v>
      </c>
      <c r="AK78" s="99">
        <v>21981</v>
      </c>
    </row>
    <row r="79" spans="3:37" x14ac:dyDescent="0.25">
      <c r="C79" s="2">
        <v>25</v>
      </c>
      <c r="E79" s="2" t="s">
        <v>173</v>
      </c>
      <c r="F79" s="4">
        <v>0.05</v>
      </c>
      <c r="G79" s="5">
        <v>250</v>
      </c>
      <c r="H79" s="4">
        <v>1.05</v>
      </c>
      <c r="I79" s="5">
        <v>400</v>
      </c>
      <c r="J79" s="29">
        <v>1.25</v>
      </c>
      <c r="K79" s="99">
        <v>0</v>
      </c>
      <c r="L79" s="99">
        <v>0</v>
      </c>
      <c r="M79" s="99">
        <v>44048</v>
      </c>
      <c r="N79" s="99">
        <v>2917</v>
      </c>
      <c r="O79" s="99">
        <v>0</v>
      </c>
      <c r="P79" s="99">
        <v>219718</v>
      </c>
      <c r="Q79" s="99">
        <v>6677</v>
      </c>
      <c r="R79" s="99">
        <v>15172</v>
      </c>
      <c r="S79" s="99">
        <v>0</v>
      </c>
      <c r="T79" s="99">
        <v>601</v>
      </c>
      <c r="U79" s="99">
        <v>99644</v>
      </c>
      <c r="V79" s="99">
        <v>26704</v>
      </c>
      <c r="W79" s="99">
        <v>24830</v>
      </c>
      <c r="X79" s="99">
        <v>9968</v>
      </c>
      <c r="Y79" s="99">
        <v>51868</v>
      </c>
      <c r="Z79" s="99">
        <v>83158</v>
      </c>
      <c r="AA79" s="99">
        <v>3272</v>
      </c>
      <c r="AB79" s="99">
        <v>512083</v>
      </c>
      <c r="AC79" s="99">
        <v>15188</v>
      </c>
      <c r="AD79" s="99">
        <v>0</v>
      </c>
      <c r="AE79" s="99">
        <v>293380</v>
      </c>
      <c r="AF79" s="99">
        <v>12773</v>
      </c>
      <c r="AG79" s="99">
        <v>4022</v>
      </c>
      <c r="AH79" s="99">
        <v>77981</v>
      </c>
      <c r="AI79" s="99">
        <v>126605</v>
      </c>
      <c r="AJ79" s="99">
        <v>0</v>
      </c>
      <c r="AK79" s="99">
        <v>22545</v>
      </c>
    </row>
    <row r="80" spans="3:37" x14ac:dyDescent="0.25">
      <c r="C80" s="2">
        <v>25</v>
      </c>
      <c r="E80" s="2" t="s">
        <v>173</v>
      </c>
      <c r="F80" s="4">
        <v>0.05</v>
      </c>
      <c r="G80" s="5">
        <v>250</v>
      </c>
      <c r="H80" s="4">
        <v>1.05</v>
      </c>
      <c r="I80" s="5">
        <v>400</v>
      </c>
      <c r="J80" s="29">
        <v>1.25</v>
      </c>
      <c r="K80" s="99">
        <v>0</v>
      </c>
      <c r="L80" s="99">
        <v>2374</v>
      </c>
      <c r="M80" s="99">
        <v>41564</v>
      </c>
      <c r="N80" s="99">
        <v>3333</v>
      </c>
      <c r="O80" s="99">
        <v>0</v>
      </c>
      <c r="P80" s="99">
        <v>200155</v>
      </c>
      <c r="Q80" s="99">
        <v>7217</v>
      </c>
      <c r="R80" s="99">
        <v>17290</v>
      </c>
      <c r="S80" s="99">
        <v>0</v>
      </c>
      <c r="T80" s="99">
        <v>0</v>
      </c>
      <c r="U80" s="99">
        <v>82474</v>
      </c>
      <c r="V80" s="99">
        <v>25343</v>
      </c>
      <c r="W80" s="99">
        <v>28422</v>
      </c>
      <c r="X80" s="99">
        <v>5583</v>
      </c>
      <c r="Y80" s="99">
        <v>49967</v>
      </c>
      <c r="Z80" s="99">
        <v>78917</v>
      </c>
      <c r="AA80" s="99">
        <v>2896</v>
      </c>
      <c r="AB80" s="99">
        <v>513713</v>
      </c>
      <c r="AC80" s="99">
        <v>16445</v>
      </c>
      <c r="AD80" s="99">
        <v>0</v>
      </c>
      <c r="AE80" s="99">
        <v>286382</v>
      </c>
      <c r="AF80" s="99">
        <v>14199</v>
      </c>
      <c r="AG80" s="99">
        <v>4120</v>
      </c>
      <c r="AH80" s="99">
        <v>71884</v>
      </c>
      <c r="AI80" s="99">
        <v>125339</v>
      </c>
      <c r="AJ80" s="99">
        <v>0</v>
      </c>
      <c r="AK80" s="99">
        <v>21654</v>
      </c>
    </row>
    <row r="81" spans="3:37" x14ac:dyDescent="0.25">
      <c r="C81" s="2">
        <v>50</v>
      </c>
      <c r="E81" s="2" t="s">
        <v>173</v>
      </c>
      <c r="F81" s="4">
        <v>0.05</v>
      </c>
      <c r="G81" s="5">
        <v>250</v>
      </c>
      <c r="H81" s="4">
        <v>1.05</v>
      </c>
      <c r="I81" s="5">
        <v>400</v>
      </c>
      <c r="J81" s="29">
        <v>1.25</v>
      </c>
      <c r="K81" s="99">
        <v>0</v>
      </c>
      <c r="L81" s="99">
        <v>3731</v>
      </c>
      <c r="M81" s="99">
        <v>39905</v>
      </c>
      <c r="N81" s="99">
        <v>3263</v>
      </c>
      <c r="O81" s="99">
        <v>0</v>
      </c>
      <c r="P81" s="99">
        <v>189015</v>
      </c>
      <c r="Q81" s="99">
        <v>5675</v>
      </c>
      <c r="R81" s="99">
        <v>12581</v>
      </c>
      <c r="S81" s="99">
        <v>0</v>
      </c>
      <c r="T81" s="99">
        <v>0</v>
      </c>
      <c r="U81" s="99">
        <v>79502</v>
      </c>
      <c r="V81" s="99">
        <v>21670</v>
      </c>
      <c r="W81" s="99">
        <v>18951</v>
      </c>
      <c r="X81" s="99">
        <v>5762</v>
      </c>
      <c r="Y81" s="99">
        <v>39104</v>
      </c>
      <c r="Z81" s="99">
        <v>63041</v>
      </c>
      <c r="AA81" s="99">
        <v>0</v>
      </c>
      <c r="AB81" s="99">
        <v>490788</v>
      </c>
      <c r="AC81" s="99">
        <v>12267</v>
      </c>
      <c r="AD81" s="99">
        <v>0</v>
      </c>
      <c r="AE81" s="99">
        <v>245122</v>
      </c>
      <c r="AF81" s="99">
        <v>10797</v>
      </c>
      <c r="AG81" s="99">
        <v>2979</v>
      </c>
      <c r="AH81" s="99">
        <v>61990</v>
      </c>
      <c r="AI81" s="99">
        <v>100576</v>
      </c>
      <c r="AJ81" s="99">
        <v>0</v>
      </c>
      <c r="AK81" s="99">
        <v>15776</v>
      </c>
    </row>
    <row r="82" spans="3:37" x14ac:dyDescent="0.25">
      <c r="C82" s="2">
        <v>50</v>
      </c>
      <c r="E82" s="2" t="s">
        <v>173</v>
      </c>
      <c r="F82" s="4">
        <v>0.05</v>
      </c>
      <c r="G82" s="5">
        <v>250</v>
      </c>
      <c r="H82" s="4">
        <v>1.05</v>
      </c>
      <c r="I82" s="5">
        <v>400</v>
      </c>
      <c r="J82" s="29">
        <v>1.25</v>
      </c>
      <c r="K82" s="99">
        <v>0</v>
      </c>
      <c r="L82" s="99">
        <v>8811</v>
      </c>
      <c r="M82" s="99">
        <v>38104</v>
      </c>
      <c r="N82" s="99">
        <v>2229</v>
      </c>
      <c r="O82" s="99">
        <v>0</v>
      </c>
      <c r="P82" s="99">
        <v>190497</v>
      </c>
      <c r="Q82" s="99">
        <v>6395</v>
      </c>
      <c r="R82" s="99">
        <v>15930</v>
      </c>
      <c r="S82" s="99">
        <v>0</v>
      </c>
      <c r="T82" s="99">
        <v>0</v>
      </c>
      <c r="U82" s="99">
        <v>96737</v>
      </c>
      <c r="V82" s="99">
        <v>24511</v>
      </c>
      <c r="W82" s="99">
        <v>28283</v>
      </c>
      <c r="X82" s="99">
        <v>9292</v>
      </c>
      <c r="Y82" s="99">
        <v>52415</v>
      </c>
      <c r="Z82" s="99">
        <v>76290</v>
      </c>
      <c r="AA82" s="99">
        <v>0</v>
      </c>
      <c r="AB82" s="99">
        <v>447350</v>
      </c>
      <c r="AC82" s="99">
        <v>15286</v>
      </c>
      <c r="AD82" s="99">
        <v>0</v>
      </c>
      <c r="AE82" s="99">
        <v>266426</v>
      </c>
      <c r="AF82" s="99">
        <v>11664</v>
      </c>
      <c r="AG82" s="99">
        <v>10681</v>
      </c>
      <c r="AH82" s="99">
        <v>73400</v>
      </c>
      <c r="AI82" s="99">
        <v>114127</v>
      </c>
      <c r="AJ82" s="99">
        <v>0</v>
      </c>
      <c r="AK82" s="99">
        <v>19227</v>
      </c>
    </row>
    <row r="83" spans="3:37" x14ac:dyDescent="0.25">
      <c r="C83" s="2">
        <v>50</v>
      </c>
      <c r="E83" s="2" t="s">
        <v>173</v>
      </c>
      <c r="F83" s="4">
        <v>0.05</v>
      </c>
      <c r="G83" s="5">
        <v>250</v>
      </c>
      <c r="H83" s="4">
        <v>1.05</v>
      </c>
      <c r="I83" s="5">
        <v>400</v>
      </c>
      <c r="J83" s="29">
        <v>1.25</v>
      </c>
      <c r="K83" s="99">
        <v>0</v>
      </c>
      <c r="L83" s="99">
        <v>5673</v>
      </c>
      <c r="M83" s="99">
        <v>32717</v>
      </c>
      <c r="N83" s="99">
        <v>2200</v>
      </c>
      <c r="O83" s="99">
        <v>0</v>
      </c>
      <c r="P83" s="99">
        <v>149746</v>
      </c>
      <c r="Q83" s="99">
        <v>5393</v>
      </c>
      <c r="R83" s="99">
        <v>11756</v>
      </c>
      <c r="S83" s="99">
        <v>0</v>
      </c>
      <c r="T83" s="99">
        <v>0</v>
      </c>
      <c r="U83" s="99">
        <v>74418</v>
      </c>
      <c r="V83" s="99">
        <v>18913</v>
      </c>
      <c r="W83" s="99">
        <v>22039</v>
      </c>
      <c r="X83" s="99">
        <v>5665</v>
      </c>
      <c r="Y83" s="99">
        <v>37796</v>
      </c>
      <c r="Z83" s="99">
        <v>54307</v>
      </c>
      <c r="AA83" s="99">
        <v>0</v>
      </c>
      <c r="AB83" s="99">
        <v>379416</v>
      </c>
      <c r="AC83" s="99">
        <v>12371</v>
      </c>
      <c r="AD83" s="99">
        <v>0</v>
      </c>
      <c r="AE83" s="99">
        <v>211511</v>
      </c>
      <c r="AF83" s="99">
        <v>10200</v>
      </c>
      <c r="AG83" s="99">
        <v>0</v>
      </c>
      <c r="AH83" s="99">
        <v>55228</v>
      </c>
      <c r="AI83" s="99">
        <v>92233</v>
      </c>
      <c r="AJ83" s="99">
        <v>0</v>
      </c>
      <c r="AK83" s="99">
        <v>17067</v>
      </c>
    </row>
    <row r="84" spans="3:37" x14ac:dyDescent="0.25">
      <c r="C84" s="2">
        <v>50</v>
      </c>
      <c r="E84" s="2" t="s">
        <v>173</v>
      </c>
      <c r="F84" s="4">
        <v>0.05</v>
      </c>
      <c r="G84" s="5">
        <v>250</v>
      </c>
      <c r="H84" s="4">
        <v>1.05</v>
      </c>
      <c r="I84" s="5">
        <v>400</v>
      </c>
      <c r="J84" s="29">
        <v>1.25</v>
      </c>
      <c r="K84" s="99">
        <v>0</v>
      </c>
      <c r="L84" s="99">
        <v>4394</v>
      </c>
      <c r="M84" s="99">
        <v>34046</v>
      </c>
      <c r="N84" s="99">
        <v>2808</v>
      </c>
      <c r="O84" s="99">
        <v>0</v>
      </c>
      <c r="P84" s="99">
        <v>165830</v>
      </c>
      <c r="Q84" s="99">
        <v>4772</v>
      </c>
      <c r="R84" s="99">
        <v>11860</v>
      </c>
      <c r="S84" s="99">
        <v>0</v>
      </c>
      <c r="T84" s="99">
        <v>0</v>
      </c>
      <c r="U84" s="99">
        <v>85390</v>
      </c>
      <c r="V84" s="99">
        <v>24466</v>
      </c>
      <c r="W84" s="99">
        <v>23171</v>
      </c>
      <c r="X84" s="99">
        <v>7950</v>
      </c>
      <c r="Y84" s="99">
        <v>42848</v>
      </c>
      <c r="Z84" s="99">
        <v>64686</v>
      </c>
      <c r="AA84" s="99">
        <v>1794</v>
      </c>
      <c r="AB84" s="99">
        <v>510658</v>
      </c>
      <c r="AC84" s="99">
        <v>11856</v>
      </c>
      <c r="AD84" s="99">
        <v>0</v>
      </c>
      <c r="AE84" s="99">
        <v>234255</v>
      </c>
      <c r="AF84" s="99">
        <v>11507</v>
      </c>
      <c r="AG84" s="99">
        <v>3780</v>
      </c>
      <c r="AH84" s="99">
        <v>63087</v>
      </c>
      <c r="AI84" s="99">
        <v>105557</v>
      </c>
      <c r="AJ84" s="99">
        <v>0</v>
      </c>
      <c r="AK84" s="99">
        <v>19248</v>
      </c>
    </row>
    <row r="85" spans="3:37" x14ac:dyDescent="0.25">
      <c r="C85" s="2">
        <v>50</v>
      </c>
      <c r="E85" s="2" t="s">
        <v>173</v>
      </c>
      <c r="F85" s="4">
        <v>0.05</v>
      </c>
      <c r="G85" s="5">
        <v>250</v>
      </c>
      <c r="H85" s="4">
        <v>1.05</v>
      </c>
      <c r="I85" s="5">
        <v>400</v>
      </c>
      <c r="J85" s="29">
        <v>1.25</v>
      </c>
      <c r="K85" s="99">
        <v>0</v>
      </c>
      <c r="L85" s="99">
        <v>0</v>
      </c>
      <c r="M85" s="99">
        <v>32750</v>
      </c>
      <c r="N85" s="99">
        <v>3219</v>
      </c>
      <c r="O85" s="99">
        <v>0</v>
      </c>
      <c r="P85" s="99">
        <v>158031</v>
      </c>
      <c r="Q85" s="99">
        <v>5314</v>
      </c>
      <c r="R85" s="99">
        <v>12501</v>
      </c>
      <c r="S85" s="99">
        <v>0</v>
      </c>
      <c r="T85" s="99">
        <v>0</v>
      </c>
      <c r="U85" s="99">
        <v>81199</v>
      </c>
      <c r="V85" s="99">
        <v>22174</v>
      </c>
      <c r="W85" s="99">
        <v>21780</v>
      </c>
      <c r="X85" s="99">
        <v>7044</v>
      </c>
      <c r="Y85" s="99">
        <v>43222</v>
      </c>
      <c r="Z85" s="99">
        <v>60476</v>
      </c>
      <c r="AA85" s="99">
        <v>0</v>
      </c>
      <c r="AB85" s="99">
        <v>506542</v>
      </c>
      <c r="AC85" s="99">
        <v>11510</v>
      </c>
      <c r="AD85" s="99">
        <v>0</v>
      </c>
      <c r="AE85" s="99">
        <v>224552</v>
      </c>
      <c r="AF85" s="99">
        <v>10362</v>
      </c>
      <c r="AG85" s="99">
        <v>2984</v>
      </c>
      <c r="AH85" s="99">
        <v>58307</v>
      </c>
      <c r="AI85" s="99">
        <v>99825</v>
      </c>
      <c r="AJ85" s="99">
        <v>0</v>
      </c>
      <c r="AK85" s="99">
        <v>17653</v>
      </c>
    </row>
    <row r="86" spans="3:37" x14ac:dyDescent="0.25">
      <c r="C86" s="2">
        <v>75</v>
      </c>
      <c r="E86" s="2" t="s">
        <v>173</v>
      </c>
      <c r="F86" s="4">
        <v>0.05</v>
      </c>
      <c r="G86" s="5">
        <v>250</v>
      </c>
      <c r="H86" s="4">
        <v>1.05</v>
      </c>
      <c r="I86" s="5">
        <v>400</v>
      </c>
      <c r="J86" s="29">
        <v>1.25</v>
      </c>
      <c r="K86" s="99">
        <v>0</v>
      </c>
      <c r="L86" s="99">
        <v>4053</v>
      </c>
      <c r="M86" s="99">
        <v>37772</v>
      </c>
      <c r="N86" s="99">
        <v>2932</v>
      </c>
      <c r="O86" s="99">
        <v>0</v>
      </c>
      <c r="P86" s="99">
        <v>186580</v>
      </c>
      <c r="Q86" s="99">
        <v>6144</v>
      </c>
      <c r="R86" s="99">
        <v>13823</v>
      </c>
      <c r="S86" s="99">
        <v>0</v>
      </c>
      <c r="T86" s="99">
        <v>0</v>
      </c>
      <c r="U86" s="99">
        <v>83384</v>
      </c>
      <c r="V86" s="99">
        <v>23370</v>
      </c>
      <c r="W86" s="99">
        <v>24180</v>
      </c>
      <c r="X86" s="99">
        <v>6375</v>
      </c>
      <c r="Y86" s="99">
        <v>45962</v>
      </c>
      <c r="Z86" s="99">
        <v>69202</v>
      </c>
      <c r="AA86" s="99">
        <v>0</v>
      </c>
      <c r="AB86" s="99">
        <v>502906</v>
      </c>
      <c r="AC86" s="99">
        <v>13734</v>
      </c>
      <c r="AD86" s="99">
        <v>0</v>
      </c>
      <c r="AE86" s="99">
        <v>251777</v>
      </c>
      <c r="AF86" s="99">
        <v>11096</v>
      </c>
      <c r="AG86" s="99">
        <v>3527</v>
      </c>
      <c r="AH86" s="99">
        <v>64338</v>
      </c>
      <c r="AI86" s="99">
        <v>105869</v>
      </c>
      <c r="AJ86" s="99">
        <v>1086</v>
      </c>
      <c r="AK86" s="99">
        <v>18130</v>
      </c>
    </row>
    <row r="87" spans="3:37" x14ac:dyDescent="0.25">
      <c r="C87" s="2">
        <v>75</v>
      </c>
      <c r="E87" s="2" t="s">
        <v>173</v>
      </c>
      <c r="F87" s="4">
        <v>0.05</v>
      </c>
      <c r="G87" s="5">
        <v>250</v>
      </c>
      <c r="H87" s="4">
        <v>1.05</v>
      </c>
      <c r="I87" s="5">
        <v>400</v>
      </c>
      <c r="J87" s="29">
        <v>1.25</v>
      </c>
      <c r="K87" s="99">
        <v>0</v>
      </c>
      <c r="L87" s="99">
        <v>4500</v>
      </c>
      <c r="M87" s="99">
        <v>49011</v>
      </c>
      <c r="N87" s="99">
        <v>4050</v>
      </c>
      <c r="O87" s="99">
        <v>0</v>
      </c>
      <c r="P87" s="99">
        <v>244377</v>
      </c>
      <c r="Q87" s="99">
        <v>8163</v>
      </c>
      <c r="R87" s="99">
        <v>16136</v>
      </c>
      <c r="S87" s="99">
        <v>0</v>
      </c>
      <c r="T87" s="99">
        <v>399</v>
      </c>
      <c r="U87" s="99">
        <v>121490</v>
      </c>
      <c r="V87" s="99">
        <v>32584</v>
      </c>
      <c r="W87" s="99">
        <v>35901</v>
      </c>
      <c r="X87" s="99">
        <v>11487</v>
      </c>
      <c r="Y87" s="99">
        <v>53268</v>
      </c>
      <c r="Z87" s="99">
        <v>79998</v>
      </c>
      <c r="AA87" s="99">
        <v>3484</v>
      </c>
      <c r="AB87" s="99">
        <v>515523</v>
      </c>
      <c r="AC87" s="99">
        <v>15182</v>
      </c>
      <c r="AD87" s="99">
        <v>0</v>
      </c>
      <c r="AE87" s="99">
        <v>309066</v>
      </c>
      <c r="AF87" s="99">
        <v>14757</v>
      </c>
      <c r="AG87" s="99">
        <v>3851</v>
      </c>
      <c r="AH87" s="99">
        <v>77489</v>
      </c>
      <c r="AI87" s="99">
        <v>140021</v>
      </c>
      <c r="AJ87" s="99">
        <v>1511</v>
      </c>
      <c r="AK87" s="99">
        <v>23869</v>
      </c>
    </row>
    <row r="88" spans="3:37" x14ac:dyDescent="0.25">
      <c r="C88" s="2">
        <v>75</v>
      </c>
      <c r="E88" s="2" t="s">
        <v>173</v>
      </c>
      <c r="F88" s="4">
        <v>0.05</v>
      </c>
      <c r="G88" s="5">
        <v>250</v>
      </c>
      <c r="H88" s="4">
        <v>1.05</v>
      </c>
      <c r="I88" s="5">
        <v>400</v>
      </c>
      <c r="J88" s="29">
        <v>1.25</v>
      </c>
      <c r="K88" s="99">
        <v>2130</v>
      </c>
      <c r="L88" s="99">
        <v>8777</v>
      </c>
      <c r="M88" s="99">
        <v>54729</v>
      </c>
      <c r="N88" s="99">
        <v>3429</v>
      </c>
      <c r="O88" s="99">
        <v>0</v>
      </c>
      <c r="P88" s="99">
        <v>260679</v>
      </c>
      <c r="Q88" s="99">
        <v>8391</v>
      </c>
      <c r="R88" s="99">
        <v>18433</v>
      </c>
      <c r="S88" s="99">
        <v>0</v>
      </c>
      <c r="T88" s="99">
        <v>0</v>
      </c>
      <c r="U88" s="99">
        <v>106891</v>
      </c>
      <c r="V88" s="99">
        <v>31549</v>
      </c>
      <c r="W88" s="99">
        <v>28822</v>
      </c>
      <c r="X88" s="99">
        <v>8444</v>
      </c>
      <c r="Y88" s="99">
        <v>56700</v>
      </c>
      <c r="Z88" s="99">
        <v>86397</v>
      </c>
      <c r="AA88" s="99">
        <v>2943</v>
      </c>
      <c r="AB88" s="99">
        <v>508237</v>
      </c>
      <c r="AC88" s="99">
        <v>17189</v>
      </c>
      <c r="AD88" s="99">
        <v>0</v>
      </c>
      <c r="AE88" s="99">
        <v>324827</v>
      </c>
      <c r="AF88" s="99">
        <v>15394</v>
      </c>
      <c r="AG88" s="99">
        <v>4179</v>
      </c>
      <c r="AH88" s="99">
        <v>82392</v>
      </c>
      <c r="AI88" s="99">
        <v>135061</v>
      </c>
      <c r="AJ88" s="99">
        <v>1609</v>
      </c>
      <c r="AK88" s="99">
        <v>23304</v>
      </c>
    </row>
    <row r="89" spans="3:37" x14ac:dyDescent="0.25">
      <c r="C89" s="2">
        <v>75</v>
      </c>
      <c r="E89" s="2" t="s">
        <v>173</v>
      </c>
      <c r="F89" s="4">
        <v>0.05</v>
      </c>
      <c r="G89" s="5">
        <v>250</v>
      </c>
      <c r="H89" s="4">
        <v>1.05</v>
      </c>
      <c r="I89" s="5">
        <v>400</v>
      </c>
      <c r="J89" s="29">
        <v>1.25</v>
      </c>
      <c r="K89" s="99">
        <v>0</v>
      </c>
      <c r="L89" s="99">
        <v>0</v>
      </c>
      <c r="M89" s="99">
        <v>59888</v>
      </c>
      <c r="N89" s="99">
        <v>4860</v>
      </c>
      <c r="O89" s="99">
        <v>0</v>
      </c>
      <c r="P89" s="99">
        <v>282607</v>
      </c>
      <c r="Q89" s="99">
        <v>8597</v>
      </c>
      <c r="R89" s="99">
        <v>15371</v>
      </c>
      <c r="S89" s="99">
        <v>0</v>
      </c>
      <c r="T89" s="99">
        <v>405</v>
      </c>
      <c r="U89" s="99">
        <v>122757</v>
      </c>
      <c r="V89" s="99">
        <v>29984</v>
      </c>
      <c r="W89" s="99">
        <v>25148</v>
      </c>
      <c r="X89" s="99">
        <v>10295</v>
      </c>
      <c r="Y89" s="99">
        <v>47554</v>
      </c>
      <c r="Z89" s="99">
        <v>79339</v>
      </c>
      <c r="AA89" s="99">
        <v>2325</v>
      </c>
      <c r="AB89" s="99">
        <v>494296</v>
      </c>
      <c r="AC89" s="99">
        <v>15096</v>
      </c>
      <c r="AD89" s="99">
        <v>0</v>
      </c>
      <c r="AE89" s="99">
        <v>327821</v>
      </c>
      <c r="AF89" s="99">
        <v>16388</v>
      </c>
      <c r="AG89" s="99">
        <v>4378</v>
      </c>
      <c r="AH89" s="99">
        <v>78574</v>
      </c>
      <c r="AI89" s="99">
        <v>131858</v>
      </c>
      <c r="AJ89" s="99">
        <v>1143</v>
      </c>
      <c r="AK89" s="99">
        <v>26679</v>
      </c>
    </row>
    <row r="90" spans="3:37" x14ac:dyDescent="0.25">
      <c r="C90" s="2">
        <v>75</v>
      </c>
      <c r="E90" s="2" t="s">
        <v>173</v>
      </c>
      <c r="F90" s="4">
        <v>0.05</v>
      </c>
      <c r="G90" s="5">
        <v>250</v>
      </c>
      <c r="H90" s="4">
        <v>1.05</v>
      </c>
      <c r="I90" s="5">
        <v>400</v>
      </c>
      <c r="J90" s="29">
        <v>1.25</v>
      </c>
      <c r="K90" s="99">
        <v>0</v>
      </c>
      <c r="L90" s="99">
        <v>8876</v>
      </c>
      <c r="M90" s="99">
        <v>52649</v>
      </c>
      <c r="N90" s="99">
        <v>3217</v>
      </c>
      <c r="O90" s="99">
        <v>0</v>
      </c>
      <c r="P90" s="99">
        <v>233358</v>
      </c>
      <c r="Q90" s="99">
        <v>7608</v>
      </c>
      <c r="R90" s="99">
        <v>15345</v>
      </c>
      <c r="S90" s="99">
        <v>0</v>
      </c>
      <c r="T90" s="99">
        <v>0</v>
      </c>
      <c r="U90" s="99">
        <v>105928</v>
      </c>
      <c r="V90" s="99">
        <v>28009</v>
      </c>
      <c r="W90" s="99">
        <v>26182</v>
      </c>
      <c r="X90" s="99">
        <v>7216</v>
      </c>
      <c r="Y90" s="99">
        <v>50603</v>
      </c>
      <c r="Z90" s="99">
        <v>81687</v>
      </c>
      <c r="AA90" s="99">
        <v>2499</v>
      </c>
      <c r="AB90" s="99">
        <v>477888</v>
      </c>
      <c r="AC90" s="99">
        <v>15061</v>
      </c>
      <c r="AD90" s="99">
        <v>0</v>
      </c>
      <c r="AE90" s="99">
        <v>301700</v>
      </c>
      <c r="AF90" s="99">
        <v>15231</v>
      </c>
      <c r="AG90" s="99">
        <v>4586</v>
      </c>
      <c r="AH90" s="99">
        <v>78281</v>
      </c>
      <c r="AI90" s="99">
        <v>121979</v>
      </c>
      <c r="AJ90" s="99">
        <v>1221</v>
      </c>
      <c r="AK90" s="99">
        <v>24055</v>
      </c>
    </row>
    <row r="91" spans="3:37" x14ac:dyDescent="0.25">
      <c r="C91" s="2">
        <v>100</v>
      </c>
      <c r="E91" s="2" t="s">
        <v>173</v>
      </c>
      <c r="F91" s="4">
        <v>0.05</v>
      </c>
      <c r="G91" s="5">
        <v>250</v>
      </c>
      <c r="H91" s="4">
        <v>1.05</v>
      </c>
      <c r="I91" s="5">
        <v>400</v>
      </c>
      <c r="J91" s="29">
        <v>1.25</v>
      </c>
      <c r="K91" s="99">
        <v>0</v>
      </c>
      <c r="L91" s="99">
        <v>0</v>
      </c>
      <c r="M91" s="99">
        <v>39285</v>
      </c>
      <c r="N91" s="99">
        <v>1702</v>
      </c>
      <c r="O91" s="99">
        <v>0</v>
      </c>
      <c r="P91" s="99">
        <v>173844</v>
      </c>
      <c r="Q91" s="99">
        <v>5945</v>
      </c>
      <c r="R91" s="99">
        <v>12065</v>
      </c>
      <c r="S91" s="99">
        <v>0</v>
      </c>
      <c r="T91" s="99">
        <v>0</v>
      </c>
      <c r="U91" s="99">
        <v>91074</v>
      </c>
      <c r="V91" s="99">
        <v>25260</v>
      </c>
      <c r="W91" s="99">
        <v>23477</v>
      </c>
      <c r="X91" s="99">
        <v>8552</v>
      </c>
      <c r="Y91" s="99">
        <v>42481</v>
      </c>
      <c r="Z91" s="99">
        <v>74688</v>
      </c>
      <c r="AA91" s="99">
        <v>0</v>
      </c>
      <c r="AB91" s="99">
        <v>473865</v>
      </c>
      <c r="AC91" s="99">
        <v>11547</v>
      </c>
      <c r="AD91" s="99">
        <v>0</v>
      </c>
      <c r="AE91" s="99">
        <v>239017</v>
      </c>
      <c r="AF91" s="99">
        <v>13976</v>
      </c>
      <c r="AG91" s="99">
        <v>3670</v>
      </c>
      <c r="AH91" s="99">
        <v>63839</v>
      </c>
      <c r="AI91" s="99">
        <v>103289</v>
      </c>
      <c r="AJ91" s="99">
        <v>0</v>
      </c>
      <c r="AK91" s="99">
        <v>20181</v>
      </c>
    </row>
    <row r="92" spans="3:37" x14ac:dyDescent="0.25">
      <c r="C92" s="2">
        <v>100</v>
      </c>
      <c r="E92" s="2" t="s">
        <v>173</v>
      </c>
      <c r="F92" s="4">
        <v>0.05</v>
      </c>
      <c r="G92" s="5">
        <v>250</v>
      </c>
      <c r="H92" s="4">
        <v>1.05</v>
      </c>
      <c r="I92" s="5">
        <v>400</v>
      </c>
      <c r="J92" s="29">
        <v>1.25</v>
      </c>
      <c r="K92" s="99">
        <v>0</v>
      </c>
      <c r="L92" s="99">
        <v>4762</v>
      </c>
      <c r="M92" s="99">
        <v>51517</v>
      </c>
      <c r="N92" s="99">
        <v>1836</v>
      </c>
      <c r="O92" s="99">
        <v>0</v>
      </c>
      <c r="P92" s="99">
        <v>209334</v>
      </c>
      <c r="Q92" s="99">
        <v>7123</v>
      </c>
      <c r="R92" s="99">
        <v>13722</v>
      </c>
      <c r="S92" s="99">
        <v>0</v>
      </c>
      <c r="T92" s="99">
        <v>0</v>
      </c>
      <c r="U92" s="99">
        <v>94771</v>
      </c>
      <c r="V92" s="99">
        <v>24791</v>
      </c>
      <c r="W92" s="99">
        <v>33292</v>
      </c>
      <c r="X92" s="99">
        <v>8389</v>
      </c>
      <c r="Y92" s="99">
        <v>45836</v>
      </c>
      <c r="Z92" s="99">
        <v>67186</v>
      </c>
      <c r="AA92" s="99">
        <v>0</v>
      </c>
      <c r="AB92" s="99">
        <v>429548</v>
      </c>
      <c r="AC92" s="99">
        <v>15547</v>
      </c>
      <c r="AD92" s="99">
        <v>0</v>
      </c>
      <c r="AE92" s="99">
        <v>267448</v>
      </c>
      <c r="AF92" s="99">
        <v>14394</v>
      </c>
      <c r="AG92" s="99">
        <v>4073</v>
      </c>
      <c r="AH92" s="99">
        <v>66908</v>
      </c>
      <c r="AI92" s="99">
        <v>102139</v>
      </c>
      <c r="AJ92" s="99">
        <v>0</v>
      </c>
      <c r="AK92" s="99">
        <v>19877</v>
      </c>
    </row>
    <row r="93" spans="3:37" x14ac:dyDescent="0.25">
      <c r="C93" s="2">
        <v>100</v>
      </c>
      <c r="E93" s="2" t="s">
        <v>173</v>
      </c>
      <c r="F93" s="4">
        <v>0.05</v>
      </c>
      <c r="G93" s="5">
        <v>250</v>
      </c>
      <c r="H93" s="4">
        <v>1.05</v>
      </c>
      <c r="I93" s="5">
        <v>400</v>
      </c>
      <c r="J93" s="29">
        <v>1.25</v>
      </c>
      <c r="K93" s="99">
        <v>0</v>
      </c>
      <c r="L93" s="99">
        <v>4198</v>
      </c>
      <c r="M93" s="99">
        <v>48196</v>
      </c>
      <c r="N93" s="99">
        <v>1795</v>
      </c>
      <c r="O93" s="99">
        <v>0</v>
      </c>
      <c r="P93" s="99">
        <v>230358</v>
      </c>
      <c r="Q93" s="99">
        <v>7018</v>
      </c>
      <c r="R93" s="99">
        <v>12698</v>
      </c>
      <c r="S93" s="99">
        <v>0</v>
      </c>
      <c r="T93" s="99">
        <v>0</v>
      </c>
      <c r="U93" s="99">
        <v>115109</v>
      </c>
      <c r="V93" s="99">
        <v>29117</v>
      </c>
      <c r="W93" s="99">
        <v>31006</v>
      </c>
      <c r="X93" s="99">
        <v>12355</v>
      </c>
      <c r="Y93" s="99">
        <v>44665</v>
      </c>
      <c r="Z93" s="99">
        <v>76505</v>
      </c>
      <c r="AA93" s="99">
        <v>3909</v>
      </c>
      <c r="AB93" s="99">
        <v>483819</v>
      </c>
      <c r="AC93" s="99">
        <v>12260</v>
      </c>
      <c r="AD93" s="99">
        <v>0</v>
      </c>
      <c r="AE93" s="99">
        <v>273405</v>
      </c>
      <c r="AF93" s="99">
        <v>13274</v>
      </c>
      <c r="AG93" s="99">
        <v>3553</v>
      </c>
      <c r="AH93" s="99">
        <v>68405</v>
      </c>
      <c r="AI93" s="99">
        <v>119742</v>
      </c>
      <c r="AJ93" s="99">
        <v>0</v>
      </c>
      <c r="AK93" s="99">
        <v>22254</v>
      </c>
    </row>
    <row r="94" spans="3:37" x14ac:dyDescent="0.25">
      <c r="C94" s="2">
        <v>100</v>
      </c>
      <c r="E94" s="2" t="s">
        <v>173</v>
      </c>
      <c r="F94" s="4">
        <v>0.05</v>
      </c>
      <c r="G94" s="5">
        <v>250</v>
      </c>
      <c r="H94" s="4">
        <v>1.05</v>
      </c>
      <c r="I94" s="5">
        <v>400</v>
      </c>
      <c r="J94" s="29">
        <v>1.25</v>
      </c>
      <c r="K94" s="99">
        <v>0</v>
      </c>
      <c r="L94" s="99">
        <v>0</v>
      </c>
      <c r="M94" s="99">
        <v>49888</v>
      </c>
      <c r="N94" s="99">
        <v>4501</v>
      </c>
      <c r="O94" s="99">
        <v>0</v>
      </c>
      <c r="P94" s="99">
        <v>233763</v>
      </c>
      <c r="Q94" s="99">
        <v>7879</v>
      </c>
      <c r="R94" s="99">
        <v>15180</v>
      </c>
      <c r="S94" s="99">
        <v>0</v>
      </c>
      <c r="T94" s="99">
        <v>292</v>
      </c>
      <c r="U94" s="99">
        <v>105420</v>
      </c>
      <c r="V94" s="99">
        <v>26919</v>
      </c>
      <c r="W94" s="99">
        <v>33205</v>
      </c>
      <c r="X94" s="99">
        <v>9242</v>
      </c>
      <c r="Y94" s="99">
        <v>47023</v>
      </c>
      <c r="Z94" s="99">
        <v>80321</v>
      </c>
      <c r="AA94" s="99">
        <v>3927</v>
      </c>
      <c r="AB94" s="99">
        <v>512636</v>
      </c>
      <c r="AC94" s="99">
        <v>15524</v>
      </c>
      <c r="AD94" s="99">
        <v>0</v>
      </c>
      <c r="AE94" s="99">
        <v>292840</v>
      </c>
      <c r="AF94" s="99">
        <v>15714</v>
      </c>
      <c r="AG94" s="99">
        <v>3949</v>
      </c>
      <c r="AH94" s="99">
        <v>74549</v>
      </c>
      <c r="AI94" s="99">
        <v>124410</v>
      </c>
      <c r="AJ94" s="99">
        <v>1478</v>
      </c>
      <c r="AK94" s="99">
        <v>23017</v>
      </c>
    </row>
    <row r="95" spans="3:37" x14ac:dyDescent="0.25">
      <c r="C95" s="2">
        <v>100</v>
      </c>
      <c r="E95" s="2" t="s">
        <v>173</v>
      </c>
      <c r="F95" s="4">
        <v>0.05</v>
      </c>
      <c r="G95" s="5">
        <v>250</v>
      </c>
      <c r="H95" s="4">
        <v>1.05</v>
      </c>
      <c r="I95" s="5">
        <v>400</v>
      </c>
      <c r="J95" s="29">
        <v>1.25</v>
      </c>
      <c r="K95" s="99">
        <v>0</v>
      </c>
      <c r="L95" s="99">
        <v>0</v>
      </c>
      <c r="M95" s="99">
        <v>53613</v>
      </c>
      <c r="N95" s="99">
        <v>2174</v>
      </c>
      <c r="O95" s="99">
        <v>0</v>
      </c>
      <c r="P95" s="99">
        <v>248583</v>
      </c>
      <c r="Q95" s="99">
        <v>7746</v>
      </c>
      <c r="R95" s="99">
        <v>14792</v>
      </c>
      <c r="S95" s="99">
        <v>0</v>
      </c>
      <c r="T95" s="99">
        <v>0</v>
      </c>
      <c r="U95" s="99">
        <v>93170</v>
      </c>
      <c r="V95" s="99">
        <v>24338</v>
      </c>
      <c r="W95" s="99">
        <v>25161</v>
      </c>
      <c r="X95" s="99">
        <v>7265</v>
      </c>
      <c r="Y95" s="99">
        <v>43260</v>
      </c>
      <c r="Z95" s="99">
        <v>68139</v>
      </c>
      <c r="AA95" s="99">
        <v>3233</v>
      </c>
      <c r="AB95" s="99">
        <v>497732</v>
      </c>
      <c r="AC95" s="99">
        <v>14178</v>
      </c>
      <c r="AD95" s="99">
        <v>0</v>
      </c>
      <c r="AE95" s="99">
        <v>296439</v>
      </c>
      <c r="AF95" s="99">
        <v>15417</v>
      </c>
      <c r="AG95" s="99">
        <v>5176</v>
      </c>
      <c r="AH95" s="99">
        <v>72959</v>
      </c>
      <c r="AI95" s="99">
        <v>109236</v>
      </c>
      <c r="AJ95" s="99">
        <v>1561</v>
      </c>
      <c r="AK95" s="99">
        <v>22012</v>
      </c>
    </row>
    <row r="96" spans="3:37" x14ac:dyDescent="0.25">
      <c r="C96" s="2">
        <v>125</v>
      </c>
      <c r="E96" s="2" t="s">
        <v>173</v>
      </c>
      <c r="F96" s="4">
        <v>0.1</v>
      </c>
      <c r="G96" s="5">
        <v>250</v>
      </c>
      <c r="H96" s="4">
        <v>1.05</v>
      </c>
      <c r="I96" s="5">
        <v>400</v>
      </c>
      <c r="J96" s="29">
        <v>1.25</v>
      </c>
      <c r="K96" s="99">
        <v>0</v>
      </c>
      <c r="L96" s="99">
        <v>4833</v>
      </c>
      <c r="M96" s="99">
        <v>50353</v>
      </c>
      <c r="N96" s="99">
        <v>2232</v>
      </c>
      <c r="O96" s="99">
        <v>0</v>
      </c>
      <c r="P96" s="99">
        <v>247623</v>
      </c>
      <c r="Q96" s="99">
        <v>7600</v>
      </c>
      <c r="R96" s="99">
        <v>12476</v>
      </c>
      <c r="S96" s="99">
        <v>0</v>
      </c>
      <c r="T96" s="99">
        <v>0</v>
      </c>
      <c r="U96" s="99">
        <v>99008</v>
      </c>
      <c r="V96" s="99">
        <v>27675</v>
      </c>
      <c r="W96" s="99">
        <v>25361</v>
      </c>
      <c r="X96" s="99">
        <v>9504</v>
      </c>
      <c r="Y96" s="99">
        <v>39983</v>
      </c>
      <c r="Z96" s="99">
        <v>67293</v>
      </c>
      <c r="AA96" s="99">
        <v>2205</v>
      </c>
      <c r="AB96" s="99">
        <v>498455</v>
      </c>
      <c r="AC96" s="99">
        <v>11745</v>
      </c>
      <c r="AD96" s="99">
        <v>0</v>
      </c>
      <c r="AE96" s="99">
        <v>278599</v>
      </c>
      <c r="AF96" s="99">
        <v>14712</v>
      </c>
      <c r="AG96" s="99">
        <v>7109</v>
      </c>
      <c r="AH96" s="99">
        <v>70187</v>
      </c>
      <c r="AI96" s="99">
        <v>105650</v>
      </c>
      <c r="AJ96" s="99">
        <v>1207</v>
      </c>
      <c r="AK96" s="99">
        <v>22679</v>
      </c>
    </row>
    <row r="97" spans="3:37" x14ac:dyDescent="0.25">
      <c r="C97" s="2">
        <v>125</v>
      </c>
      <c r="E97" s="2" t="s">
        <v>173</v>
      </c>
      <c r="F97" s="4">
        <v>0.1</v>
      </c>
      <c r="G97" s="5">
        <v>250</v>
      </c>
      <c r="H97" s="4">
        <v>1.05</v>
      </c>
      <c r="I97" s="5">
        <v>400</v>
      </c>
      <c r="J97" s="29">
        <v>1.25</v>
      </c>
      <c r="K97" s="99">
        <v>0</v>
      </c>
      <c r="L97" s="99">
        <v>0</v>
      </c>
      <c r="M97" s="99">
        <v>66729</v>
      </c>
      <c r="N97" s="99">
        <v>4075</v>
      </c>
      <c r="O97" s="99">
        <v>0</v>
      </c>
      <c r="P97" s="99">
        <v>308070</v>
      </c>
      <c r="Q97" s="99">
        <v>9114</v>
      </c>
      <c r="R97" s="99">
        <v>20167</v>
      </c>
      <c r="S97" s="99">
        <v>0</v>
      </c>
      <c r="T97" s="99">
        <v>0</v>
      </c>
      <c r="U97" s="99">
        <v>119410</v>
      </c>
      <c r="V97" s="99">
        <v>32204</v>
      </c>
      <c r="W97" s="99">
        <v>36119</v>
      </c>
      <c r="X97" s="99">
        <v>15077</v>
      </c>
      <c r="Y97" s="99">
        <v>63681</v>
      </c>
      <c r="Z97" s="99">
        <v>91156</v>
      </c>
      <c r="AA97" s="99">
        <v>1857</v>
      </c>
      <c r="AB97" s="99">
        <v>507258</v>
      </c>
      <c r="AC97" s="99">
        <v>22088</v>
      </c>
      <c r="AD97" s="99">
        <v>4659</v>
      </c>
      <c r="AE97" s="99">
        <v>375661</v>
      </c>
      <c r="AF97" s="99">
        <v>20511</v>
      </c>
      <c r="AG97" s="99">
        <v>4979</v>
      </c>
      <c r="AH97" s="99">
        <v>92542</v>
      </c>
      <c r="AI97" s="99">
        <v>148769</v>
      </c>
      <c r="AJ97" s="99">
        <v>2603</v>
      </c>
      <c r="AK97" s="99">
        <v>28649</v>
      </c>
    </row>
    <row r="98" spans="3:37" x14ac:dyDescent="0.25">
      <c r="C98" s="2">
        <v>125</v>
      </c>
      <c r="E98" s="2" t="s">
        <v>173</v>
      </c>
      <c r="F98" s="4">
        <v>0.05</v>
      </c>
      <c r="G98" s="5">
        <v>250</v>
      </c>
      <c r="H98" s="4">
        <v>1.05</v>
      </c>
      <c r="I98" s="5">
        <v>400</v>
      </c>
      <c r="J98" s="29">
        <v>1.25</v>
      </c>
      <c r="K98" s="99">
        <v>0</v>
      </c>
      <c r="L98" s="99">
        <v>6031</v>
      </c>
      <c r="M98" s="99">
        <v>55826</v>
      </c>
      <c r="N98" s="99">
        <v>3391</v>
      </c>
      <c r="O98" s="99">
        <v>0</v>
      </c>
      <c r="P98" s="99">
        <v>268146</v>
      </c>
      <c r="Q98" s="99">
        <v>8867</v>
      </c>
      <c r="R98" s="99">
        <v>18128</v>
      </c>
      <c r="S98" s="99">
        <v>0</v>
      </c>
      <c r="T98" s="99">
        <v>0</v>
      </c>
      <c r="U98" s="99">
        <v>122170</v>
      </c>
      <c r="V98" s="99">
        <v>35185</v>
      </c>
      <c r="W98" s="99">
        <v>35815</v>
      </c>
      <c r="X98" s="99">
        <v>17873</v>
      </c>
      <c r="Y98" s="99">
        <v>61946</v>
      </c>
      <c r="Z98" s="99">
        <v>95203</v>
      </c>
      <c r="AA98" s="99">
        <v>1918</v>
      </c>
      <c r="AB98" s="99">
        <v>509848</v>
      </c>
      <c r="AC98" s="99">
        <v>17171</v>
      </c>
      <c r="AD98" s="99">
        <v>4219</v>
      </c>
      <c r="AE98" s="99">
        <v>345204</v>
      </c>
      <c r="AF98" s="99">
        <v>20323</v>
      </c>
      <c r="AG98" s="99">
        <v>3681</v>
      </c>
      <c r="AH98" s="99">
        <v>82627</v>
      </c>
      <c r="AI98" s="99">
        <v>147273</v>
      </c>
      <c r="AJ98" s="99">
        <v>2289</v>
      </c>
      <c r="AK98" s="99">
        <v>28593</v>
      </c>
    </row>
    <row r="99" spans="3:37" x14ac:dyDescent="0.25">
      <c r="C99" s="2">
        <v>125</v>
      </c>
      <c r="E99" s="2" t="s">
        <v>173</v>
      </c>
      <c r="F99" s="4">
        <v>0.05</v>
      </c>
      <c r="G99" s="5">
        <v>250</v>
      </c>
      <c r="H99" s="4">
        <v>1.05</v>
      </c>
      <c r="I99" s="5">
        <v>400</v>
      </c>
      <c r="J99" s="29">
        <v>1.25</v>
      </c>
      <c r="K99" s="99">
        <v>0</v>
      </c>
      <c r="L99" s="99">
        <v>3323</v>
      </c>
      <c r="M99" s="99">
        <v>40142</v>
      </c>
      <c r="N99" s="99">
        <v>3035</v>
      </c>
      <c r="O99" s="99">
        <v>0</v>
      </c>
      <c r="P99" s="99">
        <v>204301</v>
      </c>
      <c r="Q99" s="99">
        <v>6688</v>
      </c>
      <c r="R99" s="99">
        <v>11687</v>
      </c>
      <c r="S99" s="99">
        <v>0</v>
      </c>
      <c r="T99" s="99">
        <v>0</v>
      </c>
      <c r="U99" s="99">
        <v>102922</v>
      </c>
      <c r="V99" s="99">
        <v>27326</v>
      </c>
      <c r="W99" s="99">
        <v>22718</v>
      </c>
      <c r="X99" s="99">
        <v>15706</v>
      </c>
      <c r="Y99" s="99">
        <v>42231</v>
      </c>
      <c r="Z99" s="99">
        <v>67621</v>
      </c>
      <c r="AA99" s="99">
        <v>3807</v>
      </c>
      <c r="AB99" s="99">
        <v>513272</v>
      </c>
      <c r="AC99" s="99">
        <v>11661</v>
      </c>
      <c r="AD99" s="99">
        <v>0</v>
      </c>
      <c r="AE99" s="99">
        <v>253603</v>
      </c>
      <c r="AF99" s="99">
        <v>15149</v>
      </c>
      <c r="AG99" s="99">
        <v>3007</v>
      </c>
      <c r="AH99" s="99">
        <v>67029</v>
      </c>
      <c r="AI99" s="99">
        <v>117898</v>
      </c>
      <c r="AJ99" s="99">
        <v>1724</v>
      </c>
      <c r="AK99" s="99">
        <v>21265</v>
      </c>
    </row>
    <row r="100" spans="3:37" x14ac:dyDescent="0.25">
      <c r="C100" s="2">
        <v>125</v>
      </c>
      <c r="E100" s="2" t="s">
        <v>173</v>
      </c>
      <c r="F100" s="4">
        <v>0.05</v>
      </c>
      <c r="G100" s="5">
        <v>250</v>
      </c>
      <c r="H100" s="4">
        <v>1.05</v>
      </c>
      <c r="I100" s="5">
        <v>400</v>
      </c>
      <c r="J100" s="29">
        <v>1.25</v>
      </c>
      <c r="K100" s="99">
        <v>0</v>
      </c>
      <c r="L100" s="99">
        <v>0</v>
      </c>
      <c r="M100" s="99">
        <v>37667</v>
      </c>
      <c r="N100" s="99">
        <v>3370</v>
      </c>
      <c r="O100" s="99">
        <v>0</v>
      </c>
      <c r="P100" s="99">
        <v>173490</v>
      </c>
      <c r="Q100" s="99">
        <v>5948</v>
      </c>
      <c r="R100" s="99">
        <v>12045</v>
      </c>
      <c r="S100" s="99">
        <v>0</v>
      </c>
      <c r="T100" s="99">
        <v>0</v>
      </c>
      <c r="U100" s="99">
        <v>79711</v>
      </c>
      <c r="V100" s="99">
        <v>25413</v>
      </c>
      <c r="W100" s="99">
        <v>20210</v>
      </c>
      <c r="X100" s="99">
        <v>8470</v>
      </c>
      <c r="Y100" s="99">
        <v>44486</v>
      </c>
      <c r="Z100" s="99">
        <v>70585</v>
      </c>
      <c r="AA100" s="99">
        <v>0</v>
      </c>
      <c r="AB100" s="99">
        <v>459885</v>
      </c>
      <c r="AC100" s="99">
        <v>12113</v>
      </c>
      <c r="AD100" s="99">
        <v>0</v>
      </c>
      <c r="AE100" s="99">
        <v>234910</v>
      </c>
      <c r="AF100" s="99">
        <v>13846</v>
      </c>
      <c r="AG100" s="99">
        <v>0</v>
      </c>
      <c r="AH100" s="99">
        <v>66649</v>
      </c>
      <c r="AI100" s="99">
        <v>103741</v>
      </c>
      <c r="AJ100" s="99">
        <v>1841</v>
      </c>
      <c r="AK100" s="99">
        <v>20943</v>
      </c>
    </row>
  </sheetData>
  <phoneticPr fontId="27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104"/>
  <sheetViews>
    <sheetView tabSelected="1" topLeftCell="AH34" zoomScaleNormal="100" workbookViewId="0">
      <selection activeCell="AM59" sqref="AM49:AM59"/>
    </sheetView>
  </sheetViews>
  <sheetFormatPr defaultColWidth="9.109375" defaultRowHeight="13.2" x14ac:dyDescent="0.25"/>
  <cols>
    <col min="1" max="1" width="6.88671875" style="2" customWidth="1"/>
    <col min="2" max="2" width="12.88671875" style="60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9" customWidth="1"/>
    <col min="7" max="7" width="8.44140625" style="29" customWidth="1"/>
    <col min="8" max="8" width="11.6640625" style="29" customWidth="1"/>
    <col min="9" max="39" width="12.88671875" style="29" customWidth="1"/>
    <col min="40" max="248" width="8.44140625" style="2" customWidth="1"/>
    <col min="249" max="16384" width="9.109375" style="2"/>
  </cols>
  <sheetData>
    <row r="1" spans="1:39" ht="20.399999999999999" x14ac:dyDescent="0.35">
      <c r="A1" s="100" t="s">
        <v>128</v>
      </c>
      <c r="B1" s="100"/>
      <c r="C1" s="100"/>
      <c r="D1" s="100"/>
      <c r="E1" s="100"/>
      <c r="F1" s="100"/>
      <c r="G1" s="100"/>
      <c r="H1" s="100"/>
    </row>
    <row r="2" spans="1:39" x14ac:dyDescent="0.25">
      <c r="A2" s="2" t="s">
        <v>150</v>
      </c>
    </row>
    <row r="3" spans="1:39" ht="20.399999999999999" x14ac:dyDescent="0.35">
      <c r="A3" s="2" t="s">
        <v>129</v>
      </c>
      <c r="J3" s="61" t="s">
        <v>134</v>
      </c>
      <c r="K3" s="62"/>
      <c r="L3" s="62"/>
    </row>
    <row r="4" spans="1:39" ht="20.399999999999999" x14ac:dyDescent="0.35">
      <c r="A4" s="2" t="s">
        <v>130</v>
      </c>
      <c r="J4" s="63" t="s">
        <v>148</v>
      </c>
      <c r="K4" s="64"/>
      <c r="L4" s="64"/>
      <c r="M4" s="64"/>
    </row>
    <row r="5" spans="1:39" x14ac:dyDescent="0.25">
      <c r="A5" s="65" t="s">
        <v>131</v>
      </c>
      <c r="C5" s="2" t="s">
        <v>132</v>
      </c>
    </row>
    <row r="6" spans="1:39" ht="17.399999999999999" x14ac:dyDescent="0.3">
      <c r="A6" s="66"/>
    </row>
    <row r="8" spans="1:39" ht="15" x14ac:dyDescent="0.25">
      <c r="B8" s="67" t="s">
        <v>109</v>
      </c>
      <c r="C8" s="68">
        <f>'Peak Areas'!B2</f>
        <v>0</v>
      </c>
    </row>
    <row r="9" spans="1:39" ht="20.399999999999999" x14ac:dyDescent="0.35">
      <c r="B9" s="67"/>
      <c r="C9" s="69"/>
      <c r="L9" s="70" t="s">
        <v>102</v>
      </c>
    </row>
    <row r="10" spans="1:39" ht="16.8" x14ac:dyDescent="0.25">
      <c r="M10" s="71" t="s">
        <v>163</v>
      </c>
    </row>
    <row r="11" spans="1:39" x14ac:dyDescent="0.25">
      <c r="K11" s="72"/>
      <c r="L11" s="72"/>
      <c r="M11" s="72" t="s">
        <v>149</v>
      </c>
      <c r="N11" s="72"/>
      <c r="O11" s="72"/>
    </row>
    <row r="12" spans="1:39" s="22" customFormat="1" x14ac:dyDescent="0.25">
      <c r="A12" s="73"/>
      <c r="B12" s="74"/>
      <c r="C12" s="75"/>
      <c r="D12" s="75"/>
      <c r="E12" s="75"/>
      <c r="F12" s="76" t="s">
        <v>108</v>
      </c>
      <c r="G12" s="76" t="s">
        <v>121</v>
      </c>
      <c r="H12" s="76" t="s">
        <v>78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4" x14ac:dyDescent="0.3">
      <c r="A13" s="77" t="s">
        <v>89</v>
      </c>
      <c r="B13" s="78" t="s">
        <v>46</v>
      </c>
      <c r="C13" s="79" t="s">
        <v>116</v>
      </c>
      <c r="D13" s="79" t="s">
        <v>91</v>
      </c>
      <c r="E13" s="79" t="s">
        <v>88</v>
      </c>
      <c r="F13" s="80" t="s">
        <v>133</v>
      </c>
      <c r="G13" s="80" t="s">
        <v>44</v>
      </c>
      <c r="H13" s="80" t="s">
        <v>43</v>
      </c>
      <c r="I13" s="80" t="s">
        <v>164</v>
      </c>
      <c r="J13" s="80" t="s">
        <v>165</v>
      </c>
      <c r="K13" s="80" t="s">
        <v>94</v>
      </c>
      <c r="L13" s="80" t="s">
        <v>6</v>
      </c>
      <c r="M13" s="80" t="s">
        <v>68</v>
      </c>
      <c r="N13" s="80" t="s">
        <v>7</v>
      </c>
      <c r="O13" s="80" t="s">
        <v>86</v>
      </c>
      <c r="P13" s="80" t="s">
        <v>103</v>
      </c>
      <c r="Q13" s="80" t="s">
        <v>119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80</v>
      </c>
      <c r="W13" s="80" t="s">
        <v>122</v>
      </c>
      <c r="X13" s="80" t="s">
        <v>70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145</v>
      </c>
      <c r="AD13" s="80" t="s">
        <v>146</v>
      </c>
      <c r="AE13" s="80" t="s">
        <v>155</v>
      </c>
      <c r="AF13" s="80" t="s">
        <v>157</v>
      </c>
      <c r="AG13" s="80" t="s">
        <v>158</v>
      </c>
      <c r="AH13" s="80" t="s">
        <v>159</v>
      </c>
      <c r="AI13" s="80" t="s">
        <v>156</v>
      </c>
      <c r="AJ13" s="80"/>
      <c r="AK13" s="80" t="s">
        <v>34</v>
      </c>
      <c r="AL13" s="80" t="s">
        <v>117</v>
      </c>
      <c r="AM13" s="80" t="s">
        <v>14</v>
      </c>
    </row>
    <row r="14" spans="1:39" s="22" customFormat="1" x14ac:dyDescent="0.25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5">
      <c r="A15" s="2" t="str">
        <f>'Peak Areas'!A11</f>
        <v xml:space="preserve">First Line of Data </v>
      </c>
      <c r="B15" s="60">
        <f>'Peak Areas'!B11</f>
        <v>0</v>
      </c>
      <c r="C15" s="2" t="str">
        <f>'Peak Areas'!C11</f>
        <v>T0</v>
      </c>
      <c r="D15" s="2">
        <f>'Peak Areas'!D11</f>
        <v>0</v>
      </c>
      <c r="E15" s="2" t="str">
        <f>'Peak Areas'!E11</f>
        <v>PFOS</v>
      </c>
      <c r="F15" s="29">
        <f>'Peak Areas'!F11</f>
        <v>0.15</v>
      </c>
      <c r="G15" s="29">
        <f>((1/'Peak Areas'!$G11)*(('Peak Areas'!$H11+('Internal Standard'!$E$10/1000))/'Peak Areas'!$F11)*'Peak Areas'!$J11)*H15</f>
        <v>3.4880338908502416E-2</v>
      </c>
      <c r="H15" s="29">
        <f>(('Internal Standard'!$F$13*('Peak Areas'!G11/'Internal Standard'!$C$10))/'Peak Areas'!AB11)</f>
        <v>0.9512819702318841</v>
      </c>
      <c r="I15" s="29">
        <f>IF('Peak Areas'!L11=0,0,((('Peak Areas'!L11*Coefficients!$G$21+Coefficients!$H$21)*$G15)))</f>
        <v>0</v>
      </c>
      <c r="J15" s="29">
        <f>IF('Peak Areas'!M11=0,0,((('Peak Areas'!M11*Coefficients!$G$20+Coefficients!$H$20)*$G15)))</f>
        <v>0.16756642437353603</v>
      </c>
      <c r="K15" s="29">
        <f>IF('Peak Areas'!N11=0,0,((('Peak Areas'!N11*Coefficients!$G$41+Coefficients!$H$41)*$G15)))</f>
        <v>0.15526119479066916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0.61006953775988915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8.6955929247746366E-2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4.3008183411741827E-2</v>
      </c>
      <c r="R15" s="29">
        <f>IF('Peak Areas'!U11=0,0,((('Peak Areas'!U11*Coefficients!$G$26+Coefficients!$H$26)*$G15)))</f>
        <v>0.34669090128306662</v>
      </c>
      <c r="S15" s="29">
        <f>IF('Peak Areas'!V11=0,0,((('Peak Areas'!V11*Coefficients!$G$13+Coefficients!$H$13)*$G15)))</f>
        <v>5.6959242761121166E-2</v>
      </c>
      <c r="T15" s="29">
        <f>IF('Peak Areas'!W11=0,0,((('Peak Areas'!W11*Coefficients!$G$12+Coefficients!$H$12)*$G15)))</f>
        <v>0.21957537235623634</v>
      </c>
      <c r="U15" s="29">
        <f>IF('Peak Areas'!X11=0,0,((('Peak Areas'!X11*Coefficients!$G$27+Coefficients!$H$27)*$G15)))</f>
        <v>2.0890018586591751E-2</v>
      </c>
      <c r="V15" s="29">
        <f>IF('Peak Areas'!Y11=0,0,((('Peak Areas'!Y11*Coefficients!$G$34+Coefficients!$H$34)*$G15)))</f>
        <v>0.26178153112884062</v>
      </c>
      <c r="W15" s="29">
        <f>IF('Peak Areas'!Z11=0,0,((('Peak Areas'!Z11*Coefficients!$G$52+Coefficients!$H$52)*$G15)))</f>
        <v>0.40928509133743762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0.29029640091645881</v>
      </c>
      <c r="Z15" s="29">
        <f>IF('Peak Areas'!AD11=0,0,((('Peak Areas'!AD11*Coefficients!$G$18+Coefficients!$H$18)*$G15)))</f>
        <v>0</v>
      </c>
      <c r="AA15" s="29">
        <f>IF('Peak Areas'!AE11=0,0,((('Peak Areas'!AE11*Coefficients!$G$18+Coefficients!$H$18)*$G15)))</f>
        <v>5.0874080754721458</v>
      </c>
      <c r="AB15" s="29">
        <f>IF('Peak Areas'!AF11=0,0,((('Peak Areas'!AF11*Coefficients!$G$18+Coefficients!$H$18)*$G15)))</f>
        <v>0.21324068508253688</v>
      </c>
      <c r="AC15" s="29">
        <f>IF('Peak Areas'!AG11=0,0,((('Peak Areas'!AG11*Coefficients!$G$7+Coefficients!$H$7)*$G15)))</f>
        <v>0</v>
      </c>
      <c r="AD15" s="29">
        <f>IF('Peak Areas'!AH11=0,0,((('Peak Areas'!AH11*Coefficients!$G$6+Coefficients!$H$6)*$G15)))</f>
        <v>1.1958335941448619</v>
      </c>
      <c r="AE15" s="29">
        <f>IF('Peak Areas'!AI11=0,0,((('Peak Areas'!AI11*Coefficients!$G$38+Coefficients!$H$38)*$G15)))</f>
        <v>0.87282551181165291</v>
      </c>
      <c r="AF15" s="29">
        <f>IF('Peak Areas'!AJ11=0,0,((('Peak Areas'!AJ11*Coefficients!$G$24+Coefficients!$H$24)*$G15)))</f>
        <v>0</v>
      </c>
      <c r="AG15" s="29">
        <f>IF('Peak Areas'!AK11=0,0,((('Peak Areas'!AK11*Coefficients!$G$31+Coefficients!$H$31)*$G15)))</f>
        <v>0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>
        <f>IF('Peak Areas'!K11=0,0,((('Peak Areas'!K11*Coefficients!$G$22+Coefficients!$H$22)*$G15)))</f>
        <v>0</v>
      </c>
      <c r="AL15" s="29">
        <f>AA15+AK15</f>
        <v>5.0874080754721458</v>
      </c>
      <c r="AM15" s="29">
        <f>Z15+AA15+AB15+AK15</f>
        <v>5.300648760554683</v>
      </c>
    </row>
    <row r="16" spans="1:39" x14ac:dyDescent="0.25">
      <c r="A16" s="2">
        <f>'Peak Areas'!A12</f>
        <v>0</v>
      </c>
      <c r="B16" s="60">
        <f>'Peak Areas'!B12</f>
        <v>0</v>
      </c>
      <c r="C16" s="2" t="str">
        <f>'Peak Areas'!C12</f>
        <v>T0</v>
      </c>
      <c r="D16" s="2">
        <f>'Peak Areas'!D12</f>
        <v>0</v>
      </c>
      <c r="E16" s="2" t="str">
        <f>'Peak Areas'!E12</f>
        <v>PFOS</v>
      </c>
      <c r="F16" s="29">
        <f>'Peak Areas'!F12</f>
        <v>0.15</v>
      </c>
      <c r="G16" s="29">
        <f>((1/'Peak Areas'!$G12)*(('Peak Areas'!$H12+('Internal Standard'!$E$10/1000))/'Peak Areas'!$F12)*'Peak Areas'!$J12)*H16</f>
        <v>3.6517260360281106E-2</v>
      </c>
      <c r="H16" s="29">
        <f>(('Internal Standard'!$F$13*('Peak Areas'!G12/'Internal Standard'!$C$10))/'Peak Areas'!AB12)</f>
        <v>0.99592528255312107</v>
      </c>
      <c r="I16" s="29">
        <f>IF('Peak Areas'!L12=0,0,((('Peak Areas'!L12*Coefficients!$G$21+Coefficients!$H$21)*$G16)))</f>
        <v>0</v>
      </c>
      <c r="J16" s="29">
        <f>IF('Peak Areas'!M12=0,0,((('Peak Areas'!M12*Coefficients!$G$20+Coefficients!$H$20)*$G16)))</f>
        <v>0.17379350565629989</v>
      </c>
      <c r="K16" s="29">
        <f>IF('Peak Areas'!N12=0,0,((('Peak Areas'!N12*Coefficients!$G$41+Coefficients!$H$41)*$G16)))</f>
        <v>0.13898708393536924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0.65104585066354614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7.1077267077002113E-2</v>
      </c>
      <c r="P16" s="29">
        <f>IF('Peak Areas'!S12=0,0,((('Peak Areas'!S12*Coefficients!$G$46+Coefficients!$H$46)*$G16)))</f>
        <v>0</v>
      </c>
      <c r="Q16" s="29">
        <f>IF('Peak Areas'!T12=0,0,((('Peak Areas'!T12*Coefficients!$G$51+Coefficients!$H$51)*$G16)))</f>
        <v>1.7555633868107601E-2</v>
      </c>
      <c r="R16" s="29">
        <f>IF('Peak Areas'!U12=0,0,((('Peak Areas'!U12*Coefficients!$G$26+Coefficients!$H$26)*$G16)))</f>
        <v>0.33416363360858442</v>
      </c>
      <c r="S16" s="29">
        <f>IF('Peak Areas'!V12=0,0,((('Peak Areas'!V12*Coefficients!$G$13+Coefficients!$H$13)*$G16)))</f>
        <v>0.15630150779763571</v>
      </c>
      <c r="T16" s="29">
        <f>IF('Peak Areas'!W12=0,0,((('Peak Areas'!W12*Coefficients!$G$12+Coefficients!$H$12)*$G16)))</f>
        <v>0.27030607979927646</v>
      </c>
      <c r="U16" s="29">
        <f>IF('Peak Areas'!X12=0,0,((('Peak Areas'!X12*Coefficients!$G$27+Coefficients!$H$27)*$G16)))</f>
        <v>2.6433166005505247E-2</v>
      </c>
      <c r="V16" s="29">
        <f>IF('Peak Areas'!Y12=0,0,((('Peak Areas'!Y12*Coefficients!$G$34+Coefficients!$H$34)*$G16)))</f>
        <v>0.29537848224863167</v>
      </c>
      <c r="W16" s="29">
        <f>IF('Peak Areas'!Z12=0,0,((('Peak Areas'!Z12*Coefficients!$G$52+Coefficients!$H$52)*$G16)))</f>
        <v>0.43119681394536924</v>
      </c>
      <c r="X16" s="29">
        <f>IF('Peak Areas'!AA12=0,0,((('Peak Areas'!AA12*Coefficients!$G$33+Coefficients!$H$33)*$G16)))</f>
        <v>3.8170474864008881E-2</v>
      </c>
      <c r="Y16" s="29">
        <f>IF('Peak Areas'!AC12=0,0,((('Peak Areas'!AC12*Coefficients!$G$19+Coefficients!$H$19)*$G16)))</f>
        <v>0.26001758758042526</v>
      </c>
      <c r="Z16" s="29">
        <f>IF('Peak Areas'!AD12=0,0,((('Peak Areas'!AD12*Coefficients!$G$18+Coefficients!$H$18)*$G16)))</f>
        <v>6.4693527466108555E-2</v>
      </c>
      <c r="AA16" s="29">
        <f>IF('Peak Areas'!AE12=0,0,((('Peak Areas'!AE12*Coefficients!$G$18+Coefficients!$H$18)*$G16)))</f>
        <v>5.2821405350707442</v>
      </c>
      <c r="AB16" s="29">
        <f>IF('Peak Areas'!AF12=0,0,((('Peak Areas'!AF12*Coefficients!$G$18+Coefficients!$H$18)*$G16)))</f>
        <v>0.20329204489143946</v>
      </c>
      <c r="AC16" s="29">
        <f>IF('Peak Areas'!AG12=0,0,((('Peak Areas'!AG12*Coefficients!$G$7+Coefficients!$H$7)*$G16)))</f>
        <v>7.8974487585918782E-2</v>
      </c>
      <c r="AD16" s="29">
        <f>IF('Peak Areas'!AH12=0,0,((('Peak Areas'!AH12*Coefficients!$G$6+Coefficients!$H$6)*$G16)))</f>
        <v>1.2110251643328134</v>
      </c>
      <c r="AE16" s="29">
        <f>IF('Peak Areas'!AI12=0,0,((('Peak Areas'!AI12*Coefficients!$G$38+Coefficients!$H$38)*$G16)))</f>
        <v>0.8871185433479003</v>
      </c>
      <c r="AF16" s="29">
        <f>IF('Peak Areas'!AJ12=0,0,((('Peak Areas'!AJ12*Coefficients!$G$24+Coefficients!$H$24)*$G16)))</f>
        <v>1.2890750214042374E-2</v>
      </c>
      <c r="AG16" s="29">
        <f>IF('Peak Areas'!AK12=0,0,((('Peak Areas'!AK12*Coefficients!$G$31+Coefficients!$H$31)*$G16)))</f>
        <v>0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>
        <f>IF('Peak Areas'!K12=0,0,((('Peak Areas'!K12*Coefficients!$G$22+Coefficients!$H$22)*$G16)))</f>
        <v>2.7941950178389872E-2</v>
      </c>
      <c r="AL16" s="29">
        <f t="shared" ref="AL16:AL79" si="0">AA16+AK16</f>
        <v>5.3100824852491337</v>
      </c>
      <c r="AM16" s="29">
        <f t="shared" ref="AM16:AM79" si="1">Z16+AA16+AB16+AK16</f>
        <v>5.5780680576066812</v>
      </c>
    </row>
    <row r="17" spans="1:39" x14ac:dyDescent="0.25">
      <c r="A17" s="2">
        <f>'Peak Areas'!A13</f>
        <v>0</v>
      </c>
      <c r="B17" s="60">
        <f>'Peak Areas'!B13</f>
        <v>0</v>
      </c>
      <c r="C17" s="2" t="str">
        <f>'Peak Areas'!C13</f>
        <v>T0</v>
      </c>
      <c r="D17" s="2">
        <f>'Peak Areas'!D13</f>
        <v>0</v>
      </c>
      <c r="E17" s="2" t="str">
        <f>'Peak Areas'!E13</f>
        <v>PFOS</v>
      </c>
      <c r="F17" s="29">
        <f>'Peak Areas'!F13</f>
        <v>0.15</v>
      </c>
      <c r="G17" s="29">
        <f>((1/'Peak Areas'!$G13)*(('Peak Areas'!$H13+('Internal Standard'!$E$10/1000))/'Peak Areas'!$F13)*'Peak Areas'!$J13)*H17</f>
        <v>3.6666666666666667E-2</v>
      </c>
      <c r="H17" s="29">
        <v>1</v>
      </c>
      <c r="I17" s="29">
        <f>IF('Peak Areas'!L13=0,0,((('Peak Areas'!L13*Coefficients!$G$21+Coefficients!$H$21)*$G17)))</f>
        <v>0</v>
      </c>
      <c r="J17" s="29">
        <f>IF('Peak Areas'!M13=0,0,((('Peak Areas'!M13*Coefficients!$G$20+Coefficients!$H$20)*$G17)))</f>
        <v>0.16751719667056</v>
      </c>
      <c r="K17" s="29">
        <f>IF('Peak Areas'!N13=0,0,((('Peak Areas'!N13*Coefficients!$G$41+Coefficients!$H$41)*$G17)))</f>
        <v>0.11390785956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0.53374081570333332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0.12264376822793333</v>
      </c>
      <c r="P17" s="29">
        <f>IF('Peak Areas'!S13=0,0,((('Peak Areas'!S13*Coefficients!$G$46+Coefficients!$H$46)*$G17)))</f>
        <v>0</v>
      </c>
      <c r="Q17" s="29">
        <f>IF('Peak Areas'!T13=0,0,((('Peak Areas'!T13*Coefficients!$G$51+Coefficients!$H$51)*$G17)))</f>
        <v>8.3095195000399982E-2</v>
      </c>
      <c r="R17" s="29">
        <f>IF('Peak Areas'!U13=0,0,((('Peak Areas'!U13*Coefficients!$G$26+Coefficients!$H$26)*$G17)))</f>
        <v>0.47319520616243332</v>
      </c>
      <c r="S17" s="29">
        <f>IF('Peak Areas'!V13=0,0,((('Peak Areas'!V13*Coefficients!$G$13+Coefficients!$H$13)*$G17)))</f>
        <v>0.24756151416480002</v>
      </c>
      <c r="T17" s="29">
        <f>IF('Peak Areas'!W13=0,0,((('Peak Areas'!W13*Coefficients!$G$12+Coefficients!$H$12)*$G17)))</f>
        <v>0.34474073475585337</v>
      </c>
      <c r="U17" s="29">
        <f>IF('Peak Areas'!X13=0,0,((('Peak Areas'!X13*Coefficients!$G$27+Coefficients!$H$27)*$G17)))</f>
        <v>5.7632045257599997E-2</v>
      </c>
      <c r="V17" s="29">
        <f>IF('Peak Areas'!Y13=0,0,((('Peak Areas'!Y13*Coefficients!$G$34+Coefficients!$H$34)*$G17)))</f>
        <v>0.34264432763513331</v>
      </c>
      <c r="W17" s="29">
        <f>IF('Peak Areas'!Z13=0,0,((('Peak Areas'!Z13*Coefficients!$G$52+Coefficients!$H$52)*$G17)))</f>
        <v>0.53338842471199999</v>
      </c>
      <c r="X17" s="29">
        <f>IF('Peak Areas'!AA13=0,0,((('Peak Areas'!AA13*Coefficients!$G$33+Coefficients!$H$33)*$G17)))</f>
        <v>4.61609755794E-2</v>
      </c>
      <c r="Y17" s="29">
        <f>IF('Peak Areas'!AC13=0,0,((('Peak Areas'!AC13*Coefficients!$G$19+Coefficients!$H$19)*$G17)))</f>
        <v>0.39600190629999998</v>
      </c>
      <c r="Z17" s="29">
        <f>IF('Peak Areas'!AD13=0,0,((('Peak Areas'!AD13*Coefficients!$G$18+Coefficients!$H$18)*$G17)))</f>
        <v>5.4035917833333336E-2</v>
      </c>
      <c r="AA17" s="29">
        <f>IF('Peak Areas'!AE13=0,0,((('Peak Areas'!AE13*Coefficients!$G$18+Coefficients!$H$18)*$G17)))</f>
        <v>6.3361497301666665</v>
      </c>
      <c r="AB17" s="29">
        <f>IF('Peak Areas'!AF13=0,0,((('Peak Areas'!AF13*Coefficients!$G$18+Coefficients!$H$18)*$G17)))</f>
        <v>0.30358896516666667</v>
      </c>
      <c r="AC17" s="29">
        <f>IF('Peak Areas'!AG13=0,0,((('Peak Areas'!AG13*Coefficients!$G$7+Coefficients!$H$7)*$G17)))</f>
        <v>0.10809532166399999</v>
      </c>
      <c r="AD17" s="29">
        <f>IF('Peak Areas'!AH13=0,0,((('Peak Areas'!AH13*Coefficients!$G$6+Coefficients!$H$6)*$G17)))</f>
        <v>1.5134895018026664</v>
      </c>
      <c r="AE17" s="29">
        <f>IF('Peak Areas'!AI13=0,0,((('Peak Areas'!AI13*Coefficients!$G$38+Coefficients!$H$38)*$G17)))</f>
        <v>0.86094507600419989</v>
      </c>
      <c r="AF17" s="29">
        <f>IF('Peak Areas'!AJ13=0,0,((('Peak Areas'!AJ13*Coefficients!$G$24+Coefficients!$H$24)*$G17)))</f>
        <v>1.7326472459266665E-2</v>
      </c>
      <c r="AG17" s="29">
        <f>IF('Peak Areas'!AK13=0,0,((('Peak Areas'!AK13*Coefficients!$G$31+Coefficients!$H$31)*$G17)))</f>
        <v>0.2357659587213333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>
        <f>IF('Peak Areas'!K13=0,0,((('Peak Areas'!K13*Coefficients!$G$22+Coefficients!$H$22)*$G17)))</f>
        <v>2.1561764252599997E-2</v>
      </c>
      <c r="AL17" s="29">
        <f t="shared" si="0"/>
        <v>6.3577114944192665</v>
      </c>
      <c r="AM17" s="29">
        <f t="shared" si="1"/>
        <v>6.7153363774192671</v>
      </c>
    </row>
    <row r="18" spans="1:39" x14ac:dyDescent="0.25">
      <c r="A18" s="2">
        <f>'Peak Areas'!A14</f>
        <v>0</v>
      </c>
      <c r="B18" s="60">
        <f>'Peak Areas'!B14</f>
        <v>0</v>
      </c>
      <c r="C18" s="2" t="str">
        <f>'Peak Areas'!C14</f>
        <v>T0</v>
      </c>
      <c r="D18" s="2">
        <f>'Peak Areas'!D14</f>
        <v>0</v>
      </c>
      <c r="E18" s="2" t="str">
        <f>'Peak Areas'!E14</f>
        <v>PFOS</v>
      </c>
      <c r="F18" s="29">
        <f>'Peak Areas'!F14</f>
        <v>0.15</v>
      </c>
      <c r="G18" s="29">
        <f>((1/'Peak Areas'!$G14)*(('Peak Areas'!$H14+('Internal Standard'!$E$10/1000))/'Peak Areas'!$F14)*'Peak Areas'!$J14)*H18</f>
        <v>3.6666666666666667E-2</v>
      </c>
      <c r="H18" s="29">
        <v>1</v>
      </c>
      <c r="I18" s="29">
        <f>IF('Peak Areas'!L14=0,0,((('Peak Areas'!L14*Coefficients!$G$21+Coefficients!$H$21)*$G18)))</f>
        <v>0</v>
      </c>
      <c r="J18" s="29">
        <f>IF('Peak Areas'!M14=0,0,((('Peak Areas'!M14*Coefficients!$G$20+Coefficients!$H$20)*$G18)))</f>
        <v>0.18132050919223999</v>
      </c>
      <c r="K18" s="29">
        <f>IF('Peak Areas'!N14=0,0,((('Peak Areas'!N14*Coefficients!$G$41+Coefficients!$H$41)*$G18)))</f>
        <v>0.16419855804</v>
      </c>
      <c r="L18" s="29">
        <f>IF('Peak Areas'!O14=0,0,((('Peak Areas'!O14*Coefficients!$G$10+Coefficients!$H$10)*$G18)))</f>
        <v>0</v>
      </c>
      <c r="M18" s="29">
        <f>IF('Peak Areas'!P14=0,0,((('Peak Areas'!P14*Coefficients!$G$32+Coefficients!$H$32)*$G18)))</f>
        <v>0.70665295238999992</v>
      </c>
      <c r="N18" s="29">
        <f>IF('Peak Areas'!Q14=0,0,((('Peak Areas'!Q14*Coefficients!$G$11+Coefficients!$H$11)*$G18)))</f>
        <v>0</v>
      </c>
      <c r="O18" s="29">
        <f>IF('Peak Areas'!R14=0,0,((('Peak Areas'!R14*Coefficients!$G$39+Coefficients!$H$39)*$G18)))</f>
        <v>0.12393050011686667</v>
      </c>
      <c r="P18" s="29">
        <f>IF('Peak Areas'!S14=0,0,((('Peak Areas'!S14*Coefficients!$G$46+Coefficients!$H$46)*$G18)))</f>
        <v>0</v>
      </c>
      <c r="Q18" s="29">
        <f>IF('Peak Areas'!T14=0,0,((('Peak Areas'!T14*Coefficients!$G$51+Coefficients!$H$51)*$G18)))</f>
        <v>6.1412798478533329E-2</v>
      </c>
      <c r="R18" s="29">
        <f>IF('Peak Areas'!U14=0,0,((('Peak Areas'!U14*Coefficients!$G$26+Coefficients!$H$26)*$G18)))</f>
        <v>0.4339011804655733</v>
      </c>
      <c r="S18" s="29">
        <f>IF('Peak Areas'!V14=0,0,((('Peak Areas'!V14*Coefficients!$G$13+Coefficients!$H$13)*$G18)))</f>
        <v>0.2444377233518</v>
      </c>
      <c r="T18" s="29">
        <f>IF('Peak Areas'!W14=0,0,((('Peak Areas'!W14*Coefficients!$G$12+Coefficients!$H$12)*$G18)))</f>
        <v>0.32101211275378666</v>
      </c>
      <c r="U18" s="29">
        <f>IF('Peak Areas'!X14=0,0,((('Peak Areas'!X14*Coefficients!$G$27+Coefficients!$H$27)*$G18)))</f>
        <v>4.94943565292E-2</v>
      </c>
      <c r="V18" s="29">
        <f>IF('Peak Areas'!Y14=0,0,((('Peak Areas'!Y14*Coefficients!$G$34+Coefficients!$H$34)*$G18)))</f>
        <v>0.32088466679793332</v>
      </c>
      <c r="W18" s="29">
        <f>IF('Peak Areas'!Z14=0,0,((('Peak Areas'!Z14*Coefficients!$G$52+Coefficients!$H$52)*$G18)))</f>
        <v>0.48116579120133329</v>
      </c>
      <c r="X18" s="29">
        <f>IF('Peak Areas'!AA14=0,0,((('Peak Areas'!AA14*Coefficients!$G$33+Coefficients!$H$33)*$G18)))</f>
        <v>4.8754951218599997E-2</v>
      </c>
      <c r="Y18" s="29">
        <f>IF('Peak Areas'!AC14=0,0,((('Peak Areas'!AC14*Coefficients!$G$19+Coefficients!$H$19)*$G18)))</f>
        <v>0.26648091470000002</v>
      </c>
      <c r="Z18" s="29">
        <f>IF('Peak Areas'!AD14=0,0,((('Peak Areas'!AD14*Coefficients!$G$18+Coefficients!$H$18)*$G18)))</f>
        <v>8.0485007166666664E-2</v>
      </c>
      <c r="AA18" s="29">
        <f>IF('Peak Areas'!AE14=0,0,((('Peak Areas'!AE14*Coefficients!$G$18+Coefficients!$H$18)*$G18)))</f>
        <v>5.7818565933333339</v>
      </c>
      <c r="AB18" s="29">
        <f>IF('Peak Areas'!AF14=0,0,((('Peak Areas'!AF14*Coefficients!$G$18+Coefficients!$H$18)*$G18)))</f>
        <v>0.23904569149999999</v>
      </c>
      <c r="AC18" s="29">
        <f>IF('Peak Areas'!AG14=0,0,((('Peak Areas'!AG14*Coefficients!$G$7+Coefficients!$H$7)*$G18)))</f>
        <v>0.106960672368</v>
      </c>
      <c r="AD18" s="29">
        <f>IF('Peak Areas'!AH14=0,0,((('Peak Areas'!AH14*Coefficients!$G$6+Coefficients!$H$6)*$G18)))</f>
        <v>1.361084243376</v>
      </c>
      <c r="AE18" s="29">
        <f>IF('Peak Areas'!AI14=0,0,((('Peak Areas'!AI14*Coefficients!$G$38+Coefficients!$H$38)*$G18)))</f>
        <v>1.0949601530933999</v>
      </c>
      <c r="AF18" s="29">
        <f>IF('Peak Areas'!AJ14=0,0,((('Peak Areas'!AJ14*Coefficients!$G$24+Coefficients!$H$24)*$G18)))</f>
        <v>1.5941902998266668E-2</v>
      </c>
      <c r="AG18" s="29">
        <f>IF('Peak Areas'!AK14=0,0,((('Peak Areas'!AK14*Coefficients!$G$31+Coefficients!$H$31)*$G18)))</f>
        <v>0.19601980250599998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>
        <f>IF('Peak Areas'!K14=0,0,((('Peak Areas'!K14*Coefficients!$G$22+Coefficients!$H$22)*$G18)))</f>
        <v>1.9916489068666665E-2</v>
      </c>
      <c r="AL18" s="29">
        <f t="shared" si="0"/>
        <v>5.8017730824020006</v>
      </c>
      <c r="AM18" s="29">
        <f t="shared" si="1"/>
        <v>6.1213037810686677</v>
      </c>
    </row>
    <row r="19" spans="1:39" x14ac:dyDescent="0.25">
      <c r="A19" s="2">
        <f>'Peak Areas'!A15</f>
        <v>0</v>
      </c>
      <c r="B19" s="60">
        <f>'Peak Areas'!B15</f>
        <v>0</v>
      </c>
      <c r="C19" s="2" t="str">
        <f>'Peak Areas'!C15</f>
        <v>T0</v>
      </c>
      <c r="D19" s="2">
        <f>'Peak Areas'!D15</f>
        <v>0</v>
      </c>
      <c r="E19" s="2" t="str">
        <f>'Peak Areas'!E15</f>
        <v>PFOS</v>
      </c>
      <c r="F19" s="29">
        <f>'Peak Areas'!F15</f>
        <v>0.15</v>
      </c>
      <c r="G19" s="29">
        <f>((1/'Peak Areas'!$G15)*(('Peak Areas'!$H15+('Internal Standard'!$E$10/1000))/'Peak Areas'!$F15)*'Peak Areas'!$J15)*H19</f>
        <v>3.6666666666666667E-2</v>
      </c>
      <c r="H19" s="29">
        <v>1</v>
      </c>
      <c r="I19" s="29">
        <f>IF('Peak Areas'!L15=0,0,((('Peak Areas'!L15*Coefficients!$G$21+Coefficients!$H$21)*$G19)))</f>
        <v>0</v>
      </c>
      <c r="J19" s="29">
        <f>IF('Peak Areas'!M15=0,0,((('Peak Areas'!M15*Coefficients!$G$20+Coefficients!$H$20)*$G19)))</f>
        <v>0.19884334235597334</v>
      </c>
      <c r="K19" s="29">
        <f>IF('Peak Areas'!N15=0,0,((('Peak Areas'!N15*Coefficients!$G$41+Coefficients!$H$41)*$G19)))</f>
        <v>0.19120770372000001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0.71870792564999997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0.12496102432879999</v>
      </c>
      <c r="P19" s="29">
        <f>IF('Peak Areas'!S15=0,0,((('Peak Areas'!S15*Coefficients!$G$46+Coefficients!$H$46)*$G19)))</f>
        <v>0</v>
      </c>
      <c r="Q19" s="29">
        <f>IF('Peak Areas'!T15=0,0,((('Peak Areas'!T15*Coefficients!$G$51+Coefficients!$H$51)*$G19)))</f>
        <v>2.1319400091733332E-2</v>
      </c>
      <c r="R19" s="29">
        <f>IF('Peak Areas'!U15=0,0,((('Peak Areas'!U15*Coefficients!$G$26+Coefficients!$H$26)*$G19)))</f>
        <v>0.43151273972993998</v>
      </c>
      <c r="S19" s="29">
        <f>IF('Peak Areas'!V15=0,0,((('Peak Areas'!V15*Coefficients!$G$13+Coefficients!$H$13)*$G19)))</f>
        <v>0.20166144943560002</v>
      </c>
      <c r="T19" s="29">
        <f>IF('Peak Areas'!W15=0,0,((('Peak Areas'!W15*Coefficients!$G$12+Coefficients!$H$12)*$G19)))</f>
        <v>0.31107780586622669</v>
      </c>
      <c r="U19" s="29">
        <f>IF('Peak Areas'!X15=0,0,((('Peak Areas'!X15*Coefficients!$G$27+Coefficients!$H$27)*$G19)))</f>
        <v>4.5361435875800001E-2</v>
      </c>
      <c r="V19" s="29">
        <f>IF('Peak Areas'!Y15=0,0,((('Peak Areas'!Y15*Coefficients!$G$34+Coefficients!$H$34)*$G19)))</f>
        <v>0.314377561927</v>
      </c>
      <c r="W19" s="29">
        <f>IF('Peak Areas'!Z15=0,0,((('Peak Areas'!Z15*Coefficients!$G$52+Coefficients!$H$52)*$G19)))</f>
        <v>0.47126869656533327</v>
      </c>
      <c r="X19" s="29">
        <f>IF('Peak Areas'!AA15=0,0,((('Peak Areas'!AA15*Coefficients!$G$33+Coefficients!$H$33)*$G19)))</f>
        <v>4.7824788236866658E-2</v>
      </c>
      <c r="Y19" s="29">
        <f>IF('Peak Areas'!AC15=0,0,((('Peak Areas'!AC15*Coefficients!$G$19+Coefficients!$H$19)*$G19)))</f>
        <v>0.28634035429999999</v>
      </c>
      <c r="Z19" s="29">
        <f>IF('Peak Areas'!AD15=0,0,((('Peak Areas'!AD15*Coefficients!$G$18+Coefficients!$H$18)*$G19)))</f>
        <v>7.0218584333333334E-2</v>
      </c>
      <c r="AA19" s="29">
        <f>IF('Peak Areas'!AE15=0,0,((('Peak Areas'!AE15*Coefficients!$G$18+Coefficients!$H$18)*$G19)))</f>
        <v>5.8714167435000002</v>
      </c>
      <c r="AB19" s="29">
        <f>IF('Peak Areas'!AF15=0,0,((('Peak Areas'!AF15*Coefficients!$G$18+Coefficients!$H$18)*$G19)))</f>
        <v>0.2425793755</v>
      </c>
      <c r="AC19" s="29">
        <f>IF('Peak Areas'!AG15=0,0,((('Peak Areas'!AG15*Coefficients!$G$7+Coefficients!$H$7)*$G19)))</f>
        <v>9.1626925895999994E-2</v>
      </c>
      <c r="AD19" s="29">
        <f>IF('Peak Areas'!AH15=0,0,((('Peak Areas'!AH15*Coefficients!$G$6+Coefficients!$H$6)*$G19)))</f>
        <v>1.3983570809266666</v>
      </c>
      <c r="AE19" s="29">
        <f>IF('Peak Areas'!AI15=0,0,((('Peak Areas'!AI15*Coefficients!$G$38+Coefficients!$H$38)*$G19)))</f>
        <v>1.0480381842135333</v>
      </c>
      <c r="AF19" s="29">
        <f>IF('Peak Areas'!AJ15=0,0,((('Peak Areas'!AJ15*Coefficients!$G$24+Coefficients!$H$24)*$G19)))</f>
        <v>1.3384171456333332E-2</v>
      </c>
      <c r="AG19" s="29">
        <f>IF('Peak Areas'!AK15=0,0,((('Peak Areas'!AK15*Coefficients!$G$31+Coefficients!$H$31)*$G19)))</f>
        <v>0.19794602412199996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>
        <f>IF('Peak Areas'!K15=0,0,((('Peak Areas'!K15*Coefficients!$G$22+Coefficients!$H$22)*$G19)))</f>
        <v>3.3531640793199993E-2</v>
      </c>
      <c r="AL19" s="29">
        <f t="shared" si="0"/>
        <v>5.9049483842932</v>
      </c>
      <c r="AM19" s="29">
        <f t="shared" si="1"/>
        <v>6.2177463441265335</v>
      </c>
    </row>
    <row r="20" spans="1:39" x14ac:dyDescent="0.25">
      <c r="A20" s="2">
        <f>'Peak Areas'!A16</f>
        <v>0</v>
      </c>
      <c r="B20" s="60">
        <f>'Peak Areas'!B16</f>
        <v>0</v>
      </c>
      <c r="C20" s="2" t="str">
        <f>'Peak Areas'!C16</f>
        <v>Control</v>
      </c>
      <c r="D20" s="2">
        <f>'Peak Areas'!D16</f>
        <v>0</v>
      </c>
      <c r="E20" s="2" t="str">
        <f>'Peak Areas'!E16</f>
        <v>PFOS</v>
      </c>
      <c r="F20" s="29">
        <f>'Peak Areas'!F16</f>
        <v>0.15</v>
      </c>
      <c r="G20" s="29">
        <f>((1/'Peak Areas'!$G16)*(('Peak Areas'!$H16+('Internal Standard'!$E$10/1000))/'Peak Areas'!$F16)*'Peak Areas'!$J16)*H20</f>
        <v>3.6666666666666667E-2</v>
      </c>
      <c r="H20" s="29">
        <v>1</v>
      </c>
      <c r="I20" s="29">
        <f>IF('Peak Areas'!L16=0,0,((('Peak Areas'!L16*Coefficients!$G$21+Coefficients!$H$21)*$G20)))</f>
        <v>0</v>
      </c>
      <c r="J20" s="29">
        <f>IF('Peak Areas'!M16=0,0,((('Peak Areas'!M16*Coefficients!$G$20+Coefficients!$H$20)*$G20)))</f>
        <v>0.34097964030738664</v>
      </c>
      <c r="K20" s="29">
        <f>IF('Peak Areas'!N16=0,0,((('Peak Areas'!N16*Coefficients!$G$41+Coefficients!$H$41)*$G20)))</f>
        <v>0.12262890024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1.66096508501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0.42511116468626664</v>
      </c>
      <c r="P20" s="29">
        <f>IF('Peak Areas'!S16=0,0,((('Peak Areas'!S16*Coefficients!$G$46+Coefficients!$H$46)*$G20)))</f>
        <v>0</v>
      </c>
      <c r="Q20" s="29">
        <f>IF('Peak Areas'!T16=0,0,((('Peak Areas'!T16*Coefficients!$G$51+Coefficients!$H$51)*$G20)))</f>
        <v>1.7738130433466663E-2</v>
      </c>
      <c r="R20" s="29">
        <f>IF('Peak Areas'!U16=0,0,((('Peak Areas'!U16*Coefficients!$G$26+Coefficients!$H$26)*$G20)))</f>
        <v>0.75227531981066664</v>
      </c>
      <c r="S20" s="29">
        <f>IF('Peak Areas'!V16=0,0,((('Peak Areas'!V16*Coefficients!$G$13+Coefficients!$H$13)*$G20)))</f>
        <v>0.29411255068580006</v>
      </c>
      <c r="T20" s="29">
        <f>IF('Peak Areas'!W16=0,0,((('Peak Areas'!W16*Coefficients!$G$12+Coefficients!$H$12)*$G20)))</f>
        <v>0.76685020583849339</v>
      </c>
      <c r="U20" s="29">
        <f>IF('Peak Areas'!X16=0,0,((('Peak Areas'!X16*Coefficients!$G$27+Coefficients!$H$27)*$G20)))</f>
        <v>0.107533743911</v>
      </c>
      <c r="V20" s="29">
        <f>IF('Peak Areas'!Y16=0,0,((('Peak Areas'!Y16*Coefficients!$G$34+Coefficients!$H$34)*$G20)))</f>
        <v>1.5310288174895998</v>
      </c>
      <c r="W20" s="29">
        <f>IF('Peak Areas'!Z16=0,0,((('Peak Areas'!Z16*Coefficients!$G$52+Coefficients!$H$52)*$G20)))</f>
        <v>1.0513960172906667</v>
      </c>
      <c r="X20" s="29">
        <f>IF('Peak Areas'!AA16=0,0,((('Peak Areas'!AA16*Coefficients!$G$33+Coefficients!$H$33)*$G20)))</f>
        <v>0.10294022012633332</v>
      </c>
      <c r="Y20" s="29">
        <f>IF('Peak Areas'!AC16=0,0,((('Peak Areas'!AC16*Coefficients!$G$19+Coefficients!$H$19)*$G20)))</f>
        <v>1.3876532670000001</v>
      </c>
      <c r="Z20" s="29">
        <f>IF('Peak Areas'!AD16=0,0,((('Peak Areas'!AD16*Coefficients!$G$18+Coefficients!$H$18)*$G20)))</f>
        <v>0.19723043083333333</v>
      </c>
      <c r="AA20" s="29">
        <f>IF('Peak Areas'!AE16=0,0,((('Peak Areas'!AE16*Coefficients!$G$18+Coefficients!$H$18)*$G20)))</f>
        <v>13.575450196</v>
      </c>
      <c r="AB20" s="29">
        <f>IF('Peak Areas'!AF16=0,0,((('Peak Areas'!AF16*Coefficients!$G$18+Coefficients!$H$18)*$G20)))</f>
        <v>0.42971739066666664</v>
      </c>
      <c r="AC20" s="29">
        <f>IF('Peak Areas'!AG16=0,0,((('Peak Areas'!AG16*Coefficients!$G$7+Coefficients!$H$7)*$G20)))</f>
        <v>0.30367849644</v>
      </c>
      <c r="AD20" s="29">
        <f>IF('Peak Areas'!AH16=0,0,((('Peak Areas'!AH16*Coefficients!$G$6+Coefficients!$H$6)*$G20)))</f>
        <v>2.8730289806679994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2.9269500648666666E-2</v>
      </c>
      <c r="AG20" s="29">
        <f>IF('Peak Areas'!AK16=0,0,((('Peak Areas'!AK16*Coefficients!$G$31+Coefficients!$H$31)*$G20)))</f>
        <v>0.32328419455199997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>
        <f>IF('Peak Areas'!K16=0,0,((('Peak Areas'!K16*Coefficients!$G$22+Coefficients!$H$22)*$G20)))</f>
        <v>0.1053309169374</v>
      </c>
      <c r="AL20" s="29">
        <f t="shared" si="0"/>
        <v>13.6807811129374</v>
      </c>
      <c r="AM20" s="29">
        <f t="shared" si="1"/>
        <v>14.307728934437399</v>
      </c>
    </row>
    <row r="21" spans="1:39" x14ac:dyDescent="0.25">
      <c r="A21" s="2">
        <f>'Peak Areas'!A17</f>
        <v>0</v>
      </c>
      <c r="B21" s="60">
        <f>'Peak Areas'!B17</f>
        <v>0</v>
      </c>
      <c r="C21" s="2" t="str">
        <f>'Peak Areas'!C17</f>
        <v>Control</v>
      </c>
      <c r="D21" s="2">
        <f>'Peak Areas'!D17</f>
        <v>0</v>
      </c>
      <c r="E21" s="2" t="str">
        <f>'Peak Areas'!E17</f>
        <v>PFOS</v>
      </c>
      <c r="F21" s="29">
        <f>'Peak Areas'!F17</f>
        <v>0.15</v>
      </c>
      <c r="G21" s="29">
        <f>((1/'Peak Areas'!$G17)*(('Peak Areas'!$H17+('Internal Standard'!$E$10/1000))/'Peak Areas'!$F17)*'Peak Areas'!$J17)*H21</f>
        <v>3.6666666666666667E-2</v>
      </c>
      <c r="H21" s="29">
        <v>1</v>
      </c>
      <c r="I21" s="29">
        <f>IF('Peak Areas'!L17=0,0,((('Peak Areas'!L17*Coefficients!$G$21+Coefficients!$H$21)*$G21)))</f>
        <v>0</v>
      </c>
      <c r="J21" s="29">
        <f>IF('Peak Areas'!M17=0,0,((('Peak Areas'!M17*Coefficients!$G$20+Coefficients!$H$20)*$G21)))</f>
        <v>0.36414841738645332</v>
      </c>
      <c r="K21" s="29">
        <f>IF('Peak Areas'!N17=0,0,((('Peak Areas'!N17*Coefficients!$G$41+Coefficients!$H$41)*$G21)))</f>
        <v>0.14777424948000001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1.77953226682</v>
      </c>
      <c r="N21" s="29">
        <f>IF('Peak Areas'!Q17=0,0,((('Peak Areas'!Q17*Coefficients!$G$11+Coefficients!$H$11)*$G21)))</f>
        <v>0</v>
      </c>
      <c r="O21" s="29">
        <f>IF('Peak Areas'!R17=0,0,((('Peak Areas'!R17*Coefficients!$G$39+Coefficients!$H$39)*$G21)))</f>
        <v>0.5856281210787333</v>
      </c>
      <c r="P21" s="29">
        <f>IF('Peak Areas'!S17=0,0,((('Peak Areas'!S17*Coefficients!$G$46+Coefficients!$H$46)*$G21)))</f>
        <v>0</v>
      </c>
      <c r="Q21" s="29">
        <f>IF('Peak Areas'!T17=0,0,((('Peak Areas'!T17*Coefficients!$G$51+Coefficients!$H$51)*$G21)))</f>
        <v>2.7676264404799998E-2</v>
      </c>
      <c r="R21" s="29">
        <f>IF('Peak Areas'!U17=0,0,((('Peak Areas'!U17*Coefficients!$G$26+Coefficients!$H$26)*$G21)))</f>
        <v>0.80603694946001325</v>
      </c>
      <c r="S21" s="29">
        <f>IF('Peak Areas'!V17=0,0,((('Peak Areas'!V17*Coefficients!$G$13+Coefficients!$H$13)*$G21)))</f>
        <v>0.28331690439360002</v>
      </c>
      <c r="T21" s="29">
        <f>IF('Peak Areas'!W17=0,0,((('Peak Areas'!W17*Coefficients!$G$12+Coefficients!$H$12)*$G21)))</f>
        <v>0.71900438957761337</v>
      </c>
      <c r="U21" s="29">
        <f>IF('Peak Areas'!X17=0,0,((('Peak Areas'!X17*Coefficients!$G$27+Coefficients!$H$27)*$G21)))</f>
        <v>0.11057279077019999</v>
      </c>
      <c r="V21" s="29">
        <f>IF('Peak Areas'!Y17=0,0,((('Peak Areas'!Y17*Coefficients!$G$34+Coefficients!$H$34)*$G21)))</f>
        <v>2.0791728987648668</v>
      </c>
      <c r="W21" s="29">
        <f>IF('Peak Areas'!Z17=0,0,((('Peak Areas'!Z17*Coefficients!$G$52+Coefficients!$H$52)*$G21)))</f>
        <v>1.1480755335573334</v>
      </c>
      <c r="X21" s="29">
        <f>IF('Peak Areas'!AA17=0,0,((('Peak Areas'!AA17*Coefficients!$G$33+Coefficients!$H$33)*$G21)))</f>
        <v>9.7968433484533324E-2</v>
      </c>
      <c r="Y21" s="29">
        <f>IF('Peak Areas'!AC17=0,0,((('Peak Areas'!AC17*Coefficients!$G$19+Coefficients!$H$19)*$G21)))</f>
        <v>1.8571919366</v>
      </c>
      <c r="Z21" s="29">
        <f>IF('Peak Areas'!AD17=0,0,((('Peak Areas'!AD17*Coefficients!$G$18+Coefficients!$H$18)*$G21)))</f>
        <v>0.19114018000000002</v>
      </c>
      <c r="AA21" s="29">
        <f>IF('Peak Areas'!AE17=0,0,((('Peak Areas'!AE17*Coefficients!$G$18+Coefficients!$H$18)*$G21)))</f>
        <v>15.612846569833335</v>
      </c>
      <c r="AB21" s="29">
        <f>IF('Peak Areas'!AF17=0,0,((('Peak Areas'!AF17*Coefficients!$G$18+Coefficients!$H$18)*$G21)))</f>
        <v>0.4558720063333333</v>
      </c>
      <c r="AC21" s="29">
        <f>IF('Peak Areas'!AG17=0,0,((('Peak Areas'!AG17*Coefficients!$G$7+Coefficients!$H$7)*$G21)))</f>
        <v>0.32469347987999997</v>
      </c>
      <c r="AD21" s="29">
        <f>IF('Peak Areas'!AH17=0,0,((('Peak Areas'!AH17*Coefficients!$G$6+Coefficients!$H$6)*$G21)))</f>
        <v>3.2886828236386663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2.5812543349266668E-2</v>
      </c>
      <c r="AG21" s="29">
        <f>IF('Peak Areas'!AK17=0,0,((('Peak Areas'!AK17*Coefficients!$G$31+Coefficients!$H$31)*$G21)))</f>
        <v>0.33254967723266665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>
        <f>IF('Peak Areas'!K17=0,0,((('Peak Areas'!K17*Coefficients!$G$22+Coefficients!$H$22)*$G21)))</f>
        <v>0.13483263268493331</v>
      </c>
      <c r="AL21" s="29">
        <f t="shared" si="0"/>
        <v>15.747679202518269</v>
      </c>
      <c r="AM21" s="29">
        <f t="shared" si="1"/>
        <v>16.394691388851601</v>
      </c>
    </row>
    <row r="22" spans="1:39" x14ac:dyDescent="0.25">
      <c r="A22" s="2">
        <f>'Peak Areas'!A18</f>
        <v>0</v>
      </c>
      <c r="B22" s="60">
        <f>'Peak Areas'!B18</f>
        <v>0</v>
      </c>
      <c r="C22" s="2" t="str">
        <f>'Peak Areas'!C18</f>
        <v>Control</v>
      </c>
      <c r="D22" s="2">
        <f>'Peak Areas'!D18</f>
        <v>0</v>
      </c>
      <c r="E22" s="2" t="str">
        <f>'Peak Areas'!E18</f>
        <v>PFOS</v>
      </c>
      <c r="F22" s="29">
        <f>'Peak Areas'!F18</f>
        <v>0.15</v>
      </c>
      <c r="G22" s="29">
        <f>((1/'Peak Areas'!$G18)*(('Peak Areas'!$H18+('Internal Standard'!$E$10/1000))/'Peak Areas'!$F18)*'Peak Areas'!$J18)*H22</f>
        <v>3.6666666666666667E-2</v>
      </c>
      <c r="H22" s="29">
        <v>1</v>
      </c>
      <c r="I22" s="29">
        <f>IF('Peak Areas'!L18=0,0,((('Peak Areas'!L18*Coefficients!$G$21+Coefficients!$H$21)*$G22)))</f>
        <v>0</v>
      </c>
      <c r="J22" s="29">
        <f>IF('Peak Areas'!M18=0,0,((('Peak Areas'!M18*Coefficients!$G$20+Coefficients!$H$20)*$G22)))</f>
        <v>0.40165653154205333</v>
      </c>
      <c r="K22" s="29">
        <f>IF('Peak Areas'!N18=0,0,((('Peak Areas'!N18*Coefficients!$G$41+Coefficients!$H$41)*$G22)))</f>
        <v>0.14292710652000001</v>
      </c>
      <c r="L22" s="29">
        <f>IF('Peak Areas'!O18=0,0,((('Peak Areas'!O18*Coefficients!$G$10+Coefficients!$H$10)*$G22)))</f>
        <v>0</v>
      </c>
      <c r="M22" s="29">
        <f>IF('Peak Areas'!P18=0,0,((('Peak Areas'!P18*Coefficients!$G$32+Coefficients!$H$32)*$G22)))</f>
        <v>1.88120119693</v>
      </c>
      <c r="N22" s="29">
        <f>IF('Peak Areas'!Q18=0,0,((('Peak Areas'!Q18*Coefficients!$G$11+Coefficients!$H$11)*$G22)))</f>
        <v>0</v>
      </c>
      <c r="O22" s="29">
        <f>IF('Peak Areas'!R18=0,0,((('Peak Areas'!R18*Coefficients!$G$39+Coefficients!$H$39)*$G22)))</f>
        <v>0.53985804295866668</v>
      </c>
      <c r="P22" s="29">
        <f>IF('Peak Areas'!S18=0,0,((('Peak Areas'!S18*Coefficients!$G$46+Coefficients!$H$46)*$G22)))</f>
        <v>0</v>
      </c>
      <c r="Q22" s="29">
        <f>IF('Peak Areas'!T18=0,0,((('Peak Areas'!T18*Coefficients!$G$51+Coefficients!$H$51)*$G22)))</f>
        <v>2.4125982246666663E-2</v>
      </c>
      <c r="R22" s="29">
        <f>IF('Peak Areas'!U18=0,0,((('Peak Areas'!U18*Coefficients!$G$26+Coefficients!$H$26)*$G22)))</f>
        <v>0.95424387270175326</v>
      </c>
      <c r="S22" s="29">
        <f>IF('Peak Areas'!V18=0,0,((('Peak Areas'!V18*Coefficients!$G$13+Coefficients!$H$13)*$G22)))</f>
        <v>0.35317622621160005</v>
      </c>
      <c r="T22" s="29">
        <f>IF('Peak Areas'!W18=0,0,((('Peak Areas'!W18*Coefficients!$G$12+Coefficients!$H$12)*$G22)))</f>
        <v>0.9981478416669467</v>
      </c>
      <c r="U22" s="29">
        <f>IF('Peak Areas'!X18=0,0,((('Peak Areas'!X18*Coefficients!$G$27+Coefficients!$H$27)*$G22)))</f>
        <v>0.14737546516</v>
      </c>
      <c r="V22" s="29">
        <f>IF('Peak Areas'!Y18=0,0,((('Peak Areas'!Y18*Coefficients!$G$34+Coefficients!$H$34)*$G22)))</f>
        <v>2.0131906107455997</v>
      </c>
      <c r="W22" s="29">
        <f>IF('Peak Areas'!Z18=0,0,((('Peak Areas'!Z18*Coefficients!$G$52+Coefficients!$H$52)*$G22)))</f>
        <v>1.1939512196039999</v>
      </c>
      <c r="X22" s="29">
        <f>IF('Peak Areas'!AA18=0,0,((('Peak Areas'!AA18*Coefficients!$G$33+Coefficients!$H$33)*$G22)))</f>
        <v>9.7293737800599994E-2</v>
      </c>
      <c r="Y22" s="29">
        <f>IF('Peak Areas'!AC18=0,0,((('Peak Areas'!AC18*Coefficients!$G$19+Coefficients!$H$19)*$G22)))</f>
        <v>1.5502231744999999</v>
      </c>
      <c r="Z22" s="29">
        <f>IF('Peak Areas'!AD18=0,0,((('Peak Areas'!AD18*Coefficients!$G$18+Coefficients!$H$18)*$G22)))</f>
        <v>0.16439661700000002</v>
      </c>
      <c r="AA22" s="29">
        <f>IF('Peak Areas'!AE18=0,0,((('Peak Areas'!AE18*Coefficients!$G$18+Coefficients!$H$18)*$G22)))</f>
        <v>15.852400897666667</v>
      </c>
      <c r="AB22" s="29">
        <f>IF('Peak Areas'!AF18=0,0,((('Peak Areas'!AF18*Coefficients!$G$18+Coefficients!$H$18)*$G22)))</f>
        <v>0.46658013966666667</v>
      </c>
      <c r="AC22" s="29">
        <f>IF('Peak Areas'!AG18=0,0,((('Peak Areas'!AG18*Coefficients!$G$7+Coefficients!$H$7)*$G22)))</f>
        <v>0.52165101859199992</v>
      </c>
      <c r="AD22" s="29">
        <f>IF('Peak Areas'!AH18=0,0,((('Peak Areas'!AH18*Coefficients!$G$6+Coefficients!$H$6)*$G22)))</f>
        <v>3.3349826091119996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2.8998541893933333E-2</v>
      </c>
      <c r="AG22" s="29">
        <f>IF('Peak Areas'!AK18=0,0,((('Peak Areas'!AK18*Coefficients!$G$31+Coefficients!$H$31)*$G22)))</f>
        <v>0.34501661158066665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>
        <f>IF('Peak Areas'!K18=0,0,((('Peak Areas'!K18*Coefficients!$G$22+Coefficients!$H$22)*$G22)))</f>
        <v>0.15450932456079999</v>
      </c>
      <c r="AL22" s="29">
        <f t="shared" si="0"/>
        <v>16.006910222227468</v>
      </c>
      <c r="AM22" s="29">
        <f t="shared" si="1"/>
        <v>16.637886978894134</v>
      </c>
    </row>
    <row r="23" spans="1:39" x14ac:dyDescent="0.25">
      <c r="A23" s="2">
        <f>'Peak Areas'!A19</f>
        <v>0</v>
      </c>
      <c r="B23" s="60">
        <f>'Peak Areas'!B19</f>
        <v>0</v>
      </c>
      <c r="C23" s="2" t="str">
        <f>'Peak Areas'!C19</f>
        <v>Control</v>
      </c>
      <c r="D23" s="2">
        <f>'Peak Areas'!D19</f>
        <v>0</v>
      </c>
      <c r="E23" s="2" t="str">
        <f>'Peak Areas'!E19</f>
        <v>PFOS</v>
      </c>
      <c r="F23" s="29">
        <f>'Peak Areas'!F19</f>
        <v>0.15</v>
      </c>
      <c r="G23" s="29">
        <f>((1/'Peak Areas'!$G19)*(('Peak Areas'!$H19+('Internal Standard'!$E$10/1000))/'Peak Areas'!$F19)*'Peak Areas'!$J19)*H23</f>
        <v>3.6666666666666667E-2</v>
      </c>
      <c r="H23" s="29">
        <v>1</v>
      </c>
      <c r="I23" s="29">
        <f>IF('Peak Areas'!L19=0,0,((('Peak Areas'!L19*Coefficients!$G$21+Coefficients!$H$21)*$G23)))</f>
        <v>0</v>
      </c>
      <c r="J23" s="29">
        <f>IF('Peak Areas'!M19=0,0,((('Peak Areas'!M19*Coefficients!$G$20+Coefficients!$H$20)*$G23)))</f>
        <v>0.36746796031498663</v>
      </c>
      <c r="K23" s="29">
        <f>IF('Peak Areas'!N19=0,0,((('Peak Areas'!N19*Coefficients!$G$41+Coefficients!$H$41)*$G23)))</f>
        <v>0.13427603772000002</v>
      </c>
      <c r="L23" s="29">
        <f>IF('Peak Areas'!O19=0,0,((('Peak Areas'!O19*Coefficients!$G$10+Coefficients!$H$10)*$G23)))</f>
        <v>0</v>
      </c>
      <c r="M23" s="29">
        <f>IF('Peak Areas'!P19=0,0,((('Peak Areas'!P19*Coefficients!$G$32+Coefficients!$H$32)*$G23)))</f>
        <v>1.7921904322666666</v>
      </c>
      <c r="N23" s="29">
        <f>IF('Peak Areas'!Q19=0,0,((('Peak Areas'!Q19*Coefficients!$G$11+Coefficients!$H$11)*$G23)))</f>
        <v>0</v>
      </c>
      <c r="O23" s="29">
        <f>IF('Peak Areas'!R19=0,0,((('Peak Areas'!R19*Coefficients!$G$39+Coefficients!$H$39)*$G23)))</f>
        <v>0.51378748844793332</v>
      </c>
      <c r="P23" s="29">
        <f>IF('Peak Areas'!S19=0,0,((('Peak Areas'!S19*Coefficients!$G$46+Coefficients!$H$46)*$G23)))</f>
        <v>0</v>
      </c>
      <c r="Q23" s="29">
        <f>IF('Peak Areas'!T19=0,0,((('Peak Areas'!T19*Coefficients!$G$51+Coefficients!$H$51)*$G23)))</f>
        <v>2.4692610820533329E-2</v>
      </c>
      <c r="R23" s="29">
        <f>IF('Peak Areas'!U19=0,0,((('Peak Areas'!U19*Coefficients!$G$26+Coefficients!$H$26)*$G23)))</f>
        <v>0.87637068329044665</v>
      </c>
      <c r="S23" s="29">
        <f>IF('Peak Areas'!V19=0,0,((('Peak Areas'!V19*Coefficients!$G$13+Coefficients!$H$13)*$G23)))</f>
        <v>0.34258155107659999</v>
      </c>
      <c r="T23" s="29">
        <f>IF('Peak Areas'!W19=0,0,((('Peak Areas'!W19*Coefficients!$G$12+Coefficients!$H$12)*$G23)))</f>
        <v>0.89009903995085338</v>
      </c>
      <c r="U23" s="29">
        <f>IF('Peak Areas'!X19=0,0,((('Peak Areas'!X19*Coefficients!$G$27+Coefficients!$H$27)*$G23)))</f>
        <v>0.1353336996682</v>
      </c>
      <c r="V23" s="29">
        <f>IF('Peak Areas'!Y19=0,0,((('Peak Areas'!Y19*Coefficients!$G$34+Coefficients!$H$34)*$G23)))</f>
        <v>1.9903973965971331</v>
      </c>
      <c r="W23" s="29">
        <f>IF('Peak Areas'!Z19=0,0,((('Peak Areas'!Z19*Coefficients!$G$52+Coefficients!$H$52)*$G23)))</f>
        <v>1.0910565915773334</v>
      </c>
      <c r="X23" s="29">
        <f>IF('Peak Areas'!AA19=0,0,((('Peak Areas'!AA19*Coefficients!$G$33+Coefficients!$H$33)*$G23)))</f>
        <v>0.11065664260859999</v>
      </c>
      <c r="Y23" s="29">
        <f>IF('Peak Areas'!AC19=0,0,((('Peak Areas'!AC19*Coefficients!$G$19+Coefficients!$H$19)*$G23)))</f>
        <v>1.6355786447000003</v>
      </c>
      <c r="Z23" s="29">
        <f>IF('Peak Areas'!AD19=0,0,((('Peak Areas'!AD19*Coefficients!$G$18+Coefficients!$H$18)*$G23)))</f>
        <v>0.15827959583333331</v>
      </c>
      <c r="AA23" s="29">
        <f>IF('Peak Areas'!AE19=0,0,((('Peak Areas'!AE19*Coefficients!$G$18+Coefficients!$H$18)*$G23)))</f>
        <v>15.096727928333333</v>
      </c>
      <c r="AB23" s="29">
        <f>IF('Peak Areas'!AF19=0,0,((('Peak Areas'!AF19*Coefficients!$G$18+Coefficients!$H$18)*$G23)))</f>
        <v>0.47064923033333333</v>
      </c>
      <c r="AC23" s="29">
        <f>IF('Peak Areas'!AG19=0,0,((('Peak Areas'!AG19*Coefficients!$G$7+Coefficients!$H$7)*$G23)))</f>
        <v>0.35337134131199999</v>
      </c>
      <c r="AD23" s="29">
        <f>IF('Peak Areas'!AH19=0,0,((('Peak Areas'!AH19*Coefficients!$G$6+Coefficients!$H$6)*$G23)))</f>
        <v>3.1375375407346664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3.0362268373799999E-2</v>
      </c>
      <c r="AG23" s="29">
        <f>IF('Peak Areas'!AK19=0,0,((('Peak Areas'!AK19*Coefficients!$G$31+Coefficients!$H$31)*$G23)))</f>
        <v>0.33394975498133334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>
        <f>IF('Peak Areas'!K19=0,0,((('Peak Areas'!K19*Coefficients!$G$22+Coefficients!$H$22)*$G23)))</f>
        <v>0.10150748391886666</v>
      </c>
      <c r="AL23" s="29">
        <f t="shared" si="0"/>
        <v>15.198235412252201</v>
      </c>
      <c r="AM23" s="29">
        <f t="shared" si="1"/>
        <v>15.827164238418867</v>
      </c>
    </row>
    <row r="24" spans="1:39" x14ac:dyDescent="0.25">
      <c r="A24" s="2">
        <f>'Peak Areas'!A20</f>
        <v>0</v>
      </c>
      <c r="B24" s="60">
        <f>'Peak Areas'!B20</f>
        <v>0</v>
      </c>
      <c r="C24" s="2" t="str">
        <f>'Peak Areas'!C20</f>
        <v>Control</v>
      </c>
      <c r="D24" s="2">
        <f>'Peak Areas'!D20</f>
        <v>0</v>
      </c>
      <c r="E24" s="2" t="str">
        <f>'Peak Areas'!E20</f>
        <v>PFOS</v>
      </c>
      <c r="F24" s="29">
        <f>'Peak Areas'!F20</f>
        <v>0.15</v>
      </c>
      <c r="G24" s="29">
        <f>((1/'Peak Areas'!$G20)*(('Peak Areas'!$H20+('Internal Standard'!$E$10/1000))/'Peak Areas'!$F20)*'Peak Areas'!$J20)*H24</f>
        <v>3.6666666666666667E-2</v>
      </c>
      <c r="H24" s="29">
        <v>1</v>
      </c>
      <c r="I24" s="29">
        <f>IF('Peak Areas'!L20=0,0,((('Peak Areas'!L20*Coefficients!$G$21+Coefficients!$H$21)*$G24)))</f>
        <v>0</v>
      </c>
      <c r="J24" s="29">
        <f>IF('Peak Areas'!M20=0,0,((('Peak Areas'!M20*Coefficients!$G$20+Coefficients!$H$20)*$G24)))</f>
        <v>0.42063506590805333</v>
      </c>
      <c r="K24" s="29">
        <f>IF('Peak Areas'!N20=0,0,((('Peak Areas'!N20*Coefficients!$G$41+Coefficients!$H$41)*$G24)))</f>
        <v>9.8418629760000001E-2</v>
      </c>
      <c r="L24" s="29">
        <f>IF('Peak Areas'!O20=0,0,((('Peak Areas'!O20*Coefficients!$G$10+Coefficients!$H$10)*$G24)))</f>
        <v>0</v>
      </c>
      <c r="M24" s="29">
        <f>IF('Peak Areas'!P20=0,0,((('Peak Areas'!P20*Coefficients!$G$32+Coefficients!$H$32)*$G24)))</f>
        <v>2.0098408012099997</v>
      </c>
      <c r="N24" s="29">
        <f>IF('Peak Areas'!Q20=0,0,((('Peak Areas'!Q20*Coefficients!$G$11+Coefficients!$H$11)*$G24)))</f>
        <v>0</v>
      </c>
      <c r="O24" s="29">
        <f>IF('Peak Areas'!R20=0,0,((('Peak Areas'!R20*Coefficients!$G$39+Coefficients!$H$39)*$G24)))</f>
        <v>0.6150122948786666</v>
      </c>
      <c r="P24" s="29">
        <f>IF('Peak Areas'!S20=0,0,((('Peak Areas'!S20*Coefficients!$G$46+Coefficients!$H$46)*$G24)))</f>
        <v>0</v>
      </c>
      <c r="Q24" s="29">
        <f>IF('Peak Areas'!T20=0,0,((('Peak Areas'!T20*Coefficients!$G$51+Coefficients!$H$51)*$G24)))</f>
        <v>1.7322012574533332E-2</v>
      </c>
      <c r="R24" s="29">
        <f>IF('Peak Areas'!U20=0,0,((('Peak Areas'!U20*Coefficients!$G$26+Coefficients!$H$26)*$G24)))</f>
        <v>0.79204369317809997</v>
      </c>
      <c r="S24" s="29">
        <f>IF('Peak Areas'!V20=0,0,((('Peak Areas'!V20*Coefficients!$G$13+Coefficients!$H$13)*$G24)))</f>
        <v>0.31809365246560001</v>
      </c>
      <c r="T24" s="29">
        <f>IF('Peak Areas'!W20=0,0,((('Peak Areas'!W20*Coefficients!$G$12+Coefficients!$H$12)*$G24)))</f>
        <v>0.93815342808484004</v>
      </c>
      <c r="U24" s="29">
        <f>IF('Peak Areas'!X20=0,0,((('Peak Areas'!X20*Coefficients!$G$27+Coefficients!$H$27)*$G24)))</f>
        <v>0.11522747549280001</v>
      </c>
      <c r="V24" s="29">
        <f>IF('Peak Areas'!Y20=0,0,((('Peak Areas'!Y20*Coefficients!$G$34+Coefficients!$H$34)*$G24)))</f>
        <v>2.312370658006933</v>
      </c>
      <c r="W24" s="29">
        <f>IF('Peak Areas'!Z20=0,0,((('Peak Areas'!Z20*Coefficients!$G$52+Coefficients!$H$52)*$G24)))</f>
        <v>1.0143784349746665</v>
      </c>
      <c r="X24" s="29">
        <f>IF('Peak Areas'!AA20=0,0,((('Peak Areas'!AA20*Coefficients!$G$33+Coefficients!$H$33)*$G24)))</f>
        <v>9.5643026030199987E-2</v>
      </c>
      <c r="Y24" s="29">
        <f>IF('Peak Areas'!AC20=0,0,((('Peak Areas'!AC20*Coefficients!$G$19+Coefficients!$H$19)*$G24)))</f>
        <v>2.0991996025000002</v>
      </c>
      <c r="Z24" s="29">
        <f>IF('Peak Areas'!AD20=0,0,((('Peak Areas'!AD20*Coefficients!$G$18+Coefficients!$H$18)*$G24)))</f>
        <v>0.19389752433333335</v>
      </c>
      <c r="AA24" s="29">
        <f>IF('Peak Areas'!AE20=0,0,((('Peak Areas'!AE20*Coefficients!$G$18+Coefficients!$H$18)*$G24)))</f>
        <v>17.108585404166668</v>
      </c>
      <c r="AB24" s="29">
        <f>IF('Peak Areas'!AF20=0,0,((('Peak Areas'!AF20*Coefficients!$G$18+Coefficients!$H$18)*$G24)))</f>
        <v>0.49248043716666667</v>
      </c>
      <c r="AC24" s="29">
        <f>IF('Peak Areas'!AG20=0,0,((('Peak Areas'!AG20*Coefficients!$G$7+Coefficients!$H$7)*$G24)))</f>
        <v>0.55576241186399999</v>
      </c>
      <c r="AD24" s="29">
        <f>IF('Peak Areas'!AH20=0,0,((('Peak Areas'!AH20*Coefficients!$G$6+Coefficients!$H$6)*$G24)))</f>
        <v>3.4634914824546663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3.3720965904999997E-2</v>
      </c>
      <c r="AG24" s="29">
        <f>IF('Peak Areas'!AK20=0,0,((('Peak Areas'!AK20*Coefficients!$G$31+Coefficients!$H$31)*$G24)))</f>
        <v>0.32907177709266666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>
        <f>IF('Peak Areas'!K20=0,0,((('Peak Areas'!K20*Coefficients!$G$22+Coefficients!$H$22)*$G24)))</f>
        <v>0.14492409788193333</v>
      </c>
      <c r="AL24" s="29">
        <f t="shared" si="0"/>
        <v>17.253509502048601</v>
      </c>
      <c r="AM24" s="29">
        <f t="shared" si="1"/>
        <v>17.939887463548601</v>
      </c>
    </row>
    <row r="25" spans="1:39" x14ac:dyDescent="0.25">
      <c r="A25" s="2">
        <f>'Peak Areas'!A21</f>
        <v>0</v>
      </c>
      <c r="B25" s="60">
        <f>'Peak Areas'!B21</f>
        <v>0</v>
      </c>
      <c r="C25" s="2" t="str">
        <f>'Peak Areas'!C21</f>
        <v>Methanol</v>
      </c>
      <c r="D25" s="2">
        <f>'Peak Areas'!D21</f>
        <v>0</v>
      </c>
      <c r="E25" s="2" t="str">
        <f>'Peak Areas'!E21</f>
        <v>PFOS</v>
      </c>
      <c r="F25" s="29">
        <f>'Peak Areas'!F21</f>
        <v>4.4999999999999998E-2</v>
      </c>
      <c r="G25" s="29">
        <f>((1/'Peak Areas'!$G21)*(('Peak Areas'!$H21+('Internal Standard'!$E$10/1000))/'Peak Areas'!$F21)*'Peak Areas'!$J21)*H25</f>
        <v>0.12222222222222223</v>
      </c>
      <c r="H25" s="29">
        <v>1</v>
      </c>
      <c r="I25" s="29">
        <f>IF('Peak Areas'!L21=0,0,((('Peak Areas'!L21*Coefficients!$G$21+Coefficients!$H$21)*$G25)))</f>
        <v>0</v>
      </c>
      <c r="J25" s="29">
        <f>IF('Peak Areas'!M21=0,0,((('Peak Areas'!M21*Coefficients!$G$20+Coefficients!$H$20)*$G25)))</f>
        <v>0.4824583785256889</v>
      </c>
      <c r="K25" s="29">
        <f>IF('Peak Areas'!N21=0,0,((('Peak Areas'!N21*Coefficients!$G$41+Coefficients!$H$41)*$G25)))</f>
        <v>0.16388262440000001</v>
      </c>
      <c r="L25" s="29">
        <f>IF('Peak Areas'!O21=0,0,((('Peak Areas'!O21*Coefficients!$G$10+Coefficients!$H$10)*$G25)))</f>
        <v>0</v>
      </c>
      <c r="M25" s="29">
        <f>IF('Peak Areas'!P21=0,0,((('Peak Areas'!P21*Coefficients!$G$32+Coefficients!$H$32)*$G25)))</f>
        <v>2.7662571090000001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0.68640883420266674</v>
      </c>
      <c r="P25" s="29">
        <f>IF('Peak Areas'!S21=0,0,((('Peak Areas'!S21*Coefficients!$G$46+Coefficients!$H$46)*$G25)))</f>
        <v>0</v>
      </c>
      <c r="Q25" s="29">
        <f>IF('Peak Areas'!T21=0,0,((('Peak Areas'!T21*Coefficients!$G$51+Coefficients!$H$51)*$G25)))</f>
        <v>1.7530071503999999E-2</v>
      </c>
      <c r="R25" s="29">
        <f>IF('Peak Areas'!U21=0,0,((('Peak Areas'!U21*Coefficients!$G$26+Coefficients!$H$26)*$G25)))</f>
        <v>1.0227648412559112</v>
      </c>
      <c r="S25" s="29">
        <f>IF('Peak Areas'!V21=0,0,((('Peak Areas'!V21*Coefficients!$G$13+Coefficients!$H$13)*$G25)))</f>
        <v>0.52074830718533338</v>
      </c>
      <c r="T25" s="29">
        <f>IF('Peak Areas'!W21=0,0,((('Peak Areas'!W21*Coefficients!$G$12+Coefficients!$H$12)*$G25)))</f>
        <v>0.76548734579093336</v>
      </c>
      <c r="U25" s="29">
        <f>IF('Peak Areas'!X21=0,0,((('Peak Areas'!X21*Coefficients!$G$27+Coefficients!$H$27)*$G25)))</f>
        <v>9.8097747513333333E-2</v>
      </c>
      <c r="V25" s="29">
        <f>IF('Peak Areas'!Y21=0,0,((('Peak Areas'!Y21*Coefficients!$G$34+Coefficients!$H$34)*$G25)))</f>
        <v>2.2758150801417778</v>
      </c>
      <c r="W25" s="29">
        <f>IF('Peak Areas'!Z21=0,0,((('Peak Areas'!Z21*Coefficients!$G$52+Coefficients!$H$52)*$G25)))</f>
        <v>1.1837381378044445</v>
      </c>
      <c r="X25" s="29">
        <f>IF('Peak Areas'!AA21=0,0,((('Peak Areas'!AA21*Coefficients!$G$33+Coefficients!$H$33)*$G25)))</f>
        <v>0.18675314513533334</v>
      </c>
      <c r="Y25" s="29">
        <f>IF('Peak Areas'!AC21=0,0,((('Peak Areas'!AC21*Coefficients!$G$19+Coefficients!$H$19)*$G25)))</f>
        <v>1.9130591480000001</v>
      </c>
      <c r="Z25" s="29">
        <f>IF('Peak Areas'!AD21=0,0,((('Peak Areas'!AD21*Coefficients!$G$18+Coefficients!$H$18)*$G25)))</f>
        <v>0.25574591777777778</v>
      </c>
      <c r="AA25" s="29">
        <f>IF('Peak Areas'!AE21=0,0,((('Peak Areas'!AE21*Coefficients!$G$18+Coefficients!$H$18)*$G25)))</f>
        <v>19.267501244444446</v>
      </c>
      <c r="AB25" s="29">
        <f>IF('Peak Areas'!AF21=0,0,((('Peak Areas'!AF21*Coefficients!$G$18+Coefficients!$H$18)*$G25)))</f>
        <v>0.64418345444444458</v>
      </c>
      <c r="AC25" s="29">
        <f>IF('Peak Areas'!AG21=0,0,((('Peak Areas'!AG21*Coefficients!$G$7+Coefficients!$H$7)*$G25)))</f>
        <v>0.33365614391999998</v>
      </c>
      <c r="AD25" s="29">
        <f>IF('Peak Areas'!AH21=0,0,((('Peak Areas'!AH21*Coefficients!$G$6+Coefficients!$H$6)*$G25)))</f>
        <v>3.6652055089955557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2.1061336173777777E-2</v>
      </c>
      <c r="AG25" s="29">
        <f>IF('Peak Areas'!AK21=0,0,((('Peak Areas'!AK21*Coefficients!$G$31+Coefficients!$H$31)*$G25)))</f>
        <v>0.41045166780444448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>
        <f>IF('Peak Areas'!K21=0,0,((('Peak Areas'!K21*Coefficients!$G$22+Coefficients!$H$22)*$G25)))</f>
        <v>0.12425047138044444</v>
      </c>
      <c r="AL25" s="29">
        <f t="shared" si="0"/>
        <v>19.391751715824892</v>
      </c>
      <c r="AM25" s="29">
        <f t="shared" si="1"/>
        <v>20.291681088047113</v>
      </c>
    </row>
    <row r="26" spans="1:39" x14ac:dyDescent="0.25">
      <c r="A26" s="2">
        <f>'Peak Areas'!A22</f>
        <v>0</v>
      </c>
      <c r="B26" s="60">
        <f>'Peak Areas'!B22</f>
        <v>0</v>
      </c>
      <c r="C26" s="2" t="str">
        <f>'Peak Areas'!C22</f>
        <v>Methanol</v>
      </c>
      <c r="D26" s="2">
        <f>'Peak Areas'!D22</f>
        <v>0</v>
      </c>
      <c r="E26" s="2" t="str">
        <f>'Peak Areas'!E22</f>
        <v>PFOS</v>
      </c>
      <c r="F26" s="29">
        <f>'Peak Areas'!F22</f>
        <v>4.4999999999999998E-2</v>
      </c>
      <c r="G26" s="29">
        <f>((1/'Peak Areas'!$G22)*(('Peak Areas'!$H22+('Internal Standard'!$E$10/1000))/'Peak Areas'!$F22)*'Peak Areas'!$J22)*H26</f>
        <v>0.12222222222222223</v>
      </c>
      <c r="H26" s="29">
        <v>1</v>
      </c>
      <c r="I26" s="29">
        <f>IF('Peak Areas'!L22=0,0,((('Peak Areas'!L22*Coefficients!$G$21+Coefficients!$H$21)*$G26)))</f>
        <v>0</v>
      </c>
      <c r="J26" s="29">
        <f>IF('Peak Areas'!M22=0,0,((('Peak Areas'!M22*Coefficients!$G$20+Coefficients!$H$20)*$G26)))</f>
        <v>0.2847097597529778</v>
      </c>
      <c r="K26" s="29">
        <f>IF('Peak Areas'!N22=0,0,((('Peak Areas'!N22*Coefficients!$G$41+Coefficients!$H$41)*$G26)))</f>
        <v>9.6858044800000015E-2</v>
      </c>
      <c r="L26" s="29">
        <f>IF('Peak Areas'!O22=0,0,((('Peak Areas'!O22*Coefficients!$G$10+Coefficients!$H$10)*$G26)))</f>
        <v>0</v>
      </c>
      <c r="M26" s="29">
        <f>IF('Peak Areas'!P22=0,0,((('Peak Areas'!P22*Coefficients!$G$32+Coefficients!$H$32)*$G26)))</f>
        <v>2.0292981844666671</v>
      </c>
      <c r="N26" s="29">
        <f>IF('Peak Areas'!Q22=0,0,((('Peak Areas'!Q22*Coefficients!$G$11+Coefficients!$H$11)*$G26)))</f>
        <v>0</v>
      </c>
      <c r="O26" s="29">
        <f>IF('Peak Areas'!R22=0,0,((('Peak Areas'!R22*Coefficients!$G$39+Coefficients!$H$39)*$G26)))</f>
        <v>0.41957328319377779</v>
      </c>
      <c r="P26" s="29">
        <f>IF('Peak Areas'!S22=0,0,((('Peak Areas'!S22*Coefficients!$G$46+Coefficients!$H$46)*$G26)))</f>
        <v>0</v>
      </c>
      <c r="Q26" s="29">
        <f>IF('Peak Areas'!T22=0,0,((('Peak Areas'!T22*Coefficients!$G$51+Coefficients!$H$51)*$G26)))</f>
        <v>1.0402946473333334E-2</v>
      </c>
      <c r="R26" s="29">
        <f>IF('Peak Areas'!U22=0,0,((('Peak Areas'!U22*Coefficients!$G$26+Coefficients!$H$26)*$G26)))</f>
        <v>0.65404303929897778</v>
      </c>
      <c r="S26" s="29">
        <f>IF('Peak Areas'!V22=0,0,((('Peak Areas'!V22*Coefficients!$G$13+Coefficients!$H$13)*$G26)))</f>
        <v>0.35969468200600008</v>
      </c>
      <c r="T26" s="29">
        <f>IF('Peak Areas'!W22=0,0,((('Peak Areas'!W22*Coefficients!$G$12+Coefficients!$H$12)*$G26)))</f>
        <v>0.36186743792515558</v>
      </c>
      <c r="U26" s="29">
        <f>IF('Peak Areas'!X22=0,0,((('Peak Areas'!X22*Coefficients!$G$27+Coefficients!$H$27)*$G26)))</f>
        <v>4.2778551170666666E-2</v>
      </c>
      <c r="V26" s="29">
        <f>IF('Peak Areas'!Y22=0,0,((('Peak Areas'!Y22*Coefficients!$G$34+Coefficients!$H$34)*$G26)))</f>
        <v>1.382290914734889</v>
      </c>
      <c r="W26" s="29">
        <f>IF('Peak Areas'!Z22=0,0,((('Peak Areas'!Z22*Coefficients!$G$52+Coefficients!$H$52)*$G26)))</f>
        <v>0.78782296291111109</v>
      </c>
      <c r="X26" s="29">
        <f>IF('Peak Areas'!AA22=0,0,((('Peak Areas'!AA22*Coefficients!$G$33+Coefficients!$H$33)*$G26)))</f>
        <v>0.11637954677555555</v>
      </c>
      <c r="Y26" s="29">
        <f>IF('Peak Areas'!AC22=0,0,((('Peak Areas'!AC22*Coefficients!$G$19+Coefficients!$H$19)*$G26)))</f>
        <v>1.0799545423333334</v>
      </c>
      <c r="Z26" s="29">
        <f>IF('Peak Areas'!AD22=0,0,((('Peak Areas'!AD22*Coefficients!$G$18+Coefficients!$H$18)*$G26)))</f>
        <v>0</v>
      </c>
      <c r="AA26" s="29">
        <f>IF('Peak Areas'!AE22=0,0,((('Peak Areas'!AE22*Coefficients!$G$18+Coefficients!$H$18)*$G26)))</f>
        <v>12.003594380555558</v>
      </c>
      <c r="AB26" s="29">
        <f>IF('Peak Areas'!AF22=0,0,((('Peak Areas'!AF22*Coefficients!$G$18+Coefficients!$H$18)*$G26)))</f>
        <v>0.43399172055555563</v>
      </c>
      <c r="AC26" s="29">
        <f>IF('Peak Areas'!AG22=0,0,((('Peak Areas'!AG22*Coefficients!$G$7+Coefficients!$H$7)*$G26)))</f>
        <v>0.15118003295999999</v>
      </c>
      <c r="AD26" s="29">
        <f>IF('Peak Areas'!AH22=0,0,((('Peak Areas'!AH22*Coefficients!$G$6+Coefficients!$H$6)*$G26)))</f>
        <v>2.3930617295688892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1.3786143235333333E-2</v>
      </c>
      <c r="AG26" s="29">
        <f>IF('Peak Areas'!AK22=0,0,((('Peak Areas'!AK22*Coefficients!$G$31+Coefficients!$H$31)*$G26)))</f>
        <v>0.25605668210222221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>
        <f>IF('Peak Areas'!K22=0,0,((('Peak Areas'!K22*Coefficients!$G$22+Coefficients!$H$22)*$G26)))</f>
        <v>4.4873159874888886E-2</v>
      </c>
      <c r="AL26" s="29">
        <f t="shared" si="0"/>
        <v>12.048467540430448</v>
      </c>
      <c r="AM26" s="29">
        <f t="shared" si="1"/>
        <v>12.482459260986003</v>
      </c>
    </row>
    <row r="27" spans="1:39" x14ac:dyDescent="0.25">
      <c r="A27" s="2">
        <f>'Peak Areas'!A23</f>
        <v>0</v>
      </c>
      <c r="B27" s="60">
        <f>'Peak Areas'!B23</f>
        <v>0</v>
      </c>
      <c r="C27" s="2" t="str">
        <f>'Peak Areas'!C23</f>
        <v>Methanol</v>
      </c>
      <c r="D27" s="2">
        <f>'Peak Areas'!D23</f>
        <v>0</v>
      </c>
      <c r="E27" s="2" t="str">
        <f>'Peak Areas'!E23</f>
        <v>PFOS</v>
      </c>
      <c r="F27" s="29">
        <f>'Peak Areas'!F23</f>
        <v>4.4999999999999998E-2</v>
      </c>
      <c r="G27" s="29">
        <f>((1/'Peak Areas'!$G23)*(('Peak Areas'!$H23+('Internal Standard'!$E$10/1000))/'Peak Areas'!$F23)*'Peak Areas'!$J23)*H27</f>
        <v>0.12222222222222223</v>
      </c>
      <c r="H27" s="29">
        <v>1</v>
      </c>
      <c r="I27" s="29">
        <f>IF('Peak Areas'!L23=0,0,((('Peak Areas'!L23*Coefficients!$G$21+Coefficients!$H$21)*$G27)))</f>
        <v>0</v>
      </c>
      <c r="J27" s="29">
        <f>IF('Peak Areas'!M23=0,0,((('Peak Areas'!M23*Coefficients!$G$20+Coefficients!$H$20)*$G27)))</f>
        <v>0</v>
      </c>
      <c r="K27" s="29">
        <f>IF('Peak Areas'!N23=0,0,((('Peak Areas'!N23*Coefficients!$G$41+Coefficients!$H$41)*$G27)))</f>
        <v>0.15947227560000002</v>
      </c>
      <c r="L27" s="29">
        <f>IF('Peak Areas'!O23=0,0,((('Peak Areas'!O23*Coefficients!$G$10+Coefficients!$H$10)*$G27)))</f>
        <v>0</v>
      </c>
      <c r="M27" s="29">
        <f>IF('Peak Areas'!P23=0,0,((('Peak Areas'!P23*Coefficients!$G$32+Coefficients!$H$32)*$G27)))</f>
        <v>0</v>
      </c>
      <c r="N27" s="29">
        <f>IF('Peak Areas'!Q23=0,0,((('Peak Areas'!Q23*Coefficients!$G$11+Coefficients!$H$11)*$G27)))</f>
        <v>0.28044946594133335</v>
      </c>
      <c r="O27" s="29">
        <f>IF('Peak Areas'!R23=0,0,((('Peak Areas'!R23*Coefficients!$G$39+Coefficients!$H$39)*$G27)))</f>
        <v>2.6518063919893335</v>
      </c>
      <c r="P27" s="29">
        <f>IF('Peak Areas'!S23=0,0,((('Peak Areas'!S23*Coefficients!$G$46+Coefficients!$H$46)*$G27)))</f>
        <v>2.2652407555555556E-2</v>
      </c>
      <c r="Q27" s="29">
        <f>IF('Peak Areas'!T23=0,0,((('Peak Areas'!T23*Coefficients!$G$51+Coefficients!$H$51)*$G27)))</f>
        <v>7.6961735807342224</v>
      </c>
      <c r="R27" s="29">
        <f>IF('Peak Areas'!U23=0,0,((('Peak Areas'!U23*Coefficients!$G$26+Coefficients!$H$26)*$G27)))</f>
        <v>0</v>
      </c>
      <c r="S27" s="29">
        <f>IF('Peak Areas'!V23=0,0,((('Peak Areas'!V23*Coefficients!$G$13+Coefficients!$H$13)*$G27)))</f>
        <v>0</v>
      </c>
      <c r="T27" s="29">
        <f>IF('Peak Areas'!W23=0,0,((('Peak Areas'!W23*Coefficients!$G$12+Coefficients!$H$12)*$G27)))</f>
        <v>0</v>
      </c>
      <c r="U27" s="29">
        <f>IF('Peak Areas'!X23=0,0,((('Peak Areas'!X23*Coefficients!$G$27+Coefficients!$H$27)*$G27)))</f>
        <v>0</v>
      </c>
      <c r="V27" s="29">
        <f>IF('Peak Areas'!Y23=0,0,((('Peak Areas'!Y23*Coefficients!$G$34+Coefficients!$H$34)*$G27)))</f>
        <v>13.930402768854</v>
      </c>
      <c r="W27" s="29">
        <f>IF('Peak Areas'!Z23=0,0,((('Peak Areas'!Z23*Coefficients!$G$52+Coefficients!$H$52)*$G27)))</f>
        <v>1.5248996429333335</v>
      </c>
      <c r="X27" s="29">
        <f>IF('Peak Areas'!AA23=0,0,((('Peak Areas'!AA23*Coefficients!$G$33+Coefficients!$H$33)*$G27)))</f>
        <v>1.0563245241853332</v>
      </c>
      <c r="Y27" s="29">
        <f>IF('Peak Areas'!AC23=0,0,((('Peak Areas'!AC23*Coefficients!$G$19+Coefficients!$H$19)*$G27)))</f>
        <v>9.3750039716666667</v>
      </c>
      <c r="Z27" s="29">
        <f>IF('Peak Areas'!AD23=0,0,((('Peak Areas'!AD23*Coefficients!$G$18+Coefficients!$H$18)*$G27)))</f>
        <v>0</v>
      </c>
      <c r="AA27" s="29">
        <f>IF('Peak Areas'!AE23=0,0,((('Peak Areas'!AE23*Coefficients!$G$18+Coefficients!$H$18)*$G27)))</f>
        <v>32.639327361666673</v>
      </c>
      <c r="AB27" s="29">
        <f>IF('Peak Areas'!AF23=0,0,((('Peak Areas'!AF23*Coefficients!$G$18+Coefficients!$H$18)*$G27)))</f>
        <v>7.934592948333334</v>
      </c>
      <c r="AC27" s="29">
        <f>IF('Peak Areas'!AG23=0,0,((('Peak Areas'!AG23*Coefficients!$G$7+Coefficients!$H$7)*$G27)))</f>
        <v>8.7908951829599999</v>
      </c>
      <c r="AD27" s="29">
        <f>IF('Peak Areas'!AH23=0,0,((('Peak Areas'!AH23*Coefficients!$G$6+Coefficients!$H$6)*$G27)))</f>
        <v>0.19374281153333334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0.71324681438266668</v>
      </c>
      <c r="AG27" s="29">
        <f>IF('Peak Areas'!AK23=0,0,((('Peak Areas'!AK23*Coefficients!$G$31+Coefficients!$H$31)*$G27)))</f>
        <v>5.498887103404444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>
        <f>IF('Peak Areas'!K23=0,0,((('Peak Areas'!K23*Coefficients!$G$22+Coefficients!$H$22)*$G27)))</f>
        <v>0.51862803976133343</v>
      </c>
      <c r="AL27" s="29">
        <f t="shared" si="0"/>
        <v>33.157955401428005</v>
      </c>
      <c r="AM27" s="29">
        <f t="shared" si="1"/>
        <v>41.092548349761337</v>
      </c>
    </row>
    <row r="28" spans="1:39" x14ac:dyDescent="0.25">
      <c r="A28" s="2">
        <f>'Peak Areas'!A24</f>
        <v>0</v>
      </c>
      <c r="B28" s="60">
        <f>'Peak Areas'!B24</f>
        <v>0</v>
      </c>
      <c r="C28" s="2" t="str">
        <f>'Peak Areas'!C24</f>
        <v>Methanol</v>
      </c>
      <c r="D28" s="2">
        <f>'Peak Areas'!D24</f>
        <v>0</v>
      </c>
      <c r="E28" s="2" t="str">
        <f>'Peak Areas'!E24</f>
        <v>PFOS</v>
      </c>
      <c r="F28" s="29">
        <f>'Peak Areas'!F24</f>
        <v>4.4999999999999998E-2</v>
      </c>
      <c r="G28" s="29">
        <f>((1/'Peak Areas'!$G24)*(('Peak Areas'!$H24+('Internal Standard'!$E$10/1000))/'Peak Areas'!$F24)*'Peak Areas'!$J24)*H28</f>
        <v>0.12222222222222223</v>
      </c>
      <c r="H28" s="29">
        <v>1</v>
      </c>
      <c r="I28" s="29">
        <f>IF('Peak Areas'!L24=0,0,((('Peak Areas'!L24*Coefficients!$G$21+Coefficients!$H$21)*$G28)))</f>
        <v>0</v>
      </c>
      <c r="J28" s="29">
        <f>IF('Peak Areas'!M24=0,0,((('Peak Areas'!M24*Coefficients!$G$20+Coefficients!$H$20)*$G28)))</f>
        <v>0.26192644872435555</v>
      </c>
      <c r="K28" s="29">
        <f>IF('Peak Areas'!N24=0,0,((('Peak Areas'!N24*Coefficients!$G$41+Coefficients!$H$41)*$G28)))</f>
        <v>6.8360406400000004E-2</v>
      </c>
      <c r="L28" s="29">
        <f>IF('Peak Areas'!O24=0,0,((('Peak Areas'!O24*Coefficients!$G$10+Coefficients!$H$10)*$G28)))</f>
        <v>0</v>
      </c>
      <c r="M28" s="29">
        <f>IF('Peak Areas'!P24=0,0,((('Peak Areas'!P24*Coefficients!$G$32+Coefficients!$H$32)*$G28)))</f>
        <v>1.9005876164000002</v>
      </c>
      <c r="N28" s="29">
        <f>IF('Peak Areas'!Q24=0,0,((('Peak Areas'!Q24*Coefficients!$G$11+Coefficients!$H$11)*$G28)))</f>
        <v>0</v>
      </c>
      <c r="O28" s="29">
        <f>IF('Peak Areas'!R24=0,0,((('Peak Areas'!R24*Coefficients!$G$39+Coefficients!$H$39)*$G28)))</f>
        <v>0.40427673595955554</v>
      </c>
      <c r="P28" s="29">
        <f>IF('Peak Areas'!S24=0,0,((('Peak Areas'!S24*Coefficients!$G$46+Coefficients!$H$46)*$G28)))</f>
        <v>0</v>
      </c>
      <c r="Q28" s="29">
        <f>IF('Peak Areas'!T24=0,0,((('Peak Areas'!T24*Coefficients!$G$51+Coefficients!$H$51)*$G28)))</f>
        <v>1.1804761955555555E-2</v>
      </c>
      <c r="R28" s="29">
        <f>IF('Peak Areas'!U24=0,0,((('Peak Areas'!U24*Coefficients!$G$26+Coefficients!$H$26)*$G28)))</f>
        <v>0.64139376808368886</v>
      </c>
      <c r="S28" s="29">
        <f>IF('Peak Areas'!V24=0,0,((('Peak Areas'!V24*Coefficients!$G$13+Coefficients!$H$13)*$G28)))</f>
        <v>0.3764131521846667</v>
      </c>
      <c r="T28" s="29">
        <f>IF('Peak Areas'!W24=0,0,((('Peak Areas'!W24*Coefficients!$G$12+Coefficients!$H$12)*$G28)))</f>
        <v>0.4220770900612445</v>
      </c>
      <c r="U28" s="29">
        <f>IF('Peak Areas'!X24=0,0,((('Peak Areas'!X24*Coefficients!$G$27+Coefficients!$H$27)*$G28)))</f>
        <v>5.7577122724E-2</v>
      </c>
      <c r="V28" s="29">
        <f>IF('Peak Areas'!Y24=0,0,((('Peak Areas'!Y24*Coefficients!$G$34+Coefficients!$H$34)*$G28)))</f>
        <v>1.4474027347779999</v>
      </c>
      <c r="W28" s="29">
        <f>IF('Peak Areas'!Z24=0,0,((('Peak Areas'!Z24*Coefficients!$G$52+Coefficients!$H$52)*$G28)))</f>
        <v>0.91764974189777782</v>
      </c>
      <c r="X28" s="29">
        <f>IF('Peak Areas'!AA24=0,0,((('Peak Areas'!AA24*Coefficients!$G$33+Coefficients!$H$33)*$G28)))</f>
        <v>9.2601436749555552E-2</v>
      </c>
      <c r="Y28" s="29">
        <f>IF('Peak Areas'!AC24=0,0,((('Peak Areas'!AC24*Coefficients!$G$19+Coefficients!$H$19)*$G28)))</f>
        <v>1.0622905626666668</v>
      </c>
      <c r="Z28" s="29">
        <f>IF('Peak Areas'!AD24=0,0,((('Peak Areas'!AD24*Coefficients!$G$18+Coefficients!$H$18)*$G28)))</f>
        <v>0</v>
      </c>
      <c r="AA28" s="29">
        <f>IF('Peak Areas'!AE24=0,0,((('Peak Areas'!AE24*Coefficients!$G$18+Coefficients!$H$18)*$G28)))</f>
        <v>11.843686256111113</v>
      </c>
      <c r="AB28" s="29">
        <f>IF('Peak Areas'!AF24=0,0,((('Peak Areas'!AF24*Coefficients!$G$18+Coefficients!$H$18)*$G28)))</f>
        <v>0.46973011555555561</v>
      </c>
      <c r="AC28" s="29">
        <f>IF('Peak Areas'!AG24=0,0,((('Peak Areas'!AG24*Coefficients!$G$7+Coefficients!$H$7)*$G28)))</f>
        <v>0.16433770319999999</v>
      </c>
      <c r="AD28" s="29">
        <f>IF('Peak Areas'!AH24=0,0,((('Peak Areas'!AH24*Coefficients!$G$6+Coefficients!$H$6)*$G28)))</f>
        <v>2.5389657444311111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1.6436179408000001E-2</v>
      </c>
      <c r="AG28" s="29">
        <f>IF('Peak Areas'!AK24=0,0,((('Peak Areas'!AK24*Coefficients!$G$31+Coefficients!$H$31)*$G28)))</f>
        <v>0.32231513861555555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>
        <f>IF('Peak Areas'!K24=0,0,((('Peak Areas'!K24*Coefficients!$G$22+Coefficients!$H$22)*$G28)))</f>
        <v>4.8647745317111107E-2</v>
      </c>
      <c r="AL28" s="29">
        <f t="shared" si="0"/>
        <v>11.892334001428225</v>
      </c>
      <c r="AM28" s="29">
        <f t="shared" si="1"/>
        <v>12.362064116983781</v>
      </c>
    </row>
    <row r="29" spans="1:39" x14ac:dyDescent="0.25">
      <c r="A29" s="2">
        <f>'Peak Areas'!A25</f>
        <v>0</v>
      </c>
      <c r="B29" s="60">
        <f>'Peak Areas'!B25</f>
        <v>0</v>
      </c>
      <c r="C29" s="2" t="str">
        <f>'Peak Areas'!C25</f>
        <v>Methanol</v>
      </c>
      <c r="D29" s="2">
        <f>'Peak Areas'!D25</f>
        <v>0</v>
      </c>
      <c r="E29" s="2" t="str">
        <f>'Peak Areas'!E25</f>
        <v>PFOS</v>
      </c>
      <c r="F29" s="29">
        <f>'Peak Areas'!F25</f>
        <v>4.4999999999999998E-2</v>
      </c>
      <c r="G29" s="29">
        <f>((1/'Peak Areas'!$G25)*(('Peak Areas'!$H25+('Internal Standard'!$E$10/1000))/'Peak Areas'!$F25)*'Peak Areas'!$J25)*H29</f>
        <v>0.12222222222222223</v>
      </c>
      <c r="H29" s="29">
        <v>1</v>
      </c>
      <c r="I29" s="29">
        <f>IF('Peak Areas'!L25=0,0,((('Peak Areas'!L25*Coefficients!$G$21+Coefficients!$H$21)*$G29)))</f>
        <v>0</v>
      </c>
      <c r="J29" s="29">
        <f>IF('Peak Areas'!M25=0,0,((('Peak Areas'!M25*Coefficients!$G$20+Coefficients!$H$20)*$G29)))</f>
        <v>0.24425849892986667</v>
      </c>
      <c r="K29" s="29">
        <f>IF('Peak Areas'!N25=0,0,((('Peak Areas'!N25*Coefficients!$G$41+Coefficients!$H$41)*$G29)))</f>
        <v>8.0170811600000016E-2</v>
      </c>
      <c r="L29" s="29">
        <f>IF('Peak Areas'!O25=0,0,((('Peak Areas'!O25*Coefficients!$G$10+Coefficients!$H$10)*$G29)))</f>
        <v>0</v>
      </c>
      <c r="M29" s="29">
        <f>IF('Peak Areas'!P25=0,0,((('Peak Areas'!P25*Coefficients!$G$32+Coefficients!$H$32)*$G29)))</f>
        <v>1.7976014210000002</v>
      </c>
      <c r="N29" s="29">
        <f>IF('Peak Areas'!Q25=0,0,((('Peak Areas'!Q25*Coefficients!$G$11+Coefficients!$H$11)*$G29)))</f>
        <v>0</v>
      </c>
      <c r="O29" s="29">
        <f>IF('Peak Areas'!R25=0,0,((('Peak Areas'!R25*Coefficients!$G$39+Coefficients!$H$39)*$G29)))</f>
        <v>0.36960329700555561</v>
      </c>
      <c r="P29" s="29">
        <f>IF('Peak Areas'!S25=0,0,((('Peak Areas'!S25*Coefficients!$G$46+Coefficients!$H$46)*$G29)))</f>
        <v>0</v>
      </c>
      <c r="Q29" s="29">
        <f>IF('Peak Areas'!T25=0,0,((('Peak Areas'!T25*Coefficients!$G$51+Coefficients!$H$51)*$G29)))</f>
        <v>1.3295113152444445E-2</v>
      </c>
      <c r="R29" s="29">
        <f>IF('Peak Areas'!U25=0,0,((('Peak Areas'!U25*Coefficients!$G$26+Coefficients!$H$26)*$G29)))</f>
        <v>0.63186227498484449</v>
      </c>
      <c r="S29" s="29">
        <f>IF('Peak Areas'!V25=0,0,((('Peak Areas'!V25*Coefficients!$G$13+Coefficients!$H$13)*$G29)))</f>
        <v>0.37470926628666668</v>
      </c>
      <c r="T29" s="29">
        <f>IF('Peak Areas'!W25=0,0,((('Peak Areas'!W25*Coefficients!$G$12+Coefficients!$H$12)*$G29)))</f>
        <v>0.42441995219751116</v>
      </c>
      <c r="U29" s="29">
        <f>IF('Peak Areas'!X25=0,0,((('Peak Areas'!X25*Coefficients!$G$27+Coefficients!$H$27)*$G29)))</f>
        <v>5.3839339187333336E-2</v>
      </c>
      <c r="V29" s="29">
        <f>IF('Peak Areas'!Y25=0,0,((('Peak Areas'!Y25*Coefficients!$G$34+Coefficients!$H$34)*$G29)))</f>
        <v>1.1832248775648888</v>
      </c>
      <c r="W29" s="29">
        <f>IF('Peak Areas'!Z25=0,0,((('Peak Areas'!Z25*Coefficients!$G$52+Coefficients!$H$52)*$G29)))</f>
        <v>0.85048677491555558</v>
      </c>
      <c r="X29" s="29">
        <f>IF('Peak Areas'!AA25=0,0,((('Peak Areas'!AA25*Coefficients!$G$33+Coefficients!$H$33)*$G29)))</f>
        <v>4.6115122474666662E-2</v>
      </c>
      <c r="Y29" s="29">
        <f>IF('Peak Areas'!AC25=0,0,((('Peak Areas'!AC25*Coefficients!$G$19+Coefficients!$H$19)*$G29)))</f>
        <v>0.88219598133333343</v>
      </c>
      <c r="Z29" s="29">
        <f>IF('Peak Areas'!AD25=0,0,((('Peak Areas'!AD25*Coefficients!$G$18+Coefficients!$H$18)*$G29)))</f>
        <v>0</v>
      </c>
      <c r="AA29" s="29">
        <f>IF('Peak Areas'!AE25=0,0,((('Peak Areas'!AE25*Coefficients!$G$18+Coefficients!$H$18)*$G29)))</f>
        <v>10.669807139444446</v>
      </c>
      <c r="AB29" s="29">
        <f>IF('Peak Areas'!AF25=0,0,((('Peak Areas'!AF25*Coefficients!$G$18+Coefficients!$H$18)*$G29)))</f>
        <v>0.41543095611111114</v>
      </c>
      <c r="AC29" s="29">
        <f>IF('Peak Areas'!AG25=0,0,((('Peak Areas'!AG25*Coefficients!$G$7+Coefficients!$H$7)*$G29)))</f>
        <v>0.14057931888</v>
      </c>
      <c r="AD29" s="29">
        <f>IF('Peak Areas'!AH25=0,0,((('Peak Areas'!AH25*Coefficients!$G$6+Coefficients!$H$6)*$G29)))</f>
        <v>2.2636121895688888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1.7746309650666668E-2</v>
      </c>
      <c r="AG29" s="29">
        <f>IF('Peak Areas'!AK25=0,0,((('Peak Areas'!AK25*Coefficients!$G$31+Coefficients!$H$31)*$G29)))</f>
        <v>0.27270304174666671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>
        <f>IF('Peak Areas'!K25=0,0,((('Peak Areas'!K25*Coefficients!$G$22+Coefficients!$H$22)*$G29)))</f>
        <v>0</v>
      </c>
      <c r="AL29" s="29">
        <f t="shared" si="0"/>
        <v>10.669807139444446</v>
      </c>
      <c r="AM29" s="29">
        <f t="shared" si="1"/>
        <v>11.085238095555557</v>
      </c>
    </row>
    <row r="30" spans="1:39" x14ac:dyDescent="0.25">
      <c r="A30" s="2">
        <f>'Peak Areas'!A26</f>
        <v>0</v>
      </c>
      <c r="B30" s="60">
        <f>'Peak Areas'!B26</f>
        <v>0</v>
      </c>
      <c r="C30" s="2">
        <f>'Peak Areas'!C26</f>
        <v>10</v>
      </c>
      <c r="D30" s="2">
        <f>'Peak Areas'!D26</f>
        <v>0</v>
      </c>
      <c r="E30" s="2" t="str">
        <f>'Peak Areas'!E26</f>
        <v>PFOS</v>
      </c>
      <c r="F30" s="29">
        <f>'Peak Areas'!F26</f>
        <v>4.4999999999999998E-2</v>
      </c>
      <c r="G30" s="29">
        <f>((1/'Peak Areas'!$G26)*(('Peak Areas'!$H26+('Internal Standard'!$E$10/1000))/'Peak Areas'!$F26)*'Peak Areas'!$J26)*H30</f>
        <v>0.12222222222222223</v>
      </c>
      <c r="H30" s="29">
        <v>1</v>
      </c>
      <c r="I30" s="29">
        <f>IF('Peak Areas'!L26=0,0,((('Peak Areas'!L26*Coefficients!$G$21+Coefficients!$H$21)*$G30)))</f>
        <v>0</v>
      </c>
      <c r="J30" s="29">
        <f>IF('Peak Areas'!M26=0,0,((('Peak Areas'!M26*Coefficients!$G$20+Coefficients!$H$20)*$G30)))</f>
        <v>0.31582820726062222</v>
      </c>
      <c r="K30" s="29">
        <f>IF('Peak Areas'!N26=0,0,((('Peak Areas'!N26*Coefficients!$G$41+Coefficients!$H$41)*$G30)))</f>
        <v>0.11305759520000001</v>
      </c>
      <c r="L30" s="29">
        <f>IF('Peak Areas'!O26=0,0,((('Peak Areas'!O26*Coefficients!$G$10+Coefficients!$H$10)*$G30)))</f>
        <v>0</v>
      </c>
      <c r="M30" s="29">
        <f>IF('Peak Areas'!P26=0,0,((('Peak Areas'!P26*Coefficients!$G$32+Coefficients!$H$32)*$G30)))</f>
        <v>2.1513558975333336</v>
      </c>
      <c r="N30" s="29">
        <f>IF('Peak Areas'!Q26=0,0,((('Peak Areas'!Q26*Coefficients!$G$11+Coefficients!$H$11)*$G30)))</f>
        <v>0</v>
      </c>
      <c r="O30" s="29">
        <f>IF('Peak Areas'!R26=0,0,((('Peak Areas'!R26*Coefficients!$G$39+Coefficients!$H$39)*$G30)))</f>
        <v>0.44255606073800002</v>
      </c>
      <c r="P30" s="29">
        <f>IF('Peak Areas'!S26=0,0,((('Peak Areas'!S26*Coefficients!$G$46+Coefficients!$H$46)*$G30)))</f>
        <v>0</v>
      </c>
      <c r="Q30" s="29">
        <f>IF('Peak Areas'!T26=0,0,((('Peak Areas'!T26*Coefficients!$G$51+Coefficients!$H$51)*$G30)))</f>
        <v>1.2704875054666666E-2</v>
      </c>
      <c r="R30" s="29">
        <f>IF('Peak Areas'!U26=0,0,((('Peak Areas'!U26*Coefficients!$G$26+Coefficients!$H$26)*$G30)))</f>
        <v>0.76620510703806666</v>
      </c>
      <c r="S30" s="29">
        <f>IF('Peak Areas'!V26=0,0,((('Peak Areas'!V26*Coefficients!$G$13+Coefficients!$H$13)*$G30)))</f>
        <v>0.37085003754333334</v>
      </c>
      <c r="T30" s="29">
        <f>IF('Peak Areas'!W26=0,0,((('Peak Areas'!W26*Coefficients!$G$12+Coefficients!$H$12)*$G30)))</f>
        <v>0.44335332588408899</v>
      </c>
      <c r="U30" s="29">
        <f>IF('Peak Areas'!X26=0,0,((('Peak Areas'!X26*Coefficients!$G$27+Coefficients!$H$27)*$G30)))</f>
        <v>5.2618838440666671E-2</v>
      </c>
      <c r="V30" s="29">
        <f>IF('Peak Areas'!Y26=0,0,((('Peak Areas'!Y26*Coefficients!$G$34+Coefficients!$H$34)*$G30)))</f>
        <v>1.2744099655588887</v>
      </c>
      <c r="W30" s="29">
        <f>IF('Peak Areas'!Z26=0,0,((('Peak Areas'!Z26*Coefficients!$G$52+Coefficients!$H$52)*$G30)))</f>
        <v>0.87303486555999998</v>
      </c>
      <c r="X30" s="29">
        <f>IF('Peak Areas'!AA26=0,0,((('Peak Areas'!AA26*Coefficients!$G$33+Coefficients!$H$33)*$G30)))</f>
        <v>0.12819217994733334</v>
      </c>
      <c r="Y30" s="29">
        <f>IF('Peak Areas'!AC26=0,0,((('Peak Areas'!AC26*Coefficients!$G$19+Coefficients!$H$19)*$G30)))</f>
        <v>1.0531521000000001</v>
      </c>
      <c r="Z30" s="29">
        <f>IF('Peak Areas'!AD26=0,0,((('Peak Areas'!AD26*Coefficients!$G$18+Coefficients!$H$18)*$G30)))</f>
        <v>0</v>
      </c>
      <c r="AA30" s="29">
        <f>IF('Peak Areas'!AE26=0,0,((('Peak Areas'!AE26*Coefficients!$G$18+Coefficients!$H$18)*$G30)))</f>
        <v>12.694045894444447</v>
      </c>
      <c r="AB30" s="29">
        <f>IF('Peak Areas'!AF26=0,0,((('Peak Areas'!AF26*Coefficients!$G$18+Coefficients!$H$18)*$G30)))</f>
        <v>0.49663430055555563</v>
      </c>
      <c r="AC30" s="29">
        <f>IF('Peak Areas'!AG26=0,0,((('Peak Areas'!AG26*Coefficients!$G$7+Coefficients!$H$7)*$G30)))</f>
        <v>0.15054079392</v>
      </c>
      <c r="AD30" s="29">
        <f>IF('Peak Areas'!AH26=0,0,((('Peak Areas'!AH26*Coefficients!$G$6+Coefficients!$H$6)*$G30)))</f>
        <v>2.4716807501955556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1.5721562912000001E-2</v>
      </c>
      <c r="AG30" s="29">
        <f>IF('Peak Areas'!AK26=0,0,((('Peak Areas'!AK26*Coefficients!$G$31+Coefficients!$H$31)*$G30)))</f>
        <v>0.26417178242888889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>
        <f>IF('Peak Areas'!K26=0,0,((('Peak Areas'!K26*Coefficients!$G$22+Coefficients!$H$22)*$G30)))</f>
        <v>4.8736559092222222E-2</v>
      </c>
      <c r="AL30" s="29">
        <f t="shared" si="0"/>
        <v>12.74278245353667</v>
      </c>
      <c r="AM30" s="29">
        <f t="shared" si="1"/>
        <v>13.239416754092225</v>
      </c>
    </row>
    <row r="31" spans="1:39" x14ac:dyDescent="0.25">
      <c r="A31" s="2">
        <f>'Peak Areas'!A27</f>
        <v>0</v>
      </c>
      <c r="B31" s="60">
        <f>'Peak Areas'!B27</f>
        <v>0</v>
      </c>
      <c r="C31" s="2">
        <f>'Peak Areas'!C27</f>
        <v>10</v>
      </c>
      <c r="D31" s="2">
        <f>'Peak Areas'!D27</f>
        <v>0</v>
      </c>
      <c r="E31" s="2" t="str">
        <f>'Peak Areas'!E27</f>
        <v>PFOS</v>
      </c>
      <c r="F31" s="29">
        <f>'Peak Areas'!F27</f>
        <v>4.4999999999999998E-2</v>
      </c>
      <c r="G31" s="29">
        <f>((1/'Peak Areas'!$G27)*(('Peak Areas'!$H27+('Internal Standard'!$E$10/1000))/'Peak Areas'!$F27)*'Peak Areas'!$J27)*H31</f>
        <v>0.12222222222222223</v>
      </c>
      <c r="H31" s="29">
        <v>1</v>
      </c>
      <c r="I31" s="29">
        <f>IF('Peak Areas'!L27=0,0,((('Peak Areas'!L27*Coefficients!$G$21+Coefficients!$H$21)*$G31)))</f>
        <v>0</v>
      </c>
      <c r="J31" s="29">
        <f>IF('Peak Areas'!M27=0,0,((('Peak Areas'!M27*Coefficients!$G$20+Coefficients!$H$20)*$G31)))</f>
        <v>0.26973553741688888</v>
      </c>
      <c r="K31" s="29">
        <f>IF('Peak Areas'!N27=0,0,((('Peak Areas'!N27*Coefficients!$G$41+Coefficients!$H$41)*$G31)))</f>
        <v>6.6473286000000006E-2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2.0298156287444447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0.36835072614022224</v>
      </c>
      <c r="P31" s="29">
        <f>IF('Peak Areas'!S27=0,0,((('Peak Areas'!S27*Coefficients!$G$46+Coefficients!$H$46)*$G31)))</f>
        <v>0</v>
      </c>
      <c r="Q31" s="29">
        <f>IF('Peak Areas'!T27=0,0,((('Peak Areas'!T27*Coefficients!$G$51+Coefficients!$H$51)*$G31)))</f>
        <v>9.1044226582222224E-3</v>
      </c>
      <c r="R31" s="29">
        <f>IF('Peak Areas'!U27=0,0,((('Peak Areas'!U27*Coefficients!$G$26+Coefficients!$H$26)*$G31)))</f>
        <v>0.59223308814046671</v>
      </c>
      <c r="S31" s="29">
        <f>IF('Peak Areas'!V27=0,0,((('Peak Areas'!V27*Coefficients!$G$13+Coefficients!$H$13)*$G31)))</f>
        <v>0.29235478121666669</v>
      </c>
      <c r="T31" s="29">
        <f>IF('Peak Areas'!W27=0,0,((('Peak Areas'!W27*Coefficients!$G$12+Coefficients!$H$12)*$G31)))</f>
        <v>0.43505807010893338</v>
      </c>
      <c r="U31" s="29">
        <f>IF('Peak Areas'!X27=0,0,((('Peak Areas'!X27*Coefficients!$G$27+Coefficients!$H$27)*$G31)))</f>
        <v>5.7561866464666669E-2</v>
      </c>
      <c r="V31" s="29">
        <f>IF('Peak Areas'!Y27=0,0,((('Peak Areas'!Y27*Coefficients!$G$34+Coefficients!$H$34)*$G31)))</f>
        <v>1.1505058822082221</v>
      </c>
      <c r="W31" s="29">
        <f>IF('Peak Areas'!Z27=0,0,((('Peak Areas'!Z27*Coefficients!$G$52+Coefficients!$H$52)*$G31)))</f>
        <v>0.86302162994666665</v>
      </c>
      <c r="X31" s="29">
        <f>IF('Peak Areas'!AA27=0,0,((('Peak Areas'!AA27*Coefficients!$G$33+Coefficients!$H$33)*$G31)))</f>
        <v>8.976291121844443E-2</v>
      </c>
      <c r="Y31" s="29">
        <f>IF('Peak Areas'!AC27=0,0,((('Peak Areas'!AC27*Coefficients!$G$19+Coefficients!$H$19)*$G31)))</f>
        <v>0.95235039900000018</v>
      </c>
      <c r="Z31" s="29">
        <f>IF('Peak Areas'!AD27=0,0,((('Peak Areas'!AD27*Coefficients!$G$18+Coefficients!$H$18)*$G31)))</f>
        <v>0.17913814722222224</v>
      </c>
      <c r="AA31" s="29">
        <f>IF('Peak Areas'!AE27=0,0,((('Peak Areas'!AE27*Coefficients!$G$18+Coefficients!$H$18)*$G31)))</f>
        <v>11.700955762222224</v>
      </c>
      <c r="AB31" s="29">
        <f>IF('Peak Areas'!AF27=0,0,((('Peak Areas'!AF27*Coefficients!$G$18+Coefficients!$H$18)*$G31)))</f>
        <v>0.50127449166666671</v>
      </c>
      <c r="AC31" s="29">
        <f>IF('Peak Areas'!AG27=0,0,((('Peak Areas'!AG27*Coefficients!$G$7+Coefficients!$H$7)*$G31)))</f>
        <v>0.13043139911999999</v>
      </c>
      <c r="AD31" s="29">
        <f>IF('Peak Areas'!AH27=0,0,((('Peak Areas'!AH27*Coefficients!$G$6+Coefficients!$H$6)*$G31)))</f>
        <v>2.3524145740088889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1.4034273963111112E-2</v>
      </c>
      <c r="AG31" s="29">
        <f>IF('Peak Areas'!AK27=0,0,((('Peak Areas'!AK27*Coefficients!$G$31+Coefficients!$H$31)*$G31)))</f>
        <v>0.28052088565111111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>
        <f>IF('Peak Areas'!K27=0,0,((('Peak Areas'!K27*Coefficients!$G$22+Coefficients!$H$22)*$G31)))</f>
        <v>3.6058392695111109E-2</v>
      </c>
      <c r="AL31" s="29">
        <f t="shared" si="0"/>
        <v>11.737014154917334</v>
      </c>
      <c r="AM31" s="29">
        <f t="shared" si="1"/>
        <v>12.417426793806223</v>
      </c>
    </row>
    <row r="32" spans="1:39" x14ac:dyDescent="0.25">
      <c r="A32" s="2">
        <f>'Peak Areas'!A28</f>
        <v>0</v>
      </c>
      <c r="B32" s="60">
        <f>'Peak Areas'!B28</f>
        <v>0</v>
      </c>
      <c r="C32" s="2">
        <f>'Peak Areas'!C28</f>
        <v>10</v>
      </c>
      <c r="D32" s="2">
        <f>'Peak Areas'!D28</f>
        <v>0</v>
      </c>
      <c r="E32" s="2" t="str">
        <f>'Peak Areas'!E28</f>
        <v>PFOS</v>
      </c>
      <c r="F32" s="29">
        <f>'Peak Areas'!F28</f>
        <v>4.4999999999999998E-2</v>
      </c>
      <c r="G32" s="29">
        <f>((1/'Peak Areas'!$G28)*(('Peak Areas'!$H28+('Internal Standard'!$E$10/1000))/'Peak Areas'!$F28)*'Peak Areas'!$J28)*H32</f>
        <v>0.12222222222222223</v>
      </c>
      <c r="H32" s="29">
        <v>1</v>
      </c>
      <c r="I32" s="29">
        <f>IF('Peak Areas'!L28=0,0,((('Peak Areas'!L28*Coefficients!$G$21+Coefficients!$H$21)*$G32)))</f>
        <v>0</v>
      </c>
      <c r="J32" s="29">
        <f>IF('Peak Areas'!M28=0,0,((('Peak Areas'!M28*Coefficients!$G$20+Coefficients!$H$20)*$G32)))</f>
        <v>0.24855757911599999</v>
      </c>
      <c r="K32" s="29">
        <f>IF('Peak Areas'!N28=0,0,((('Peak Areas'!N28*Coefficients!$G$41+Coefficients!$H$41)*$G32)))</f>
        <v>0.11526276960000002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1.7724388449777779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0.35324396237044448</v>
      </c>
      <c r="P32" s="29">
        <f>IF('Peak Areas'!S28=0,0,((('Peak Areas'!S28*Coefficients!$G$46+Coefficients!$H$46)*$G32)))</f>
        <v>0</v>
      </c>
      <c r="Q32" s="29">
        <f>IF('Peak Areas'!T28=0,0,((('Peak Areas'!T28*Coefficients!$G$51+Coefficients!$H$51)*$G32)))</f>
        <v>6.817250029333333E-3</v>
      </c>
      <c r="R32" s="29">
        <f>IF('Peak Areas'!U28=0,0,((('Peak Areas'!U28*Coefficients!$G$26+Coefficients!$H$26)*$G32)))</f>
        <v>0.57342620514519993</v>
      </c>
      <c r="S32" s="29">
        <f>IF('Peak Areas'!V28=0,0,((('Peak Areas'!V28*Coefficients!$G$13+Coefficients!$H$13)*$G32)))</f>
        <v>0.33999077072400008</v>
      </c>
      <c r="T32" s="29">
        <f>IF('Peak Areas'!W28=0,0,((('Peak Areas'!W28*Coefficients!$G$12+Coefficients!$H$12)*$G32)))</f>
        <v>0.3698674549758223</v>
      </c>
      <c r="U32" s="29">
        <f>IF('Peak Areas'!X28=0,0,((('Peak Areas'!X28*Coefficients!$G$27+Coefficients!$H$27)*$G32)))</f>
        <v>6.1559006409999999E-2</v>
      </c>
      <c r="V32" s="29">
        <f>IF('Peak Areas'!Y28=0,0,((('Peak Areas'!Y28*Coefficients!$G$34+Coefficients!$H$34)*$G32)))</f>
        <v>1.1983306567295555</v>
      </c>
      <c r="W32" s="29">
        <f>IF('Peak Areas'!Z28=0,0,((('Peak Areas'!Z28*Coefficients!$G$52+Coefficients!$H$52)*$G32)))</f>
        <v>0.80051476520888887</v>
      </c>
      <c r="X32" s="29">
        <f>IF('Peak Areas'!AA28=0,0,((('Peak Areas'!AA28*Coefficients!$G$33+Coefficients!$H$33)*$G32)))</f>
        <v>0.11105185270177777</v>
      </c>
      <c r="Y32" s="29">
        <f>IF('Peak Areas'!AC28=0,0,((('Peak Areas'!AC28*Coefficients!$G$19+Coefficients!$H$19)*$G32)))</f>
        <v>0.96304908700000014</v>
      </c>
      <c r="Z32" s="29">
        <f>IF('Peak Areas'!AD28=0,0,((('Peak Areas'!AD28*Coefficients!$G$18+Coefficients!$H$18)*$G32)))</f>
        <v>0</v>
      </c>
      <c r="AA32" s="29">
        <f>IF('Peak Areas'!AE28=0,0,((('Peak Areas'!AE28*Coefficients!$G$18+Coefficients!$H$18)*$G32)))</f>
        <v>10.84979301388889</v>
      </c>
      <c r="AB32" s="29">
        <f>IF('Peak Areas'!AF28=0,0,((('Peak Areas'!AF28*Coefficients!$G$18+Coefficients!$H$18)*$G32)))</f>
        <v>0.50537927611111111</v>
      </c>
      <c r="AC32" s="29">
        <f>IF('Peak Areas'!AG28=0,0,((('Peak Areas'!AG28*Coefficients!$G$7+Coefficients!$H$7)*$G32)))</f>
        <v>0.12672913967999999</v>
      </c>
      <c r="AD32" s="29">
        <f>IF('Peak Areas'!AH28=0,0,((('Peak Areas'!AH28*Coefficients!$G$6+Coefficients!$H$6)*$G32)))</f>
        <v>2.3644389979466669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2.1537747171111114E-2</v>
      </c>
      <c r="AG32" s="29">
        <f>IF('Peak Areas'!AK28=0,0,((('Peak Areas'!AK28*Coefficients!$G$31+Coefficients!$H$31)*$G32)))</f>
        <v>0.28373125501111113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>
        <f>IF('Peak Areas'!K28=0,0,((('Peak Areas'!K28*Coefficients!$G$22+Coefficients!$H$22)*$G32)))</f>
        <v>4.8492321210666663E-2</v>
      </c>
      <c r="AL32" s="29">
        <f t="shared" si="0"/>
        <v>10.898285335099557</v>
      </c>
      <c r="AM32" s="29">
        <f t="shared" si="1"/>
        <v>11.403664611210667</v>
      </c>
    </row>
    <row r="33" spans="1:39" x14ac:dyDescent="0.25">
      <c r="A33" s="2">
        <f>'Peak Areas'!A29</f>
        <v>0</v>
      </c>
      <c r="B33" s="60">
        <f>'Peak Areas'!B29</f>
        <v>0</v>
      </c>
      <c r="C33" s="2">
        <f>'Peak Areas'!C29</f>
        <v>10</v>
      </c>
      <c r="D33" s="2">
        <f>'Peak Areas'!D29</f>
        <v>0</v>
      </c>
      <c r="E33" s="2" t="str">
        <f>'Peak Areas'!E29</f>
        <v>PFOS</v>
      </c>
      <c r="F33" s="29">
        <f>'Peak Areas'!F29</f>
        <v>4.4999999999999998E-2</v>
      </c>
      <c r="G33" s="29">
        <f>((1/'Peak Areas'!$G29)*(('Peak Areas'!$H29+('Internal Standard'!$E$10/1000))/'Peak Areas'!$F29)*'Peak Areas'!$J29)*H33</f>
        <v>0.12222222222222223</v>
      </c>
      <c r="H33" s="29">
        <v>1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0.26137319156959998</v>
      </c>
      <c r="K33" s="29">
        <f>IF('Peak Areas'!N29=0,0,((('Peak Areas'!N29*Coefficients!$G$41+Coefficients!$H$41)*$G33)))</f>
        <v>6.4692183600000008E-2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1.8753511197666666</v>
      </c>
      <c r="N33" s="29">
        <f>IF('Peak Areas'!Q29=0,0,((('Peak Areas'!Q29*Coefficients!$G$11+Coefficients!$H$11)*$G33)))</f>
        <v>0</v>
      </c>
      <c r="O33" s="29">
        <f>IF('Peak Areas'!R29=0,0,((('Peak Areas'!R29*Coefficients!$G$39+Coefficients!$H$39)*$G33)))</f>
        <v>0.45481607254111112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</v>
      </c>
      <c r="R33" s="29">
        <f>IF('Peak Areas'!U29=0,0,((('Peak Areas'!U29*Coefficients!$G$26+Coefficients!$H$26)*$G33)))</f>
        <v>0.63464600544595562</v>
      </c>
      <c r="S33" s="29">
        <f>IF('Peak Areas'!V29=0,0,((('Peak Areas'!V29*Coefficients!$G$13+Coefficients!$H$13)*$G33)))</f>
        <v>0.30987422339866666</v>
      </c>
      <c r="T33" s="29">
        <f>IF('Peak Areas'!W29=0,0,((('Peak Areas'!W29*Coefficients!$G$12+Coefficients!$H$12)*$G33)))</f>
        <v>0.54950593308257778</v>
      </c>
      <c r="U33" s="29">
        <f>IF('Peak Areas'!X29=0,0,((('Peak Areas'!X29*Coefficients!$G$27+Coefficients!$H$27)*$G33)))</f>
        <v>6.2367588154666663E-2</v>
      </c>
      <c r="V33" s="29">
        <f>IF('Peak Areas'!Y29=0,0,((('Peak Areas'!Y29*Coefficients!$G$34+Coefficients!$H$34)*$G33)))</f>
        <v>1.3922187345097778</v>
      </c>
      <c r="W33" s="29">
        <f>IF('Peak Areas'!Z29=0,0,((('Peak Areas'!Z29*Coefficients!$G$52+Coefficients!$H$52)*$G33)))</f>
        <v>0.8378786778266667</v>
      </c>
      <c r="X33" s="29">
        <f>IF('Peak Areas'!AA29=0,0,((('Peak Areas'!AA29*Coefficients!$G$33+Coefficients!$H$33)*$G33)))</f>
        <v>0.11847568870622222</v>
      </c>
      <c r="Y33" s="29">
        <f>IF('Peak Areas'!AC29=0,0,((('Peak Areas'!AC29*Coefficients!$G$19+Coefficients!$H$19)*$G33)))</f>
        <v>1.1411933866666668</v>
      </c>
      <c r="Z33" s="29">
        <f>IF('Peak Areas'!AD29=0,0,((('Peak Areas'!AD29*Coefficients!$G$18+Coefficients!$H$18)*$G33)))</f>
        <v>0.19653886388888892</v>
      </c>
      <c r="AA33" s="29">
        <f>IF('Peak Areas'!AE29=0,0,((('Peak Areas'!AE29*Coefficients!$G$18+Coefficients!$H$18)*$G33)))</f>
        <v>11.889374291666668</v>
      </c>
      <c r="AB33" s="29">
        <f>IF('Peak Areas'!AF29=0,0,((('Peak Areas'!AF29*Coefficients!$G$18+Coefficients!$H$18)*$G33)))</f>
        <v>0.45982509222222229</v>
      </c>
      <c r="AC33" s="29">
        <f>IF('Peak Areas'!AG29=0,0,((('Peak Areas'!AG29*Coefficients!$G$7+Coefficients!$H$7)*$G33)))</f>
        <v>0.17829442224</v>
      </c>
      <c r="AD33" s="29">
        <f>IF('Peak Areas'!AH29=0,0,((('Peak Areas'!AH29*Coefficients!$G$6+Coefficients!$H$6)*$G33)))</f>
        <v>2.4564632376044444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2.5130680109333333E-2</v>
      </c>
      <c r="AG33" s="29">
        <f>IF('Peak Areas'!AK29=0,0,((('Peak Areas'!AK29*Coefficients!$G$31+Coefficients!$H$31)*$G33)))</f>
        <v>0.24574188425111113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5.1201141351555554E-2</v>
      </c>
      <c r="AL33" s="29">
        <f t="shared" si="0"/>
        <v>11.940575433018223</v>
      </c>
      <c r="AM33" s="29">
        <f t="shared" si="1"/>
        <v>12.596939389129336</v>
      </c>
    </row>
    <row r="34" spans="1:39" x14ac:dyDescent="0.25">
      <c r="A34" s="2">
        <f>'Peak Areas'!A30</f>
        <v>0</v>
      </c>
      <c r="B34" s="60">
        <f>'Peak Areas'!B30</f>
        <v>0</v>
      </c>
      <c r="C34" s="2">
        <f>'Peak Areas'!C30</f>
        <v>10</v>
      </c>
      <c r="D34" s="2">
        <f>'Peak Areas'!D30</f>
        <v>0</v>
      </c>
      <c r="E34" s="2" t="str">
        <f>'Peak Areas'!E30</f>
        <v>PFOS</v>
      </c>
      <c r="F34" s="29">
        <f>'Peak Areas'!F30</f>
        <v>4.4999999999999998E-2</v>
      </c>
      <c r="G34" s="29">
        <f>((1/'Peak Areas'!$G30)*(('Peak Areas'!$H30+('Internal Standard'!$E$10/1000))/'Peak Areas'!$F30)*'Peak Areas'!$J30)*H34</f>
        <v>0.12222222222222223</v>
      </c>
      <c r="H34" s="29">
        <v>1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0.27500508507119997</v>
      </c>
      <c r="K34" s="29">
        <f>IF('Peak Areas'!N30=0,0,((('Peak Areas'!N30*Coefficients!$G$41+Coefficients!$H$41)*$G34)))</f>
        <v>8.6701520400000023E-2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1.9964182966444446</v>
      </c>
      <c r="N34" s="29">
        <f>IF('Peak Areas'!Q30=0,0,((('Peak Areas'!Q30*Coefficients!$G$11+Coefficients!$H$11)*$G34)))</f>
        <v>0</v>
      </c>
      <c r="O34" s="29">
        <f>IF('Peak Areas'!R30=0,0,((('Peak Areas'!R30*Coefficients!$G$39+Coefficients!$H$39)*$G34)))</f>
        <v>0.37930123203866667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1.4800220301777777E-2</v>
      </c>
      <c r="R34" s="29">
        <f>IF('Peak Areas'!U30=0,0,((('Peak Areas'!U30*Coefficients!$G$26+Coefficients!$H$26)*$G34)))</f>
        <v>0.68816043983035557</v>
      </c>
      <c r="S34" s="29">
        <f>IF('Peak Areas'!V30=0,0,((('Peak Areas'!V30*Coefficients!$G$13+Coefficients!$H$13)*$G34)))</f>
        <v>0.39260734977933343</v>
      </c>
      <c r="T34" s="29">
        <f>IF('Peak Areas'!W30=0,0,((('Peak Areas'!W30*Coefficients!$G$12+Coefficients!$H$12)*$G34)))</f>
        <v>0.46735337703608898</v>
      </c>
      <c r="U34" s="29">
        <f>IF('Peak Areas'!X30=0,0,((('Peak Areas'!X30*Coefficients!$G$27+Coefficients!$H$27)*$G34)))</f>
        <v>7.1002630937333333E-2</v>
      </c>
      <c r="V34" s="29">
        <f>IF('Peak Areas'!Y30=0,0,((('Peak Areas'!Y30*Coefficients!$G$34+Coefficients!$H$34)*$G34)))</f>
        <v>1.1778430615062223</v>
      </c>
      <c r="W34" s="29">
        <f>IF('Peak Areas'!Z30=0,0,((('Peak Areas'!Z30*Coefficients!$G$52+Coefficients!$H$52)*$G34)))</f>
        <v>0.95834093656888897</v>
      </c>
      <c r="X34" s="29">
        <f>IF('Peak Areas'!AA30=0,0,((('Peak Areas'!AA30*Coefficients!$G$33+Coefficients!$H$33)*$G34)))</f>
        <v>8.5876314721999997E-2</v>
      </c>
      <c r="Y34" s="29">
        <f>IF('Peak Areas'!AC30=0,0,((('Peak Areas'!AC30*Coefficients!$G$19+Coefficients!$H$19)*$G34)))</f>
        <v>0.97998867633333342</v>
      </c>
      <c r="Z34" s="29">
        <f>IF('Peak Areas'!AD30=0,0,((('Peak Areas'!AD30*Coefficients!$G$18+Coefficients!$H$18)*$G34)))</f>
        <v>0</v>
      </c>
      <c r="AA34" s="29">
        <f>IF('Peak Areas'!AE30=0,0,((('Peak Areas'!AE30*Coefficients!$G$18+Coefficients!$H$18)*$G34)))</f>
        <v>11.897583860555557</v>
      </c>
      <c r="AB34" s="29">
        <f>IF('Peak Areas'!AF30=0,0,((('Peak Areas'!AF30*Coefficients!$G$18+Coefficients!$H$18)*$G34)))</f>
        <v>0.56315857888888898</v>
      </c>
      <c r="AC34" s="29">
        <f>IF('Peak Areas'!AG30=0,0,((('Peak Areas'!AG30*Coefficients!$G$7+Coefficients!$H$7)*$G34)))</f>
        <v>0.13341451464000001</v>
      </c>
      <c r="AD34" s="29">
        <f>IF('Peak Areas'!AH30=0,0,((('Peak Areas'!AH30*Coefficients!$G$6+Coefficients!$H$6)*$G34)))</f>
        <v>2.4746437063333335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1.4600012022444445E-2</v>
      </c>
      <c r="AG34" s="29">
        <f>IF('Peak Areas'!AK30=0,0,((('Peak Areas'!AK30*Coefficients!$G$31+Coefficients!$H$31)*$G34)))</f>
        <v>0.30239895832666669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4.4961973650000001E-2</v>
      </c>
      <c r="AL34" s="29">
        <f t="shared" si="0"/>
        <v>11.942545834205557</v>
      </c>
      <c r="AM34" s="29">
        <f t="shared" si="1"/>
        <v>12.505704413094445</v>
      </c>
    </row>
    <row r="35" spans="1:39" x14ac:dyDescent="0.25">
      <c r="A35" s="2">
        <f>'Peak Areas'!A31</f>
        <v>0</v>
      </c>
      <c r="B35" s="60">
        <f>'Peak Areas'!B31</f>
        <v>0</v>
      </c>
      <c r="C35" s="2">
        <f>'Peak Areas'!C31</f>
        <v>25</v>
      </c>
      <c r="D35" s="2">
        <f>'Peak Areas'!D31</f>
        <v>0</v>
      </c>
      <c r="E35" s="2" t="str">
        <f>'Peak Areas'!E31</f>
        <v>PFOS</v>
      </c>
      <c r="F35" s="29">
        <f>'Peak Areas'!F31</f>
        <v>4.4999999999999998E-2</v>
      </c>
      <c r="G35" s="29">
        <f>((1/'Peak Areas'!$G31)*(('Peak Areas'!$H31+('Internal Standard'!$E$10/1000))/'Peak Areas'!$F31)*'Peak Areas'!$J31)*H35</f>
        <v>0.12222222222222223</v>
      </c>
      <c r="H35" s="29">
        <v>1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0.24917432479671109</v>
      </c>
      <c r="K35" s="29">
        <f>IF('Peak Areas'!N31=0,0,((('Peak Areas'!N31*Coefficients!$G$41+Coefficients!$H$41)*$G35)))</f>
        <v>8.16762672E-2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1.5799347895222222</v>
      </c>
      <c r="N35" s="29">
        <f>IF('Peak Areas'!Q31=0,0,((('Peak Areas'!Q31*Coefficients!$G$11+Coefficients!$H$11)*$G35)))</f>
        <v>0</v>
      </c>
      <c r="O35" s="29">
        <f>IF('Peak Areas'!R31=0,0,((('Peak Areas'!R31*Coefficients!$G$39+Coefficients!$H$39)*$G35)))</f>
        <v>0.22147730300666668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3.4204297766222219E-2</v>
      </c>
      <c r="R35" s="29">
        <f>IF('Peak Areas'!U31=0,0,((('Peak Areas'!U31*Coefficients!$G$26+Coefficients!$H$26)*$G35)))</f>
        <v>0.586754706593</v>
      </c>
      <c r="S35" s="29">
        <f>IF('Peak Areas'!V31=0,0,((('Peak Areas'!V31*Coefficients!$G$13+Coefficients!$H$13)*$G35)))</f>
        <v>0.10546616814800001</v>
      </c>
      <c r="T35" s="29">
        <f>IF('Peak Areas'!W31=0,0,((('Peak Areas'!W31*Coefficients!$G$12+Coefficients!$H$12)*$G35)))</f>
        <v>0.51226775847768902</v>
      </c>
      <c r="U35" s="29">
        <f>IF('Peak Areas'!X31=0,0,((('Peak Areas'!X31*Coefficients!$G$27+Coefficients!$H$27)*$G35)))</f>
        <v>9.3017413155333337E-2</v>
      </c>
      <c r="V35" s="29">
        <f>IF('Peak Areas'!Y31=0,0,((('Peak Areas'!Y31*Coefficients!$G$34+Coefficients!$H$34)*$G35)))</f>
        <v>1.1648573916980001</v>
      </c>
      <c r="W35" s="29">
        <f>IF('Peak Areas'!Z31=0,0,((('Peak Areas'!Z31*Coefficients!$G$52+Coefficients!$H$52)*$G35)))</f>
        <v>0.86309487200444446</v>
      </c>
      <c r="X35" s="29">
        <f>IF('Peak Areas'!AA31=0,0,((('Peak Areas'!AA31*Coefficients!$G$33+Coefficients!$H$33)*$G35)))</f>
        <v>0.23024809019666664</v>
      </c>
      <c r="Y35" s="29">
        <f>IF('Peak Areas'!AC31=0,0,((('Peak Areas'!AC31*Coefficients!$G$19+Coefficients!$H$19)*$G35)))</f>
        <v>0.93251324833333349</v>
      </c>
      <c r="Z35" s="29">
        <f>IF('Peak Areas'!AD31=0,0,((('Peak Areas'!AD31*Coefficients!$G$18+Coefficients!$H$18)*$G35)))</f>
        <v>0</v>
      </c>
      <c r="AA35" s="29">
        <f>IF('Peak Areas'!AE31=0,0,((('Peak Areas'!AE31*Coefficients!$G$18+Coefficients!$H$18)*$G35)))</f>
        <v>10.761317062222224</v>
      </c>
      <c r="AB35" s="29">
        <f>IF('Peak Areas'!AF31=0,0,((('Peak Areas'!AF31*Coefficients!$G$18+Coefficients!$H$18)*$G35)))</f>
        <v>0.49476037722222227</v>
      </c>
      <c r="AC35" s="29">
        <f>IF('Peak Areas'!AG31=0,0,((('Peak Areas'!AG31*Coefficients!$G$7+Coefficients!$H$7)*$G35)))</f>
        <v>0.13887468144000001</v>
      </c>
      <c r="AD35" s="29">
        <f>IF('Peak Areas'!AH31=0,0,((('Peak Areas'!AH31*Coefficients!$G$6+Coefficients!$H$6)*$G35)))</f>
        <v>2.137154372271111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2.4713820486666666E-2</v>
      </c>
      <c r="AG35" s="29">
        <f>IF('Peak Areas'!AK31=0,0,((('Peak Areas'!AK31*Coefficients!$G$31+Coefficients!$H$31)*$G35)))</f>
        <v>0.27356508537111113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4.5894518288666669E-2</v>
      </c>
      <c r="AL35" s="29">
        <f t="shared" si="0"/>
        <v>10.80721158051089</v>
      </c>
      <c r="AM35" s="29">
        <f t="shared" si="1"/>
        <v>11.301971957733112</v>
      </c>
    </row>
    <row r="36" spans="1:39" x14ac:dyDescent="0.25">
      <c r="A36" s="2">
        <f>'Peak Areas'!A32</f>
        <v>0</v>
      </c>
      <c r="B36" s="60">
        <f>'Peak Areas'!B32</f>
        <v>0</v>
      </c>
      <c r="C36" s="2">
        <f>'Peak Areas'!C32</f>
        <v>25</v>
      </c>
      <c r="D36" s="2">
        <f>'Peak Areas'!D32</f>
        <v>0</v>
      </c>
      <c r="E36" s="2" t="str">
        <f>'Peak Areas'!E32</f>
        <v>PFOS</v>
      </c>
      <c r="F36" s="29">
        <f>'Peak Areas'!F32</f>
        <v>4.4999999999999998E-2</v>
      </c>
      <c r="G36" s="29">
        <f>((1/'Peak Areas'!$G32)*(('Peak Areas'!$H32+('Internal Standard'!$E$10/1000))/'Peak Areas'!$F32)*'Peak Areas'!$J32)*H36</f>
        <v>0.12222222222222223</v>
      </c>
      <c r="H36" s="29">
        <v>1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0.13399706892391111</v>
      </c>
      <c r="K36" s="29">
        <f>IF('Peak Areas'!N32=0,0,((('Peak Areas'!N32*Coefficients!$G$41+Coefficients!$H$41)*$G36)))</f>
        <v>5.5277785200000006E-2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1.6710936871444444</v>
      </c>
      <c r="N36" s="29">
        <f>IF('Peak Areas'!Q32=0,0,((('Peak Areas'!Q32*Coefficients!$G$11+Coefficients!$H$11)*$G36)))</f>
        <v>0</v>
      </c>
      <c r="O36" s="29">
        <f>IF('Peak Areas'!R32=0,0,((('Peak Areas'!R32*Coefficients!$G$39+Coefficients!$H$39)*$G36)))</f>
        <v>0.25732739944022226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1.6275815546222223E-2</v>
      </c>
      <c r="R36" s="29">
        <f>IF('Peak Areas'!U32=0,0,((('Peak Areas'!U32*Coefficients!$G$26+Coefficients!$H$26)*$G36)))</f>
        <v>0.6887951303754889</v>
      </c>
      <c r="S36" s="29">
        <f>IF('Peak Areas'!V32=0,0,((('Peak Areas'!V32*Coefficients!$G$13+Coefficients!$H$13)*$G36)))</f>
        <v>0.35420438300133339</v>
      </c>
      <c r="T36" s="29">
        <f>IF('Peak Areas'!W32=0,0,((('Peak Areas'!W32*Coefficients!$G$12+Coefficients!$H$12)*$G36)))</f>
        <v>0.54522020966257789</v>
      </c>
      <c r="U36" s="29">
        <f>IF('Peak Areas'!X32=0,0,((('Peak Areas'!X32*Coefficients!$G$27+Coefficients!$H$27)*$G36)))</f>
        <v>6.9888924006000011E-2</v>
      </c>
      <c r="V36" s="29">
        <f>IF('Peak Areas'!Y32=0,0,((('Peak Areas'!Y32*Coefficients!$G$34+Coefficients!$H$34)*$G36)))</f>
        <v>1.2878645057055556</v>
      </c>
      <c r="W36" s="29">
        <f>IF('Peak Areas'!Z32=0,0,((('Peak Areas'!Z32*Coefficients!$G$52+Coefficients!$H$52)*$G36)))</f>
        <v>0.84842553414666677</v>
      </c>
      <c r="X36" s="29">
        <f>IF('Peak Areas'!AA32=0,0,((('Peak Areas'!AA32*Coefficients!$G$33+Coefficients!$H$33)*$G36)))</f>
        <v>0.1038681996268889</v>
      </c>
      <c r="Y36" s="29">
        <f>IF('Peak Areas'!AC32=0,0,((('Peak Areas'!AC32*Coefficients!$G$19+Coefficients!$H$19)*$G36)))</f>
        <v>0.96700537266666675</v>
      </c>
      <c r="Z36" s="29">
        <f>IF('Peak Areas'!AD32=0,0,((('Peak Areas'!AD32*Coefficients!$G$18+Coefficients!$H$18)*$G36)))</f>
        <v>0</v>
      </c>
      <c r="AA36" s="29">
        <f>IF('Peak Areas'!AE32=0,0,((('Peak Areas'!AE32*Coefficients!$G$18+Coefficients!$H$18)*$G36)))</f>
        <v>10.898470403333334</v>
      </c>
      <c r="AB36" s="29">
        <f>IF('Peak Areas'!AF32=0,0,((('Peak Areas'!AF32*Coefficients!$G$18+Coefficients!$H$18)*$G36)))</f>
        <v>0.48092903833333339</v>
      </c>
      <c r="AC36" s="29">
        <f>IF('Peak Areas'!AG32=0,0,((('Peak Areas'!AG32*Coefficients!$G$7+Coefficients!$H$7)*$G36)))</f>
        <v>0.14308300512</v>
      </c>
      <c r="AD36" s="29">
        <f>IF('Peak Areas'!AH32=0,0,((('Peak Areas'!AH32*Coefficients!$G$6+Coefficients!$H$6)*$G36)))</f>
        <v>2.1380749023333334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1.3895320755555555E-2</v>
      </c>
      <c r="AG36" s="29">
        <f>IF('Peak Areas'!AK32=0,0,((('Peak Areas'!AK32*Coefficients!$G$31+Coefficients!$H$31)*$G36)))</f>
        <v>0.25023045622666668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3.6080596138888886E-2</v>
      </c>
      <c r="AL36" s="29">
        <f t="shared" si="0"/>
        <v>10.934550999472224</v>
      </c>
      <c r="AM36" s="29">
        <f t="shared" si="1"/>
        <v>11.415480037805557</v>
      </c>
    </row>
    <row r="37" spans="1:39" x14ac:dyDescent="0.25">
      <c r="A37" s="2">
        <f>'Peak Areas'!A33</f>
        <v>0</v>
      </c>
      <c r="B37" s="60">
        <f>'Peak Areas'!B33</f>
        <v>0</v>
      </c>
      <c r="C37" s="2">
        <f>'Peak Areas'!C33</f>
        <v>25</v>
      </c>
      <c r="D37" s="2">
        <f>'Peak Areas'!D33</f>
        <v>0</v>
      </c>
      <c r="E37" s="2" t="str">
        <f>'Peak Areas'!E33</f>
        <v>PFOS</v>
      </c>
      <c r="F37" s="29">
        <f>'Peak Areas'!F33</f>
        <v>4.4999999999999998E-2</v>
      </c>
      <c r="G37" s="29">
        <f>((1/'Peak Areas'!$G33)*(('Peak Areas'!$H33+('Internal Standard'!$E$10/1000))/'Peak Areas'!$F33)*'Peak Areas'!$J33)*H37</f>
        <v>0.12222222222222223</v>
      </c>
      <c r="H37" s="29">
        <v>1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0.30976958792657777</v>
      </c>
      <c r="K37" s="29">
        <f>IF('Peak Areas'!N33=0,0,((('Peak Areas'!N33*Coefficients!$G$41+Coefficients!$H$41)*$G37)))</f>
        <v>0.11356648160000002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2.1182542478777782</v>
      </c>
      <c r="N37" s="29">
        <f>IF('Peak Areas'!Q33=0,0,((('Peak Areas'!Q33*Coefficients!$G$11+Coefficients!$H$11)*$G37)))</f>
        <v>7.147043143533334E-2</v>
      </c>
      <c r="O37" s="29">
        <f>IF('Peak Areas'!R33=0,0,((('Peak Areas'!R33*Coefficients!$G$39+Coefficients!$H$39)*$G37)))</f>
        <v>0.37947203715666666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2.1853565570222219E-2</v>
      </c>
      <c r="R37" s="29">
        <f>IF('Peak Areas'!U33=0,0,((('Peak Areas'!U33*Coefficients!$G$26+Coefficients!$H$26)*$G37)))</f>
        <v>0.83294782857366667</v>
      </c>
      <c r="S37" s="29">
        <f>IF('Peak Areas'!V33=0,0,((('Peak Areas'!V33*Coefficients!$G$13+Coefficients!$H$13)*$G37)))</f>
        <v>0</v>
      </c>
      <c r="T37" s="29">
        <f>IF('Peak Areas'!W33=0,0,((('Peak Areas'!W33*Coefficients!$G$12+Coefficients!$H$12)*$G37)))</f>
        <v>0.52273444745231123</v>
      </c>
      <c r="U37" s="29">
        <f>IF('Peak Areas'!X33=0,0,((('Peak Areas'!X33*Coefficients!$G$27+Coefficients!$H$27)*$G37)))</f>
        <v>5.7027897388000001E-2</v>
      </c>
      <c r="V37" s="29">
        <f>IF('Peak Areas'!Y33=0,0,((('Peak Areas'!Y33*Coefficients!$G$34+Coefficients!$H$34)*$G37)))</f>
        <v>1.4044909059768889</v>
      </c>
      <c r="W37" s="29">
        <f>IF('Peak Areas'!Z33=0,0,((('Peak Areas'!Z33*Coefficients!$G$52+Coefficients!$H$52)*$G37)))</f>
        <v>0.99787072146666667</v>
      </c>
      <c r="X37" s="29">
        <f>IF('Peak Areas'!AA33=0,0,((('Peak Areas'!AA33*Coefficients!$G$33+Coefficients!$H$33)*$G37)))</f>
        <v>5.3997489526444446E-2</v>
      </c>
      <c r="Y37" s="29">
        <f>IF('Peak Areas'!AC33=0,0,((('Peak Areas'!AC33*Coefficients!$G$19+Coefficients!$H$19)*$G37)))</f>
        <v>1.035098064</v>
      </c>
      <c r="Z37" s="29">
        <f>IF('Peak Areas'!AD33=0,0,((('Peak Areas'!AD33*Coefficients!$G$18+Coefficients!$H$18)*$G37)))</f>
        <v>0</v>
      </c>
      <c r="AA37" s="29">
        <f>IF('Peak Areas'!AE33=0,0,((('Peak Areas'!AE33*Coefficients!$G$18+Coefficients!$H$18)*$G37)))</f>
        <v>12.721797806666668</v>
      </c>
      <c r="AB37" s="29">
        <f>IF('Peak Areas'!AF33=0,0,((('Peak Areas'!AF33*Coefficients!$G$18+Coefficients!$H$18)*$G37)))</f>
        <v>0.58033620944444453</v>
      </c>
      <c r="AC37" s="29">
        <f>IF('Peak Areas'!AG33=0,0,((('Peak Areas'!AG33*Coefficients!$G$7+Coefficients!$H$7)*$G37)))</f>
        <v>0.12632961528</v>
      </c>
      <c r="AD37" s="29">
        <f>IF('Peak Areas'!AH33=0,0,((('Peak Areas'!AH33*Coefficients!$G$6+Coefficients!$H$6)*$G37)))</f>
        <v>2.5240358974844441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1.4093825337777779E-2</v>
      </c>
      <c r="AG37" s="29">
        <f>IF('Peak Areas'!AK33=0,0,((('Peak Areas'!AK33*Coefficients!$G$31+Coefficients!$H$31)*$G37)))</f>
        <v>0.32817109013333334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5.0646055257111113E-2</v>
      </c>
      <c r="AL37" s="29">
        <f t="shared" si="0"/>
        <v>12.772443861923779</v>
      </c>
      <c r="AM37" s="29">
        <f t="shared" si="1"/>
        <v>13.352780071368224</v>
      </c>
    </row>
    <row r="38" spans="1:39" x14ac:dyDescent="0.25">
      <c r="A38" s="2">
        <f>'Peak Areas'!A34</f>
        <v>0</v>
      </c>
      <c r="B38" s="60">
        <f>'Peak Areas'!B34</f>
        <v>0</v>
      </c>
      <c r="C38" s="2">
        <f>'Peak Areas'!C34</f>
        <v>25</v>
      </c>
      <c r="D38" s="2">
        <f>'Peak Areas'!D34</f>
        <v>0</v>
      </c>
      <c r="E38" s="2" t="str">
        <f>'Peak Areas'!E34</f>
        <v>PFOS</v>
      </c>
      <c r="F38" s="29">
        <f>'Peak Areas'!F34</f>
        <v>4.4999999999999998E-2</v>
      </c>
      <c r="G38" s="29">
        <f>((1/'Peak Areas'!$G34)*(('Peak Areas'!$H34+('Internal Standard'!$E$10/1000))/'Peak Areas'!$F34)*'Peak Areas'!$J34)*H38</f>
        <v>0.12222222222222223</v>
      </c>
      <c r="H38" s="29">
        <v>1</v>
      </c>
      <c r="I38" s="29">
        <f>IF('Peak Areas'!L34=0,0,((('Peak Areas'!L34*Coefficients!$G$21+Coefficients!$H$21)*$G38)))</f>
        <v>0</v>
      </c>
      <c r="J38" s="29">
        <f>IF('Peak Areas'!M34=0,0,((('Peak Areas'!M34*Coefficients!$G$20+Coefficients!$H$20)*$G38)))</f>
        <v>0.30750214057102221</v>
      </c>
      <c r="K38" s="29">
        <f>IF('Peak Areas'!N34=0,0,((('Peak Areas'!N34*Coefficients!$G$41+Coefficients!$H$41)*$G38)))</f>
        <v>0.10092913600000002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2.1563972832111116</v>
      </c>
      <c r="N38" s="29">
        <f>IF('Peak Areas'!Q34=0,0,((('Peak Areas'!Q34*Coefficients!$G$11+Coefficients!$H$11)*$G38)))</f>
        <v>0</v>
      </c>
      <c r="O38" s="29">
        <f>IF('Peak Areas'!R34=0,0,((('Peak Areas'!R34*Coefficients!$G$39+Coefficients!$H$39)*$G38)))</f>
        <v>0.48415659614422224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1.8725303652000001E-2</v>
      </c>
      <c r="R38" s="29">
        <f>IF('Peak Areas'!U34=0,0,((('Peak Areas'!U34*Coefficients!$G$26+Coefficients!$H$26)*$G38)))</f>
        <v>0.8672099830890222</v>
      </c>
      <c r="S38" s="29">
        <f>IF('Peak Areas'!V34=0,0,((('Peak Areas'!V34*Coefficients!$G$13+Coefficients!$H$13)*$G38)))</f>
        <v>0.40465105608400004</v>
      </c>
      <c r="T38" s="29">
        <f>IF('Peak Areas'!W34=0,0,((('Peak Areas'!W34*Coefficients!$G$12+Coefficients!$H$12)*$G38)))</f>
        <v>0.58263933703408899</v>
      </c>
      <c r="U38" s="29">
        <f>IF('Peak Areas'!X34=0,0,((('Peak Areas'!X34*Coefficients!$G$27+Coefficients!$H$27)*$G38)))</f>
        <v>5.9789280327333334E-2</v>
      </c>
      <c r="V38" s="29">
        <f>IF('Peak Areas'!Y34=0,0,((('Peak Areas'!Y34*Coefficients!$G$34+Coefficients!$H$34)*$G38)))</f>
        <v>1.5954434477251112</v>
      </c>
      <c r="W38" s="29">
        <f>IF('Peak Areas'!Z34=0,0,((('Peak Areas'!Z34*Coefficients!$G$52+Coefficients!$H$52)*$G38)))</f>
        <v>0.98026123814666666</v>
      </c>
      <c r="X38" s="29">
        <f>IF('Peak Areas'!AA34=0,0,((('Peak Areas'!AA34*Coefficients!$G$33+Coefficients!$H$33)*$G38)))</f>
        <v>9.2186575325777773E-2</v>
      </c>
      <c r="Y38" s="29">
        <f>IF('Peak Areas'!AC34=0,0,((('Peak Areas'!AC34*Coefficients!$G$19+Coefficients!$H$19)*$G38)))</f>
        <v>1.209453245</v>
      </c>
      <c r="Z38" s="29">
        <f>IF('Peak Areas'!AD34=0,0,((('Peak Areas'!AD34*Coefficients!$G$18+Coefficients!$H$18)*$G38)))</f>
        <v>0</v>
      </c>
      <c r="AA38" s="29">
        <f>IF('Peak Areas'!AE34=0,0,((('Peak Areas'!AE34*Coefficients!$G$18+Coefficients!$H$18)*$G38)))</f>
        <v>13.466191542222223</v>
      </c>
      <c r="AB38" s="29">
        <f>IF('Peak Areas'!AF34=0,0,((('Peak Areas'!AF34*Coefficients!$G$18+Coefficients!$H$18)*$G38)))</f>
        <v>0.58180857777777784</v>
      </c>
      <c r="AC38" s="29">
        <f>IF('Peak Areas'!AG34=0,0,((('Peak Areas'!AG34*Coefficients!$G$7+Coefficients!$H$7)*$G38)))</f>
        <v>0.19328990471999999</v>
      </c>
      <c r="AD38" s="29">
        <f>IF('Peak Areas'!AH34=0,0,((('Peak Areas'!AH34*Coefficients!$G$6+Coefficients!$H$6)*$G38)))</f>
        <v>2.7026187295555553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2.0386420594222222E-2</v>
      </c>
      <c r="AG38" s="29">
        <f>IF('Peak Areas'!AK34=0,0,((('Peak Areas'!AK34*Coefficients!$G$31+Coefficients!$H$31)*$G38)))</f>
        <v>0.29342181437555559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3.903365416133333E-2</v>
      </c>
      <c r="AL38" s="29">
        <f t="shared" si="0"/>
        <v>13.505225196383556</v>
      </c>
      <c r="AM38" s="29">
        <f t="shared" si="1"/>
        <v>14.087033774161334</v>
      </c>
    </row>
    <row r="39" spans="1:39" x14ac:dyDescent="0.25">
      <c r="A39" s="2">
        <f>'Peak Areas'!A35</f>
        <v>0</v>
      </c>
      <c r="B39" s="60">
        <f>'Peak Areas'!B35</f>
        <v>0</v>
      </c>
      <c r="C39" s="2">
        <f>'Peak Areas'!C35</f>
        <v>25</v>
      </c>
      <c r="D39" s="2">
        <f>'Peak Areas'!D35</f>
        <v>0</v>
      </c>
      <c r="E39" s="2" t="str">
        <f>'Peak Areas'!E35</f>
        <v>PFOS</v>
      </c>
      <c r="F39" s="29">
        <f>'Peak Areas'!F35</f>
        <v>4.4999999999999998E-2</v>
      </c>
      <c r="G39" s="29">
        <f>((1/'Peak Areas'!$G35)*(('Peak Areas'!$H35+('Internal Standard'!$E$10/1000))/'Peak Areas'!$F35)*'Peak Areas'!$J35)*H39</f>
        <v>0.12222222222222223</v>
      </c>
      <c r="H39" s="29">
        <v>1</v>
      </c>
      <c r="I39" s="29">
        <f>IF('Peak Areas'!L35=0,0,((('Peak Areas'!L35*Coefficients!$G$21+Coefficients!$H$21)*$G39)))</f>
        <v>0</v>
      </c>
      <c r="J39" s="29">
        <f>IF('Peak Areas'!M35=0,0,((('Peak Areas'!M35*Coefficients!$G$20+Coefficients!$H$20)*$G39)))</f>
        <v>0.28937163151599998</v>
      </c>
      <c r="K39" s="29">
        <f>IF('Peak Areas'!N35=0,0,((('Peak Areas'!N35*Coefficients!$G$41+Coefficients!$H$41)*$G39)))</f>
        <v>0.11854932760000002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2.0588812130333336</v>
      </c>
      <c r="N39" s="29">
        <f>IF('Peak Areas'!Q35=0,0,((('Peak Areas'!Q35*Coefficients!$G$11+Coefficients!$H$11)*$G39)))</f>
        <v>0</v>
      </c>
      <c r="O39" s="29">
        <f>IF('Peak Areas'!R35=0,0,((('Peak Areas'!R35*Coefficients!$G$39+Coefficients!$H$39)*$G39)))</f>
        <v>0.45138099183466673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1.3044261960888889E-2</v>
      </c>
      <c r="R39" s="29">
        <f>IF('Peak Areas'!U35=0,0,((('Peak Areas'!U35*Coefficients!$G$26+Coefficients!$H$26)*$G39)))</f>
        <v>0.71428296647742229</v>
      </c>
      <c r="S39" s="29">
        <f>IF('Peak Areas'!V35=0,0,((('Peak Areas'!V35*Coefficients!$G$13+Coefficients!$H$13)*$G39)))</f>
        <v>0.37216071900333336</v>
      </c>
      <c r="T39" s="29">
        <f>IF('Peak Areas'!W35=0,0,((('Peak Areas'!W35*Coefficients!$G$12+Coefficients!$H$12)*$G39)))</f>
        <v>0.54202020284231123</v>
      </c>
      <c r="U39" s="29">
        <f>IF('Peak Areas'!X35=0,0,((('Peak Areas'!X35*Coefficients!$G$27+Coefficients!$H$27)*$G39)))</f>
        <v>5.9331592547333334E-2</v>
      </c>
      <c r="V39" s="29">
        <f>IF('Peak Areas'!Y35=0,0,((('Peak Areas'!Y35*Coefficients!$G$34+Coefficients!$H$34)*$G39)))</f>
        <v>1.4002303015971111</v>
      </c>
      <c r="W39" s="29">
        <f>IF('Peak Areas'!Z35=0,0,((('Peak Areas'!Z35*Coefficients!$G$52+Coefficients!$H$52)*$G39)))</f>
        <v>0.95092256243111117</v>
      </c>
      <c r="X39" s="29">
        <f>IF('Peak Areas'!AA35=0,0,((('Peak Areas'!AA35*Coefficients!$G$33+Coefficients!$H$33)*$G39)))</f>
        <v>0.10740543913488888</v>
      </c>
      <c r="Y39" s="29">
        <f>IF('Peak Areas'!AC35=0,0,((('Peak Areas'!AC35*Coefficients!$G$19+Coefficients!$H$19)*$G39)))</f>
        <v>1.1360112096666668</v>
      </c>
      <c r="Z39" s="29">
        <f>IF('Peak Areas'!AD35=0,0,((('Peak Areas'!AD35*Coefficients!$G$18+Coefficients!$H$18)*$G39)))</f>
        <v>0</v>
      </c>
      <c r="AA39" s="29">
        <f>IF('Peak Areas'!AE35=0,0,((('Peak Areas'!AE35*Coefficients!$G$18+Coefficients!$H$18)*$G39)))</f>
        <v>12.902631408333335</v>
      </c>
      <c r="AB39" s="29">
        <f>IF('Peak Areas'!AF35=0,0,((('Peak Areas'!AF35*Coefficients!$G$18+Coefficients!$H$18)*$G39)))</f>
        <v>0.64369266500000011</v>
      </c>
      <c r="AC39" s="29">
        <f>IF('Peak Areas'!AG35=0,0,((('Peak Areas'!AG35*Coefficients!$G$7+Coefficients!$H$7)*$G39)))</f>
        <v>0.15176600207999999</v>
      </c>
      <c r="AD39" s="29">
        <f>IF('Peak Areas'!AH35=0,0,((('Peak Areas'!AH35*Coefficients!$G$6+Coefficients!$H$6)*$G39)))</f>
        <v>2.6792602792266664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2.7334080972000002E-2</v>
      </c>
      <c r="AG39" s="29">
        <f>IF('Peak Areas'!AK35=0,0,((('Peak Areas'!AK35*Coefficients!$G$31+Coefficients!$H$31)*$G39)))</f>
        <v>0.30554987640222225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4.1298405426666671E-2</v>
      </c>
      <c r="AL39" s="29">
        <f t="shared" si="0"/>
        <v>12.943929813760001</v>
      </c>
      <c r="AM39" s="29">
        <f t="shared" si="1"/>
        <v>13.58762247876</v>
      </c>
    </row>
    <row r="40" spans="1:39" x14ac:dyDescent="0.25">
      <c r="A40" s="2">
        <f>'Peak Areas'!A36</f>
        <v>0</v>
      </c>
      <c r="B40" s="60">
        <f>'Peak Areas'!B36</f>
        <v>0</v>
      </c>
      <c r="C40" s="2">
        <f>'Peak Areas'!C36</f>
        <v>50</v>
      </c>
      <c r="D40" s="2">
        <f>'Peak Areas'!D36</f>
        <v>0</v>
      </c>
      <c r="E40" s="2" t="str">
        <f>'Peak Areas'!E36</f>
        <v>PFOS</v>
      </c>
      <c r="F40" s="29">
        <f>'Peak Areas'!F36</f>
        <v>4.4999999999999998E-2</v>
      </c>
      <c r="G40" s="29">
        <f>((1/'Peak Areas'!$G36)*(('Peak Areas'!$H36+('Internal Standard'!$E$10/1000))/'Peak Areas'!$F36)*'Peak Areas'!$J36)*H40</f>
        <v>0.12222222222222223</v>
      </c>
      <c r="H40" s="29">
        <v>1</v>
      </c>
      <c r="I40" s="29">
        <f>IF('Peak Areas'!L36=0,0,((('Peak Areas'!L36*Coefficients!$G$21+Coefficients!$H$21)*$G40)))</f>
        <v>0</v>
      </c>
      <c r="J40" s="29">
        <f>IF('Peak Areas'!M36=0,0,((('Peak Areas'!M36*Coefficients!$G$20+Coefficients!$H$20)*$G40)))</f>
        <v>0.26658832048737779</v>
      </c>
      <c r="K40" s="29">
        <f>IF('Peak Areas'!N36=0,0,((('Peak Areas'!N36*Coefficients!$G$41+Coefficients!$H$41)*$G40)))</f>
        <v>0.11114927120000001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1.9180328806222222</v>
      </c>
      <c r="N40" s="29">
        <f>IF('Peak Areas'!Q36=0,0,((('Peak Areas'!Q36*Coefficients!$G$11+Coefficients!$H$11)*$G40)))</f>
        <v>0</v>
      </c>
      <c r="O40" s="29">
        <f>IF('Peak Areas'!R36=0,0,((('Peak Areas'!R36*Coefficients!$G$39+Coefficients!$H$39)*$G40)))</f>
        <v>0.46477970442444444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1.1376839334666667E-2</v>
      </c>
      <c r="R40" s="29">
        <f>IF('Peak Areas'!U36=0,0,((('Peak Areas'!U36*Coefficients!$G$26+Coefficients!$H$26)*$G40)))</f>
        <v>0.69938444104955555</v>
      </c>
      <c r="S40" s="29">
        <f>IF('Peak Areas'!V36=0,0,((('Peak Areas'!V36*Coefficients!$G$13+Coefficients!$H$13)*$G40)))</f>
        <v>0.31465092916400006</v>
      </c>
      <c r="T40" s="29">
        <f>IF('Peak Areas'!W36=0,0,((('Peak Areas'!W36*Coefficients!$G$12+Coefficients!$H$12)*$G40)))</f>
        <v>0.58127742936951121</v>
      </c>
      <c r="U40" s="29">
        <f>IF('Peak Areas'!X36=0,0,((('Peak Areas'!X36*Coefficients!$G$27+Coefficients!$H$27)*$G40)))</f>
        <v>6.0552093293999999E-2</v>
      </c>
      <c r="V40" s="29">
        <f>IF('Peak Areas'!Y36=0,0,((('Peak Areas'!Y36*Coefficients!$G$34+Coefficients!$H$34)*$G40)))</f>
        <v>1.5572203223084444</v>
      </c>
      <c r="W40" s="29">
        <f>IF('Peak Areas'!Z36=0,0,((('Peak Areas'!Z36*Coefficients!$G$52+Coefficients!$H$52)*$G40)))</f>
        <v>1.0503224979866668</v>
      </c>
      <c r="X40" s="29">
        <f>IF('Peak Areas'!AA36=0,0,((('Peak Areas'!AA36*Coefficients!$G$33+Coefficients!$H$33)*$G40)))</f>
        <v>9.8147478941111116E-2</v>
      </c>
      <c r="Y40" s="29">
        <f>IF('Peak Areas'!AC36=0,0,((('Peak Areas'!AC36*Coefficients!$G$19+Coefficients!$H$19)*$G40)))</f>
        <v>1.2199290436666668</v>
      </c>
      <c r="Z40" s="29">
        <f>IF('Peak Areas'!AD36=0,0,((('Peak Areas'!AD36*Coefficients!$G$18+Coefficients!$H$18)*$G40)))</f>
        <v>0</v>
      </c>
      <c r="AA40" s="29">
        <f>IF('Peak Areas'!AE36=0,0,((('Peak Areas'!AE36*Coefficients!$G$18+Coefficients!$H$18)*$G40)))</f>
        <v>12.879341218333336</v>
      </c>
      <c r="AB40" s="29">
        <f>IF('Peak Areas'!AF36=0,0,((('Peak Areas'!AF36*Coefficients!$G$18+Coefficients!$H$18)*$G40)))</f>
        <v>0.60750809777777781</v>
      </c>
      <c r="AC40" s="29">
        <f>IF('Peak Areas'!AG36=0,0,((('Peak Areas'!AG36*Coefficients!$G$7+Coefficients!$H$7)*$G40)))</f>
        <v>0.19680571944</v>
      </c>
      <c r="AD40" s="29">
        <f>IF('Peak Areas'!AH36=0,0,((('Peak Areas'!AH36*Coefficients!$G$6+Coefficients!$H$6)*$G40)))</f>
        <v>2.6308461512666663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1.7905113316444444E-2</v>
      </c>
      <c r="AG40" s="29">
        <f>IF('Peak Areas'!AK36=0,0,((('Peak Areas'!AK36*Coefficients!$G$31+Coefficients!$H$31)*$G40)))</f>
        <v>0.26215043875777777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4.2208746621555555E-2</v>
      </c>
      <c r="AL40" s="29">
        <f t="shared" si="0"/>
        <v>12.921549964954892</v>
      </c>
      <c r="AM40" s="29">
        <f t="shared" si="1"/>
        <v>13.52905806273267</v>
      </c>
    </row>
    <row r="41" spans="1:39" x14ac:dyDescent="0.25">
      <c r="A41" s="2">
        <f>'Peak Areas'!A37</f>
        <v>0</v>
      </c>
      <c r="B41" s="60">
        <f>'Peak Areas'!B37</f>
        <v>0</v>
      </c>
      <c r="C41" s="2">
        <f>'Peak Areas'!C37</f>
        <v>50</v>
      </c>
      <c r="D41" s="2">
        <f>'Peak Areas'!D37</f>
        <v>0</v>
      </c>
      <c r="E41" s="2" t="str">
        <f>'Peak Areas'!E37</f>
        <v>PFOS</v>
      </c>
      <c r="F41" s="29">
        <f>'Peak Areas'!F37</f>
        <v>4.4999999999999998E-2</v>
      </c>
      <c r="G41" s="29">
        <f>((1/'Peak Areas'!$G37)*(('Peak Areas'!$H37+('Internal Standard'!$E$10/1000))/'Peak Areas'!$F37)*'Peak Areas'!$J37)*H41</f>
        <v>0.12222222222222223</v>
      </c>
      <c r="H41" s="29">
        <v>1</v>
      </c>
      <c r="I41" s="29">
        <f>IF('Peak Areas'!L37=0,0,((('Peak Areas'!L37*Coefficients!$G$21+Coefficients!$H$21)*$G41)))</f>
        <v>0</v>
      </c>
      <c r="J41" s="29">
        <f>IF('Peak Areas'!M37=0,0,((('Peak Areas'!M37*Coefficients!$G$20+Coefficients!$H$20)*$G41)))</f>
        <v>0.27880532683911113</v>
      </c>
      <c r="K41" s="29">
        <f>IF('Peak Areas'!N37=0,0,((('Peak Areas'!N37*Coefficients!$G$41+Coefficients!$H$41)*$G41)))</f>
        <v>0.15459544760000002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1.9178406870333333</v>
      </c>
      <c r="N41" s="29">
        <f>IF('Peak Areas'!Q37=0,0,((('Peak Areas'!Q37*Coefficients!$G$11+Coefficients!$H$11)*$G41)))</f>
        <v>0</v>
      </c>
      <c r="O41" s="29">
        <f>IF('Peak Areas'!R37=0,0,((('Peak Areas'!R37*Coefficients!$G$39+Coefficients!$H$39)*$G41)))</f>
        <v>0.43390193475933336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1.4372297680888888E-2</v>
      </c>
      <c r="R41" s="29">
        <f>IF('Peak Areas'!U37=0,0,((('Peak Areas'!U37*Coefficients!$G$26+Coefficients!$H$26)*$G41)))</f>
        <v>0.72009539568022218</v>
      </c>
      <c r="S41" s="29">
        <f>IF('Peak Areas'!V37=0,0,((('Peak Areas'!V37*Coefficients!$G$13+Coefficients!$H$13)*$G41)))</f>
        <v>0.30457324504933336</v>
      </c>
      <c r="T41" s="29">
        <f>IF('Peak Areas'!W37=0,0,((('Peak Areas'!W37*Coefficients!$G$12+Coefficients!$H$12)*$G41)))</f>
        <v>0.45582954295120004</v>
      </c>
      <c r="U41" s="29">
        <f>IF('Peak Areas'!X37=0,0,((('Peak Areas'!X37*Coefficients!$G$27+Coefficients!$H$27)*$G41)))</f>
        <v>6.1696312744000004E-2</v>
      </c>
      <c r="V41" s="29">
        <f>IF('Peak Areas'!Y37=0,0,((('Peak Areas'!Y37*Coefficients!$G$34+Coefficients!$H$34)*$G41)))</f>
        <v>1.4128082580675554</v>
      </c>
      <c r="W41" s="29">
        <f>IF('Peak Areas'!Z37=0,0,((('Peak Areas'!Z37*Coefficients!$G$52+Coefficients!$H$52)*$G41)))</f>
        <v>1.0183994239466667</v>
      </c>
      <c r="X41" s="29">
        <f>IF('Peak Areas'!AA37=0,0,((('Peak Areas'!AA37*Coefficients!$G$33+Coefficients!$H$33)*$G41)))</f>
        <v>6.0329584941999997E-2</v>
      </c>
      <c r="Y41" s="29">
        <f>IF('Peak Areas'!AC37=0,0,((('Peak Areas'!AC37*Coefficients!$G$19+Coefficients!$H$19)*$G41)))</f>
        <v>1.0832978823333335</v>
      </c>
      <c r="Z41" s="29">
        <f>IF('Peak Areas'!AD37=0,0,((('Peak Areas'!AD37*Coefficients!$G$18+Coefficients!$H$18)*$G41)))</f>
        <v>0</v>
      </c>
      <c r="AA41" s="29">
        <f>IF('Peak Areas'!AE37=0,0,((('Peak Areas'!AE37*Coefficients!$G$18+Coefficients!$H$18)*$G41)))</f>
        <v>12.232213027222224</v>
      </c>
      <c r="AB41" s="29">
        <f>IF('Peak Areas'!AF37=0,0,((('Peak Areas'!AF37*Coefficients!$G$18+Coefficients!$H$18)*$G41)))</f>
        <v>0.56592484666666665</v>
      </c>
      <c r="AC41" s="29">
        <f>IF('Peak Areas'!AG37=0,0,((('Peak Areas'!AG37*Coefficients!$G$7+Coefficients!$H$7)*$G41)))</f>
        <v>0.14228395631999999</v>
      </c>
      <c r="AD41" s="29">
        <f>IF('Peak Areas'!AH37=0,0,((('Peak Areas'!AH37*Coefficients!$G$6+Coefficients!$H$6)*$G41)))</f>
        <v>2.5534640929111112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1.6664459677555556E-2</v>
      </c>
      <c r="AG41" s="29">
        <f>IF('Peak Areas'!AK37=0,0,((('Peak Areas'!AK37*Coefficients!$G$31+Coefficients!$H$31)*$G41)))</f>
        <v>0.29859407612222222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3.9655350587111116E-2</v>
      </c>
      <c r="AL41" s="29">
        <f t="shared" si="0"/>
        <v>12.271868377809335</v>
      </c>
      <c r="AM41" s="29">
        <f t="shared" si="1"/>
        <v>12.837793224476002</v>
      </c>
    </row>
    <row r="42" spans="1:39" x14ac:dyDescent="0.25">
      <c r="A42" s="2">
        <f>'Peak Areas'!A38</f>
        <v>0</v>
      </c>
      <c r="B42" s="60">
        <f>'Peak Areas'!B38</f>
        <v>0</v>
      </c>
      <c r="C42" s="2">
        <f>'Peak Areas'!C38</f>
        <v>50</v>
      </c>
      <c r="D42" s="2">
        <f>'Peak Areas'!D38</f>
        <v>0</v>
      </c>
      <c r="E42" s="2" t="str">
        <f>'Peak Areas'!E38</f>
        <v>PFOS</v>
      </c>
      <c r="F42" s="29">
        <f>'Peak Areas'!F38</f>
        <v>4.4999999999999998E-2</v>
      </c>
      <c r="G42" s="29">
        <f>((1/'Peak Areas'!$G38)*(('Peak Areas'!$H38+('Internal Standard'!$E$10/1000))/'Peak Areas'!$F38)*'Peak Areas'!$J38)*H42</f>
        <v>0.12222222222222223</v>
      </c>
      <c r="H42" s="29">
        <v>1</v>
      </c>
      <c r="I42" s="29">
        <f>IF('Peak Areas'!L38=0,0,((('Peak Areas'!L38*Coefficients!$G$21+Coefficients!$H$21)*$G42)))</f>
        <v>0</v>
      </c>
      <c r="J42" s="29">
        <f>IF('Peak Areas'!M38=0,0,((('Peak Areas'!M38*Coefficients!$G$20+Coefficients!$H$20)*$G42)))</f>
        <v>0.17687903331217777</v>
      </c>
      <c r="K42" s="29">
        <f>IF('Peak Areas'!N38=0,0,((('Peak Areas'!N38*Coefficients!$G$41+Coefficients!$H$41)*$G42)))</f>
        <v>7.0056694400000008E-2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1.8927520316222222</v>
      </c>
      <c r="N42" s="29">
        <f>IF('Peak Areas'!Q38=0,0,((('Peak Areas'!Q38*Coefficients!$G$11+Coefficients!$H$11)*$G42)))</f>
        <v>0</v>
      </c>
      <c r="O42" s="29">
        <f>IF('Peak Areas'!R38=0,0,((('Peak Areas'!R38*Coefficients!$G$39+Coefficients!$H$39)*$G42)))</f>
        <v>0.34692417300444445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1.2262196481333334E-2</v>
      </c>
      <c r="R42" s="29">
        <f>IF('Peak Areas'!U38=0,0,((('Peak Areas'!U38*Coefficients!$G$26+Coefficients!$H$26)*$G42)))</f>
        <v>0.80960903238771109</v>
      </c>
      <c r="S42" s="29">
        <f>IF('Peak Areas'!V38=0,0,((('Peak Areas'!V38*Coefficients!$G$13+Coefficients!$H$13)*$G42)))</f>
        <v>0.42661225210266673</v>
      </c>
      <c r="T42" s="29">
        <f>IF('Peak Areas'!W38=0,0,((('Peak Areas'!W38*Coefficients!$G$12+Coefficients!$H$12)*$G42)))</f>
        <v>0.58550600981057788</v>
      </c>
      <c r="U42" s="29">
        <f>IF('Peak Areas'!X38=0,0,((('Peak Areas'!X38*Coefficients!$G$27+Coefficients!$H$27)*$G42)))</f>
        <v>7.5259127291333328E-2</v>
      </c>
      <c r="V42" s="29">
        <f>IF('Peak Areas'!Y38=0,0,((('Peak Areas'!Y38*Coefficients!$G$34+Coefficients!$H$34)*$G42)))</f>
        <v>1.534938788398889</v>
      </c>
      <c r="W42" s="29">
        <f>IF('Peak Areas'!Z38=0,0,((('Peak Areas'!Z38*Coefficients!$G$52+Coefficients!$H$52)*$G42)))</f>
        <v>1.0233484944222224</v>
      </c>
      <c r="X42" s="29">
        <f>IF('Peak Areas'!AA38=0,0,((('Peak Areas'!AA38*Coefficients!$G$33+Coefficients!$H$33)*$G42)))</f>
        <v>0.11539698024555556</v>
      </c>
      <c r="Y42" s="29">
        <f>IF('Peak Areas'!AC38=0,0,((('Peak Areas'!AC38*Coefficients!$G$19+Coefficients!$H$19)*$G42)))</f>
        <v>1.1832637483333335</v>
      </c>
      <c r="Z42" s="29">
        <f>IF('Peak Areas'!AD38=0,0,((('Peak Areas'!AD38*Coefficients!$G$18+Coefficients!$H$18)*$G42)))</f>
        <v>0</v>
      </c>
      <c r="AA42" s="29">
        <f>IF('Peak Areas'!AE38=0,0,((('Peak Areas'!AE38*Coefficients!$G$18+Coefficients!$H$18)*$G42)))</f>
        <v>12.636534295000001</v>
      </c>
      <c r="AB42" s="29">
        <f>IF('Peak Areas'!AF38=0,0,((('Peak Areas'!AF38*Coefficients!$G$18+Coefficients!$H$18)*$G42)))</f>
        <v>0.59764769166666676</v>
      </c>
      <c r="AC42" s="29">
        <f>IF('Peak Areas'!AG38=0,0,((('Peak Areas'!AG38*Coefficients!$G$7+Coefficients!$H$7)*$G42)))</f>
        <v>0.31210846127999997</v>
      </c>
      <c r="AD42" s="29">
        <f>IF('Peak Areas'!AH38=0,0,((('Peak Areas'!AH38*Coefficients!$G$6+Coefficients!$H$6)*$G42)))</f>
        <v>2.6867108194177778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1.6098721618222223E-2</v>
      </c>
      <c r="AG42" s="29">
        <f>IF('Peak Areas'!AK38=0,0,((('Peak Areas'!AK38*Coefficients!$G$31+Coefficients!$H$31)*$G42)))</f>
        <v>0.30456893020888892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3.4259913749111109E-2</v>
      </c>
      <c r="AL42" s="29">
        <f t="shared" si="0"/>
        <v>12.670794208749111</v>
      </c>
      <c r="AM42" s="29">
        <f t="shared" si="1"/>
        <v>13.268441900415779</v>
      </c>
    </row>
    <row r="43" spans="1:39" x14ac:dyDescent="0.25">
      <c r="A43" s="2">
        <f>'Peak Areas'!A39</f>
        <v>0</v>
      </c>
      <c r="B43" s="60">
        <f>'Peak Areas'!B39</f>
        <v>0</v>
      </c>
      <c r="C43" s="2">
        <f>'Peak Areas'!C39</f>
        <v>50</v>
      </c>
      <c r="D43" s="2">
        <f>'Peak Areas'!D39</f>
        <v>0</v>
      </c>
      <c r="E43" s="2" t="str">
        <f>'Peak Areas'!E39</f>
        <v>PFOS</v>
      </c>
      <c r="F43" s="29">
        <f>'Peak Areas'!F39</f>
        <v>4.4999999999999998E-2</v>
      </c>
      <c r="G43" s="29">
        <f>((1/'Peak Areas'!$G39)*(('Peak Areas'!$H39+('Internal Standard'!$E$10/1000))/'Peak Areas'!$F39)*'Peak Areas'!$J39)*H43</f>
        <v>0.12222222222222223</v>
      </c>
      <c r="H43" s="29">
        <v>1</v>
      </c>
      <c r="I43" s="29">
        <f>IF('Peak Areas'!L39=0,0,((('Peak Areas'!L39*Coefficients!$G$21+Coefficients!$H$21)*$G43)))</f>
        <v>0</v>
      </c>
      <c r="J43" s="29">
        <f>IF('Peak Areas'!M39=0,0,((('Peak Areas'!M39*Coefficients!$G$20+Coefficients!$H$20)*$G43)))</f>
        <v>0.26424831481644445</v>
      </c>
      <c r="K43" s="29">
        <f>IF('Peak Areas'!N39=0,0,((('Peak Areas'!N39*Coefficients!$G$41+Coefficients!$H$41)*$G43)))</f>
        <v>0.102943478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1.978766054711111</v>
      </c>
      <c r="N43" s="29">
        <f>IF('Peak Areas'!Q39=0,0,((('Peak Areas'!Q39*Coefficients!$G$11+Coefficients!$H$11)*$G43)))</f>
        <v>0</v>
      </c>
      <c r="O43" s="29">
        <f>IF('Peak Areas'!R39=0,0,((('Peak Areas'!R39*Coefficients!$G$39+Coefficients!$H$39)*$G43)))</f>
        <v>0.44339110798155557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0</v>
      </c>
      <c r="R43" s="29">
        <f>IF('Peak Areas'!U39=0,0,((('Peak Areas'!U39*Coefficients!$G$26+Coefficients!$H$26)*$G43)))</f>
        <v>0.70929452149111116</v>
      </c>
      <c r="S43" s="29">
        <f>IF('Peak Areas'!V39=0,0,((('Peak Areas'!V39*Coefficients!$G$13+Coefficients!$H$13)*$G43)))</f>
        <v>0.31229170253600003</v>
      </c>
      <c r="T43" s="29">
        <f>IF('Peak Areas'!W39=0,0,((('Peak Areas'!W39*Coefficients!$G$12+Coefficients!$H$12)*$G43)))</f>
        <v>0.53069636918368901</v>
      </c>
      <c r="U43" s="29">
        <f>IF('Peak Areas'!X39=0,0,((('Peak Areas'!X39*Coefficients!$G$27+Coefficients!$H$27)*$G43)))</f>
        <v>6.2443869451333331E-2</v>
      </c>
      <c r="V43" s="29">
        <f>IF('Peak Areas'!Y39=0,0,((('Peak Areas'!Y39*Coefficients!$G$34+Coefficients!$H$34)*$G43)))</f>
        <v>1.4165388351082222</v>
      </c>
      <c r="W43" s="29">
        <f>IF('Peak Areas'!Z39=0,0,((('Peak Areas'!Z39*Coefficients!$G$52+Coefficients!$H$52)*$G43)))</f>
        <v>1.0170601406044446</v>
      </c>
      <c r="X43" s="29">
        <f>IF('Peak Areas'!AA39=0,0,((('Peak Areas'!AA39*Coefficients!$G$33+Coefficients!$H$33)*$G43)))</f>
        <v>0.12707860454666667</v>
      </c>
      <c r="Y43" s="29">
        <f>IF('Peak Areas'!AC39=0,0,((('Peak Areas'!AC39*Coefficients!$G$19+Coefficients!$H$19)*$G43)))</f>
        <v>1.1649868230000002</v>
      </c>
      <c r="Z43" s="29">
        <f>IF('Peak Areas'!AD39=0,0,((('Peak Areas'!AD39*Coefficients!$G$18+Coefficients!$H$18)*$G43)))</f>
        <v>0</v>
      </c>
      <c r="AA43" s="29">
        <f>IF('Peak Areas'!AE39=0,0,((('Peak Areas'!AE39*Coefficients!$G$18+Coefficients!$H$18)*$G43)))</f>
        <v>12.840613469444447</v>
      </c>
      <c r="AB43" s="29">
        <f>IF('Peak Areas'!AF39=0,0,((('Peak Areas'!AF39*Coefficients!$G$18+Coefficients!$H$18)*$G43)))</f>
        <v>0.59693381611111118</v>
      </c>
      <c r="AC43" s="29">
        <f>IF('Peak Areas'!AG39=0,0,((('Peak Areas'!AG39*Coefficients!$G$7+Coefficients!$H$7)*$G43)))</f>
        <v>0.15586778592</v>
      </c>
      <c r="AD43" s="29">
        <f>IF('Peak Areas'!AH39=0,0,((('Peak Areas'!AH39*Coefficients!$G$6+Coefficients!$H$6)*$G43)))</f>
        <v>2.2531986932399999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1.8292197251777779E-2</v>
      </c>
      <c r="AG43" s="29">
        <f>IF('Peak Areas'!AK39=0,0,((('Peak Areas'!AK39*Coefficients!$G$31+Coefficients!$H$31)*$G43)))</f>
        <v>0.28602012946222222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4.0654505557111115E-2</v>
      </c>
      <c r="AL43" s="29">
        <f t="shared" si="0"/>
        <v>12.881267975001558</v>
      </c>
      <c r="AM43" s="29">
        <f t="shared" si="1"/>
        <v>13.478201791112669</v>
      </c>
    </row>
    <row r="44" spans="1:39" x14ac:dyDescent="0.25">
      <c r="A44" s="2">
        <f>'Peak Areas'!A40</f>
        <v>0</v>
      </c>
      <c r="B44" s="60">
        <f>'Peak Areas'!B40</f>
        <v>0</v>
      </c>
      <c r="C44" s="2">
        <f>'Peak Areas'!C40</f>
        <v>50</v>
      </c>
      <c r="D44" s="2">
        <f>'Peak Areas'!D40</f>
        <v>0</v>
      </c>
      <c r="E44" s="2" t="str">
        <f>'Peak Areas'!E40</f>
        <v>PFOS</v>
      </c>
      <c r="F44" s="29">
        <f>'Peak Areas'!F40</f>
        <v>4.4999999999999998E-2</v>
      </c>
      <c r="G44" s="29">
        <f>((1/'Peak Areas'!$G40)*(('Peak Areas'!$H40+('Internal Standard'!$E$10/1000))/'Peak Areas'!$F40)*'Peak Areas'!$J40)*H44</f>
        <v>0.12222222222222223</v>
      </c>
      <c r="H44" s="29">
        <v>1</v>
      </c>
      <c r="I44" s="29">
        <f>IF('Peak Areas'!L40=0,0,((('Peak Areas'!L40*Coefficients!$G$21+Coefficients!$H$21)*$G44)))</f>
        <v>0</v>
      </c>
      <c r="J44" s="29">
        <f>IF('Peak Areas'!M40=0,0,((('Peak Areas'!M40*Coefficients!$G$20+Coefficients!$H$20)*$G44)))</f>
        <v>0.2833583611290667</v>
      </c>
      <c r="K44" s="29">
        <f>IF('Peak Areas'!N40=0,0,((('Peak Areas'!N40*Coefficients!$G$41+Coefficients!$H$41)*$G44)))</f>
        <v>9.6370362000000001E-2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2.1576539336000002</v>
      </c>
      <c r="N44" s="29">
        <f>IF('Peak Areas'!Q40=0,0,((('Peak Areas'!Q40*Coefficients!$G$11+Coefficients!$H$11)*$G44)))</f>
        <v>0</v>
      </c>
      <c r="O44" s="29">
        <f>IF('Peak Areas'!R40=0,0,((('Peak Areas'!R40*Coefficients!$G$39+Coefficients!$H$39)*$G44)))</f>
        <v>0.45823217490111112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1.8208845316444445E-2</v>
      </c>
      <c r="R44" s="29">
        <f>IF('Peak Areas'!U40=0,0,((('Peak Areas'!U40*Coefficients!$G$26+Coefficients!$H$26)*$G44)))</f>
        <v>0.79355247508802229</v>
      </c>
      <c r="S44" s="29">
        <f>IF('Peak Areas'!V40=0,0,((('Peak Areas'!V40*Coefficients!$G$13+Coefficients!$H$13)*$G44)))</f>
        <v>0.37995199212666675</v>
      </c>
      <c r="T44" s="29">
        <f>IF('Peak Areas'!W40=0,0,((('Peak Areas'!W40*Coefficients!$G$12+Coefficients!$H$12)*$G44)))</f>
        <v>0.43816283863097782</v>
      </c>
      <c r="U44" s="29">
        <f>IF('Peak Areas'!X40=0,0,((('Peak Areas'!X40*Coefficients!$G$27+Coefficients!$H$27)*$G44)))</f>
        <v>6.4091545459333335E-2</v>
      </c>
      <c r="V44" s="29">
        <f>IF('Peak Areas'!Y40=0,0,((('Peak Areas'!Y40*Coefficients!$G$34+Coefficients!$H$34)*$G44)))</f>
        <v>1.4739244874004445</v>
      </c>
      <c r="W44" s="29">
        <f>IF('Peak Areas'!Z40=0,0,((('Peak Areas'!Z40*Coefficients!$G$52+Coefficients!$H$52)*$G44)))</f>
        <v>0.8757343585466667</v>
      </c>
      <c r="X44" s="29">
        <f>IF('Peak Areas'!AA40=0,0,((('Peak Areas'!AA40*Coefficients!$G$33+Coefficients!$H$33)*$G44)))</f>
        <v>0.12683842161711109</v>
      </c>
      <c r="Y44" s="29">
        <f>IF('Peak Areas'!AC40=0,0,((('Peak Areas'!AC40*Coefficients!$G$19+Coefficients!$H$19)*$G44)))</f>
        <v>1.0926035120000002</v>
      </c>
      <c r="Z44" s="29">
        <f>IF('Peak Areas'!AD40=0,0,((('Peak Areas'!AD40*Coefficients!$G$18+Coefficients!$H$18)*$G44)))</f>
        <v>0</v>
      </c>
      <c r="AA44" s="29">
        <f>IF('Peak Areas'!AE40=0,0,((('Peak Areas'!AE40*Coefficients!$G$18+Coefficients!$H$18)*$G44)))</f>
        <v>12.340454408333335</v>
      </c>
      <c r="AB44" s="29">
        <f>IF('Peak Areas'!AF40=0,0,((('Peak Areas'!AF40*Coefficients!$G$18+Coefficients!$H$18)*$G44)))</f>
        <v>0.57400056388888887</v>
      </c>
      <c r="AC44" s="29">
        <f>IF('Peak Areas'!AG40=0,0,((('Peak Areas'!AG40*Coefficients!$G$7+Coefficients!$H$7)*$G44)))</f>
        <v>0.12893984136</v>
      </c>
      <c r="AD44" s="29">
        <f>IF('Peak Areas'!AH40=0,0,((('Peak Areas'!AH40*Coefficients!$G$6+Coefficients!$H$6)*$G44)))</f>
        <v>2.3870782841644442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1.4212928087111111E-2</v>
      </c>
      <c r="AG44" s="29">
        <f>IF('Peak Areas'!AK40=0,0,((('Peak Areas'!AK40*Coefficients!$G$31+Coefficients!$H$31)*$G44)))</f>
        <v>0.23206808882888891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3.3216351891555557E-2</v>
      </c>
      <c r="AL44" s="29">
        <f t="shared" si="0"/>
        <v>12.37367076022489</v>
      </c>
      <c r="AM44" s="29">
        <f t="shared" si="1"/>
        <v>12.947671324113779</v>
      </c>
    </row>
    <row r="45" spans="1:39" x14ac:dyDescent="0.25">
      <c r="A45" s="2">
        <f>'Peak Areas'!A41</f>
        <v>0</v>
      </c>
      <c r="B45" s="60">
        <f>'Peak Areas'!B41</f>
        <v>0</v>
      </c>
      <c r="C45" s="2">
        <f>'Peak Areas'!C41</f>
        <v>75</v>
      </c>
      <c r="D45" s="2">
        <f>'Peak Areas'!D41</f>
        <v>0</v>
      </c>
      <c r="E45" s="2" t="str">
        <f>'Peak Areas'!E41</f>
        <v>PFOS</v>
      </c>
      <c r="F45" s="29">
        <f>'Peak Areas'!F41</f>
        <v>4.4999999999999998E-2</v>
      </c>
      <c r="G45" s="29">
        <f>((1/'Peak Areas'!$G41)*(('Peak Areas'!$H41+('Internal Standard'!$E$10/1000))/'Peak Areas'!$F41)*'Peak Areas'!$J41)*H45</f>
        <v>0.12222222222222223</v>
      </c>
      <c r="H45" s="29">
        <v>1</v>
      </c>
      <c r="I45" s="29">
        <f>IF('Peak Areas'!L41=0,0,((('Peak Areas'!L41*Coefficients!$G$21+Coefficients!$H$21)*$G45)))</f>
        <v>0</v>
      </c>
      <c r="J45" s="29">
        <f>IF('Peak Areas'!M41=0,0,((('Peak Areas'!M41*Coefficients!$G$20+Coefficients!$H$20)*$G45)))</f>
        <v>0.27288275434640002</v>
      </c>
      <c r="K45" s="29">
        <f>IF('Peak Areas'!N41=0,0,((('Peak Areas'!N41*Coefficients!$G$41+Coefficients!$H$41)*$G45)))</f>
        <v>0.11233667280000002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2.049094124122222</v>
      </c>
      <c r="N45" s="29">
        <f>IF('Peak Areas'!Q41=0,0,((('Peak Areas'!Q41*Coefficients!$G$11+Coefficients!$H$11)*$G45)))</f>
        <v>0</v>
      </c>
      <c r="O45" s="29">
        <f>IF('Peak Areas'!R41=0,0,((('Peak Areas'!R41*Coefficients!$G$39+Coefficients!$H$39)*$G45)))</f>
        <v>0.42285653712866672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1.0609529807555555E-2</v>
      </c>
      <c r="R45" s="29">
        <f>IF('Peak Areas'!U41=0,0,((('Peak Areas'!U41*Coefficients!$G$26+Coefficients!$H$26)*$G45)))</f>
        <v>0.72966029354460005</v>
      </c>
      <c r="S45" s="29">
        <f>IF('Peak Areas'!V41=0,0,((('Peak Areas'!V41*Coefficients!$G$13+Coefficients!$H$13)*$G45)))</f>
        <v>0.34347135815666668</v>
      </c>
      <c r="T45" s="29">
        <f>IF('Peak Areas'!W41=0,0,((('Peak Areas'!W41*Coefficients!$G$12+Coefficients!$H$12)*$G45)))</f>
        <v>0.38900082908866673</v>
      </c>
      <c r="U45" s="29">
        <f>IF('Peak Areas'!X41=0,0,((('Peak Areas'!X41*Coefficients!$G$27+Coefficients!$H$27)*$G45)))</f>
        <v>6.281001967533334E-2</v>
      </c>
      <c r="V45" s="29">
        <f>IF('Peak Areas'!Y41=0,0,((('Peak Areas'!Y41*Coefficients!$G$34+Coefficients!$H$34)*$G45)))</f>
        <v>1.2312535087551111</v>
      </c>
      <c r="W45" s="29">
        <f>IF('Peak Areas'!Z41=0,0,((('Peak Areas'!Z41*Coefficients!$G$52+Coefficients!$H$52)*$G45)))</f>
        <v>0.80299453202222226</v>
      </c>
      <c r="X45" s="29">
        <f>IF('Peak Areas'!AA41=0,0,((('Peak Areas'!AA41*Coefficients!$G$33+Coefficients!$H$33)*$G45)))</f>
        <v>0.15581321684622224</v>
      </c>
      <c r="Y45" s="29">
        <f>IF('Peak Areas'!AC41=0,0,((('Peak Areas'!AC41*Coefficients!$G$19+Coefficients!$H$19)*$G45)))</f>
        <v>1.0446265830000001</v>
      </c>
      <c r="Z45" s="29">
        <f>IF('Peak Areas'!AD41=0,0,((('Peak Areas'!AD41*Coefficients!$G$18+Coefficients!$H$18)*$G45)))</f>
        <v>0</v>
      </c>
      <c r="AA45" s="29">
        <f>IF('Peak Areas'!AE41=0,0,((('Peak Areas'!AE41*Coefficients!$G$18+Coefficients!$H$18)*$G45)))</f>
        <v>11.644604210555556</v>
      </c>
      <c r="AB45" s="29">
        <f>IF('Peak Areas'!AF41=0,0,((('Peak Areas'!AF41*Coefficients!$G$18+Coefficients!$H$18)*$G45)))</f>
        <v>0.58966120888888895</v>
      </c>
      <c r="AC45" s="29">
        <f>IF('Peak Areas'!AG41=0,0,((('Peak Areas'!AG41*Coefficients!$G$7+Coefficients!$H$7)*$G45)))</f>
        <v>0.10179881712</v>
      </c>
      <c r="AD45" s="29">
        <f>IF('Peak Areas'!AH41=0,0,((('Peak Areas'!AH41*Coefficients!$G$6+Coefficients!$H$6)*$G45)))</f>
        <v>2.1112069311422221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2.3622045284444445E-2</v>
      </c>
      <c r="AG45" s="29">
        <f>IF('Peak Areas'!AK41=0,0,((('Peak Areas'!AK41*Coefficients!$G$31+Coefficients!$H$31)*$G45)))</f>
        <v>0.27074114936000004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4.7160114583999997E-2</v>
      </c>
      <c r="AL45" s="29">
        <f t="shared" si="0"/>
        <v>11.691764325139557</v>
      </c>
      <c r="AM45" s="29">
        <f t="shared" si="1"/>
        <v>12.281425534028447</v>
      </c>
    </row>
    <row r="46" spans="1:39" x14ac:dyDescent="0.25">
      <c r="A46" s="2">
        <f>'Peak Areas'!A42</f>
        <v>0</v>
      </c>
      <c r="B46" s="60">
        <f>'Peak Areas'!B42</f>
        <v>0</v>
      </c>
      <c r="C46" s="2">
        <f>'Peak Areas'!C42</f>
        <v>75</v>
      </c>
      <c r="D46" s="2">
        <f>'Peak Areas'!D42</f>
        <v>0</v>
      </c>
      <c r="E46" s="2" t="str">
        <f>'Peak Areas'!E42</f>
        <v>PFOS</v>
      </c>
      <c r="F46" s="29">
        <f>'Peak Areas'!F42</f>
        <v>4.4999999999999998E-2</v>
      </c>
      <c r="G46" s="29">
        <f>((1/'Peak Areas'!$G42)*(('Peak Areas'!$H42+('Internal Standard'!$E$10/1000))/'Peak Areas'!$F42)*'Peak Areas'!$J42)*H46</f>
        <v>0.12222222222222223</v>
      </c>
      <c r="H46" s="29">
        <v>1</v>
      </c>
      <c r="I46" s="29">
        <f>IF('Peak Areas'!L42=0,0,((('Peak Areas'!L42*Coefficients!$G$21+Coefficients!$H$21)*$G46)))</f>
        <v>0</v>
      </c>
      <c r="J46" s="29">
        <f>IF('Peak Areas'!M42=0,0,((('Peak Areas'!M42*Coefficients!$G$20+Coefficients!$H$20)*$G46)))</f>
        <v>0.27631113474800001</v>
      </c>
      <c r="K46" s="29">
        <f>IF('Peak Areas'!N42=0,0,((('Peak Areas'!N42*Coefficients!$G$41+Coefficients!$H$41)*$G46)))</f>
        <v>0.10285866360000001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2.1113648469222221</v>
      </c>
      <c r="N46" s="29">
        <f>IF('Peak Areas'!Q42=0,0,((('Peak Areas'!Q42*Coefficients!$G$11+Coefficients!$H$11)*$G46)))</f>
        <v>0</v>
      </c>
      <c r="O46" s="29">
        <f>IF('Peak Areas'!R42=0,0,((('Peak Areas'!R42*Coefficients!$G$39+Coefficients!$H$39)*$G46)))</f>
        <v>0.52082276147488893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1.7662875075999999E-2</v>
      </c>
      <c r="R46" s="29">
        <f>IF('Peak Areas'!U42=0,0,((('Peak Areas'!U42*Coefficients!$G$26+Coefficients!$H$26)*$G46)))</f>
        <v>0.75205262137377782</v>
      </c>
      <c r="S46" s="29">
        <f>IF('Peak Areas'!V42=0,0,((('Peak Areas'!V42*Coefficients!$G$13+Coefficients!$H$13)*$G46)))</f>
        <v>0.40293260705866668</v>
      </c>
      <c r="T46" s="29">
        <f>IF('Peak Areas'!W42=0,0,((('Peak Areas'!W42*Coefficients!$G$12+Coefficients!$H$12)*$G46)))</f>
        <v>0.50033439971044458</v>
      </c>
      <c r="U46" s="29">
        <f>IF('Peak Areas'!X42=0,0,((('Peak Areas'!X42*Coefficients!$G$27+Coefficients!$H$27)*$G46)))</f>
        <v>6.0201199329333335E-2</v>
      </c>
      <c r="V46" s="29">
        <f>IF('Peak Areas'!Y42=0,0,((('Peak Areas'!Y42*Coefficients!$G$34+Coefficients!$H$34)*$G46)))</f>
        <v>1.61362746259</v>
      </c>
      <c r="W46" s="29">
        <f>IF('Peak Areas'!Z42=0,0,((('Peak Areas'!Z42*Coefficients!$G$52+Coefficients!$H$52)*$G46)))</f>
        <v>1.0649709095422224</v>
      </c>
      <c r="X46" s="29">
        <f>IF('Peak Areas'!AA42=0,0,((('Peak Areas'!AA42*Coefficients!$G$33+Coefficients!$H$33)*$G46)))</f>
        <v>7.6006979798444438E-2</v>
      </c>
      <c r="Y46" s="29">
        <f>IF('Peak Areas'!AC42=0,0,((('Peak Areas'!AC42*Coefficients!$G$19+Coefficients!$H$19)*$G46)))</f>
        <v>1.4379148116666669</v>
      </c>
      <c r="Z46" s="29">
        <f>IF('Peak Areas'!AD42=0,0,((('Peak Areas'!AD42*Coefficients!$G$18+Coefficients!$H$18)*$G46)))</f>
        <v>0</v>
      </c>
      <c r="AA46" s="29">
        <f>IF('Peak Areas'!AE42=0,0,((('Peak Areas'!AE42*Coefficients!$G$18+Coefficients!$H$18)*$G46)))</f>
        <v>13.829598817222223</v>
      </c>
      <c r="AB46" s="29">
        <f>IF('Peak Areas'!AF42=0,0,((('Peak Areas'!AF42*Coefficients!$G$18+Coefficients!$H$18)*$G46)))</f>
        <v>0.36340727500000003</v>
      </c>
      <c r="AC46" s="29">
        <f>IF('Peak Areas'!AG42=0,0,((('Peak Areas'!AG42*Coefficients!$G$7+Coefficients!$H$7)*$G46)))</f>
        <v>0.19145209248</v>
      </c>
      <c r="AD46" s="29">
        <f>IF('Peak Areas'!AH42=0,0,((('Peak Areas'!AH42*Coefficients!$G$6+Coefficients!$H$6)*$G46)))</f>
        <v>2.8880767705288886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1.6068945930888888E-2</v>
      </c>
      <c r="AG46" s="29">
        <f>IF('Peak Areas'!AK42=0,0,((('Peak Areas'!AK42*Coefficients!$G$31+Coefficients!$H$31)*$G46)))</f>
        <v>0.30400414300666667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4.231976384044444E-2</v>
      </c>
      <c r="AL46" s="29">
        <f t="shared" si="0"/>
        <v>13.871918581062667</v>
      </c>
      <c r="AM46" s="29">
        <f t="shared" si="1"/>
        <v>14.235325856062667</v>
      </c>
    </row>
    <row r="47" spans="1:39" x14ac:dyDescent="0.25">
      <c r="A47" s="2">
        <f>'Peak Areas'!A43</f>
        <v>0</v>
      </c>
      <c r="B47" s="60">
        <f>'Peak Areas'!B43</f>
        <v>0</v>
      </c>
      <c r="C47" s="2">
        <f>'Peak Areas'!C43</f>
        <v>75</v>
      </c>
      <c r="D47" s="2">
        <f>'Peak Areas'!D43</f>
        <v>0</v>
      </c>
      <c r="E47" s="2" t="str">
        <f>'Peak Areas'!E43</f>
        <v>PFOS</v>
      </c>
      <c r="F47" s="29">
        <f>'Peak Areas'!F43</f>
        <v>4.4999999999999998E-2</v>
      </c>
      <c r="G47" s="29">
        <f>((1/'Peak Areas'!$G43)*(('Peak Areas'!$H43+('Internal Standard'!$E$10/1000))/'Peak Areas'!$F43)*'Peak Areas'!$J43)*H47</f>
        <v>0.12222222222222223</v>
      </c>
      <c r="H47" s="29">
        <v>1</v>
      </c>
      <c r="I47" s="29">
        <f>IF('Peak Areas'!L43=0,0,((('Peak Areas'!L43*Coefficients!$G$21+Coefficients!$H$21)*$G47)))</f>
        <v>0</v>
      </c>
      <c r="J47" s="29">
        <f>IF('Peak Areas'!M43=0,0,((('Peak Areas'!M43*Coefficients!$G$20+Coefficients!$H$20)*$G47)))</f>
        <v>0.23530661677013334</v>
      </c>
      <c r="K47" s="29">
        <f>IF('Peak Areas'!N43=0,0,((('Peak Areas'!N43*Coefficients!$G$41+Coefficients!$H$41)*$G47)))</f>
        <v>8.1506638399999998E-2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1.9273616617444445</v>
      </c>
      <c r="N47" s="29">
        <f>IF('Peak Areas'!Q43=0,0,((('Peak Areas'!Q43*Coefficients!$G$11+Coefficients!$H$11)*$G47)))</f>
        <v>0</v>
      </c>
      <c r="O47" s="29">
        <f>IF('Peak Areas'!R43=0,0,((('Peak Areas'!R43*Coefficients!$G$39+Coefficients!$H$39)*$G47)))</f>
        <v>0.48007625165866669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1.6334839356000001E-2</v>
      </c>
      <c r="R47" s="29">
        <f>IF('Peak Areas'!U43=0,0,((('Peak Areas'!U43*Coefficients!$G$26+Coefficients!$H$26)*$G47)))</f>
        <v>0.81572210448031113</v>
      </c>
      <c r="S47" s="29">
        <f>IF('Peak Areas'!V43=0,0,((('Peak Areas'!V43*Coefficients!$G$13+Coefficients!$H$13)*$G47)))</f>
        <v>0.44177246765666672</v>
      </c>
      <c r="T47" s="29">
        <f>IF('Peak Areas'!W43=0,0,((('Peak Areas'!W43*Coefficients!$G$12+Coefficients!$H$12)*$G47)))</f>
        <v>0.58454410299853343</v>
      </c>
      <c r="U47" s="29">
        <f>IF('Peak Areas'!X43=0,0,((('Peak Areas'!X43*Coefficients!$G$27+Coefficients!$H$27)*$G47)))</f>
        <v>0.110623136426</v>
      </c>
      <c r="V47" s="29">
        <f>IF('Peak Areas'!Y43=0,0,((('Peak Areas'!Y43*Coefficients!$G$34+Coefficients!$H$34)*$G47)))</f>
        <v>1.6721954835617778</v>
      </c>
      <c r="W47" s="29">
        <f>IF('Peak Areas'!Z43=0,0,((('Peak Areas'!Z43*Coefficients!$G$52+Coefficients!$H$52)*$G47)))</f>
        <v>1.1783914675866667</v>
      </c>
      <c r="X47" s="29">
        <f>IF('Peak Areas'!AA43=0,0,((('Peak Areas'!AA43*Coefficients!$G$33+Coefficients!$H$33)*$G47)))</f>
        <v>0.12782098814711113</v>
      </c>
      <c r="Y47" s="29">
        <f>IF('Peak Areas'!AC43=0,0,((('Peak Areas'!AC43*Coefficients!$G$19+Coefficients!$H$19)*$G47)))</f>
        <v>1.3177774610000001</v>
      </c>
      <c r="Z47" s="29">
        <f>IF('Peak Areas'!AD43=0,0,((('Peak Areas'!AD43*Coefficients!$G$18+Coefficients!$H$18)*$G47)))</f>
        <v>0</v>
      </c>
      <c r="AA47" s="29">
        <f>IF('Peak Areas'!AE43=0,0,((('Peak Areas'!AE43*Coefficients!$G$18+Coefficients!$H$18)*$G47)))</f>
        <v>12.863145166666667</v>
      </c>
      <c r="AB47" s="29">
        <f>IF('Peak Areas'!AF43=0,0,((('Peak Areas'!AF43*Coefficients!$G$18+Coefficients!$H$18)*$G47)))</f>
        <v>0.36487964333333339</v>
      </c>
      <c r="AC47" s="29">
        <f>IF('Peak Areas'!AG43=0,0,((('Peak Areas'!AG43*Coefficients!$G$7+Coefficients!$H$7)*$G47)))</f>
        <v>0.31487849711999999</v>
      </c>
      <c r="AD47" s="29">
        <f>IF('Peak Areas'!AH43=0,0,((('Peak Areas'!AH43*Coefficients!$G$6+Coefficients!$H$6)*$G47)))</f>
        <v>2.924725373631111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1.6178123451111109E-2</v>
      </c>
      <c r="AG47" s="29">
        <f>IF('Peak Areas'!AK43=0,0,((('Peak Areas'!AK43*Coefficients!$G$31+Coefficients!$H$31)*$G47)))</f>
        <v>0.29401632721999998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</v>
      </c>
      <c r="AL47" s="29">
        <f t="shared" si="0"/>
        <v>12.863145166666667</v>
      </c>
      <c r="AM47" s="29">
        <f t="shared" si="1"/>
        <v>13.228024810000001</v>
      </c>
    </row>
    <row r="48" spans="1:39" x14ac:dyDescent="0.25">
      <c r="A48" s="2">
        <f>'Peak Areas'!A44</f>
        <v>0</v>
      </c>
      <c r="B48" s="60">
        <f>'Peak Areas'!B44</f>
        <v>0</v>
      </c>
      <c r="C48" s="2">
        <f>'Peak Areas'!C44</f>
        <v>75</v>
      </c>
      <c r="D48" s="2">
        <f>'Peak Areas'!D44</f>
        <v>0</v>
      </c>
      <c r="E48" s="2" t="str">
        <f>'Peak Areas'!E44</f>
        <v>PFOS</v>
      </c>
      <c r="F48" s="29">
        <f>'Peak Areas'!F44</f>
        <v>4.4999999999999998E-2</v>
      </c>
      <c r="G48" s="29">
        <f>((1/'Peak Areas'!$G44)*(('Peak Areas'!$H44+('Internal Standard'!$E$10/1000))/'Peak Areas'!$F44)*'Peak Areas'!$J44)*H48</f>
        <v>0.12222222222222223</v>
      </c>
      <c r="H48" s="29">
        <v>1</v>
      </c>
      <c r="I48" s="29">
        <f>IF('Peak Areas'!L44=0,0,((('Peak Areas'!L44*Coefficients!$G$21+Coefficients!$H$21)*$G48)))</f>
        <v>0</v>
      </c>
      <c r="J48" s="29">
        <f>IF('Peak Areas'!M44=0,0,((('Peak Areas'!M44*Coefficients!$G$20+Coefficients!$H$20)*$G48)))</f>
        <v>0.21476354372880002</v>
      </c>
      <c r="K48" s="29">
        <f>IF('Peak Areas'!N44=0,0,((('Peak Areas'!N44*Coefficients!$G$41+Coefficients!$H$41)*$G48)))</f>
        <v>0.10186209440000001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1.625883841388889</v>
      </c>
      <c r="N48" s="29">
        <f>IF('Peak Areas'!Q44=0,0,((('Peak Areas'!Q44*Coefficients!$G$11+Coefficients!$H$11)*$G48)))</f>
        <v>0</v>
      </c>
      <c r="O48" s="29">
        <f>IF('Peak Areas'!R44=0,0,((('Peak Areas'!R44*Coefficients!$G$39+Coefficients!$H$39)*$G48)))</f>
        <v>0.34601321237511112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1.019636313911111E-2</v>
      </c>
      <c r="R48" s="29">
        <f>IF('Peak Areas'!U44=0,0,((('Peak Areas'!U44*Coefficients!$G$26+Coefficients!$H$26)*$G48)))</f>
        <v>0.53656961384008894</v>
      </c>
      <c r="S48" s="29">
        <f>IF('Peak Areas'!V44=0,0,((('Peak Areas'!V44*Coefficients!$G$13+Coefficients!$H$13)*$G48)))</f>
        <v>0.31329655832200004</v>
      </c>
      <c r="T48" s="29">
        <f>IF('Peak Areas'!W44=0,0,((('Peak Areas'!W44*Coefficients!$G$12+Coefficients!$H$12)*$G48)))</f>
        <v>0.41421040662808895</v>
      </c>
      <c r="U48" s="29">
        <f>IF('Peak Areas'!X44=0,0,((('Peak Areas'!X44*Coefficients!$G$27+Coefficients!$H$27)*$G48)))</f>
        <v>4.4151614510666667E-2</v>
      </c>
      <c r="V48" s="29">
        <f>IF('Peak Areas'!Y44=0,0,((('Peak Areas'!Y44*Coefficients!$G$34+Coefficients!$H$34)*$G48)))</f>
        <v>1.1370921133953333</v>
      </c>
      <c r="W48" s="29">
        <f>IF('Peak Areas'!Z44=0,0,((('Peak Areas'!Z44*Coefficients!$G$52+Coefficients!$H$52)*$G48)))</f>
        <v>0.77558107611111116</v>
      </c>
      <c r="X48" s="29">
        <f>IF('Peak Areas'!AA44=0,0,((('Peak Areas'!AA44*Coefficients!$G$33+Coefficients!$H$33)*$G48)))</f>
        <v>0</v>
      </c>
      <c r="Y48" s="29">
        <f>IF('Peak Areas'!AC44=0,0,((('Peak Areas'!AC44*Coefficients!$G$19+Coefficients!$H$19)*$G48)))</f>
        <v>0.9666710386666667</v>
      </c>
      <c r="Z48" s="29">
        <f>IF('Peak Areas'!AD44=0,0,((('Peak Areas'!AD44*Coefficients!$G$18+Coefficients!$H$18)*$G48)))</f>
        <v>0</v>
      </c>
      <c r="AA48" s="29">
        <f>IF('Peak Areas'!AE44=0,0,((('Peak Areas'!AE44*Coefficients!$G$18+Coefficients!$H$18)*$G48)))</f>
        <v>10.196998435555557</v>
      </c>
      <c r="AB48" s="29">
        <f>IF('Peak Areas'!AF44=0,0,((('Peak Areas'!AF44*Coefficients!$G$18+Coefficients!$H$18)*$G48)))</f>
        <v>0.33699387944444448</v>
      </c>
      <c r="AC48" s="29">
        <f>IF('Peak Areas'!AG44=0,0,((('Peak Areas'!AG44*Coefficients!$G$7+Coefficients!$H$7)*$G48)))</f>
        <v>0.13863496680000001</v>
      </c>
      <c r="AD48" s="29">
        <f>IF('Peak Areas'!AH44=0,0,((('Peak Areas'!AH44*Coefficients!$G$6+Coefficients!$H$6)*$G48)))</f>
        <v>1.9995638945333334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1.3270031321555556E-2</v>
      </c>
      <c r="AG48" s="29">
        <f>IF('Peak Areas'!AK44=0,0,((('Peak Areas'!AK44*Coefficients!$G$31+Coefficients!$H$31)*$G48)))</f>
        <v>0.23183028369111111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</v>
      </c>
      <c r="AL48" s="29">
        <f t="shared" si="0"/>
        <v>10.196998435555557</v>
      </c>
      <c r="AM48" s="29">
        <f t="shared" si="1"/>
        <v>10.533992315000001</v>
      </c>
    </row>
    <row r="49" spans="1:39" x14ac:dyDescent="0.25">
      <c r="A49" s="2">
        <f>'Peak Areas'!A45</f>
        <v>0</v>
      </c>
      <c r="B49" s="60">
        <f>'Peak Areas'!B45</f>
        <v>0</v>
      </c>
      <c r="C49" s="2">
        <f>'Peak Areas'!C45</f>
        <v>75</v>
      </c>
      <c r="D49" s="2">
        <f>'Peak Areas'!D45</f>
        <v>0</v>
      </c>
      <c r="E49" s="2" t="str">
        <f>'Peak Areas'!E45</f>
        <v>PFOS</v>
      </c>
      <c r="F49" s="29">
        <f>'Peak Areas'!F45</f>
        <v>4.4999999999999998E-2</v>
      </c>
      <c r="G49" s="29">
        <f>((1/'Peak Areas'!$G45)*(('Peak Areas'!$H45+('Internal Standard'!$E$10/1000))/'Peak Areas'!$F45)*'Peak Areas'!$J45)*H49</f>
        <v>0.12222222222222223</v>
      </c>
      <c r="H49" s="29">
        <v>1</v>
      </c>
      <c r="I49" s="29">
        <f>IF('Peak Areas'!L45=0,0,((('Peak Areas'!L45*Coefficients!$G$21+Coefficients!$H$21)*$G49)))</f>
        <v>0</v>
      </c>
      <c r="J49" s="29">
        <f>IF('Peak Areas'!M45=0,0,((('Peak Areas'!M45*Coefficients!$G$20+Coefficients!$H$20)*$G49)))</f>
        <v>0.2655815738615111</v>
      </c>
      <c r="K49" s="29">
        <f>IF('Peak Areas'!N45=0,0,((('Peak Areas'!N45*Coefficients!$G$41+Coefficients!$H$41)*$G49)))</f>
        <v>9.8172668000000018E-2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2.1639371855444445</v>
      </c>
      <c r="N49" s="29">
        <f>IF('Peak Areas'!Q45=0,0,((('Peak Areas'!Q45*Coefficients!$G$11+Coefficients!$H$11)*$G49)))</f>
        <v>0</v>
      </c>
      <c r="O49" s="29">
        <f>IF('Peak Areas'!R45=0,0,((('Peak Areas'!R45*Coefficients!$G$39+Coefficients!$H$39)*$G49)))</f>
        <v>0.45020433435511109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1.152439885911111E-2</v>
      </c>
      <c r="R49" s="29">
        <f>IF('Peak Areas'!U45=0,0,((('Peak Areas'!U45*Coefficients!$G$26+Coefficients!$H$26)*$G49)))</f>
        <v>0.77554730646555559</v>
      </c>
      <c r="S49" s="29">
        <f>IF('Peak Areas'!V45=0,0,((('Peak Areas'!V45*Coefficients!$G$13+Coefficients!$H$13)*$G49)))</f>
        <v>0.40638406823666673</v>
      </c>
      <c r="T49" s="29">
        <f>IF('Peak Areas'!W45=0,0,((('Peak Areas'!W45*Coefficients!$G$12+Coefficients!$H$12)*$G49)))</f>
        <v>0.46074383913946676</v>
      </c>
      <c r="U49" s="29">
        <f>IF('Peak Areas'!X45=0,0,((('Peak Areas'!X45*Coefficients!$G$27+Coefficients!$H$27)*$G49)))</f>
        <v>7.1292499864666667E-2</v>
      </c>
      <c r="V49" s="29">
        <f>IF('Peak Areas'!Y45=0,0,((('Peak Areas'!Y45*Coefficients!$G$34+Coefficients!$H$34)*$G49)))</f>
        <v>1.4297895185859999</v>
      </c>
      <c r="W49" s="29">
        <f>IF('Peak Areas'!Z45=0,0,((('Peak Areas'!Z45*Coefficients!$G$52+Coefficients!$H$52)*$G49)))</f>
        <v>0.94130692656000003</v>
      </c>
      <c r="X49" s="29">
        <f>IF('Peak Areas'!AA45=0,0,((('Peak Areas'!AA45*Coefficients!$G$33+Coefficients!$H$33)*$G49)))</f>
        <v>5.9783714647555559E-2</v>
      </c>
      <c r="Y49" s="29">
        <f>IF('Peak Areas'!AC45=0,0,((('Peak Areas'!AC45*Coefficients!$G$19+Coefficients!$H$19)*$G49)))</f>
        <v>1.2355870193333334</v>
      </c>
      <c r="Z49" s="29">
        <f>IF('Peak Areas'!AD45=0,0,((('Peak Areas'!AD45*Coefficients!$G$18+Coefficients!$H$18)*$G49)))</f>
        <v>0</v>
      </c>
      <c r="AA49" s="29">
        <f>IF('Peak Areas'!AE45=0,0,((('Peak Areas'!AE45*Coefficients!$G$18+Coefficients!$H$18)*$G49)))</f>
        <v>13.028496592222224</v>
      </c>
      <c r="AB49" s="29">
        <f>IF('Peak Areas'!AF45=0,0,((('Peak Areas'!AF45*Coefficients!$G$18+Coefficients!$H$18)*$G49)))</f>
        <v>0.45076779611111112</v>
      </c>
      <c r="AC49" s="29">
        <f>IF('Peak Areas'!AG45=0,0,((('Peak Areas'!AG45*Coefficients!$G$7+Coefficients!$H$7)*$G49)))</f>
        <v>0.14955530040000001</v>
      </c>
      <c r="AD49" s="29">
        <f>IF('Peak Areas'!AH45=0,0,((('Peak Areas'!AH45*Coefficients!$G$6+Coefficients!$H$6)*$G49)))</f>
        <v>2.6087821963377777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1.5850590890444445E-2</v>
      </c>
      <c r="AG49" s="29">
        <f>IF('Peak Areas'!AK45=0,0,((('Peak Areas'!AK45*Coefficients!$G$31+Coefficients!$H$31)*$G49)))</f>
        <v>0.33215432619111107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5.3754537386000001E-2</v>
      </c>
      <c r="AL49" s="29">
        <f t="shared" si="0"/>
        <v>13.082251129608224</v>
      </c>
      <c r="AM49" s="29">
        <f t="shared" si="1"/>
        <v>13.533018925719334</v>
      </c>
    </row>
    <row r="50" spans="1:39" x14ac:dyDescent="0.25">
      <c r="A50" s="2">
        <f>'Peak Areas'!A46</f>
        <v>0</v>
      </c>
      <c r="B50" s="60">
        <f>'Peak Areas'!B46</f>
        <v>0</v>
      </c>
      <c r="C50" s="2">
        <f>'Peak Areas'!C46</f>
        <v>100</v>
      </c>
      <c r="D50" s="2">
        <f>'Peak Areas'!D46</f>
        <v>0</v>
      </c>
      <c r="E50" s="2" t="str">
        <f>'Peak Areas'!E46</f>
        <v>PFOS</v>
      </c>
      <c r="F50" s="29">
        <f>'Peak Areas'!F46</f>
        <v>4.4999999999999998E-2</v>
      </c>
      <c r="G50" s="29">
        <f>((1/'Peak Areas'!$G46)*(('Peak Areas'!$H46+('Internal Standard'!$E$10/1000))/'Peak Areas'!$F46)*'Peak Areas'!$J46)*H50</f>
        <v>0.12222222222222223</v>
      </c>
      <c r="H50" s="29">
        <v>1</v>
      </c>
      <c r="I50" s="29">
        <f>IF('Peak Areas'!L46=0,0,((('Peak Areas'!L46*Coefficients!$G$21+Coefficients!$H$21)*$G50)))</f>
        <v>0</v>
      </c>
      <c r="J50" s="29">
        <f>IF('Peak Areas'!M46=0,0,((('Peak Areas'!M46*Coefficients!$G$20+Coefficients!$H$20)*$G50)))</f>
        <v>0.14753826453128888</v>
      </c>
      <c r="K50" s="29">
        <f>IF('Peak Areas'!N46=0,0,((('Peak Areas'!N46*Coefficients!$G$41+Coefficients!$H$41)*$G50)))</f>
        <v>6.8360406400000004E-2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1.9821811869444448</v>
      </c>
      <c r="N50" s="29">
        <f>IF('Peak Areas'!Q46=0,0,((('Peak Areas'!Q46*Coefficients!$G$11+Coefficients!$H$11)*$G50)))</f>
        <v>0</v>
      </c>
      <c r="O50" s="29">
        <f>IF('Peak Areas'!R46=0,0,((('Peak Areas'!R46*Coefficients!$G$39+Coefficients!$H$39)*$G50)))</f>
        <v>0.36322657260022229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7.8796786053333331E-3</v>
      </c>
      <c r="R50" s="29">
        <f>IF('Peak Areas'!U46=0,0,((('Peak Areas'!U46*Coefficients!$G$26+Coefficients!$H$26)*$G50)))</f>
        <v>0.76133914619204446</v>
      </c>
      <c r="S50" s="29">
        <f>IF('Peak Areas'!V46=0,0,((('Peak Areas'!V46*Coefficients!$G$13+Coefficients!$H$13)*$G50)))</f>
        <v>0.40849572170000004</v>
      </c>
      <c r="T50" s="29">
        <f>IF('Peak Areas'!W46=0,0,((('Peak Areas'!W46*Coefficients!$G$12+Coefficients!$H$12)*$G50)))</f>
        <v>0.44761047781462232</v>
      </c>
      <c r="U50" s="29">
        <f>IF('Peak Areas'!X46=0,0,((('Peak Areas'!X46*Coefficients!$G$27+Coefficients!$H$27)*$G50)))</f>
        <v>7.162813757E-2</v>
      </c>
      <c r="V50" s="29">
        <f>IF('Peak Areas'!Y46=0,0,((('Peak Areas'!Y46*Coefficients!$G$34+Coefficients!$H$34)*$G50)))</f>
        <v>1.1741328701324445</v>
      </c>
      <c r="W50" s="29">
        <f>IF('Peak Areas'!Z46=0,0,((('Peak Areas'!Z46*Coefficients!$G$52+Coefficients!$H$52)*$G50)))</f>
        <v>0.96494318491999997</v>
      </c>
      <c r="X50" s="29">
        <f>IF('Peak Areas'!AA46=0,0,((('Peak Areas'!AA46*Coefficients!$G$33+Coefficients!$H$33)*$G50)))</f>
        <v>4.6748332016222215E-2</v>
      </c>
      <c r="Y50" s="29">
        <f>IF('Peak Areas'!AC46=0,0,((('Peak Areas'!AC46*Coefficients!$G$19+Coefficients!$H$19)*$G50)))</f>
        <v>0.93190030266666679</v>
      </c>
      <c r="Z50" s="29">
        <f>IF('Peak Areas'!AD46=0,0,((('Peak Areas'!AD46*Coefficients!$G$18+Coefficients!$H$18)*$G50)))</f>
        <v>0</v>
      </c>
      <c r="AA50" s="29">
        <f>IF('Peak Areas'!AE46=0,0,((('Peak Areas'!AE46*Coefficients!$G$18+Coefficients!$H$18)*$G50)))</f>
        <v>11.568844167222224</v>
      </c>
      <c r="AB50" s="29">
        <f>IF('Peak Areas'!AF46=0,0,((('Peak Areas'!AF46*Coefficients!$G$18+Coefficients!$H$18)*$G50)))</f>
        <v>0.3882590677777778</v>
      </c>
      <c r="AC50" s="29">
        <f>IF('Peak Areas'!AG46=0,0,((('Peak Areas'!AG46*Coefficients!$G$7+Coefficients!$H$7)*$G50)))</f>
        <v>0.12606326568000001</v>
      </c>
      <c r="AD50" s="29">
        <f>IF('Peak Areas'!AH46=0,0,((('Peak Areas'!AH46*Coefficients!$G$6+Coefficients!$H$6)*$G50)))</f>
        <v>2.4588796290177779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1.3944946901111113E-2</v>
      </c>
      <c r="AG50" s="29">
        <f>IF('Peak Areas'!AK46=0,0,((('Peak Areas'!AK46*Coefficients!$G$31+Coefficients!$H$31)*$G50)))</f>
        <v>0.31119774842444448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3.7346192434222221E-2</v>
      </c>
      <c r="AL50" s="29">
        <f t="shared" si="0"/>
        <v>11.606190359656447</v>
      </c>
      <c r="AM50" s="29">
        <f t="shared" si="1"/>
        <v>11.994449427434224</v>
      </c>
    </row>
    <row r="51" spans="1:39" x14ac:dyDescent="0.25">
      <c r="A51" s="2">
        <f>'Peak Areas'!A47</f>
        <v>0</v>
      </c>
      <c r="B51" s="60">
        <f>'Peak Areas'!B47</f>
        <v>0</v>
      </c>
      <c r="C51" s="2">
        <f>'Peak Areas'!C47</f>
        <v>100</v>
      </c>
      <c r="D51" s="2">
        <f>'Peak Areas'!D47</f>
        <v>0</v>
      </c>
      <c r="E51" s="2" t="str">
        <f>'Peak Areas'!E47</f>
        <v>PFOS</v>
      </c>
      <c r="F51" s="29">
        <f>'Peak Areas'!F47</f>
        <v>4.4999999999999998E-2</v>
      </c>
      <c r="G51" s="29">
        <f>((1/'Peak Areas'!$G47)*(('Peak Areas'!$H47+('Internal Standard'!$E$10/1000))/'Peak Areas'!$F47)*'Peak Areas'!$J47)*H51</f>
        <v>0.12222222222222223</v>
      </c>
      <c r="H51" s="29">
        <v>1</v>
      </c>
      <c r="I51" s="29">
        <f>IF('Peak Areas'!L47=0,0,((('Peak Areas'!L47*Coefficients!$G$21+Coefficients!$H$21)*$G51)))</f>
        <v>0</v>
      </c>
      <c r="J51" s="29">
        <f>IF('Peak Areas'!M47=0,0,((('Peak Areas'!M47*Coefficients!$G$20+Coefficients!$H$20)*$G51)))</f>
        <v>0.21070934785706666</v>
      </c>
      <c r="K51" s="29">
        <f>IF('Peak Areas'!N47=0,0,((('Peak Areas'!N47*Coefficients!$G$41+Coefficients!$H$41)*$G51)))</f>
        <v>5.618954000000001E-2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2.4659620184222226</v>
      </c>
      <c r="N51" s="29">
        <f>IF('Peak Areas'!Q47=0,0,((('Peak Areas'!Q47*Coefficients!$G$11+Coefficients!$H$11)*$G51)))</f>
        <v>0</v>
      </c>
      <c r="O51" s="29">
        <f>IF('Peak Areas'!R47=0,0,((('Peak Areas'!R47*Coefficients!$G$39+Coefficients!$H$39)*$G51)))</f>
        <v>0.51558473785622227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1.3442672676888888E-2</v>
      </c>
      <c r="R51" s="29">
        <f>IF('Peak Areas'!U47=0,0,((('Peak Areas'!U47*Coefficients!$G$26+Coefficients!$H$26)*$G51)))</f>
        <v>0.97818061419075553</v>
      </c>
      <c r="S51" s="29">
        <f>IF('Peak Areas'!V47=0,0,((('Peak Areas'!V47*Coefficients!$G$13+Coefficients!$H$13)*$G51)))</f>
        <v>0.47927252054000008</v>
      </c>
      <c r="T51" s="29">
        <f>IF('Peak Areas'!W47=0,0,((('Peak Areas'!W47*Coefficients!$G$12+Coefficients!$H$12)*$G51)))</f>
        <v>0.56181072121288889</v>
      </c>
      <c r="U51" s="29">
        <f>IF('Peak Areas'!X47=0,0,((('Peak Areas'!X47*Coefficients!$G$27+Coefficients!$H$27)*$G51)))</f>
        <v>9.0133980141333336E-2</v>
      </c>
      <c r="V51" s="29">
        <f>IF('Peak Areas'!Y47=0,0,((('Peak Areas'!Y47*Coefficients!$G$34+Coefficients!$H$34)*$G51)))</f>
        <v>1.7027739838951113</v>
      </c>
      <c r="W51" s="29">
        <f>IF('Peak Areas'!Z47=0,0,((('Peak Areas'!Z47*Coefficients!$G$52+Coefficients!$H$52)*$G51)))</f>
        <v>1.2711996179422222</v>
      </c>
      <c r="X51" s="29">
        <f>IF('Peak Areas'!AA47=0,0,((('Peak Areas'!AA47*Coefficients!$G$33+Coefficients!$H$33)*$G51)))</f>
        <v>0.10316948565</v>
      </c>
      <c r="Y51" s="29">
        <f>IF('Peak Areas'!AC47=0,0,((('Peak Areas'!AC47*Coefficients!$G$19+Coefficients!$H$19)*$G51)))</f>
        <v>1.4008037376666669</v>
      </c>
      <c r="Z51" s="29">
        <f>IF('Peak Areas'!AD47=0,0,((('Peak Areas'!AD47*Coefficients!$G$18+Coefficients!$H$18)*$G51)))</f>
        <v>0</v>
      </c>
      <c r="AA51" s="29">
        <f>IF('Peak Areas'!AE47=0,0,((('Peak Areas'!AE47*Coefficients!$G$18+Coefficients!$H$18)*$G51)))</f>
        <v>15.208538687222225</v>
      </c>
      <c r="AB51" s="29">
        <f>IF('Peak Areas'!AF47=0,0,((('Peak Areas'!AF47*Coefficients!$G$18+Coefficients!$H$18)*$G51)))</f>
        <v>0.49971288888888893</v>
      </c>
      <c r="AC51" s="29">
        <f>IF('Peak Areas'!AG47=0,0,((('Peak Areas'!AG47*Coefficients!$G$7+Coefficients!$H$7)*$G51)))</f>
        <v>0.19094602823999998</v>
      </c>
      <c r="AD51" s="29">
        <f>IF('Peak Areas'!AH47=0,0,((('Peak Areas'!AH47*Coefficients!$G$6+Coefficients!$H$6)*$G51)))</f>
        <v>3.0305287976577775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2.3760998492000002E-2</v>
      </c>
      <c r="AG51" s="29">
        <f>IF('Peak Areas'!AK47=0,0,((('Peak Areas'!AK47*Coefficients!$G$31+Coefficients!$H$31)*$G51)))</f>
        <v>0.39876949041111109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6.0082518862666662E-2</v>
      </c>
      <c r="AL51" s="29">
        <f t="shared" si="0"/>
        <v>15.268621206084891</v>
      </c>
      <c r="AM51" s="29">
        <f t="shared" si="1"/>
        <v>15.768334094973779</v>
      </c>
    </row>
    <row r="52" spans="1:39" x14ac:dyDescent="0.25">
      <c r="A52" s="2">
        <f>'Peak Areas'!A48</f>
        <v>0</v>
      </c>
      <c r="B52" s="60">
        <f>'Peak Areas'!B48</f>
        <v>0</v>
      </c>
      <c r="C52" s="2">
        <f>'Peak Areas'!C48</f>
        <v>100</v>
      </c>
      <c r="D52" s="2">
        <f>'Peak Areas'!D48</f>
        <v>0</v>
      </c>
      <c r="E52" s="2" t="str">
        <f>'Peak Areas'!E48</f>
        <v>PFOS</v>
      </c>
      <c r="F52" s="29">
        <f>'Peak Areas'!F48</f>
        <v>4.4999999999999998E-2</v>
      </c>
      <c r="G52" s="29">
        <f>((1/'Peak Areas'!$G48)*(('Peak Areas'!$H48+('Internal Standard'!$E$10/1000))/'Peak Areas'!$F48)*'Peak Areas'!$J48)*H52</f>
        <v>0.12222222222222223</v>
      </c>
      <c r="H52" s="29">
        <v>1</v>
      </c>
      <c r="I52" s="29">
        <f>IF('Peak Areas'!L48=0,0,((('Peak Areas'!L48*Coefficients!$G$21+Coefficients!$H$21)*$G52)))</f>
        <v>0</v>
      </c>
      <c r="J52" s="29">
        <f>IF('Peak Areas'!M48=0,0,((('Peak Areas'!M48*Coefficients!$G$20+Coefficients!$H$20)*$G52)))</f>
        <v>0.2302275346936889</v>
      </c>
      <c r="K52" s="29">
        <f>IF('Peak Areas'!N48=0,0,((('Peak Areas'!N48*Coefficients!$G$41+Coefficients!$H$41)*$G52)))</f>
        <v>0.11645017120000002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1.7001592714333333</v>
      </c>
      <c r="N52" s="29">
        <f>IF('Peak Areas'!Q48=0,0,((('Peak Areas'!Q48*Coefficients!$G$11+Coefficients!$H$11)*$G52)))</f>
        <v>0</v>
      </c>
      <c r="O52" s="29">
        <f>IF('Peak Areas'!R48=0,0,((('Peak Areas'!R48*Coefficients!$G$39+Coefficients!$H$39)*$G52)))</f>
        <v>0.35125123599377778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9.3847857546666674E-3</v>
      </c>
      <c r="R52" s="29">
        <f>IF('Peak Areas'!U48=0,0,((('Peak Areas'!U48*Coefficients!$G$26+Coefficients!$H$26)*$G52)))</f>
        <v>0.71599774444146669</v>
      </c>
      <c r="S52" s="29">
        <f>IF('Peak Areas'!V48=0,0,((('Peak Areas'!V48*Coefficients!$G$13+Coefficients!$H$13)*$G52)))</f>
        <v>0.40296173331333335</v>
      </c>
      <c r="T52" s="29">
        <f>IF('Peak Areas'!W48=0,0,((('Peak Areas'!W48*Coefficients!$G$12+Coefficients!$H$12)*$G52)))</f>
        <v>0.38861035206595557</v>
      </c>
      <c r="U52" s="29">
        <f>IF('Peak Areas'!X48=0,0,((('Peak Areas'!X48*Coefficients!$G$27+Coefficients!$H$27)*$G52)))</f>
        <v>5.4113951855333332E-2</v>
      </c>
      <c r="V52" s="29">
        <f>IF('Peak Areas'!Y48=0,0,((('Peak Areas'!Y48*Coefficients!$G$34+Coefficients!$H$34)*$G52)))</f>
        <v>1.5375073824268888</v>
      </c>
      <c r="W52" s="29">
        <f>IF('Peak Areas'!Z48=0,0,((('Peak Areas'!Z48*Coefficients!$G$52+Coefficients!$H$52)*$G52)))</f>
        <v>1.0618633536622222</v>
      </c>
      <c r="X52" s="29">
        <f>IF('Peak Areas'!AA48=0,0,((('Peak Areas'!AA48*Coefficients!$G$33+Coefficients!$H$33)*$G52)))</f>
        <v>0.10203407543755555</v>
      </c>
      <c r="Y52" s="29">
        <f>IF('Peak Areas'!AC48=0,0,((('Peak Areas'!AC48*Coefficients!$G$19+Coefficients!$H$19)*$G52)))</f>
        <v>1.2348626290000002</v>
      </c>
      <c r="Z52" s="29">
        <f>IF('Peak Areas'!AD48=0,0,((('Peak Areas'!AD48*Coefficients!$G$18+Coefficients!$H$18)*$G52)))</f>
        <v>0</v>
      </c>
      <c r="AA52" s="29">
        <f>IF('Peak Areas'!AE48=0,0,((('Peak Areas'!AE48*Coefficients!$G$18+Coefficients!$H$18)*$G52)))</f>
        <v>12.111880378888889</v>
      </c>
      <c r="AB52" s="29">
        <f>IF('Peak Areas'!AF48=0,0,((('Peak Areas'!AF48*Coefficients!$G$18+Coefficients!$H$18)*$G52)))</f>
        <v>0.42216815666666674</v>
      </c>
      <c r="AC52" s="29">
        <f>IF('Peak Areas'!AG48=0,0,((('Peak Areas'!AG48*Coefficients!$G$7+Coefficients!$H$7)*$G52)))</f>
        <v>0.15285803544000001</v>
      </c>
      <c r="AD52" s="29">
        <f>IF('Peak Areas'!AH48=0,0,((('Peak Areas'!AH48*Coefficients!$G$6+Coefficients!$H$6)*$G52)))</f>
        <v>2.5416410349244445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1.1940050620666666E-2</v>
      </c>
      <c r="AG52" s="29">
        <f>IF('Peak Areas'!AK48=0,0,((('Peak Areas'!AK48*Coefficients!$G$31+Coefficients!$H$31)*$G52)))</f>
        <v>0.27665655216222218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</v>
      </c>
      <c r="AL52" s="29">
        <f t="shared" si="0"/>
        <v>12.111880378888889</v>
      </c>
      <c r="AM52" s="29">
        <f t="shared" si="1"/>
        <v>12.534048535555556</v>
      </c>
    </row>
    <row r="53" spans="1:39" x14ac:dyDescent="0.25">
      <c r="A53" s="2">
        <f>'Peak Areas'!A49</f>
        <v>0</v>
      </c>
      <c r="B53" s="60">
        <f>'Peak Areas'!B49</f>
        <v>0</v>
      </c>
      <c r="C53" s="2">
        <f>'Peak Areas'!C49</f>
        <v>100</v>
      </c>
      <c r="D53" s="2">
        <f>'Peak Areas'!D49</f>
        <v>0</v>
      </c>
      <c r="E53" s="2" t="str">
        <f>'Peak Areas'!E49</f>
        <v>PFOS</v>
      </c>
      <c r="F53" s="29">
        <f>'Peak Areas'!F49</f>
        <v>4.4999999999999998E-2</v>
      </c>
      <c r="G53" s="29">
        <f>((1/'Peak Areas'!$G49)*(('Peak Areas'!$H49+('Internal Standard'!$E$10/1000))/'Peak Areas'!$F49)*'Peak Areas'!$J49)*H53</f>
        <v>0.12222222222222223</v>
      </c>
      <c r="H53" s="29">
        <v>1</v>
      </c>
      <c r="I53" s="29">
        <f>IF('Peak Areas'!L49=0,0,((('Peak Areas'!L49*Coefficients!$G$21+Coefficients!$H$21)*$G53)))</f>
        <v>0</v>
      </c>
      <c r="J53" s="29">
        <f>IF('Peak Areas'!M49=0,0,((('Peak Areas'!M49*Coefficients!$G$20+Coefficients!$H$20)*$G53)))</f>
        <v>0.15218199671546667</v>
      </c>
      <c r="K53" s="29">
        <f>IF('Peak Areas'!N49=0,0,((('Peak Areas'!N49*Coefficients!$G$41+Coefficients!$H$41)*$G53)))</f>
        <v>5.9073229600000006E-2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1.9552740845000001</v>
      </c>
      <c r="N53" s="29">
        <f>IF('Peak Areas'!Q49=0,0,((('Peak Areas'!Q49*Coefficients!$G$11+Coefficients!$H$11)*$G53)))</f>
        <v>0</v>
      </c>
      <c r="O53" s="29">
        <f>IF('Peak Areas'!R49=0,0,((('Peak Areas'!R49*Coefficients!$G$39+Coefficients!$H$39)*$G53)))</f>
        <v>0.46364100363777783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1.2099881004444445E-2</v>
      </c>
      <c r="R53" s="29">
        <f>IF('Peak Areas'!U49=0,0,((('Peak Areas'!U49*Coefficients!$G$26+Coefficients!$H$26)*$G53)))</f>
        <v>0.72970483323197788</v>
      </c>
      <c r="S53" s="29">
        <f>IF('Peak Areas'!V49=0,0,((('Peak Areas'!V49*Coefficients!$G$13+Coefficients!$H$13)*$G53)))</f>
        <v>0.40382095782600003</v>
      </c>
      <c r="T53" s="29">
        <f>IF('Peak Areas'!W49=0,0,((('Peak Areas'!W49*Coefficients!$G$12+Coefficients!$H$12)*$G53)))</f>
        <v>0.53125827514320012</v>
      </c>
      <c r="U53" s="29">
        <f>IF('Peak Areas'!X49=0,0,((('Peak Areas'!X49*Coefficients!$G$27+Coefficients!$H$27)*$G53)))</f>
        <v>8.0858174466666669E-2</v>
      </c>
      <c r="V53" s="29">
        <f>IF('Peak Areas'!Y49=0,0,((('Peak Areas'!Y49*Coefficients!$G$34+Coefficients!$H$34)*$G53)))</f>
        <v>1.516958630202889</v>
      </c>
      <c r="W53" s="29">
        <f>IF('Peak Areas'!Z49=0,0,((('Peak Areas'!Z49*Coefficients!$G$52+Coefficients!$H$52)*$G53)))</f>
        <v>1.0945607008844445</v>
      </c>
      <c r="X53" s="29">
        <f>IF('Peak Areas'!AA49=0,0,((('Peak Areas'!AA49*Coefficients!$G$33+Coefficients!$H$33)*$G53)))</f>
        <v>8.2448249272888893E-2</v>
      </c>
      <c r="Y53" s="29">
        <f>IF('Peak Areas'!AC49=0,0,((('Peak Areas'!AC49*Coefficients!$G$19+Coefficients!$H$19)*$G53)))</f>
        <v>1.2015406736666667</v>
      </c>
      <c r="Z53" s="29">
        <f>IF('Peak Areas'!AD49=0,0,((('Peak Areas'!AD49*Coefficients!$G$18+Coefficients!$H$18)*$G53)))</f>
        <v>0</v>
      </c>
      <c r="AA53" s="29">
        <f>IF('Peak Areas'!AE49=0,0,((('Peak Areas'!AE49*Coefficients!$G$18+Coefficients!$H$18)*$G53)))</f>
        <v>12.696142903888891</v>
      </c>
      <c r="AB53" s="29">
        <f>IF('Peak Areas'!AF49=0,0,((('Peak Areas'!AF49*Coefficients!$G$18+Coefficients!$H$18)*$G53)))</f>
        <v>0.42578215166666672</v>
      </c>
      <c r="AC53" s="29">
        <f>IF('Peak Areas'!AG49=0,0,((('Peak Areas'!AG49*Coefficients!$G$7+Coefficients!$H$7)*$G53)))</f>
        <v>0.16756053336000001</v>
      </c>
      <c r="AD53" s="29">
        <f>IF('Peak Areas'!AH49=0,0,((('Peak Areas'!AH49*Coefficients!$G$6+Coefficients!$H$6)*$G53)))</f>
        <v>2.6305297190577774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1.5691787224666666E-2</v>
      </c>
      <c r="AG53" s="29">
        <f>IF('Peak Areas'!AK49=0,0,((('Peak Areas'!AK49*Coefficients!$G$31+Coefficients!$H$31)*$G53)))</f>
        <v>0.29374879644000002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3.9544333368222225E-2</v>
      </c>
      <c r="AL53" s="29">
        <f t="shared" si="0"/>
        <v>12.735687237257114</v>
      </c>
      <c r="AM53" s="29">
        <f t="shared" si="1"/>
        <v>13.161469388923781</v>
      </c>
    </row>
    <row r="54" spans="1:39" x14ac:dyDescent="0.25">
      <c r="A54" s="2">
        <f>'Peak Areas'!A50</f>
        <v>0</v>
      </c>
      <c r="B54" s="60">
        <f>'Peak Areas'!B50</f>
        <v>0</v>
      </c>
      <c r="C54" s="2">
        <f>'Peak Areas'!C50</f>
        <v>100</v>
      </c>
      <c r="D54" s="2">
        <f>'Peak Areas'!D50</f>
        <v>0</v>
      </c>
      <c r="E54" s="2" t="str">
        <f>'Peak Areas'!E50</f>
        <v>PFOS</v>
      </c>
      <c r="F54" s="29">
        <f>'Peak Areas'!F50</f>
        <v>4.4999999999999998E-2</v>
      </c>
      <c r="G54" s="29">
        <f>((1/'Peak Areas'!$G50)*(('Peak Areas'!$H50+('Internal Standard'!$E$10/1000))/'Peak Areas'!$F50)*'Peak Areas'!$J50)*H54</f>
        <v>0.12222222222222223</v>
      </c>
      <c r="H54" s="29">
        <v>1</v>
      </c>
      <c r="I54" s="29">
        <f>IF('Peak Areas'!L50=0,0,((('Peak Areas'!L50*Coefficients!$G$21+Coefficients!$H$21)*$G54)))</f>
        <v>0</v>
      </c>
      <c r="J54" s="29">
        <f>IF('Peak Areas'!M50=0,0,((('Peak Areas'!M50*Coefficients!$G$20+Coefficients!$H$20)*$G54)))</f>
        <v>0.24477547692693333</v>
      </c>
      <c r="K54" s="29">
        <f>IF('Peak Areas'!N50=0,0,((('Peak Areas'!N50*Coefficients!$G$41+Coefficients!$H$41)*$G54)))</f>
        <v>9.0624186400000015E-2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1.8228231335111114</v>
      </c>
      <c r="N54" s="29">
        <f>IF('Peak Areas'!Q50=0,0,((('Peak Areas'!Q50*Coefficients!$G$11+Coefficients!$H$11)*$G54)))</f>
        <v>0</v>
      </c>
      <c r="O54" s="29">
        <f>IF('Peak Areas'!R50=0,0,((('Peak Areas'!R50*Coefficients!$G$39+Coefficients!$H$39)*$G54)))</f>
        <v>0.42748725366111112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8.5732083702222215E-3</v>
      </c>
      <c r="R54" s="29">
        <f>IF('Peak Areas'!U50=0,0,((('Peak Areas'!U50*Coefficients!$G$26+Coefficients!$H$26)*$G54)))</f>
        <v>0.74305560452346664</v>
      </c>
      <c r="S54" s="29">
        <f>IF('Peak Areas'!V50=0,0,((('Peak Areas'!V50*Coefficients!$G$13+Coefficients!$H$13)*$G54)))</f>
        <v>0.3961607528486667</v>
      </c>
      <c r="T54" s="29">
        <f>IF('Peak Areas'!W50=0,0,((('Peak Areas'!W50*Coefficients!$G$12+Coefficients!$H$12)*$G54)))</f>
        <v>0.55773452204897778</v>
      </c>
      <c r="U54" s="29">
        <f>IF('Peak Areas'!X50=0,0,((('Peak Areas'!X50*Coefficients!$G$27+Coefficients!$H$27)*$G54)))</f>
        <v>5.8965442323333339E-2</v>
      </c>
      <c r="V54" s="29">
        <f>IF('Peak Areas'!Y50=0,0,((('Peak Areas'!Y50*Coefficients!$G$34+Coefficients!$H$34)*$G54)))</f>
        <v>1.4066110153333333</v>
      </c>
      <c r="W54" s="29">
        <f>IF('Peak Areas'!Z50=0,0,((('Peak Areas'!Z50*Coefficients!$G$52+Coefficients!$H$52)*$G54)))</f>
        <v>1.0015014349022222</v>
      </c>
      <c r="X54" s="29">
        <f>IF('Peak Areas'!AA50=0,0,((('Peak Areas'!AA50*Coefficients!$G$33+Coefficients!$H$33)*$G54)))</f>
        <v>5.7884086022888886E-2</v>
      </c>
      <c r="Y54" s="29">
        <f>IF('Peak Areas'!AC50=0,0,((('Peak Areas'!AC50*Coefficients!$G$19+Coefficients!$H$19)*$G54)))</f>
        <v>1.1482701230000003</v>
      </c>
      <c r="Z54" s="29">
        <f>IF('Peak Areas'!AD50=0,0,((('Peak Areas'!AD50*Coefficients!$G$18+Coefficients!$H$18)*$G54)))</f>
        <v>0</v>
      </c>
      <c r="AA54" s="29">
        <f>IF('Peak Areas'!AE50=0,0,((('Peak Areas'!AE50*Coefficients!$G$18+Coefficients!$H$18)*$G54)))</f>
        <v>12.065076912777778</v>
      </c>
      <c r="AB54" s="29">
        <f>IF('Peak Areas'!AF50=0,0,((('Peak Areas'!AF50*Coefficients!$G$18+Coefficients!$H$18)*$G54)))</f>
        <v>0.44911695888888897</v>
      </c>
      <c r="AC54" s="29">
        <f>IF('Peak Areas'!AG50=0,0,((('Peak Areas'!AG50*Coefficients!$G$7+Coefficients!$H$7)*$G54)))</f>
        <v>0.15829156727999999</v>
      </c>
      <c r="AD54" s="29">
        <f>IF('Peak Areas'!AH50=0,0,((('Peak Areas'!AH50*Coefficients!$G$6+Coefficients!$H$6)*$G54)))</f>
        <v>2.4604330234977776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1.9840532993111112E-2</v>
      </c>
      <c r="AG54" s="29">
        <f>IF('Peak Areas'!AK50=0,0,((('Peak Areas'!AK50*Coefficients!$G$31+Coefficients!$H$31)*$G54)))</f>
        <v>0.29785093506666666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4.5739094182222224E-2</v>
      </c>
      <c r="AL54" s="29">
        <f t="shared" si="0"/>
        <v>12.11081600696</v>
      </c>
      <c r="AM54" s="29">
        <f t="shared" si="1"/>
        <v>12.559932965848889</v>
      </c>
    </row>
    <row r="55" spans="1:39" x14ac:dyDescent="0.25">
      <c r="A55" s="2">
        <f>'Peak Areas'!A51</f>
        <v>0</v>
      </c>
      <c r="B55" s="60">
        <f>'Peak Areas'!B51</f>
        <v>0</v>
      </c>
      <c r="C55" s="2">
        <f>'Peak Areas'!C51</f>
        <v>125</v>
      </c>
      <c r="D55" s="2">
        <f>'Peak Areas'!D51</f>
        <v>0</v>
      </c>
      <c r="E55" s="2" t="str">
        <f>'Peak Areas'!E51</f>
        <v>PFOS</v>
      </c>
      <c r="F55" s="29">
        <f>'Peak Areas'!F51</f>
        <v>4.4999999999999998E-2</v>
      </c>
      <c r="G55" s="29">
        <f>((1/'Peak Areas'!$G51)*(('Peak Areas'!$H51+('Internal Standard'!$E$10/1000))/'Peak Areas'!$F51)*'Peak Areas'!$J51)*H55</f>
        <v>0.12222222222222223</v>
      </c>
      <c r="H55" s="29">
        <v>1</v>
      </c>
      <c r="I55" s="29">
        <f>IF('Peak Areas'!L51=0,0,((('Peak Areas'!L51*Coefficients!$G$21+Coefficients!$H$21)*$G55)))</f>
        <v>0</v>
      </c>
      <c r="J55" s="29">
        <f>IF('Peak Areas'!M51=0,0,((('Peak Areas'!M51*Coefficients!$G$20+Coefficients!$H$20)*$G55)))</f>
        <v>0.17054832029546668</v>
      </c>
      <c r="K55" s="29">
        <f>IF('Peak Areas'!N51=0,0,((('Peak Areas'!N51*Coefficients!$G$41+Coefficients!$H$41)*$G55)))</f>
        <v>9.5670643200000002E-2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1.2008846798666668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0.26241359628733335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1.125879171511111E-2</v>
      </c>
      <c r="R55" s="29">
        <f>IF('Peak Areas'!U51=0,0,((('Peak Areas'!U51*Coefficients!$G$26+Coefficients!$H$26)*$G55)))</f>
        <v>0.47503803572768893</v>
      </c>
      <c r="S55" s="29">
        <f>IF('Peak Areas'!V51=0,0,((('Peak Areas'!V51*Coefficients!$G$13+Coefficients!$H$13)*$G55)))</f>
        <v>0.28852467872800003</v>
      </c>
      <c r="T55" s="29">
        <f>IF('Peak Areas'!W51=0,0,((('Peak Areas'!W51*Coefficients!$G$12+Coefficients!$H$12)*$G55)))</f>
        <v>0.31900067989533337</v>
      </c>
      <c r="U55" s="29">
        <f>IF('Peak Areas'!X51=0,0,((('Peak Areas'!X51*Coefficients!$G$27+Coefficients!$H$27)*$G55)))</f>
        <v>4.1908944388666665E-2</v>
      </c>
      <c r="V55" s="29">
        <f>IF('Peak Areas'!Y51=0,0,((('Peak Areas'!Y51*Coefficients!$G$34+Coefficients!$H$34)*$G55)))</f>
        <v>0.87397431086044453</v>
      </c>
      <c r="W55" s="29">
        <f>IF('Peak Areas'!Z51=0,0,((('Peak Areas'!Z51*Coefficients!$G$52+Coefficients!$H$52)*$G55)))</f>
        <v>0.66640855741777782</v>
      </c>
      <c r="X55" s="29">
        <f>IF('Peak Areas'!AA51=0,0,((('Peak Areas'!AA51*Coefficients!$G$33+Coefficients!$H$33)*$G55)))</f>
        <v>0</v>
      </c>
      <c r="Y55" s="29">
        <f>IF('Peak Areas'!AC51=0,0,((('Peak Areas'!AC51*Coefficients!$G$19+Coefficients!$H$19)*$G55)))</f>
        <v>0.68911809633333343</v>
      </c>
      <c r="Z55" s="29">
        <f>IF('Peak Areas'!AD51=0,0,((('Peak Areas'!AD51*Coefficients!$G$18+Coefficients!$H$18)*$G55)))</f>
        <v>0</v>
      </c>
      <c r="AA55" s="29">
        <f>IF('Peak Areas'!AE51=0,0,((('Peak Areas'!AE51*Coefficients!$G$18+Coefficients!$H$18)*$G55)))</f>
        <v>7.9959416288888905</v>
      </c>
      <c r="AB55" s="29">
        <f>IF('Peak Areas'!AF51=0,0,((('Peak Areas'!AF51*Coefficients!$G$18+Coefficients!$H$18)*$G55)))</f>
        <v>0.30121086722222223</v>
      </c>
      <c r="AC55" s="29">
        <f>IF('Peak Areas'!AG51=0,0,((('Peak Areas'!AG51*Coefficients!$G$7+Coefficients!$H$7)*$G55)))</f>
        <v>7.9398815759999991E-2</v>
      </c>
      <c r="AD55" s="29">
        <f>IF('Peak Areas'!AH51=0,0,((('Peak Areas'!AH51*Coefficients!$G$6+Coefficients!$H$6)*$G55)))</f>
        <v>1.7323512774088889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0</v>
      </c>
      <c r="AG55" s="29">
        <f>IF('Peak Areas'!AK51=0,0,((('Peak Areas'!AK51*Coefficients!$G$31+Coefficients!$H$31)*$G55)))</f>
        <v>0.21063590078666666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</v>
      </c>
      <c r="AL55" s="29">
        <f t="shared" si="0"/>
        <v>7.9959416288888905</v>
      </c>
      <c r="AM55" s="29">
        <f t="shared" si="1"/>
        <v>8.2971524961111136</v>
      </c>
    </row>
    <row r="56" spans="1:39" x14ac:dyDescent="0.25">
      <c r="A56" s="2">
        <f>'Peak Areas'!A52</f>
        <v>0</v>
      </c>
      <c r="B56" s="60">
        <f>'Peak Areas'!B52</f>
        <v>0</v>
      </c>
      <c r="C56" s="2">
        <f>'Peak Areas'!C52</f>
        <v>125</v>
      </c>
      <c r="D56" s="2">
        <f>'Peak Areas'!D52</f>
        <v>0</v>
      </c>
      <c r="E56" s="2" t="str">
        <f>'Peak Areas'!E52</f>
        <v>PFOS</v>
      </c>
      <c r="F56" s="29">
        <f>'Peak Areas'!F52</f>
        <v>4.4999999999999998E-2</v>
      </c>
      <c r="G56" s="29">
        <f>((1/'Peak Areas'!$G52)*(('Peak Areas'!$H52+('Internal Standard'!$E$10/1000))/'Peak Areas'!$F52)*'Peak Areas'!$J52)*H56</f>
        <v>0.12222222222222223</v>
      </c>
      <c r="H56" s="29">
        <v>1</v>
      </c>
      <c r="I56" s="29">
        <f>IF('Peak Areas'!L52=0,0,((('Peak Areas'!L52*Coefficients!$G$21+Coefficients!$H$21)*$G56)))</f>
        <v>0</v>
      </c>
      <c r="J56" s="29">
        <f>IF('Peak Areas'!M52=0,0,((('Peak Areas'!M52*Coefficients!$G$20+Coefficients!$H$20)*$G56)))</f>
        <v>0.23426359098657779</v>
      </c>
      <c r="K56" s="29">
        <f>IF('Peak Areas'!N52=0,0,((('Peak Areas'!N52*Coefficients!$G$41+Coefficients!$H$41)*$G56)))</f>
        <v>7.4488246800000005E-2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1.8551855770555556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0.4227047103571111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7.9239464626666666E-3</v>
      </c>
      <c r="R56" s="29">
        <f>IF('Peak Areas'!U52=0,0,((('Peak Areas'!U52*Coefficients!$G$26+Coefficients!$H$26)*$G56)))</f>
        <v>0.67055612839428891</v>
      </c>
      <c r="S56" s="29">
        <f>IF('Peak Areas'!V52=0,0,((('Peak Areas'!V52*Coefficients!$G$13+Coefficients!$H$13)*$G56)))</f>
        <v>0.38082577976666671</v>
      </c>
      <c r="T56" s="29">
        <f>IF('Peak Areas'!W52=0,0,((('Peak Areas'!W52*Coefficients!$G$12+Coefficients!$H$12)*$G56)))</f>
        <v>0.43341044754968894</v>
      </c>
      <c r="U56" s="29">
        <f>IF('Peak Areas'!X52=0,0,((('Peak Areas'!X52*Coefficients!$G$27+Coefficients!$H$27)*$G56)))</f>
        <v>6.2642200822666666E-2</v>
      </c>
      <c r="V56" s="29">
        <f>IF('Peak Areas'!Y52=0,0,((('Peak Areas'!Y52*Coefficients!$G$34+Coefficients!$H$34)*$G56)))</f>
        <v>1.3409691679511111</v>
      </c>
      <c r="W56" s="29">
        <f>IF('Peak Areas'!Z52=0,0,((('Peak Areas'!Z52*Coefficients!$G$52+Coefficients!$H$52)*$G56)))</f>
        <v>0.88971312843111117</v>
      </c>
      <c r="X56" s="29">
        <f>IF('Peak Areas'!AA52=0,0,((('Peak Areas'!AA52*Coefficients!$G$33+Coefficients!$H$33)*$G56)))</f>
        <v>8.8649335817777772E-2</v>
      </c>
      <c r="Y56" s="29">
        <f>IF('Peak Areas'!AC52=0,0,((('Peak Areas'!AC52*Coefficients!$G$19+Coefficients!$H$19)*$G56)))</f>
        <v>1.0749952546666668</v>
      </c>
      <c r="Z56" s="29">
        <f>IF('Peak Areas'!AD52=0,0,((('Peak Areas'!AD52*Coefficients!$G$18+Coefficients!$H$18)*$G56)))</f>
        <v>0</v>
      </c>
      <c r="AA56" s="29">
        <f>IF('Peak Areas'!AE52=0,0,((('Peak Areas'!AE52*Coefficients!$G$18+Coefficients!$H$18)*$G56)))</f>
        <v>11.886697258333335</v>
      </c>
      <c r="AB56" s="29">
        <f>IF('Peak Areas'!AF52=0,0,((('Peak Areas'!AF52*Coefficients!$G$18+Coefficients!$H$18)*$G56)))</f>
        <v>0.49190487500000002</v>
      </c>
      <c r="AC56" s="29">
        <f>IF('Peak Areas'!AG52=0,0,((('Peak Areas'!AG52*Coefficients!$G$7+Coefficients!$H$7)*$G56)))</f>
        <v>0.13562521631999999</v>
      </c>
      <c r="AD56" s="29">
        <f>IF('Peak Areas'!AH52=0,0,((('Peak Areas'!AH52*Coefficients!$G$6+Coefficients!$H$6)*$G56)))</f>
        <v>2.4616699857688888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1.169191989288889E-2</v>
      </c>
      <c r="AG56" s="29">
        <f>IF('Peak Areas'!AK52=0,0,((('Peak Areas'!AK52*Coefficients!$G$31+Coefficients!$H$31)*$G56)))</f>
        <v>0.33078694664888891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</v>
      </c>
      <c r="AL56" s="29">
        <f t="shared" si="0"/>
        <v>11.886697258333335</v>
      </c>
      <c r="AM56" s="29">
        <f t="shared" si="1"/>
        <v>12.378602133333334</v>
      </c>
    </row>
    <row r="57" spans="1:39" x14ac:dyDescent="0.25">
      <c r="A57" s="2">
        <f>'Peak Areas'!A53</f>
        <v>0</v>
      </c>
      <c r="B57" s="60">
        <f>'Peak Areas'!B53</f>
        <v>0</v>
      </c>
      <c r="C57" s="2">
        <f>'Peak Areas'!C53</f>
        <v>125</v>
      </c>
      <c r="D57" s="2">
        <f>'Peak Areas'!D53</f>
        <v>0</v>
      </c>
      <c r="E57" s="2" t="str">
        <f>'Peak Areas'!E53</f>
        <v>PFOS</v>
      </c>
      <c r="F57" s="29">
        <f>'Peak Areas'!F53</f>
        <v>4.4999999999999998E-2</v>
      </c>
      <c r="G57" s="29">
        <f>((1/'Peak Areas'!$G53)*(('Peak Areas'!$H53+('Internal Standard'!$E$10/1000))/'Peak Areas'!$F53)*'Peak Areas'!$J53)*H57</f>
        <v>0.122291687688625</v>
      </c>
      <c r="H57" s="29">
        <f>(('Internal Standard'!$F$13*('Peak Areas'!G53/'Internal Standard'!$C$10))/'Peak Areas'!AB53)</f>
        <v>1.0005683538160226</v>
      </c>
      <c r="I57" s="29">
        <f>IF('Peak Areas'!L53=0,0,((('Peak Areas'!L53*Coefficients!$G$21+Coefficients!$H$21)*$G57)))</f>
        <v>0</v>
      </c>
      <c r="J57" s="29">
        <f>IF('Peak Areas'!M53=0,0,((('Peak Areas'!M53*Coefficients!$G$20+Coefficients!$H$20)*$G57)))</f>
        <v>0.22057559546674591</v>
      </c>
      <c r="K57" s="29">
        <f>IF('Peak Areas'!N53=0,0,((('Peak Areas'!N53*Coefficients!$G$41+Coefficients!$H$41)*$G57)))</f>
        <v>7.187862608594596E-2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1.9109131506460313</v>
      </c>
      <c r="N57" s="29">
        <f>IF('Peak Areas'!Q53=0,0,((('Peak Areas'!Q53*Coefficients!$G$11+Coefficients!$H$11)*$G57)))</f>
        <v>0</v>
      </c>
      <c r="O57" s="29">
        <f>IF('Peak Areas'!R53=0,0,((('Peak Areas'!R53*Coefficients!$G$39+Coefficients!$H$39)*$G57)))</f>
        <v>0.43369280539109178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1.0216922620057103E-2</v>
      </c>
      <c r="R57" s="29">
        <f>IF('Peak Areas'!U53=0,0,((('Peak Areas'!U53*Coefficients!$G$26+Coefficients!$H$26)*$G57)))</f>
        <v>0.67802307679569018</v>
      </c>
      <c r="S57" s="29">
        <f>IF('Peak Areas'!V53=0,0,((('Peak Areas'!V53*Coefficients!$G$13+Coefficients!$H$13)*$G57)))</f>
        <v>0.38557393030230042</v>
      </c>
      <c r="T57" s="29">
        <f>IF('Peak Areas'!W53=0,0,((('Peak Areas'!W53*Coefficients!$G$12+Coefficients!$H$12)*$G57)))</f>
        <v>0.57152586180923615</v>
      </c>
      <c r="U57" s="29">
        <f>IF('Peak Areas'!X53=0,0,((('Peak Areas'!X53*Coefficients!$G$27+Coefficients!$H$27)*$G57)))</f>
        <v>8.0415652749512026E-2</v>
      </c>
      <c r="V57" s="29">
        <f>IF('Peak Areas'!Y53=0,0,((('Peak Areas'!Y53*Coefficients!$G$34+Coefficients!$H$34)*$G57)))</f>
        <v>1.3525214598167667</v>
      </c>
      <c r="W57" s="29">
        <f>IF('Peak Areas'!Z53=0,0,((('Peak Areas'!Z53*Coefficients!$G$52+Coefficients!$H$52)*$G57)))</f>
        <v>0.92654656993673579</v>
      </c>
      <c r="X57" s="29">
        <f>IF('Peak Areas'!AA53=0,0,((('Peak Areas'!AA53*Coefficients!$G$33+Coefficients!$H$33)*$G57)))</f>
        <v>8.0659942429172113E-2</v>
      </c>
      <c r="Y57" s="29">
        <f>IF('Peak Areas'!AC53=0,0,((('Peak Areas'!AC53*Coefficients!$G$19+Coefficients!$H$19)*$G57)))</f>
        <v>1.1212687610525081</v>
      </c>
      <c r="Z57" s="29">
        <f>IF('Peak Areas'!AD53=0,0,((('Peak Areas'!AD53*Coefficients!$G$18+Coefficients!$H$18)*$G57)))</f>
        <v>0</v>
      </c>
      <c r="AA57" s="29">
        <f>IF('Peak Areas'!AE53=0,0,((('Peak Areas'!AE53*Coefficients!$G$18+Coefficients!$H$18)*$G57)))</f>
        <v>12.09184473622523</v>
      </c>
      <c r="AB57" s="29">
        <f>IF('Peak Areas'!AF53=0,0,((('Peak Areas'!AF53*Coefficients!$G$18+Coefficients!$H$18)*$G57)))</f>
        <v>0.44888114783981586</v>
      </c>
      <c r="AC57" s="29">
        <f>IF('Peak Areas'!AG53=0,0,((('Peak Areas'!AG53*Coefficients!$G$7+Coefficients!$H$7)*$G57)))</f>
        <v>0.15774193054236005</v>
      </c>
      <c r="AD57" s="29">
        <f>IF('Peak Areas'!AH53=0,0,((('Peak Areas'!AH53*Coefficients!$G$6+Coefficients!$H$6)*$G57)))</f>
        <v>2.4712146499698964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2.0805172970432998E-2</v>
      </c>
      <c r="AG57" s="29">
        <f>IF('Peak Areas'!AK53=0,0,((('Peak Areas'!AK53*Coefficients!$G$31+Coefficients!$H$31)*$G57)))</f>
        <v>0.27963933197529051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2.1349636725376389E-2</v>
      </c>
      <c r="AL57" s="29">
        <f t="shared" si="0"/>
        <v>12.113194372950607</v>
      </c>
      <c r="AM57" s="29">
        <f t="shared" si="1"/>
        <v>12.562075520790422</v>
      </c>
    </row>
    <row r="58" spans="1:39" x14ac:dyDescent="0.25">
      <c r="A58" s="2">
        <f>'Peak Areas'!A54</f>
        <v>0</v>
      </c>
      <c r="B58" s="60">
        <f>'Peak Areas'!B54</f>
        <v>0</v>
      </c>
      <c r="C58" s="2">
        <f>'Peak Areas'!C54</f>
        <v>125</v>
      </c>
      <c r="D58" s="2">
        <f>'Peak Areas'!D54</f>
        <v>0</v>
      </c>
      <c r="E58" s="2" t="str">
        <f>'Peak Areas'!E54</f>
        <v>PFOS</v>
      </c>
      <c r="F58" s="29">
        <f>'Peak Areas'!F54</f>
        <v>4.4999999999999998E-2</v>
      </c>
      <c r="G58" s="29">
        <f>((1/'Peak Areas'!$G54)*(('Peak Areas'!$H54+('Internal Standard'!$E$10/1000))/'Peak Areas'!$F54)*'Peak Areas'!$J54)*H58</f>
        <v>0.12198431025972153</v>
      </c>
      <c r="H58" s="29">
        <f>(('Internal Standard'!$F$13*('Peak Areas'!G54/'Internal Standard'!$C$10))/'Peak Areas'!AB54)</f>
        <v>0.99805344757953973</v>
      </c>
      <c r="I58" s="29">
        <f>IF('Peak Areas'!L54=0,0,((('Peak Areas'!L54*Coefficients!$G$21+Coefficients!$H$21)*$G58)))</f>
        <v>0</v>
      </c>
      <c r="J58" s="29">
        <f>IF('Peak Areas'!M54=0,0,((('Peak Areas'!M54*Coefficients!$G$20+Coefficients!$H$20)*$G58)))</f>
        <v>0.19377904541793536</v>
      </c>
      <c r="K58" s="29">
        <f>IF('Peak Areas'!N54=0,0,((('Peak Areas'!N54*Coefficients!$G$41+Coefficients!$H$41)*$G58)))</f>
        <v>9.0088022127232187E-2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1.6781105352136327</v>
      </c>
      <c r="N58" s="29">
        <f>IF('Peak Areas'!Q54=0,0,((('Peak Areas'!Q54*Coefficients!$G$11+Coefficients!$H$11)*$G58)))</f>
        <v>0</v>
      </c>
      <c r="O58" s="29">
        <f>IF('Peak Areas'!R54=0,0,((('Peak Areas'!R54*Coefficients!$G$39+Coefficients!$H$39)*$G58)))</f>
        <v>0.37441473480984444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7.5845230428912202E-3</v>
      </c>
      <c r="R58" s="29">
        <f>IF('Peak Areas'!U54=0,0,((('Peak Areas'!U54*Coefficients!$G$26+Coefficients!$H$26)*$G58)))</f>
        <v>0.59634795453143874</v>
      </c>
      <c r="S58" s="29">
        <f>IF('Peak Areas'!V54=0,0,((('Peak Areas'!V54*Coefficients!$G$13+Coefficients!$H$13)*$G58)))</f>
        <v>0.34517194220222752</v>
      </c>
      <c r="T58" s="29">
        <f>IF('Peak Areas'!W54=0,0,((('Peak Areas'!W54*Coefficients!$G$12+Coefficients!$H$12)*$G58)))</f>
        <v>0.5065464727119503</v>
      </c>
      <c r="U58" s="29">
        <f>IF('Peak Areas'!X54=0,0,((('Peak Areas'!X54*Coefficients!$G$27+Coefficients!$H$27)*$G58)))</f>
        <v>4.6273522601169827E-2</v>
      </c>
      <c r="V58" s="29">
        <f>IF('Peak Areas'!Y54=0,0,((('Peak Areas'!Y54*Coefficients!$G$34+Coefficients!$H$34)*$G58)))</f>
        <v>1.1957335454826312</v>
      </c>
      <c r="W58" s="29">
        <f>IF('Peak Areas'!Z54=0,0,((('Peak Areas'!Z54*Coefficients!$G$52+Coefficients!$H$52)*$G58)))</f>
        <v>0.8354749370394059</v>
      </c>
      <c r="X58" s="29">
        <f>IF('Peak Areas'!AA54=0,0,((('Peak Areas'!AA54*Coefficients!$G$33+Coefficients!$H$33)*$G58)))</f>
        <v>4.707138781165273E-2</v>
      </c>
      <c r="Y58" s="29">
        <f>IF('Peak Areas'!AC54=0,0,((('Peak Areas'!AC54*Coefficients!$G$19+Coefficients!$H$19)*$G58)))</f>
        <v>0.96834865029755401</v>
      </c>
      <c r="Z58" s="29">
        <f>IF('Peak Areas'!AD54=0,0,((('Peak Areas'!AD54*Coefficients!$G$18+Coefficients!$H$18)*$G58)))</f>
        <v>0</v>
      </c>
      <c r="AA58" s="29">
        <f>IF('Peak Areas'!AE54=0,0,((('Peak Areas'!AE54*Coefficients!$G$18+Coefficients!$H$18)*$G58)))</f>
        <v>10.860646130462715</v>
      </c>
      <c r="AB58" s="29">
        <f>IF('Peak Areas'!AF54=0,0,((('Peak Areas'!AF54*Coefficients!$G$18+Coefficients!$H$18)*$G58)))</f>
        <v>0.40807633322629316</v>
      </c>
      <c r="AC58" s="29">
        <f>IF('Peak Areas'!AG54=0,0,((('Peak Areas'!AG54*Coefficients!$G$7+Coefficients!$H$7)*$G58)))</f>
        <v>0.13650428861402503</v>
      </c>
      <c r="AD58" s="29">
        <f>IF('Peak Areas'!AH54=0,0,((('Peak Areas'!AH54*Coefficients!$G$6+Coefficients!$H$6)*$G58)))</f>
        <v>2.2285430622838254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0</v>
      </c>
      <c r="AG58" s="29">
        <f>IF('Peak Areas'!AK54=0,0,((('Peak Areas'!AK54*Coefficients!$G$31+Coefficients!$H$31)*$G58)))</f>
        <v>0.26166981696639052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</v>
      </c>
      <c r="AL58" s="29">
        <f t="shared" si="0"/>
        <v>10.860646130462715</v>
      </c>
      <c r="AM58" s="29">
        <f t="shared" si="1"/>
        <v>11.268722463689009</v>
      </c>
    </row>
    <row r="59" spans="1:39" x14ac:dyDescent="0.25">
      <c r="A59" s="2">
        <f>'Peak Areas'!A55</f>
        <v>0</v>
      </c>
      <c r="B59" s="60">
        <f>'Peak Areas'!B55</f>
        <v>0</v>
      </c>
      <c r="C59" s="2">
        <f>'Peak Areas'!C55</f>
        <v>125</v>
      </c>
      <c r="D59" s="2">
        <f>'Peak Areas'!D55</f>
        <v>0</v>
      </c>
      <c r="E59" s="2" t="str">
        <f>'Peak Areas'!E55</f>
        <v>PFOS</v>
      </c>
      <c r="F59" s="29">
        <f>'Peak Areas'!F55</f>
        <v>4.4999999999999998E-2</v>
      </c>
      <c r="G59" s="29">
        <f>((1/'Peak Areas'!$G55)*(('Peak Areas'!$H55+('Internal Standard'!$E$10/1000))/'Peak Areas'!$F55)*'Peak Areas'!$J55)*H59</f>
        <v>0.11564306935538592</v>
      </c>
      <c r="H59" s="29">
        <f>(('Internal Standard'!$F$13*('Peak Areas'!G55/'Internal Standard'!$C$10))/'Peak Areas'!AB55)</f>
        <v>0.94617056745315742</v>
      </c>
      <c r="I59" s="29">
        <f>IF('Peak Areas'!L55=0,0,((('Peak Areas'!L55*Coefficients!$G$21+Coefficients!$H$21)*$G59)))</f>
        <v>0</v>
      </c>
      <c r="J59" s="29">
        <f>IF('Peak Areas'!M55=0,0,((('Peak Areas'!M55*Coefficients!$G$20+Coefficients!$H$20)*$G59)))</f>
        <v>0.2438280860237079</v>
      </c>
      <c r="K59" s="29">
        <f>IF('Peak Areas'!N55=0,0,((('Peak Areas'!N55*Coefficients!$G$41+Coefficients!$H$41)*$G59)))</f>
        <v>8.3599280090955408E-2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1.8595208466488673</v>
      </c>
      <c r="N59" s="29">
        <f>IF('Peak Areas'!Q55=0,0,((('Peak Areas'!Q55*Coefficients!$G$11+Coefficients!$H$11)*$G59)))</f>
        <v>0</v>
      </c>
      <c r="O59" s="29">
        <f>IF('Peak Areas'!R55=0,0,((('Peak Areas'!R55*Coefficients!$G$39+Coefficients!$H$39)*$G59)))</f>
        <v>0.38607018573024621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8.7399915839425496E-3</v>
      </c>
      <c r="R59" s="29">
        <f>IF('Peak Areas'!U55=0,0,((('Peak Areas'!U55*Coefficients!$G$26+Coefficients!$H$26)*$G59)))</f>
        <v>0.65128572241822358</v>
      </c>
      <c r="S59" s="29">
        <f>IF('Peak Areas'!V55=0,0,((('Peak Areas'!V55*Coefficients!$G$13+Coefficients!$H$13)*$G59)))</f>
        <v>0.34227538892935511</v>
      </c>
      <c r="T59" s="29">
        <f>IF('Peak Areas'!W55=0,0,((('Peak Areas'!W55*Coefficients!$G$12+Coefficients!$H$12)*$G59)))</f>
        <v>0.44636818048870824</v>
      </c>
      <c r="U59" s="29">
        <f>IF('Peak Areas'!X55=0,0,((('Peak Areas'!X55*Coefficients!$G$27+Coefficients!$H$27)*$G59)))</f>
        <v>6.5910317532188123E-2</v>
      </c>
      <c r="V59" s="29">
        <f>IF('Peak Areas'!Y55=0,0,((('Peak Areas'!Y55*Coefficients!$G$34+Coefficients!$H$34)*$G59)))</f>
        <v>1.2869744424591965</v>
      </c>
      <c r="W59" s="29">
        <f>IF('Peak Areas'!Z55=0,0,((('Peak Areas'!Z55*Coefficients!$G$52+Coefficients!$H$52)*$G59)))</f>
        <v>0.7508202592610187</v>
      </c>
      <c r="X59" s="29">
        <f>IF('Peak Areas'!AA55=0,0,((('Peak Areas'!AA55*Coefficients!$G$33+Coefficients!$H$33)*$G59)))</f>
        <v>7.2865902193795448E-2</v>
      </c>
      <c r="Y59" s="29">
        <f>IF('Peak Areas'!AC55=0,0,((('Peak Areas'!AC55*Coefficients!$G$19+Coefficients!$H$19)*$G59)))</f>
        <v>1.0624177825905017</v>
      </c>
      <c r="Z59" s="29">
        <f>IF('Peak Areas'!AD55=0,0,((('Peak Areas'!AD55*Coefficients!$G$18+Coefficients!$H$18)*$G59)))</f>
        <v>0</v>
      </c>
      <c r="AA59" s="29">
        <f>IF('Peak Areas'!AE55=0,0,((('Peak Areas'!AE55*Coefficients!$G$18+Coefficients!$H$18)*$G59)))</f>
        <v>11.342883358176259</v>
      </c>
      <c r="AB59" s="29">
        <f>IF('Peak Areas'!AF55=0,0,((('Peak Areas'!AF55*Coefficients!$G$18+Coefficients!$H$18)*$G59)))</f>
        <v>0.41109456303517217</v>
      </c>
      <c r="AC59" s="29">
        <f>IF('Peak Areas'!AG55=0,0,((('Peak Areas'!AG55*Coefficients!$G$7+Coefficients!$H$7)*$G59)))</f>
        <v>0.15551669910590984</v>
      </c>
      <c r="AD59" s="29">
        <f>IF('Peak Areas'!AH55=0,0,((('Peak Areas'!AH55*Coefficients!$G$6+Coefficients!$H$6)*$G59)))</f>
        <v>2.2672929991962869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1.7420230169601619E-2</v>
      </c>
      <c r="AG59" s="29">
        <f>IF('Peak Areas'!AK55=0,0,((('Peak Areas'!AK55*Coefficients!$G$31+Coefficients!$H$31)*$G59)))</f>
        <v>0.24337019178783542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</v>
      </c>
      <c r="AL59" s="29">
        <f t="shared" si="0"/>
        <v>11.342883358176259</v>
      </c>
      <c r="AM59" s="29">
        <f t="shared" si="1"/>
        <v>11.753977921211431</v>
      </c>
    </row>
    <row r="60" spans="1:39" x14ac:dyDescent="0.25">
      <c r="A60" s="2">
        <f>'Peak Areas'!A56</f>
        <v>0</v>
      </c>
      <c r="B60" s="60">
        <f>'Peak Areas'!B56</f>
        <v>0</v>
      </c>
      <c r="C60" s="2" t="str">
        <f>'Peak Areas'!C56</f>
        <v>T0</v>
      </c>
      <c r="D60" s="2">
        <f>'Peak Areas'!D56</f>
        <v>0</v>
      </c>
      <c r="E60" s="2" t="str">
        <f>'Peak Areas'!E56</f>
        <v>6ppd-q</v>
      </c>
      <c r="F60" s="29">
        <f>'Peak Areas'!F56</f>
        <v>0.15</v>
      </c>
      <c r="G60" s="29">
        <f>((1/'Peak Areas'!$G56)*(('Peak Areas'!$H56+('Internal Standard'!$E$10/1000))/'Peak Areas'!$F56)*'Peak Areas'!$J56)*H60</f>
        <v>3.5783005765564202E-2</v>
      </c>
      <c r="H60" s="29">
        <f>(('Internal Standard'!$F$13*('Peak Areas'!G56/'Internal Standard'!$C$10))/'Peak Areas'!AB56)</f>
        <v>0.9759001572426601</v>
      </c>
      <c r="I60" s="29">
        <f>IF('Peak Areas'!L56=0,0,((('Peak Areas'!L56*Coefficients!$G$21+Coefficients!$H$21)*$G60)))</f>
        <v>0</v>
      </c>
      <c r="J60" s="29">
        <f>IF('Peak Areas'!M56=0,0,((('Peak Areas'!M56*Coefficients!$G$20+Coefficients!$H$20)*$G60)))</f>
        <v>8.1033702813744848E-2</v>
      </c>
      <c r="K60" s="29">
        <f>IF('Peak Areas'!N56=0,0,((('Peak Areas'!N56*Coefficients!$G$41+Coefficients!$H$41)*$G60)))</f>
        <v>2.9232431180245856E-2</v>
      </c>
      <c r="L60" s="29">
        <f>IF('Peak Areas'!O56=0,0,((('Peak Areas'!O56*Coefficients!$G$10+Coefficients!$H$10)*$G60)))</f>
        <v>0</v>
      </c>
      <c r="M60" s="29">
        <f>IF('Peak Areas'!P56=0,0,((('Peak Areas'!P56*Coefficients!$G$32+Coefficients!$H$32)*$G60)))</f>
        <v>0.62067646950624544</v>
      </c>
      <c r="N60" s="29">
        <f>IF('Peak Areas'!Q56=0,0,((('Peak Areas'!Q56*Coefficients!$G$11+Coefficients!$H$11)*$G60)))</f>
        <v>0</v>
      </c>
      <c r="O60" s="29">
        <f>IF('Peak Areas'!R56=0,0,((('Peak Areas'!R56*Coefficients!$G$39+Coefficients!$H$39)*$G60)))</f>
        <v>0.13037282102952316</v>
      </c>
      <c r="P60" s="29">
        <f>IF('Peak Areas'!S56=0,0,((('Peak Areas'!S56*Coefficients!$G$46+Coefficients!$H$46)*$G60)))</f>
        <v>0</v>
      </c>
      <c r="Q60" s="29">
        <f>IF('Peak Areas'!T56=0,0,((('Peak Areas'!T56*Coefficients!$G$51+Coefficients!$H$51)*$G60)))</f>
        <v>3.2530359726093915E-3</v>
      </c>
      <c r="R60" s="29">
        <f>IF('Peak Areas'!U56=0,0,((('Peak Areas'!U56*Coefficients!$G$26+Coefficients!$H$26)*$G60)))</f>
        <v>0.21005952960929608</v>
      </c>
      <c r="S60" s="29">
        <f>IF('Peak Areas'!V56=0,0,((('Peak Areas'!V56*Coefficients!$G$13+Coefficients!$H$13)*$G60)))</f>
        <v>0.11106375311179188</v>
      </c>
      <c r="T60" s="29">
        <f>IF('Peak Areas'!W56=0,0,((('Peak Areas'!W56*Coefficients!$G$12+Coefficients!$H$12)*$G60)))</f>
        <v>0.15149348672045332</v>
      </c>
      <c r="U60" s="29">
        <f>IF('Peak Areas'!X56=0,0,((('Peak Areas'!X56*Coefficients!$G$27+Coefficients!$H$27)*$G60)))</f>
        <v>2.0086191213857879E-2</v>
      </c>
      <c r="V60" s="29">
        <f>IF('Peak Areas'!Y56=0,0,((('Peak Areas'!Y56*Coefficients!$G$34+Coefficients!$H$34)*$G60)))</f>
        <v>0.3838460602035792</v>
      </c>
      <c r="W60" s="29">
        <f>IF('Peak Areas'!Z56=0,0,((('Peak Areas'!Z56*Coefficients!$G$52+Coefficients!$H$52)*$G60)))</f>
        <v>0.26314642318364129</v>
      </c>
      <c r="X60" s="29">
        <f>IF('Peak Areas'!AA56=0,0,((('Peak Areas'!AA56*Coefficients!$G$33+Coefficients!$H$33)*$G60)))</f>
        <v>1.6607919915143449E-2</v>
      </c>
      <c r="Y60" s="29">
        <f>IF('Peak Areas'!AC56=0,0,((('Peak Areas'!AC56*Coefficients!$G$19+Coefficients!$H$19)*$G60)))</f>
        <v>0.32275281585731458</v>
      </c>
      <c r="Z60" s="29">
        <f>IF('Peak Areas'!AD56=0,0,((('Peak Areas'!AD56*Coefficients!$G$18+Coefficients!$H$18)*$G60)))</f>
        <v>0</v>
      </c>
      <c r="AA60" s="29">
        <f>IF('Peak Areas'!AE56=0,0,((('Peak Areas'!AE56*Coefficients!$G$18+Coefficients!$H$18)*$G60)))</f>
        <v>3.6792602948492323</v>
      </c>
      <c r="AB60" s="29">
        <f>IF('Peak Areas'!AF56=0,0,((('Peak Areas'!AF56*Coefficients!$G$18+Coefficients!$H$18)*$G60)))</f>
        <v>0.14613115243154381</v>
      </c>
      <c r="AC60" s="29">
        <f>IF('Peak Areas'!AG56=0,0,((('Peak Areas'!AG56*Coefficients!$G$7+Coefficients!$H$7)*$G60)))</f>
        <v>4.7949400829724716E-2</v>
      </c>
      <c r="AD60" s="29">
        <f>IF('Peak Areas'!AH56=0,0,((('Peak Areas'!AH56*Coefficients!$G$6+Coefficients!$H$6)*$G60)))</f>
        <v>0.73699978546830625</v>
      </c>
      <c r="AE60" s="29">
        <f>IF('Peak Areas'!AI56=0,0,((('Peak Areas'!AI56*Coefficients!$G$38+Coefficients!$H$38)*$G60)))</f>
        <v>0</v>
      </c>
      <c r="AF60" s="29">
        <f>IF('Peak Areas'!AJ56=0,0,((('Peak Areas'!AJ56*Coefficients!$G$24+Coefficients!$H$24)*$G60)))</f>
        <v>4.9021011242676169E-3</v>
      </c>
      <c r="AG60" s="29">
        <f>IF('Peak Areas'!AK56=0,0,((('Peak Areas'!AK56*Coefficients!$G$31+Coefficients!$H$31)*$G60)))</f>
        <v>8.5966037879988869E-2</v>
      </c>
      <c r="AH60" s="29">
        <f>IF('Peak Areas'!AL56=0,0,((('Peak Areas'!AL56*Coefficients!$G$15+Coefficients!$H$15)*$G60)))</f>
        <v>0</v>
      </c>
      <c r="AI60" s="29">
        <f>IF('Peak Areas'!AM56=0,0,((('Peak Areas'!AM56*Coefficients!$G$38+Coefficients!$H$38)*$G60)))</f>
        <v>0</v>
      </c>
      <c r="AK60" s="29">
        <f>IF('Peak Areas'!K56=0,0,((('Peak Areas'!K56*Coefficients!$G$22+Coefficients!$H$22)*$G60)))</f>
        <v>1.3943579540358828E-2</v>
      </c>
      <c r="AL60" s="29">
        <f t="shared" si="0"/>
        <v>3.693203874389591</v>
      </c>
      <c r="AM60" s="29">
        <f t="shared" si="1"/>
        <v>3.8393350268211348</v>
      </c>
    </row>
    <row r="61" spans="1:39" x14ac:dyDescent="0.25">
      <c r="A61" s="2">
        <f>'Peak Areas'!A57</f>
        <v>0</v>
      </c>
      <c r="B61" s="60">
        <f>'Peak Areas'!B57</f>
        <v>0</v>
      </c>
      <c r="C61" s="2" t="str">
        <f>'Peak Areas'!C57</f>
        <v>T0</v>
      </c>
      <c r="D61" s="2">
        <f>'Peak Areas'!D57</f>
        <v>0</v>
      </c>
      <c r="E61" s="2" t="str">
        <f>'Peak Areas'!E57</f>
        <v>6ppd-q</v>
      </c>
      <c r="F61" s="29">
        <f>'Peak Areas'!F57</f>
        <v>0.15</v>
      </c>
      <c r="G61" s="29">
        <f>((1/'Peak Areas'!$G57)*(('Peak Areas'!$H57+('Internal Standard'!$E$10/1000))/'Peak Areas'!$F57)*'Peak Areas'!$J57)*H61</f>
        <v>3.5447154257530297E-2</v>
      </c>
      <c r="H61" s="29">
        <f>(('Internal Standard'!$F$13*('Peak Areas'!G57/'Internal Standard'!$C$10))/'Peak Areas'!AB57)</f>
        <v>0.96674057065991714</v>
      </c>
      <c r="I61" s="29">
        <f>IF('Peak Areas'!L57=0,0,((('Peak Areas'!L57*Coefficients!$G$21+Coefficients!$H$21)*$G61)))</f>
        <v>0</v>
      </c>
      <c r="J61" s="29">
        <f>IF('Peak Areas'!M57=0,0,((('Peak Areas'!M57*Coefficients!$G$20+Coefficients!$H$20)*$G61)))</f>
        <v>0.22103587492608689</v>
      </c>
      <c r="K61" s="29">
        <f>IF('Peak Areas'!N57=0,0,((('Peak Areas'!N57*Coefficients!$G$41+Coefficients!$H$41)*$G61)))</f>
        <v>0.2630393165074934</v>
      </c>
      <c r="L61" s="29">
        <f>IF('Peak Areas'!O57=0,0,((('Peak Areas'!O57*Coefficients!$G$10+Coefficients!$H$10)*$G61)))</f>
        <v>0</v>
      </c>
      <c r="M61" s="29">
        <f>IF('Peak Areas'!P57=0,0,((('Peak Areas'!P57*Coefficients!$G$32+Coefficients!$H$32)*$G61)))</f>
        <v>0.96610550959179287</v>
      </c>
      <c r="N61" s="29">
        <f>IF('Peak Areas'!Q57=0,0,((('Peak Areas'!Q57*Coefficients!$G$11+Coefficients!$H$11)*$G61)))</f>
        <v>7.3616731693251447E-2</v>
      </c>
      <c r="O61" s="29">
        <f>IF('Peak Areas'!R57=0,0,((('Peak Areas'!R57*Coefficients!$G$39+Coefficients!$H$39)*$G61)))</f>
        <v>7.9633915482964585E-2</v>
      </c>
      <c r="P61" s="29">
        <f>IF('Peak Areas'!S57=0,0,((('Peak Areas'!S57*Coefficients!$G$46+Coefficients!$H$46)*$G61)))</f>
        <v>4.5051549360518771E-2</v>
      </c>
      <c r="Q61" s="29">
        <f>IF('Peak Areas'!T57=0,0,((('Peak Areas'!T57*Coefficients!$G$51+Coefficients!$H$51)*$G61)))</f>
        <v>7.9715240549075209E-2</v>
      </c>
      <c r="R61" s="29">
        <f>IF('Peak Areas'!U57=0,0,((('Peak Areas'!U57*Coefficients!$G$26+Coefficients!$H$26)*$G61)))</f>
        <v>0.53607611876795958</v>
      </c>
      <c r="S61" s="29">
        <f>IF('Peak Areas'!V57=0,0,((('Peak Areas'!V57*Coefficients!$G$13+Coefficients!$H$13)*$G61)))</f>
        <v>0.19421094586115631</v>
      </c>
      <c r="T61" s="29">
        <f>IF('Peak Areas'!W57=0,0,((('Peak Areas'!W57*Coefficients!$G$12+Coefficients!$H$12)*$G61)))</f>
        <v>0.20291651614741346</v>
      </c>
      <c r="U61" s="29">
        <f>IF('Peak Areas'!X57=0,0,((('Peak Areas'!X57*Coefficients!$G$27+Coefficients!$H$27)*$G61)))</f>
        <v>4.1724482092085818E-2</v>
      </c>
      <c r="V61" s="29">
        <f>IF('Peak Areas'!Y57=0,0,((('Peak Areas'!Y57*Coefficients!$G$34+Coefficients!$H$34)*$G61)))</f>
        <v>0.22657689555779684</v>
      </c>
      <c r="W61" s="29">
        <f>IF('Peak Areas'!Z57=0,0,((('Peak Areas'!Z57*Coefficients!$G$52+Coefficients!$H$52)*$G61)))</f>
        <v>0.31704024184090651</v>
      </c>
      <c r="X61" s="29">
        <f>IF('Peak Areas'!AA57=0,0,((('Peak Areas'!AA57*Coefficients!$G$33+Coefficients!$H$33)*$G61)))</f>
        <v>3.0472372647786988E-2</v>
      </c>
      <c r="Y61" s="29">
        <f>IF('Peak Areas'!AC57=0,0,((('Peak Areas'!AC57*Coefficients!$G$19+Coefficients!$H$19)*$G61)))</f>
        <v>0.28724049682186503</v>
      </c>
      <c r="Z61" s="29">
        <f>IF('Peak Areas'!AD57=0,0,((('Peak Areas'!AD57*Coefficients!$G$18+Coefficients!$H$18)*$G61)))</f>
        <v>3.2039399546397514E-2</v>
      </c>
      <c r="AA61" s="29">
        <f>IF('Peak Areas'!AE57=0,0,((('Peak Areas'!AE57*Coefficients!$G$18+Coefficients!$H$18)*$G61)))</f>
        <v>5.6610487522438273</v>
      </c>
      <c r="AB61" s="29">
        <f>IF('Peak Areas'!AF57=0,0,((('Peak Areas'!AF57*Coefficients!$G$18+Coefficients!$H$18)*$G61)))</f>
        <v>0.36150432355723233</v>
      </c>
      <c r="AC61" s="29">
        <f>IF('Peak Areas'!AG57=0,0,((('Peak Areas'!AG57*Coefficients!$G$7+Coefficients!$H$7)*$G61)))</f>
        <v>0.10909634666386053</v>
      </c>
      <c r="AD61" s="29">
        <f>IF('Peak Areas'!AH57=0,0,((('Peak Areas'!AH57*Coefficients!$G$6+Coefficients!$H$6)*$G61)))</f>
        <v>1.2185533464060296</v>
      </c>
      <c r="AE61" s="29">
        <f>IF('Peak Areas'!AI57=0,0,((('Peak Areas'!AI57*Coefficients!$G$38+Coefficients!$H$38)*$G61)))</f>
        <v>1.5031813363445132</v>
      </c>
      <c r="AF61" s="29">
        <f>IF('Peak Areas'!AJ57=0,0,((('Peak Areas'!AJ57*Coefficients!$G$24+Coefficients!$H$24)*$G61)))</f>
        <v>9.1479889856920186E-3</v>
      </c>
      <c r="AG61" s="29">
        <f>IF('Peak Areas'!AK57=0,0,((('Peak Areas'!AK57*Coefficients!$G$31+Coefficients!$H$31)*$G61)))</f>
        <v>0.34993025812727407</v>
      </c>
      <c r="AH61" s="29">
        <f>IF('Peak Areas'!AL57=0,0,((('Peak Areas'!AL57*Coefficients!$G$15+Coefficients!$H$15)*$G61)))</f>
        <v>0</v>
      </c>
      <c r="AI61" s="29">
        <f>IF('Peak Areas'!AM57=0,0,((('Peak Areas'!AM57*Coefficients!$G$38+Coefficients!$H$38)*$G61)))</f>
        <v>0</v>
      </c>
      <c r="AK61" s="29">
        <f>IF('Peak Areas'!K57=0,0,((('Peak Areas'!K57*Coefficients!$G$22+Coefficients!$H$22)*$G61)))</f>
        <v>0</v>
      </c>
      <c r="AL61" s="29">
        <f t="shared" si="0"/>
        <v>5.6610487522438273</v>
      </c>
      <c r="AM61" s="29">
        <f t="shared" si="1"/>
        <v>6.0545924753474578</v>
      </c>
    </row>
    <row r="62" spans="1:39" x14ac:dyDescent="0.25">
      <c r="A62" s="2">
        <f>'Peak Areas'!A58</f>
        <v>0</v>
      </c>
      <c r="B62" s="60">
        <f>'Peak Areas'!B58</f>
        <v>0</v>
      </c>
      <c r="C62" s="2" t="str">
        <f>'Peak Areas'!C58</f>
        <v>T0</v>
      </c>
      <c r="D62" s="2">
        <f>'Peak Areas'!D58</f>
        <v>0</v>
      </c>
      <c r="E62" s="2" t="str">
        <f>'Peak Areas'!E58</f>
        <v>6ppd-q</v>
      </c>
      <c r="F62" s="29">
        <f>'Peak Areas'!F58</f>
        <v>0.15</v>
      </c>
      <c r="G62" s="29">
        <f>((1/'Peak Areas'!$G58)*(('Peak Areas'!$H58+('Internal Standard'!$E$10/1000))/'Peak Areas'!$F58)*'Peak Areas'!$J58)*H62</f>
        <v>3.6172981800181712E-2</v>
      </c>
      <c r="H62" s="29">
        <f>(('Internal Standard'!$F$13*('Peak Areas'!G58/'Internal Standard'!$C$10))/'Peak Areas'!AB58)</f>
        <v>0.98653586727768305</v>
      </c>
      <c r="I62" s="29">
        <f>IF('Peak Areas'!L58=0,0,((('Peak Areas'!L58*Coefficients!$G$21+Coefficients!$H$21)*$G62)))</f>
        <v>2.0677114112183811E-2</v>
      </c>
      <c r="J62" s="29">
        <f>IF('Peak Areas'!M58=0,0,((('Peak Areas'!M58*Coefficients!$G$20+Coefficients!$H$20)*$G62)))</f>
        <v>0.25679641333004261</v>
      </c>
      <c r="K62" s="29">
        <f>IF('Peak Areas'!N58=0,0,((('Peak Areas'!N58*Coefficients!$G$41+Coefficients!$H$41)*$G62)))</f>
        <v>0.31074064431459342</v>
      </c>
      <c r="L62" s="29">
        <f>IF('Peak Areas'!O58=0,0,((('Peak Areas'!O58*Coefficients!$G$10+Coefficients!$H$10)*$G62)))</f>
        <v>1.1086608483570778E-2</v>
      </c>
      <c r="M62" s="29">
        <f>IF('Peak Areas'!P58=0,0,((('Peak Areas'!P58*Coefficients!$G$32+Coefficients!$H$32)*$G62)))</f>
        <v>1.081405405216028</v>
      </c>
      <c r="N62" s="29">
        <f>IF('Peak Areas'!Q58=0,0,((('Peak Areas'!Q58*Coefficients!$G$11+Coefficients!$H$11)*$G62)))</f>
        <v>6.8811089668627708E-3</v>
      </c>
      <c r="O62" s="29">
        <f>IF('Peak Areas'!R58=0,0,((('Peak Areas'!R58*Coefficients!$G$39+Coefficients!$H$39)*$G62)))</f>
        <v>5.7707474167556248E-2</v>
      </c>
      <c r="P62" s="29">
        <f>IF('Peak Areas'!S58=0,0,((('Peak Areas'!S58*Coefficients!$G$46+Coefficients!$H$46)*$G62)))</f>
        <v>6.0889578020688256E-2</v>
      </c>
      <c r="Q62" s="29">
        <f>IF('Peak Areas'!T58=0,0,((('Peak Areas'!T58*Coefficients!$G$51+Coefficients!$H$51)*$G62)))</f>
        <v>9.7711350264707161E-2</v>
      </c>
      <c r="R62" s="29">
        <f>IF('Peak Areas'!U58=0,0,((('Peak Areas'!U58*Coefficients!$G$26+Coefficients!$H$26)*$G62)))</f>
        <v>0.59194428908449903</v>
      </c>
      <c r="S62" s="29">
        <f>IF('Peak Areas'!V58=0,0,((('Peak Areas'!V58*Coefficients!$G$13+Coefficients!$H$13)*$G62)))</f>
        <v>0.11787300413213363</v>
      </c>
      <c r="T62" s="29">
        <f>IF('Peak Areas'!W58=0,0,((('Peak Areas'!W58*Coefficients!$G$12+Coefficients!$H$12)*$G62)))</f>
        <v>0.23435068541322332</v>
      </c>
      <c r="U62" s="29">
        <f>IF('Peak Areas'!X58=0,0,((('Peak Areas'!X58*Coefficients!$G$27+Coefficients!$H$27)*$G62)))</f>
        <v>6.1172662680206803E-2</v>
      </c>
      <c r="V62" s="29">
        <f>IF('Peak Areas'!Y58=0,0,((('Peak Areas'!Y58*Coefficients!$G$34+Coefficients!$H$34)*$G62)))</f>
        <v>0.23727988255181173</v>
      </c>
      <c r="W62" s="29">
        <f>IF('Peak Areas'!Z58=0,0,((('Peak Areas'!Z58*Coefficients!$G$52+Coefficients!$H$52)*$G62)))</f>
        <v>0.35440288611223864</v>
      </c>
      <c r="X62" s="29">
        <f>IF('Peak Areas'!AA58=0,0,((('Peak Areas'!AA58*Coefficients!$G$33+Coefficients!$H$33)*$G62)))</f>
        <v>3.0165771293638566E-2</v>
      </c>
      <c r="Y62" s="29">
        <f>IF('Peak Areas'!AC58=0,0,((('Peak Areas'!AC58*Coefficients!$G$19+Coefficients!$H$19)*$G62)))</f>
        <v>0.31701849069944821</v>
      </c>
      <c r="Z62" s="29">
        <f>IF('Peak Areas'!AD58=0,0,((('Peak Areas'!AD58*Coefficients!$G$18+Coefficients!$H$18)*$G62)))</f>
        <v>6.1257749161559238E-2</v>
      </c>
      <c r="AA62" s="29">
        <f>IF('Peak Areas'!AE58=0,0,((('Peak Areas'!AE58*Coefficients!$G$18+Coefficients!$H$18)*$G62)))</f>
        <v>6.0091488241975508</v>
      </c>
      <c r="AB62" s="29">
        <f>IF('Peak Areas'!AF58=0,0,((('Peak Areas'!AF58*Coefficients!$G$18+Coefficients!$H$18)*$G62)))</f>
        <v>0.35781444902581816</v>
      </c>
      <c r="AC62" s="29">
        <f>IF('Peak Areas'!AG58=0,0,((('Peak Areas'!AG58*Coefficients!$G$7+Coefficients!$H$7)*$G62)))</f>
        <v>8.1138720672171399E-2</v>
      </c>
      <c r="AD62" s="29">
        <f>IF('Peak Areas'!AH58=0,0,((('Peak Areas'!AH58*Coefficients!$G$6+Coefficients!$H$6)*$G62)))</f>
        <v>1.2953026466355302</v>
      </c>
      <c r="AE62" s="29">
        <f>IF('Peak Areas'!AI58=0,0,((('Peak Areas'!AI58*Coefficients!$G$38+Coefficients!$H$38)*$G62)))</f>
        <v>1.6420968791864974</v>
      </c>
      <c r="AF62" s="29">
        <f>IF('Peak Areas'!AJ58=0,0,((('Peak Areas'!AJ58*Coefficients!$G$24+Coefficients!$H$24)*$G62)))</f>
        <v>1.2728093702326713E-2</v>
      </c>
      <c r="AG62" s="29">
        <f>IF('Peak Areas'!AK58=0,0,((('Peak Areas'!AK58*Coefficients!$G$31+Coefficients!$H$31)*$G62)))</f>
        <v>0.30613091081109195</v>
      </c>
      <c r="AH62" s="29">
        <f>IF('Peak Areas'!AL58=0,0,((('Peak Areas'!AL58*Coefficients!$G$15+Coefficients!$H$15)*$G62)))</f>
        <v>0</v>
      </c>
      <c r="AI62" s="29">
        <f>IF('Peak Areas'!AM58=0,0,((('Peak Areas'!AM58*Coefficients!$G$38+Coefficients!$H$38)*$G62)))</f>
        <v>0</v>
      </c>
      <c r="AK62" s="29">
        <f>IF('Peak Areas'!K58=0,0,((('Peak Areas'!K58*Coefficients!$G$22+Coefficients!$H$22)*$G62)))</f>
        <v>0</v>
      </c>
      <c r="AL62" s="29">
        <f t="shared" si="0"/>
        <v>6.0091488241975508</v>
      </c>
      <c r="AM62" s="29">
        <f t="shared" si="1"/>
        <v>6.4282210223849283</v>
      </c>
    </row>
    <row r="63" spans="1:39" x14ac:dyDescent="0.25">
      <c r="A63" s="2">
        <f>'Peak Areas'!A59</f>
        <v>0</v>
      </c>
      <c r="B63" s="60">
        <f>'Peak Areas'!B59</f>
        <v>0</v>
      </c>
      <c r="C63" s="2" t="str">
        <f>'Peak Areas'!C59</f>
        <v>T0</v>
      </c>
      <c r="D63" s="2">
        <f>'Peak Areas'!D59</f>
        <v>0</v>
      </c>
      <c r="E63" s="2" t="str">
        <f>'Peak Areas'!E59</f>
        <v>6ppd-q</v>
      </c>
      <c r="F63" s="29">
        <f>'Peak Areas'!F59</f>
        <v>0.15</v>
      </c>
      <c r="G63" s="29">
        <f>((1/'Peak Areas'!$G59)*(('Peak Areas'!$H59+('Internal Standard'!$E$10/1000))/'Peak Areas'!$F59)*'Peak Areas'!$J59)*H63</f>
        <v>3.6499300045622712E-2</v>
      </c>
      <c r="H63" s="29">
        <f>(('Internal Standard'!$F$13*('Peak Areas'!G59/'Internal Standard'!$C$10))/'Peak Areas'!AB59)</f>
        <v>0.99543545578971027</v>
      </c>
      <c r="I63" s="29">
        <f>IF('Peak Areas'!L59=0,0,((('Peak Areas'!L59*Coefficients!$G$21+Coefficients!$H$21)*$G63)))</f>
        <v>1.9228101481492031E-2</v>
      </c>
      <c r="J63" s="29">
        <f>IF('Peak Areas'!M59=0,0,((('Peak Areas'!M59*Coefficients!$G$20+Coefficients!$H$20)*$G63)))</f>
        <v>0.25778581306193454</v>
      </c>
      <c r="K63" s="29">
        <f>IF('Peak Areas'!N59=0,0,((('Peak Areas'!N59*Coefficients!$G$41+Coefficients!$H$41)*$G63)))</f>
        <v>0.32000253638935522</v>
      </c>
      <c r="L63" s="29">
        <f>IF('Peak Areas'!O59=0,0,((('Peak Areas'!O59*Coefficients!$G$10+Coefficients!$H$10)*$G63)))</f>
        <v>0</v>
      </c>
      <c r="M63" s="29">
        <f>IF('Peak Areas'!P59=0,0,((('Peak Areas'!P59*Coefficients!$G$32+Coefficients!$H$32)*$G63)))</f>
        <v>0.98713036393257247</v>
      </c>
      <c r="N63" s="29">
        <f>IF('Peak Areas'!Q59=0,0,((('Peak Areas'!Q59*Coefficients!$G$11+Coefficients!$H$11)*$G63)))</f>
        <v>1.6427875662322646E-2</v>
      </c>
      <c r="O63" s="29">
        <f>IF('Peak Areas'!R59=0,0,((('Peak Areas'!R59*Coefficients!$G$39+Coefficients!$H$39)*$G63)))</f>
        <v>5.2197819439676392E-2</v>
      </c>
      <c r="P63" s="29">
        <f>IF('Peak Areas'!S59=0,0,((('Peak Areas'!S59*Coefficients!$G$46+Coefficients!$H$46)*$G63)))</f>
        <v>5.3318086988381537E-2</v>
      </c>
      <c r="Q63" s="29">
        <f>IF('Peak Areas'!T59=0,0,((('Peak Areas'!T59*Coefficients!$G$51+Coefficients!$H$51)*$G63)))</f>
        <v>9.6028179900547211E-2</v>
      </c>
      <c r="R63" s="29">
        <f>IF('Peak Areas'!U59=0,0,((('Peak Areas'!U59*Coefficients!$G$26+Coefficients!$H$26)*$G63)))</f>
        <v>0.58900110264758598</v>
      </c>
      <c r="S63" s="29">
        <f>IF('Peak Areas'!V59=0,0,((('Peak Areas'!V59*Coefficients!$G$13+Coefficients!$H$13)*$G63)))</f>
        <v>0.12762128728059799</v>
      </c>
      <c r="T63" s="29">
        <f>IF('Peak Areas'!W59=0,0,((('Peak Areas'!W59*Coefficients!$G$12+Coefficients!$H$12)*$G63)))</f>
        <v>0.23135675763066071</v>
      </c>
      <c r="U63" s="29">
        <f>IF('Peak Areas'!X59=0,0,((('Peak Areas'!X59*Coefficients!$G$27+Coefficients!$H$27)*$G63)))</f>
        <v>5.2457627857918389E-2</v>
      </c>
      <c r="V63" s="29">
        <f>IF('Peak Areas'!Y59=0,0,((('Peak Areas'!Y59*Coefficients!$G$34+Coefficients!$H$34)*$G63)))</f>
        <v>0.23328390906541616</v>
      </c>
      <c r="W63" s="29">
        <f>IF('Peak Areas'!Z59=0,0,((('Peak Areas'!Z59*Coefficients!$G$52+Coefficients!$H$52)*$G63)))</f>
        <v>0.3439672658951442</v>
      </c>
      <c r="X63" s="29">
        <f>IF('Peak Areas'!AA59=0,0,((('Peak Areas'!AA59*Coefficients!$G$33+Coefficients!$H$33)*$G63)))</f>
        <v>3.0887815716410055E-2</v>
      </c>
      <c r="Y63" s="29">
        <f>IF('Peak Areas'!AC59=0,0,((('Peak Areas'!AC59*Coefficients!$G$19+Coefficients!$H$19)*$G63)))</f>
        <v>0.32034426115903097</v>
      </c>
      <c r="Z63" s="29">
        <f>IF('Peak Areas'!AD59=0,0,((('Peak Areas'!AD59*Coefficients!$G$18+Coefficients!$H$18)*$G63)))</f>
        <v>3.269726650798032E-2</v>
      </c>
      <c r="AA63" s="29">
        <f>IF('Peak Areas'!AE59=0,0,((('Peak Areas'!AE59*Coefficients!$G$18+Coefficients!$H$18)*$G63)))</f>
        <v>6.2366771466949453</v>
      </c>
      <c r="AB63" s="29">
        <f>IF('Peak Areas'!AF59=0,0,((('Peak Areas'!AF59*Coefficients!$G$18+Coefficients!$H$18)*$G63)))</f>
        <v>0.4115671822188281</v>
      </c>
      <c r="AC63" s="29">
        <f>IF('Peak Areas'!AG59=0,0,((('Peak Areas'!AG59*Coefficients!$G$7+Coefficients!$H$7)*$G63)))</f>
        <v>8.8512279635109867E-2</v>
      </c>
      <c r="AD63" s="29">
        <f>IF('Peak Areas'!AH59=0,0,((('Peak Areas'!AH59*Coefficients!$G$6+Coefficients!$H$6)*$G63)))</f>
        <v>1.3356629829798261</v>
      </c>
      <c r="AE63" s="29">
        <f>IF('Peak Areas'!AI59=0,0,((('Peak Areas'!AI59*Coefficients!$G$38+Coefficients!$H$38)*$G63)))</f>
        <v>1.6722264557292923</v>
      </c>
      <c r="AF63" s="29">
        <f>IF('Peak Areas'!AJ59=0,0,((('Peak Areas'!AJ59*Coefficients!$G$24+Coefficients!$H$24)*$G63)))</f>
        <v>9.5647553576834344E-3</v>
      </c>
      <c r="AG63" s="29">
        <f>IF('Peak Areas'!AK59=0,0,((('Peak Areas'!AK59*Coefficients!$G$31+Coefficients!$H$31)*$G63)))</f>
        <v>0.38634424841847437</v>
      </c>
      <c r="AH63" s="29">
        <f>IF('Peak Areas'!AL59=0,0,((('Peak Areas'!AL59*Coefficients!$G$15+Coefficients!$H$15)*$G63)))</f>
        <v>0</v>
      </c>
      <c r="AI63" s="29">
        <f>IF('Peak Areas'!AM59=0,0,((('Peak Areas'!AM59*Coefficients!$G$38+Coefficients!$H$38)*$G63)))</f>
        <v>0</v>
      </c>
      <c r="AK63" s="29">
        <f>IF('Peak Areas'!K59=0,0,((('Peak Areas'!K59*Coefficients!$G$22+Coefficients!$H$22)*$G63)))</f>
        <v>0</v>
      </c>
      <c r="AL63" s="29">
        <f t="shared" si="0"/>
        <v>6.2366771466949453</v>
      </c>
      <c r="AM63" s="29">
        <f t="shared" si="1"/>
        <v>6.6809415954217535</v>
      </c>
    </row>
    <row r="64" spans="1:39" x14ac:dyDescent="0.25">
      <c r="A64" s="2">
        <f>'Peak Areas'!A60</f>
        <v>0</v>
      </c>
      <c r="B64" s="60">
        <f>'Peak Areas'!B60</f>
        <v>0</v>
      </c>
      <c r="C64" s="2" t="str">
        <f>'Peak Areas'!C60</f>
        <v>T0</v>
      </c>
      <c r="D64" s="2">
        <f>'Peak Areas'!D60</f>
        <v>0</v>
      </c>
      <c r="E64" s="2" t="str">
        <f>'Peak Areas'!E60</f>
        <v>6ppd-q</v>
      </c>
      <c r="F64" s="29">
        <f>'Peak Areas'!F60</f>
        <v>0.15</v>
      </c>
      <c r="G64" s="29">
        <f>((1/'Peak Areas'!$G60)*(('Peak Areas'!$H60+('Internal Standard'!$E$10/1000))/'Peak Areas'!$F60)*'Peak Areas'!$J60)*H64</f>
        <v>3.5940876268768088E-2</v>
      </c>
      <c r="H64" s="29">
        <f>(('Internal Standard'!$F$13*('Peak Areas'!G60/'Internal Standard'!$C$10))/'Peak Areas'!AB60)</f>
        <v>0.98020571642094778</v>
      </c>
      <c r="I64" s="29">
        <f>IF('Peak Areas'!L60=0,0,((('Peak Areas'!L60*Coefficients!$G$21+Coefficients!$H$21)*$G64)))</f>
        <v>1.9584321523444574E-2</v>
      </c>
      <c r="J64" s="29">
        <f>IF('Peak Areas'!M60=0,0,((('Peak Areas'!M60*Coefficients!$G$20+Coefficients!$H$20)*$G64)))</f>
        <v>0.25854652498744607</v>
      </c>
      <c r="K64" s="29">
        <f>IF('Peak Areas'!N60=0,0,((('Peak Areas'!N60*Coefficients!$G$41+Coefficients!$H$41)*$G64)))</f>
        <v>0.32902976146130053</v>
      </c>
      <c r="L64" s="29">
        <f>IF('Peak Areas'!O60=0,0,((('Peak Areas'!O60*Coefficients!$G$10+Coefficients!$H$10)*$G64)))</f>
        <v>0</v>
      </c>
      <c r="M64" s="29">
        <f>IF('Peak Areas'!P60=0,0,((('Peak Areas'!P60*Coefficients!$G$32+Coefficients!$H$32)*$G64)))</f>
        <v>1.0154673527279765</v>
      </c>
      <c r="N64" s="29">
        <f>IF('Peak Areas'!Q60=0,0,((('Peak Areas'!Q60*Coefficients!$G$11+Coefficients!$H$11)*$G64)))</f>
        <v>2.9701355704245844E-2</v>
      </c>
      <c r="O64" s="29">
        <f>IF('Peak Areas'!R60=0,0,((('Peak Areas'!R60*Coefficients!$G$39+Coefficients!$H$39)*$G64)))</f>
        <v>8.5933236959340825E-2</v>
      </c>
      <c r="P64" s="29">
        <f>IF('Peak Areas'!S60=0,0,((('Peak Areas'!S60*Coefficients!$G$46+Coefficients!$H$46)*$G64)))</f>
        <v>5.7341944362393628E-2</v>
      </c>
      <c r="Q64" s="29">
        <f>IF('Peak Areas'!T60=0,0,((('Peak Areas'!T60*Coefficients!$G$51+Coefficients!$H$51)*$G64)))</f>
        <v>9.551360491422288E-2</v>
      </c>
      <c r="R64" s="29">
        <f>IF('Peak Areas'!U60=0,0,((('Peak Areas'!U60*Coefficients!$G$26+Coefficients!$H$26)*$G64)))</f>
        <v>0.58509762870153614</v>
      </c>
      <c r="S64" s="29">
        <f>IF('Peak Areas'!V60=0,0,((('Peak Areas'!V60*Coefficients!$G$13+Coefficients!$H$13)*$G64)))</f>
        <v>0.12314208549297473</v>
      </c>
      <c r="T64" s="29">
        <f>IF('Peak Areas'!W60=0,0,((('Peak Areas'!W60*Coefficients!$G$12+Coefficients!$H$12)*$G64)))</f>
        <v>0.22647281258544399</v>
      </c>
      <c r="U64" s="29">
        <f>IF('Peak Areas'!X60=0,0,((('Peak Areas'!X60*Coefficients!$G$27+Coefficients!$H$27)*$G64)))</f>
        <v>5.0093822388086184E-2</v>
      </c>
      <c r="V64" s="29">
        <f>IF('Peak Areas'!Y60=0,0,((('Peak Areas'!Y60*Coefficients!$G$34+Coefficients!$H$34)*$G64)))</f>
        <v>0.21812711724141159</v>
      </c>
      <c r="W64" s="29">
        <f>IF('Peak Areas'!Z60=0,0,((('Peak Areas'!Z60*Coefficients!$G$52+Coefficients!$H$52)*$G64)))</f>
        <v>0.30584435906753715</v>
      </c>
      <c r="X64" s="29">
        <f>IF('Peak Areas'!AA60=0,0,((('Peak Areas'!AA60*Coefficients!$G$33+Coefficients!$H$33)*$G64)))</f>
        <v>2.6357310916492786E-2</v>
      </c>
      <c r="Y64" s="29">
        <f>IF('Peak Areas'!AC60=0,0,((('Peak Areas'!AC60*Coefficients!$G$19+Coefficients!$H$19)*$G64)))</f>
        <v>0.31380454963404097</v>
      </c>
      <c r="Z64" s="29">
        <f>IF('Peak Areas'!AD60=0,0,((('Peak Areas'!AD60*Coefficients!$G$18+Coefficients!$H$18)*$G64)))</f>
        <v>3.4650492785134324E-2</v>
      </c>
      <c r="AA64" s="29">
        <f>IF('Peak Areas'!AE60=0,0,((('Peak Areas'!AE60*Coefficients!$G$18+Coefficients!$H$18)*$G64)))</f>
        <v>5.9961883991553586</v>
      </c>
      <c r="AB64" s="29">
        <f>IF('Peak Areas'!AF60=0,0,((('Peak Areas'!AF60*Coefficients!$G$18+Coefficients!$H$18)*$G64)))</f>
        <v>0.37854449747697672</v>
      </c>
      <c r="AC64" s="29">
        <f>IF('Peak Areas'!AG60=0,0,((('Peak Areas'!AG60*Coefficients!$G$7+Coefficients!$H$7)*$G64)))</f>
        <v>7.8143076739594225E-2</v>
      </c>
      <c r="AD64" s="29">
        <f>IF('Peak Areas'!AH60=0,0,((('Peak Areas'!AH60*Coefficients!$G$6+Coefficients!$H$6)*$G64)))</f>
        <v>1.255235648780431</v>
      </c>
      <c r="AE64" s="29">
        <f>IF('Peak Areas'!AI60=0,0,((('Peak Areas'!AI60*Coefficients!$G$38+Coefficients!$H$38)*$G64)))</f>
        <v>1.5965426118059389</v>
      </c>
      <c r="AF64" s="29">
        <f>IF('Peak Areas'!AJ60=0,0,((('Peak Areas'!AJ60*Coefficients!$G$24+Coefficients!$H$24)*$G64)))</f>
        <v>1.1315528096904153E-2</v>
      </c>
      <c r="AG64" s="29">
        <f>IF('Peak Areas'!AK60=0,0,((('Peak Areas'!AK60*Coefficients!$G$31+Coefficients!$H$31)*$G64)))</f>
        <v>0.35901747097492404</v>
      </c>
      <c r="AH64" s="29">
        <f>IF('Peak Areas'!AL60=0,0,((('Peak Areas'!AL60*Coefficients!$G$15+Coefficients!$H$15)*$G64)))</f>
        <v>0</v>
      </c>
      <c r="AI64" s="29">
        <f>IF('Peak Areas'!AM60=0,0,((('Peak Areas'!AM60*Coefficients!$G$38+Coefficients!$H$38)*$G64)))</f>
        <v>0</v>
      </c>
      <c r="AK64" s="29">
        <f>IF('Peak Areas'!K60=0,0,((('Peak Areas'!K60*Coefficients!$G$22+Coefficients!$H$22)*$G64)))</f>
        <v>0</v>
      </c>
      <c r="AL64" s="29">
        <f t="shared" si="0"/>
        <v>5.9961883991553586</v>
      </c>
      <c r="AM64" s="29">
        <f t="shared" si="1"/>
        <v>6.4093833894174699</v>
      </c>
    </row>
    <row r="65" spans="1:39" x14ac:dyDescent="0.25">
      <c r="A65" s="2">
        <f>'Peak Areas'!A61</f>
        <v>0</v>
      </c>
      <c r="B65" s="60">
        <f>'Peak Areas'!B61</f>
        <v>0</v>
      </c>
      <c r="C65" s="2" t="str">
        <f>'Peak Areas'!C61</f>
        <v>Control</v>
      </c>
      <c r="D65" s="2">
        <f>'Peak Areas'!D61</f>
        <v>0</v>
      </c>
      <c r="E65" s="2" t="str">
        <f>'Peak Areas'!E61</f>
        <v>6ppd-q</v>
      </c>
      <c r="F65" s="29">
        <f>'Peak Areas'!F61</f>
        <v>0.15</v>
      </c>
      <c r="G65" s="29">
        <f>((1/'Peak Areas'!$G61)*(('Peak Areas'!$H61+('Internal Standard'!$E$10/1000))/'Peak Areas'!$F61)*'Peak Areas'!$J61)*H65</f>
        <v>3.5777546534099994E-2</v>
      </c>
      <c r="H65" s="29">
        <f>(('Internal Standard'!$F$13*('Peak Areas'!G61/'Internal Standard'!$C$10))/'Peak Areas'!AB61)</f>
        <v>0.97575126911181798</v>
      </c>
      <c r="I65" s="29">
        <f>IF('Peak Areas'!L61=0,0,((('Peak Areas'!L61*Coefficients!$G$21+Coefficients!$H$21)*$G65)))</f>
        <v>5.3666090784781316E-2</v>
      </c>
      <c r="J65" s="29">
        <f>IF('Peak Areas'!M61=0,0,((('Peak Areas'!M61*Coefficients!$G$20+Coefficients!$H$20)*$G65)))</f>
        <v>0.2948887913459195</v>
      </c>
      <c r="K65" s="29">
        <f>IF('Peak Areas'!N61=0,0,((('Peak Areas'!N61*Coefficients!$G$41+Coefficients!$H$41)*$G65)))</f>
        <v>0.34509985269045229</v>
      </c>
      <c r="L65" s="29">
        <f>IF('Peak Areas'!O61=0,0,((('Peak Areas'!O61*Coefficients!$G$10+Coefficients!$H$10)*$G65)))</f>
        <v>0</v>
      </c>
      <c r="M65" s="29">
        <f>IF('Peak Areas'!P61=0,0,((('Peak Areas'!P61*Coefficients!$G$32+Coefficients!$H$32)*$G65)))</f>
        <v>1.0811083462702307</v>
      </c>
      <c r="N65" s="29">
        <f>IF('Peak Areas'!Q61=0,0,((('Peak Areas'!Q61*Coefficients!$G$11+Coefficients!$H$11)*$G65)))</f>
        <v>5.5443589761188863E-3</v>
      </c>
      <c r="O65" s="29">
        <f>IF('Peak Areas'!R61=0,0,((('Peak Areas'!R61*Coefficients!$G$39+Coefficients!$H$39)*$G65)))</f>
        <v>5.2865602141128003E-2</v>
      </c>
      <c r="P65" s="29">
        <f>IF('Peak Areas'!S61=0,0,((('Peak Areas'!S61*Coefficients!$G$46+Coefficients!$H$46)*$G65)))</f>
        <v>5.4714815148776456E-2</v>
      </c>
      <c r="Q65" s="29">
        <f>IF('Peak Areas'!T61=0,0,((('Peak Areas'!T61*Coefficients!$G$51+Coefficients!$H$51)*$G65)))</f>
        <v>9.7165843232200094E-2</v>
      </c>
      <c r="R65" s="29">
        <f>IF('Peak Areas'!U61=0,0,((('Peak Areas'!U61*Coefficients!$G$26+Coefficients!$H$26)*$G65)))</f>
        <v>0.60343950327302653</v>
      </c>
      <c r="S65" s="29">
        <f>IF('Peak Areas'!V61=0,0,((('Peak Areas'!V61*Coefficients!$G$13+Coefficients!$H$13)*$G65)))</f>
        <v>0.11898024608359196</v>
      </c>
      <c r="T65" s="29">
        <f>IF('Peak Areas'!W61=0,0,((('Peak Areas'!W61*Coefficients!$G$12+Coefficients!$H$12)*$G65)))</f>
        <v>0.22263067192048208</v>
      </c>
      <c r="U65" s="29">
        <f>IF('Peak Areas'!X61=0,0,((('Peak Areas'!X61*Coefficients!$G$27+Coefficients!$H$27)*$G65)))</f>
        <v>5.6690062522448743E-2</v>
      </c>
      <c r="V65" s="29">
        <f>IF('Peak Areas'!Y61=0,0,((('Peak Areas'!Y61*Coefficients!$G$34+Coefficients!$H$34)*$G65)))</f>
        <v>0.2310757115786006</v>
      </c>
      <c r="W65" s="29">
        <f>IF('Peak Areas'!Z61=0,0,((('Peak Areas'!Z61*Coefficients!$G$52+Coefficients!$H$52)*$G65)))</f>
        <v>0.34904622022875698</v>
      </c>
      <c r="X65" s="29">
        <f>IF('Peak Areas'!AA61=0,0,((('Peak Areas'!AA61*Coefficients!$G$33+Coefficients!$H$33)*$G65)))</f>
        <v>3.1977192765249192E-2</v>
      </c>
      <c r="Y65" s="29">
        <f>IF('Peak Areas'!AC61=0,0,((('Peak Areas'!AC61*Coefficients!$G$19+Coefficients!$H$19)*$G65)))</f>
        <v>0.27115973677977007</v>
      </c>
      <c r="Z65" s="29">
        <f>IF('Peak Areas'!AD61=0,0,((('Peak Areas'!AD61*Coefficients!$G$18+Coefficients!$H$18)*$G65)))</f>
        <v>5.8250246395738482E-2</v>
      </c>
      <c r="AA65" s="29">
        <f>IF('Peak Areas'!AE61=0,0,((('Peak Areas'!AE61*Coefficients!$G$18+Coefficients!$H$18)*$G65)))</f>
        <v>5.9551342706488146</v>
      </c>
      <c r="AB65" s="29">
        <f>IF('Peak Areas'!AF61=0,0,((('Peak Areas'!AF61*Coefficients!$G$18+Coefficients!$H$18)*$G65)))</f>
        <v>0.35524813945383116</v>
      </c>
      <c r="AC65" s="29">
        <f>IF('Peak Areas'!AG61=0,0,((('Peak Areas'!AG61*Coefficients!$G$7+Coefficients!$H$7)*$G65)))</f>
        <v>6.3878599114298801E-2</v>
      </c>
      <c r="AD65" s="29">
        <f>IF('Peak Areas'!AH61=0,0,((('Peak Areas'!AH61*Coefficients!$G$6+Coefficients!$H$6)*$G65)))</f>
        <v>1.2127918258212689</v>
      </c>
      <c r="AE65" s="29">
        <f>IF('Peak Areas'!AI61=0,0,((('Peak Areas'!AI61*Coefficients!$G$38+Coefficients!$H$38)*$G65)))</f>
        <v>1.6268772350306555</v>
      </c>
      <c r="AF65" s="29">
        <f>IF('Peak Areas'!AJ61=0,0,((('Peak Areas'!AJ61*Coefficients!$G$24+Coefficients!$H$24)*$G65)))</f>
        <v>1.0912556462888762E-2</v>
      </c>
      <c r="AG65" s="29">
        <f>IF('Peak Areas'!AK61=0,0,((('Peak Areas'!AK61*Coefficients!$G$31+Coefficients!$H$31)*$G65)))</f>
        <v>0.3108331946512698</v>
      </c>
      <c r="AH65" s="29">
        <f>IF('Peak Areas'!AL61=0,0,((('Peak Areas'!AL61*Coefficients!$G$15+Coefficients!$H$15)*$G65)))</f>
        <v>0</v>
      </c>
      <c r="AI65" s="29">
        <f>IF('Peak Areas'!AM61=0,0,((('Peak Areas'!AM61*Coefficients!$G$38+Coefficients!$H$38)*$G65)))</f>
        <v>0</v>
      </c>
      <c r="AK65" s="29">
        <f>IF('Peak Areas'!K61=0,0,((('Peak Areas'!K61*Coefficients!$G$22+Coefficients!$H$22)*$G65)))</f>
        <v>0</v>
      </c>
      <c r="AL65" s="29">
        <f t="shared" si="0"/>
        <v>5.9551342706488146</v>
      </c>
      <c r="AM65" s="29">
        <f t="shared" si="1"/>
        <v>6.3686326564983844</v>
      </c>
    </row>
    <row r="66" spans="1:39" x14ac:dyDescent="0.25">
      <c r="A66" s="2">
        <f>'Peak Areas'!A62</f>
        <v>0</v>
      </c>
      <c r="B66" s="60">
        <f>'Peak Areas'!B62</f>
        <v>0</v>
      </c>
      <c r="C66" s="2" t="str">
        <f>'Peak Areas'!C62</f>
        <v>Control</v>
      </c>
      <c r="D66" s="2">
        <f>'Peak Areas'!D62</f>
        <v>0</v>
      </c>
      <c r="E66" s="2" t="str">
        <f>'Peak Areas'!E62</f>
        <v>6ppd-q</v>
      </c>
      <c r="F66" s="29">
        <f>'Peak Areas'!F62</f>
        <v>0.15</v>
      </c>
      <c r="G66" s="29">
        <f>((1/'Peak Areas'!$G62)*(('Peak Areas'!$H62+('Internal Standard'!$E$10/1000))/'Peak Areas'!$F62)*'Peak Areas'!$J62)*H66</f>
        <v>3.4643446081708516E-2</v>
      </c>
      <c r="H66" s="29">
        <f>(('Internal Standard'!$F$13*('Peak Areas'!G62/'Internal Standard'!$C$10))/'Peak Areas'!AB62)</f>
        <v>0.94482125677386863</v>
      </c>
      <c r="I66" s="29">
        <f>IF('Peak Areas'!L62=0,0,((('Peak Areas'!L62*Coefficients!$G$21+Coefficients!$H$21)*$G66)))</f>
        <v>0.18882322410269894</v>
      </c>
      <c r="J66" s="29">
        <f>IF('Peak Areas'!M62=0,0,((('Peak Areas'!M62*Coefficients!$G$20+Coefficients!$H$20)*$G66)))</f>
        <v>0.41425340155533369</v>
      </c>
      <c r="K66" s="29">
        <f>IF('Peak Areas'!N62=0,0,((('Peak Areas'!N62*Coefficients!$G$41+Coefficients!$H$41)*$G66)))</f>
        <v>0.14388741146853659</v>
      </c>
      <c r="L66" s="29">
        <f>IF('Peak Areas'!O62=0,0,((('Peak Areas'!O62*Coefficients!$G$10+Coefficients!$H$10)*$G66)))</f>
        <v>1.3531891792536579E-2</v>
      </c>
      <c r="M66" s="29">
        <f>IF('Peak Areas'!P62=0,0,((('Peak Areas'!P62*Coefficients!$G$32+Coefficients!$H$32)*$G66)))</f>
        <v>2.6920480263629867</v>
      </c>
      <c r="N66" s="29">
        <f>IF('Peak Areas'!Q62=0,0,((('Peak Areas'!Q62*Coefficients!$G$11+Coefficients!$H$11)*$G66)))</f>
        <v>2.2542003821725061E-2</v>
      </c>
      <c r="O66" s="29">
        <f>IF('Peak Areas'!R62=0,0,((('Peak Areas'!R62*Coefficients!$G$39+Coefficients!$H$39)*$G66)))</f>
        <v>0.21515760363893335</v>
      </c>
      <c r="P66" s="29">
        <f>IF('Peak Areas'!S62=0,0,((('Peak Areas'!S62*Coefficients!$G$46+Coefficients!$H$46)*$G66)))</f>
        <v>4.0622544583572159E-2</v>
      </c>
      <c r="Q66" s="29">
        <f>IF('Peak Areas'!T62=0,0,((('Peak Areas'!T62*Coefficients!$G$51+Coefficients!$H$51)*$G66)))</f>
        <v>1.6654799657465864E-2</v>
      </c>
      <c r="R66" s="29">
        <f>IF('Peak Areas'!U62=0,0,((('Peak Areas'!U62*Coefficients!$G$26+Coefficients!$H$26)*$G66)))</f>
        <v>1.1043411801981353</v>
      </c>
      <c r="S66" s="29">
        <f>IF('Peak Areas'!V62=0,0,((('Peak Areas'!V62*Coefficients!$G$13+Coefficients!$H$13)*$G66)))</f>
        <v>0.25108155790589809</v>
      </c>
      <c r="T66" s="29">
        <f>IF('Peak Areas'!W62=0,0,((('Peak Areas'!W62*Coefficients!$G$12+Coefficients!$H$12)*$G66)))</f>
        <v>0.36860795176388711</v>
      </c>
      <c r="U66" s="29">
        <f>IF('Peak Areas'!X62=0,0,((('Peak Areas'!X62*Coefficients!$G$27+Coefficients!$H$27)*$G66)))</f>
        <v>0.1923289649073483</v>
      </c>
      <c r="V66" s="29">
        <f>IF('Peak Areas'!Y62=0,0,((('Peak Areas'!Y62*Coefficients!$G$34+Coefficients!$H$34)*$G66)))</f>
        <v>1.2669087617186421</v>
      </c>
      <c r="W66" s="29">
        <f>IF('Peak Areas'!Z62=0,0,((('Peak Areas'!Z62*Coefficients!$G$52+Coefficients!$H$52)*$G66)))</f>
        <v>0.9279303401613892</v>
      </c>
      <c r="X66" s="29">
        <f>IF('Peak Areas'!AA62=0,0,((('Peak Areas'!AA62*Coefficients!$G$33+Coefficients!$H$33)*$G66)))</f>
        <v>6.3666225425589001E-2</v>
      </c>
      <c r="Y66" s="29">
        <f>IF('Peak Areas'!AC62=0,0,((('Peak Areas'!AC62*Coefficients!$G$19+Coefficients!$H$19)*$G66)))</f>
        <v>0.98003591186808281</v>
      </c>
      <c r="Z66" s="29">
        <f>IF('Peak Areas'!AD62=0,0,((('Peak Areas'!AD62*Coefficients!$G$18+Coefficients!$H$18)*$G66)))</f>
        <v>6.0286294492472713E-2</v>
      </c>
      <c r="AA66" s="29">
        <f>IF('Peak Areas'!AE62=0,0,((('Peak Areas'!AE62*Coefficients!$G$18+Coefficients!$H$18)*$G66)))</f>
        <v>12.551664687646783</v>
      </c>
      <c r="AB66" s="29">
        <f>IF('Peak Areas'!AF62=0,0,((('Peak Areas'!AF62*Coefficients!$G$18+Coefficients!$H$18)*$G66)))</f>
        <v>0.56093949910082386</v>
      </c>
      <c r="AC66" s="29">
        <f>IF('Peak Areas'!AG62=0,0,((('Peak Areas'!AG62*Coefficients!$G$7+Coefficients!$H$7)*$G66)))</f>
        <v>0.20005639764859326</v>
      </c>
      <c r="AD66" s="29">
        <f>IF('Peak Areas'!AH62=0,0,((('Peak Areas'!AH62*Coefficients!$G$6+Coefficients!$H$6)*$G66)))</f>
        <v>2.3466819054158305</v>
      </c>
      <c r="AE66" s="29">
        <f>IF('Peak Areas'!AI62=0,0,((('Peak Areas'!AI62*Coefficients!$G$38+Coefficients!$H$38)*$G66)))</f>
        <v>2.7551494399410337</v>
      </c>
      <c r="AF66" s="29">
        <f>IF('Peak Areas'!AJ62=0,0,((('Peak Areas'!AJ62*Coefficients!$G$24+Coefficients!$H$24)*$G66)))</f>
        <v>9.868951976517085E-3</v>
      </c>
      <c r="AG66" s="29">
        <f>IF('Peak Areas'!AK62=0,0,((('Peak Areas'!AK62*Coefficients!$G$31+Coefficients!$H$31)*$G66)))</f>
        <v>0.55231660886205169</v>
      </c>
      <c r="AH66" s="29">
        <f>IF('Peak Areas'!AL62=0,0,((('Peak Areas'!AL62*Coefficients!$G$15+Coefficients!$H$15)*$G66)))</f>
        <v>0</v>
      </c>
      <c r="AI66" s="29">
        <f>IF('Peak Areas'!AM62=0,0,((('Peak Areas'!AM62*Coefficients!$G$38+Coefficients!$H$38)*$G66)))</f>
        <v>0</v>
      </c>
      <c r="AK66" s="29">
        <f>IF('Peak Areas'!K62=0,0,((('Peak Areas'!K62*Coefficients!$G$22+Coefficients!$H$22)*$G66)))</f>
        <v>6.9001777175860035E-2</v>
      </c>
      <c r="AL66" s="29">
        <f t="shared" si="0"/>
        <v>12.620666464822643</v>
      </c>
      <c r="AM66" s="29">
        <f t="shared" si="1"/>
        <v>13.241892258415939</v>
      </c>
    </row>
    <row r="67" spans="1:39" x14ac:dyDescent="0.25">
      <c r="A67" s="2">
        <f>'Peak Areas'!A63</f>
        <v>0</v>
      </c>
      <c r="B67" s="60">
        <f>'Peak Areas'!B63</f>
        <v>0</v>
      </c>
      <c r="C67" s="2" t="str">
        <f>'Peak Areas'!C63</f>
        <v>Control</v>
      </c>
      <c r="D67" s="2">
        <f>'Peak Areas'!D63</f>
        <v>0</v>
      </c>
      <c r="E67" s="2" t="str">
        <f>'Peak Areas'!E63</f>
        <v>6ppd-q</v>
      </c>
      <c r="F67" s="29">
        <f>'Peak Areas'!F63</f>
        <v>0.15</v>
      </c>
      <c r="G67" s="29">
        <f>((1/'Peak Areas'!$G63)*(('Peak Areas'!$H63+('Internal Standard'!$E$10/1000))/'Peak Areas'!$F63)*'Peak Areas'!$J63)*H67</f>
        <v>3.4622100808827466E-2</v>
      </c>
      <c r="H67" s="29">
        <f>(('Internal Standard'!$F$13*('Peak Areas'!G63/'Internal Standard'!$C$10))/'Peak Areas'!AB63)</f>
        <v>0.94423911296802177</v>
      </c>
      <c r="I67" s="29">
        <f>IF('Peak Areas'!L63=0,0,((('Peak Areas'!L63*Coefficients!$G$21+Coefficients!$H$21)*$G67)))</f>
        <v>0.17895578352385777</v>
      </c>
      <c r="J67" s="29">
        <f>IF('Peak Areas'!M63=0,0,((('Peak Areas'!M63*Coefficients!$G$20+Coefficients!$H$20)*$G67)))</f>
        <v>0.39796369208384003</v>
      </c>
      <c r="K67" s="29">
        <f>IF('Peak Areas'!N63=0,0,((('Peak Areas'!N63*Coefficients!$G$41+Coefficients!$H$41)*$G67)))</f>
        <v>9.5795763180125337E-2</v>
      </c>
      <c r="L67" s="29">
        <f>IF('Peak Areas'!O63=0,0,((('Peak Areas'!O63*Coefficients!$G$10+Coefficients!$H$10)*$G67)))</f>
        <v>0</v>
      </c>
      <c r="M67" s="29">
        <f>IF('Peak Areas'!P63=0,0,((('Peak Areas'!P63*Coefficients!$G$32+Coefficients!$H$32)*$G67)))</f>
        <v>2.4340088277945315</v>
      </c>
      <c r="N67" s="29">
        <f>IF('Peak Areas'!Q63=0,0,((('Peak Areas'!Q63*Coefficients!$G$11+Coefficients!$H$11)*$G67)))</f>
        <v>0.11268160857960573</v>
      </c>
      <c r="O67" s="29">
        <f>IF('Peak Areas'!R63=0,0,((('Peak Areas'!R63*Coefficients!$G$39+Coefficients!$H$39)*$G67)))</f>
        <v>0.31416438876147185</v>
      </c>
      <c r="P67" s="29">
        <f>IF('Peak Areas'!S63=0,0,((('Peak Areas'!S63*Coefficients!$G$46+Coefficients!$H$46)*$G67)))</f>
        <v>0</v>
      </c>
      <c r="Q67" s="29">
        <f>IF('Peak Areas'!T63=0,0,((('Peak Areas'!T63*Coefficients!$G$51+Coefficients!$H$51)*$G67)))</f>
        <v>1.2414434375402215E-2</v>
      </c>
      <c r="R67" s="29">
        <f>IF('Peak Areas'!U63=0,0,((('Peak Areas'!U63*Coefficients!$G$26+Coefficients!$H$26)*$G67)))</f>
        <v>1.2125377225729959</v>
      </c>
      <c r="S67" s="29">
        <f>IF('Peak Areas'!V63=0,0,((('Peak Areas'!V63*Coefficients!$G$13+Coefficients!$H$13)*$G67)))</f>
        <v>0.34142405204580134</v>
      </c>
      <c r="T67" s="29">
        <f>IF('Peak Areas'!W63=0,0,((('Peak Areas'!W63*Coefficients!$G$12+Coefficients!$H$12)*$G67)))</f>
        <v>0.36994557945842432</v>
      </c>
      <c r="U67" s="29">
        <f>IF('Peak Areas'!X63=0,0,((('Peak Areas'!X63*Coefficients!$G$27+Coefficients!$H$27)*$G67)))</f>
        <v>0.26225604229338184</v>
      </c>
      <c r="V67" s="29">
        <f>IF('Peak Areas'!Y63=0,0,((('Peak Areas'!Y63*Coefficients!$G$34+Coefficients!$H$34)*$G67)))</f>
        <v>1.3659204668446463</v>
      </c>
      <c r="W67" s="29">
        <f>IF('Peak Areas'!Z63=0,0,((('Peak Areas'!Z63*Coefficients!$G$52+Coefficients!$H$52)*$G67)))</f>
        <v>1.0805544759470522</v>
      </c>
      <c r="X67" s="29">
        <f>IF('Peak Areas'!AA63=0,0,((('Peak Areas'!AA63*Coefficients!$G$33+Coefficients!$H$33)*$G67)))</f>
        <v>7.2985182899249018E-2</v>
      </c>
      <c r="Y67" s="29">
        <f>IF('Peak Areas'!AC63=0,0,((('Peak Areas'!AC63*Coefficients!$G$19+Coefficients!$H$19)*$G67)))</f>
        <v>1.0420020745313836</v>
      </c>
      <c r="Z67" s="29">
        <f>IF('Peak Areas'!AD63=0,0,((('Peak Areas'!AD63*Coefficients!$G$18+Coefficients!$H$18)*$G67)))</f>
        <v>0.15885705080839896</v>
      </c>
      <c r="AA67" s="29">
        <f>IF('Peak Areas'!AE63=0,0,((('Peak Areas'!AE63*Coefficients!$G$18+Coefficients!$H$18)*$G67)))</f>
        <v>12.82389309551181</v>
      </c>
      <c r="AB67" s="29">
        <f>IF('Peak Areas'!AF63=0,0,((('Peak Areas'!AF63*Coefficients!$G$18+Coefficients!$H$18)*$G67)))</f>
        <v>0.56461301859842516</v>
      </c>
      <c r="AC67" s="29">
        <f>IF('Peak Areas'!AG63=0,0,((('Peak Areas'!AG63*Coefficients!$G$7+Coefficients!$H$7)*$G67)))</f>
        <v>0.24610056918585629</v>
      </c>
      <c r="AD67" s="29">
        <f>IF('Peak Areas'!AH63=0,0,((('Peak Areas'!AH63*Coefficients!$G$6+Coefficients!$H$6)*$G67)))</f>
        <v>2.6056539158927357</v>
      </c>
      <c r="AE67" s="29">
        <f>IF('Peak Areas'!AI63=0,0,((('Peak Areas'!AI63*Coefficients!$G$38+Coefficients!$H$38)*$G67)))</f>
        <v>2.8709794212676103</v>
      </c>
      <c r="AF67" s="29">
        <f>IF('Peak Areas'!AJ63=0,0,((('Peak Areas'!AJ63*Coefficients!$G$24+Coefficients!$H$24)*$G67)))</f>
        <v>9.5507907119388499E-3</v>
      </c>
      <c r="AG67" s="29">
        <f>IF('Peak Areas'!AK63=0,0,((('Peak Areas'!AK63*Coefficients!$G$31+Coefficients!$H$31)*$G67)))</f>
        <v>0.60967311877939423</v>
      </c>
      <c r="AH67" s="29">
        <f>IF('Peak Areas'!AL63=0,0,((('Peak Areas'!AL63*Coefficients!$G$15+Coefficients!$H$15)*$G67)))</f>
        <v>0</v>
      </c>
      <c r="AI67" s="29">
        <f>IF('Peak Areas'!AM63=0,0,((('Peak Areas'!AM63*Coefficients!$G$38+Coefficients!$H$38)*$G67)))</f>
        <v>0</v>
      </c>
      <c r="AK67" s="29">
        <f>IF('Peak Areas'!K63=0,0,((('Peak Areas'!K63*Coefficients!$G$22+Coefficients!$H$22)*$G67)))</f>
        <v>7.831190942301966E-2</v>
      </c>
      <c r="AL67" s="29">
        <f t="shared" si="0"/>
        <v>12.90220500493483</v>
      </c>
      <c r="AM67" s="29">
        <f t="shared" si="1"/>
        <v>13.625675074341654</v>
      </c>
    </row>
    <row r="68" spans="1:39" x14ac:dyDescent="0.25">
      <c r="A68" s="2">
        <f>'Peak Areas'!A64</f>
        <v>0</v>
      </c>
      <c r="B68" s="60">
        <f>'Peak Areas'!B64</f>
        <v>0</v>
      </c>
      <c r="C68" s="2" t="str">
        <f>'Peak Areas'!C64</f>
        <v>Control</v>
      </c>
      <c r="D68" s="2">
        <f>'Peak Areas'!D64</f>
        <v>0</v>
      </c>
      <c r="E68" s="2" t="str">
        <f>'Peak Areas'!E64</f>
        <v>6ppd-q</v>
      </c>
      <c r="F68" s="29">
        <f>'Peak Areas'!F64</f>
        <v>0.15</v>
      </c>
      <c r="G68" s="29">
        <f>((1/'Peak Areas'!$G64)*(('Peak Areas'!$H64+('Internal Standard'!$E$10/1000))/'Peak Areas'!$F64)*'Peak Areas'!$J64)*H68</f>
        <v>3.4428541919610124E-2</v>
      </c>
      <c r="H68" s="29">
        <f>(('Internal Standard'!$F$13*('Peak Areas'!G64/'Internal Standard'!$C$10))/'Peak Areas'!AB64)</f>
        <v>0.93896023417118524</v>
      </c>
      <c r="I68" s="29">
        <f>IF('Peak Areas'!L64=0,0,((('Peak Areas'!L64*Coefficients!$G$21+Coefficients!$H$21)*$G68)))</f>
        <v>0.26316262115530514</v>
      </c>
      <c r="J68" s="29">
        <f>IF('Peak Areas'!M64=0,0,((('Peak Areas'!M64*Coefficients!$G$20+Coefficients!$H$20)*$G68)))</f>
        <v>0.56057784717222525</v>
      </c>
      <c r="K68" s="29">
        <f>IF('Peak Areas'!N64=0,0,((('Peak Areas'!N64*Coefficients!$G$41+Coefficients!$H$41)*$G68)))</f>
        <v>6.0379046990952034E-2</v>
      </c>
      <c r="L68" s="29">
        <f>IF('Peak Areas'!O64=0,0,((('Peak Areas'!O64*Coefficients!$G$10+Coefficients!$H$10)*$G68)))</f>
        <v>1.1702170825244542E-2</v>
      </c>
      <c r="M68" s="29">
        <f>IF('Peak Areas'!P64=0,0,((('Peak Areas'!P64*Coefficients!$G$32+Coefficients!$H$32)*$G68)))</f>
        <v>3.3377013666972868</v>
      </c>
      <c r="N68" s="29">
        <f>IF('Peak Areas'!Q64=0,0,((('Peak Areas'!Q64*Coefficients!$G$11+Coefficients!$H$11)*$G68)))</f>
        <v>0.16154860817806008</v>
      </c>
      <c r="O68" s="29">
        <f>IF('Peak Areas'!R64=0,0,((('Peak Areas'!R64*Coefficients!$G$39+Coefficients!$H$39)*$G68)))</f>
        <v>0.35484970202632665</v>
      </c>
      <c r="P68" s="29">
        <f>IF('Peak Areas'!S64=0,0,((('Peak Areas'!S64*Coefficients!$G$46+Coefficients!$H$46)*$G68)))</f>
        <v>0</v>
      </c>
      <c r="Q68" s="29">
        <f>IF('Peak Areas'!T64=0,0,((('Peak Areas'!T64*Coefficients!$G$51+Coefficients!$H$51)*$G68)))</f>
        <v>6.2178216925424266E-2</v>
      </c>
      <c r="R68" s="29">
        <f>IF('Peak Areas'!U64=0,0,((('Peak Areas'!U64*Coefficients!$G$26+Coefficients!$H$26)*$G68)))</f>
        <v>1.2019416777881931</v>
      </c>
      <c r="S68" s="29">
        <f>IF('Peak Areas'!V64=0,0,((('Peak Areas'!V64*Coefficients!$G$13+Coefficients!$H$13)*$G68)))</f>
        <v>0.24715291441145337</v>
      </c>
      <c r="T68" s="29">
        <f>IF('Peak Areas'!W64=0,0,((('Peak Areas'!W64*Coefficients!$G$12+Coefficients!$H$12)*$G68)))</f>
        <v>0.37453325645971497</v>
      </c>
      <c r="U68" s="29">
        <f>IF('Peak Areas'!X64=0,0,((('Peak Areas'!X64*Coefficients!$G$27+Coefficients!$H$27)*$G68)))</f>
        <v>0.1762364338415546</v>
      </c>
      <c r="V68" s="29">
        <f>IF('Peak Areas'!Y64=0,0,((('Peak Areas'!Y64*Coefficients!$G$34+Coefficients!$H$34)*$G68)))</f>
        <v>1.4374832986062001</v>
      </c>
      <c r="W68" s="29">
        <f>IF('Peak Areas'!Z64=0,0,((('Peak Areas'!Z64*Coefficients!$G$52+Coefficients!$H$52)*$G68)))</f>
        <v>0.99830401456483298</v>
      </c>
      <c r="X68" s="29">
        <f>IF('Peak Areas'!AA64=0,0,((('Peak Areas'!AA64*Coefficients!$G$33+Coefficients!$H$33)*$G68)))</f>
        <v>6.6223574737223484E-2</v>
      </c>
      <c r="Y68" s="29">
        <f>IF('Peak Areas'!AC64=0,0,((('Peak Areas'!AC64*Coefficients!$G$19+Coefficients!$H$19)*$G68)))</f>
        <v>1.1624692034389335</v>
      </c>
      <c r="Z68" s="29">
        <f>IF('Peak Areas'!AD64=0,0,((('Peak Areas'!AD64*Coefficients!$G$18+Coefficients!$H$18)*$G68)))</f>
        <v>7.0456988510787119E-2</v>
      </c>
      <c r="AA68" s="29">
        <f>IF('Peak Areas'!AE64=0,0,((('Peak Areas'!AE64*Coefficients!$G$18+Coefficients!$H$18)*$G68)))</f>
        <v>14.61873168787551</v>
      </c>
      <c r="AB68" s="29">
        <f>IF('Peak Areas'!AF64=0,0,((('Peak Areas'!AF64*Coefficients!$G$18+Coefficients!$H$18)*$G68)))</f>
        <v>0.64927007250575486</v>
      </c>
      <c r="AC68" s="29">
        <f>IF('Peak Areas'!AG64=0,0,((('Peak Areas'!AG64*Coefficients!$G$7+Coefficients!$H$7)*$G68)))</f>
        <v>0.32220561951914872</v>
      </c>
      <c r="AD68" s="29">
        <f>IF('Peak Areas'!AH64=0,0,((('Peak Areas'!AH64*Coefficients!$G$6+Coefficients!$H$6)*$G68)))</f>
        <v>2.6705628702692916</v>
      </c>
      <c r="AE68" s="29">
        <f>IF('Peak Areas'!AI64=0,0,((('Peak Areas'!AI64*Coefficients!$G$38+Coefficients!$H$38)*$G68)))</f>
        <v>2.8151808897236092</v>
      </c>
      <c r="AF68" s="29">
        <f>IF('Peak Areas'!AJ64=0,0,((('Peak Areas'!AJ64*Coefficients!$G$24+Coefficients!$H$24)*$G68)))</f>
        <v>9.964297615537264E-3</v>
      </c>
      <c r="AG68" s="29">
        <f>IF('Peak Areas'!AK64=0,0,((('Peak Areas'!AK64*Coefficients!$G$31+Coefficients!$H$31)*$G68)))</f>
        <v>0.64160861763315957</v>
      </c>
      <c r="AH68" s="29">
        <f>IF('Peak Areas'!AL64=0,0,((('Peak Areas'!AL64*Coefficients!$G$15+Coefficients!$H$15)*$G68)))</f>
        <v>0</v>
      </c>
      <c r="AI68" s="29">
        <f>IF('Peak Areas'!AM64=0,0,((('Peak Areas'!AM64*Coefficients!$G$38+Coefficients!$H$38)*$G68)))</f>
        <v>0</v>
      </c>
      <c r="AK68" s="29">
        <f>IF('Peak Areas'!K64=0,0,((('Peak Areas'!K64*Coefficients!$G$22+Coefficients!$H$22)*$G68)))</f>
        <v>7.8881063249546648E-2</v>
      </c>
      <c r="AL68" s="29">
        <f t="shared" si="0"/>
        <v>14.697612751125057</v>
      </c>
      <c r="AM68" s="29">
        <f t="shared" si="1"/>
        <v>15.4173398121416</v>
      </c>
    </row>
    <row r="69" spans="1:39" x14ac:dyDescent="0.25">
      <c r="A69" s="2">
        <f>'Peak Areas'!A65</f>
        <v>0</v>
      </c>
      <c r="B69" s="60">
        <f>'Peak Areas'!B65</f>
        <v>0</v>
      </c>
      <c r="C69" s="2" t="str">
        <f>'Peak Areas'!C65</f>
        <v>Control</v>
      </c>
      <c r="D69" s="2">
        <f>'Peak Areas'!D65</f>
        <v>0</v>
      </c>
      <c r="E69" s="2" t="str">
        <f>'Peak Areas'!E65</f>
        <v>6ppd-q</v>
      </c>
      <c r="F69" s="29">
        <f>'Peak Areas'!F65</f>
        <v>0.15</v>
      </c>
      <c r="G69" s="29">
        <f>((1/'Peak Areas'!$G65)*(('Peak Areas'!$H65+('Internal Standard'!$E$10/1000))/'Peak Areas'!$F65)*'Peak Areas'!$J65)*H69</f>
        <v>3.4866025721057063E-2</v>
      </c>
      <c r="H69" s="29">
        <f>(('Internal Standard'!$F$13*('Peak Areas'!G65/'Internal Standard'!$C$10))/'Peak Areas'!AB65)</f>
        <v>0.95089161057428351</v>
      </c>
      <c r="I69" s="29">
        <f>IF('Peak Areas'!L65=0,0,((('Peak Areas'!L65*Coefficients!$G$21+Coefficients!$H$21)*$G69)))</f>
        <v>0.24362715117190642</v>
      </c>
      <c r="J69" s="29">
        <f>IF('Peak Areas'!M65=0,0,((('Peak Areas'!M65*Coefficients!$G$20+Coefficients!$H$20)*$G69)))</f>
        <v>0.48784619400819312</v>
      </c>
      <c r="K69" s="29">
        <f>IF('Peak Areas'!N65=0,0,((('Peak Areas'!N65*Coefficients!$G$41+Coefficients!$H$41)*$G69)))</f>
        <v>9.9573659993130462E-2</v>
      </c>
      <c r="L69" s="29">
        <f>IF('Peak Areas'!O65=0,0,((('Peak Areas'!O65*Coefficients!$G$10+Coefficients!$H$10)*$G69)))</f>
        <v>0</v>
      </c>
      <c r="M69" s="29">
        <f>IF('Peak Areas'!P65=0,0,((('Peak Areas'!P65*Coefficients!$G$32+Coefficients!$H$32)*$G69)))</f>
        <v>3.0709000847681027</v>
      </c>
      <c r="N69" s="29">
        <f>IF('Peak Areas'!Q65=0,0,((('Peak Areas'!Q65*Coefficients!$G$11+Coefficients!$H$11)*$G69)))</f>
        <v>0.13728840040350013</v>
      </c>
      <c r="O69" s="29">
        <f>IF('Peak Areas'!R65=0,0,((('Peak Areas'!R65*Coefficients!$G$39+Coefficients!$H$39)*$G69)))</f>
        <v>0.31855417755372623</v>
      </c>
      <c r="P69" s="29">
        <f>IF('Peak Areas'!S65=0,0,((('Peak Areas'!S65*Coefficients!$G$46+Coefficients!$H$46)*$G69)))</f>
        <v>0</v>
      </c>
      <c r="Q69" s="29">
        <f>IF('Peak Areas'!T65=0,0,((('Peak Areas'!T65*Coefficients!$G$51+Coefficients!$H$51)*$G69)))</f>
        <v>1.1260127386827889E-2</v>
      </c>
      <c r="R69" s="29">
        <f>IF('Peak Areas'!U65=0,0,((('Peak Areas'!U65*Coefficients!$G$26+Coefficients!$H$26)*$G69)))</f>
        <v>1.101869018214596</v>
      </c>
      <c r="S69" s="29">
        <f>IF('Peak Areas'!V65=0,0,((('Peak Areas'!V65*Coefficients!$G$13+Coefficients!$H$13)*$G69)))</f>
        <v>0.2859755159942442</v>
      </c>
      <c r="T69" s="29">
        <f>IF('Peak Areas'!W65=0,0,((('Peak Areas'!W65*Coefficients!$G$12+Coefficients!$H$12)*$G69)))</f>
        <v>0.32611033131137518</v>
      </c>
      <c r="U69" s="29">
        <f>IF('Peak Areas'!X65=0,0,((('Peak Areas'!X65*Coefficients!$G$27+Coefficients!$H$27)*$G69)))</f>
        <v>0.12868767964247108</v>
      </c>
      <c r="V69" s="29">
        <f>IF('Peak Areas'!Y65=0,0,((('Peak Areas'!Y65*Coefficients!$G$34+Coefficients!$H$34)*$G69)))</f>
        <v>1.2185870790778766</v>
      </c>
      <c r="W69" s="29">
        <f>IF('Peak Areas'!Z65=0,0,((('Peak Areas'!Z65*Coefficients!$G$52+Coefficients!$H$52)*$G69)))</f>
        <v>0.97270049979675188</v>
      </c>
      <c r="X69" s="29">
        <f>IF('Peak Areas'!AA65=0,0,((('Peak Areas'!AA65*Coefficients!$G$33+Coefficients!$H$33)*$G69)))</f>
        <v>5.7609817901030522E-2</v>
      </c>
      <c r="Y69" s="29">
        <f>IF('Peak Areas'!AC65=0,0,((('Peak Areas'!AC65*Coefficients!$G$19+Coefficients!$H$19)*$G69)))</f>
        <v>1.0369923335610607</v>
      </c>
      <c r="Z69" s="29">
        <f>IF('Peak Areas'!AD65=0,0,((('Peak Areas'!AD65*Coefficients!$G$18+Coefficients!$H$18)*$G69)))</f>
        <v>0.17183860415055988</v>
      </c>
      <c r="AA69" s="29">
        <f>IF('Peak Areas'!AE65=0,0,((('Peak Areas'!AE65*Coefficients!$G$18+Coefficients!$H$18)*$G69)))</f>
        <v>13.768280190122761</v>
      </c>
      <c r="AB69" s="29">
        <f>IF('Peak Areas'!AF65=0,0,((('Peak Areas'!AF65*Coefficients!$G$18+Coefficients!$H$18)*$G69)))</f>
        <v>0.63559028038415744</v>
      </c>
      <c r="AC69" s="29">
        <f>IF('Peak Areas'!AG65=0,0,((('Peak Areas'!AG65*Coefficients!$G$7+Coefficients!$H$7)*$G69)))</f>
        <v>0.20310449042408418</v>
      </c>
      <c r="AD69" s="29">
        <f>IF('Peak Areas'!AH65=0,0,((('Peak Areas'!AH65*Coefficients!$G$6+Coefficients!$H$6)*$G69)))</f>
        <v>2.5366816542084134</v>
      </c>
      <c r="AE69" s="29">
        <f>IF('Peak Areas'!AI65=0,0,((('Peak Areas'!AI65*Coefficients!$G$38+Coefficients!$H$38)*$G69)))</f>
        <v>2.8538426894542943</v>
      </c>
      <c r="AF69" s="29">
        <f>IF('Peak Areas'!AJ65=0,0,((('Peak Areas'!AJ65*Coefficients!$G$24+Coefficients!$H$24)*$G69)))</f>
        <v>1.1314055133226111E-2</v>
      </c>
      <c r="AG69" s="29">
        <f>IF('Peak Areas'!AK65=0,0,((('Peak Areas'!AK65*Coefficients!$G$31+Coefficients!$H$31)*$G69)))</f>
        <v>0.61212837321337765</v>
      </c>
      <c r="AH69" s="29">
        <f>IF('Peak Areas'!AL65=0,0,((('Peak Areas'!AL65*Coefficients!$G$15+Coefficients!$H$15)*$G69)))</f>
        <v>0</v>
      </c>
      <c r="AI69" s="29">
        <f>IF('Peak Areas'!AM65=0,0,((('Peak Areas'!AM65*Coefficients!$G$38+Coefficients!$H$38)*$G69)))</f>
        <v>0</v>
      </c>
      <c r="AK69" s="29">
        <f>IF('Peak Areas'!K65=0,0,((('Peak Areas'!K65*Coefficients!$G$22+Coefficients!$H$22)*$G69)))</f>
        <v>7.0274848216487162E-2</v>
      </c>
      <c r="AL69" s="29">
        <f t="shared" si="0"/>
        <v>13.838555038339248</v>
      </c>
      <c r="AM69" s="29">
        <f t="shared" si="1"/>
        <v>14.645983922873965</v>
      </c>
    </row>
    <row r="70" spans="1:39" x14ac:dyDescent="0.25">
      <c r="A70" s="2">
        <f>'Peak Areas'!A66</f>
        <v>0</v>
      </c>
      <c r="B70" s="60">
        <f>'Peak Areas'!B66</f>
        <v>0</v>
      </c>
      <c r="C70" s="2" t="str">
        <f>'Peak Areas'!C66</f>
        <v>Methanol</v>
      </c>
      <c r="D70" s="2">
        <f>'Peak Areas'!D66</f>
        <v>0</v>
      </c>
      <c r="E70" s="2" t="str">
        <f>'Peak Areas'!E66</f>
        <v>6ppd-q</v>
      </c>
      <c r="F70" s="29">
        <f>'Peak Areas'!F66</f>
        <v>7.4999999999999997E-2</v>
      </c>
      <c r="G70" s="29">
        <f>((1/'Peak Areas'!$G66)*(('Peak Areas'!$H66+('Internal Standard'!$E$10/1000))/'Peak Areas'!$F66)*'Peak Areas'!$J66)*H70</f>
        <v>6.8178575845580305E-2</v>
      </c>
      <c r="H70" s="29">
        <f>(('Internal Standard'!$F$13*('Peak Areas'!G66/'Internal Standard'!$C$10))/'Peak Areas'!AB66)</f>
        <v>0.92970785243973142</v>
      </c>
      <c r="I70" s="29">
        <f>IF('Peak Areas'!L66=0,0,((('Peak Areas'!L66*Coefficients!$G$21+Coefficients!$H$21)*$G70)))</f>
        <v>0.4921056902391448</v>
      </c>
      <c r="J70" s="29">
        <f>IF('Peak Areas'!M66=0,0,((('Peak Areas'!M66*Coefficients!$G$20+Coefficients!$H$20)*$G70)))</f>
        <v>1.0105803985675681</v>
      </c>
      <c r="K70" s="29">
        <f>IF('Peak Areas'!N66=0,0,((('Peak Areas'!N66*Coefficients!$G$41+Coefficients!$H$41)*$G70)))</f>
        <v>0.18239792333380955</v>
      </c>
      <c r="L70" s="29">
        <f>IF('Peak Areas'!O66=0,0,((('Peak Areas'!O66*Coefficients!$G$10+Coefficients!$H$10)*$G70)))</f>
        <v>3.3013996111297142E-2</v>
      </c>
      <c r="M70" s="29">
        <f>IF('Peak Areas'!P66=0,0,((('Peak Areas'!P66*Coefficients!$G$32+Coefficients!$H$32)*$G70)))</f>
        <v>6.3459445650565165</v>
      </c>
      <c r="N70" s="29">
        <f>IF('Peak Areas'!Q66=0,0,((('Peak Areas'!Q66*Coefficients!$G$11+Coefficients!$H$11)*$G70)))</f>
        <v>0.29190386262036011</v>
      </c>
      <c r="O70" s="29">
        <f>IF('Peak Areas'!R66=0,0,((('Peak Areas'!R66*Coefficients!$G$39+Coefficients!$H$39)*$G70)))</f>
        <v>0.73193570293773835</v>
      </c>
      <c r="P70" s="29">
        <f>IF('Peak Areas'!S66=0,0,((('Peak Areas'!S66*Coefficients!$G$46+Coefficients!$H$46)*$G70)))</f>
        <v>0</v>
      </c>
      <c r="Q70" s="29">
        <f>IF('Peak Areas'!T66=0,0,((('Peak Areas'!T66*Coefficients!$G$51+Coefficients!$H$51)*$G70)))</f>
        <v>0.13293444387234604</v>
      </c>
      <c r="R70" s="29">
        <f>IF('Peak Areas'!U66=0,0,((('Peak Areas'!U66*Coefficients!$G$26+Coefficients!$H$26)*$G70)))</f>
        <v>2.283833183553964</v>
      </c>
      <c r="S70" s="29">
        <f>IF('Peak Areas'!V66=0,0,((('Peak Areas'!V66*Coefficients!$G$13+Coefficients!$H$13)*$G70)))</f>
        <v>0.44481980060816412</v>
      </c>
      <c r="T70" s="29">
        <f>IF('Peak Areas'!W66=0,0,((('Peak Areas'!W66*Coefficients!$G$12+Coefficients!$H$12)*$G70)))</f>
        <v>0.61532446913376837</v>
      </c>
      <c r="U70" s="29">
        <f>IF('Peak Areas'!X66=0,0,((('Peak Areas'!X66*Coefficients!$G$27+Coefficients!$H$27)*$G70)))</f>
        <v>0.24144624504665191</v>
      </c>
      <c r="V70" s="29">
        <f>IF('Peak Areas'!Y66=0,0,((('Peak Areas'!Y66*Coefficients!$G$34+Coefficients!$H$34)*$G70)))</f>
        <v>2.5137553933958814</v>
      </c>
      <c r="W70" s="29">
        <f>IF('Peak Areas'!Z66=0,0,((('Peak Areas'!Z66*Coefficients!$G$52+Coefficients!$H$52)*$G70)))</f>
        <v>1.9454627650669556</v>
      </c>
      <c r="X70" s="29">
        <f>IF('Peak Areas'!AA66=0,0,((('Peak Areas'!AA66*Coefficients!$G$33+Coefficients!$H$33)*$G70)))</f>
        <v>0.11633115688472823</v>
      </c>
      <c r="Y70" s="29">
        <f>IF('Peak Areas'!AC66=0,0,((('Peak Areas'!AC66*Coefficients!$G$19+Coefficients!$H$19)*$G70)))</f>
        <v>2.1711059551970049</v>
      </c>
      <c r="Z70" s="29">
        <f>IF('Peak Areas'!AD66=0,0,((('Peak Areas'!AD66*Coefficients!$G$18+Coefficients!$H$18)*$G70)))</f>
        <v>0.287288984124769</v>
      </c>
      <c r="AA70" s="29">
        <f>IF('Peak Areas'!AE66=0,0,((('Peak Areas'!AE66*Coefficients!$G$18+Coefficients!$H$18)*$G70)))</f>
        <v>27.860286652453127</v>
      </c>
      <c r="AB70" s="29">
        <f>IF('Peak Areas'!AF66=0,0,((('Peak Areas'!AF66*Coefficients!$G$18+Coefficients!$H$18)*$G70)))</f>
        <v>1.2675011777286762</v>
      </c>
      <c r="AC70" s="29">
        <f>IF('Peak Areas'!AG66=0,0,((('Peak Areas'!AG66*Coefficients!$G$7+Coefficients!$H$7)*$G70)))</f>
        <v>0.56952301342744815</v>
      </c>
      <c r="AD70" s="29">
        <f>IF('Peak Areas'!AH66=0,0,((('Peak Areas'!AH66*Coefficients!$G$6+Coefficients!$H$6)*$G70)))</f>
        <v>5.1825065838436943</v>
      </c>
      <c r="AE70" s="29">
        <f>IF('Peak Areas'!AI66=0,0,((('Peak Areas'!AI66*Coefficients!$G$38+Coefficients!$H$38)*$G70)))</f>
        <v>5.2883876877616416</v>
      </c>
      <c r="AF70" s="29">
        <f>IF('Peak Areas'!AJ66=0,0,((('Peak Areas'!AJ66*Coefficients!$G$24+Coefficients!$H$24)*$G70)))</f>
        <v>2.1393183083616145E-2</v>
      </c>
      <c r="AG70" s="29">
        <f>IF('Peak Areas'!AK66=0,0,((('Peak Areas'!AK66*Coefficients!$G$31+Coefficients!$H$31)*$G70)))</f>
        <v>1.223994604486536</v>
      </c>
      <c r="AH70" s="29">
        <f>IF('Peak Areas'!AL66=0,0,((('Peak Areas'!AL66*Coefficients!$G$15+Coefficients!$H$15)*$G70)))</f>
        <v>0</v>
      </c>
      <c r="AI70" s="29">
        <f>IF('Peak Areas'!AM66=0,0,((('Peak Areas'!AM66*Coefficients!$G$38+Coefficients!$H$38)*$G70)))</f>
        <v>0</v>
      </c>
      <c r="AK70" s="29">
        <f>IF('Peak Areas'!K66=0,0,((('Peak Areas'!K66*Coefficients!$G$22+Coefficients!$H$22)*$G70)))</f>
        <v>0.13647725277002504</v>
      </c>
      <c r="AL70" s="29">
        <f t="shared" si="0"/>
        <v>27.996763905223151</v>
      </c>
      <c r="AM70" s="29">
        <f t="shared" si="1"/>
        <v>29.551554067076594</v>
      </c>
    </row>
    <row r="71" spans="1:39" x14ac:dyDescent="0.25">
      <c r="A71" s="2">
        <f>'Peak Areas'!A67</f>
        <v>0</v>
      </c>
      <c r="B71" s="60">
        <f>'Peak Areas'!B67</f>
        <v>0</v>
      </c>
      <c r="C71" s="2" t="str">
        <f>'Peak Areas'!C67</f>
        <v>Methanol</v>
      </c>
      <c r="D71" s="2">
        <f>'Peak Areas'!D67</f>
        <v>0</v>
      </c>
      <c r="E71" s="2" t="str">
        <f>'Peak Areas'!E67</f>
        <v>6ppd-q</v>
      </c>
      <c r="F71" s="29">
        <f>'Peak Areas'!F67</f>
        <v>7.4999999999999997E-2</v>
      </c>
      <c r="G71" s="29">
        <f>((1/'Peak Areas'!$G67)*(('Peak Areas'!$H67+('Internal Standard'!$E$10/1000))/'Peak Areas'!$F67)*'Peak Areas'!$J67)*H71</f>
        <v>7.0502420002983762E-2</v>
      </c>
      <c r="H71" s="29">
        <f>(('Internal Standard'!$F$13*('Peak Areas'!G67/'Internal Standard'!$C$10))/'Peak Areas'!AB67)</f>
        <v>0.96139663640432405</v>
      </c>
      <c r="I71" s="29">
        <f>IF('Peak Areas'!L67=0,0,((('Peak Areas'!L67*Coefficients!$G$21+Coefficients!$H$21)*$G71)))</f>
        <v>0.27246328348614995</v>
      </c>
      <c r="J71" s="29">
        <f>IF('Peak Areas'!M67=0,0,((('Peak Areas'!M67*Coefficients!$G$20+Coefficients!$H$20)*$G71)))</f>
        <v>0.70461869282868017</v>
      </c>
      <c r="K71" s="29">
        <f>IF('Peak Areas'!N67=0,0,((('Peak Areas'!N67*Coefficients!$G$41+Coefficients!$H$41)*$G71)))</f>
        <v>7.0829963247940109E-2</v>
      </c>
      <c r="L71" s="29">
        <f>IF('Peak Areas'!O67=0,0,((('Peak Areas'!O67*Coefficients!$G$10+Coefficients!$H$10)*$G71)))</f>
        <v>0</v>
      </c>
      <c r="M71" s="29">
        <f>IF('Peak Areas'!P67=0,0,((('Peak Areas'!P67*Coefficients!$G$32+Coefficients!$H$32)*$G71)))</f>
        <v>4.4967263284978012</v>
      </c>
      <c r="N71" s="29">
        <f>IF('Peak Areas'!Q67=0,0,((('Peak Areas'!Q67*Coefficients!$G$11+Coefficients!$H$11)*$G71)))</f>
        <v>0.16350779263396392</v>
      </c>
      <c r="O71" s="29">
        <f>IF('Peak Areas'!R67=0,0,((('Peak Areas'!R67*Coefficients!$G$39+Coefficients!$H$39)*$G71)))</f>
        <v>0.35717088581977169</v>
      </c>
      <c r="P71" s="29">
        <f>IF('Peak Areas'!S67=0,0,((('Peak Areas'!S67*Coefficients!$G$46+Coefficients!$H$46)*$G71)))</f>
        <v>0</v>
      </c>
      <c r="Q71" s="29">
        <f>IF('Peak Areas'!T67=0,0,((('Peak Areas'!T67*Coefficients!$G$51+Coefficients!$H$51)*$G71)))</f>
        <v>3.5009008015463229E-2</v>
      </c>
      <c r="R71" s="29">
        <f>IF('Peak Areas'!U67=0,0,((('Peak Areas'!U67*Coefficients!$G$26+Coefficients!$H$26)*$G71)))</f>
        <v>1.5846681786270131</v>
      </c>
      <c r="S71" s="29">
        <f>IF('Peak Areas'!V67=0,0,((('Peak Areas'!V67*Coefficients!$G$13+Coefficients!$H$13)*$G71)))</f>
        <v>0.31999432122870103</v>
      </c>
      <c r="T71" s="29">
        <f>IF('Peak Areas'!W67=0,0,((('Peak Areas'!W67*Coefficients!$G$12+Coefficients!$H$12)*$G71)))</f>
        <v>0.40076041546112046</v>
      </c>
      <c r="U71" s="29">
        <f>IF('Peak Areas'!X67=0,0,((('Peak Areas'!X67*Coefficients!$G$27+Coefficients!$H$27)*$G71)))</f>
        <v>0.37246769977045979</v>
      </c>
      <c r="V71" s="29">
        <f>IF('Peak Areas'!Y67=0,0,((('Peak Areas'!Y67*Coefficients!$G$34+Coefficients!$H$34)*$G71)))</f>
        <v>1.2977012489302533</v>
      </c>
      <c r="W71" s="29">
        <f>IF('Peak Areas'!Z67=0,0,((('Peak Areas'!Z67*Coefficients!$G$52+Coefficients!$H$52)*$G71)))</f>
        <v>1.0571615645667216</v>
      </c>
      <c r="X71" s="29">
        <f>IF('Peak Areas'!AA67=0,0,((('Peak Areas'!AA67*Coefficients!$G$33+Coefficients!$H$33)*$G71)))</f>
        <v>9.1856419905266939E-2</v>
      </c>
      <c r="Y71" s="29">
        <f>IF('Peak Areas'!AC67=0,0,((('Peak Areas'!AC67*Coefficients!$G$19+Coefficients!$H$19)*$G71)))</f>
        <v>1.1510000320921918</v>
      </c>
      <c r="Z71" s="29">
        <f>IF('Peak Areas'!AD67=0,0,((('Peak Areas'!AD67*Coefficients!$G$18+Coefficients!$H$18)*$G71)))</f>
        <v>7.317003064399967E-2</v>
      </c>
      <c r="AA71" s="29">
        <f>IF('Peak Areas'!AE67=0,0,((('Peak Areas'!AE67*Coefficients!$G$18+Coefficients!$H$18)*$G71)))</f>
        <v>17.32268947783875</v>
      </c>
      <c r="AB71" s="29">
        <f>IF('Peak Areas'!AF67=0,0,((('Peak Areas'!AF67*Coefficients!$G$18+Coefficients!$H$18)*$G71)))</f>
        <v>0.83348977924935952</v>
      </c>
      <c r="AC71" s="29">
        <f>IF('Peak Areas'!AG67=0,0,((('Peak Areas'!AG67*Coefficients!$G$7+Coefficients!$H$7)*$G71)))</f>
        <v>0.14915426120930769</v>
      </c>
      <c r="AD71" s="29">
        <f>IF('Peak Areas'!AH67=0,0,((('Peak Areas'!AH67*Coefficients!$G$6+Coefficients!$H$6)*$G71)))</f>
        <v>2.7702595821494</v>
      </c>
      <c r="AE71" s="29">
        <f>IF('Peak Areas'!AI67=0,0,((('Peak Areas'!AI67*Coefficients!$G$38+Coefficients!$H$38)*$G71)))</f>
        <v>3.1601302877320054</v>
      </c>
      <c r="AF71" s="29">
        <f>IF('Peak Areas'!AJ67=0,0,((('Peak Areas'!AJ67*Coefficients!$G$24+Coefficients!$H$24)*$G71)))</f>
        <v>1.4238694585759628E-2</v>
      </c>
      <c r="AG71" s="29">
        <f>IF('Peak Areas'!AK67=0,0,((('Peak Areas'!AK67*Coefficients!$G$31+Coefficients!$H$31)*$G71)))</f>
        <v>0.80338274373489804</v>
      </c>
      <c r="AH71" s="29">
        <f>IF('Peak Areas'!AL67=0,0,((('Peak Areas'!AL67*Coefficients!$G$15+Coefficients!$H$15)*$G71)))</f>
        <v>0</v>
      </c>
      <c r="AI71" s="29">
        <f>IF('Peak Areas'!AM67=0,0,((('Peak Areas'!AM67*Coefficients!$G$38+Coefficients!$H$38)*$G71)))</f>
        <v>0</v>
      </c>
      <c r="AK71" s="29">
        <f>IF('Peak Areas'!K67=0,0,((('Peak Areas'!K67*Coefficients!$G$22+Coefficients!$H$22)*$G71)))</f>
        <v>0</v>
      </c>
      <c r="AL71" s="29">
        <f t="shared" si="0"/>
        <v>17.32268947783875</v>
      </c>
      <c r="AM71" s="29">
        <f t="shared" si="1"/>
        <v>18.229349287732109</v>
      </c>
    </row>
    <row r="72" spans="1:39" x14ac:dyDescent="0.25">
      <c r="A72" s="2">
        <f>'Peak Areas'!A68</f>
        <v>0</v>
      </c>
      <c r="B72" s="60">
        <f>'Peak Areas'!B68</f>
        <v>0</v>
      </c>
      <c r="C72" s="2" t="str">
        <f>'Peak Areas'!C68</f>
        <v>Methanol</v>
      </c>
      <c r="D72" s="2">
        <f>'Peak Areas'!D68</f>
        <v>0</v>
      </c>
      <c r="E72" s="2" t="str">
        <f>'Peak Areas'!E68</f>
        <v>6ppd-q</v>
      </c>
      <c r="F72" s="29">
        <f>'Peak Areas'!F68</f>
        <v>7.4999999999999997E-2</v>
      </c>
      <c r="G72" s="29">
        <f>((1/'Peak Areas'!$G68)*(('Peak Areas'!$H68+('Internal Standard'!$E$10/1000))/'Peak Areas'!$F68)*'Peak Areas'!$J68)*H72</f>
        <v>7.1783617748681611E-2</v>
      </c>
      <c r="H72" s="29">
        <f>(('Internal Standard'!$F$13*('Peak Areas'!G68/'Internal Standard'!$C$10))/'Peak Areas'!AB68)</f>
        <v>0.97886751475474931</v>
      </c>
      <c r="I72" s="29">
        <f>IF('Peak Areas'!L68=0,0,((('Peak Areas'!L68*Coefficients!$G$21+Coefficients!$H$21)*$G72)))</f>
        <v>0.17246139889968765</v>
      </c>
      <c r="J72" s="29">
        <f>IF('Peak Areas'!M68=0,0,((('Peak Areas'!M68*Coefficients!$G$20+Coefficients!$H$20)*$G72)))</f>
        <v>0.43166318099732026</v>
      </c>
      <c r="K72" s="29">
        <f>IF('Peak Areas'!N68=0,0,((('Peak Areas'!N68*Coefficients!$G$41+Coefficients!$H$41)*$G72)))</f>
        <v>9.9775912841796391E-2</v>
      </c>
      <c r="L72" s="29">
        <f>IF('Peak Areas'!O68=0,0,((('Peak Areas'!O68*Coefficients!$G$10+Coefficients!$H$10)*$G72)))</f>
        <v>0</v>
      </c>
      <c r="M72" s="29">
        <f>IF('Peak Areas'!P68=0,0,((('Peak Areas'!P68*Coefficients!$G$32+Coefficients!$H$32)*$G72)))</f>
        <v>3.0065297791477739</v>
      </c>
      <c r="N72" s="29">
        <f>IF('Peak Areas'!Q68=0,0,((('Peak Areas'!Q68*Coefficients!$G$11+Coefficients!$H$11)*$G72)))</f>
        <v>0.10574306225647083</v>
      </c>
      <c r="O72" s="29">
        <f>IF('Peak Areas'!R68=0,0,((('Peak Areas'!R68*Coefficients!$G$39+Coefficients!$H$39)*$G72)))</f>
        <v>0.2774777868317802</v>
      </c>
      <c r="P72" s="29">
        <f>IF('Peak Areas'!S68=0,0,((('Peak Areas'!S68*Coefficients!$G$46+Coefficients!$H$46)*$G72)))</f>
        <v>0</v>
      </c>
      <c r="Q72" s="29">
        <f>IF('Peak Areas'!T68=0,0,((('Peak Areas'!T68*Coefficients!$G$51+Coefficients!$H$51)*$G72)))</f>
        <v>1.236705768204493E-2</v>
      </c>
      <c r="R72" s="29">
        <f>IF('Peak Areas'!U68=0,0,((('Peak Areas'!U68*Coefficients!$G$26+Coefficients!$H$26)*$G72)))</f>
        <v>1.2782107280441848</v>
      </c>
      <c r="S72" s="29">
        <f>IF('Peak Areas'!V68=0,0,((('Peak Areas'!V68*Coefficients!$G$13+Coefficients!$H$13)*$G72)))</f>
        <v>0.46179708220851434</v>
      </c>
      <c r="T72" s="29">
        <f>IF('Peak Areas'!W68=0,0,((('Peak Areas'!W68*Coefficients!$G$12+Coefficients!$H$12)*$G72)))</f>
        <v>0.35988280721033583</v>
      </c>
      <c r="U72" s="29">
        <f>IF('Peak Areas'!X68=0,0,((('Peak Areas'!X68*Coefficients!$G$27+Coefficients!$H$27)*$G72)))</f>
        <v>0.31154115728674381</v>
      </c>
      <c r="V72" s="29">
        <f>IF('Peak Areas'!Y68=0,0,((('Peak Areas'!Y68*Coefficients!$G$34+Coefficients!$H$34)*$G72)))</f>
        <v>1.1702332252825902</v>
      </c>
      <c r="W72" s="29">
        <f>IF('Peak Areas'!Z68=0,0,((('Peak Areas'!Z68*Coefficients!$G$52+Coefficients!$H$52)*$G72)))</f>
        <v>0.91442150778203646</v>
      </c>
      <c r="X72" s="29">
        <f>IF('Peak Areas'!AA68=0,0,((('Peak Areas'!AA68*Coefficients!$G$33+Coefficients!$H$33)*$G72)))</f>
        <v>8.1586496444762888E-2</v>
      </c>
      <c r="Y72" s="29">
        <f>IF('Peak Areas'!AC68=0,0,((('Peak Areas'!AC68*Coefficients!$G$19+Coefficients!$H$19)*$G72)))</f>
        <v>0.93189759955314588</v>
      </c>
      <c r="Z72" s="29">
        <f>IF('Peak Areas'!AD68=0,0,((('Peak Areas'!AD68*Coefficients!$G$18+Coefficients!$H$18)*$G72)))</f>
        <v>0.14753195238104955</v>
      </c>
      <c r="AA72" s="29">
        <f>IF('Peak Areas'!AE68=0,0,((('Peak Areas'!AE68*Coefficients!$G$18+Coefficients!$H$18)*$G72)))</f>
        <v>12.909622334754335</v>
      </c>
      <c r="AB72" s="29">
        <f>IF('Peak Areas'!AF68=0,0,((('Peak Areas'!AF68*Coefficients!$G$18+Coefficients!$H$18)*$G72)))</f>
        <v>0.62225466096632376</v>
      </c>
      <c r="AC72" s="29">
        <f>IF('Peak Areas'!AG68=0,0,((('Peak Areas'!AG68*Coefficients!$G$7+Coefficients!$H$7)*$G72)))</f>
        <v>0.1138985633945206</v>
      </c>
      <c r="AD72" s="29">
        <f>IF('Peak Areas'!AH68=0,0,((('Peak Areas'!AH68*Coefficients!$G$6+Coefficients!$H$6)*$G72)))</f>
        <v>2.2100940217028988</v>
      </c>
      <c r="AE72" s="29">
        <f>IF('Peak Areas'!AI68=0,0,((('Peak Areas'!AI68*Coefficients!$G$38+Coefficients!$H$38)*$G72)))</f>
        <v>2.8364073161661403</v>
      </c>
      <c r="AF72" s="29">
        <f>IF('Peak Areas'!AJ68=0,0,((('Peak Areas'!AJ68*Coefficients!$G$24+Coefficients!$H$24)*$G72)))</f>
        <v>1.022457573348114E-2</v>
      </c>
      <c r="AG72" s="29">
        <f>IF('Peak Areas'!AK68=0,0,((('Peak Areas'!AK68*Coefficients!$G$31+Coefficients!$H$31)*$G72)))</f>
        <v>0.66305558593983094</v>
      </c>
      <c r="AH72" s="29">
        <f>IF('Peak Areas'!AL68=0,0,((('Peak Areas'!AL68*Coefficients!$G$15+Coefficients!$H$15)*$G72)))</f>
        <v>0</v>
      </c>
      <c r="AI72" s="29">
        <f>IF('Peak Areas'!AM68=0,0,((('Peak Areas'!AM68*Coefficients!$G$38+Coefficients!$H$38)*$G72)))</f>
        <v>0</v>
      </c>
      <c r="AK72" s="29">
        <f>IF('Peak Areas'!K68=0,0,((('Peak Areas'!K68*Coefficients!$G$22+Coefficients!$H$22)*$G72)))</f>
        <v>6.3350933107755678E-2</v>
      </c>
      <c r="AL72" s="29">
        <f t="shared" si="0"/>
        <v>12.972973267862091</v>
      </c>
      <c r="AM72" s="29">
        <f t="shared" si="1"/>
        <v>13.742759881209464</v>
      </c>
    </row>
    <row r="73" spans="1:39" x14ac:dyDescent="0.25">
      <c r="A73" s="2">
        <f>'Peak Areas'!A69</f>
        <v>0</v>
      </c>
      <c r="B73" s="60">
        <f>'Peak Areas'!B69</f>
        <v>0</v>
      </c>
      <c r="C73" s="2" t="str">
        <f>'Peak Areas'!C69</f>
        <v>Methanol</v>
      </c>
      <c r="D73" s="2">
        <f>'Peak Areas'!D69</f>
        <v>0</v>
      </c>
      <c r="E73" s="2" t="str">
        <f>'Peak Areas'!E69</f>
        <v>6ppd-q</v>
      </c>
      <c r="F73" s="29">
        <f>'Peak Areas'!F69</f>
        <v>7.4999999999999997E-2</v>
      </c>
      <c r="G73" s="29">
        <f>((1/'Peak Areas'!$G69)*(('Peak Areas'!$H69+('Internal Standard'!$E$10/1000))/'Peak Areas'!$F69)*'Peak Areas'!$J69)*H73</f>
        <v>7.1148689571985349E-2</v>
      </c>
      <c r="H73" s="29">
        <f>(('Internal Standard'!$F$13*('Peak Areas'!G69/'Internal Standard'!$C$10))/'Peak Areas'!AB69)</f>
        <v>0.97020940325434568</v>
      </c>
      <c r="I73" s="29">
        <f>IF('Peak Areas'!L69=0,0,((('Peak Areas'!L69*Coefficients!$G$21+Coefficients!$H$21)*$G73)))</f>
        <v>0</v>
      </c>
      <c r="J73" s="29">
        <f>IF('Peak Areas'!M69=0,0,((('Peak Areas'!M69*Coefficients!$G$20+Coefficients!$H$20)*$G73)))</f>
        <v>0.48660352320664424</v>
      </c>
      <c r="K73" s="29">
        <f>IF('Peak Areas'!N69=0,0,((('Peak Areas'!N69*Coefficients!$G$41+Coefficients!$H$41)*$G73)))</f>
        <v>0.10086829748666394</v>
      </c>
      <c r="L73" s="29">
        <f>IF('Peak Areas'!O69=0,0,((('Peak Areas'!O69*Coefficients!$G$10+Coefficients!$H$10)*$G73)))</f>
        <v>0</v>
      </c>
      <c r="M73" s="29">
        <f>IF('Peak Areas'!P69=0,0,((('Peak Areas'!P69*Coefficients!$G$32+Coefficients!$H$32)*$G73)))</f>
        <v>3.2815848294380987</v>
      </c>
      <c r="N73" s="29">
        <f>IF('Peak Areas'!Q69=0,0,((('Peak Areas'!Q69*Coefficients!$G$11+Coefficients!$H$11)*$G73)))</f>
        <v>0.13485975104087608</v>
      </c>
      <c r="O73" s="29">
        <f>IF('Peak Areas'!R69=0,0,((('Peak Areas'!R69*Coefficients!$G$39+Coefficients!$H$39)*$G73)))</f>
        <v>0.30523917183903326</v>
      </c>
      <c r="P73" s="29">
        <f>IF('Peak Areas'!S69=0,0,((('Peak Areas'!S69*Coefficients!$G$46+Coefficients!$H$46)*$G73)))</f>
        <v>0</v>
      </c>
      <c r="Q73" s="29">
        <f>IF('Peak Areas'!T69=0,0,((('Peak Areas'!T69*Coefficients!$G$51+Coefficients!$H$51)*$G73)))</f>
        <v>6.0558218939877799E-3</v>
      </c>
      <c r="R73" s="29">
        <f>IF('Peak Areas'!U69=0,0,((('Peak Areas'!U69*Coefficients!$G$26+Coefficients!$H$26)*$G73)))</f>
        <v>1.2289921464498379</v>
      </c>
      <c r="S73" s="29">
        <f>IF('Peak Areas'!V69=0,0,((('Peak Areas'!V69*Coefficients!$G$13+Coefficients!$H$13)*$G73)))</f>
        <v>0.37862522454039943</v>
      </c>
      <c r="T73" s="29">
        <f>IF('Peak Areas'!W69=0,0,((('Peak Areas'!W69*Coefficients!$G$12+Coefficients!$H$12)*$G73)))</f>
        <v>0.28144448760049295</v>
      </c>
      <c r="U73" s="29">
        <f>IF('Peak Areas'!X69=0,0,((('Peak Areas'!X69*Coefficients!$G$27+Coefficients!$H$27)*$G73)))</f>
        <v>0.18890902211693009</v>
      </c>
      <c r="V73" s="29">
        <f>IF('Peak Areas'!Y69=0,0,((('Peak Areas'!Y69*Coefficients!$G$34+Coefficients!$H$34)*$G73)))</f>
        <v>1.1214570696376989</v>
      </c>
      <c r="W73" s="29">
        <f>IF('Peak Areas'!Z69=0,0,((('Peak Areas'!Z69*Coefficients!$G$52+Coefficients!$H$52)*$G73)))</f>
        <v>0.87043993466986147</v>
      </c>
      <c r="X73" s="29">
        <f>IF('Peak Areas'!AA69=0,0,((('Peak Areas'!AA69*Coefficients!$G$33+Coefficients!$H$33)*$G73)))</f>
        <v>7.3835897608116263E-2</v>
      </c>
      <c r="Y73" s="29">
        <f>IF('Peak Areas'!AC69=0,0,((('Peak Areas'!AC69*Coefficients!$G$19+Coefficients!$H$19)*$G73)))</f>
        <v>0.86251044107889063</v>
      </c>
      <c r="Z73" s="29">
        <f>IF('Peak Areas'!AD69=0,0,((('Peak Areas'!AD69*Coefficients!$G$18+Coefficients!$H$18)*$G73)))</f>
        <v>0.12721491707018442</v>
      </c>
      <c r="AA73" s="29">
        <f>IF('Peak Areas'!AE69=0,0,((('Peak Areas'!AE69*Coefficients!$G$18+Coefficients!$H$18)*$G73)))</f>
        <v>13.507871054534567</v>
      </c>
      <c r="AB73" s="29">
        <f>IF('Peak Areas'!AF69=0,0,((('Peak Areas'!AF69*Coefficients!$G$18+Coefficients!$H$18)*$G73)))</f>
        <v>0.6697093990720101</v>
      </c>
      <c r="AC73" s="29">
        <f>IF('Peak Areas'!AG69=0,0,((('Peak Areas'!AG69*Coefficients!$G$7+Coefficients!$H$7)*$G73)))</f>
        <v>0.13762143194007881</v>
      </c>
      <c r="AD73" s="29">
        <f>IF('Peak Areas'!AH69=0,0,((('Peak Areas'!AH69*Coefficients!$G$6+Coefficients!$H$6)*$G73)))</f>
        <v>2.4022789997270988</v>
      </c>
      <c r="AE73" s="29">
        <f>IF('Peak Areas'!AI69=0,0,((('Peak Areas'!AI69*Coefficients!$G$38+Coefficients!$H$38)*$G73)))</f>
        <v>2.7973320493292704</v>
      </c>
      <c r="AF73" s="29">
        <f>IF('Peak Areas'!AJ69=0,0,((('Peak Areas'!AJ69*Coefficients!$G$24+Coefficients!$H$24)*$G73)))</f>
        <v>1.1890569096998795E-2</v>
      </c>
      <c r="AG73" s="29">
        <f>IF('Peak Areas'!AK69=0,0,((('Peak Areas'!AK69*Coefficients!$G$31+Coefficients!$H$31)*$G73)))</f>
        <v>0.6934947549517877</v>
      </c>
      <c r="AH73" s="29">
        <f>IF('Peak Areas'!AL69=0,0,((('Peak Areas'!AL69*Coefficients!$G$15+Coefficients!$H$15)*$G73)))</f>
        <v>0</v>
      </c>
      <c r="AI73" s="29">
        <f>IF('Peak Areas'!AM69=0,0,((('Peak Areas'!AM69*Coefficients!$G$38+Coefficients!$H$38)*$G73)))</f>
        <v>0</v>
      </c>
      <c r="AK73" s="29">
        <f>IF('Peak Areas'!K69=0,0,((('Peak Areas'!K69*Coefficients!$G$22+Coefficients!$H$22)*$G73)))</f>
        <v>6.0011675568804559E-2</v>
      </c>
      <c r="AL73" s="29">
        <f t="shared" si="0"/>
        <v>13.567882730103371</v>
      </c>
      <c r="AM73" s="29">
        <f t="shared" si="1"/>
        <v>14.364807046245565</v>
      </c>
    </row>
    <row r="74" spans="1:39" x14ac:dyDescent="0.25">
      <c r="A74" s="2">
        <f>'Peak Areas'!A70</f>
        <v>0</v>
      </c>
      <c r="B74" s="60">
        <f>'Peak Areas'!B70</f>
        <v>0</v>
      </c>
      <c r="C74" s="2" t="str">
        <f>'Peak Areas'!C70</f>
        <v>Methanol</v>
      </c>
      <c r="D74" s="2">
        <f>'Peak Areas'!D70</f>
        <v>0</v>
      </c>
      <c r="E74" s="2" t="str">
        <f>'Peak Areas'!E70</f>
        <v>6ppd-q</v>
      </c>
      <c r="F74" s="29">
        <f>'Peak Areas'!F70</f>
        <v>7.4999999999999997E-2</v>
      </c>
      <c r="G74" s="29">
        <f>((1/'Peak Areas'!$G70)*(('Peak Areas'!$H70+('Internal Standard'!$E$10/1000))/'Peak Areas'!$F70)*'Peak Areas'!$J70)*H74</f>
        <v>7.2041038960937623E-2</v>
      </c>
      <c r="H74" s="29">
        <f>(('Internal Standard'!$F$13*('Peak Areas'!G70/'Internal Standard'!$C$10))/'Peak Areas'!AB70)</f>
        <v>0.98237780401278585</v>
      </c>
      <c r="I74" s="29">
        <f>IF('Peak Areas'!L70=0,0,((('Peak Areas'!L70*Coefficients!$G$21+Coefficients!$H$21)*$G74)))</f>
        <v>0.19883283289707321</v>
      </c>
      <c r="J74" s="29">
        <f>IF('Peak Areas'!M70=0,0,((('Peak Areas'!M70*Coefficients!$G$20+Coefficients!$H$20)*$G74)))</f>
        <v>0.50650983160540408</v>
      </c>
      <c r="K74" s="29">
        <f>IF('Peak Areas'!N70=0,0,((('Peak Areas'!N70*Coefficients!$G$41+Coefficients!$H$41)*$G74)))</f>
        <v>0.12949144233571189</v>
      </c>
      <c r="L74" s="29">
        <f>IF('Peak Areas'!O70=0,0,((('Peak Areas'!O70*Coefficients!$G$10+Coefficients!$H$10)*$G74)))</f>
        <v>0</v>
      </c>
      <c r="M74" s="29">
        <f>IF('Peak Areas'!P70=0,0,((('Peak Areas'!P70*Coefficients!$G$32+Coefficients!$H$32)*$G74)))</f>
        <v>3.3834976792239386</v>
      </c>
      <c r="N74" s="29">
        <f>IF('Peak Areas'!Q70=0,0,((('Peak Areas'!Q70*Coefficients!$G$11+Coefficients!$H$11)*$G74)))</f>
        <v>0.12666791057199062</v>
      </c>
      <c r="O74" s="29">
        <f>IF('Peak Areas'!R70=0,0,((('Peak Areas'!R70*Coefficients!$G$39+Coefficients!$H$39)*$G74)))</f>
        <v>0.29977164067894141</v>
      </c>
      <c r="P74" s="29">
        <f>IF('Peak Areas'!S70=0,0,((('Peak Areas'!S70*Coefficients!$G$46+Coefficients!$H$46)*$G74)))</f>
        <v>0</v>
      </c>
      <c r="Q74" s="29">
        <f>IF('Peak Areas'!T70=0,0,((('Peak Areas'!T70*Coefficients!$G$51+Coefficients!$H$51)*$G74)))</f>
        <v>3.2346196241655543E-2</v>
      </c>
      <c r="R74" s="29">
        <f>IF('Peak Areas'!U70=0,0,((('Peak Areas'!U70*Coefficients!$G$26+Coefficients!$H$26)*$G74)))</f>
        <v>1.1978467265796016</v>
      </c>
      <c r="S74" s="29">
        <f>IF('Peak Areas'!V70=0,0,((('Peak Areas'!V70*Coefficients!$G$13+Coefficients!$H$13)*$G74)))</f>
        <v>0.35357925311570032</v>
      </c>
      <c r="T74" s="29">
        <f>IF('Peak Areas'!W70=0,0,((('Peak Areas'!W70*Coefficients!$G$12+Coefficients!$H$12)*$G74)))</f>
        <v>0.28796642283825852</v>
      </c>
      <c r="U74" s="29">
        <f>IF('Peak Areas'!X70=0,0,((('Peak Areas'!X70*Coefficients!$G$27+Coefficients!$H$27)*$G74)))</f>
        <v>0.17549658247475267</v>
      </c>
      <c r="V74" s="29">
        <f>IF('Peak Areas'!Y70=0,0,((('Peak Areas'!Y70*Coefficients!$G$34+Coefficients!$H$34)*$G74)))</f>
        <v>1.1219324908547772</v>
      </c>
      <c r="W74" s="29">
        <f>IF('Peak Areas'!Z70=0,0,((('Peak Areas'!Z70*Coefficients!$G$52+Coefficients!$H$52)*$G74)))</f>
        <v>0.83467702889053286</v>
      </c>
      <c r="X74" s="29">
        <f>IF('Peak Areas'!AA70=0,0,((('Peak Areas'!AA70*Coefficients!$G$33+Coefficients!$H$33)*$G74)))</f>
        <v>0.12042478338272376</v>
      </c>
      <c r="Y74" s="29">
        <f>IF('Peak Areas'!AC70=0,0,((('Peak Areas'!AC70*Coefficients!$G$19+Coefficients!$H$19)*$G74)))</f>
        <v>1.0104527381860331</v>
      </c>
      <c r="Z74" s="29">
        <f>IF('Peak Areas'!AD70=0,0,((('Peak Areas'!AD70*Coefficients!$G$18+Coefficients!$H$18)*$G74)))</f>
        <v>0.15758109898596015</v>
      </c>
      <c r="AA74" s="29">
        <f>IF('Peak Areas'!AE70=0,0,((('Peak Areas'!AE70*Coefficients!$G$18+Coefficients!$H$18)*$G74)))</f>
        <v>13.443413969298907</v>
      </c>
      <c r="AB74" s="29">
        <f>IF('Peak Areas'!AF70=0,0,((('Peak Areas'!AF70*Coefficients!$G$18+Coefficients!$H$18)*$G74)))</f>
        <v>0.73194211398151587</v>
      </c>
      <c r="AC74" s="29">
        <f>IF('Peak Areas'!AG70=0,0,((('Peak Areas'!AG70*Coefficients!$G$7+Coefficients!$H$7)*$G74)))</f>
        <v>0.11342784788652094</v>
      </c>
      <c r="AD74" s="29">
        <f>IF('Peak Areas'!AH70=0,0,((('Peak Areas'!AH70*Coefficients!$G$6+Coefficients!$H$6)*$G74)))</f>
        <v>2.2805185851583074</v>
      </c>
      <c r="AE74" s="29">
        <f>IF('Peak Areas'!AI70=0,0,((('Peak Areas'!AI70*Coefficients!$G$38+Coefficients!$H$38)*$G74)))</f>
        <v>2.4906850690286957</v>
      </c>
      <c r="AF74" s="29">
        <f>IF('Peak Areas'!AJ70=0,0,((('Peak Areas'!AJ70*Coefficients!$G$24+Coefficients!$H$24)*$G74)))</f>
        <v>1.2735874225672921E-2</v>
      </c>
      <c r="AG74" s="29">
        <f>IF('Peak Areas'!AK70=0,0,((('Peak Areas'!AK70*Coefficients!$G$31+Coefficients!$H$31)*$G74)))</f>
        <v>0.69905631625817066</v>
      </c>
      <c r="AH74" s="29">
        <f>IF('Peak Areas'!AL70=0,0,((('Peak Areas'!AL70*Coefficients!$G$15+Coefficients!$H$15)*$G74)))</f>
        <v>0</v>
      </c>
      <c r="AI74" s="29">
        <f>IF('Peak Areas'!AM70=0,0,((('Peak Areas'!AM70*Coefficients!$G$38+Coefficients!$H$38)*$G74)))</f>
        <v>0</v>
      </c>
      <c r="AK74" s="29">
        <f>IF('Peak Areas'!K70=0,0,((('Peak Areas'!K70*Coefficients!$G$22+Coefficients!$H$22)*$G74)))</f>
        <v>0</v>
      </c>
      <c r="AL74" s="29">
        <f t="shared" si="0"/>
        <v>13.443413969298907</v>
      </c>
      <c r="AM74" s="29">
        <f t="shared" si="1"/>
        <v>14.332937182266383</v>
      </c>
    </row>
    <row r="75" spans="1:39" x14ac:dyDescent="0.25">
      <c r="A75" s="2">
        <f>'Peak Areas'!A71</f>
        <v>0</v>
      </c>
      <c r="B75" s="60">
        <f>'Peak Areas'!B71</f>
        <v>0</v>
      </c>
      <c r="C75" s="2">
        <f>'Peak Areas'!C71</f>
        <v>10</v>
      </c>
      <c r="D75" s="2">
        <f>'Peak Areas'!D71</f>
        <v>0</v>
      </c>
      <c r="E75" s="2" t="str">
        <f>'Peak Areas'!E71</f>
        <v>6ppd-q</v>
      </c>
      <c r="F75" s="29">
        <f>'Peak Areas'!F71</f>
        <v>7.4999999999999997E-2</v>
      </c>
      <c r="G75" s="29">
        <f>((1/'Peak Areas'!$G71)*(('Peak Areas'!$H71+('Internal Standard'!$E$10/1000))/'Peak Areas'!$F71)*'Peak Areas'!$J71)*H75</f>
        <v>7.5853783781186887E-2</v>
      </c>
      <c r="H75" s="29">
        <f>(('Internal Standard'!$F$13*('Peak Areas'!G71/'Internal Standard'!$C$10))/'Peak Areas'!AB71)</f>
        <v>1.0343697788343666</v>
      </c>
      <c r="I75" s="29">
        <f>IF('Peak Areas'!L71=0,0,((('Peak Areas'!L71*Coefficients!$G$21+Coefficients!$H$21)*$G75)))</f>
        <v>0</v>
      </c>
      <c r="J75" s="29">
        <f>IF('Peak Areas'!M71=0,0,((('Peak Areas'!M71*Coefficients!$G$20+Coefficients!$H$20)*$G75)))</f>
        <v>0.50168783012982388</v>
      </c>
      <c r="K75" s="29">
        <f>IF('Peak Areas'!N71=0,0,((('Peak Areas'!N71*Coefficients!$G$41+Coefficients!$H$41)*$G75)))</f>
        <v>0.11459221042441417</v>
      </c>
      <c r="L75" s="29">
        <f>IF('Peak Areas'!O71=0,0,((('Peak Areas'!O71*Coefficients!$G$10+Coefficients!$H$10)*$G75)))</f>
        <v>0</v>
      </c>
      <c r="M75" s="29">
        <f>IF('Peak Areas'!P71=0,0,((('Peak Areas'!P71*Coefficients!$G$32+Coefficients!$H$32)*$G75)))</f>
        <v>3.1661378657526678</v>
      </c>
      <c r="N75" s="29">
        <f>IF('Peak Areas'!Q71=0,0,((('Peak Areas'!Q71*Coefficients!$G$11+Coefficients!$H$11)*$G75)))</f>
        <v>0.1277752724659737</v>
      </c>
      <c r="O75" s="29">
        <f>IF('Peak Areas'!R71=0,0,((('Peak Areas'!R71*Coefficients!$G$39+Coefficients!$H$39)*$G75)))</f>
        <v>0.24572049698162224</v>
      </c>
      <c r="P75" s="29">
        <f>IF('Peak Areas'!S71=0,0,((('Peak Areas'!S71*Coefficients!$G$46+Coefficients!$H$46)*$G75)))</f>
        <v>0</v>
      </c>
      <c r="Q75" s="29">
        <f>IF('Peak Areas'!T71=0,0,((('Peak Areas'!T71*Coefficients!$G$51+Coefficients!$H$51)*$G75)))</f>
        <v>0</v>
      </c>
      <c r="R75" s="29">
        <f>IF('Peak Areas'!U71=0,0,((('Peak Areas'!U71*Coefficients!$G$26+Coefficients!$H$26)*$G75)))</f>
        <v>1.3316887244894542</v>
      </c>
      <c r="S75" s="29">
        <f>IF('Peak Areas'!V71=0,0,((('Peak Areas'!V71*Coefficients!$G$13+Coefficients!$H$13)*$G75)))</f>
        <v>0.39991302652540089</v>
      </c>
      <c r="T75" s="29">
        <f>IF('Peak Areas'!W71=0,0,((('Peak Areas'!W71*Coefficients!$G$12+Coefficients!$H$12)*$G75)))</f>
        <v>0.32403032287503519</v>
      </c>
      <c r="U75" s="29">
        <f>IF('Peak Areas'!X71=0,0,((('Peak Areas'!X71*Coefficients!$G$27+Coefficients!$H$27)*$G75)))</f>
        <v>0.18225661862475454</v>
      </c>
      <c r="V75" s="29">
        <f>IF('Peak Areas'!Y71=0,0,((('Peak Areas'!Y71*Coefficients!$G$34+Coefficients!$H$34)*$G75)))</f>
        <v>1.0273886597942059</v>
      </c>
      <c r="W75" s="29">
        <f>IF('Peak Areas'!Z71=0,0,((('Peak Areas'!Z71*Coefficients!$G$52+Coefficients!$H$52)*$G75)))</f>
        <v>0.8053697350219956</v>
      </c>
      <c r="X75" s="29">
        <f>IF('Peak Areas'!AA71=0,0,((('Peak Areas'!AA71*Coefficients!$G$33+Coefficients!$H$33)*$G75)))</f>
        <v>0.10477758193719731</v>
      </c>
      <c r="Y75" s="29">
        <f>IF('Peak Areas'!AC71=0,0,((('Peak Areas'!AC71*Coefficients!$G$19+Coefficients!$H$19)*$G75)))</f>
        <v>0.73027862216924988</v>
      </c>
      <c r="Z75" s="29">
        <f>IF('Peak Areas'!AD71=0,0,((('Peak Areas'!AD71*Coefficients!$G$18+Coefficients!$H$18)*$G75)))</f>
        <v>8.3182033003044109E-2</v>
      </c>
      <c r="AA75" s="29">
        <f>IF('Peak Areas'!AE71=0,0,((('Peak Areas'!AE71*Coefficients!$G$18+Coefficients!$H$18)*$G75)))</f>
        <v>12.810780723910565</v>
      </c>
      <c r="AB75" s="29">
        <f>IF('Peak Areas'!AF71=0,0,((('Peak Areas'!AF71*Coefficients!$G$18+Coefficients!$H$18)*$G75)))</f>
        <v>0.687553222192272</v>
      </c>
      <c r="AC75" s="29">
        <f>IF('Peak Areas'!AG71=0,0,((('Peak Areas'!AG71*Coefficients!$G$7+Coefficients!$H$7)*$G75)))</f>
        <v>0.11286846923370474</v>
      </c>
      <c r="AD75" s="29">
        <f>IF('Peak Areas'!AH71=0,0,((('Peak Areas'!AH71*Coefficients!$G$6+Coefficients!$H$6)*$G75)))</f>
        <v>2.1722652610279622</v>
      </c>
      <c r="AE75" s="29">
        <f>IF('Peak Areas'!AI71=0,0,((('Peak Areas'!AI71*Coefficients!$G$38+Coefficients!$H$38)*$G75)))</f>
        <v>2.5351439120590902</v>
      </c>
      <c r="AF75" s="29">
        <f>IF('Peak Areas'!AJ71=0,0,((('Peak Areas'!AJ71*Coefficients!$G$24+Coefficients!$H$24)*$G75)))</f>
        <v>1.5762964600045757E-2</v>
      </c>
      <c r="AG75" s="29">
        <f>IF('Peak Areas'!AK71=0,0,((('Peak Areas'!AK71*Coefficients!$G$31+Coefficients!$H$31)*$G75)))</f>
        <v>0.68895488489465073</v>
      </c>
      <c r="AH75" s="29">
        <f>IF('Peak Areas'!AL71=0,0,((('Peak Areas'!AL71*Coefficients!$G$15+Coefficients!$H$15)*$G75)))</f>
        <v>0</v>
      </c>
      <c r="AI75" s="29">
        <f>IF('Peak Areas'!AM71=0,0,((('Peak Areas'!AM71*Coefficients!$G$38+Coefficients!$H$38)*$G75)))</f>
        <v>0</v>
      </c>
      <c r="AK75" s="29">
        <f>IF('Peak Areas'!K71=0,0,((('Peak Areas'!K71*Coefficients!$G$22+Coefficients!$H$22)*$G75)))</f>
        <v>5.3521297593882328E-2</v>
      </c>
      <c r="AL75" s="29">
        <f t="shared" si="0"/>
        <v>12.864302021504447</v>
      </c>
      <c r="AM75" s="29">
        <f t="shared" si="1"/>
        <v>13.635037276699762</v>
      </c>
    </row>
    <row r="76" spans="1:39" x14ac:dyDescent="0.25">
      <c r="A76" s="2">
        <f>'Peak Areas'!A72</f>
        <v>0</v>
      </c>
      <c r="B76" s="60">
        <f>'Peak Areas'!B72</f>
        <v>0</v>
      </c>
      <c r="C76" s="2">
        <f>'Peak Areas'!C72</f>
        <v>10</v>
      </c>
      <c r="D76" s="2">
        <f>'Peak Areas'!D72</f>
        <v>0</v>
      </c>
      <c r="E76" s="2" t="str">
        <f>'Peak Areas'!E72</f>
        <v>6ppd-q</v>
      </c>
      <c r="F76" s="29">
        <f>'Peak Areas'!F72</f>
        <v>0.05</v>
      </c>
      <c r="G76" s="29">
        <f>((1/'Peak Areas'!$G72)*(('Peak Areas'!$H72+('Internal Standard'!$E$10/1000))/'Peak Areas'!$F72)*'Peak Areas'!$J72)*H76</f>
        <v>0.13368724174249474</v>
      </c>
      <c r="H76" s="29">
        <f>(('Internal Standard'!$F$13*('Peak Areas'!G72/'Internal Standard'!$C$10))/'Peak Areas'!AB72)</f>
        <v>1.2153385612954068</v>
      </c>
      <c r="I76" s="29">
        <f>IF('Peak Areas'!L72=0,0,((('Peak Areas'!L72*Coefficients!$G$21+Coefficients!$H$21)*$G76)))</f>
        <v>0.35618844861786253</v>
      </c>
      <c r="J76" s="29">
        <f>IF('Peak Areas'!M72=0,0,((('Peak Areas'!M72*Coefficients!$G$20+Coefficients!$H$20)*$G76)))</f>
        <v>0.8136957564262447</v>
      </c>
      <c r="K76" s="29">
        <f>IF('Peak Areas'!N72=0,0,((('Peak Areas'!N72*Coefficients!$G$41+Coefficients!$H$41)*$G76)))</f>
        <v>0.17292400656076817</v>
      </c>
      <c r="L76" s="29">
        <f>IF('Peak Areas'!O72=0,0,((('Peak Areas'!O72*Coefficients!$G$10+Coefficients!$H$10)*$G76)))</f>
        <v>0</v>
      </c>
      <c r="M76" s="29">
        <f>IF('Peak Areas'!P72=0,0,((('Peak Areas'!P72*Coefficients!$G$32+Coefficients!$H$32)*$G76)))</f>
        <v>4.130834906562435</v>
      </c>
      <c r="N76" s="29">
        <f>IF('Peak Areas'!Q72=0,0,((('Peak Areas'!Q72*Coefficients!$G$11+Coefficients!$H$11)*$G76)))</f>
        <v>0.13468151012226343</v>
      </c>
      <c r="O76" s="29">
        <f>IF('Peak Areas'!R72=0,0,((('Peak Areas'!R72*Coefficients!$G$39+Coefficients!$H$39)*$G76)))</f>
        <v>0.35569869045844288</v>
      </c>
      <c r="P76" s="29">
        <f>IF('Peak Areas'!S72=0,0,((('Peak Areas'!S72*Coefficients!$G$46+Coefficients!$H$46)*$G76)))</f>
        <v>0</v>
      </c>
      <c r="Q76" s="29">
        <f>IF('Peak Areas'!T72=0,0,((('Peak Areas'!T72*Coefficients!$G$51+Coefficients!$H$51)*$G76)))</f>
        <v>1.9642538469144447E-2</v>
      </c>
      <c r="R76" s="29">
        <f>IF('Peak Areas'!U72=0,0,((('Peak Areas'!U72*Coefficients!$G$26+Coefficients!$H$26)*$G76)))</f>
        <v>1.6765594235875754</v>
      </c>
      <c r="S76" s="29">
        <f>IF('Peak Areas'!V72=0,0,((('Peak Areas'!V72*Coefficients!$G$13+Coefficients!$H$13)*$G76)))</f>
        <v>0.5746465104586016</v>
      </c>
      <c r="T76" s="29">
        <f>IF('Peak Areas'!W72=0,0,((('Peak Areas'!W72*Coefficients!$G$12+Coefficients!$H$12)*$G76)))</f>
        <v>0.44379397491350669</v>
      </c>
      <c r="U76" s="29">
        <f>IF('Peak Areas'!X72=0,0,((('Peak Areas'!X72*Coefficients!$G$27+Coefficients!$H$27)*$G76)))</f>
        <v>0.24643905419830878</v>
      </c>
      <c r="V76" s="29">
        <f>IF('Peak Areas'!Y72=0,0,((('Peak Areas'!Y72*Coefficients!$G$34+Coefficients!$H$34)*$G76)))</f>
        <v>1.388024365034553</v>
      </c>
      <c r="W76" s="29">
        <f>IF('Peak Areas'!Z72=0,0,((('Peak Areas'!Z72*Coefficients!$G$52+Coefficients!$H$52)*$G76)))</f>
        <v>1.0113174042984692</v>
      </c>
      <c r="X76" s="29">
        <f>IF('Peak Areas'!AA72=0,0,((('Peak Areas'!AA72*Coefficients!$G$33+Coefficients!$H$33)*$G76)))</f>
        <v>0.10061916266573276</v>
      </c>
      <c r="Y76" s="29">
        <f>IF('Peak Areas'!AC72=0,0,((('Peak Areas'!AC72*Coefficients!$G$19+Coefficients!$H$19)*$G76)))</f>
        <v>1.1362787391869278</v>
      </c>
      <c r="Z76" s="29">
        <f>IF('Peak Areas'!AD72=0,0,((('Peak Areas'!AD72*Coefficients!$G$18+Coefficients!$H$18)*$G76)))</f>
        <v>0.26787707398595834</v>
      </c>
      <c r="AA76" s="29">
        <f>IF('Peak Areas'!AE72=0,0,((('Peak Areas'!AE72*Coefficients!$G$18+Coefficients!$H$18)*$G76)))</f>
        <v>17.580720146993915</v>
      </c>
      <c r="AB76" s="29">
        <f>IF('Peak Areas'!AF72=0,0,((('Peak Areas'!AF72*Coefficients!$G$18+Coefficients!$H$18)*$G76)))</f>
        <v>0.74238404982226225</v>
      </c>
      <c r="AC76" s="29">
        <f>IF('Peak Areas'!AG72=0,0,((('Peak Areas'!AG72*Coefficients!$G$7+Coefficients!$H$7)*$G76)))</f>
        <v>0.14257907772511327</v>
      </c>
      <c r="AD76" s="29">
        <f>IF('Peak Areas'!AH72=0,0,((('Peak Areas'!AH72*Coefficients!$G$6+Coefficients!$H$6)*$G76)))</f>
        <v>3.0209235249477495</v>
      </c>
      <c r="AE76" s="29">
        <f>IF('Peak Areas'!AI72=0,0,((('Peak Areas'!AI72*Coefficients!$G$38+Coefficients!$H$38)*$G76)))</f>
        <v>3.978523576108262</v>
      </c>
      <c r="AF76" s="29">
        <f>IF('Peak Areas'!AJ72=0,0,((('Peak Areas'!AJ72*Coefficients!$G$24+Coefficients!$H$24)*$G76)))</f>
        <v>0</v>
      </c>
      <c r="AG76" s="29">
        <f>IF('Peak Areas'!AK72=0,0,((('Peak Areas'!AK72*Coefficients!$G$31+Coefficients!$H$31)*$G76)))</f>
        <v>0.98748413136053581</v>
      </c>
      <c r="AH76" s="29">
        <f>IF('Peak Areas'!AL72=0,0,((('Peak Areas'!AL72*Coefficients!$G$15+Coefficients!$H$15)*$G76)))</f>
        <v>0</v>
      </c>
      <c r="AI76" s="29">
        <f>IF('Peak Areas'!AM72=0,0,((('Peak Areas'!AM72*Coefficients!$G$38+Coefficients!$H$38)*$G76)))</f>
        <v>0</v>
      </c>
      <c r="AK76" s="29">
        <f>IF('Peak Areas'!K72=0,0,((('Peak Areas'!K72*Coefficients!$G$22+Coefficients!$H$22)*$G76)))</f>
        <v>0.1426087500469122</v>
      </c>
      <c r="AL76" s="29">
        <f t="shared" si="0"/>
        <v>17.723328897040826</v>
      </c>
      <c r="AM76" s="29">
        <f t="shared" si="1"/>
        <v>18.733590020849046</v>
      </c>
    </row>
    <row r="77" spans="1:39" x14ac:dyDescent="0.25">
      <c r="A77" s="2">
        <f>'Peak Areas'!A73</f>
        <v>0</v>
      </c>
      <c r="B77" s="60">
        <f>'Peak Areas'!B73</f>
        <v>0</v>
      </c>
      <c r="C77" s="2">
        <f>'Peak Areas'!C73</f>
        <v>10</v>
      </c>
      <c r="D77" s="2">
        <f>'Peak Areas'!D73</f>
        <v>0</v>
      </c>
      <c r="E77" s="2" t="str">
        <f>'Peak Areas'!E73</f>
        <v>6ppd-q</v>
      </c>
      <c r="F77" s="29">
        <f>'Peak Areas'!F73</f>
        <v>0.05</v>
      </c>
      <c r="G77" s="29">
        <f>((1/'Peak Areas'!$G73)*(('Peak Areas'!$H73+('Internal Standard'!$E$10/1000))/'Peak Areas'!$F73)*'Peak Areas'!$J73)*H77</f>
        <v>0.16118847949757151</v>
      </c>
      <c r="H77" s="29">
        <f>(('Internal Standard'!$F$13*('Peak Areas'!G73/'Internal Standard'!$C$10))/'Peak Areas'!AB73)</f>
        <v>1.4653498136142866</v>
      </c>
      <c r="I77" s="29">
        <f>IF('Peak Areas'!L73=0,0,((('Peak Areas'!L73*Coefficients!$G$21+Coefficients!$H$21)*$G77)))</f>
        <v>0.25180576546319472</v>
      </c>
      <c r="J77" s="29">
        <f>IF('Peak Areas'!M73=0,0,((('Peak Areas'!M73*Coefficients!$G$20+Coefficients!$H$20)*$G77)))</f>
        <v>0.73770570701924565</v>
      </c>
      <c r="K77" s="29">
        <f>IF('Peak Areas'!N73=0,0,((('Peak Areas'!N73*Coefficients!$G$41+Coefficients!$H$41)*$G77)))</f>
        <v>0.11300099721789021</v>
      </c>
      <c r="L77" s="29">
        <f>IF('Peak Areas'!O73=0,0,((('Peak Areas'!O73*Coefficients!$G$10+Coefficients!$H$10)*$G77)))</f>
        <v>0</v>
      </c>
      <c r="M77" s="29">
        <f>IF('Peak Areas'!P73=0,0,((('Peak Areas'!P73*Coefficients!$G$32+Coefficients!$H$32)*$G77)))</f>
        <v>2.9845633257368487</v>
      </c>
      <c r="N77" s="29">
        <f>IF('Peak Areas'!Q73=0,0,((('Peak Areas'!Q73*Coefficients!$G$11+Coefficients!$H$11)*$G77)))</f>
        <v>0.10996962263227597</v>
      </c>
      <c r="O77" s="29">
        <f>IF('Peak Areas'!R73=0,0,((('Peak Areas'!R73*Coefficients!$G$39+Coefficients!$H$39)*$G77)))</f>
        <v>0.31145993999425897</v>
      </c>
      <c r="P77" s="29">
        <f>IF('Peak Areas'!S73=0,0,((('Peak Areas'!S73*Coefficients!$G$46+Coefficients!$H$46)*$G77)))</f>
        <v>0</v>
      </c>
      <c r="Q77" s="29">
        <f>IF('Peak Areas'!T73=0,0,((('Peak Areas'!T73*Coefficients!$G$51+Coefficients!$H$51)*$G77)))</f>
        <v>4.7444379494617293E-2</v>
      </c>
      <c r="R77" s="29">
        <f>IF('Peak Areas'!U73=0,0,((('Peak Areas'!U73*Coefficients!$G$26+Coefficients!$H$26)*$G77)))</f>
        <v>1.0778276114968854</v>
      </c>
      <c r="S77" s="29">
        <f>IF('Peak Areas'!V73=0,0,((('Peak Areas'!V73*Coefficients!$G$13+Coefficients!$H$13)*$G77)))</f>
        <v>0.39610595326240083</v>
      </c>
      <c r="T77" s="29">
        <f>IF('Peak Areas'!W73=0,0,((('Peak Areas'!W73*Coefficients!$G$12+Coefficients!$H$12)*$G77)))</f>
        <v>0.29821606952201485</v>
      </c>
      <c r="U77" s="29">
        <f>IF('Peak Areas'!X73=0,0,((('Peak Areas'!X73*Coefficients!$G$27+Coefficients!$H$27)*$G77)))</f>
        <v>0.12303490738672862</v>
      </c>
      <c r="V77" s="29">
        <f>IF('Peak Areas'!Y73=0,0,((('Peak Areas'!Y73*Coefficients!$G$34+Coefficients!$H$34)*$G77)))</f>
        <v>1.0065176296600011</v>
      </c>
      <c r="W77" s="29">
        <f>IF('Peak Areas'!Z73=0,0,((('Peak Areas'!Z73*Coefficients!$G$52+Coefficients!$H$52)*$G77)))</f>
        <v>0.71968470025269027</v>
      </c>
      <c r="X77" s="29">
        <f>IF('Peak Areas'!AA73=0,0,((('Peak Areas'!AA73*Coefficients!$G$33+Coefficients!$H$33)*$G77)))</f>
        <v>0</v>
      </c>
      <c r="Y77" s="29">
        <f>IF('Peak Areas'!AC73=0,0,((('Peak Areas'!AC73*Coefficients!$G$19+Coefficients!$H$19)*$G77)))</f>
        <v>0.86693132599624323</v>
      </c>
      <c r="Z77" s="29">
        <f>IF('Peak Areas'!AD73=0,0,((('Peak Areas'!AD73*Coefficients!$G$18+Coefficients!$H$18)*$G77)))</f>
        <v>0</v>
      </c>
      <c r="AA77" s="29">
        <f>IF('Peak Areas'!AE73=0,0,((('Peak Areas'!AE73*Coefficients!$G$18+Coefficients!$H$18)*$G77)))</f>
        <v>12.435107940784004</v>
      </c>
      <c r="AB77" s="29">
        <f>IF('Peak Areas'!AF73=0,0,((('Peak Areas'!AF73*Coefficients!$G$18+Coefficients!$H$18)*$G77)))</f>
        <v>0.4699110495625396</v>
      </c>
      <c r="AC77" s="29">
        <f>IF('Peak Areas'!AG73=0,0,((('Peak Areas'!AG73*Coefficients!$G$7+Coefficients!$H$7)*$G77)))</f>
        <v>0</v>
      </c>
      <c r="AD77" s="29">
        <f>IF('Peak Areas'!AH73=0,0,((('Peak Areas'!AH73*Coefficients!$G$6+Coefficients!$H$6)*$G77)))</f>
        <v>1.8385782377622097</v>
      </c>
      <c r="AE77" s="29">
        <f>IF('Peak Areas'!AI73=0,0,((('Peak Areas'!AI73*Coefficients!$G$38+Coefficients!$H$38)*$G77)))</f>
        <v>2.4848330312441074</v>
      </c>
      <c r="AF77" s="29">
        <f>IF('Peak Areas'!AJ73=0,0,((('Peak Areas'!AJ73*Coefficients!$G$24+Coefficients!$H$24)*$G77)))</f>
        <v>0</v>
      </c>
      <c r="AG77" s="29">
        <f>IF('Peak Areas'!AK73=0,0,((('Peak Areas'!AK73*Coefficients!$G$31+Coefficients!$H$31)*$G77)))</f>
        <v>0.66420995441737207</v>
      </c>
      <c r="AH77" s="29">
        <f>IF('Peak Areas'!AL73=0,0,((('Peak Areas'!AL73*Coefficients!$G$15+Coefficients!$H$15)*$G77)))</f>
        <v>0</v>
      </c>
      <c r="AI77" s="29">
        <f>IF('Peak Areas'!AM73=0,0,((('Peak Areas'!AM73*Coefficients!$G$38+Coefficients!$H$38)*$G77)))</f>
        <v>0</v>
      </c>
      <c r="AK77" s="29">
        <f>IF('Peak Areas'!K73=0,0,((('Peak Areas'!K73*Coefficients!$G$22+Coefficients!$H$22)*$G77)))</f>
        <v>0.11759743962060264</v>
      </c>
      <c r="AL77" s="29">
        <f t="shared" si="0"/>
        <v>12.552705380404607</v>
      </c>
      <c r="AM77" s="29">
        <f t="shared" si="1"/>
        <v>13.022616429967147</v>
      </c>
    </row>
    <row r="78" spans="1:39" x14ac:dyDescent="0.25">
      <c r="A78" s="2">
        <f>'Peak Areas'!A74</f>
        <v>0</v>
      </c>
      <c r="B78" s="60">
        <f>'Peak Areas'!B74</f>
        <v>0</v>
      </c>
      <c r="C78" s="2">
        <f>'Peak Areas'!C74</f>
        <v>10</v>
      </c>
      <c r="D78" s="2">
        <f>'Peak Areas'!D74</f>
        <v>0</v>
      </c>
      <c r="E78" s="2" t="str">
        <f>'Peak Areas'!E74</f>
        <v>6ppd-q</v>
      </c>
      <c r="F78" s="29">
        <f>'Peak Areas'!F74</f>
        <v>0.05</v>
      </c>
      <c r="G78" s="29">
        <f>((1/'Peak Areas'!$G74)*(('Peak Areas'!$H74+('Internal Standard'!$E$10/1000))/'Peak Areas'!$F74)*'Peak Areas'!$J74)*H78</f>
        <v>0.13410551130164047</v>
      </c>
      <c r="H78" s="29">
        <f>(('Internal Standard'!$F$13*('Peak Areas'!G74/'Internal Standard'!$C$10))/'Peak Areas'!AB74)</f>
        <v>1.2191410118330954</v>
      </c>
      <c r="I78" s="29">
        <f>IF('Peak Areas'!L74=0,0,((('Peak Areas'!L74*Coefficients!$G$21+Coefficients!$H$21)*$G78)))</f>
        <v>0</v>
      </c>
      <c r="J78" s="29">
        <f>IF('Peak Areas'!M74=0,0,((('Peak Areas'!M74*Coefficients!$G$20+Coefficients!$H$20)*$G78)))</f>
        <v>0.36668723263031044</v>
      </c>
      <c r="K78" s="29">
        <f>IF('Peak Areas'!N74=0,0,((('Peak Areas'!N74*Coefficients!$G$41+Coefficients!$H$41)*$G78)))</f>
        <v>7.3564437572631314E-2</v>
      </c>
      <c r="L78" s="29">
        <f>IF('Peak Areas'!O74=0,0,((('Peak Areas'!O74*Coefficients!$G$10+Coefficients!$H$10)*$G78)))</f>
        <v>0</v>
      </c>
      <c r="M78" s="29">
        <f>IF('Peak Areas'!P74=0,0,((('Peak Areas'!P74*Coefficients!$G$32+Coefficients!$H$32)*$G78)))</f>
        <v>2.5135271198088205</v>
      </c>
      <c r="N78" s="29">
        <f>IF('Peak Areas'!Q74=0,0,((('Peak Areas'!Q74*Coefficients!$G$11+Coefficients!$H$11)*$G78)))</f>
        <v>2.1914483556452428E-2</v>
      </c>
      <c r="O78" s="29">
        <f>IF('Peak Areas'!R74=0,0,((('Peak Areas'!R74*Coefficients!$G$39+Coefficients!$H$39)*$G78)))</f>
        <v>0.16669253727002536</v>
      </c>
      <c r="P78" s="29">
        <f>IF('Peak Areas'!S74=0,0,((('Peak Areas'!S74*Coefficients!$G$46+Coefficients!$H$46)*$G78)))</f>
        <v>0</v>
      </c>
      <c r="Q78" s="29">
        <f>IF('Peak Areas'!T74=0,0,((('Peak Areas'!T74*Coefficients!$G$51+Coefficients!$H$51)*$G78)))</f>
        <v>1.1139152142647296E-2</v>
      </c>
      <c r="R78" s="29">
        <f>IF('Peak Areas'!U74=0,0,((('Peak Areas'!U74*Coefficients!$G$26+Coefficients!$H$26)*$G78)))</f>
        <v>0.94863057462213829</v>
      </c>
      <c r="S78" s="29">
        <f>IF('Peak Areas'!V74=0,0,((('Peak Areas'!V74*Coefficients!$G$13+Coefficients!$H$13)*$G78)))</f>
        <v>0.31088849823099179</v>
      </c>
      <c r="T78" s="29">
        <f>IF('Peak Areas'!W74=0,0,((('Peak Areas'!W74*Coefficients!$G$12+Coefficients!$H$12)*$G78)))</f>
        <v>0.21869346407033077</v>
      </c>
      <c r="U78" s="29">
        <f>IF('Peak Areas'!X74=0,0,((('Peak Areas'!X74*Coefficients!$G$27+Coefficients!$H$27)*$G78)))</f>
        <v>0.13329726197411607</v>
      </c>
      <c r="V78" s="29">
        <f>IF('Peak Areas'!Y74=0,0,((('Peak Areas'!Y74*Coefficients!$G$34+Coefficients!$H$34)*$G78)))</f>
        <v>0.86263280698013456</v>
      </c>
      <c r="W78" s="29">
        <f>IF('Peak Areas'!Z74=0,0,((('Peak Areas'!Z74*Coefficients!$G$52+Coefficients!$H$52)*$G78)))</f>
        <v>0.67647409291540539</v>
      </c>
      <c r="X78" s="29">
        <f>IF('Peak Areas'!AA74=0,0,((('Peak Areas'!AA74*Coefficients!$G$33+Coefficients!$H$33)*$G78)))</f>
        <v>0</v>
      </c>
      <c r="Y78" s="29">
        <f>IF('Peak Areas'!AC74=0,0,((('Peak Areas'!AC74*Coefficients!$G$19+Coefficients!$H$19)*$G78)))</f>
        <v>0.66636533582342938</v>
      </c>
      <c r="Z78" s="29">
        <f>IF('Peak Areas'!AD74=0,0,((('Peak Areas'!AD74*Coefficients!$G$18+Coefficients!$H$18)*$G78)))</f>
        <v>0</v>
      </c>
      <c r="AA78" s="29">
        <f>IF('Peak Areas'!AE74=0,0,((('Peak Areas'!AE74*Coefficients!$G$18+Coefficients!$H$18)*$G78)))</f>
        <v>10.267132864491728</v>
      </c>
      <c r="AB78" s="29">
        <f>IF('Peak Areas'!AF74=0,0,((('Peak Areas'!AF74*Coefficients!$G$18+Coefficients!$H$18)*$G78)))</f>
        <v>0.48122978213352569</v>
      </c>
      <c r="AC78" s="29">
        <f>IF('Peak Areas'!AG74=0,0,((('Peak Areas'!AG74*Coefficients!$G$7+Coefficients!$H$7)*$G78)))</f>
        <v>0</v>
      </c>
      <c r="AD78" s="29">
        <f>IF('Peak Areas'!AH74=0,0,((('Peak Areas'!AH74*Coefficients!$G$6+Coefficients!$H$6)*$G78)))</f>
        <v>1.84964965348224</v>
      </c>
      <c r="AE78" s="29">
        <f>IF('Peak Areas'!AI74=0,0,((('Peak Areas'!AI74*Coefficients!$G$38+Coefficients!$H$38)*$G78)))</f>
        <v>2.3665069916433978</v>
      </c>
      <c r="AF78" s="29">
        <f>IF('Peak Areas'!AJ74=0,0,((('Peak Areas'!AJ74*Coefficients!$G$24+Coefficients!$H$24)*$G78)))</f>
        <v>0</v>
      </c>
      <c r="AG78" s="29">
        <f>IF('Peak Areas'!AK74=0,0,((('Peak Areas'!AK74*Coefficients!$G$31+Coefficients!$H$31)*$G78)))</f>
        <v>0.59967363147512687</v>
      </c>
      <c r="AH78" s="29">
        <f>IF('Peak Areas'!AL74=0,0,((('Peak Areas'!AL74*Coefficients!$G$15+Coefficients!$H$15)*$G78)))</f>
        <v>0</v>
      </c>
      <c r="AI78" s="29">
        <f>IF('Peak Areas'!AM74=0,0,((('Peak Areas'!AM74*Coefficients!$G$38+Coefficients!$H$38)*$G78)))</f>
        <v>0</v>
      </c>
      <c r="AK78" s="29">
        <f>IF('Peak Areas'!K74=0,0,((('Peak Areas'!K74*Coefficients!$G$22+Coefficients!$H$22)*$G78)))</f>
        <v>0</v>
      </c>
      <c r="AL78" s="29">
        <f t="shared" si="0"/>
        <v>10.267132864491728</v>
      </c>
      <c r="AM78" s="29">
        <f t="shared" si="1"/>
        <v>10.748362646625253</v>
      </c>
    </row>
    <row r="79" spans="1:39" x14ac:dyDescent="0.25">
      <c r="A79" s="2">
        <f>'Peak Areas'!A75</f>
        <v>0</v>
      </c>
      <c r="B79" s="60">
        <f>'Peak Areas'!B75</f>
        <v>0</v>
      </c>
      <c r="C79" s="2">
        <f>'Peak Areas'!C75</f>
        <v>10</v>
      </c>
      <c r="D79" s="2">
        <f>'Peak Areas'!D75</f>
        <v>0</v>
      </c>
      <c r="E79" s="2" t="str">
        <f>'Peak Areas'!E75</f>
        <v>6ppd-q</v>
      </c>
      <c r="F79" s="29">
        <f>'Peak Areas'!F75</f>
        <v>0.05</v>
      </c>
      <c r="G79" s="29">
        <f>((1/'Peak Areas'!$G75)*(('Peak Areas'!$H75+('Internal Standard'!$E$10/1000))/'Peak Areas'!$F75)*'Peak Areas'!$J75)*H79</f>
        <v>0.10660422632583912</v>
      </c>
      <c r="H79" s="29">
        <f>(('Internal Standard'!$F$13*('Peak Areas'!G75/'Internal Standard'!$C$10))/'Peak Areas'!AB75)</f>
        <v>0.96912933023490111</v>
      </c>
      <c r="I79" s="29">
        <f>IF('Peak Areas'!L75=0,0,((('Peak Areas'!L75*Coefficients!$G$21+Coefficients!$H$21)*$G79)))</f>
        <v>6.4488953247313699E-2</v>
      </c>
      <c r="J79" s="29">
        <f>IF('Peak Areas'!M75=0,0,((('Peak Areas'!M75*Coefficients!$G$20+Coefficients!$H$20)*$G79)))</f>
        <v>0.31664635424711279</v>
      </c>
      <c r="K79" s="29">
        <f>IF('Peak Areas'!N75=0,0,((('Peak Areas'!N75*Coefficients!$G$41+Coefficients!$H$41)*$G79)))</f>
        <v>5.5112500247737381E-2</v>
      </c>
      <c r="L79" s="29">
        <f>IF('Peak Areas'!O75=0,0,((('Peak Areas'!O75*Coefficients!$G$10+Coefficients!$H$10)*$G79)))</f>
        <v>0</v>
      </c>
      <c r="M79" s="29">
        <f>IF('Peak Areas'!P75=0,0,((('Peak Areas'!P75*Coefficients!$G$32+Coefficients!$H$32)*$G79)))</f>
        <v>2.4647672631770914</v>
      </c>
      <c r="N79" s="29">
        <f>IF('Peak Areas'!Q75=0,0,((('Peak Areas'!Q75*Coefficients!$G$11+Coefficients!$H$11)*$G79)))</f>
        <v>9.5393868905643914E-2</v>
      </c>
      <c r="O79" s="29">
        <f>IF('Peak Areas'!R75=0,0,((('Peak Areas'!R75*Coefficients!$G$39+Coefficients!$H$39)*$G79)))</f>
        <v>0.25450583377235114</v>
      </c>
      <c r="P79" s="29">
        <f>IF('Peak Areas'!S75=0,0,((('Peak Areas'!S75*Coefficients!$G$46+Coefficients!$H$46)*$G79)))</f>
        <v>0</v>
      </c>
      <c r="Q79" s="29">
        <f>IF('Peak Areas'!T75=0,0,((('Peak Areas'!T75*Coefficients!$G$51+Coefficients!$H$51)*$G79)))</f>
        <v>0</v>
      </c>
      <c r="R79" s="29">
        <f>IF('Peak Areas'!U75=0,0,((('Peak Areas'!U75*Coefficients!$G$26+Coefficients!$H$26)*$G79)))</f>
        <v>0.79655414102418642</v>
      </c>
      <c r="S79" s="29">
        <f>IF('Peak Areas'!V75=0,0,((('Peak Areas'!V75*Coefficients!$G$13+Coefficients!$H$13)*$G79)))</f>
        <v>0.25960753201942766</v>
      </c>
      <c r="T79" s="29">
        <f>IF('Peak Areas'!W75=0,0,((('Peak Areas'!W75*Coefficients!$G$12+Coefficients!$H$12)*$G79)))</f>
        <v>0.1948369447529579</v>
      </c>
      <c r="U79" s="29">
        <f>IF('Peak Areas'!X75=0,0,((('Peak Areas'!X75*Coefficients!$G$27+Coefficients!$H$27)*$G79)))</f>
        <v>0.10343344198714774</v>
      </c>
      <c r="V79" s="29">
        <f>IF('Peak Areas'!Y75=0,0,((('Peak Areas'!Y75*Coefficients!$G$34+Coefficients!$H$34)*$G79)))</f>
        <v>0.85178505284355865</v>
      </c>
      <c r="W79" s="29">
        <f>IF('Peak Areas'!Z75=0,0,((('Peak Areas'!Z75*Coefficients!$G$52+Coefficients!$H$52)*$G79)))</f>
        <v>0.65920789027204463</v>
      </c>
      <c r="X79" s="29">
        <f>IF('Peak Areas'!AA75=0,0,((('Peak Areas'!AA75*Coefficients!$G$33+Coefficients!$H$33)*$G79)))</f>
        <v>3.452800640389854E-2</v>
      </c>
      <c r="Y79" s="29">
        <f>IF('Peak Areas'!AC75=0,0,((('Peak Areas'!AC75*Coefficients!$G$19+Coefficients!$H$19)*$G79)))</f>
        <v>0.71648969369455273</v>
      </c>
      <c r="Z79" s="29">
        <f>IF('Peak Areas'!AD75=0,0,((('Peak Areas'!AD75*Coefficients!$G$18+Coefficients!$H$18)*$G79)))</f>
        <v>0</v>
      </c>
      <c r="AA79" s="29">
        <f>IF('Peak Areas'!AE75=0,0,((('Peak Areas'!AE75*Coefficients!$G$18+Coefficients!$H$18)*$G79)))</f>
        <v>10.48942327584235</v>
      </c>
      <c r="AB79" s="29">
        <f>IF('Peak Areas'!AF75=0,0,((('Peak Areas'!AF75*Coefficients!$G$18+Coefficients!$H$18)*$G79)))</f>
        <v>0.43737549462676245</v>
      </c>
      <c r="AC79" s="29">
        <f>IF('Peak Areas'!AG75=0,0,((('Peak Areas'!AG75*Coefficients!$G$7+Coefficients!$H$7)*$G79)))</f>
        <v>0.10412335375049592</v>
      </c>
      <c r="AD79" s="29">
        <f>IF('Peak Areas'!AH75=0,0,((('Peak Areas'!AH75*Coefficients!$G$6+Coefficients!$H$6)*$G79)))</f>
        <v>1.7779248195037241</v>
      </c>
      <c r="AE79" s="29">
        <f>IF('Peak Areas'!AI75=0,0,((('Peak Areas'!AI75*Coefficients!$G$38+Coefficients!$H$38)*$G79)))</f>
        <v>2.2524021628175452</v>
      </c>
      <c r="AF79" s="29">
        <f>IF('Peak Areas'!AJ75=0,0,((('Peak Areas'!AJ75*Coefficients!$G$24+Coefficients!$H$24)*$G79)))</f>
        <v>0</v>
      </c>
      <c r="AG79" s="29">
        <f>IF('Peak Areas'!AK75=0,0,((('Peak Areas'!AK75*Coefficients!$G$31+Coefficients!$H$31)*$G79)))</f>
        <v>0.53835222639603197</v>
      </c>
      <c r="AH79" s="29">
        <f>IF('Peak Areas'!AL75=0,0,((('Peak Areas'!AL75*Coefficients!$G$15+Coefficients!$H$15)*$G79)))</f>
        <v>0</v>
      </c>
      <c r="AI79" s="29">
        <f>IF('Peak Areas'!AM75=0,0,((('Peak Areas'!AM75*Coefficients!$G$38+Coefficients!$H$38)*$G79)))</f>
        <v>0</v>
      </c>
      <c r="AK79" s="29">
        <f>IF('Peak Areas'!K75=0,0,((('Peak Areas'!K75*Coefficients!$G$22+Coefficients!$H$22)*$G79)))</f>
        <v>0</v>
      </c>
      <c r="AL79" s="29">
        <f t="shared" si="0"/>
        <v>10.48942327584235</v>
      </c>
      <c r="AM79" s="29">
        <f t="shared" si="1"/>
        <v>10.926798770469112</v>
      </c>
    </row>
    <row r="80" spans="1:39" x14ac:dyDescent="0.25">
      <c r="A80" s="2">
        <f>'Peak Areas'!A76</f>
        <v>0</v>
      </c>
      <c r="B80" s="60">
        <f>'Peak Areas'!B76</f>
        <v>0</v>
      </c>
      <c r="C80" s="2">
        <f>'Peak Areas'!C76</f>
        <v>25</v>
      </c>
      <c r="D80" s="2">
        <f>'Peak Areas'!D76</f>
        <v>0</v>
      </c>
      <c r="E80" s="2" t="str">
        <f>'Peak Areas'!E76</f>
        <v>6ppd-q</v>
      </c>
      <c r="F80" s="29">
        <f>'Peak Areas'!F76</f>
        <v>0.05</v>
      </c>
      <c r="G80" s="29">
        <f>((1/'Peak Areas'!$G76)*(('Peak Areas'!$H76+('Internal Standard'!$E$10/1000))/'Peak Areas'!$F76)*'Peak Areas'!$J76)*H80</f>
        <v>0.10681701739722096</v>
      </c>
      <c r="H80" s="29">
        <f>(('Internal Standard'!$F$13*('Peak Areas'!G76/'Internal Standard'!$C$10))/'Peak Areas'!AB76)</f>
        <v>0.97106379452019065</v>
      </c>
      <c r="I80" s="29">
        <f>IF('Peak Areas'!L76=0,0,((('Peak Areas'!L76*Coefficients!$G$21+Coefficients!$H$21)*$G80)))</f>
        <v>2.9854226657201902E-2</v>
      </c>
      <c r="J80" s="29">
        <f>IF('Peak Areas'!M76=0,0,((('Peak Areas'!M76*Coefficients!$G$20+Coefficients!$H$20)*$G80)))</f>
        <v>0.32161426272482879</v>
      </c>
      <c r="K80" s="29">
        <f>IF('Peak Areas'!N76=0,0,((('Peak Areas'!N76*Coefficients!$G$41+Coefficients!$H$41)*$G80)))</f>
        <v>7.4680105087942122E-2</v>
      </c>
      <c r="L80" s="29">
        <f>IF('Peak Areas'!O76=0,0,((('Peak Areas'!O76*Coefficients!$G$10+Coefficients!$H$10)*$G80)))</f>
        <v>0</v>
      </c>
      <c r="M80" s="29">
        <f>IF('Peak Areas'!P76=0,0,((('Peak Areas'!P76*Coefficients!$G$32+Coefficients!$H$32)*$G80)))</f>
        <v>2.5697579166993871</v>
      </c>
      <c r="N80" s="29">
        <f>IF('Peak Areas'!Q76=0,0,((('Peak Areas'!Q76*Coefficients!$G$11+Coefficients!$H$11)*$G80)))</f>
        <v>9.6201466438702032E-2</v>
      </c>
      <c r="O80" s="29">
        <f>IF('Peak Areas'!R76=0,0,((('Peak Areas'!R76*Coefficients!$G$39+Coefficients!$H$39)*$G80)))</f>
        <v>0.26559588707948933</v>
      </c>
      <c r="P80" s="29">
        <f>IF('Peak Areas'!S76=0,0,((('Peak Areas'!S76*Coefficients!$G$46+Coefficients!$H$46)*$G80)))</f>
        <v>0</v>
      </c>
      <c r="Q80" s="29">
        <f>IF('Peak Areas'!T76=0,0,((('Peak Areas'!T76*Coefficients!$G$51+Coefficients!$H$51)*$G80)))</f>
        <v>0</v>
      </c>
      <c r="R80" s="29">
        <f>IF('Peak Areas'!U76=0,0,((('Peak Areas'!U76*Coefficients!$G$26+Coefficients!$H$26)*$G80)))</f>
        <v>0.90597830048677219</v>
      </c>
      <c r="S80" s="29">
        <f>IF('Peak Areas'!V76=0,0,((('Peak Areas'!V76*Coefficients!$G$13+Coefficients!$H$13)*$G80)))</f>
        <v>0.35280777247388817</v>
      </c>
      <c r="T80" s="29">
        <f>IF('Peak Areas'!W76=0,0,((('Peak Areas'!W76*Coefficients!$G$12+Coefficients!$H$12)*$G80)))</f>
        <v>0.19902965952250182</v>
      </c>
      <c r="U80" s="29">
        <f>IF('Peak Areas'!X76=0,0,((('Peak Areas'!X76*Coefficients!$G$27+Coefficients!$H$27)*$G80)))</f>
        <v>9.4639912249103481E-2</v>
      </c>
      <c r="V80" s="29">
        <f>IF('Peak Areas'!Y76=0,0,((('Peak Areas'!Y76*Coefficients!$G$34+Coefficients!$H$34)*$G80)))</f>
        <v>0.85900831147420975</v>
      </c>
      <c r="W80" s="29">
        <f>IF('Peak Areas'!Z76=0,0,((('Peak Areas'!Z76*Coefficients!$G$52+Coefficients!$H$52)*$G80)))</f>
        <v>0.6544793107370992</v>
      </c>
      <c r="X80" s="29">
        <f>IF('Peak Areas'!AA76=0,0,((('Peak Areas'!AA76*Coefficients!$G$33+Coefficients!$H$33)*$G80)))</f>
        <v>5.3412465151799038E-2</v>
      </c>
      <c r="Y80" s="29">
        <f>IF('Peak Areas'!AC76=0,0,((('Peak Areas'!AC76*Coefficients!$G$19+Coefficients!$H$19)*$G80)))</f>
        <v>0.7360358759132839</v>
      </c>
      <c r="Z80" s="29">
        <f>IF('Peak Areas'!AD76=0,0,((('Peak Areas'!AD76*Coefficients!$G$18+Coefficients!$H$18)*$G80)))</f>
        <v>0</v>
      </c>
      <c r="AA80" s="29">
        <f>IF('Peak Areas'!AE76=0,0,((('Peak Areas'!AE76*Coefficients!$G$18+Coefficients!$H$18)*$G80)))</f>
        <v>10.935117817894715</v>
      </c>
      <c r="AB80" s="29">
        <f>IF('Peak Areas'!AF76=0,0,((('Peak Areas'!AF76*Coefficients!$G$18+Coefficients!$H$18)*$G80)))</f>
        <v>0.400229819789581</v>
      </c>
      <c r="AC80" s="29">
        <f>IF('Peak Areas'!AG76=0,0,((('Peak Areas'!AG76*Coefficients!$G$7+Coefficients!$H$7)*$G80)))</f>
        <v>9.3483728300849292E-2</v>
      </c>
      <c r="AD80" s="29">
        <f>IF('Peak Areas'!AH76=0,0,((('Peak Areas'!AH76*Coefficients!$G$6+Coefficients!$H$6)*$G80)))</f>
        <v>1.8172238579118589</v>
      </c>
      <c r="AE80" s="29">
        <f>IF('Peak Areas'!AI76=0,0,((('Peak Areas'!AI76*Coefficients!$G$38+Coefficients!$H$38)*$G80)))</f>
        <v>2.0940459075339044</v>
      </c>
      <c r="AF80" s="29">
        <f>IF('Peak Areas'!AJ76=0,0,((('Peak Areas'!AJ76*Coefficients!$G$24+Coefficients!$H$24)*$G80)))</f>
        <v>0</v>
      </c>
      <c r="AG80" s="29">
        <f>IF('Peak Areas'!AK76=0,0,((('Peak Areas'!AK76*Coefficients!$G$31+Coefficients!$H$31)*$G80)))</f>
        <v>0.53651718118092162</v>
      </c>
      <c r="AH80" s="29">
        <f>IF('Peak Areas'!AL76=0,0,((('Peak Areas'!AL76*Coefficients!$G$15+Coefficients!$H$15)*$G80)))</f>
        <v>0</v>
      </c>
      <c r="AI80" s="29">
        <f>IF('Peak Areas'!AM76=0,0,((('Peak Areas'!AM76*Coefficients!$G$38+Coefficients!$H$38)*$G80)))</f>
        <v>0</v>
      </c>
      <c r="AK80" s="29">
        <f>IF('Peak Areas'!K76=0,0,((('Peak Areas'!K76*Coefficients!$G$22+Coefficients!$H$22)*$G80)))</f>
        <v>0</v>
      </c>
      <c r="AL80" s="29">
        <f t="shared" ref="AL80:AL104" si="2">AA80+AK80</f>
        <v>10.935117817894715</v>
      </c>
      <c r="AM80" s="29">
        <f t="shared" ref="AM80:AM104" si="3">Z80+AA80+AB80+AK80</f>
        <v>11.335347637684297</v>
      </c>
    </row>
    <row r="81" spans="1:39" x14ac:dyDescent="0.25">
      <c r="A81" s="2">
        <f>'Peak Areas'!A77</f>
        <v>0</v>
      </c>
      <c r="B81" s="60">
        <f>'Peak Areas'!B77</f>
        <v>0</v>
      </c>
      <c r="C81" s="2">
        <f>'Peak Areas'!C77</f>
        <v>25</v>
      </c>
      <c r="D81" s="2">
        <f>'Peak Areas'!D77</f>
        <v>0</v>
      </c>
      <c r="E81" s="2" t="str">
        <f>'Peak Areas'!E77</f>
        <v>6ppd-q</v>
      </c>
      <c r="F81" s="29">
        <f>'Peak Areas'!F77</f>
        <v>0.05</v>
      </c>
      <c r="G81" s="29">
        <f>((1/'Peak Areas'!$G77)*(('Peak Areas'!$H77+('Internal Standard'!$E$10/1000))/'Peak Areas'!$F77)*'Peak Areas'!$J77)*H81</f>
        <v>0.10628534002766317</v>
      </c>
      <c r="H81" s="29">
        <f>(('Internal Standard'!$F$13*('Peak Areas'!G77/'Internal Standard'!$C$10))/'Peak Areas'!AB77)</f>
        <v>0.96623036388784711</v>
      </c>
      <c r="I81" s="29">
        <f>IF('Peak Areas'!L77=0,0,((('Peak Areas'!L77*Coefficients!$G$21+Coefficients!$H$21)*$G81)))</f>
        <v>0</v>
      </c>
      <c r="J81" s="29">
        <f>IF('Peak Areas'!M77=0,0,((('Peak Areas'!M77*Coefficients!$G$20+Coefficients!$H$20)*$G81)))</f>
        <v>0.24090527271833614</v>
      </c>
      <c r="K81" s="29">
        <f>IF('Peak Areas'!N77=0,0,((('Peak Areas'!N77*Coefficients!$G$41+Coefficients!$H$41)*$G81)))</f>
        <v>6.1493417774412661E-2</v>
      </c>
      <c r="L81" s="29">
        <f>IF('Peak Areas'!O77=0,0,((('Peak Areas'!O77*Coefficients!$G$10+Coefficients!$H$10)*$G81)))</f>
        <v>0</v>
      </c>
      <c r="M81" s="29">
        <f>IF('Peak Areas'!P77=0,0,((('Peak Areas'!P77*Coefficients!$G$32+Coefficients!$H$32)*$G81)))</f>
        <v>1.8680064487299894</v>
      </c>
      <c r="N81" s="29">
        <f>IF('Peak Areas'!Q77=0,0,((('Peak Areas'!Q77*Coefficients!$G$11+Coefficients!$H$11)*$G81)))</f>
        <v>0</v>
      </c>
      <c r="O81" s="29">
        <f>IF('Peak Areas'!R77=0,0,((('Peak Areas'!R77*Coefficients!$G$39+Coefficients!$H$39)*$G81)))</f>
        <v>0.18617834271701653</v>
      </c>
      <c r="P81" s="29">
        <f>IF('Peak Areas'!S77=0,0,((('Peak Areas'!S77*Coefficients!$G$46+Coefficients!$H$46)*$G81)))</f>
        <v>0</v>
      </c>
      <c r="Q81" s="29">
        <f>IF('Peak Areas'!T77=0,0,((('Peak Areas'!T77*Coefficients!$G$51+Coefficients!$H$51)*$G81)))</f>
        <v>0</v>
      </c>
      <c r="R81" s="29">
        <f>IF('Peak Areas'!U77=0,0,((('Peak Areas'!U77*Coefficients!$G$26+Coefficients!$H$26)*$G81)))</f>
        <v>0.6694832856148083</v>
      </c>
      <c r="S81" s="29">
        <f>IF('Peak Areas'!V77=0,0,((('Peak Areas'!V77*Coefficients!$G$13+Coefficients!$H$13)*$G81)))</f>
        <v>0.23879619744438929</v>
      </c>
      <c r="T81" s="29">
        <f>IF('Peak Areas'!W77=0,0,((('Peak Areas'!W77*Coefficients!$G$12+Coefficients!$H$12)*$G81)))</f>
        <v>0.17013696574936812</v>
      </c>
      <c r="U81" s="29">
        <f>IF('Peak Areas'!X77=0,0,((('Peak Areas'!X77*Coefficients!$G$27+Coefficients!$H$27)*$G81)))</f>
        <v>6.5618358967512516E-2</v>
      </c>
      <c r="V81" s="29">
        <f>IF('Peak Areas'!Y77=0,0,((('Peak Areas'!Y77*Coefficients!$G$34+Coefficients!$H$34)*$G81)))</f>
        <v>0.74873975867777487</v>
      </c>
      <c r="W81" s="29">
        <f>IF('Peak Areas'!Z77=0,0,((('Peak Areas'!Z77*Coefficients!$G$52+Coefficients!$H$52)*$G81)))</f>
        <v>0.64021207874738506</v>
      </c>
      <c r="X81" s="29">
        <f>IF('Peak Areas'!AA77=0,0,((('Peak Areas'!AA77*Coefficients!$G$33+Coefficients!$H$33)*$G81)))</f>
        <v>5.1798479199462143E-2</v>
      </c>
      <c r="Y81" s="29">
        <f>IF('Peak Areas'!AC77=0,0,((('Peak Areas'!AC77*Coefficients!$G$19+Coefficients!$H$19)*$G81)))</f>
        <v>0.65755537497820171</v>
      </c>
      <c r="Z81" s="29">
        <f>IF('Peak Areas'!AD77=0,0,((('Peak Areas'!AD77*Coefficients!$G$18+Coefficients!$H$18)*$G81)))</f>
        <v>0</v>
      </c>
      <c r="AA81" s="29">
        <f>IF('Peak Areas'!AE77=0,0,((('Peak Areas'!AE77*Coefficients!$G$18+Coefficients!$H$18)*$G81)))</f>
        <v>9.4919783195001166</v>
      </c>
      <c r="AB81" s="29">
        <f>IF('Peak Areas'!AF77=0,0,((('Peak Areas'!AF77*Coefficients!$G$18+Coefficients!$H$18)*$G81)))</f>
        <v>0.36067981155350709</v>
      </c>
      <c r="AC81" s="29">
        <f>IF('Peak Areas'!AG77=0,0,((('Peak Areas'!AG77*Coefficients!$G$7+Coefficients!$H$7)*$G81)))</f>
        <v>0.14633724043186547</v>
      </c>
      <c r="AD81" s="29">
        <f>IF('Peak Areas'!AH77=0,0,((('Peak Areas'!AH77*Coefficients!$G$6+Coefficients!$H$6)*$G81)))</f>
        <v>1.7208241715246873</v>
      </c>
      <c r="AE81" s="29">
        <f>IF('Peak Areas'!AI77=0,0,((('Peak Areas'!AI77*Coefficients!$G$38+Coefficients!$H$38)*$G81)))</f>
        <v>2.1447703180634918</v>
      </c>
      <c r="AF81" s="29">
        <f>IF('Peak Areas'!AJ77=0,0,((('Peak Areas'!AJ77*Coefficients!$G$24+Coefficients!$H$24)*$G81)))</f>
        <v>0</v>
      </c>
      <c r="AG81" s="29">
        <f>IF('Peak Areas'!AK77=0,0,((('Peak Areas'!AK77*Coefficients!$G$31+Coefficients!$H$31)*$G81)))</f>
        <v>0.36962394932586623</v>
      </c>
      <c r="AH81" s="29">
        <f>IF('Peak Areas'!AL77=0,0,((('Peak Areas'!AL77*Coefficients!$G$15+Coefficients!$H$15)*$G81)))</f>
        <v>0</v>
      </c>
      <c r="AI81" s="29">
        <f>IF('Peak Areas'!AM77=0,0,((('Peak Areas'!AM77*Coefficients!$G$38+Coefficients!$H$38)*$G81)))</f>
        <v>0</v>
      </c>
      <c r="AK81" s="29">
        <f>IF('Peak Areas'!K77=0,0,((('Peak Areas'!K77*Coefficients!$G$22+Coefficients!$H$22)*$G81)))</f>
        <v>0</v>
      </c>
      <c r="AL81" s="29">
        <f t="shared" si="2"/>
        <v>9.4919783195001166</v>
      </c>
      <c r="AM81" s="29">
        <f t="shared" si="3"/>
        <v>9.852658131053623</v>
      </c>
    </row>
    <row r="82" spans="1:39" x14ac:dyDescent="0.25">
      <c r="A82" s="2">
        <f>'Peak Areas'!A78</f>
        <v>0</v>
      </c>
      <c r="B82" s="60">
        <f>'Peak Areas'!B78</f>
        <v>0</v>
      </c>
      <c r="C82" s="2">
        <f>'Peak Areas'!C78</f>
        <v>25</v>
      </c>
      <c r="D82" s="2">
        <f>'Peak Areas'!D78</f>
        <v>0</v>
      </c>
      <c r="E82" s="2" t="str">
        <f>'Peak Areas'!E78</f>
        <v>6ppd-q</v>
      </c>
      <c r="F82" s="29">
        <f>'Peak Areas'!F78</f>
        <v>0.05</v>
      </c>
      <c r="G82" s="29">
        <f>((1/'Peak Areas'!$G78)*(('Peak Areas'!$H78+('Internal Standard'!$E$10/1000))/'Peak Areas'!$F78)*'Peak Areas'!$J78)*H82</f>
        <v>0.10442563738578696</v>
      </c>
      <c r="H82" s="29">
        <f>(('Internal Standard'!$F$13*('Peak Areas'!G78/'Internal Standard'!$C$10))/'Peak Areas'!AB78)</f>
        <v>0.94932397623442699</v>
      </c>
      <c r="I82" s="29">
        <f>IF('Peak Areas'!L78=0,0,((('Peak Areas'!L78*Coefficients!$G$21+Coefficients!$H$21)*$G82)))</f>
        <v>0</v>
      </c>
      <c r="J82" s="29">
        <f>IF('Peak Areas'!M78=0,0,((('Peak Areas'!M78*Coefficients!$G$20+Coefficients!$H$20)*$G82)))</f>
        <v>0.27676870219297683</v>
      </c>
      <c r="K82" s="29">
        <f>IF('Peak Areas'!N78=0,0,((('Peak Areas'!N78*Coefficients!$G$41+Coefficients!$H$41)*$G82)))</f>
        <v>7.6087944560190635E-2</v>
      </c>
      <c r="L82" s="29">
        <f>IF('Peak Areas'!O78=0,0,((('Peak Areas'!O78*Coefficients!$G$10+Coefficients!$H$10)*$G82)))</f>
        <v>0</v>
      </c>
      <c r="M82" s="29">
        <f>IF('Peak Areas'!P78=0,0,((('Peak Areas'!P78*Coefficients!$G$32+Coefficients!$H$32)*$G82)))</f>
        <v>2.2424703147936746</v>
      </c>
      <c r="N82" s="29">
        <f>IF('Peak Areas'!Q78=0,0,((('Peak Areas'!Q78*Coefficients!$G$11+Coefficients!$H$11)*$G82)))</f>
        <v>7.4368728879090601E-2</v>
      </c>
      <c r="O82" s="29">
        <f>IF('Peak Areas'!R78=0,0,((('Peak Areas'!R78*Coefficients!$G$39+Coefficients!$H$39)*$G82)))</f>
        <v>0.24951548715012661</v>
      </c>
      <c r="P82" s="29">
        <f>IF('Peak Areas'!S78=0,0,((('Peak Areas'!S78*Coefficients!$G$46+Coefficients!$H$46)*$G82)))</f>
        <v>0</v>
      </c>
      <c r="Q82" s="29">
        <f>IF('Peak Areas'!T78=0,0,((('Peak Areas'!T78*Coefficients!$G$51+Coefficients!$H$51)*$G82)))</f>
        <v>0</v>
      </c>
      <c r="R82" s="29">
        <f>IF('Peak Areas'!U78=0,0,((('Peak Areas'!U78*Coefficients!$G$26+Coefficients!$H$26)*$G82)))</f>
        <v>0.89891947324893684</v>
      </c>
      <c r="S82" s="29">
        <f>IF('Peak Areas'!V78=0,0,((('Peak Areas'!V78*Coefficients!$G$13+Coefficients!$H$13)*$G82)))</f>
        <v>0.34086539277364147</v>
      </c>
      <c r="T82" s="29">
        <f>IF('Peak Areas'!W78=0,0,((('Peak Areas'!W78*Coefficients!$G$12+Coefficients!$H$12)*$G82)))</f>
        <v>0.2532177924027067</v>
      </c>
      <c r="U82" s="29">
        <f>IF('Peak Areas'!X78=0,0,((('Peak Areas'!X78*Coefficients!$G$27+Coefficients!$H$27)*$G82)))</f>
        <v>0.10053756276883181</v>
      </c>
      <c r="V82" s="29">
        <f>IF('Peak Areas'!Y78=0,0,((('Peak Areas'!Y78*Coefficients!$G$34+Coefficients!$H$34)*$G82)))</f>
        <v>0.91353959389164918</v>
      </c>
      <c r="W82" s="29">
        <f>IF('Peak Areas'!Z78=0,0,((('Peak Areas'!Z78*Coefficients!$G$52+Coefficients!$H$52)*$G82)))</f>
        <v>0.73782327345170062</v>
      </c>
      <c r="X82" s="29">
        <f>IF('Peak Areas'!AA78=0,0,((('Peak Areas'!AA78*Coefficients!$G$33+Coefficients!$H$33)*$G82)))</f>
        <v>3.6620705872749425E-2</v>
      </c>
      <c r="Y82" s="29">
        <f>IF('Peak Areas'!AC78=0,0,((('Peak Areas'!AC78*Coefficients!$G$19+Coefficients!$H$19)*$G82)))</f>
        <v>0.76559538152845108</v>
      </c>
      <c r="Z82" s="29">
        <f>IF('Peak Areas'!AD78=0,0,((('Peak Areas'!AD78*Coefficients!$G$18+Coefficients!$H$18)*$G82)))</f>
        <v>0</v>
      </c>
      <c r="AA82" s="29">
        <f>IF('Peak Areas'!AE78=0,0,((('Peak Areas'!AE78*Coefficients!$G$18+Coefficients!$H$18)*$G82)))</f>
        <v>10.481596261376387</v>
      </c>
      <c r="AB82" s="29">
        <f>IF('Peak Areas'!AF78=0,0,((('Peak Areas'!AF78*Coefficients!$G$18+Coefficients!$H$18)*$G82)))</f>
        <v>0.46854003560013374</v>
      </c>
      <c r="AC82" s="29">
        <f>IF('Peak Areas'!AG78=0,0,((('Peak Areas'!AG78*Coefficients!$G$7+Coefficients!$H$7)*$G82)))</f>
        <v>0.10861765999001671</v>
      </c>
      <c r="AD82" s="29">
        <f>IF('Peak Areas'!AH78=0,0,((('Peak Areas'!AH78*Coefficients!$G$6+Coefficients!$H$6)*$G82)))</f>
        <v>1.8259666978600815</v>
      </c>
      <c r="AE82" s="29">
        <f>IF('Peak Areas'!AI78=0,0,((('Peak Areas'!AI78*Coefficients!$G$38+Coefficients!$H$38)*$G82)))</f>
        <v>2.4234828497803806</v>
      </c>
      <c r="AF82" s="29">
        <f>IF('Peak Areas'!AJ78=0,0,((('Peak Areas'!AJ78*Coefficients!$G$24+Coefficients!$H$24)*$G82)))</f>
        <v>0</v>
      </c>
      <c r="AG82" s="29">
        <f>IF('Peak Areas'!AK78=0,0,((('Peak Areas'!AK78*Coefficients!$G$31+Coefficients!$H$31)*$G82)))</f>
        <v>0.55825889500704895</v>
      </c>
      <c r="AH82" s="29">
        <f>IF('Peak Areas'!AL78=0,0,((('Peak Areas'!AL78*Coefficients!$G$15+Coefficients!$H$15)*$G82)))</f>
        <v>0</v>
      </c>
      <c r="AI82" s="29">
        <f>IF('Peak Areas'!AM78=0,0,((('Peak Areas'!AM78*Coefficients!$G$38+Coefficients!$H$38)*$G82)))</f>
        <v>0</v>
      </c>
      <c r="AK82" s="29">
        <f>IF('Peak Areas'!K78=0,0,((('Peak Areas'!K78*Coefficients!$G$22+Coefficients!$H$22)*$G82)))</f>
        <v>0</v>
      </c>
      <c r="AL82" s="29">
        <f t="shared" si="2"/>
        <v>10.481596261376387</v>
      </c>
      <c r="AM82" s="29">
        <f t="shared" si="3"/>
        <v>10.95013629697652</v>
      </c>
    </row>
    <row r="83" spans="1:39" x14ac:dyDescent="0.25">
      <c r="A83" s="2">
        <f>'Peak Areas'!A79</f>
        <v>0</v>
      </c>
      <c r="B83" s="60">
        <f>'Peak Areas'!B79</f>
        <v>0</v>
      </c>
      <c r="C83" s="2">
        <f>'Peak Areas'!C79</f>
        <v>25</v>
      </c>
      <c r="D83" s="2">
        <f>'Peak Areas'!D79</f>
        <v>0</v>
      </c>
      <c r="E83" s="2" t="str">
        <f>'Peak Areas'!E79</f>
        <v>6ppd-q</v>
      </c>
      <c r="F83" s="29">
        <f>'Peak Areas'!F79</f>
        <v>0.05</v>
      </c>
      <c r="G83" s="29">
        <f>((1/'Peak Areas'!$G79)*(('Peak Areas'!$H79+('Internal Standard'!$E$10/1000))/'Peak Areas'!$F79)*'Peak Areas'!$J79)*H83</f>
        <v>0.1030381434897332</v>
      </c>
      <c r="H83" s="29">
        <f>(('Internal Standard'!$F$13*('Peak Areas'!G79/'Internal Standard'!$C$10))/'Peak Areas'!AB79)</f>
        <v>0.93671039536121103</v>
      </c>
      <c r="I83" s="29">
        <f>IF('Peak Areas'!L79=0,0,((('Peak Areas'!L79*Coefficients!$G$21+Coefficients!$H$21)*$G83)))</f>
        <v>0</v>
      </c>
      <c r="J83" s="29">
        <f>IF('Peak Areas'!M79=0,0,((('Peak Areas'!M79*Coefficients!$G$20+Coefficients!$H$20)*$G83)))</f>
        <v>0.33679935209983014</v>
      </c>
      <c r="K83" s="29">
        <f>IF('Peak Areas'!N79=0,0,((('Peak Areas'!N79*Coefficients!$G$41+Coefficients!$H$41)*$G83)))</f>
        <v>5.2142743904849277E-2</v>
      </c>
      <c r="L83" s="29">
        <f>IF('Peak Areas'!O79=0,0,((('Peak Areas'!O79*Coefficients!$G$10+Coefficients!$H$10)*$G83)))</f>
        <v>0</v>
      </c>
      <c r="M83" s="29">
        <f>IF('Peak Areas'!P79=0,0,((('Peak Areas'!P79*Coefficients!$G$32+Coefficients!$H$32)*$G83)))</f>
        <v>2.7384765781069014</v>
      </c>
      <c r="N83" s="29">
        <f>IF('Peak Areas'!Q79=0,0,((('Peak Areas'!Q79*Coefficients!$G$11+Coefficients!$H$11)*$G83)))</f>
        <v>0.10192682658023011</v>
      </c>
      <c r="O83" s="29">
        <f>IF('Peak Areas'!R79=0,0,((('Peak Areas'!R79*Coefficients!$G$39+Coefficients!$H$39)*$G83)))</f>
        <v>0.24274430720656517</v>
      </c>
      <c r="P83" s="29">
        <f>IF('Peak Areas'!S79=0,0,((('Peak Areas'!S79*Coefficients!$G$46+Coefficients!$H$46)*$G83)))</f>
        <v>0</v>
      </c>
      <c r="Q83" s="29">
        <f>IF('Peak Areas'!T79=0,0,((('Peak Areas'!T79*Coefficients!$G$51+Coefficients!$H$51)*$G83)))</f>
        <v>7.4763490346534114E-3</v>
      </c>
      <c r="R83" s="29">
        <f>IF('Peak Areas'!U79=0,0,((('Peak Areas'!U79*Coefficients!$G$26+Coefficients!$H$26)*$G83)))</f>
        <v>0.93537589875766691</v>
      </c>
      <c r="S83" s="29">
        <f>IF('Peak Areas'!V79=0,0,((('Peak Areas'!V79*Coefficients!$G$13+Coefficients!$H$13)*$G83)))</f>
        <v>0.32785273843126239</v>
      </c>
      <c r="T83" s="29">
        <f>IF('Peak Areas'!W79=0,0,((('Peak Areas'!W79*Coefficients!$G$12+Coefficients!$H$12)*$G83)))</f>
        <v>0.19935916018693667</v>
      </c>
      <c r="U83" s="29">
        <f>IF('Peak Areas'!X79=0,0,((('Peak Areas'!X79*Coefficients!$G$27+Coefficients!$H$27)*$G83)))</f>
        <v>0.12820469834143691</v>
      </c>
      <c r="V83" s="29">
        <f>IF('Peak Areas'!Y79=0,0,((('Peak Areas'!Y79*Coefficients!$G$34+Coefficients!$H$34)*$G83)))</f>
        <v>0.89139927169620137</v>
      </c>
      <c r="W83" s="29">
        <f>IF('Peak Areas'!Z79=0,0,((('Peak Areas'!Z79*Coefficients!$G$52+Coefficients!$H$52)*$G83)))</f>
        <v>0.73352409233804239</v>
      </c>
      <c r="X83" s="29">
        <f>IF('Peak Areas'!AA79=0,0,((('Peak Areas'!AA79*Coefficients!$G$33+Coefficients!$H$33)*$G83)))</f>
        <v>6.0229685705449933E-2</v>
      </c>
      <c r="Y83" s="29">
        <f>IF('Peak Areas'!AC79=0,0,((('Peak Areas'!AC79*Coefficients!$G$19+Coefficients!$H$19)*$G83)))</f>
        <v>0.71347331053576402</v>
      </c>
      <c r="Z83" s="29">
        <f>IF('Peak Areas'!AD79=0,0,((('Peak Areas'!AD79*Coefficients!$G$18+Coefficients!$H$18)*$G83)))</f>
        <v>0</v>
      </c>
      <c r="AA83" s="29">
        <f>IF('Peak Areas'!AE79=0,0,((('Peak Areas'!AE79*Coefficients!$G$18+Coefficients!$H$18)*$G83)))</f>
        <v>11.035217112538394</v>
      </c>
      <c r="AB83" s="29">
        <f>IF('Peak Areas'!AF79=0,0,((('Peak Areas'!AF79*Coefficients!$G$18+Coefficients!$H$18)*$G83)))</f>
        <v>0.48044457079028186</v>
      </c>
      <c r="AC83" s="29">
        <f>IF('Peak Areas'!AG79=0,0,((('Peak Areas'!AG79*Coefficients!$G$7+Coefficients!$H$7)*$G83)))</f>
        <v>9.0311273112766322E-2</v>
      </c>
      <c r="AD83" s="29">
        <f>IF('Peak Areas'!AH79=0,0,((('Peak Areas'!AH79*Coefficients!$G$6+Coefficients!$H$6)*$G83)))</f>
        <v>1.8911442091933268</v>
      </c>
      <c r="AE83" s="29">
        <f>IF('Peak Areas'!AI79=0,0,((('Peak Areas'!AI79*Coefficients!$G$38+Coefficients!$H$38)*$G83)))</f>
        <v>2.3000470257728023</v>
      </c>
      <c r="AF83" s="29">
        <f>IF('Peak Areas'!AJ79=0,0,((('Peak Areas'!AJ79*Coefficients!$G$24+Coefficients!$H$24)*$G83)))</f>
        <v>0</v>
      </c>
      <c r="AG83" s="29">
        <f>IF('Peak Areas'!AK79=0,0,((('Peak Areas'!AK79*Coefficients!$G$31+Coefficients!$H$31)*$G83)))</f>
        <v>0.56497513596863236</v>
      </c>
      <c r="AH83" s="29">
        <f>IF('Peak Areas'!AL79=0,0,((('Peak Areas'!AL79*Coefficients!$G$15+Coefficients!$H$15)*$G83)))</f>
        <v>0</v>
      </c>
      <c r="AI83" s="29">
        <f>IF('Peak Areas'!AM79=0,0,((('Peak Areas'!AM79*Coefficients!$G$38+Coefficients!$H$38)*$G83)))</f>
        <v>0</v>
      </c>
      <c r="AK83" s="29">
        <f>IF('Peak Areas'!K79=0,0,((('Peak Areas'!K79*Coefficients!$G$22+Coefficients!$H$22)*$G83)))</f>
        <v>0</v>
      </c>
      <c r="AL83" s="29">
        <f t="shared" si="2"/>
        <v>11.035217112538394</v>
      </c>
      <c r="AM83" s="29">
        <f t="shared" si="3"/>
        <v>11.515661683328675</v>
      </c>
    </row>
    <row r="84" spans="1:39" x14ac:dyDescent="0.25">
      <c r="A84" s="2">
        <f>'Peak Areas'!A80</f>
        <v>0</v>
      </c>
      <c r="B84" s="60">
        <f>'Peak Areas'!B80</f>
        <v>0</v>
      </c>
      <c r="C84" s="2">
        <f>'Peak Areas'!C80</f>
        <v>25</v>
      </c>
      <c r="D84" s="2">
        <f>'Peak Areas'!D80</f>
        <v>0</v>
      </c>
      <c r="E84" s="2" t="str">
        <f>'Peak Areas'!E80</f>
        <v>6ppd-q</v>
      </c>
      <c r="F84" s="29">
        <f>'Peak Areas'!F80</f>
        <v>0.05</v>
      </c>
      <c r="G84" s="29">
        <f>((1/'Peak Areas'!$G80)*(('Peak Areas'!$H80+('Internal Standard'!$E$10/1000))/'Peak Areas'!$F80)*'Peak Areas'!$J80)*H84</f>
        <v>0.10271120573676945</v>
      </c>
      <c r="H84" s="29">
        <f>(('Internal Standard'!$F$13*('Peak Areas'!G80/'Internal Standard'!$C$10))/'Peak Areas'!AB80)</f>
        <v>0.93373823397063149</v>
      </c>
      <c r="I84" s="29">
        <f>IF('Peak Areas'!L80=0,0,((('Peak Areas'!L80*Coefficients!$G$21+Coefficients!$H$21)*$G84)))</f>
        <v>3.50203985831639E-2</v>
      </c>
      <c r="J84" s="29">
        <f>IF('Peak Areas'!M80=0,0,((('Peak Areas'!M80*Coefficients!$G$20+Coefficients!$H$20)*$G84)))</f>
        <v>0.31679782544351193</v>
      </c>
      <c r="K84" s="29">
        <f>IF('Peak Areas'!N80=0,0,((('Peak Areas'!N80*Coefficients!$G$41+Coefficients!$H$41)*$G84)))</f>
        <v>5.9389896469853695E-2</v>
      </c>
      <c r="L84" s="29">
        <f>IF('Peak Areas'!O80=0,0,((('Peak Areas'!O80*Coefficients!$G$10+Coefficients!$H$10)*$G84)))</f>
        <v>0</v>
      </c>
      <c r="M84" s="29">
        <f>IF('Peak Areas'!P80=0,0,((('Peak Areas'!P80*Coefficients!$G$32+Coefficients!$H$32)*$G84)))</f>
        <v>2.4867357591994281</v>
      </c>
      <c r="N84" s="29">
        <f>IF('Peak Areas'!Q80=0,0,((('Peak Areas'!Q80*Coefficients!$G$11+Coefficients!$H$11)*$G84)))</f>
        <v>0.10982055506010596</v>
      </c>
      <c r="O84" s="29">
        <f>IF('Peak Areas'!R80=0,0,((('Peak Areas'!R80*Coefficients!$G$39+Coefficients!$H$39)*$G84)))</f>
        <v>0.27575348850639048</v>
      </c>
      <c r="P84" s="29">
        <f>IF('Peak Areas'!S80=0,0,((('Peak Areas'!S80*Coefficients!$G$46+Coefficients!$H$46)*$G84)))</f>
        <v>0</v>
      </c>
      <c r="Q84" s="29">
        <f>IF('Peak Areas'!T80=0,0,((('Peak Areas'!T80*Coefficients!$G$51+Coefficients!$H$51)*$G84)))</f>
        <v>0</v>
      </c>
      <c r="R84" s="29">
        <f>IF('Peak Areas'!U80=0,0,((('Peak Areas'!U80*Coefficients!$G$26+Coefficients!$H$26)*$G84)))</f>
        <v>0.77174155049577031</v>
      </c>
      <c r="S84" s="29">
        <f>IF('Peak Areas'!V80=0,0,((('Peak Areas'!V80*Coefficients!$G$13+Coefficients!$H$13)*$G84)))</f>
        <v>0.31015609647334363</v>
      </c>
      <c r="T84" s="29">
        <f>IF('Peak Areas'!W80=0,0,((('Peak Areas'!W80*Coefficients!$G$12+Coefficients!$H$12)*$G84)))</f>
        <v>0.22747512556068389</v>
      </c>
      <c r="U84" s="29">
        <f>IF('Peak Areas'!X80=0,0,((('Peak Areas'!X80*Coefficients!$G$27+Coefficients!$H$27)*$G84)))</f>
        <v>7.1578623444901679E-2</v>
      </c>
      <c r="V84" s="29">
        <f>IF('Peak Areas'!Y80=0,0,((('Peak Areas'!Y80*Coefficients!$G$34+Coefficients!$H$34)*$G84)))</f>
        <v>0.85600411112651631</v>
      </c>
      <c r="W84" s="29">
        <f>IF('Peak Areas'!Z80=0,0,((('Peak Areas'!Z80*Coefficients!$G$52+Coefficients!$H$52)*$G84)))</f>
        <v>0.69390611811750691</v>
      </c>
      <c r="X84" s="29">
        <f>IF('Peak Areas'!AA80=0,0,((('Peak Areas'!AA80*Coefficients!$G$33+Coefficients!$H$33)*$G84)))</f>
        <v>5.3139279520970903E-2</v>
      </c>
      <c r="Y84" s="29">
        <f>IF('Peak Areas'!AC80=0,0,((('Peak Areas'!AC80*Coefficients!$G$19+Coefficients!$H$19)*$G84)))</f>
        <v>0.77007109720352451</v>
      </c>
      <c r="Z84" s="29">
        <f>IF('Peak Areas'!AD80=0,0,((('Peak Areas'!AD80*Coefficients!$G$18+Coefficients!$H$18)*$G84)))</f>
        <v>0</v>
      </c>
      <c r="AA84" s="29">
        <f>IF('Peak Areas'!AE80=0,0,((('Peak Areas'!AE80*Coefficients!$G$18+Coefficients!$H$18)*$G84)))</f>
        <v>10.737814522303307</v>
      </c>
      <c r="AB84" s="29">
        <f>IF('Peak Areas'!AF80=0,0,((('Peak Areas'!AF80*Coefficients!$G$18+Coefficients!$H$18)*$G84)))</f>
        <v>0.53238760956409503</v>
      </c>
      <c r="AC84" s="29">
        <f>IF('Peak Areas'!AG80=0,0,((('Peak Areas'!AG80*Coefficients!$G$7+Coefficients!$H$7)*$G84)))</f>
        <v>9.2218258539528322E-2</v>
      </c>
      <c r="AD84" s="29">
        <f>IF('Peak Areas'!AH80=0,0,((('Peak Areas'!AH80*Coefficients!$G$6+Coefficients!$H$6)*$G84)))</f>
        <v>1.737752352048977</v>
      </c>
      <c r="AE84" s="29">
        <f>IF('Peak Areas'!AI80=0,0,((('Peak Areas'!AI80*Coefficients!$G$38+Coefficients!$H$38)*$G84)))</f>
        <v>2.2698224425725031</v>
      </c>
      <c r="AF84" s="29">
        <f>IF('Peak Areas'!AJ80=0,0,((('Peak Areas'!AJ80*Coefficients!$G$24+Coefficients!$H$24)*$G84)))</f>
        <v>0</v>
      </c>
      <c r="AG84" s="29">
        <f>IF('Peak Areas'!AK80=0,0,((('Peak Areas'!AK80*Coefficients!$G$31+Coefficients!$H$31)*$G84)))</f>
        <v>0.54092497106543858</v>
      </c>
      <c r="AH84" s="29">
        <f>IF('Peak Areas'!AL80=0,0,((('Peak Areas'!AL80*Coefficients!$G$15+Coefficients!$H$15)*$G84)))</f>
        <v>0</v>
      </c>
      <c r="AI84" s="29">
        <f>IF('Peak Areas'!AM80=0,0,((('Peak Areas'!AM80*Coefficients!$G$38+Coefficients!$H$38)*$G84)))</f>
        <v>0</v>
      </c>
      <c r="AK84" s="29">
        <f>IF('Peak Areas'!K80=0,0,((('Peak Areas'!K80*Coefficients!$G$22+Coefficients!$H$22)*$G84)))</f>
        <v>0</v>
      </c>
      <c r="AL84" s="29">
        <f t="shared" si="2"/>
        <v>10.737814522303307</v>
      </c>
      <c r="AM84" s="29">
        <f t="shared" si="3"/>
        <v>11.270202131867402</v>
      </c>
    </row>
    <row r="85" spans="1:39" x14ac:dyDescent="0.25">
      <c r="A85" s="2">
        <f>'Peak Areas'!A81</f>
        <v>0</v>
      </c>
      <c r="B85" s="60">
        <f>'Peak Areas'!B81</f>
        <v>0</v>
      </c>
      <c r="C85" s="2">
        <f>'Peak Areas'!C81</f>
        <v>50</v>
      </c>
      <c r="D85" s="2">
        <f>'Peak Areas'!D81</f>
        <v>0</v>
      </c>
      <c r="E85" s="2" t="str">
        <f>'Peak Areas'!E81</f>
        <v>6ppd-q</v>
      </c>
      <c r="F85" s="29">
        <f>'Peak Areas'!F81</f>
        <v>0.05</v>
      </c>
      <c r="G85" s="29">
        <f>((1/'Peak Areas'!$G81)*(('Peak Areas'!$H81+('Internal Standard'!$E$10/1000))/'Peak Areas'!$F81)*'Peak Areas'!$J81)*H85</f>
        <v>0.10750890737477903</v>
      </c>
      <c r="H85" s="29">
        <f>(('Internal Standard'!$F$13*('Peak Areas'!G81/'Internal Standard'!$C$10))/'Peak Areas'!AB81)</f>
        <v>0.97735370340708216</v>
      </c>
      <c r="I85" s="29">
        <f>IF('Peak Areas'!L81=0,0,((('Peak Areas'!L81*Coefficients!$G$21+Coefficients!$H$21)*$G85)))</f>
        <v>5.7609252444753678E-2</v>
      </c>
      <c r="J85" s="29">
        <f>IF('Peak Areas'!M81=0,0,((('Peak Areas'!M81*Coefficients!$G$20+Coefficients!$H$20)*$G85)))</f>
        <v>0.31836021657350599</v>
      </c>
      <c r="K85" s="29">
        <f>IF('Peak Areas'!N81=0,0,((('Peak Areas'!N81*Coefficients!$G$41+Coefficients!$H$41)*$G85)))</f>
        <v>6.0858458661501122E-2</v>
      </c>
      <c r="L85" s="29">
        <f>IF('Peak Areas'!O81=0,0,((('Peak Areas'!O81*Coefficients!$G$10+Coefficients!$H$10)*$G85)))</f>
        <v>0</v>
      </c>
      <c r="M85" s="29">
        <f>IF('Peak Areas'!P81=0,0,((('Peak Areas'!P81*Coefficients!$G$32+Coefficients!$H$32)*$G85)))</f>
        <v>2.4580238203717366</v>
      </c>
      <c r="N85" s="29">
        <f>IF('Peak Areas'!Q81=0,0,((('Peak Areas'!Q81*Coefficients!$G$11+Coefficients!$H$11)*$G85)))</f>
        <v>9.0389797948625047E-2</v>
      </c>
      <c r="O85" s="29">
        <f>IF('Peak Areas'!R81=0,0,((('Peak Areas'!R81*Coefficients!$G$39+Coefficients!$H$39)*$G85)))</f>
        <v>0.21002345811629886</v>
      </c>
      <c r="P85" s="29">
        <f>IF('Peak Areas'!S81=0,0,((('Peak Areas'!S81*Coefficients!$G$46+Coefficients!$H$46)*$G85)))</f>
        <v>0</v>
      </c>
      <c r="Q85" s="29">
        <f>IF('Peak Areas'!T81=0,0,((('Peak Areas'!T81*Coefficients!$G$51+Coefficients!$H$51)*$G85)))</f>
        <v>0</v>
      </c>
      <c r="R85" s="29">
        <f>IF('Peak Areas'!U81=0,0,((('Peak Areas'!U81*Coefficients!$G$26+Coefficients!$H$26)*$G85)))</f>
        <v>0.77868085959773203</v>
      </c>
      <c r="S85" s="29">
        <f>IF('Peak Areas'!V81=0,0,((('Peak Areas'!V81*Coefficients!$G$13+Coefficients!$H$13)*$G85)))</f>
        <v>0.27759256541153093</v>
      </c>
      <c r="T85" s="29">
        <f>IF('Peak Areas'!W81=0,0,((('Peak Areas'!W81*Coefficients!$G$12+Coefficients!$H$12)*$G85)))</f>
        <v>0.1587588815096688</v>
      </c>
      <c r="U85" s="29">
        <f>IF('Peak Areas'!X81=0,0,((('Peak Areas'!X81*Coefficients!$G$27+Coefficients!$H$27)*$G85)))</f>
        <v>7.7324227295629488E-2</v>
      </c>
      <c r="V85" s="29">
        <f>IF('Peak Areas'!Y81=0,0,((('Peak Areas'!Y81*Coefficients!$G$34+Coefficients!$H$34)*$G85)))</f>
        <v>0.70119753382081584</v>
      </c>
      <c r="W85" s="29">
        <f>IF('Peak Areas'!Z81=0,0,((('Peak Areas'!Z81*Coefficients!$G$52+Coefficients!$H$52)*$G85)))</f>
        <v>0.58020285771665747</v>
      </c>
      <c r="X85" s="29">
        <f>IF('Peak Areas'!AA81=0,0,((('Peak Areas'!AA81*Coefficients!$G$33+Coefficients!$H$33)*$G85)))</f>
        <v>0</v>
      </c>
      <c r="Y85" s="29">
        <f>IF('Peak Areas'!AC81=0,0,((('Peak Areas'!AC81*Coefficients!$G$19+Coefficients!$H$19)*$G85)))</f>
        <v>0.60125947258647594</v>
      </c>
      <c r="Z85" s="29">
        <f>IF('Peak Areas'!AD81=0,0,((('Peak Areas'!AD81*Coefficients!$G$18+Coefficients!$H$18)*$G85)))</f>
        <v>0</v>
      </c>
      <c r="AA85" s="29">
        <f>IF('Peak Areas'!AE81=0,0,((('Peak Areas'!AE81*Coefficients!$G$18+Coefficients!$H$18)*$G85)))</f>
        <v>9.6200890535546897</v>
      </c>
      <c r="AB85" s="29">
        <f>IF('Peak Areas'!AF81=0,0,((('Peak Areas'!AF81*Coefficients!$G$18+Coefficients!$H$18)*$G85)))</f>
        <v>0.42374042930144978</v>
      </c>
      <c r="AC85" s="29">
        <f>IF('Peak Areas'!AG81=0,0,((('Peak Areas'!AG81*Coefficients!$G$7+Coefficients!$H$7)*$G85)))</f>
        <v>6.9793796768022345E-2</v>
      </c>
      <c r="AD85" s="29">
        <f>IF('Peak Areas'!AH81=0,0,((('Peak Areas'!AH81*Coefficients!$G$6+Coefficients!$H$6)*$G85)))</f>
        <v>1.568570006834809</v>
      </c>
      <c r="AE85" s="29">
        <f>IF('Peak Areas'!AI81=0,0,((('Peak Areas'!AI81*Coefficients!$G$38+Coefficients!$H$38)*$G85)))</f>
        <v>1.9064553583553923</v>
      </c>
      <c r="AF85" s="29">
        <f>IF('Peak Areas'!AJ81=0,0,((('Peak Areas'!AJ81*Coefficients!$G$24+Coefficients!$H$24)*$G85)))</f>
        <v>0</v>
      </c>
      <c r="AG85" s="29">
        <f>IF('Peak Areas'!AK81=0,0,((('Peak Areas'!AK81*Coefficients!$G$31+Coefficients!$H$31)*$G85)))</f>
        <v>0.41249854052458867</v>
      </c>
      <c r="AH85" s="29">
        <f>IF('Peak Areas'!AL81=0,0,((('Peak Areas'!AL81*Coefficients!$G$15+Coefficients!$H$15)*$G85)))</f>
        <v>0</v>
      </c>
      <c r="AI85" s="29">
        <f>IF('Peak Areas'!AM81=0,0,((('Peak Areas'!AM81*Coefficients!$G$38+Coefficients!$H$38)*$G85)))</f>
        <v>0</v>
      </c>
      <c r="AK85" s="29">
        <f>IF('Peak Areas'!K81=0,0,((('Peak Areas'!K81*Coefficients!$G$22+Coefficients!$H$22)*$G85)))</f>
        <v>0</v>
      </c>
      <c r="AL85" s="29">
        <f t="shared" si="2"/>
        <v>9.6200890535546897</v>
      </c>
      <c r="AM85" s="29">
        <f t="shared" si="3"/>
        <v>10.04382948285614</v>
      </c>
    </row>
    <row r="86" spans="1:39" x14ac:dyDescent="0.25">
      <c r="A86" s="2">
        <f>'Peak Areas'!A82</f>
        <v>0</v>
      </c>
      <c r="B86" s="60">
        <f>'Peak Areas'!B82</f>
        <v>0</v>
      </c>
      <c r="C86" s="2">
        <f>'Peak Areas'!C82</f>
        <v>50</v>
      </c>
      <c r="D86" s="2">
        <f>'Peak Areas'!D82</f>
        <v>0</v>
      </c>
      <c r="E86" s="2" t="str">
        <f>'Peak Areas'!E82</f>
        <v>6ppd-q</v>
      </c>
      <c r="F86" s="29">
        <f>'Peak Areas'!F82</f>
        <v>0.05</v>
      </c>
      <c r="G86" s="29">
        <f>((1/'Peak Areas'!$G82)*(('Peak Areas'!$H82+('Internal Standard'!$E$10/1000))/'Peak Areas'!$F82)*'Peak Areas'!$J82)*H86</f>
        <v>0.11794809798290611</v>
      </c>
      <c r="H86" s="29">
        <f>(('Internal Standard'!$F$13*('Peak Areas'!G82/'Internal Standard'!$C$10))/'Peak Areas'!AB82)</f>
        <v>1.0722554362082375</v>
      </c>
      <c r="I86" s="29">
        <f>IF('Peak Areas'!L82=0,0,((('Peak Areas'!L82*Coefficients!$G$21+Coefficients!$H$21)*$G86)))</f>
        <v>0.14925836697498127</v>
      </c>
      <c r="J86" s="29">
        <f>IF('Peak Areas'!M82=0,0,((('Peak Areas'!M82*Coefficients!$G$20+Coefficients!$H$20)*$G86)))</f>
        <v>0.33350975291570711</v>
      </c>
      <c r="K86" s="29">
        <f>IF('Peak Areas'!N82=0,0,((('Peak Areas'!N82*Coefficients!$G$41+Coefficients!$H$41)*$G86)))</f>
        <v>4.5610038354109789E-2</v>
      </c>
      <c r="L86" s="29">
        <f>IF('Peak Areas'!O82=0,0,((('Peak Areas'!O82*Coefficients!$G$10+Coefficients!$H$10)*$G86)))</f>
        <v>0</v>
      </c>
      <c r="M86" s="29">
        <f>IF('Peak Areas'!P82=0,0,((('Peak Areas'!P82*Coefficients!$G$32+Coefficients!$H$32)*$G86)))</f>
        <v>2.7178435358013724</v>
      </c>
      <c r="N86" s="29">
        <f>IF('Peak Areas'!Q82=0,0,((('Peak Areas'!Q82*Coefficients!$G$11+Coefficients!$H$11)*$G86)))</f>
        <v>0.11174821439623139</v>
      </c>
      <c r="O86" s="29">
        <f>IF('Peak Areas'!R82=0,0,((('Peak Areas'!R82*Coefficients!$G$39+Coefficients!$H$39)*$G86)))</f>
        <v>0.29175271907814931</v>
      </c>
      <c r="P86" s="29">
        <f>IF('Peak Areas'!S82=0,0,((('Peak Areas'!S82*Coefficients!$G$46+Coefficients!$H$46)*$G86)))</f>
        <v>0</v>
      </c>
      <c r="Q86" s="29">
        <f>IF('Peak Areas'!T82=0,0,((('Peak Areas'!T82*Coefficients!$G$51+Coefficients!$H$51)*$G86)))</f>
        <v>0</v>
      </c>
      <c r="R86" s="29">
        <f>IF('Peak Areas'!U82=0,0,((('Peak Areas'!U82*Coefficients!$G$26+Coefficients!$H$26)*$G86)))</f>
        <v>1.0394905708273181</v>
      </c>
      <c r="S86" s="29">
        <f>IF('Peak Areas'!V82=0,0,((('Peak Areas'!V82*Coefficients!$G$13+Coefficients!$H$13)*$G86)))</f>
        <v>0.34447399593774408</v>
      </c>
      <c r="T86" s="29">
        <f>IF('Peak Areas'!W82=0,0,((('Peak Areas'!W82*Coefficients!$G$12+Coefficients!$H$12)*$G86)))</f>
        <v>0.25994284404318957</v>
      </c>
      <c r="U86" s="29">
        <f>IF('Peak Areas'!X82=0,0,((('Peak Areas'!X82*Coefficients!$G$27+Coefficients!$H$27)*$G86)))</f>
        <v>0.1368037586728654</v>
      </c>
      <c r="V86" s="29">
        <f>IF('Peak Areas'!Y82=0,0,((('Peak Areas'!Y82*Coefficients!$G$34+Coefficients!$H$34)*$G86)))</f>
        <v>1.0311486551017408</v>
      </c>
      <c r="W86" s="29">
        <f>IF('Peak Areas'!Z82=0,0,((('Peak Areas'!Z82*Coefficients!$G$52+Coefficients!$H$52)*$G86)))</f>
        <v>0.77031947660092448</v>
      </c>
      <c r="X86" s="29">
        <f>IF('Peak Areas'!AA82=0,0,((('Peak Areas'!AA82*Coefficients!$G$33+Coefficients!$H$33)*$G86)))</f>
        <v>0</v>
      </c>
      <c r="Y86" s="29">
        <f>IF('Peak Areas'!AC82=0,0,((('Peak Areas'!AC82*Coefficients!$G$19+Coefficients!$H$19)*$G86)))</f>
        <v>0.82198504343329748</v>
      </c>
      <c r="Z86" s="29">
        <f>IF('Peak Areas'!AD82=0,0,((('Peak Areas'!AD82*Coefficients!$G$18+Coefficients!$H$18)*$G86)))</f>
        <v>0</v>
      </c>
      <c r="AA86" s="29">
        <f>IF('Peak Areas'!AE82=0,0,((('Peak Areas'!AE82*Coefficients!$G$18+Coefficients!$H$18)*$G86)))</f>
        <v>11.471491804913375</v>
      </c>
      <c r="AB86" s="29">
        <f>IF('Peak Areas'!AF82=0,0,((('Peak Areas'!AF82*Coefficients!$G$18+Coefficients!$H$18)*$G86)))</f>
        <v>0.5022163017592487</v>
      </c>
      <c r="AC86" s="29">
        <f>IF('Peak Areas'!AG82=0,0,((('Peak Areas'!AG82*Coefficients!$G$7+Coefficients!$H$7)*$G86)))</f>
        <v>0.27453943157104005</v>
      </c>
      <c r="AD86" s="29">
        <f>IF('Peak Areas'!AH82=0,0,((('Peak Areas'!AH82*Coefficients!$G$6+Coefficients!$H$6)*$G86)))</f>
        <v>2.0376276433413452</v>
      </c>
      <c r="AE86" s="29">
        <f>IF('Peak Areas'!AI82=0,0,((('Peak Areas'!AI82*Coefficients!$G$38+Coefficients!$H$38)*$G86)))</f>
        <v>2.373379441111072</v>
      </c>
      <c r="AF86" s="29">
        <f>IF('Peak Areas'!AJ82=0,0,((('Peak Areas'!AJ82*Coefficients!$G$24+Coefficients!$H$24)*$G86)))</f>
        <v>0</v>
      </c>
      <c r="AG86" s="29">
        <f>IF('Peak Areas'!AK82=0,0,((('Peak Areas'!AK82*Coefficients!$G$31+Coefficients!$H$31)*$G86)))</f>
        <v>0.55154828535907918</v>
      </c>
      <c r="AH86" s="29">
        <f>IF('Peak Areas'!AL82=0,0,((('Peak Areas'!AL82*Coefficients!$G$15+Coefficients!$H$15)*$G86)))</f>
        <v>0</v>
      </c>
      <c r="AI86" s="29">
        <f>IF('Peak Areas'!AM82=0,0,((('Peak Areas'!AM82*Coefficients!$G$38+Coefficients!$H$38)*$G86)))</f>
        <v>0</v>
      </c>
      <c r="AK86" s="29">
        <f>IF('Peak Areas'!K82=0,0,((('Peak Areas'!K82*Coefficients!$G$22+Coefficients!$H$22)*$G86)))</f>
        <v>0</v>
      </c>
      <c r="AL86" s="29">
        <f t="shared" si="2"/>
        <v>11.471491804913375</v>
      </c>
      <c r="AM86" s="29">
        <f t="shared" si="3"/>
        <v>11.973708106672625</v>
      </c>
    </row>
    <row r="87" spans="1:39" x14ac:dyDescent="0.25">
      <c r="A87" s="2">
        <f>'Peak Areas'!A83</f>
        <v>0</v>
      </c>
      <c r="B87" s="60">
        <f>'Peak Areas'!B83</f>
        <v>0</v>
      </c>
      <c r="C87" s="2">
        <f>'Peak Areas'!C83</f>
        <v>50</v>
      </c>
      <c r="D87" s="2">
        <f>'Peak Areas'!D83</f>
        <v>0</v>
      </c>
      <c r="E87" s="2" t="str">
        <f>'Peak Areas'!E83</f>
        <v>6ppd-q</v>
      </c>
      <c r="F87" s="29">
        <f>'Peak Areas'!F83</f>
        <v>0.05</v>
      </c>
      <c r="G87" s="29">
        <f>((1/'Peak Areas'!$G83)*(('Peak Areas'!$H83+('Internal Standard'!$E$10/1000))/'Peak Areas'!$F83)*'Peak Areas'!$J83)*H87</f>
        <v>0.13906656976156262</v>
      </c>
      <c r="H87" s="29">
        <f>(('Internal Standard'!$F$13*('Peak Areas'!G83/'Internal Standard'!$C$10))/'Peak Areas'!AB83)</f>
        <v>1.2642415432869332</v>
      </c>
      <c r="I87" s="29">
        <f>IF('Peak Areas'!L83=0,0,((('Peak Areas'!L83*Coefficients!$G$21+Coefficients!$H$21)*$G87)))</f>
        <v>0.1133073463600785</v>
      </c>
      <c r="J87" s="29">
        <f>IF('Peak Areas'!M83=0,0,((('Peak Areas'!M83*Coefficients!$G$20+Coefficients!$H$20)*$G87)))</f>
        <v>0.33763172267458164</v>
      </c>
      <c r="K87" s="29">
        <f>IF('Peak Areas'!N83=0,0,((('Peak Areas'!N83*Coefficients!$G$41+Coefficients!$H$41)*$G87)))</f>
        <v>5.3076814534732848E-2</v>
      </c>
      <c r="L87" s="29">
        <f>IF('Peak Areas'!O83=0,0,((('Peak Areas'!O83*Coefficients!$G$10+Coefficients!$H$10)*$G87)))</f>
        <v>0</v>
      </c>
      <c r="M87" s="29">
        <f>IF('Peak Areas'!P83=0,0,((('Peak Areas'!P83*Coefficients!$G$32+Coefficients!$H$32)*$G87)))</f>
        <v>2.5189720073776445</v>
      </c>
      <c r="N87" s="29">
        <f>IF('Peak Areas'!Q83=0,0,((('Peak Areas'!Q83*Coefficients!$G$11+Coefficients!$H$11)*$G87)))</f>
        <v>0.11111233245324373</v>
      </c>
      <c r="O87" s="29">
        <f>IF('Peak Areas'!R83=0,0,((('Peak Areas'!R83*Coefficients!$G$39+Coefficients!$H$39)*$G87)))</f>
        <v>0.25385780138400033</v>
      </c>
      <c r="P87" s="29">
        <f>IF('Peak Areas'!S83=0,0,((('Peak Areas'!S83*Coefficients!$G$46+Coefficients!$H$46)*$G87)))</f>
        <v>0</v>
      </c>
      <c r="Q87" s="29">
        <f>IF('Peak Areas'!T83=0,0,((('Peak Areas'!T83*Coefficients!$G$51+Coefficients!$H$51)*$G87)))</f>
        <v>0</v>
      </c>
      <c r="R87" s="29">
        <f>IF('Peak Areas'!U83=0,0,((('Peak Areas'!U83*Coefficients!$G$26+Coefficients!$H$26)*$G87)))</f>
        <v>0.94283942396649567</v>
      </c>
      <c r="S87" s="29">
        <f>IF('Peak Areas'!V83=0,0,((('Peak Areas'!V83*Coefficients!$G$13+Coefficients!$H$13)*$G87)))</f>
        <v>0.31339180521409365</v>
      </c>
      <c r="T87" s="29">
        <f>IF('Peak Areas'!W83=0,0,((('Peak Areas'!W83*Coefficients!$G$12+Coefficients!$H$12)*$G87)))</f>
        <v>0.23882296077454404</v>
      </c>
      <c r="U87" s="29">
        <f>IF('Peak Areas'!X83=0,0,((('Peak Areas'!X83*Coefficients!$G$27+Coefficients!$H$27)*$G87)))</f>
        <v>9.8337812510964392E-2</v>
      </c>
      <c r="V87" s="29">
        <f>IF('Peak Areas'!Y83=0,0,((('Peak Areas'!Y83*Coefficients!$G$34+Coefficients!$H$34)*$G87)))</f>
        <v>0.87668450440471946</v>
      </c>
      <c r="W87" s="29">
        <f>IF('Peak Areas'!Z83=0,0,((('Peak Areas'!Z83*Coefficients!$G$52+Coefficients!$H$52)*$G87)))</f>
        <v>0.64653326765627583</v>
      </c>
      <c r="X87" s="29">
        <f>IF('Peak Areas'!AA83=0,0,((('Peak Areas'!AA83*Coefficients!$G$33+Coefficients!$H$33)*$G87)))</f>
        <v>0</v>
      </c>
      <c r="Y87" s="29">
        <f>IF('Peak Areas'!AC83=0,0,((('Peak Areas'!AC83*Coefficients!$G$19+Coefficients!$H$19)*$G87)))</f>
        <v>0.78434416041314592</v>
      </c>
      <c r="Z87" s="29">
        <f>IF('Peak Areas'!AD83=0,0,((('Peak Areas'!AD83*Coefficients!$G$18+Coefficients!$H$18)*$G87)))</f>
        <v>0</v>
      </c>
      <c r="AA87" s="29">
        <f>IF('Peak Areas'!AE83=0,0,((('Peak Areas'!AE83*Coefficients!$G$18+Coefficients!$H$18)*$G87)))</f>
        <v>10.737620576907664</v>
      </c>
      <c r="AB87" s="29">
        <f>IF('Peak Areas'!AF83=0,0,((('Peak Areas'!AF83*Coefficients!$G$18+Coefficients!$H$18)*$G87)))</f>
        <v>0.51781576317287603</v>
      </c>
      <c r="AC87" s="29">
        <f>IF('Peak Areas'!AG83=0,0,((('Peak Areas'!AG83*Coefficients!$G$7+Coefficients!$H$7)*$G87)))</f>
        <v>0</v>
      </c>
      <c r="AD87" s="29">
        <f>IF('Peak Areas'!AH83=0,0,((('Peak Areas'!AH83*Coefficients!$G$6+Coefficients!$H$6)*$G87)))</f>
        <v>1.8076730386731876</v>
      </c>
      <c r="AE87" s="29">
        <f>IF('Peak Areas'!AI83=0,0,((('Peak Areas'!AI83*Coefficients!$G$38+Coefficients!$H$38)*$G87)))</f>
        <v>2.2615016560689631</v>
      </c>
      <c r="AF87" s="29">
        <f>IF('Peak Areas'!AJ83=0,0,((('Peak Areas'!AJ83*Coefficients!$G$24+Coefficients!$H$24)*$G87)))</f>
        <v>0</v>
      </c>
      <c r="AG87" s="29">
        <f>IF('Peak Areas'!AK83=0,0,((('Peak Areas'!AK83*Coefficients!$G$31+Coefficients!$H$31)*$G87)))</f>
        <v>0.57724609213815925</v>
      </c>
      <c r="AH87" s="29">
        <f>IF('Peak Areas'!AL83=0,0,((('Peak Areas'!AL83*Coefficients!$G$15+Coefficients!$H$15)*$G87)))</f>
        <v>0</v>
      </c>
      <c r="AI87" s="29">
        <f>IF('Peak Areas'!AM83=0,0,((('Peak Areas'!AM83*Coefficients!$G$38+Coefficients!$H$38)*$G87)))</f>
        <v>0</v>
      </c>
      <c r="AK87" s="29">
        <f>IF('Peak Areas'!K83=0,0,((('Peak Areas'!K83*Coefficients!$G$22+Coefficients!$H$22)*$G87)))</f>
        <v>0</v>
      </c>
      <c r="AL87" s="29">
        <f t="shared" si="2"/>
        <v>10.737620576907664</v>
      </c>
      <c r="AM87" s="29">
        <f t="shared" si="3"/>
        <v>11.255436340080541</v>
      </c>
    </row>
    <row r="88" spans="1:39" x14ac:dyDescent="0.25">
      <c r="A88" s="2">
        <f>'Peak Areas'!A84</f>
        <v>0</v>
      </c>
      <c r="B88" s="60">
        <f>'Peak Areas'!B84</f>
        <v>0</v>
      </c>
      <c r="C88" s="2">
        <f>'Peak Areas'!C84</f>
        <v>50</v>
      </c>
      <c r="D88" s="2">
        <f>'Peak Areas'!D84</f>
        <v>0</v>
      </c>
      <c r="E88" s="2" t="str">
        <f>'Peak Areas'!E84</f>
        <v>6ppd-q</v>
      </c>
      <c r="F88" s="29">
        <f>'Peak Areas'!F84</f>
        <v>0.05</v>
      </c>
      <c r="G88" s="29">
        <f>((1/'Peak Areas'!$G84)*(('Peak Areas'!$H84+('Internal Standard'!$E$10/1000))/'Peak Areas'!$F84)*'Peak Areas'!$J84)*H88</f>
        <v>0.103325673215054</v>
      </c>
      <c r="H88" s="29">
        <f>(('Internal Standard'!$F$13*('Peak Areas'!G84/'Internal Standard'!$C$10))/'Peak Areas'!AB84)</f>
        <v>0.93932430195503647</v>
      </c>
      <c r="I88" s="29">
        <f>IF('Peak Areas'!L84=0,0,((('Peak Areas'!L84*Coefficients!$G$21+Coefficients!$H$21)*$G88)))</f>
        <v>6.52064923371002E-2</v>
      </c>
      <c r="J88" s="29">
        <f>IF('Peak Areas'!M84=0,0,((('Peak Areas'!M84*Coefficients!$G$20+Coefficients!$H$20)*$G88)))</f>
        <v>0.26104859891576804</v>
      </c>
      <c r="K88" s="29">
        <f>IF('Peak Areas'!N84=0,0,((('Peak Areas'!N84*Coefficients!$G$41+Coefficients!$H$41)*$G88)))</f>
        <v>5.0334385866449519E-2</v>
      </c>
      <c r="L88" s="29">
        <f>IF('Peak Areas'!O84=0,0,((('Peak Areas'!O84*Coefficients!$G$10+Coefficients!$H$10)*$G88)))</f>
        <v>0</v>
      </c>
      <c r="M88" s="29">
        <f>IF('Peak Areas'!P84=0,0,((('Peak Areas'!P84*Coefficients!$G$32+Coefficients!$H$32)*$G88)))</f>
        <v>2.0726058177403601</v>
      </c>
      <c r="N88" s="29">
        <f>IF('Peak Areas'!Q84=0,0,((('Peak Areas'!Q84*Coefficients!$G$11+Coefficients!$H$11)*$G88)))</f>
        <v>7.3049589577144469E-2</v>
      </c>
      <c r="O88" s="29">
        <f>IF('Peak Areas'!R84=0,0,((('Peak Areas'!R84*Coefficients!$G$39+Coefficients!$H$39)*$G88)))</f>
        <v>0.19028349830753735</v>
      </c>
      <c r="P88" s="29">
        <f>IF('Peak Areas'!S84=0,0,((('Peak Areas'!S84*Coefficients!$G$46+Coefficients!$H$46)*$G88)))</f>
        <v>0</v>
      </c>
      <c r="Q88" s="29">
        <f>IF('Peak Areas'!T84=0,0,((('Peak Areas'!T84*Coefficients!$G$51+Coefficients!$H$51)*$G88)))</f>
        <v>0</v>
      </c>
      <c r="R88" s="29">
        <f>IF('Peak Areas'!U84=0,0,((('Peak Areas'!U84*Coefficients!$G$26+Coefficients!$H$26)*$G88)))</f>
        <v>0.80380787094132344</v>
      </c>
      <c r="S88" s="29">
        <f>IF('Peak Areas'!V84=0,0,((('Peak Areas'!V84*Coefficients!$G$13+Coefficients!$H$13)*$G88)))</f>
        <v>0.30121436945532748</v>
      </c>
      <c r="T88" s="29">
        <f>IF('Peak Areas'!W84=0,0,((('Peak Areas'!W84*Coefficients!$G$12+Coefficients!$H$12)*$G88)))</f>
        <v>0.1865582553364106</v>
      </c>
      <c r="U88" s="29">
        <f>IF('Peak Areas'!X84=0,0,((('Peak Areas'!X84*Coefficients!$G$27+Coefficients!$H$27)*$G88)))</f>
        <v>0.10253526518915128</v>
      </c>
      <c r="V88" s="29">
        <f>IF('Peak Areas'!Y84=0,0,((('Peak Areas'!Y84*Coefficients!$G$34+Coefficients!$H$34)*$G88)))</f>
        <v>0.73843716547794036</v>
      </c>
      <c r="W88" s="29">
        <f>IF('Peak Areas'!Z84=0,0,((('Peak Areas'!Z84*Coefficients!$G$52+Coefficients!$H$52)*$G88)))</f>
        <v>0.57217761329979855</v>
      </c>
      <c r="X88" s="29">
        <f>IF('Peak Areas'!AA84=0,0,((('Peak Areas'!AA84*Coefficients!$G$33+Coefficients!$H$33)*$G88)))</f>
        <v>3.3115396482608764E-2</v>
      </c>
      <c r="Y88" s="29">
        <f>IF('Peak Areas'!AC84=0,0,((('Peak Areas'!AC84*Coefficients!$G$19+Coefficients!$H$19)*$G88)))</f>
        <v>0.55850305420043478</v>
      </c>
      <c r="Z88" s="29">
        <f>IF('Peak Areas'!AD84=0,0,((('Peak Areas'!AD84*Coefficients!$G$18+Coefficients!$H$18)*$G88)))</f>
        <v>0</v>
      </c>
      <c r="AA88" s="29">
        <f>IF('Peak Areas'!AE84=0,0,((('Peak Areas'!AE84*Coefficients!$G$18+Coefficients!$H$18)*$G88)))</f>
        <v>8.8358730141112023</v>
      </c>
      <c r="AB88" s="29">
        <f>IF('Peak Areas'!AF84=0,0,((('Peak Areas'!AF84*Coefficients!$G$18+Coefficients!$H$18)*$G88)))</f>
        <v>0.43403295884133791</v>
      </c>
      <c r="AC88" s="29">
        <f>IF('Peak Areas'!AG84=0,0,((('Peak Areas'!AG84*Coefficients!$G$7+Coefficients!$H$7)*$G88)))</f>
        <v>8.5114179443060267E-2</v>
      </c>
      <c r="AD88" s="29">
        <f>IF('Peak Areas'!AH84=0,0,((('Peak Areas'!AH84*Coefficients!$G$6+Coefficients!$H$6)*$G88)))</f>
        <v>1.5342139995852477</v>
      </c>
      <c r="AE88" s="29">
        <f>IF('Peak Areas'!AI84=0,0,((('Peak Areas'!AI84*Coefficients!$G$38+Coefficients!$H$38)*$G88)))</f>
        <v>1.9230169631445067</v>
      </c>
      <c r="AF88" s="29">
        <f>IF('Peak Areas'!AJ84=0,0,((('Peak Areas'!AJ84*Coefficients!$G$24+Coefficients!$H$24)*$G88)))</f>
        <v>0</v>
      </c>
      <c r="AG88" s="29">
        <f>IF('Peak Areas'!AK84=0,0,((('Peak Areas'!AK84*Coefficients!$G$31+Coefficients!$H$31)*$G88)))</f>
        <v>0.48369870447921381</v>
      </c>
      <c r="AH88" s="29">
        <f>IF('Peak Areas'!AL84=0,0,((('Peak Areas'!AL84*Coefficients!$G$15+Coefficients!$H$15)*$G88)))</f>
        <v>0</v>
      </c>
      <c r="AI88" s="29">
        <f>IF('Peak Areas'!AM84=0,0,((('Peak Areas'!AM84*Coefficients!$G$38+Coefficients!$H$38)*$G88)))</f>
        <v>0</v>
      </c>
      <c r="AK88" s="29">
        <f>IF('Peak Areas'!K84=0,0,((('Peak Areas'!K84*Coefficients!$G$22+Coefficients!$H$22)*$G88)))</f>
        <v>0</v>
      </c>
      <c r="AL88" s="29">
        <f t="shared" si="2"/>
        <v>8.8358730141112023</v>
      </c>
      <c r="AM88" s="29">
        <f t="shared" si="3"/>
        <v>9.2699059729525395</v>
      </c>
    </row>
    <row r="89" spans="1:39" x14ac:dyDescent="0.25">
      <c r="A89" s="2">
        <f>'Peak Areas'!A85</f>
        <v>0</v>
      </c>
      <c r="B89" s="60">
        <f>'Peak Areas'!B85</f>
        <v>0</v>
      </c>
      <c r="C89" s="2">
        <f>'Peak Areas'!C85</f>
        <v>50</v>
      </c>
      <c r="D89" s="2">
        <f>'Peak Areas'!D85</f>
        <v>0</v>
      </c>
      <c r="E89" s="2" t="str">
        <f>'Peak Areas'!E85</f>
        <v>6ppd-q</v>
      </c>
      <c r="F89" s="29">
        <f>'Peak Areas'!F85</f>
        <v>0.05</v>
      </c>
      <c r="G89" s="29">
        <f>((1/'Peak Areas'!$G85)*(('Peak Areas'!$H85+('Internal Standard'!$E$10/1000))/'Peak Areas'!$F85)*'Peak Areas'!$J85)*H89</f>
        <v>0.10416526493884623</v>
      </c>
      <c r="H89" s="29">
        <f>(('Internal Standard'!$F$13*('Peak Areas'!G85/'Internal Standard'!$C$10))/'Peak Areas'!AB85)</f>
        <v>0.9469569539895113</v>
      </c>
      <c r="I89" s="29">
        <f>IF('Peak Areas'!L85=0,0,((('Peak Areas'!L85*Coefficients!$G$21+Coefficients!$H$21)*$G89)))</f>
        <v>0</v>
      </c>
      <c r="J89" s="29">
        <f>IF('Peak Areas'!M85=0,0,((('Peak Areas'!M85*Coefficients!$G$20+Coefficients!$H$20)*$G89)))</f>
        <v>0.25315193735140351</v>
      </c>
      <c r="K89" s="29">
        <f>IF('Peak Areas'!N85=0,0,((('Peak Areas'!N85*Coefficients!$G$41+Coefficients!$H$41)*$G89)))</f>
        <v>5.8170570962112922E-2</v>
      </c>
      <c r="L89" s="29">
        <f>IF('Peak Areas'!O85=0,0,((('Peak Areas'!O85*Coefficients!$G$10+Coefficients!$H$10)*$G89)))</f>
        <v>0</v>
      </c>
      <c r="M89" s="29">
        <f>IF('Peak Areas'!P85=0,0,((('Peak Areas'!P85*Coefficients!$G$32+Coefficients!$H$32)*$G89)))</f>
        <v>1.9911802667112892</v>
      </c>
      <c r="N89" s="29">
        <f>IF('Peak Areas'!Q85=0,0,((('Peak Areas'!Q85*Coefficients!$G$11+Coefficients!$H$11)*$G89)))</f>
        <v>8.2007500356580457E-2</v>
      </c>
      <c r="O89" s="29">
        <f>IF('Peak Areas'!R85=0,0,((('Peak Areas'!R85*Coefficients!$G$39+Coefficients!$H$39)*$G89)))</f>
        <v>0.20219754234330048</v>
      </c>
      <c r="P89" s="29">
        <f>IF('Peak Areas'!S85=0,0,((('Peak Areas'!S85*Coefficients!$G$46+Coefficients!$H$46)*$G89)))</f>
        <v>0</v>
      </c>
      <c r="Q89" s="29">
        <f>IF('Peak Areas'!T85=0,0,((('Peak Areas'!T85*Coefficients!$G$51+Coefficients!$H$51)*$G89)))</f>
        <v>0</v>
      </c>
      <c r="R89" s="29">
        <f>IF('Peak Areas'!U85=0,0,((('Peak Areas'!U85*Coefficients!$G$26+Coefficients!$H$26)*$G89)))</f>
        <v>0.77056734558033846</v>
      </c>
      <c r="S89" s="29">
        <f>IF('Peak Areas'!V85=0,0,((('Peak Areas'!V85*Coefficients!$G$13+Coefficients!$H$13)*$G89)))</f>
        <v>0.27521457958870871</v>
      </c>
      <c r="T89" s="29">
        <f>IF('Peak Areas'!W85=0,0,((('Peak Areas'!W85*Coefficients!$G$12+Coefficients!$H$12)*$G89)))</f>
        <v>0.1767837121375716</v>
      </c>
      <c r="U89" s="29">
        <f>IF('Peak Areas'!X85=0,0,((('Peak Areas'!X85*Coefficients!$G$27+Coefficients!$H$27)*$G89)))</f>
        <v>9.1588333492030174E-2</v>
      </c>
      <c r="V89" s="29">
        <f>IF('Peak Areas'!Y85=0,0,((('Peak Areas'!Y85*Coefficients!$G$34+Coefficients!$H$34)*$G89)))</f>
        <v>0.75093531609171604</v>
      </c>
      <c r="W89" s="29">
        <f>IF('Peak Areas'!Z85=0,0,((('Peak Areas'!Z85*Coefficients!$G$52+Coefficients!$H$52)*$G89)))</f>
        <v>0.53928495313408109</v>
      </c>
      <c r="X89" s="29">
        <f>IF('Peak Areas'!AA85=0,0,((('Peak Areas'!AA85*Coefficients!$G$33+Coefficients!$H$33)*$G89)))</f>
        <v>0</v>
      </c>
      <c r="Y89" s="29">
        <f>IF('Peak Areas'!AC85=0,0,((('Peak Areas'!AC85*Coefficients!$G$19+Coefficients!$H$19)*$G89)))</f>
        <v>0.54660973814948066</v>
      </c>
      <c r="Z89" s="29">
        <f>IF('Peak Areas'!AD85=0,0,((('Peak Areas'!AD85*Coefficients!$G$18+Coefficients!$H$18)*$G89)))</f>
        <v>0</v>
      </c>
      <c r="AA89" s="29">
        <f>IF('Peak Areas'!AE85=0,0,((('Peak Areas'!AE85*Coefficients!$G$18+Coefficients!$H$18)*$G89)))</f>
        <v>8.5387088049085751</v>
      </c>
      <c r="AB89" s="29">
        <f>IF('Peak Areas'!AF85=0,0,((('Peak Areas'!AF85*Coefficients!$G$18+Coefficients!$H$18)*$G89)))</f>
        <v>0.39402054150692334</v>
      </c>
      <c r="AC89" s="29">
        <f>IF('Peak Areas'!AG85=0,0,((('Peak Areas'!AG85*Coefficients!$G$7+Coefficients!$H$7)*$G89)))</f>
        <v>6.7736634483813923E-2</v>
      </c>
      <c r="AD89" s="29">
        <f>IF('Peak Areas'!AH85=0,0,((('Peak Areas'!AH85*Coefficients!$G$6+Coefficients!$H$6)*$G89)))</f>
        <v>1.4294910532119789</v>
      </c>
      <c r="AE89" s="29">
        <f>IF('Peak Areas'!AI85=0,0,((('Peak Areas'!AI85*Coefficients!$G$38+Coefficients!$H$38)*$G89)))</f>
        <v>1.8333698054863288</v>
      </c>
      <c r="AF89" s="29">
        <f>IF('Peak Areas'!AJ85=0,0,((('Peak Areas'!AJ85*Coefficients!$G$24+Coefficients!$H$24)*$G89)))</f>
        <v>0</v>
      </c>
      <c r="AG89" s="29">
        <f>IF('Peak Areas'!AK85=0,0,((('Peak Areas'!AK85*Coefficients!$G$31+Coefficients!$H$31)*$G89)))</f>
        <v>0.44722133595033331</v>
      </c>
      <c r="AH89" s="29">
        <f>IF('Peak Areas'!AL85=0,0,((('Peak Areas'!AL85*Coefficients!$G$15+Coefficients!$H$15)*$G89)))</f>
        <v>0</v>
      </c>
      <c r="AI89" s="29">
        <f>IF('Peak Areas'!AM85=0,0,((('Peak Areas'!AM85*Coefficients!$G$38+Coefficients!$H$38)*$G89)))</f>
        <v>0</v>
      </c>
      <c r="AK89" s="29">
        <f>IF('Peak Areas'!K85=0,0,((('Peak Areas'!K85*Coefficients!$G$22+Coefficients!$H$22)*$G89)))</f>
        <v>0</v>
      </c>
      <c r="AL89" s="29">
        <f t="shared" si="2"/>
        <v>8.5387088049085751</v>
      </c>
      <c r="AM89" s="29">
        <f t="shared" si="3"/>
        <v>8.9327293464154991</v>
      </c>
    </row>
    <row r="90" spans="1:39" x14ac:dyDescent="0.25">
      <c r="A90" s="2">
        <f>'Peak Areas'!A86</f>
        <v>0</v>
      </c>
      <c r="B90" s="60">
        <f>'Peak Areas'!B86</f>
        <v>0</v>
      </c>
      <c r="C90" s="2">
        <f>'Peak Areas'!C86</f>
        <v>75</v>
      </c>
      <c r="D90" s="2">
        <f>'Peak Areas'!D86</f>
        <v>0</v>
      </c>
      <c r="E90" s="2" t="str">
        <f>'Peak Areas'!E86</f>
        <v>6ppd-q</v>
      </c>
      <c r="F90" s="29">
        <f>'Peak Areas'!F86</f>
        <v>0.05</v>
      </c>
      <c r="G90" s="29">
        <f>((1/'Peak Areas'!$G86)*(('Peak Areas'!$H86+('Internal Standard'!$E$10/1000))/'Peak Areas'!$F86)*'Peak Areas'!$J86)*H90</f>
        <v>0.10491837765437885</v>
      </c>
      <c r="H90" s="29">
        <f>(('Internal Standard'!$F$13*('Peak Areas'!G86/'Internal Standard'!$C$10))/'Peak Areas'!AB86)</f>
        <v>0.95380343322162597</v>
      </c>
      <c r="I90" s="29">
        <f>IF('Peak Areas'!L86=0,0,((('Peak Areas'!L86*Coefficients!$G$21+Coefficients!$H$21)*$G90)))</f>
        <v>6.1073205187165094E-2</v>
      </c>
      <c r="J90" s="29">
        <f>IF('Peak Areas'!M86=0,0,((('Peak Areas'!M86*Coefficients!$G$20+Coefficients!$H$20)*$G90)))</f>
        <v>0.29408208970272776</v>
      </c>
      <c r="K90" s="29">
        <f>IF('Peak Areas'!N86=0,0,((('Peak Areas'!N86*Coefficients!$G$41+Coefficients!$H$41)*$G90)))</f>
        <v>5.3367266618605309E-2</v>
      </c>
      <c r="L90" s="29">
        <f>IF('Peak Areas'!O86=0,0,((('Peak Areas'!O86*Coefficients!$G$10+Coefficients!$H$10)*$G90)))</f>
        <v>0</v>
      </c>
      <c r="M90" s="29">
        <f>IF('Peak Areas'!P86=0,0,((('Peak Areas'!P86*Coefficients!$G$32+Coefficients!$H$32)*$G90)))</f>
        <v>2.3678927280680271</v>
      </c>
      <c r="N90" s="29">
        <f>IF('Peak Areas'!Q86=0,0,((('Peak Areas'!Q86*Coefficients!$G$11+Coefficients!$H$11)*$G90)))</f>
        <v>9.5501869929526084E-2</v>
      </c>
      <c r="O90" s="29">
        <f>IF('Peak Areas'!R86=0,0,((('Peak Areas'!R86*Coefficients!$G$39+Coefficients!$H$39)*$G90)))</f>
        <v>0.22519672435341892</v>
      </c>
      <c r="P90" s="29">
        <f>IF('Peak Areas'!S86=0,0,((('Peak Areas'!S86*Coefficients!$G$46+Coefficients!$H$46)*$G90)))</f>
        <v>0</v>
      </c>
      <c r="Q90" s="29">
        <f>IF('Peak Areas'!T86=0,0,((('Peak Areas'!T86*Coefficients!$G$51+Coefficients!$H$51)*$G90)))</f>
        <v>0</v>
      </c>
      <c r="R90" s="29">
        <f>IF('Peak Areas'!U86=0,0,((('Peak Areas'!U86*Coefficients!$G$26+Coefficients!$H$26)*$G90)))</f>
        <v>0.79702379730820438</v>
      </c>
      <c r="S90" s="29">
        <f>IF('Peak Areas'!V86=0,0,((('Peak Areas'!V86*Coefficients!$G$13+Coefficients!$H$13)*$G90)))</f>
        <v>0.29215595973653397</v>
      </c>
      <c r="T90" s="29">
        <f>IF('Peak Areas'!W86=0,0,((('Peak Areas'!W86*Coefficients!$G$12+Coefficients!$H$12)*$G90)))</f>
        <v>0.19768299574430812</v>
      </c>
      <c r="U90" s="29">
        <f>IF('Peak Areas'!X86=0,0,((('Peak Areas'!X86*Coefficients!$G$27+Coefficients!$H$27)*$G90)))</f>
        <v>8.3489073642325468E-2</v>
      </c>
      <c r="V90" s="29">
        <f>IF('Peak Areas'!Y86=0,0,((('Peak Areas'!Y86*Coefficients!$G$34+Coefficients!$H$34)*$G90)))</f>
        <v>0.80431326734727815</v>
      </c>
      <c r="W90" s="29">
        <f>IF('Peak Areas'!Z86=0,0,((('Peak Areas'!Z86*Coefficients!$G$52+Coefficients!$H$52)*$G90)))</f>
        <v>0.62155925069745599</v>
      </c>
      <c r="X90" s="29">
        <f>IF('Peak Areas'!AA86=0,0,((('Peak Areas'!AA86*Coefficients!$G$33+Coefficients!$H$33)*$G90)))</f>
        <v>0</v>
      </c>
      <c r="Y90" s="29">
        <f>IF('Peak Areas'!AC86=0,0,((('Peak Areas'!AC86*Coefficients!$G$19+Coefficients!$H$19)*$G90)))</f>
        <v>0.65694305799970554</v>
      </c>
      <c r="Z90" s="29">
        <f>IF('Peak Areas'!AD86=0,0,((('Peak Areas'!AD86*Coefficients!$G$18+Coefficients!$H$18)*$G90)))</f>
        <v>0</v>
      </c>
      <c r="AA90" s="29">
        <f>IF('Peak Areas'!AE86=0,0,((('Peak Areas'!AE86*Coefficients!$G$18+Coefficients!$H$18)*$G90)))</f>
        <v>9.6431733470191237</v>
      </c>
      <c r="AB90" s="29">
        <f>IF('Peak Areas'!AF86=0,0,((('Peak Areas'!AF86*Coefficients!$G$18+Coefficients!$H$18)*$G90)))</f>
        <v>0.42498183495126313</v>
      </c>
      <c r="AC90" s="29">
        <f>IF('Peak Areas'!AG86=0,0,((('Peak Areas'!AG86*Coefficients!$G$7+Coefficients!$H$7)*$G90)))</f>
        <v>8.0641556064808939E-2</v>
      </c>
      <c r="AD90" s="29">
        <f>IF('Peak Areas'!AH86=0,0,((('Peak Areas'!AH86*Coefficients!$G$6+Coefficients!$H$6)*$G90)))</f>
        <v>1.5887550532163233</v>
      </c>
      <c r="AE90" s="29">
        <f>IF('Peak Areas'!AI86=0,0,((('Peak Areas'!AI86*Coefficients!$G$38+Coefficients!$H$38)*$G90)))</f>
        <v>1.9584307081677581</v>
      </c>
      <c r="AF90" s="29">
        <f>IF('Peak Areas'!AJ86=0,0,((('Peak Areas'!AJ86*Coefficients!$G$24+Coefficients!$H$24)*$G90)))</f>
        <v>9.2527697838908317E-3</v>
      </c>
      <c r="AG90" s="29">
        <f>IF('Peak Areas'!AK86=0,0,((('Peak Areas'!AK86*Coefficients!$G$31+Coefficients!$H$31)*$G90)))</f>
        <v>0.46262643071556103</v>
      </c>
      <c r="AH90" s="29">
        <f>IF('Peak Areas'!AL86=0,0,((('Peak Areas'!AL86*Coefficients!$G$15+Coefficients!$H$15)*$G90)))</f>
        <v>0</v>
      </c>
      <c r="AI90" s="29">
        <f>IF('Peak Areas'!AM86=0,0,((('Peak Areas'!AM86*Coefficients!$G$38+Coefficients!$H$38)*$G90)))</f>
        <v>0</v>
      </c>
      <c r="AK90" s="29">
        <f>IF('Peak Areas'!K86=0,0,((('Peak Areas'!K86*Coefficients!$G$22+Coefficients!$H$22)*$G90)))</f>
        <v>0</v>
      </c>
      <c r="AL90" s="29">
        <f t="shared" si="2"/>
        <v>9.6431733470191237</v>
      </c>
      <c r="AM90" s="29">
        <f t="shared" si="3"/>
        <v>10.068155181970386</v>
      </c>
    </row>
    <row r="91" spans="1:39" x14ac:dyDescent="0.25">
      <c r="A91" s="2">
        <f>'Peak Areas'!A87</f>
        <v>0</v>
      </c>
      <c r="B91" s="60">
        <f>'Peak Areas'!B87</f>
        <v>0</v>
      </c>
      <c r="C91" s="2">
        <f>'Peak Areas'!C87</f>
        <v>75</v>
      </c>
      <c r="D91" s="2">
        <f>'Peak Areas'!D87</f>
        <v>0</v>
      </c>
      <c r="E91" s="2" t="str">
        <f>'Peak Areas'!E87</f>
        <v>6ppd-q</v>
      </c>
      <c r="F91" s="29">
        <f>'Peak Areas'!F87</f>
        <v>0.05</v>
      </c>
      <c r="G91" s="29">
        <f>((1/'Peak Areas'!$G87)*(('Peak Areas'!$H87+('Internal Standard'!$E$10/1000))/'Peak Areas'!$F87)*'Peak Areas'!$J87)*H91</f>
        <v>0.10235058694307149</v>
      </c>
      <c r="H91" s="29">
        <f>(('Internal Standard'!$F$13*('Peak Areas'!G87/'Internal Standard'!$C$10))/'Peak Areas'!AB87)</f>
        <v>0.93045988130065005</v>
      </c>
      <c r="I91" s="29">
        <f>IF('Peak Areas'!L87=0,0,((('Peak Areas'!L87*Coefficients!$G$21+Coefficients!$H$21)*$G91)))</f>
        <v>6.6149321491093607E-2</v>
      </c>
      <c r="J91" s="29">
        <f>IF('Peak Areas'!M87=0,0,((('Peak Areas'!M87*Coefficients!$G$20+Coefficients!$H$20)*$G91)))</f>
        <v>0.37224676268909784</v>
      </c>
      <c r="K91" s="29">
        <f>IF('Peak Areas'!N87=0,0,((('Peak Areas'!N87*Coefficients!$G$41+Coefficients!$H$41)*$G91)))</f>
        <v>7.1912566362188859E-2</v>
      </c>
      <c r="L91" s="29">
        <f>IF('Peak Areas'!O87=0,0,((('Peak Areas'!O87*Coefficients!$G$10+Coefficients!$H$10)*$G91)))</f>
        <v>0</v>
      </c>
      <c r="M91" s="29">
        <f>IF('Peak Areas'!P87=0,0,((('Peak Areas'!P87*Coefficients!$G$32+Coefficients!$H$32)*$G91)))</f>
        <v>3.0254921825857943</v>
      </c>
      <c r="N91" s="29">
        <f>IF('Peak Areas'!Q87=0,0,((('Peak Areas'!Q87*Coefficients!$G$11+Coefficients!$H$11)*$G91)))</f>
        <v>0.12377964581531044</v>
      </c>
      <c r="O91" s="29">
        <f>IF('Peak Areas'!R87=0,0,((('Peak Areas'!R87*Coefficients!$G$39+Coefficients!$H$39)*$G91)))</f>
        <v>0.25644510712526719</v>
      </c>
      <c r="P91" s="29">
        <f>IF('Peak Areas'!S87=0,0,((('Peak Areas'!S87*Coefficients!$G$46+Coefficients!$H$46)*$G91)))</f>
        <v>0</v>
      </c>
      <c r="Q91" s="29">
        <f>IF('Peak Areas'!T87=0,0,((('Peak Areas'!T87*Coefficients!$G$51+Coefficients!$H$51)*$G91)))</f>
        <v>4.9303789939929496E-3</v>
      </c>
      <c r="R91" s="29">
        <f>IF('Peak Areas'!U87=0,0,((('Peak Areas'!U87*Coefficients!$G$26+Coefficients!$H$26)*$G91)))</f>
        <v>1.13283815222411</v>
      </c>
      <c r="S91" s="29">
        <f>IF('Peak Areas'!V87=0,0,((('Peak Areas'!V87*Coefficients!$G$13+Coefficients!$H$13)*$G91)))</f>
        <v>0.39737377827391629</v>
      </c>
      <c r="T91" s="29">
        <f>IF('Peak Areas'!W87=0,0,((('Peak Areas'!W87*Coefficients!$G$12+Coefficients!$H$12)*$G91)))</f>
        <v>0.28632438338204153</v>
      </c>
      <c r="U91" s="29">
        <f>IF('Peak Areas'!X87=0,0,((('Peak Areas'!X87*Coefficients!$G$27+Coefficients!$H$27)*$G91)))</f>
        <v>0.14675565507498139</v>
      </c>
      <c r="V91" s="29">
        <f>IF('Peak Areas'!Y87=0,0,((('Peak Areas'!Y87*Coefficients!$G$34+Coefficients!$H$34)*$G91)))</f>
        <v>0.9093508482387791</v>
      </c>
      <c r="W91" s="29">
        <f>IF('Peak Areas'!Z87=0,0,((('Peak Areas'!Z87*Coefficients!$G$52+Coefficients!$H$52)*$G91)))</f>
        <v>0.70094152456680137</v>
      </c>
      <c r="X91" s="29">
        <f>IF('Peak Areas'!AA87=0,0,((('Peak Areas'!AA87*Coefficients!$G$33+Coefficients!$H$33)*$G91)))</f>
        <v>6.3704155185365777E-2</v>
      </c>
      <c r="Y91" s="29">
        <f>IF('Peak Areas'!AC87=0,0,((('Peak Areas'!AC87*Coefficients!$G$19+Coefficients!$H$19)*$G91)))</f>
        <v>0.70843244480720113</v>
      </c>
      <c r="Z91" s="29">
        <f>IF('Peak Areas'!AD87=0,0,((('Peak Areas'!AD87*Coefficients!$G$18+Coefficients!$H$18)*$G91)))</f>
        <v>0</v>
      </c>
      <c r="AA91" s="29">
        <f>IF('Peak Areas'!AE87=0,0,((('Peak Areas'!AE87*Coefficients!$G$18+Coefficients!$H$18)*$G91)))</f>
        <v>11.547658228338983</v>
      </c>
      <c r="AB91" s="29">
        <f>IF('Peak Areas'!AF87=0,0,((('Peak Areas'!AF87*Coefficients!$G$18+Coefficients!$H$18)*$G91)))</f>
        <v>0.55136699758497665</v>
      </c>
      <c r="AC91" s="29">
        <f>IF('Peak Areas'!AG87=0,0,((('Peak Areas'!AG87*Coefficients!$G$7+Coefficients!$H$7)*$G91)))</f>
        <v>8.5894573845512828E-2</v>
      </c>
      <c r="AD91" s="29">
        <f>IF('Peak Areas'!AH87=0,0,((('Peak Areas'!AH87*Coefficients!$G$6+Coefficients!$H$6)*$G91)))</f>
        <v>1.8666728714257974</v>
      </c>
      <c r="AE91" s="29">
        <f>IF('Peak Areas'!AI87=0,0,((('Peak Areas'!AI87*Coefficients!$G$38+Coefficients!$H$38)*$G91)))</f>
        <v>2.5268027758656548</v>
      </c>
      <c r="AF91" s="29">
        <f>IF('Peak Areas'!AJ87=0,0,((('Peak Areas'!AJ87*Coefficients!$G$24+Coefficients!$H$24)*$G91)))</f>
        <v>1.2558713898074371E-2</v>
      </c>
      <c r="AG91" s="29">
        <f>IF('Peak Areas'!AK87=0,0,((('Peak Areas'!AK87*Coefficients!$G$31+Coefficients!$H$31)*$G91)))</f>
        <v>0.59416303951014848</v>
      </c>
      <c r="AH91" s="29">
        <f>IF('Peak Areas'!AL87=0,0,((('Peak Areas'!AL87*Coefficients!$G$15+Coefficients!$H$15)*$G91)))</f>
        <v>0</v>
      </c>
      <c r="AI91" s="29">
        <f>IF('Peak Areas'!AM87=0,0,((('Peak Areas'!AM87*Coefficients!$G$38+Coefficients!$H$38)*$G91)))</f>
        <v>0</v>
      </c>
      <c r="AK91" s="29">
        <f>IF('Peak Areas'!K87=0,0,((('Peak Areas'!K87*Coefficients!$G$22+Coefficients!$H$22)*$G91)))</f>
        <v>0</v>
      </c>
      <c r="AL91" s="29">
        <f t="shared" si="2"/>
        <v>11.547658228338983</v>
      </c>
      <c r="AM91" s="29">
        <f t="shared" si="3"/>
        <v>12.09902522592396</v>
      </c>
    </row>
    <row r="92" spans="1:39" x14ac:dyDescent="0.25">
      <c r="A92" s="2">
        <f>'Peak Areas'!A88</f>
        <v>0</v>
      </c>
      <c r="B92" s="60">
        <f>'Peak Areas'!B88</f>
        <v>0</v>
      </c>
      <c r="C92" s="2">
        <f>'Peak Areas'!C88</f>
        <v>75</v>
      </c>
      <c r="D92" s="2">
        <f>'Peak Areas'!D88</f>
        <v>0</v>
      </c>
      <c r="E92" s="2" t="str">
        <f>'Peak Areas'!E88</f>
        <v>6ppd-q</v>
      </c>
      <c r="F92" s="29">
        <f>'Peak Areas'!F88</f>
        <v>0.05</v>
      </c>
      <c r="G92" s="29">
        <f>((1/'Peak Areas'!$G88)*(('Peak Areas'!$H88+('Internal Standard'!$E$10/1000))/'Peak Areas'!$F88)*'Peak Areas'!$J88)*H92</f>
        <v>0.10381786771260858</v>
      </c>
      <c r="H92" s="29">
        <f>(('Internal Standard'!$F$13*('Peak Areas'!G88/'Internal Standard'!$C$10))/'Peak Areas'!AB88)</f>
        <v>0.94379879738735084</v>
      </c>
      <c r="I92" s="29">
        <f>IF('Peak Areas'!L88=0,0,((('Peak Areas'!L88*Coefficients!$G$21+Coefficients!$H$21)*$G92)))</f>
        <v>0.13087019385383705</v>
      </c>
      <c r="J92" s="29">
        <f>IF('Peak Areas'!M88=0,0,((('Peak Areas'!M88*Coefficients!$G$20+Coefficients!$H$20)*$G92)))</f>
        <v>0.42163499154428541</v>
      </c>
      <c r="K92" s="29">
        <f>IF('Peak Areas'!N88=0,0,((('Peak Areas'!N88*Coefficients!$G$41+Coefficients!$H$41)*$G92)))</f>
        <v>6.1758823901569615E-2</v>
      </c>
      <c r="L92" s="29">
        <f>IF('Peak Areas'!O88=0,0,((('Peak Areas'!O88*Coefficients!$G$10+Coefficients!$H$10)*$G92)))</f>
        <v>0</v>
      </c>
      <c r="M92" s="29">
        <f>IF('Peak Areas'!P88=0,0,((('Peak Areas'!P88*Coefficients!$G$32+Coefficients!$H$32)*$G92)))</f>
        <v>3.2735842280525054</v>
      </c>
      <c r="N92" s="29">
        <f>IF('Peak Areas'!Q88=0,0,((('Peak Areas'!Q88*Coefficients!$G$11+Coefficients!$H$11)*$G92)))</f>
        <v>0.12906097078446735</v>
      </c>
      <c r="O92" s="29">
        <f>IF('Peak Areas'!R88=0,0,((('Peak Areas'!R88*Coefficients!$G$39+Coefficients!$H$39)*$G92)))</f>
        <v>0.29715040221340316</v>
      </c>
      <c r="P92" s="29">
        <f>IF('Peak Areas'!S88=0,0,((('Peak Areas'!S88*Coefficients!$G$46+Coefficients!$H$46)*$G92)))</f>
        <v>0</v>
      </c>
      <c r="Q92" s="29">
        <f>IF('Peak Areas'!T88=0,0,((('Peak Areas'!T88*Coefficients!$G$51+Coefficients!$H$51)*$G92)))</f>
        <v>0</v>
      </c>
      <c r="R92" s="29">
        <f>IF('Peak Areas'!U88=0,0,((('Peak Areas'!U88*Coefficients!$G$26+Coefficients!$H$26)*$G92)))</f>
        <v>1.0109978737039902</v>
      </c>
      <c r="S92" s="29">
        <f>IF('Peak Areas'!V88=0,0,((('Peak Areas'!V88*Coefficients!$G$13+Coefficients!$H$13)*$G92)))</f>
        <v>0.39026730909435342</v>
      </c>
      <c r="T92" s="29">
        <f>IF('Peak Areas'!W88=0,0,((('Peak Areas'!W88*Coefficients!$G$12+Coefficients!$H$12)*$G92)))</f>
        <v>0.23316194498732248</v>
      </c>
      <c r="U92" s="29">
        <f>IF('Peak Areas'!X88=0,0,((('Peak Areas'!X88*Coefficients!$G$27+Coefficients!$H$27)*$G92)))</f>
        <v>0.10942541847117995</v>
      </c>
      <c r="V92" s="29">
        <f>IF('Peak Areas'!Y88=0,0,((('Peak Areas'!Y88*Coefficients!$G$34+Coefficients!$H$34)*$G92)))</f>
        <v>0.9818155616141061</v>
      </c>
      <c r="W92" s="29">
        <f>IF('Peak Areas'!Z88=0,0,((('Peak Areas'!Z88*Coefficients!$G$52+Coefficients!$H$52)*$G92)))</f>
        <v>0.7678618469127978</v>
      </c>
      <c r="X92" s="29">
        <f>IF('Peak Areas'!AA88=0,0,((('Peak Areas'!AA88*Coefficients!$G$33+Coefficients!$H$33)*$G92)))</f>
        <v>5.4583533137345285E-2</v>
      </c>
      <c r="Y92" s="29">
        <f>IF('Peak Areas'!AC88=0,0,((('Peak Areas'!AC88*Coefficients!$G$19+Coefficients!$H$19)*$G92)))</f>
        <v>0.81358294233955508</v>
      </c>
      <c r="Z92" s="29">
        <f>IF('Peak Areas'!AD88=0,0,((('Peak Areas'!AD88*Coefficients!$G$18+Coefficients!$H$18)*$G92)))</f>
        <v>0</v>
      </c>
      <c r="AA92" s="29">
        <f>IF('Peak Areas'!AE88=0,0,((('Peak Areas'!AE88*Coefficients!$G$18+Coefficients!$H$18)*$G92)))</f>
        <v>12.310525120477255</v>
      </c>
      <c r="AB92" s="29">
        <f>IF('Peak Areas'!AF88=0,0,((('Peak Areas'!AF88*Coefficients!$G$18+Coefficients!$H$18)*$G92)))</f>
        <v>0.58341278189506063</v>
      </c>
      <c r="AC92" s="29">
        <f>IF('Peak Areas'!AG88=0,0,((('Peak Areas'!AG88*Coefficients!$G$7+Coefficients!$H$7)*$G92)))</f>
        <v>9.4546694341428414E-2</v>
      </c>
      <c r="AD92" s="29">
        <f>IF('Peak Areas'!AH88=0,0,((('Peak Areas'!AH88*Coefficients!$G$6+Coefficients!$H$6)*$G92)))</f>
        <v>2.0132373175609386</v>
      </c>
      <c r="AE92" s="29">
        <f>IF('Peak Areas'!AI88=0,0,((('Peak Areas'!AI88*Coefficients!$G$38+Coefficients!$H$38)*$G92)))</f>
        <v>2.4722358425520308</v>
      </c>
      <c r="AF92" s="29">
        <f>IF('Peak Areas'!AJ88=0,0,((('Peak Areas'!AJ88*Coefficients!$G$24+Coefficients!$H$24)*$G92)))</f>
        <v>1.3564959886680021E-2</v>
      </c>
      <c r="AG92" s="29">
        <f>IF('Peak Areas'!AK88=0,0,((('Peak Areas'!AK88*Coefficients!$G$31+Coefficients!$H$31)*$G92)))</f>
        <v>0.58841488032884393</v>
      </c>
      <c r="AH92" s="29">
        <f>IF('Peak Areas'!AL88=0,0,((('Peak Areas'!AL88*Coefficients!$G$15+Coefficients!$H$15)*$G92)))</f>
        <v>0</v>
      </c>
      <c r="AI92" s="29">
        <f>IF('Peak Areas'!AM88=0,0,((('Peak Areas'!AM88*Coefficients!$G$38+Coefficients!$H$38)*$G92)))</f>
        <v>0</v>
      </c>
      <c r="AK92" s="29">
        <f>IF('Peak Areas'!K88=0,0,((('Peak Areas'!K88*Coefficients!$G$22+Coefficients!$H$22)*$G92)))</f>
        <v>4.0171853637216724E-2</v>
      </c>
      <c r="AL92" s="29">
        <f t="shared" si="2"/>
        <v>12.350696974114472</v>
      </c>
      <c r="AM92" s="29">
        <f t="shared" si="3"/>
        <v>12.934109756009532</v>
      </c>
    </row>
    <row r="93" spans="1:39" x14ac:dyDescent="0.25">
      <c r="A93" s="2">
        <f>'Peak Areas'!A89</f>
        <v>0</v>
      </c>
      <c r="B93" s="60">
        <f>'Peak Areas'!B89</f>
        <v>0</v>
      </c>
      <c r="C93" s="2">
        <f>'Peak Areas'!C89</f>
        <v>75</v>
      </c>
      <c r="D93" s="2">
        <f>'Peak Areas'!D89</f>
        <v>0</v>
      </c>
      <c r="E93" s="2" t="str">
        <f>'Peak Areas'!E89</f>
        <v>6ppd-q</v>
      </c>
      <c r="F93" s="29">
        <f>'Peak Areas'!F89</f>
        <v>0.05</v>
      </c>
      <c r="G93" s="29">
        <f>((1/'Peak Areas'!$G89)*(('Peak Areas'!$H89+('Internal Standard'!$E$10/1000))/'Peak Areas'!$F89)*'Peak Areas'!$J89)*H93</f>
        <v>0.10674592072898233</v>
      </c>
      <c r="H93" s="29">
        <f>(('Internal Standard'!$F$13*('Peak Areas'!G89/'Internal Standard'!$C$10))/'Peak Areas'!AB89)</f>
        <v>0.97041746117256666</v>
      </c>
      <c r="I93" s="29">
        <f>IF('Peak Areas'!L89=0,0,((('Peak Areas'!L89*Coefficients!$G$21+Coefficients!$H$21)*$G93)))</f>
        <v>0</v>
      </c>
      <c r="J93" s="29">
        <f>IF('Peak Areas'!M89=0,0,((('Peak Areas'!M89*Coefficients!$G$20+Coefficients!$H$20)*$G93)))</f>
        <v>0.47439283993399728</v>
      </c>
      <c r="K93" s="29">
        <f>IF('Peak Areas'!N89=0,0,((('Peak Areas'!N89*Coefficients!$G$41+Coefficients!$H$41)*$G93)))</f>
        <v>9.0000927255089305E-2</v>
      </c>
      <c r="L93" s="29">
        <f>IF('Peak Areas'!O89=0,0,((('Peak Areas'!O89*Coefficients!$G$10+Coefficients!$H$10)*$G93)))</f>
        <v>0</v>
      </c>
      <c r="M93" s="29">
        <f>IF('Peak Areas'!P89=0,0,((('Peak Areas'!P89*Coefficients!$G$32+Coefficients!$H$32)*$G93)))</f>
        <v>3.6490479561217577</v>
      </c>
      <c r="N93" s="29">
        <f>IF('Peak Areas'!Q89=0,0,((('Peak Areas'!Q89*Coefficients!$G$11+Coefficients!$H$11)*$G93)))</f>
        <v>0.13595879786160958</v>
      </c>
      <c r="O93" s="29">
        <f>IF('Peak Areas'!R89=0,0,((('Peak Areas'!R89*Coefficients!$G$39+Coefficients!$H$39)*$G93)))</f>
        <v>0.25477781262585658</v>
      </c>
      <c r="P93" s="29">
        <f>IF('Peak Areas'!S89=0,0,((('Peak Areas'!S89*Coefficients!$G$46+Coefficients!$H$46)*$G93)))</f>
        <v>0</v>
      </c>
      <c r="Q93" s="29">
        <f>IF('Peak Areas'!T89=0,0,((('Peak Areas'!T89*Coefficients!$G$51+Coefficients!$H$51)*$G93)))</f>
        <v>5.2194336595829697E-3</v>
      </c>
      <c r="R93" s="29">
        <f>IF('Peak Areas'!U89=0,0,((('Peak Areas'!U89*Coefficients!$G$26+Coefficients!$H$26)*$G93)))</f>
        <v>1.1938081825514304</v>
      </c>
      <c r="S93" s="29">
        <f>IF('Peak Areas'!V89=0,0,((('Peak Areas'!V89*Coefficients!$G$13+Coefficients!$H$13)*$G93)))</f>
        <v>0.38136894713777486</v>
      </c>
      <c r="T93" s="29">
        <f>IF('Peak Areas'!W89=0,0,((('Peak Areas'!W89*Coefficients!$G$12+Coefficients!$H$12)*$G93)))</f>
        <v>0.20917808851500566</v>
      </c>
      <c r="U93" s="29">
        <f>IF('Peak Areas'!X89=0,0,((('Peak Areas'!X89*Coefficients!$G$27+Coefficients!$H$27)*$G93)))</f>
        <v>0.13717517573246663</v>
      </c>
      <c r="V93" s="29">
        <f>IF('Peak Areas'!Y89=0,0,((('Peak Areas'!Y89*Coefficients!$G$34+Coefficients!$H$34)*$G93)))</f>
        <v>0.84666788851360963</v>
      </c>
      <c r="W93" s="29">
        <f>IF('Peak Areas'!Z89=0,0,((('Peak Areas'!Z89*Coefficients!$G$52+Coefficients!$H$52)*$G93)))</f>
        <v>0.72502057543474785</v>
      </c>
      <c r="X93" s="29">
        <f>IF('Peak Areas'!AA89=0,0,((('Peak Areas'!AA89*Coefficients!$G$33+Coefficients!$H$33)*$G93)))</f>
        <v>4.4337736862621838E-2</v>
      </c>
      <c r="Y93" s="29">
        <f>IF('Peak Areas'!AC89=0,0,((('Peak Areas'!AC89*Coefficients!$G$19+Coefficients!$H$19)*$G93)))</f>
        <v>0.73466997793433186</v>
      </c>
      <c r="Z93" s="29">
        <f>IF('Peak Areas'!AD89=0,0,((('Peak Areas'!AD89*Coefficients!$G$18+Coefficients!$H$18)*$G93)))</f>
        <v>0</v>
      </c>
      <c r="AA93" s="29">
        <f>IF('Peak Areas'!AE89=0,0,((('Peak Areas'!AE89*Coefficients!$G$18+Coefficients!$H$18)*$G93)))</f>
        <v>12.774397062666901</v>
      </c>
      <c r="AB93" s="29">
        <f>IF('Peak Areas'!AF89=0,0,((('Peak Areas'!AF89*Coefficients!$G$18+Coefficients!$H$18)*$G93)))</f>
        <v>0.63860100195834069</v>
      </c>
      <c r="AC93" s="29">
        <f>IF('Peak Areas'!AG89=0,0,((('Peak Areas'!AG89*Coefficients!$G$7+Coefficients!$H$7)*$G93)))</f>
        <v>0.1018424686368858</v>
      </c>
      <c r="AD93" s="29">
        <f>IF('Peak Areas'!AH89=0,0,((('Peak Areas'!AH89*Coefficients!$G$6+Coefficients!$H$6)*$G93)))</f>
        <v>1.9740946525116385</v>
      </c>
      <c r="AE93" s="29">
        <f>IF('Peak Areas'!AI89=0,0,((('Peak Areas'!AI89*Coefficients!$G$38+Coefficients!$H$38)*$G93)))</f>
        <v>2.4816789932876384</v>
      </c>
      <c r="AF93" s="29">
        <f>IF('Peak Areas'!AJ89=0,0,((('Peak Areas'!AJ89*Coefficients!$G$24+Coefficients!$H$24)*$G93)))</f>
        <v>9.9080430043010804E-3</v>
      </c>
      <c r="AG93" s="29">
        <f>IF('Peak Areas'!AK89=0,0,((('Peak Areas'!AK89*Coefficients!$G$31+Coefficients!$H$31)*$G93)))</f>
        <v>0.69263096790136336</v>
      </c>
      <c r="AH93" s="29">
        <f>IF('Peak Areas'!AL89=0,0,((('Peak Areas'!AL89*Coefficients!$G$15+Coefficients!$H$15)*$G93)))</f>
        <v>0</v>
      </c>
      <c r="AI93" s="29">
        <f>IF('Peak Areas'!AM89=0,0,((('Peak Areas'!AM89*Coefficients!$G$38+Coefficients!$H$38)*$G93)))</f>
        <v>0</v>
      </c>
      <c r="AK93" s="29">
        <f>IF('Peak Areas'!K89=0,0,((('Peak Areas'!K89*Coefficients!$G$22+Coefficients!$H$22)*$G93)))</f>
        <v>0</v>
      </c>
      <c r="AL93" s="29">
        <f t="shared" si="2"/>
        <v>12.774397062666901</v>
      </c>
      <c r="AM93" s="29">
        <f t="shared" si="3"/>
        <v>13.412998064625242</v>
      </c>
    </row>
    <row r="94" spans="1:39" x14ac:dyDescent="0.25">
      <c r="A94" s="2">
        <f>'Peak Areas'!A90</f>
        <v>0</v>
      </c>
      <c r="B94" s="60">
        <f>'Peak Areas'!B90</f>
        <v>0</v>
      </c>
      <c r="C94" s="2">
        <f>'Peak Areas'!C90</f>
        <v>75</v>
      </c>
      <c r="D94" s="2">
        <f>'Peak Areas'!D90</f>
        <v>0</v>
      </c>
      <c r="E94" s="2" t="str">
        <f>'Peak Areas'!E90</f>
        <v>6ppd-q</v>
      </c>
      <c r="F94" s="29">
        <f>'Peak Areas'!F90</f>
        <v>0.05</v>
      </c>
      <c r="G94" s="29">
        <f>((1/'Peak Areas'!$G90)*(('Peak Areas'!$H90+('Internal Standard'!$E$10/1000))/'Peak Areas'!$F90)*'Peak Areas'!$J90)*H94</f>
        <v>0.11041097837286779</v>
      </c>
      <c r="H94" s="29">
        <f>(('Internal Standard'!$F$13*('Peak Areas'!G90/'Internal Standard'!$C$10))/'Peak Areas'!AB90)</f>
        <v>1.0037361670260709</v>
      </c>
      <c r="I94" s="29">
        <f>IF('Peak Areas'!L90=0,0,((('Peak Areas'!L90*Coefficients!$G$21+Coefficients!$H$21)*$G94)))</f>
        <v>0.14075119618044341</v>
      </c>
      <c r="J94" s="29">
        <f>IF('Peak Areas'!M90=0,0,((('Peak Areas'!M90*Coefficients!$G$20+Coefficients!$H$20)*$G94)))</f>
        <v>0.4313694783335606</v>
      </c>
      <c r="K94" s="29">
        <f>IF('Peak Areas'!N90=0,0,((('Peak Areas'!N90*Coefficients!$G$41+Coefficients!$H$41)*$G94)))</f>
        <v>6.1620149299448167E-2</v>
      </c>
      <c r="L94" s="29">
        <f>IF('Peak Areas'!O90=0,0,((('Peak Areas'!O90*Coefficients!$G$10+Coefficients!$H$10)*$G94)))</f>
        <v>0</v>
      </c>
      <c r="M94" s="29">
        <f>IF('Peak Areas'!P90=0,0,((('Peak Areas'!P90*Coefficients!$G$32+Coefficients!$H$32)*$G94)))</f>
        <v>3.1165946499088628</v>
      </c>
      <c r="N94" s="29">
        <f>IF('Peak Areas'!Q90=0,0,((('Peak Areas'!Q90*Coefficients!$G$11+Coefficients!$H$11)*$G94)))</f>
        <v>0.12444912969779187</v>
      </c>
      <c r="O94" s="29">
        <f>IF('Peak Areas'!R90=0,0,((('Peak Areas'!R90*Coefficients!$G$39+Coefficients!$H$39)*$G94)))</f>
        <v>0.26307970464315017</v>
      </c>
      <c r="P94" s="29">
        <f>IF('Peak Areas'!S90=0,0,((('Peak Areas'!S90*Coefficients!$G$46+Coefficients!$H$46)*$G94)))</f>
        <v>0</v>
      </c>
      <c r="Q94" s="29">
        <f>IF('Peak Areas'!T90=0,0,((('Peak Areas'!T90*Coefficients!$G$51+Coefficients!$H$51)*$G94)))</f>
        <v>0</v>
      </c>
      <c r="R94" s="29">
        <f>IF('Peak Areas'!U90=0,0,((('Peak Areas'!U90*Coefficients!$G$26+Coefficients!$H$26)*$G94)))</f>
        <v>1.0655161291348332</v>
      </c>
      <c r="S94" s="29">
        <f>IF('Peak Areas'!V90=0,0,((('Peak Areas'!V90*Coefficients!$G$13+Coefficients!$H$13)*$G94)))</f>
        <v>0.36848034981334632</v>
      </c>
      <c r="T94" s="29">
        <f>IF('Peak Areas'!W90=0,0,((('Peak Areas'!W90*Coefficients!$G$12+Coefficients!$H$12)*$G94)))</f>
        <v>0.22525608288114546</v>
      </c>
      <c r="U94" s="29">
        <f>IF('Peak Areas'!X90=0,0,((('Peak Areas'!X90*Coefficients!$G$27+Coefficients!$H$27)*$G94)))</f>
        <v>9.9450430979680343E-2</v>
      </c>
      <c r="V94" s="29">
        <f>IF('Peak Areas'!Y90=0,0,((('Peak Areas'!Y90*Coefficients!$G$34+Coefficients!$H$34)*$G94)))</f>
        <v>0.93188703730212985</v>
      </c>
      <c r="W94" s="29">
        <f>IF('Peak Areas'!Z90=0,0,((('Peak Areas'!Z90*Coefficients!$G$52+Coefficients!$H$52)*$G94)))</f>
        <v>0.77210706560957154</v>
      </c>
      <c r="X94" s="29">
        <f>IF('Peak Areas'!AA90=0,0,((('Peak Areas'!AA90*Coefficients!$G$33+Coefficients!$H$33)*$G94)))</f>
        <v>4.9292153382261922E-2</v>
      </c>
      <c r="Y94" s="29">
        <f>IF('Peak Areas'!AC90=0,0,((('Peak Areas'!AC90*Coefficients!$G$19+Coefficients!$H$19)*$G94)))</f>
        <v>0.75813262286776073</v>
      </c>
      <c r="Z94" s="29">
        <f>IF('Peak Areas'!AD90=0,0,((('Peak Areas'!AD90*Coefficients!$G$18+Coefficients!$H$18)*$G94)))</f>
        <v>0</v>
      </c>
      <c r="AA94" s="29">
        <f>IF('Peak Areas'!AE90=0,0,((('Peak Areas'!AE90*Coefficients!$G$18+Coefficients!$H$18)*$G94)))</f>
        <v>12.160177693518142</v>
      </c>
      <c r="AB94" s="29">
        <f>IF('Peak Areas'!AF90=0,0,((('Peak Areas'!AF90*Coefficients!$G$18+Coefficients!$H$18)*$G94)))</f>
        <v>0.61389349171353935</v>
      </c>
      <c r="AC94" s="29">
        <f>IF('Peak Areas'!AG90=0,0,((('Peak Areas'!AG90*Coefficients!$G$7+Coefficients!$H$7)*$G94)))</f>
        <v>0.11034386245396473</v>
      </c>
      <c r="AD94" s="29">
        <f>IF('Peak Areas'!AH90=0,0,((('Peak Areas'!AH90*Coefficients!$G$6+Coefficients!$H$6)*$G94)))</f>
        <v>2.0342599326078354</v>
      </c>
      <c r="AE94" s="29">
        <f>IF('Peak Areas'!AI90=0,0,((('Peak Areas'!AI90*Coefficients!$G$38+Coefficients!$H$38)*$G94)))</f>
        <v>2.374571000840374</v>
      </c>
      <c r="AF94" s="29">
        <f>IF('Peak Areas'!AJ90=0,0,((('Peak Areas'!AJ90*Coefficients!$G$24+Coefficients!$H$24)*$G94)))</f>
        <v>1.0947584024759139E-2</v>
      </c>
      <c r="AG94" s="29">
        <f>IF('Peak Areas'!AK90=0,0,((('Peak Areas'!AK90*Coefficients!$G$31+Coefficients!$H$31)*$G94)))</f>
        <v>0.64594968398710073</v>
      </c>
      <c r="AH94" s="29">
        <f>IF('Peak Areas'!AL90=0,0,((('Peak Areas'!AL90*Coefficients!$G$15+Coefficients!$H$15)*$G94)))</f>
        <v>0</v>
      </c>
      <c r="AI94" s="29">
        <f>IF('Peak Areas'!AM90=0,0,((('Peak Areas'!AM90*Coefficients!$G$38+Coefficients!$H$38)*$G94)))</f>
        <v>0</v>
      </c>
      <c r="AK94" s="29">
        <f>IF('Peak Areas'!K90=0,0,((('Peak Areas'!K90*Coefficients!$G$22+Coefficients!$H$22)*$G94)))</f>
        <v>0</v>
      </c>
      <c r="AL94" s="29">
        <f t="shared" si="2"/>
        <v>12.160177693518142</v>
      </c>
      <c r="AM94" s="29">
        <f t="shared" si="3"/>
        <v>12.774071185231682</v>
      </c>
    </row>
    <row r="95" spans="1:39" x14ac:dyDescent="0.25">
      <c r="A95" s="2">
        <f>'Peak Areas'!A91</f>
        <v>0</v>
      </c>
      <c r="B95" s="60">
        <f>'Peak Areas'!B91</f>
        <v>0</v>
      </c>
      <c r="C95" s="2">
        <f>'Peak Areas'!C91</f>
        <v>100</v>
      </c>
      <c r="D95" s="2">
        <f>'Peak Areas'!D91</f>
        <v>0</v>
      </c>
      <c r="E95" s="2" t="str">
        <f>'Peak Areas'!E91</f>
        <v>6ppd-q</v>
      </c>
      <c r="F95" s="29">
        <f>'Peak Areas'!F91</f>
        <v>0.05</v>
      </c>
      <c r="G95" s="29">
        <f>((1/'Peak Areas'!$G91)*(('Peak Areas'!$H91+('Internal Standard'!$E$10/1000))/'Peak Areas'!$F91)*'Peak Areas'!$J91)*H95</f>
        <v>0.11134834105209933</v>
      </c>
      <c r="H95" s="29">
        <f>(('Internal Standard'!$F$13*('Peak Areas'!G91/'Internal Standard'!$C$10))/'Peak Areas'!AB91)</f>
        <v>1.0122576459281758</v>
      </c>
      <c r="I95" s="29">
        <f>IF('Peak Areas'!L91=0,0,((('Peak Areas'!L91*Coefficients!$G$21+Coefficients!$H$21)*$G95)))</f>
        <v>0</v>
      </c>
      <c r="J95" s="29">
        <f>IF('Peak Areas'!M91=0,0,((('Peak Areas'!M91*Coefficients!$G$20+Coefficients!$H$20)*$G95)))</f>
        <v>0.32460674269144618</v>
      </c>
      <c r="K95" s="29">
        <f>IF('Peak Areas'!N91=0,0,((('Peak Areas'!N91*Coefficients!$G$41+Coefficients!$H$41)*$G95)))</f>
        <v>3.287779882963824E-2</v>
      </c>
      <c r="L95" s="29">
        <f>IF('Peak Areas'!O91=0,0,((('Peak Areas'!O91*Coefficients!$G$10+Coefficients!$H$10)*$G95)))</f>
        <v>0</v>
      </c>
      <c r="M95" s="29">
        <f>IF('Peak Areas'!P91=0,0,((('Peak Areas'!P91*Coefficients!$G$32+Coefficients!$H$32)*$G95)))</f>
        <v>2.3414712288261272</v>
      </c>
      <c r="N95" s="29">
        <f>IF('Peak Areas'!Q91=0,0,((('Peak Areas'!Q91*Coefficients!$G$11+Coefficients!$H$11)*$G95)))</f>
        <v>9.8071927634587719E-2</v>
      </c>
      <c r="O95" s="29">
        <f>IF('Peak Areas'!R91=0,0,((('Peak Areas'!R91*Coefficients!$G$39+Coefficients!$H$39)*$G95)))</f>
        <v>0.2086023861042817</v>
      </c>
      <c r="P95" s="29">
        <f>IF('Peak Areas'!S91=0,0,((('Peak Areas'!S91*Coefficients!$G$46+Coefficients!$H$46)*$G95)))</f>
        <v>0</v>
      </c>
      <c r="Q95" s="29">
        <f>IF('Peak Areas'!T91=0,0,((('Peak Areas'!T91*Coefficients!$G$51+Coefficients!$H$51)*$G95)))</f>
        <v>0</v>
      </c>
      <c r="R95" s="29">
        <f>IF('Peak Areas'!U91=0,0,((('Peak Areas'!U91*Coefficients!$G$26+Coefficients!$H$26)*$G95)))</f>
        <v>0.92387913636938068</v>
      </c>
      <c r="S95" s="29">
        <f>IF('Peak Areas'!V91=0,0,((('Peak Areas'!V91*Coefficients!$G$13+Coefficients!$H$13)*$G95)))</f>
        <v>0.3351363753714055</v>
      </c>
      <c r="T95" s="29">
        <f>IF('Peak Areas'!W91=0,0,((('Peak Areas'!W91*Coefficients!$G$12+Coefficients!$H$12)*$G95)))</f>
        <v>0.20369848632092669</v>
      </c>
      <c r="U95" s="29">
        <f>IF('Peak Areas'!X91=0,0,((('Peak Areas'!X91*Coefficients!$G$27+Coefficients!$H$27)*$G95)))</f>
        <v>0.11886372327140216</v>
      </c>
      <c r="V95" s="29">
        <f>IF('Peak Areas'!Y91=0,0,((('Peak Areas'!Y91*Coefficients!$G$34+Coefficients!$H$34)*$G95)))</f>
        <v>0.78895681161086217</v>
      </c>
      <c r="W95" s="29">
        <f>IF('Peak Areas'!Z91=0,0,((('Peak Areas'!Z91*Coefficients!$G$52+Coefficients!$H$52)*$G95)))</f>
        <v>0.71194575166554441</v>
      </c>
      <c r="X95" s="29">
        <f>IF('Peak Areas'!AA91=0,0,((('Peak Areas'!AA91*Coefficients!$G$33+Coefficients!$H$33)*$G95)))</f>
        <v>0</v>
      </c>
      <c r="Y95" s="29">
        <f>IF('Peak Areas'!AC91=0,0,((('Peak Areas'!AC91*Coefficients!$G$19+Coefficients!$H$19)*$G95)))</f>
        <v>0.58618140158616594</v>
      </c>
      <c r="Z95" s="29">
        <f>IF('Peak Areas'!AD91=0,0,((('Peak Areas'!AD91*Coefficients!$G$18+Coefficients!$H$18)*$G95)))</f>
        <v>0</v>
      </c>
      <c r="AA95" s="29">
        <f>IF('Peak Areas'!AE91=0,0,((('Peak Areas'!AE91*Coefficients!$G$18+Coefficients!$H$18)*$G95)))</f>
        <v>9.7154941554577761</v>
      </c>
      <c r="AB95" s="29">
        <f>IF('Peak Areas'!AF91=0,0,((('Peak Areas'!AF91*Coefficients!$G$18+Coefficients!$H$18)*$G95)))</f>
        <v>0.56809242152933837</v>
      </c>
      <c r="AC95" s="29">
        <f>IF('Peak Areas'!AG91=0,0,((('Peak Areas'!AG91*Coefficients!$G$7+Coefficients!$H$7)*$G95)))</f>
        <v>8.9053642625397667E-2</v>
      </c>
      <c r="AD95" s="29">
        <f>IF('Peak Areas'!AH91=0,0,((('Peak Areas'!AH91*Coefficients!$G$6+Coefficients!$H$6)*$G95)))</f>
        <v>1.6730451003947449</v>
      </c>
      <c r="AE95" s="29">
        <f>IF('Peak Areas'!AI91=0,0,((('Peak Areas'!AI91*Coefficients!$G$38+Coefficients!$H$38)*$G95)))</f>
        <v>2.0278025115192899</v>
      </c>
      <c r="AF95" s="29">
        <f>IF('Peak Areas'!AJ91=0,0,((('Peak Areas'!AJ91*Coefficients!$G$24+Coefficients!$H$24)*$G95)))</f>
        <v>0</v>
      </c>
      <c r="AG95" s="29">
        <f>IF('Peak Areas'!AK91=0,0,((('Peak Areas'!AK91*Coefficients!$G$31+Coefficients!$H$31)*$G95)))</f>
        <v>0.54652181755638529</v>
      </c>
      <c r="AH95" s="29">
        <f>IF('Peak Areas'!AL91=0,0,((('Peak Areas'!AL91*Coefficients!$G$15+Coefficients!$H$15)*$G95)))</f>
        <v>0</v>
      </c>
      <c r="AI95" s="29">
        <f>IF('Peak Areas'!AM91=0,0,((('Peak Areas'!AM91*Coefficients!$G$38+Coefficients!$H$38)*$G95)))</f>
        <v>0</v>
      </c>
      <c r="AK95" s="29">
        <f>IF('Peak Areas'!K91=0,0,((('Peak Areas'!K91*Coefficients!$G$22+Coefficients!$H$22)*$G95)))</f>
        <v>0</v>
      </c>
      <c r="AL95" s="29">
        <f t="shared" si="2"/>
        <v>9.7154941554577761</v>
      </c>
      <c r="AM95" s="29">
        <f t="shared" si="3"/>
        <v>10.283586576987114</v>
      </c>
    </row>
    <row r="96" spans="1:39" x14ac:dyDescent="0.25">
      <c r="A96" s="2">
        <f>'Peak Areas'!A92</f>
        <v>0</v>
      </c>
      <c r="B96" s="60">
        <f>'Peak Areas'!B92</f>
        <v>0</v>
      </c>
      <c r="C96" s="2">
        <f>'Peak Areas'!C92</f>
        <v>100</v>
      </c>
      <c r="D96" s="2">
        <f>'Peak Areas'!D92</f>
        <v>0</v>
      </c>
      <c r="E96" s="2" t="str">
        <f>'Peak Areas'!E92</f>
        <v>6ppd-q</v>
      </c>
      <c r="F96" s="29">
        <f>'Peak Areas'!F92</f>
        <v>0.05</v>
      </c>
      <c r="G96" s="29">
        <f>((1/'Peak Areas'!$G92)*(('Peak Areas'!$H92+('Internal Standard'!$E$10/1000))/'Peak Areas'!$F92)*'Peak Areas'!$J92)*H96</f>
        <v>0.12283628752235617</v>
      </c>
      <c r="H96" s="29">
        <f>(('Internal Standard'!$F$13*('Peak Areas'!G92/'Internal Standard'!$C$10))/'Peak Areas'!AB92)</f>
        <v>1.1166935229305108</v>
      </c>
      <c r="I96" s="29">
        <f>IF('Peak Areas'!L92=0,0,((('Peak Areas'!L92*Coefficients!$G$21+Coefficients!$H$21)*$G96)))</f>
        <v>8.4011476202612276E-2</v>
      </c>
      <c r="J96" s="29">
        <f>IF('Peak Areas'!M92=0,0,((('Peak Areas'!M92*Coefficients!$G$20+Coefficients!$H$20)*$G96)))</f>
        <v>0.46959587706321526</v>
      </c>
      <c r="K96" s="29">
        <f>IF('Peak Areas'!N92=0,0,((('Peak Areas'!N92*Coefficients!$G$41+Coefficients!$H$41)*$G96)))</f>
        <v>3.9125399606314219E-2</v>
      </c>
      <c r="L96" s="29">
        <f>IF('Peak Areas'!O92=0,0,((('Peak Areas'!O92*Coefficients!$G$10+Coefficients!$H$10)*$G96)))</f>
        <v>0</v>
      </c>
      <c r="M96" s="29">
        <f>IF('Peak Areas'!P92=0,0,((('Peak Areas'!P92*Coefficients!$G$32+Coefficients!$H$32)*$G96)))</f>
        <v>3.1103683422317179</v>
      </c>
      <c r="N96" s="29">
        <f>IF('Peak Areas'!Q92=0,0,((('Peak Areas'!Q92*Coefficients!$G$11+Coefficients!$H$11)*$G96)))</f>
        <v>0.12962797248832633</v>
      </c>
      <c r="O96" s="29">
        <f>IF('Peak Areas'!R92=0,0,((('Peak Areas'!R92*Coefficients!$G$39+Coefficients!$H$39)*$G96)))</f>
        <v>0.26172926879865355</v>
      </c>
      <c r="P96" s="29">
        <f>IF('Peak Areas'!S92=0,0,((('Peak Areas'!S92*Coefficients!$G$46+Coefficients!$H$46)*$G96)))</f>
        <v>0</v>
      </c>
      <c r="Q96" s="29">
        <f>IF('Peak Areas'!T92=0,0,((('Peak Areas'!T92*Coefficients!$G$51+Coefficients!$H$51)*$G96)))</f>
        <v>0</v>
      </c>
      <c r="R96" s="29">
        <f>IF('Peak Areas'!U92=0,0,((('Peak Areas'!U92*Coefficients!$G$26+Coefficients!$H$26)*$G96)))</f>
        <v>1.0605695230029144</v>
      </c>
      <c r="S96" s="29">
        <f>IF('Peak Areas'!V92=0,0,((('Peak Areas'!V92*Coefficients!$G$13+Coefficients!$H$13)*$G96)))</f>
        <v>0.36284838860303148</v>
      </c>
      <c r="T96" s="29">
        <f>IF('Peak Areas'!W92=0,0,((('Peak Areas'!W92*Coefficients!$G$12+Coefficients!$H$12)*$G96)))</f>
        <v>0.31866034287341377</v>
      </c>
      <c r="U96" s="29">
        <f>IF('Peak Areas'!X92=0,0,((('Peak Areas'!X92*Coefficients!$G$27+Coefficients!$H$27)*$G96)))</f>
        <v>0.12862777681829338</v>
      </c>
      <c r="V96" s="29">
        <f>IF('Peak Areas'!Y92=0,0,((('Peak Areas'!Y92*Coefficients!$G$34+Coefficients!$H$34)*$G96)))</f>
        <v>0.93909199963817036</v>
      </c>
      <c r="W96" s="29">
        <f>IF('Peak Areas'!Z92=0,0,((('Peak Areas'!Z92*Coefficients!$G$52+Coefficients!$H$52)*$G96)))</f>
        <v>0.70650914831261546</v>
      </c>
      <c r="X96" s="29">
        <f>IF('Peak Areas'!AA92=0,0,((('Peak Areas'!AA92*Coefficients!$G$33+Coefficients!$H$33)*$G96)))</f>
        <v>0</v>
      </c>
      <c r="Y96" s="29">
        <f>IF('Peak Areas'!AC92=0,0,((('Peak Areas'!AC92*Coefficients!$G$19+Coefficients!$H$19)*$G96)))</f>
        <v>0.8706676313036027</v>
      </c>
      <c r="Z96" s="29">
        <f>IF('Peak Areas'!AD92=0,0,((('Peak Areas'!AD92*Coefficients!$G$18+Coefficients!$H$18)*$G96)))</f>
        <v>0</v>
      </c>
      <c r="AA96" s="29">
        <f>IF('Peak Areas'!AE92=0,0,((('Peak Areas'!AE92*Coefficients!$G$18+Coefficients!$H$18)*$G96)))</f>
        <v>11.99273920619814</v>
      </c>
      <c r="AB96" s="29">
        <f>IF('Peak Areas'!AF92=0,0,((('Peak Areas'!AF92*Coefficients!$G$18+Coefficients!$H$18)*$G96)))</f>
        <v>0.64544692102395995</v>
      </c>
      <c r="AC96" s="29">
        <f>IF('Peak Areas'!AG92=0,0,((('Peak Areas'!AG92*Coefficients!$G$7+Coefficients!$H$7)*$G96)))</f>
        <v>0.10902923517247685</v>
      </c>
      <c r="AD96" s="29">
        <f>IF('Peak Areas'!AH92=0,0,((('Peak Areas'!AH92*Coefficients!$G$6+Coefficients!$H$6)*$G96)))</f>
        <v>1.9343833818653724</v>
      </c>
      <c r="AE96" s="29">
        <f>IF('Peak Areas'!AI92=0,0,((('Peak Areas'!AI92*Coefficients!$G$38+Coefficients!$H$38)*$G96)))</f>
        <v>2.212106931946396</v>
      </c>
      <c r="AF96" s="29">
        <f>IF('Peak Areas'!AJ92=0,0,((('Peak Areas'!AJ92*Coefficients!$G$24+Coefficients!$H$24)*$G96)))</f>
        <v>0</v>
      </c>
      <c r="AG96" s="29">
        <f>IF('Peak Areas'!AK92=0,0,((('Peak Areas'!AK92*Coefficients!$G$31+Coefficients!$H$31)*$G96)))</f>
        <v>0.59382515478380504</v>
      </c>
      <c r="AH96" s="29">
        <f>IF('Peak Areas'!AL92=0,0,((('Peak Areas'!AL92*Coefficients!$G$15+Coefficients!$H$15)*$G96)))</f>
        <v>0</v>
      </c>
      <c r="AI96" s="29">
        <f>IF('Peak Areas'!AM92=0,0,((('Peak Areas'!AM92*Coefficients!$G$38+Coefficients!$H$38)*$G96)))</f>
        <v>0</v>
      </c>
      <c r="AK96" s="29">
        <f>IF('Peak Areas'!K92=0,0,((('Peak Areas'!K92*Coefficients!$G$22+Coefficients!$H$22)*$G96)))</f>
        <v>0</v>
      </c>
      <c r="AL96" s="29">
        <f t="shared" si="2"/>
        <v>11.99273920619814</v>
      </c>
      <c r="AM96" s="29">
        <f t="shared" si="3"/>
        <v>12.638186127222099</v>
      </c>
    </row>
    <row r="97" spans="1:39" x14ac:dyDescent="0.25">
      <c r="A97" s="2">
        <f>'Peak Areas'!A93</f>
        <v>0</v>
      </c>
      <c r="B97" s="60">
        <f>'Peak Areas'!B93</f>
        <v>0</v>
      </c>
      <c r="C97" s="2">
        <f>'Peak Areas'!C93</f>
        <v>100</v>
      </c>
      <c r="D97" s="2">
        <f>'Peak Areas'!D93</f>
        <v>0</v>
      </c>
      <c r="E97" s="2" t="str">
        <f>'Peak Areas'!E93</f>
        <v>6ppd-q</v>
      </c>
      <c r="F97" s="29">
        <f>'Peak Areas'!F93</f>
        <v>0.05</v>
      </c>
      <c r="G97" s="29">
        <f>((1/'Peak Areas'!$G93)*(('Peak Areas'!$H93+('Internal Standard'!$E$10/1000))/'Peak Areas'!$F93)*'Peak Areas'!$J93)*H97</f>
        <v>0.10905748148099402</v>
      </c>
      <c r="H97" s="29">
        <f>(('Internal Standard'!$F$13*('Peak Areas'!G93/'Internal Standard'!$C$10))/'Peak Areas'!AB93)</f>
        <v>0.99143164982721854</v>
      </c>
      <c r="I97" s="29">
        <f>IF('Peak Areas'!L93=0,0,((('Peak Areas'!L93*Coefficients!$G$21+Coefficients!$H$21)*$G97)))</f>
        <v>6.57537371030152E-2</v>
      </c>
      <c r="J97" s="29">
        <f>IF('Peak Areas'!M93=0,0,((('Peak Areas'!M93*Coefficients!$G$20+Coefficients!$H$20)*$G97)))</f>
        <v>0.39004389800547579</v>
      </c>
      <c r="K97" s="29">
        <f>IF('Peak Areas'!N93=0,0,((('Peak Areas'!N93*Coefficients!$G$41+Coefficients!$H$41)*$G97)))</f>
        <v>3.3960911970461541E-2</v>
      </c>
      <c r="L97" s="29">
        <f>IF('Peak Areas'!O93=0,0,((('Peak Areas'!O93*Coefficients!$G$10+Coefficients!$H$10)*$G97)))</f>
        <v>0</v>
      </c>
      <c r="M97" s="29">
        <f>IF('Peak Areas'!P93=0,0,((('Peak Areas'!P93*Coefficients!$G$32+Coefficients!$H$32)*$G97)))</f>
        <v>3.0388140933294161</v>
      </c>
      <c r="N97" s="29">
        <f>IF('Peak Areas'!Q93=0,0,((('Peak Areas'!Q93*Coefficients!$G$11+Coefficients!$H$11)*$G97)))</f>
        <v>0.11339082878385902</v>
      </c>
      <c r="O97" s="29">
        <f>IF('Peak Areas'!R93=0,0,((('Peak Areas'!R93*Coefficients!$G$39+Coefficients!$H$39)*$G97)))</f>
        <v>0.2150299636008568</v>
      </c>
      <c r="P97" s="29">
        <f>IF('Peak Areas'!S93=0,0,((('Peak Areas'!S93*Coefficients!$G$46+Coefficients!$H$46)*$G97)))</f>
        <v>0</v>
      </c>
      <c r="Q97" s="29">
        <f>IF('Peak Areas'!T93=0,0,((('Peak Areas'!T93*Coefficients!$G$51+Coefficients!$H$51)*$G97)))</f>
        <v>0</v>
      </c>
      <c r="R97" s="29">
        <f>IF('Peak Areas'!U93=0,0,((('Peak Areas'!U93*Coefficients!$G$26+Coefficients!$H$26)*$G97)))</f>
        <v>1.1436726685827574</v>
      </c>
      <c r="S97" s="29">
        <f>IF('Peak Areas'!V93=0,0,((('Peak Areas'!V93*Coefficients!$G$13+Coefficients!$H$13)*$G97)))</f>
        <v>0.37836117162914107</v>
      </c>
      <c r="T97" s="29">
        <f>IF('Peak Areas'!W93=0,0,((('Peak Areas'!W93*Coefficients!$G$12+Coefficients!$H$12)*$G97)))</f>
        <v>0.26348910216370436</v>
      </c>
      <c r="U97" s="29">
        <f>IF('Peak Areas'!X93=0,0,((('Peak Areas'!X93*Coefficients!$G$27+Coefficients!$H$27)*$G97)))</f>
        <v>0.16818842380556831</v>
      </c>
      <c r="V97" s="29">
        <f>IF('Peak Areas'!Y93=0,0,((('Peak Areas'!Y93*Coefficients!$G$34+Coefficients!$H$34)*$G97)))</f>
        <v>0.81245169683742946</v>
      </c>
      <c r="W97" s="29">
        <f>IF('Peak Areas'!Z93=0,0,((('Peak Areas'!Z93*Coefficients!$G$52+Coefficients!$H$52)*$G97)))</f>
        <v>0.71426209849613242</v>
      </c>
      <c r="X97" s="29">
        <f>IF('Peak Areas'!AA93=0,0,((('Peak Areas'!AA93*Coefficients!$G$33+Coefficients!$H$33)*$G97)))</f>
        <v>7.6158855920489113E-2</v>
      </c>
      <c r="Y97" s="29">
        <f>IF('Peak Areas'!AC93=0,0,((('Peak Areas'!AC93*Coefficients!$G$19+Coefficients!$H$19)*$G97)))</f>
        <v>0.60957205964331984</v>
      </c>
      <c r="Z97" s="29">
        <f>IF('Peak Areas'!AD93=0,0,((('Peak Areas'!AD93*Coefficients!$G$18+Coefficients!$H$18)*$G97)))</f>
        <v>0</v>
      </c>
      <c r="AA97" s="29">
        <f>IF('Peak Areas'!AE93=0,0,((('Peak Areas'!AE93*Coefficients!$G$18+Coefficients!$H$18)*$G97)))</f>
        <v>10.884645007409793</v>
      </c>
      <c r="AB97" s="29">
        <f>IF('Peak Areas'!AF93=0,0,((('Peak Areas'!AF93*Coefficients!$G$18+Coefficients!$H$18)*$G97)))</f>
        <v>0.52845696980068979</v>
      </c>
      <c r="AC97" s="29">
        <f>IF('Peak Areas'!AG93=0,0,((('Peak Areas'!AG93*Coefficients!$G$7+Coefficients!$H$7)*$G97)))</f>
        <v>8.4440839967449763E-2</v>
      </c>
      <c r="AD97" s="29">
        <f>IF('Peak Areas'!AH93=0,0,((('Peak Areas'!AH93*Coefficients!$G$6+Coefficients!$H$6)*$G97)))</f>
        <v>1.7558246158093507</v>
      </c>
      <c r="AE97" s="29">
        <f>IF('Peak Areas'!AI93=0,0,((('Peak Areas'!AI93*Coefficients!$G$38+Coefficients!$H$38)*$G97)))</f>
        <v>2.3024478623766167</v>
      </c>
      <c r="AF97" s="29">
        <f>IF('Peak Areas'!AJ93=0,0,((('Peak Areas'!AJ93*Coefficients!$G$24+Coefficients!$H$24)*$G97)))</f>
        <v>0</v>
      </c>
      <c r="AG97" s="29">
        <f>IF('Peak Areas'!AK93=0,0,((('Peak Areas'!AK93*Coefficients!$G$31+Coefficients!$H$31)*$G97)))</f>
        <v>0.59026171916682968</v>
      </c>
      <c r="AH97" s="29">
        <f>IF('Peak Areas'!AL93=0,0,((('Peak Areas'!AL93*Coefficients!$G$15+Coefficients!$H$15)*$G97)))</f>
        <v>0</v>
      </c>
      <c r="AI97" s="29">
        <f>IF('Peak Areas'!AM93=0,0,((('Peak Areas'!AM93*Coefficients!$G$38+Coefficients!$H$38)*$G97)))</f>
        <v>0</v>
      </c>
      <c r="AK97" s="29">
        <f>IF('Peak Areas'!K93=0,0,((('Peak Areas'!K93*Coefficients!$G$22+Coefficients!$H$22)*$G97)))</f>
        <v>0</v>
      </c>
      <c r="AL97" s="29">
        <f t="shared" si="2"/>
        <v>10.884645007409793</v>
      </c>
      <c r="AM97" s="29">
        <f t="shared" si="3"/>
        <v>11.413101977210482</v>
      </c>
    </row>
    <row r="98" spans="1:39" x14ac:dyDescent="0.25">
      <c r="A98" s="2">
        <f>'Peak Areas'!A94</f>
        <v>0</v>
      </c>
      <c r="B98" s="60">
        <f>'Peak Areas'!B94</f>
        <v>0</v>
      </c>
      <c r="C98" s="2">
        <f>'Peak Areas'!C94</f>
        <v>100</v>
      </c>
      <c r="D98" s="2">
        <f>'Peak Areas'!D94</f>
        <v>0</v>
      </c>
      <c r="E98" s="2" t="str">
        <f>'Peak Areas'!E94</f>
        <v>6ppd-q</v>
      </c>
      <c r="F98" s="29">
        <f>'Peak Areas'!F94</f>
        <v>0.05</v>
      </c>
      <c r="G98" s="29">
        <f>((1/'Peak Areas'!$G94)*(('Peak Areas'!$H94+('Internal Standard'!$E$10/1000))/'Peak Areas'!$F94)*'Peak Areas'!$J94)*H98</f>
        <v>0.10292699231550856</v>
      </c>
      <c r="H98" s="29">
        <f>(('Internal Standard'!$F$13*('Peak Areas'!G94/'Internal Standard'!$C$10))/'Peak Areas'!AB94)</f>
        <v>0.93569993014098707</v>
      </c>
      <c r="I98" s="29">
        <f>IF('Peak Areas'!L94=0,0,((('Peak Areas'!L94*Coefficients!$G$21+Coefficients!$H$21)*$G98)))</f>
        <v>0</v>
      </c>
      <c r="J98" s="29">
        <f>IF('Peak Areas'!M94=0,0,((('Peak Areas'!M94*Coefficients!$G$20+Coefficients!$H$20)*$G98)))</f>
        <v>0.38104161038056605</v>
      </c>
      <c r="K98" s="29">
        <f>IF('Peak Areas'!N94=0,0,((('Peak Areas'!N94*Coefficients!$G$41+Coefficients!$H$41)*$G98)))</f>
        <v>8.0370694693221459E-2</v>
      </c>
      <c r="L98" s="29">
        <f>IF('Peak Areas'!O94=0,0,((('Peak Areas'!O94*Coefficients!$G$10+Coefficients!$H$10)*$G98)))</f>
        <v>0</v>
      </c>
      <c r="M98" s="29">
        <f>IF('Peak Areas'!P94=0,0,((('Peak Areas'!P94*Coefficients!$G$32+Coefficients!$H$32)*$G98)))</f>
        <v>2.9103848626849964</v>
      </c>
      <c r="N98" s="29">
        <f>IF('Peak Areas'!Q94=0,0,((('Peak Areas'!Q94*Coefficients!$G$11+Coefficients!$H$11)*$G98)))</f>
        <v>0.12014604643194612</v>
      </c>
      <c r="O98" s="29">
        <f>IF('Peak Areas'!R94=0,0,((('Peak Areas'!R94*Coefficients!$G$39+Coefficients!$H$39)*$G98)))</f>
        <v>0.24261030753613036</v>
      </c>
      <c r="P98" s="29">
        <f>IF('Peak Areas'!S94=0,0,((('Peak Areas'!S94*Coefficients!$G$46+Coefficients!$H$46)*$G98)))</f>
        <v>0</v>
      </c>
      <c r="Q98" s="29">
        <f>IF('Peak Areas'!T94=0,0,((('Peak Areas'!T94*Coefficients!$G$51+Coefficients!$H$51)*$G98)))</f>
        <v>3.6285173568519065E-3</v>
      </c>
      <c r="R98" s="29">
        <f>IF('Peak Areas'!U94=0,0,((('Peak Areas'!U94*Coefficients!$G$26+Coefficients!$H$26)*$G98)))</f>
        <v>0.98852871987512081</v>
      </c>
      <c r="S98" s="29">
        <f>IF('Peak Areas'!V94=0,0,((('Peak Areas'!V94*Coefficients!$G$13+Coefficients!$H$13)*$G98)))</f>
        <v>0.33013584096500059</v>
      </c>
      <c r="T98" s="29">
        <f>IF('Peak Areas'!W94=0,0,((('Peak Areas'!W94*Coefficients!$G$12+Coefficients!$H$12)*$G98)))</f>
        <v>0.26631413486296707</v>
      </c>
      <c r="U98" s="29">
        <f>IF('Peak Areas'!X94=0,0,((('Peak Areas'!X94*Coefficients!$G$27+Coefficients!$H$27)*$G98)))</f>
        <v>0.118738930575131</v>
      </c>
      <c r="V98" s="29">
        <f>IF('Peak Areas'!Y94=0,0,((('Peak Areas'!Y94*Coefficients!$G$34+Coefficients!$H$34)*$G98)))</f>
        <v>0.80726172739383006</v>
      </c>
      <c r="W98" s="29">
        <f>IF('Peak Areas'!Z94=0,0,((('Peak Areas'!Z94*Coefficients!$G$52+Coefficients!$H$52)*$G98)))</f>
        <v>0.70773506081266946</v>
      </c>
      <c r="X98" s="29">
        <f>IF('Peak Areas'!AA94=0,0,((('Peak Areas'!AA94*Coefficients!$G$33+Coefficients!$H$33)*$G98)))</f>
        <v>7.2208689025509129E-2</v>
      </c>
      <c r="Y98" s="29">
        <f>IF('Peak Areas'!AC94=0,0,((('Peak Areas'!AC94*Coefficients!$G$19+Coefficients!$H$19)*$G98)))</f>
        <v>0.72847060921333184</v>
      </c>
      <c r="Z98" s="29">
        <f>IF('Peak Areas'!AD94=0,0,((('Peak Areas'!AD94*Coefficients!$G$18+Coefficients!$H$18)*$G98)))</f>
        <v>0</v>
      </c>
      <c r="AA98" s="29">
        <f>IF('Peak Areas'!AE94=0,0,((('Peak Areas'!AE94*Coefficients!$G$18+Coefficients!$H$18)*$G98)))</f>
        <v>11.003023313852321</v>
      </c>
      <c r="AB98" s="29">
        <f>IF('Peak Areas'!AF94=0,0,((('Peak Areas'!AF94*Coefficients!$G$18+Coefficients!$H$18)*$G98)))</f>
        <v>0.5904299561326164</v>
      </c>
      <c r="AC98" s="29">
        <f>IF('Peak Areas'!AG94=0,0,((('Peak Areas'!AG94*Coefficients!$G$7+Coefficients!$H$7)*$G98)))</f>
        <v>8.8576453804009692E-2</v>
      </c>
      <c r="AD98" s="29">
        <f>IF('Peak Areas'!AH94=0,0,((('Peak Areas'!AH94*Coefficients!$G$6+Coefficients!$H$6)*$G98)))</f>
        <v>1.8059633245385056</v>
      </c>
      <c r="AE98" s="29">
        <f>IF('Peak Areas'!AI94=0,0,((('Peak Areas'!AI94*Coefficients!$G$38+Coefficients!$H$38)*$G98)))</f>
        <v>2.257732086414721</v>
      </c>
      <c r="AF98" s="29">
        <f>IF('Peak Areas'!AJ94=0,0,((('Peak Areas'!AJ94*Coefficients!$G$24+Coefficients!$H$24)*$G98)))</f>
        <v>1.235361553448412E-2</v>
      </c>
      <c r="AG98" s="29">
        <f>IF('Peak Areas'!AK94=0,0,((('Peak Areas'!AK94*Coefficients!$G$31+Coefficients!$H$31)*$G98)))</f>
        <v>0.57618118246476269</v>
      </c>
      <c r="AH98" s="29">
        <f>IF('Peak Areas'!AL94=0,0,((('Peak Areas'!AL94*Coefficients!$G$15+Coefficients!$H$15)*$G98)))</f>
        <v>0</v>
      </c>
      <c r="AI98" s="29">
        <f>IF('Peak Areas'!AM94=0,0,((('Peak Areas'!AM94*Coefficients!$G$38+Coefficients!$H$38)*$G98)))</f>
        <v>0</v>
      </c>
      <c r="AK98" s="29">
        <f>IF('Peak Areas'!K94=0,0,((('Peak Areas'!K94*Coefficients!$G$22+Coefficients!$H$22)*$G98)))</f>
        <v>0</v>
      </c>
      <c r="AL98" s="29">
        <f t="shared" si="2"/>
        <v>11.003023313852321</v>
      </c>
      <c r="AM98" s="29">
        <f t="shared" si="3"/>
        <v>11.593453269984938</v>
      </c>
    </row>
    <row r="99" spans="1:39" x14ac:dyDescent="0.25">
      <c r="A99" s="2">
        <f>'Peak Areas'!A95</f>
        <v>0</v>
      </c>
      <c r="B99" s="60">
        <f>'Peak Areas'!B95</f>
        <v>0</v>
      </c>
      <c r="C99" s="2">
        <f>'Peak Areas'!C95</f>
        <v>100</v>
      </c>
      <c r="D99" s="2">
        <f>'Peak Areas'!D95</f>
        <v>0</v>
      </c>
      <c r="E99" s="2" t="str">
        <f>'Peak Areas'!E95</f>
        <v>6ppd-q</v>
      </c>
      <c r="F99" s="29">
        <f>'Peak Areas'!F95</f>
        <v>0.05</v>
      </c>
      <c r="G99" s="29">
        <f>((1/'Peak Areas'!$G95)*(('Peak Areas'!$H95+('Internal Standard'!$E$10/1000))/'Peak Areas'!$F95)*'Peak Areas'!$J95)*H99</f>
        <v>0.10600902018084642</v>
      </c>
      <c r="H99" s="29">
        <f>(('Internal Standard'!$F$13*('Peak Areas'!G95/'Internal Standard'!$C$10))/'Peak Areas'!AB95)</f>
        <v>0.9637183652804221</v>
      </c>
      <c r="I99" s="29">
        <f>IF('Peak Areas'!L95=0,0,((('Peak Areas'!L95*Coefficients!$G$21+Coefficients!$H$21)*$G99)))</f>
        <v>0</v>
      </c>
      <c r="J99" s="29">
        <f>IF('Peak Areas'!M95=0,0,((('Peak Areas'!M95*Coefficients!$G$20+Coefficients!$H$20)*$G99)))</f>
        <v>0.42175472638757544</v>
      </c>
      <c r="K99" s="29">
        <f>IF('Peak Areas'!N95=0,0,((('Peak Areas'!N95*Coefficients!$G$41+Coefficients!$H$41)*$G99)))</f>
        <v>3.9981748895235314E-2</v>
      </c>
      <c r="L99" s="29">
        <f>IF('Peak Areas'!O95=0,0,((('Peak Areas'!O95*Coefficients!$G$10+Coefficients!$H$10)*$G99)))</f>
        <v>0</v>
      </c>
      <c r="M99" s="29">
        <f>IF('Peak Areas'!P95=0,0,((('Peak Areas'!P95*Coefficients!$G$32+Coefficients!$H$32)*$G99)))</f>
        <v>3.1875691423271757</v>
      </c>
      <c r="N99" s="29">
        <f>IF('Peak Areas'!Q95=0,0,((('Peak Areas'!Q95*Coefficients!$G$11+Coefficients!$H$11)*$G99)))</f>
        <v>0.12165484639854252</v>
      </c>
      <c r="O99" s="29">
        <f>IF('Peak Areas'!R95=0,0,((('Peak Areas'!R95*Coefficients!$G$39+Coefficients!$H$39)*$G99)))</f>
        <v>0.24348819664544419</v>
      </c>
      <c r="P99" s="29">
        <f>IF('Peak Areas'!S95=0,0,((('Peak Areas'!S95*Coefficients!$G$46+Coefficients!$H$46)*$G99)))</f>
        <v>0</v>
      </c>
      <c r="Q99" s="29">
        <f>IF('Peak Areas'!T95=0,0,((('Peak Areas'!T95*Coefficients!$G$51+Coefficients!$H$51)*$G99)))</f>
        <v>0</v>
      </c>
      <c r="R99" s="29">
        <f>IF('Peak Areas'!U95=0,0,((('Peak Areas'!U95*Coefficients!$G$26+Coefficients!$H$26)*$G99)))</f>
        <v>0.89982056239048824</v>
      </c>
      <c r="S99" s="29">
        <f>IF('Peak Areas'!V95=0,0,((('Peak Areas'!V95*Coefficients!$G$13+Coefficients!$H$13)*$G99)))</f>
        <v>0.30742004251213045</v>
      </c>
      <c r="T99" s="29">
        <f>IF('Peak Areas'!W95=0,0,((('Peak Areas'!W95*Coefficients!$G$12+Coefficients!$H$12)*$G99)))</f>
        <v>0.20784145259693496</v>
      </c>
      <c r="U99" s="29">
        <f>IF('Peak Areas'!X95=0,0,((('Peak Areas'!X95*Coefficients!$G$27+Coefficients!$H$27)*$G99)))</f>
        <v>9.613384786883522E-2</v>
      </c>
      <c r="V99" s="29">
        <f>IF('Peak Areas'!Y95=0,0,((('Peak Areas'!Y95*Coefficients!$G$34+Coefficients!$H$34)*$G99)))</f>
        <v>0.76489898245956323</v>
      </c>
      <c r="W99" s="29">
        <f>IF('Peak Areas'!Z95=0,0,((('Peak Areas'!Z95*Coefficients!$G$52+Coefficients!$H$52)*$G99)))</f>
        <v>0.61837353984394894</v>
      </c>
      <c r="X99" s="29">
        <f>IF('Peak Areas'!AA95=0,0,((('Peak Areas'!AA95*Coefficients!$G$33+Coefficients!$H$33)*$G99)))</f>
        <v>6.1227679735181589E-2</v>
      </c>
      <c r="Y99" s="29">
        <f>IF('Peak Areas'!AC95=0,0,((('Peak Areas'!AC95*Coefficients!$G$19+Coefficients!$H$19)*$G99)))</f>
        <v>0.68523085535463135</v>
      </c>
      <c r="Z99" s="29">
        <f>IF('Peak Areas'!AD95=0,0,((('Peak Areas'!AD95*Coefficients!$G$18+Coefficients!$H$18)*$G99)))</f>
        <v>0</v>
      </c>
      <c r="AA99" s="29">
        <f>IF('Peak Areas'!AE95=0,0,((('Peak Areas'!AE95*Coefficients!$G$18+Coefficients!$H$18)*$G99)))</f>
        <v>11.471772156083995</v>
      </c>
      <c r="AB99" s="29">
        <f>IF('Peak Areas'!AF95=0,0,((('Peak Areas'!AF95*Coefficients!$G$18+Coefficients!$H$18)*$G99)))</f>
        <v>0.5966162054599663</v>
      </c>
      <c r="AC99" s="29">
        <f>IF('Peak Areas'!AG95=0,0,((('Peak Areas'!AG95*Coefficients!$G$7+Coefficients!$H$7)*$G99)))</f>
        <v>0.11957460675479711</v>
      </c>
      <c r="AD99" s="29">
        <f>IF('Peak Areas'!AH95=0,0,((('Peak Areas'!AH95*Coefficients!$G$6+Coefficients!$H$6)*$G99)))</f>
        <v>1.8203693527240818</v>
      </c>
      <c r="AE99" s="29">
        <f>IF('Peak Areas'!AI95=0,0,((('Peak Areas'!AI95*Coefficients!$G$38+Coefficients!$H$38)*$G99)))</f>
        <v>2.0417212178292883</v>
      </c>
      <c r="AF99" s="29">
        <f>IF('Peak Areas'!AJ95=0,0,((('Peak Areas'!AJ95*Coefficients!$G$24+Coefficients!$H$24)*$G99)))</f>
        <v>1.3438044918903687E-2</v>
      </c>
      <c r="AG99" s="29">
        <f>IF('Peak Areas'!AK95=0,0,((('Peak Areas'!AK95*Coefficients!$G$31+Coefficients!$H$31)*$G99)))</f>
        <v>0.56752290631150815</v>
      </c>
      <c r="AH99" s="29">
        <f>IF('Peak Areas'!AL95=0,0,((('Peak Areas'!AL95*Coefficients!$G$15+Coefficients!$H$15)*$G99)))</f>
        <v>0</v>
      </c>
      <c r="AI99" s="29">
        <f>IF('Peak Areas'!AM95=0,0,((('Peak Areas'!AM95*Coefficients!$G$38+Coefficients!$H$38)*$G99)))</f>
        <v>0</v>
      </c>
      <c r="AK99" s="29">
        <f>IF('Peak Areas'!K95=0,0,((('Peak Areas'!K95*Coefficients!$G$22+Coefficients!$H$22)*$G99)))</f>
        <v>0</v>
      </c>
      <c r="AL99" s="29">
        <f t="shared" si="2"/>
        <v>11.471772156083995</v>
      </c>
      <c r="AM99" s="29">
        <f t="shared" si="3"/>
        <v>12.068388361543962</v>
      </c>
    </row>
    <row r="100" spans="1:39" x14ac:dyDescent="0.25">
      <c r="A100" s="2">
        <f>'Peak Areas'!A96</f>
        <v>0</v>
      </c>
      <c r="B100" s="60">
        <f>'Peak Areas'!B96</f>
        <v>0</v>
      </c>
      <c r="C100" s="2">
        <f>'Peak Areas'!C96</f>
        <v>125</v>
      </c>
      <c r="D100" s="2">
        <f>'Peak Areas'!D96</f>
        <v>0</v>
      </c>
      <c r="E100" s="2" t="str">
        <f>'Peak Areas'!E96</f>
        <v>6ppd-q</v>
      </c>
      <c r="F100" s="29">
        <f>'Peak Areas'!F96</f>
        <v>0.1</v>
      </c>
      <c r="G100" s="29">
        <f>((1/'Peak Areas'!$G96)*(('Peak Areas'!$H96+('Internal Standard'!$E$10/1000))/'Peak Areas'!$F96)*'Peak Areas'!$J96)*H100</f>
        <v>5.2927628003182882E-2</v>
      </c>
      <c r="H100" s="29">
        <f>(('Internal Standard'!$F$13*('Peak Areas'!G96/'Internal Standard'!$C$10))/'Peak Areas'!AB96)</f>
        <v>0.96232050914877976</v>
      </c>
      <c r="I100" s="29">
        <f>IF('Peak Areas'!L96=0,0,((('Peak Areas'!L96*Coefficients!$G$21+Coefficients!$H$21)*$G100)))</f>
        <v>3.6738529472188038E-2</v>
      </c>
      <c r="J100" s="29">
        <f>IF('Peak Areas'!M96=0,0,((('Peak Areas'!M96*Coefficients!$G$20+Coefficients!$H$20)*$G100)))</f>
        <v>0.1977674482788804</v>
      </c>
      <c r="K100" s="29">
        <f>IF('Peak Areas'!N96=0,0,((('Peak Areas'!N96*Coefficients!$G$41+Coefficients!$H$41)*$G100)))</f>
        <v>2.0494439648037328E-2</v>
      </c>
      <c r="L100" s="29">
        <f>IF('Peak Areas'!O96=0,0,((('Peak Areas'!O96*Coefficients!$G$10+Coefficients!$H$10)*$G100)))</f>
        <v>0</v>
      </c>
      <c r="M100" s="29">
        <f>IF('Peak Areas'!P96=0,0,((('Peak Areas'!P96*Coefficients!$G$32+Coefficients!$H$32)*$G100)))</f>
        <v>1.5853267236897584</v>
      </c>
      <c r="N100" s="29">
        <f>IF('Peak Areas'!Q96=0,0,((('Peak Areas'!Q96*Coefficients!$G$11+Coefficients!$H$11)*$G100)))</f>
        <v>5.9594355188834706E-2</v>
      </c>
      <c r="O100" s="29">
        <f>IF('Peak Areas'!R96=0,0,((('Peak Areas'!R96*Coefficients!$G$39+Coefficients!$H$39)*$G100)))</f>
        <v>0.1025335494526181</v>
      </c>
      <c r="P100" s="29">
        <f>IF('Peak Areas'!S96=0,0,((('Peak Areas'!S96*Coefficients!$G$46+Coefficients!$H$46)*$G100)))</f>
        <v>0</v>
      </c>
      <c r="Q100" s="29">
        <f>IF('Peak Areas'!T96=0,0,((('Peak Areas'!T96*Coefficients!$G$51+Coefficients!$H$51)*$G100)))</f>
        <v>0</v>
      </c>
      <c r="R100" s="29">
        <f>IF('Peak Areas'!U96=0,0,((('Peak Areas'!U96*Coefficients!$G$26+Coefficients!$H$26)*$G100)))</f>
        <v>0.4774080263032604</v>
      </c>
      <c r="S100" s="29">
        <f>IF('Peak Areas'!V96=0,0,((('Peak Areas'!V96*Coefficients!$G$13+Coefficients!$H$13)*$G100)))</f>
        <v>0.17453178555755075</v>
      </c>
      <c r="T100" s="29">
        <f>IF('Peak Areas'!W96=0,0,((('Peak Areas'!W96*Coefficients!$G$12+Coefficients!$H$12)*$G100)))</f>
        <v>0.10459483906537273</v>
      </c>
      <c r="U100" s="29">
        <f>IF('Peak Areas'!X96=0,0,((('Peak Areas'!X96*Coefficients!$G$27+Coefficients!$H$27)*$G100)))</f>
        <v>6.2789459631259231E-2</v>
      </c>
      <c r="V100" s="29">
        <f>IF('Peak Areas'!Y96=0,0,((('Peak Areas'!Y96*Coefficients!$G$34+Coefficients!$H$34)*$G100)))</f>
        <v>0.35296574189550367</v>
      </c>
      <c r="W100" s="29">
        <f>IF('Peak Areas'!Z96=0,0,((('Peak Areas'!Z96*Coefficients!$G$52+Coefficients!$H$52)*$G100)))</f>
        <v>0.30490506798369793</v>
      </c>
      <c r="X100" s="29">
        <f>IF('Peak Areas'!AA96=0,0,((('Peak Areas'!AA96*Coefficients!$G$33+Coefficients!$H$33)*$G100)))</f>
        <v>2.0849243511458396E-2</v>
      </c>
      <c r="Y100" s="29">
        <f>IF('Peak Areas'!AC96=0,0,((('Peak Areas'!AC96*Coefficients!$G$19+Coefficients!$H$19)*$G100)))</f>
        <v>0.28340960870002585</v>
      </c>
      <c r="Z100" s="29">
        <f>IF('Peak Areas'!AD96=0,0,((('Peak Areas'!AD96*Coefficients!$G$18+Coefficients!$H$18)*$G100)))</f>
        <v>0</v>
      </c>
      <c r="AA100" s="29">
        <f>IF('Peak Areas'!AE96=0,0,((('Peak Areas'!AE96*Coefficients!$G$18+Coefficients!$H$18)*$G100)))</f>
        <v>5.3828755246431452</v>
      </c>
      <c r="AB100" s="29">
        <f>IF('Peak Areas'!AF96=0,0,((('Peak Areas'!AF96*Coefficients!$G$18+Coefficients!$H$18)*$G100)))</f>
        <v>0.28425394462489084</v>
      </c>
      <c r="AC100" s="29">
        <f>IF('Peak Areas'!AG96=0,0,((('Peak Areas'!AG96*Coefficients!$G$7+Coefficients!$H$7)*$G100)))</f>
        <v>8.1996028658888664E-2</v>
      </c>
      <c r="AD100" s="29">
        <f>IF('Peak Areas'!AH96=0,0,((('Peak Areas'!AH96*Coefficients!$G$6+Coefficients!$H$6)*$G100)))</f>
        <v>0.87433312610655012</v>
      </c>
      <c r="AE100" s="29">
        <f>IF('Peak Areas'!AI96=0,0,((('Peak Areas'!AI96*Coefficients!$G$38+Coefficients!$H$38)*$G100)))</f>
        <v>0.98591566112416151</v>
      </c>
      <c r="AF100" s="29">
        <f>IF('Peak Areas'!AJ96=0,0,((('Peak Areas'!AJ96*Coefficients!$G$24+Coefficients!$H$24)*$G100)))</f>
        <v>5.1877622694008873E-3</v>
      </c>
      <c r="AG100" s="29">
        <f>IF('Peak Areas'!AK96=0,0,((('Peak Areas'!AK96*Coefficients!$G$31+Coefficients!$H$31)*$G100)))</f>
        <v>0.2919358316653734</v>
      </c>
      <c r="AH100" s="29">
        <f>IF('Peak Areas'!AL96=0,0,((('Peak Areas'!AL96*Coefficients!$G$15+Coefficients!$H$15)*$G100)))</f>
        <v>0</v>
      </c>
      <c r="AI100" s="29">
        <f>IF('Peak Areas'!AM96=0,0,((('Peak Areas'!AM96*Coefficients!$G$38+Coefficients!$H$38)*$G100)))</f>
        <v>0</v>
      </c>
      <c r="AK100" s="29">
        <f>IF('Peak Areas'!K96=0,0,((('Peak Areas'!K96*Coefficients!$G$22+Coefficients!$H$22)*$G100)))</f>
        <v>0</v>
      </c>
      <c r="AL100" s="29">
        <f t="shared" si="2"/>
        <v>5.3828755246431452</v>
      </c>
      <c r="AM100" s="29">
        <f t="shared" si="3"/>
        <v>5.6671294692680361</v>
      </c>
    </row>
    <row r="101" spans="1:39" x14ac:dyDescent="0.25">
      <c r="A101" s="2">
        <f>'Peak Areas'!A97</f>
        <v>0</v>
      </c>
      <c r="B101" s="60">
        <f>'Peak Areas'!B97</f>
        <v>0</v>
      </c>
      <c r="C101" s="2">
        <f>'Peak Areas'!C97</f>
        <v>125</v>
      </c>
      <c r="D101" s="2">
        <f>'Peak Areas'!D97</f>
        <v>0</v>
      </c>
      <c r="E101" s="2" t="str">
        <f>'Peak Areas'!E97</f>
        <v>6ppd-q</v>
      </c>
      <c r="F101" s="29">
        <f>'Peak Areas'!F97</f>
        <v>0.1</v>
      </c>
      <c r="G101" s="29">
        <f>((1/'Peak Areas'!$G97)*(('Peak Areas'!$H97+('Internal Standard'!$E$10/1000))/'Peak Areas'!$F97)*'Peak Areas'!$J97)*H101</f>
        <v>5.2009117286127622E-2</v>
      </c>
      <c r="H101" s="29">
        <f>(('Internal Standard'!$F$13*('Peak Areas'!G97/'Internal Standard'!$C$10))/'Peak Areas'!AB97)</f>
        <v>0.94562031429322957</v>
      </c>
      <c r="I101" s="29">
        <f>IF('Peak Areas'!L97=0,0,((('Peak Areas'!L97*Coefficients!$G$21+Coefficients!$H$21)*$G101)))</f>
        <v>0</v>
      </c>
      <c r="J101" s="29">
        <f>IF('Peak Areas'!M97=0,0,((('Peak Areas'!M97*Coefficients!$G$20+Coefficients!$H$20)*$G101)))</f>
        <v>0.25753788670878419</v>
      </c>
      <c r="K101" s="29">
        <f>IF('Peak Areas'!N97=0,0,((('Peak Areas'!N97*Coefficients!$G$41+Coefficients!$H$41)*$G101)))</f>
        <v>3.6767705040811255E-2</v>
      </c>
      <c r="L101" s="29">
        <f>IF('Peak Areas'!O97=0,0,((('Peak Areas'!O97*Coefficients!$G$10+Coefficients!$H$10)*$G101)))</f>
        <v>0</v>
      </c>
      <c r="M101" s="29">
        <f>IF('Peak Areas'!P97=0,0,((('Peak Areas'!P97*Coefficients!$G$32+Coefficients!$H$32)*$G101)))</f>
        <v>1.9380914247410865</v>
      </c>
      <c r="N101" s="29">
        <f>IF('Peak Areas'!Q97=0,0,((('Peak Areas'!Q97*Coefficients!$G$11+Coefficients!$H$11)*$G101)))</f>
        <v>7.0225947704396566E-2</v>
      </c>
      <c r="O101" s="29">
        <f>IF('Peak Areas'!R97=0,0,((('Peak Areas'!R97*Coefficients!$G$39+Coefficients!$H$39)*$G101)))</f>
        <v>0.16286545455725868</v>
      </c>
      <c r="P101" s="29">
        <f>IF('Peak Areas'!S97=0,0,((('Peak Areas'!S97*Coefficients!$G$46+Coefficients!$H$46)*$G101)))</f>
        <v>0</v>
      </c>
      <c r="Q101" s="29">
        <f>IF('Peak Areas'!T97=0,0,((('Peak Areas'!T97*Coefficients!$G$51+Coefficients!$H$51)*$G101)))</f>
        <v>0</v>
      </c>
      <c r="R101" s="29">
        <f>IF('Peak Areas'!U97=0,0,((('Peak Areas'!U97*Coefficients!$G$26+Coefficients!$H$26)*$G101)))</f>
        <v>0.56579248998329823</v>
      </c>
      <c r="S101" s="29">
        <f>IF('Peak Areas'!V97=0,0,((('Peak Areas'!V97*Coefficients!$G$13+Coefficients!$H$13)*$G101)))</f>
        <v>0.19956931741738781</v>
      </c>
      <c r="T101" s="29">
        <f>IF('Peak Areas'!W97=0,0,((('Peak Areas'!W97*Coefficients!$G$12+Coefficients!$H$12)*$G101)))</f>
        <v>0.14637828397435307</v>
      </c>
      <c r="U101" s="29">
        <f>IF('Peak Areas'!X97=0,0,((('Peak Areas'!X97*Coefficients!$G$27+Coefficients!$H$27)*$G101)))</f>
        <v>9.7879626719687737E-2</v>
      </c>
      <c r="V101" s="29">
        <f>IF('Peak Areas'!Y97=0,0,((('Peak Areas'!Y97*Coefficients!$G$34+Coefficients!$H$34)*$G101)))</f>
        <v>0.55241327322991773</v>
      </c>
      <c r="W101" s="29">
        <f>IF('Peak Areas'!Z97=0,0,((('Peak Areas'!Z97*Coefficients!$G$52+Coefficients!$H$52)*$G101)))</f>
        <v>0.40586076012813627</v>
      </c>
      <c r="X101" s="29">
        <f>IF('Peak Areas'!AA97=0,0,((('Peak Areas'!AA97*Coefficients!$G$33+Coefficients!$H$33)*$G101)))</f>
        <v>1.7254034552847127E-2</v>
      </c>
      <c r="Y101" s="29">
        <f>IF('Peak Areas'!AC97=0,0,((('Peak Areas'!AC97*Coefficients!$G$19+Coefficients!$H$19)*$G101)))</f>
        <v>0.52373909650845463</v>
      </c>
      <c r="Z101" s="29">
        <f>IF('Peak Areas'!AD97=0,0,((('Peak Areas'!AD97*Coefficients!$G$18+Coefficients!$H$18)*$G101)))</f>
        <v>8.8455439788036841E-2</v>
      </c>
      <c r="AA101" s="29">
        <f>IF('Peak Areas'!AE97=0,0,((('Peak Areas'!AE97*Coefficients!$G$18+Coefficients!$H$18)*$G101)))</f>
        <v>7.1322727980711971</v>
      </c>
      <c r="AB101" s="29">
        <f>IF('Peak Areas'!AF97=0,0,((('Peak Areas'!AF97*Coefficients!$G$18+Coefficients!$H$18)*$G101)))</f>
        <v>0.38942037464958656</v>
      </c>
      <c r="AC101" s="29">
        <f>IF('Peak Areas'!AG97=0,0,((('Peak Areas'!AG97*Coefficients!$G$7+Coefficients!$H$7)*$G101)))</f>
        <v>5.6431745319493722E-2</v>
      </c>
      <c r="AD101" s="29">
        <f>IF('Peak Areas'!AH97=0,0,((('Peak Areas'!AH97*Coefficients!$G$6+Coefficients!$H$6)*$G101)))</f>
        <v>1.1328076834559437</v>
      </c>
      <c r="AE101" s="29">
        <f>IF('Peak Areas'!AI97=0,0,((('Peak Areas'!AI97*Coefficients!$G$38+Coefficients!$H$38)*$G101)))</f>
        <v>1.3642053848556965</v>
      </c>
      <c r="AF101" s="29">
        <f>IF('Peak Areas'!AJ97=0,0,((('Peak Areas'!AJ97*Coefficients!$G$24+Coefficients!$H$24)*$G101)))</f>
        <v>1.0993703400299502E-2</v>
      </c>
      <c r="AG101" s="29">
        <f>IF('Peak Areas'!AK97=0,0,((('Peak Areas'!AK97*Coefficients!$G$31+Coefficients!$H$31)*$G101)))</f>
        <v>0.36238483980505276</v>
      </c>
      <c r="AH101" s="29">
        <f>IF('Peak Areas'!AL97=0,0,((('Peak Areas'!AL97*Coefficients!$G$15+Coefficients!$H$15)*$G101)))</f>
        <v>0</v>
      </c>
      <c r="AI101" s="29">
        <f>IF('Peak Areas'!AM97=0,0,((('Peak Areas'!AM97*Coefficients!$G$38+Coefficients!$H$38)*$G101)))</f>
        <v>0</v>
      </c>
      <c r="AK101" s="29">
        <f>IF('Peak Areas'!K97=0,0,((('Peak Areas'!K97*Coefficients!$G$22+Coefficients!$H$22)*$G101)))</f>
        <v>0</v>
      </c>
      <c r="AL101" s="29">
        <f t="shared" si="2"/>
        <v>7.1322727980711971</v>
      </c>
      <c r="AM101" s="29">
        <f t="shared" si="3"/>
        <v>7.6101486125088202</v>
      </c>
    </row>
    <row r="102" spans="1:39" x14ac:dyDescent="0.25">
      <c r="A102" s="2">
        <f>'Peak Areas'!A98</f>
        <v>0</v>
      </c>
      <c r="B102" s="60">
        <f>'Peak Areas'!B98</f>
        <v>0</v>
      </c>
      <c r="C102" s="2">
        <f>'Peak Areas'!C98</f>
        <v>125</v>
      </c>
      <c r="D102" s="2">
        <f>'Peak Areas'!D98</f>
        <v>0</v>
      </c>
      <c r="E102" s="2" t="str">
        <f>'Peak Areas'!E98</f>
        <v>6ppd-q</v>
      </c>
      <c r="F102" s="29">
        <f>'Peak Areas'!F98</f>
        <v>0.05</v>
      </c>
      <c r="G102" s="29">
        <f>((1/'Peak Areas'!$G98)*(('Peak Areas'!$H98+('Internal Standard'!$E$10/1000))/'Peak Areas'!$F98)*'Peak Areas'!$J98)*H102</f>
        <v>0.10348982762049287</v>
      </c>
      <c r="H102" s="29">
        <f>(('Internal Standard'!$F$13*('Peak Areas'!G98/'Internal Standard'!$C$10))/'Peak Areas'!AB98)</f>
        <v>0.94081661473175349</v>
      </c>
      <c r="I102" s="29">
        <f>IF('Peak Areas'!L98=0,0,((('Peak Areas'!L98*Coefficients!$G$21+Coefficients!$H$21)*$G102)))</f>
        <v>8.9641586588278588E-2</v>
      </c>
      <c r="J102" s="29">
        <f>IF('Peak Areas'!M98=0,0,((('Peak Areas'!M98*Coefficients!$G$20+Coefficients!$H$20)*$G102)))</f>
        <v>0.4287273633157534</v>
      </c>
      <c r="K102" s="29">
        <f>IF('Peak Areas'!N98=0,0,((('Peak Areas'!N98*Coefficients!$G$41+Coefficients!$H$41)*$G102)))</f>
        <v>6.088143500341197E-2</v>
      </c>
      <c r="L102" s="29">
        <f>IF('Peak Areas'!O98=0,0,((('Peak Areas'!O98*Coefficients!$G$10+Coefficients!$H$10)*$G102)))</f>
        <v>0</v>
      </c>
      <c r="M102" s="29">
        <f>IF('Peak Areas'!P98=0,0,((('Peak Areas'!P98*Coefficients!$G$32+Coefficients!$H$32)*$G102)))</f>
        <v>3.3567141164227188</v>
      </c>
      <c r="N102" s="29">
        <f>IF('Peak Areas'!Q98=0,0,((('Peak Areas'!Q98*Coefficients!$G$11+Coefficients!$H$11)*$G102)))</f>
        <v>0.13595133408536722</v>
      </c>
      <c r="O102" s="29">
        <f>IF('Peak Areas'!R98=0,0,((('Peak Areas'!R98*Coefficients!$G$39+Coefficients!$H$39)*$G102)))</f>
        <v>0.2913102397611757</v>
      </c>
      <c r="P102" s="29">
        <f>IF('Peak Areas'!S98=0,0,((('Peak Areas'!S98*Coefficients!$G$46+Coefficients!$H$46)*$G102)))</f>
        <v>0</v>
      </c>
      <c r="Q102" s="29">
        <f>IF('Peak Areas'!T98=0,0,((('Peak Areas'!T98*Coefficients!$G$51+Coefficients!$H$51)*$G102)))</f>
        <v>0</v>
      </c>
      <c r="R102" s="29">
        <f>IF('Peak Areas'!U98=0,0,((('Peak Areas'!U98*Coefficients!$G$26+Coefficients!$H$26)*$G102)))</f>
        <v>1.1518587740338913</v>
      </c>
      <c r="S102" s="29">
        <f>IF('Peak Areas'!V98=0,0,((('Peak Areas'!V98*Coefficients!$G$13+Coefficients!$H$13)*$G102)))</f>
        <v>0.43387006812035467</v>
      </c>
      <c r="T102" s="29">
        <f>IF('Peak Areas'!W98=0,0,((('Peak Areas'!W98*Coefficients!$G$12+Coefficients!$H$12)*$G102)))</f>
        <v>0.2888178760511495</v>
      </c>
      <c r="U102" s="29">
        <f>IF('Peak Areas'!X98=0,0,((('Peak Areas'!X98*Coefficients!$G$27+Coefficients!$H$27)*$G102)))</f>
        <v>0.23088355758293755</v>
      </c>
      <c r="V102" s="29">
        <f>IF('Peak Areas'!Y98=0,0,((('Peak Areas'!Y98*Coefficients!$G$34+Coefficients!$H$34)*$G102)))</f>
        <v>1.0692658075572965</v>
      </c>
      <c r="W102" s="29">
        <f>IF('Peak Areas'!Z98=0,0,((('Peak Areas'!Z98*Coefficients!$G$52+Coefficients!$H$52)*$G102)))</f>
        <v>0.84345247956609182</v>
      </c>
      <c r="X102" s="29">
        <f>IF('Peak Areas'!AA98=0,0,((('Peak Areas'!AA98*Coefficients!$G$33+Coefficients!$H$33)*$G102)))</f>
        <v>3.5460556197067575E-2</v>
      </c>
      <c r="Y102" s="29">
        <f>IF('Peak Areas'!AC98=0,0,((('Peak Areas'!AC98*Coefficients!$G$19+Coefficients!$H$19)*$G102)))</f>
        <v>0.81016293436788989</v>
      </c>
      <c r="Z102" s="29">
        <f>IF('Peak Areas'!AD98=0,0,((('Peak Areas'!AD98*Coefficients!$G$18+Coefficients!$H$18)*$G102)))</f>
        <v>0.15938943887590024</v>
      </c>
      <c r="AA102" s="29">
        <f>IF('Peak Areas'!AE98=0,0,((('Peak Areas'!AE98*Coefficients!$G$18+Coefficients!$H$18)*$G102)))</f>
        <v>13.041448650797882</v>
      </c>
      <c r="AB102" s="29">
        <f>IF('Peak Areas'!AF98=0,0,((('Peak Areas'!AF98*Coefficients!$G$18+Coefficients!$H$18)*$G102)))</f>
        <v>0.76778183604525263</v>
      </c>
      <c r="AC102" s="29">
        <f>IF('Peak Areas'!AG98=0,0,((('Peak Areas'!AG98*Coefficients!$G$7+Coefficients!$H$7)*$G102)))</f>
        <v>8.3016678678780903E-2</v>
      </c>
      <c r="AD102" s="29">
        <f>IF('Peak Areas'!AH98=0,0,((('Peak Areas'!AH98*Coefficients!$G$6+Coefficients!$H$6)*$G102)))</f>
        <v>2.0126000092840495</v>
      </c>
      <c r="AE102" s="29">
        <f>IF('Peak Areas'!AI98=0,0,((('Peak Areas'!AI98*Coefficients!$G$38+Coefficients!$H$38)*$G102)))</f>
        <v>2.6872534555813119</v>
      </c>
      <c r="AF102" s="29">
        <f>IF('Peak Areas'!AJ98=0,0,((('Peak Areas'!AJ98*Coefficients!$G$24+Coefficients!$H$24)*$G102)))</f>
        <v>1.923684391471564E-2</v>
      </c>
      <c r="AG102" s="29">
        <f>IF('Peak Areas'!AK98=0,0,((('Peak Areas'!AK98*Coefficients!$G$31+Coefficients!$H$31)*$G102)))</f>
        <v>0.71967838375783266</v>
      </c>
      <c r="AH102" s="29">
        <f>IF('Peak Areas'!AL98=0,0,((('Peak Areas'!AL98*Coefficients!$G$15+Coefficients!$H$15)*$G102)))</f>
        <v>0</v>
      </c>
      <c r="AI102" s="29">
        <f>IF('Peak Areas'!AM98=0,0,((('Peak Areas'!AM98*Coefficients!$G$38+Coefficients!$H$38)*$G102)))</f>
        <v>0</v>
      </c>
      <c r="AK102" s="29">
        <f>IF('Peak Areas'!K98=0,0,((('Peak Areas'!K98*Coefficients!$G$22+Coefficients!$H$22)*$G102)))</f>
        <v>0</v>
      </c>
      <c r="AL102" s="29">
        <f t="shared" si="2"/>
        <v>13.041448650797882</v>
      </c>
      <c r="AM102" s="29">
        <f t="shared" si="3"/>
        <v>13.968619925719034</v>
      </c>
    </row>
    <row r="103" spans="1:39" x14ac:dyDescent="0.25">
      <c r="A103" s="2">
        <f>'Peak Areas'!A99</f>
        <v>0</v>
      </c>
      <c r="B103" s="60">
        <f>'Peak Areas'!B99</f>
        <v>0</v>
      </c>
      <c r="C103" s="2">
        <f>'Peak Areas'!C99</f>
        <v>125</v>
      </c>
      <c r="D103" s="2">
        <f>'Peak Areas'!D99</f>
        <v>0</v>
      </c>
      <c r="E103" s="2" t="str">
        <f>'Peak Areas'!E99</f>
        <v>6ppd-q</v>
      </c>
      <c r="F103" s="29">
        <f>'Peak Areas'!F99</f>
        <v>0.05</v>
      </c>
      <c r="G103" s="29">
        <f>((1/'Peak Areas'!$G99)*(('Peak Areas'!$H99+('Internal Standard'!$E$10/1000))/'Peak Areas'!$F99)*'Peak Areas'!$J99)*H103</f>
        <v>0.102799454543893</v>
      </c>
      <c r="H103" s="29">
        <f>(('Internal Standard'!$F$13*('Peak Areas'!G99/'Internal Standard'!$C$10))/'Peak Areas'!AB99)</f>
        <v>0.93454049585357279</v>
      </c>
      <c r="I103" s="29">
        <f>IF('Peak Areas'!L99=0,0,((('Peak Areas'!L99*Coefficients!$G$21+Coefficients!$H$21)*$G103)))</f>
        <v>4.9061824447996942E-2</v>
      </c>
      <c r="J103" s="29">
        <f>IF('Peak Areas'!M99=0,0,((('Peak Areas'!M99*Coefficients!$G$20+Coefficients!$H$20)*$G103)))</f>
        <v>0.30622232186891996</v>
      </c>
      <c r="K103" s="29">
        <f>IF('Peak Areas'!N99=0,0,((('Peak Areas'!N99*Coefficients!$G$41+Coefficients!$H$41)*$G103)))</f>
        <v>5.412637383630145E-2</v>
      </c>
      <c r="L103" s="29">
        <f>IF('Peak Areas'!O99=0,0,((('Peak Areas'!O99*Coefficients!$G$10+Coefficients!$H$10)*$G103)))</f>
        <v>0</v>
      </c>
      <c r="M103" s="29">
        <f>IF('Peak Areas'!P99=0,0,((('Peak Areas'!P99*Coefficients!$G$32+Coefficients!$H$32)*$G103)))</f>
        <v>2.54042671567225</v>
      </c>
      <c r="N103" s="29">
        <f>IF('Peak Areas'!Q99=0,0,((('Peak Areas'!Q99*Coefficients!$G$11+Coefficients!$H$11)*$G103)))</f>
        <v>0.10185824201504283</v>
      </c>
      <c r="O103" s="29">
        <f>IF('Peak Areas'!R99=0,0,((('Peak Areas'!R99*Coefficients!$G$39+Coefficients!$H$39)*$G103)))</f>
        <v>0.18655291902438509</v>
      </c>
      <c r="P103" s="29">
        <f>IF('Peak Areas'!S99=0,0,((('Peak Areas'!S99*Coefficients!$G$46+Coefficients!$H$46)*$G103)))</f>
        <v>0</v>
      </c>
      <c r="Q103" s="29">
        <f>IF('Peak Areas'!T99=0,0,((('Peak Areas'!T99*Coefficients!$G$51+Coefficients!$H$51)*$G103)))</f>
        <v>0</v>
      </c>
      <c r="R103" s="29">
        <f>IF('Peak Areas'!U99=0,0,((('Peak Areas'!U99*Coefficients!$G$26+Coefficients!$H$26)*$G103)))</f>
        <v>0.96390897620886218</v>
      </c>
      <c r="S103" s="29">
        <f>IF('Peak Areas'!V99=0,0,((('Peak Areas'!V99*Coefficients!$G$13+Coefficients!$H$13)*$G103)))</f>
        <v>0.33471204819331329</v>
      </c>
      <c r="T103" s="29">
        <f>IF('Peak Areas'!W99=0,0,((('Peak Areas'!W99*Coefficients!$G$12+Coefficients!$H$12)*$G103)))</f>
        <v>0.18197945344206101</v>
      </c>
      <c r="U103" s="29">
        <f>IF('Peak Areas'!X99=0,0,((('Peak Areas'!X99*Coefficients!$G$27+Coefficients!$H$27)*$G103)))</f>
        <v>0.20153676825018424</v>
      </c>
      <c r="V103" s="29">
        <f>IF('Peak Areas'!Y99=0,0,((('Peak Areas'!Y99*Coefficients!$G$34+Coefficients!$H$34)*$G103)))</f>
        <v>0.7240972919474401</v>
      </c>
      <c r="W103" s="29">
        <f>IF('Peak Areas'!Z99=0,0,((('Peak Areas'!Z99*Coefficients!$G$52+Coefficients!$H$52)*$G103)))</f>
        <v>0.59509283463955698</v>
      </c>
      <c r="X103" s="29">
        <f>IF('Peak Areas'!AA99=0,0,((('Peak Areas'!AA99*Coefficients!$G$33+Coefficients!$H$33)*$G103)))</f>
        <v>6.9915418873506385E-2</v>
      </c>
      <c r="Y103" s="29">
        <f>IF('Peak Areas'!AC99=0,0,((('Peak Areas'!AC99*Coefficients!$G$19+Coefficients!$H$19)*$G103)))</f>
        <v>0.54651957738342005</v>
      </c>
      <c r="Z103" s="29">
        <f>IF('Peak Areas'!AD99=0,0,((('Peak Areas'!AD99*Coefficients!$G$18+Coefficients!$H$18)*$G103)))</f>
        <v>0</v>
      </c>
      <c r="AA103" s="29">
        <f>IF('Peak Areas'!AE99=0,0,((('Peak Areas'!AE99*Coefficients!$G$18+Coefficients!$H$18)*$G103)))</f>
        <v>9.5169447883071729</v>
      </c>
      <c r="AB103" s="29">
        <f>IF('Peak Areas'!AF99=0,0,((('Peak Areas'!AF99*Coefficients!$G$18+Coefficients!$H$18)*$G103)))</f>
        <v>0.56849562741002813</v>
      </c>
      <c r="AC103" s="29">
        <f>IF('Peak Areas'!AG99=0,0,((('Peak Areas'!AG99*Coefficients!$G$7+Coefficients!$H$7)*$G103)))</f>
        <v>6.7363727685658473E-2</v>
      </c>
      <c r="AD103" s="29">
        <f>IF('Peak Areas'!AH99=0,0,((('Peak Areas'!AH99*Coefficients!$G$6+Coefficients!$H$6)*$G103)))</f>
        <v>1.6217778796712041</v>
      </c>
      <c r="AE103" s="29">
        <f>IF('Peak Areas'!AI99=0,0,((('Peak Areas'!AI99*Coefficients!$G$38+Coefficients!$H$38)*$G103)))</f>
        <v>2.1369043394254663</v>
      </c>
      <c r="AF103" s="29">
        <f>IF('Peak Areas'!AJ99=0,0,((('Peak Areas'!AJ99*Coefficients!$G$24+Coefficients!$H$24)*$G103)))</f>
        <v>1.4391910074840976E-2</v>
      </c>
      <c r="AG103" s="29">
        <f>IF('Peak Areas'!AK99=0,0,((('Peak Areas'!AK99*Coefficients!$G$31+Coefficients!$H$31)*$G103)))</f>
        <v>0.53166401659094376</v>
      </c>
      <c r="AH103" s="29">
        <f>IF('Peak Areas'!AL99=0,0,((('Peak Areas'!AL99*Coefficients!$G$15+Coefficients!$H$15)*$G103)))</f>
        <v>0</v>
      </c>
      <c r="AI103" s="29">
        <f>IF('Peak Areas'!AM99=0,0,((('Peak Areas'!AM99*Coefficients!$G$38+Coefficients!$H$38)*$G103)))</f>
        <v>0</v>
      </c>
      <c r="AK103" s="29">
        <f>IF('Peak Areas'!K99=0,0,((('Peak Areas'!K99*Coefficients!$G$22+Coefficients!$H$22)*$G103)))</f>
        <v>0</v>
      </c>
      <c r="AL103" s="29">
        <f t="shared" si="2"/>
        <v>9.5169447883071729</v>
      </c>
      <c r="AM103" s="29">
        <f t="shared" si="3"/>
        <v>10.085440415717201</v>
      </c>
    </row>
    <row r="104" spans="1:39" x14ac:dyDescent="0.25">
      <c r="A104" s="2">
        <f>'Peak Areas'!A100</f>
        <v>0</v>
      </c>
      <c r="B104" s="60">
        <f>'Peak Areas'!B100</f>
        <v>0</v>
      </c>
      <c r="C104" s="2">
        <f>'Peak Areas'!C100</f>
        <v>125</v>
      </c>
      <c r="D104" s="2">
        <f>'Peak Areas'!D100</f>
        <v>0</v>
      </c>
      <c r="E104" s="2" t="str">
        <f>'Peak Areas'!E100</f>
        <v>6ppd-q</v>
      </c>
      <c r="F104" s="29">
        <f>'Peak Areas'!F100</f>
        <v>0.05</v>
      </c>
      <c r="G104" s="29">
        <f>((1/'Peak Areas'!$G100)*(('Peak Areas'!$H100+('Internal Standard'!$E$10/1000))/'Peak Areas'!$F100)*'Peak Areas'!$J100)*H104</f>
        <v>0.11473320859052383</v>
      </c>
      <c r="H104" s="29">
        <f>(('Internal Standard'!$F$13*('Peak Areas'!G100/'Internal Standard'!$C$10))/'Peak Areas'!AB100)</f>
        <v>1.0430291690047622</v>
      </c>
      <c r="I104" s="29">
        <f>IF('Peak Areas'!L100=0,0,((('Peak Areas'!L100*Coefficients!$G$21+Coefficients!$H$21)*$G104)))</f>
        <v>0</v>
      </c>
      <c r="J104" s="29">
        <f>IF('Peak Areas'!M100=0,0,((('Peak Areas'!M100*Coefficients!$G$20+Coefficients!$H$20)*$G104)))</f>
        <v>0.3206986999437596</v>
      </c>
      <c r="K104" s="29">
        <f>IF('Peak Areas'!N100=0,0,((('Peak Areas'!N100*Coefficients!$G$41+Coefficients!$H$41)*$G104)))</f>
        <v>6.7077746982229139E-2</v>
      </c>
      <c r="L104" s="29">
        <f>IF('Peak Areas'!O100=0,0,((('Peak Areas'!O100*Coefficients!$G$10+Coefficients!$H$10)*$G104)))</f>
        <v>0</v>
      </c>
      <c r="M104" s="29">
        <f>IF('Peak Areas'!P100=0,0,((('Peak Areas'!P100*Coefficients!$G$32+Coefficients!$H$32)*$G104)))</f>
        <v>2.4077364898527911</v>
      </c>
      <c r="N104" s="29">
        <f>IF('Peak Areas'!Q100=0,0,((('Peak Areas'!Q100*Coefficients!$G$11+Coefficients!$H$11)*$G104)))</f>
        <v>0.10110420080391369</v>
      </c>
      <c r="O104" s="29">
        <f>IF('Peak Areas'!R100=0,0,((('Peak Areas'!R100*Coefficients!$G$39+Coefficients!$H$39)*$G104)))</f>
        <v>0.21458736058846226</v>
      </c>
      <c r="P104" s="29">
        <f>IF('Peak Areas'!S100=0,0,((('Peak Areas'!S100*Coefficients!$G$46+Coefficients!$H$46)*$G104)))</f>
        <v>0</v>
      </c>
      <c r="Q104" s="29">
        <f>IF('Peak Areas'!T100=0,0,((('Peak Areas'!T100*Coefficients!$G$51+Coefficients!$H$51)*$G104)))</f>
        <v>0</v>
      </c>
      <c r="R104" s="29">
        <f>IF('Peak Areas'!U100=0,0,((('Peak Areas'!U100*Coefficients!$G$26+Coefficients!$H$26)*$G104)))</f>
        <v>0.83319066208356074</v>
      </c>
      <c r="S104" s="29">
        <f>IF('Peak Areas'!V100=0,0,((('Peak Areas'!V100*Coefficients!$G$13+Coefficients!$H$13)*$G104)))</f>
        <v>0.34741578475887908</v>
      </c>
      <c r="T104" s="29">
        <f>IF('Peak Areas'!W100=0,0,((('Peak Areas'!W100*Coefficients!$G$12+Coefficients!$H$12)*$G104)))</f>
        <v>0.18068283799955956</v>
      </c>
      <c r="U104" s="29">
        <f>IF('Peak Areas'!X100=0,0,((('Peak Areas'!X100*Coefficients!$G$27+Coefficients!$H$27)*$G104)))</f>
        <v>0.12130269119909043</v>
      </c>
      <c r="V104" s="29">
        <f>IF('Peak Areas'!Y100=0,0,((('Peak Areas'!Y100*Coefficients!$G$34+Coefficients!$H$34)*$G104)))</f>
        <v>0.85130903819930948</v>
      </c>
      <c r="W104" s="29">
        <f>IF('Peak Areas'!Z100=0,0,((('Peak Areas'!Z100*Coefficients!$G$52+Coefficients!$H$52)*$G104)))</f>
        <v>0.69328831419861336</v>
      </c>
      <c r="X104" s="29">
        <f>IF('Peak Areas'!AA100=0,0,((('Peak Areas'!AA100*Coefficients!$G$33+Coefficients!$H$33)*$G104)))</f>
        <v>0</v>
      </c>
      <c r="Y104" s="29">
        <f>IF('Peak Areas'!AC100=0,0,((('Peak Areas'!AC100*Coefficients!$G$19+Coefficients!$H$19)*$G104)))</f>
        <v>0.6336070114775898</v>
      </c>
      <c r="Z104" s="29">
        <f>IF('Peak Areas'!AD100=0,0,((('Peak Areas'!AD100*Coefficients!$G$18+Coefficients!$H$18)*$G104)))</f>
        <v>0</v>
      </c>
      <c r="AA104" s="29">
        <f>IF('Peak Areas'!AE100=0,0,((('Peak Areas'!AE100*Coefficients!$G$18+Coefficients!$H$18)*$G104)))</f>
        <v>9.8388195798514833</v>
      </c>
      <c r="AB104" s="29">
        <f>IF('Peak Areas'!AF100=0,0,((('Peak Areas'!AF100*Coefficients!$G$18+Coefficients!$H$18)*$G104)))</f>
        <v>0.57991697204301063</v>
      </c>
      <c r="AC104" s="29">
        <f>IF('Peak Areas'!AG100=0,0,((('Peak Areas'!AG100*Coefficients!$G$7+Coefficients!$H$7)*$G104)))</f>
        <v>0</v>
      </c>
      <c r="AD104" s="29">
        <f>IF('Peak Areas'!AH100=0,0,((('Peak Areas'!AH100*Coefficients!$G$6+Coefficients!$H$6)*$G104)))</f>
        <v>1.7997848790403081</v>
      </c>
      <c r="AE104" s="29">
        <f>IF('Peak Areas'!AI100=0,0,((('Peak Areas'!AI100*Coefficients!$G$38+Coefficients!$H$38)*$G104)))</f>
        <v>2.0985890473932405</v>
      </c>
      <c r="AF104" s="29">
        <f>IF('Peak Areas'!AJ100=0,0,((('Peak Areas'!AJ100*Coefficients!$G$24+Coefficients!$H$24)*$G104)))</f>
        <v>1.7152731622664171E-2</v>
      </c>
      <c r="AG104" s="29">
        <f>IF('Peak Areas'!AK100=0,0,((('Peak Areas'!AK100*Coefficients!$G$31+Coefficients!$H$31)*$G104)))</f>
        <v>0.58439851328711556</v>
      </c>
      <c r="AH104" s="29">
        <f>IF('Peak Areas'!AL100=0,0,((('Peak Areas'!AL100*Coefficients!$G$15+Coefficients!$H$15)*$G104)))</f>
        <v>0</v>
      </c>
      <c r="AI104" s="29">
        <f>IF('Peak Areas'!AM100=0,0,((('Peak Areas'!AM100*Coefficients!$G$38+Coefficients!$H$38)*$G104)))</f>
        <v>0</v>
      </c>
      <c r="AK104" s="29">
        <f>IF('Peak Areas'!K100=0,0,((('Peak Areas'!K100*Coefficients!$G$22+Coefficients!$H$22)*$G104)))</f>
        <v>0</v>
      </c>
      <c r="AL104" s="29">
        <f t="shared" si="2"/>
        <v>9.8388195798514833</v>
      </c>
      <c r="AM104" s="29">
        <f t="shared" si="3"/>
        <v>10.418736551894494</v>
      </c>
    </row>
  </sheetData>
  <mergeCells count="1">
    <mergeCell ref="A1:H1"/>
  </mergeCells>
  <conditionalFormatting sqref="AM15:AM30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AM15:AM306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09375" defaultRowHeight="13.2" x14ac:dyDescent="0.25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 x14ac:dyDescent="0.3">
      <c r="A1" s="66" t="s">
        <v>62</v>
      </c>
    </row>
    <row r="2" spans="1:47" ht="17.399999999999999" x14ac:dyDescent="0.3">
      <c r="A2" s="66"/>
      <c r="D2" s="84" t="s">
        <v>166</v>
      </c>
      <c r="E2" s="4" t="s">
        <v>126</v>
      </c>
    </row>
    <row r="3" spans="1:47" ht="17.399999999999999" x14ac:dyDescent="0.3">
      <c r="A3" s="66"/>
      <c r="D3" s="85" t="s">
        <v>167</v>
      </c>
      <c r="E3" s="4" t="s">
        <v>127</v>
      </c>
    </row>
    <row r="4" spans="1:47" ht="17.399999999999999" x14ac:dyDescent="0.3">
      <c r="A4" s="66"/>
    </row>
    <row r="5" spans="1:47" ht="15" x14ac:dyDescent="0.25">
      <c r="M5" s="86" t="s">
        <v>102</v>
      </c>
      <c r="N5" s="86"/>
      <c r="O5" s="86"/>
    </row>
    <row r="6" spans="1:47" ht="16.8" x14ac:dyDescent="0.25">
      <c r="M6" s="86"/>
      <c r="N6" s="87" t="s">
        <v>163</v>
      </c>
      <c r="O6" s="86"/>
    </row>
    <row r="7" spans="1:47" s="88" customFormat="1" x14ac:dyDescent="0.25">
      <c r="B7" s="89" t="s">
        <v>108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4" x14ac:dyDescent="0.3">
      <c r="B8" s="93" t="s">
        <v>89</v>
      </c>
      <c r="C8" s="94"/>
      <c r="D8" s="95" t="s">
        <v>168</v>
      </c>
      <c r="E8" s="95"/>
      <c r="F8" s="95"/>
      <c r="G8" s="95" t="s">
        <v>94</v>
      </c>
      <c r="H8" s="95"/>
      <c r="I8" s="95"/>
      <c r="J8" s="95" t="s">
        <v>6</v>
      </c>
      <c r="K8" s="95"/>
      <c r="L8" s="95"/>
      <c r="M8" s="95" t="s">
        <v>68</v>
      </c>
      <c r="N8" s="95"/>
      <c r="O8" s="95"/>
      <c r="P8" s="95" t="s">
        <v>7</v>
      </c>
      <c r="Q8" s="95"/>
      <c r="R8" s="95"/>
      <c r="S8" s="95" t="s">
        <v>86</v>
      </c>
      <c r="T8" s="95"/>
      <c r="U8" s="95"/>
      <c r="V8" s="95" t="s">
        <v>119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80</v>
      </c>
      <c r="AI8" s="95"/>
      <c r="AJ8" s="95"/>
      <c r="AK8" s="95" t="s">
        <v>122</v>
      </c>
      <c r="AL8" s="95"/>
      <c r="AM8" s="95"/>
      <c r="AN8" s="95" t="s">
        <v>70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4" x14ac:dyDescent="0.3">
      <c r="D9" s="84" t="s">
        <v>166</v>
      </c>
      <c r="E9" s="85" t="s">
        <v>167</v>
      </c>
      <c r="F9" s="97"/>
      <c r="G9" s="84" t="s">
        <v>166</v>
      </c>
      <c r="H9" s="85" t="s">
        <v>167</v>
      </c>
      <c r="I9" s="97"/>
      <c r="J9" s="84" t="s">
        <v>166</v>
      </c>
      <c r="K9" s="85" t="s">
        <v>167</v>
      </c>
      <c r="L9" s="97"/>
      <c r="M9" s="84" t="s">
        <v>166</v>
      </c>
      <c r="N9" s="85" t="s">
        <v>167</v>
      </c>
      <c r="O9" s="97"/>
      <c r="P9" s="84" t="s">
        <v>166</v>
      </c>
      <c r="Q9" s="85" t="s">
        <v>167</v>
      </c>
      <c r="R9" s="97"/>
      <c r="S9" s="84" t="s">
        <v>166</v>
      </c>
      <c r="T9" s="85" t="s">
        <v>167</v>
      </c>
      <c r="U9" s="97"/>
      <c r="V9" s="84" t="s">
        <v>166</v>
      </c>
      <c r="W9" s="85" t="s">
        <v>167</v>
      </c>
      <c r="X9" s="97"/>
      <c r="Y9" s="84" t="s">
        <v>166</v>
      </c>
      <c r="Z9" s="85" t="s">
        <v>167</v>
      </c>
      <c r="AA9" s="97"/>
      <c r="AB9" s="84" t="s">
        <v>166</v>
      </c>
      <c r="AC9" s="85" t="s">
        <v>167</v>
      </c>
      <c r="AD9" s="97"/>
      <c r="AE9" s="84" t="s">
        <v>166</v>
      </c>
      <c r="AF9" s="85" t="s">
        <v>167</v>
      </c>
      <c r="AG9" s="97"/>
      <c r="AH9" s="84" t="s">
        <v>166</v>
      </c>
      <c r="AI9" s="85" t="s">
        <v>167</v>
      </c>
      <c r="AJ9" s="97"/>
      <c r="AK9" s="84" t="s">
        <v>166</v>
      </c>
      <c r="AL9" s="85" t="s">
        <v>167</v>
      </c>
      <c r="AM9" s="97"/>
      <c r="AN9" s="84" t="s">
        <v>166</v>
      </c>
      <c r="AO9" s="85" t="s">
        <v>167</v>
      </c>
      <c r="AP9" s="97"/>
      <c r="AQ9" s="84" t="s">
        <v>166</v>
      </c>
      <c r="AR9" s="85" t="s">
        <v>167</v>
      </c>
      <c r="AS9" s="97"/>
      <c r="AT9" s="84" t="s">
        <v>166</v>
      </c>
      <c r="AU9" s="85" t="s">
        <v>167</v>
      </c>
    </row>
    <row r="11" spans="1:47" x14ac:dyDescent="0.25">
      <c r="B11" s="2" t="str">
        <f>'Peak Areas'!A11</f>
        <v xml:space="preserve">First Line of Data </v>
      </c>
      <c r="D11" s="4">
        <f>((Coefficients!$L$21*('Peak Areas'!$H11+('Internal Standard'!$E$10/1000)))/(('Peak Areas'!$G11/1000)*'Peak Areas'!$F11))/1000</f>
        <v>4.2918134790661169E-3</v>
      </c>
      <c r="E11" s="4">
        <f>((Coefficients!$K$21*('Peak Areas'!$H11+('Internal Standard'!$E$10/1000)))/(('Peak Areas'!$G11/1000)*'Peak Areas'!$F11))/1000</f>
        <v>1.4306044930220389E-2</v>
      </c>
      <c r="G11" s="4">
        <f>((Coefficients!$L$41*('Peak Areas'!$H11+('Internal Standard'!$E$10/1000)))/(('Peak Areas'!$G11/1000)*'Peak Areas'!$F11))/1000</f>
        <v>4.7052978681331615E-3</v>
      </c>
      <c r="H11" s="4">
        <f>((Coefficients!$K$41*('Peak Areas'!$H11+('Internal Standard'!$E$10/1000)))/(('Peak Areas'!$G11/1000)*'Peak Areas'!$F11))/1000</f>
        <v>1.5684326227110537E-2</v>
      </c>
      <c r="J11" s="4">
        <f>((Coefficients!$L$10*('Peak Areas'!$H11+('Internal Standard'!$E$10/1000)))/(('Peak Areas'!$G11/1000)*'Peak Areas'!$F11))/1000</f>
        <v>4.7317148905211045E-3</v>
      </c>
      <c r="K11" s="4">
        <f>((Coefficients!$K$10*('Peak Areas'!$H11+('Internal Standard'!$E$10/1000)))/(('Peak Areas'!$G11/1000)*'Peak Areas'!$F11))/1000</f>
        <v>1.5772382968403678E-2</v>
      </c>
      <c r="M11" s="4">
        <f>((Coefficients!$L$32*('Peak Areas'!$H11+('Internal Standard'!$E$10/1000)))/(('Peak Areas'!$G11/1000)*'Peak Areas'!$F11))/1000</f>
        <v>4.9580919967190549E-3</v>
      </c>
      <c r="N11" s="4">
        <f>((Coefficients!$K$32*('Peak Areas'!$H11+('Internal Standard'!$E$10/1000)))/(('Peak Areas'!$G11/1000)*'Peak Areas'!$F11))/1000</f>
        <v>1.6526973322396856E-2</v>
      </c>
      <c r="P11" s="4">
        <f>((Coefficients!$L$11*('Peak Areas'!$H11+('Internal Standard'!$E$10/1000)))/(('Peak Areas'!$G11/1000)*'Peak Areas'!$F11))/1000</f>
        <v>3.6381171225448854E-3</v>
      </c>
      <c r="Q11" s="4">
        <f>((Coefficients!$K$11*('Peak Areas'!$H11+('Internal Standard'!$E$10/1000)))/(('Peak Areas'!$G11/1000)*'Peak Areas'!$F11))/1000</f>
        <v>1.2127057075149619E-2</v>
      </c>
      <c r="S11" s="4">
        <f>((Coefficients!$L$39*('Peak Areas'!$H11+('Internal Standard'!$E$10/1000)))/(('Peak Areas'!$G11/1000)*'Peak Areas'!$F11))/1000</f>
        <v>2.779574588349292E-3</v>
      </c>
      <c r="T11" s="4">
        <f>((Coefficients!$K$39*('Peak Areas'!$H11+('Internal Standard'!$E$10/1000)))/(('Peak Areas'!$G11/1000)*'Peak Areas'!$F11))/1000</f>
        <v>9.2652486278309749E-3</v>
      </c>
      <c r="V11" s="4">
        <f>((Coefficients!$L$51*('Peak Areas'!$H11+('Internal Standard'!$E$10/1000)))/(('Peak Areas'!$G11/1000)*'Peak Areas'!$F11))/1000</f>
        <v>3.8457427315659429E-3</v>
      </c>
      <c r="W11" s="4">
        <f>((Coefficients!$K$51*('Peak Areas'!$H11+('Internal Standard'!$E$10/1000)))/(('Peak Areas'!$G11/1000)*'Peak Areas'!$F11))/1000</f>
        <v>1.2819142438553146E-2</v>
      </c>
      <c r="Y11" s="4">
        <f>((Coefficients!$L$26*('Peak Areas'!$H11+('Internal Standard'!$E$10/1000)))/(('Peak Areas'!$G11/1000)*'Peak Areas'!$F11))/1000</f>
        <v>3.3152298470605006E-3</v>
      </c>
      <c r="Z11" s="4">
        <f>((Coefficients!$K$26*('Peak Areas'!$H11+('Internal Standard'!$E$10/1000)))/(('Peak Areas'!$G11/1000)*'Peak Areas'!$F11))/1000</f>
        <v>1.1050766156868334E-2</v>
      </c>
      <c r="AB11" s="4">
        <f>((Coefficients!$L$12*('Peak Areas'!$H11+('Internal Standard'!$E$10/1000)))/(('Peak Areas'!$G11/1000)*'Peak Areas'!$F11))/1000</f>
        <v>3.4608224910983995E-3</v>
      </c>
      <c r="AC11" s="4">
        <f>((Coefficients!$K$12*('Peak Areas'!$H11+('Internal Standard'!$E$10/1000)))/(('Peak Areas'!$G11/1000)*'Peak Areas'!$F11))/1000</f>
        <v>1.1536074970327999E-2</v>
      </c>
      <c r="AE11" s="4">
        <f>((Coefficients!$L$27*('Peak Areas'!$H11+('Internal Standard'!$E$10/1000)))/(('Peak Areas'!$G11/1000)*'Peak Areas'!$F11))/1000</f>
        <v>4.1848206310255596E-3</v>
      </c>
      <c r="AF11" s="4">
        <f>((Coefficients!$K$27*('Peak Areas'!$H11+('Internal Standard'!$E$10/1000)))/(('Peak Areas'!$G11/1000)*'Peak Areas'!$F11))/1000</f>
        <v>1.3949402103418532E-2</v>
      </c>
      <c r="AH11" s="4">
        <f>((Coefficients!$L$34*('Peak Areas'!$H11+('Internal Standard'!$E$10/1000)))/(('Peak Areas'!$G11/1000)*'Peak Areas'!$F11))/1000</f>
        <v>3.19299950070063E-3</v>
      </c>
      <c r="AI11" s="4">
        <f>((Coefficients!$K$34*('Peak Areas'!$H11+('Internal Standard'!$E$10/1000)))/(('Peak Areas'!$G11/1000)*'Peak Areas'!$F11))/1000</f>
        <v>1.0643331669002099E-2</v>
      </c>
      <c r="AK11" s="4">
        <f>((Coefficients!$L$52*('Peak Areas'!$H11+('Internal Standard'!$E$10/1000)))/(('Peak Areas'!$G11/1000)*'Peak Areas'!$F11))/1000</f>
        <v>4.1967868310387657E-3</v>
      </c>
      <c r="AL11" s="4">
        <f>((Coefficients!$K$52*('Peak Areas'!$H11+('Internal Standard'!$E$10/1000)))/(('Peak Areas'!$G11/1000)*'Peak Areas'!$F11))/1000</f>
        <v>1.3989289436795883E-2</v>
      </c>
      <c r="AN11" s="4">
        <f>((Coefficients!$L$33*('Peak Areas'!$H11+('Internal Standard'!$E$10/1000)))/(('Peak Areas'!$G11/1000)*'Peak Areas'!$F11))/1000</f>
        <v>3.3181546671232753E-3</v>
      </c>
      <c r="AO11" s="4">
        <f>((Coefficients!$K$33*('Peak Areas'!$H11+('Internal Standard'!$E$10/1000)))/(('Peak Areas'!$G11/1000)*'Peak Areas'!$F11))/1000</f>
        <v>1.1060515557077584E-2</v>
      </c>
      <c r="AQ11" s="4">
        <f>((Coefficients!$L$19*('Peak Areas'!$H11+('Internal Standard'!$E$10/1000)))/(('Peak Areas'!$G11/1000)*'Peak Areas'!$F11))/1000</f>
        <v>1.5007199335562982E-2</v>
      </c>
      <c r="AR11" s="4">
        <f>((Coefficients!$K$19*('Peak Areas'!$H11+('Internal Standard'!$E$10/1000)))/(('Peak Areas'!$G11/1000)*'Peak Areas'!$F11))/1000</f>
        <v>5.0023997785209953E-2</v>
      </c>
      <c r="AT11" s="4">
        <f>((Coefficients!$L$18*('Peak Areas'!$H11+('Internal Standard'!$E$10/1000)))/(('Peak Areas'!$G11/1000)*'Peak Areas'!$F11))/1000</f>
        <v>1.185517880151995E-2</v>
      </c>
      <c r="AU11" s="4">
        <f>((Coefficients!$K$18*('Peak Areas'!$H11+('Internal Standard'!$E$10/1000)))/(('Peak Areas'!$G11/1000)*'Peak Areas'!$F11))/1000</f>
        <v>3.9517262671733167E-2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 Schlenker</cp:lastModifiedBy>
  <dcterms:created xsi:type="dcterms:W3CDTF">2012-02-03T19:24:55Z</dcterms:created>
  <dcterms:modified xsi:type="dcterms:W3CDTF">2025-01-14T19:02:10Z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