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Combined_Bioassays/"/>
    </mc:Choice>
  </mc:AlternateContent>
  <xr:revisionPtr revIDLastSave="162" documentId="13_ncr:1_{CDB7334C-EE0C-47AA-8598-F5AAA8A4F984}" xr6:coauthVersionLast="47" xr6:coauthVersionMax="47" xr10:uidLastSave="{B58E3C1A-B9CC-455E-AEC6-0579EF508D40}"/>
  <bookViews>
    <workbookView xWindow="-108" yWindow="-108" windowWidth="23256" windowHeight="13896" activeTab="2" xr2:uid="{B4417F02-C241-104A-BDE4-5109FB0A9836}"/>
  </bookViews>
  <sheets>
    <sheet name="RFU" sheetId="1" r:id="rId1"/>
    <sheet name="Standard Curve" sheetId="2" r:id="rId2"/>
    <sheet name="Plotting " sheetId="3" r:id="rId3"/>
    <sheet name="Poster" sheetId="4" r:id="rId4"/>
    <sheet name="Sheet1" sheetId="5" r:id="rId5"/>
    <sheet name="Sheet2" sheetId="6" r:id="rId6"/>
    <sheet name="Sheet3" sheetId="7" r:id="rId7"/>
    <sheet name="Sheet4" sheetId="8" r:id="rId8"/>
    <sheet name="Sheet5" sheetId="9" r:id="rId9"/>
  </sheets>
  <definedNames>
    <definedName name="_xlchart.v1.0" hidden="1">Poster!$AE$4:$AE$83</definedName>
    <definedName name="_xlchart.v1.1" hidden="1">Poster!$AF$4:$AF$83</definedName>
    <definedName name="_xlchart.v1.10" hidden="1">Poster!$AK$4:$AK$83</definedName>
    <definedName name="_xlchart.v1.2" hidden="1">Poster!$AI$4:$AI$83</definedName>
    <definedName name="_xlchart.v1.3" hidden="1">Poster!$AJ$3</definedName>
    <definedName name="_xlchart.v1.4" hidden="1">Poster!$AJ$4:$AJ$83</definedName>
    <definedName name="_xlchart.v1.5" hidden="1">Poster!$AE$4:$AE$83</definedName>
    <definedName name="_xlchart.v1.6" hidden="1">Poster!$AG$3</definedName>
    <definedName name="_xlchart.v1.7" hidden="1">Poster!$AG$4:$AG$83</definedName>
    <definedName name="_xlchart.v1.8" hidden="1">Poster!$AI$4:$AI$83</definedName>
    <definedName name="_xlchart.v1.9" hidden="1">Poster!$AK$3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8" i="3" l="1"/>
  <c r="R18" i="3"/>
  <c r="P2" i="3" l="1"/>
  <c r="S78" i="7" l="1"/>
  <c r="S74" i="7"/>
  <c r="S70" i="7"/>
  <c r="S66" i="7"/>
  <c r="S62" i="7"/>
  <c r="S58" i="7"/>
  <c r="S54" i="7"/>
  <c r="S50" i="7"/>
  <c r="S46" i="7"/>
  <c r="S42" i="7"/>
  <c r="S38" i="7"/>
  <c r="S34" i="7"/>
  <c r="S30" i="7"/>
  <c r="S26" i="7"/>
  <c r="S22" i="7"/>
  <c r="S18" i="7"/>
  <c r="R78" i="7"/>
  <c r="R74" i="7"/>
  <c r="R70" i="7"/>
  <c r="R66" i="7"/>
  <c r="R62" i="7"/>
  <c r="R58" i="7"/>
  <c r="R54" i="7"/>
  <c r="R50" i="7"/>
  <c r="R46" i="7"/>
  <c r="R42" i="7"/>
  <c r="R38" i="7"/>
  <c r="R34" i="7"/>
  <c r="R30" i="7"/>
  <c r="R26" i="7"/>
  <c r="R22" i="7"/>
  <c r="R18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50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18" i="7"/>
  <c r="P78" i="7"/>
  <c r="O78" i="7"/>
  <c r="N78" i="7"/>
  <c r="M78" i="7"/>
  <c r="P74" i="7"/>
  <c r="O74" i="7"/>
  <c r="N74" i="7"/>
  <c r="M74" i="7"/>
  <c r="P70" i="7"/>
  <c r="O70" i="7"/>
  <c r="N70" i="7"/>
  <c r="M70" i="7"/>
  <c r="P66" i="7"/>
  <c r="O66" i="7"/>
  <c r="N66" i="7"/>
  <c r="M66" i="7"/>
  <c r="P62" i="7"/>
  <c r="O62" i="7"/>
  <c r="N62" i="7"/>
  <c r="M62" i="7"/>
  <c r="P58" i="7"/>
  <c r="O58" i="7"/>
  <c r="N58" i="7"/>
  <c r="M58" i="7"/>
  <c r="P54" i="7"/>
  <c r="O54" i="7"/>
  <c r="N54" i="7"/>
  <c r="M54" i="7"/>
  <c r="P50" i="7"/>
  <c r="O50" i="7"/>
  <c r="N50" i="7"/>
  <c r="M50" i="7"/>
  <c r="P46" i="7"/>
  <c r="O46" i="7"/>
  <c r="N46" i="7"/>
  <c r="M46" i="7"/>
  <c r="P42" i="7"/>
  <c r="O42" i="7"/>
  <c r="N42" i="7"/>
  <c r="M42" i="7"/>
  <c r="P38" i="7"/>
  <c r="O38" i="7"/>
  <c r="N38" i="7"/>
  <c r="M38" i="7"/>
  <c r="P34" i="7"/>
  <c r="O34" i="7"/>
  <c r="N34" i="7"/>
  <c r="M34" i="7"/>
  <c r="P30" i="7"/>
  <c r="O30" i="7"/>
  <c r="N30" i="7"/>
  <c r="M30" i="7"/>
  <c r="P26" i="7"/>
  <c r="O26" i="7"/>
  <c r="N26" i="7"/>
  <c r="M26" i="7"/>
  <c r="P22" i="7"/>
  <c r="O22" i="7"/>
  <c r="N22" i="7"/>
  <c r="M22" i="7"/>
  <c r="P18" i="7"/>
  <c r="O18" i="7"/>
  <c r="N18" i="7"/>
  <c r="M18" i="7"/>
  <c r="P14" i="7"/>
  <c r="O14" i="7"/>
  <c r="N14" i="7"/>
  <c r="M14" i="7"/>
  <c r="P10" i="7"/>
  <c r="O10" i="7"/>
  <c r="N10" i="7"/>
  <c r="M10" i="7"/>
  <c r="P6" i="7"/>
  <c r="O6" i="7"/>
  <c r="N6" i="7"/>
  <c r="M6" i="7"/>
  <c r="N2" i="7"/>
  <c r="O2" i="7"/>
  <c r="P2" i="7"/>
  <c r="M2" i="7"/>
  <c r="L54" i="7"/>
  <c r="L46" i="7"/>
  <c r="L38" i="7"/>
  <c r="L14" i="7"/>
  <c r="L6" i="7"/>
  <c r="K66" i="7"/>
  <c r="K54" i="7"/>
  <c r="K46" i="7"/>
  <c r="K14" i="7"/>
  <c r="J3" i="7"/>
  <c r="J4" i="7"/>
  <c r="J5" i="7"/>
  <c r="J6" i="7"/>
  <c r="K6" i="7" s="1"/>
  <c r="J7" i="7"/>
  <c r="J8" i="7"/>
  <c r="J9" i="7"/>
  <c r="J10" i="7"/>
  <c r="L10" i="7" s="1"/>
  <c r="J11" i="7"/>
  <c r="K10" i="7" s="1"/>
  <c r="J12" i="7"/>
  <c r="J13" i="7"/>
  <c r="J14" i="7"/>
  <c r="J15" i="7"/>
  <c r="J16" i="7"/>
  <c r="J17" i="7"/>
  <c r="J18" i="7"/>
  <c r="L18" i="7" s="1"/>
  <c r="J19" i="7"/>
  <c r="K18" i="7" s="1"/>
  <c r="J20" i="7"/>
  <c r="J21" i="7"/>
  <c r="J22" i="7"/>
  <c r="K22" i="7" s="1"/>
  <c r="J23" i="7"/>
  <c r="J24" i="7"/>
  <c r="J25" i="7"/>
  <c r="J26" i="7"/>
  <c r="L26" i="7" s="1"/>
  <c r="J27" i="7"/>
  <c r="J28" i="7"/>
  <c r="K26" i="7" s="1"/>
  <c r="J29" i="7"/>
  <c r="J30" i="7"/>
  <c r="L30" i="7" s="1"/>
  <c r="J31" i="7"/>
  <c r="J32" i="7"/>
  <c r="J33" i="7"/>
  <c r="J34" i="7"/>
  <c r="L34" i="7" s="1"/>
  <c r="J35" i="7"/>
  <c r="J36" i="7"/>
  <c r="K34" i="7" s="1"/>
  <c r="J37" i="7"/>
  <c r="J38" i="7"/>
  <c r="K38" i="7" s="1"/>
  <c r="J39" i="7"/>
  <c r="J40" i="7"/>
  <c r="J41" i="7"/>
  <c r="J42" i="7"/>
  <c r="L42" i="7" s="1"/>
  <c r="J43" i="7"/>
  <c r="J44" i="7"/>
  <c r="J45" i="7"/>
  <c r="J46" i="7"/>
  <c r="J47" i="7"/>
  <c r="J48" i="7"/>
  <c r="J49" i="7"/>
  <c r="J50" i="7"/>
  <c r="L50" i="7" s="1"/>
  <c r="J51" i="7"/>
  <c r="J52" i="7"/>
  <c r="K50" i="7" s="1"/>
  <c r="J53" i="7"/>
  <c r="J54" i="7"/>
  <c r="J55" i="7"/>
  <c r="J56" i="7"/>
  <c r="J57" i="7"/>
  <c r="J58" i="7"/>
  <c r="J59" i="7"/>
  <c r="L58" i="7" s="1"/>
  <c r="J60" i="7"/>
  <c r="K58" i="7" s="1"/>
  <c r="J61" i="7"/>
  <c r="J62" i="7"/>
  <c r="L62" i="7" s="1"/>
  <c r="J63" i="7"/>
  <c r="J64" i="7"/>
  <c r="J65" i="7"/>
  <c r="J66" i="7"/>
  <c r="L66" i="7" s="1"/>
  <c r="J67" i="7"/>
  <c r="J68" i="7"/>
  <c r="J69" i="7"/>
  <c r="J70" i="7"/>
  <c r="L70" i="7" s="1"/>
  <c r="J71" i="7"/>
  <c r="J72" i="7"/>
  <c r="J73" i="7"/>
  <c r="J74" i="7"/>
  <c r="J75" i="7"/>
  <c r="L74" i="7" s="1"/>
  <c r="J76" i="7"/>
  <c r="J77" i="7"/>
  <c r="K74" i="7" s="1"/>
  <c r="J78" i="7"/>
  <c r="L78" i="7" s="1"/>
  <c r="J79" i="7"/>
  <c r="J80" i="7"/>
  <c r="J81" i="7"/>
  <c r="J2" i="7"/>
  <c r="L2" i="7" s="1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K2" i="7" l="1"/>
  <c r="K30" i="7"/>
  <c r="L22" i="7"/>
  <c r="K42" i="7"/>
  <c r="K62" i="7"/>
  <c r="K70" i="7"/>
  <c r="K78" i="7"/>
  <c r="U26" i="3" l="1"/>
  <c r="U30" i="3"/>
  <c r="U34" i="3"/>
  <c r="U38" i="3"/>
  <c r="U42" i="3"/>
  <c r="U46" i="3"/>
  <c r="U50" i="3"/>
  <c r="U54" i="3"/>
  <c r="U58" i="3"/>
  <c r="U62" i="3"/>
  <c r="U66" i="3"/>
  <c r="U70" i="3"/>
  <c r="U74" i="3"/>
  <c r="U78" i="3"/>
  <c r="U22" i="3"/>
  <c r="U18" i="3"/>
  <c r="T66" i="3"/>
  <c r="T26" i="3"/>
  <c r="T30" i="3"/>
  <c r="T34" i="3"/>
  <c r="T38" i="3"/>
  <c r="T42" i="3"/>
  <c r="T46" i="3"/>
  <c r="T50" i="3"/>
  <c r="T54" i="3"/>
  <c r="T58" i="3"/>
  <c r="T62" i="3"/>
  <c r="T70" i="3"/>
  <c r="T74" i="3"/>
  <c r="T78" i="3"/>
  <c r="T22" i="3"/>
  <c r="T18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9" i="3"/>
  <c r="R80" i="3"/>
  <c r="R81" i="3"/>
  <c r="R50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Q22" i="3"/>
  <c r="Q10" i="3"/>
  <c r="Q14" i="3"/>
  <c r="Q18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78" i="3"/>
  <c r="Q6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G9" i="2"/>
  <c r="G8" i="2"/>
  <c r="G7" i="2"/>
  <c r="G6" i="2"/>
  <c r="G5" i="2"/>
  <c r="G4" i="2"/>
  <c r="G3" i="2"/>
  <c r="G2" i="2"/>
  <c r="AA7" i="3"/>
  <c r="AA6" i="3"/>
  <c r="AA5" i="3"/>
  <c r="AA4" i="3"/>
  <c r="N62" i="3"/>
  <c r="L30" i="3"/>
  <c r="J10" i="3"/>
  <c r="K10" i="3"/>
  <c r="L10" i="3"/>
  <c r="M10" i="3"/>
  <c r="N10" i="3" s="1"/>
  <c r="J14" i="3"/>
  <c r="K14" i="3"/>
  <c r="L14" i="3"/>
  <c r="M14" i="3"/>
  <c r="N14" i="3" s="1"/>
  <c r="J18" i="3"/>
  <c r="K18" i="3"/>
  <c r="L18" i="3"/>
  <c r="M18" i="3"/>
  <c r="N18" i="3" s="1"/>
  <c r="J22" i="3"/>
  <c r="K22" i="3"/>
  <c r="L22" i="3"/>
  <c r="M22" i="3"/>
  <c r="N22" i="3" s="1"/>
  <c r="J26" i="3"/>
  <c r="K26" i="3"/>
  <c r="L26" i="3"/>
  <c r="M26" i="3"/>
  <c r="N26" i="3" s="1"/>
  <c r="J30" i="3"/>
  <c r="K30" i="3"/>
  <c r="M30" i="3"/>
  <c r="N30" i="3" s="1"/>
  <c r="J34" i="3"/>
  <c r="K34" i="3"/>
  <c r="L34" i="3"/>
  <c r="M34" i="3"/>
  <c r="N34" i="3" s="1"/>
  <c r="J38" i="3"/>
  <c r="K38" i="3"/>
  <c r="L38" i="3"/>
  <c r="M38" i="3"/>
  <c r="N38" i="3" s="1"/>
  <c r="J42" i="3"/>
  <c r="N42" i="3" s="1"/>
  <c r="K42" i="3"/>
  <c r="L42" i="3"/>
  <c r="M42" i="3"/>
  <c r="J46" i="3"/>
  <c r="K46" i="3"/>
  <c r="L46" i="3"/>
  <c r="M46" i="3"/>
  <c r="N46" i="3" s="1"/>
  <c r="J50" i="3"/>
  <c r="N50" i="3" s="1"/>
  <c r="K50" i="3"/>
  <c r="L50" i="3"/>
  <c r="M50" i="3"/>
  <c r="J54" i="3"/>
  <c r="K54" i="3"/>
  <c r="L54" i="3"/>
  <c r="M54" i="3"/>
  <c r="N54" i="3" s="1"/>
  <c r="J58" i="3"/>
  <c r="N58" i="3" s="1"/>
  <c r="K58" i="3"/>
  <c r="L58" i="3"/>
  <c r="M58" i="3"/>
  <c r="J62" i="3"/>
  <c r="K62" i="3"/>
  <c r="L62" i="3"/>
  <c r="M62" i="3"/>
  <c r="J66" i="3"/>
  <c r="K66" i="3"/>
  <c r="L66" i="3"/>
  <c r="M66" i="3"/>
  <c r="N66" i="3" s="1"/>
  <c r="J70" i="3"/>
  <c r="K70" i="3"/>
  <c r="L70" i="3"/>
  <c r="M70" i="3"/>
  <c r="N70" i="3" s="1"/>
  <c r="J74" i="3"/>
  <c r="N74" i="3" s="1"/>
  <c r="K74" i="3"/>
  <c r="L74" i="3"/>
  <c r="M74" i="3"/>
  <c r="J78" i="3"/>
  <c r="K78" i="3"/>
  <c r="L78" i="3"/>
  <c r="M78" i="3"/>
  <c r="N78" i="3" s="1"/>
  <c r="K6" i="3"/>
  <c r="L6" i="3"/>
  <c r="M6" i="3"/>
  <c r="N6" i="3" s="1"/>
  <c r="K2" i="3"/>
  <c r="L2" i="3"/>
  <c r="M2" i="3"/>
  <c r="J6" i="3"/>
  <c r="J2" i="3"/>
  <c r="N2" i="3" s="1"/>
</calcChain>
</file>

<file path=xl/sharedStrings.xml><?xml version="1.0" encoding="utf-8"?>
<sst xmlns="http://schemas.openxmlformats.org/spreadsheetml/2006/main" count="1897" uniqueCount="168">
  <si>
    <t>Treament</t>
  </si>
  <si>
    <t>High/Low</t>
  </si>
  <si>
    <t>Nutrients/No</t>
  </si>
  <si>
    <t>Replicate</t>
  </si>
  <si>
    <t>T0</t>
  </si>
  <si>
    <t>48h</t>
  </si>
  <si>
    <t>72h</t>
  </si>
  <si>
    <t>control</t>
  </si>
  <si>
    <t>-</t>
  </si>
  <si>
    <t>A</t>
  </si>
  <si>
    <t>B</t>
  </si>
  <si>
    <t>C</t>
  </si>
  <si>
    <t>D</t>
  </si>
  <si>
    <t>solvent control</t>
  </si>
  <si>
    <t>nutrients only</t>
  </si>
  <si>
    <t>nutrients</t>
  </si>
  <si>
    <t>nutrients + solvent</t>
  </si>
  <si>
    <t>low</t>
  </si>
  <si>
    <t>high</t>
  </si>
  <si>
    <t>Dic</t>
  </si>
  <si>
    <t>Dic+Carb</t>
  </si>
  <si>
    <t>Dic+PFOS</t>
  </si>
  <si>
    <t>Dic+6ppdq</t>
  </si>
  <si>
    <t xml:space="preserve">24h </t>
  </si>
  <si>
    <t>Treatment</t>
  </si>
  <si>
    <t>RFU</t>
  </si>
  <si>
    <t>control 25%</t>
  </si>
  <si>
    <t>control 50%</t>
  </si>
  <si>
    <t>control 75%</t>
  </si>
  <si>
    <t>control 100%</t>
  </si>
  <si>
    <t>nut 25%</t>
  </si>
  <si>
    <t>nut 50%</t>
  </si>
  <si>
    <t>nut 75%</t>
  </si>
  <si>
    <t>nut 100%</t>
  </si>
  <si>
    <t>T0 avg</t>
  </si>
  <si>
    <t>24h avg</t>
  </si>
  <si>
    <t>48h avg</t>
  </si>
  <si>
    <t>72h avg</t>
  </si>
  <si>
    <t>delta avg</t>
  </si>
  <si>
    <t>avg delta RFU</t>
  </si>
  <si>
    <t xml:space="preserve">solvent </t>
  </si>
  <si>
    <t>nutrient</t>
  </si>
  <si>
    <t>solvent +nut</t>
  </si>
  <si>
    <t>D low</t>
  </si>
  <si>
    <t>D high</t>
  </si>
  <si>
    <t>D+C low</t>
  </si>
  <si>
    <t>D+C high</t>
  </si>
  <si>
    <t>D+P low</t>
  </si>
  <si>
    <t>D+P high</t>
  </si>
  <si>
    <t>D+Q low</t>
  </si>
  <si>
    <t>D+Q high</t>
  </si>
  <si>
    <t>D low +nut</t>
  </si>
  <si>
    <t>D high +nut</t>
  </si>
  <si>
    <t>D+C low +nut</t>
  </si>
  <si>
    <t>D+C high +nut</t>
  </si>
  <si>
    <t>D+P low +nut</t>
  </si>
  <si>
    <t>D+P high +nut</t>
  </si>
  <si>
    <t>D+Q low +nut</t>
  </si>
  <si>
    <t>D+Q high +nut</t>
  </si>
  <si>
    <t>Low Concentration</t>
  </si>
  <si>
    <t>lownut</t>
  </si>
  <si>
    <t>highnut</t>
  </si>
  <si>
    <t>Average</t>
  </si>
  <si>
    <t>Concentration</t>
  </si>
  <si>
    <t>High Concentration</t>
  </si>
  <si>
    <t>Nutrients Added</t>
  </si>
  <si>
    <t>No Nutrients Added</t>
  </si>
  <si>
    <t>x1</t>
  </si>
  <si>
    <t>x2</t>
  </si>
  <si>
    <t>x3</t>
  </si>
  <si>
    <t>x4</t>
  </si>
  <si>
    <t>Avg RFU</t>
  </si>
  <si>
    <t>Control 25%</t>
  </si>
  <si>
    <t>Control 50%</t>
  </si>
  <si>
    <t>Control 75%</t>
  </si>
  <si>
    <t>Control 100%</t>
  </si>
  <si>
    <t>Nutrient 25%</t>
  </si>
  <si>
    <t>Nutrient 50%</t>
  </si>
  <si>
    <t>Nutrient 75%</t>
  </si>
  <si>
    <t>Nutrient 100%</t>
  </si>
  <si>
    <t>Control</t>
  </si>
  <si>
    <t>Nutrient control</t>
  </si>
  <si>
    <t>C low</t>
  </si>
  <si>
    <t>C high</t>
  </si>
  <si>
    <t>C+D low</t>
  </si>
  <si>
    <t>C+D high</t>
  </si>
  <si>
    <t>C+P low</t>
  </si>
  <si>
    <t>C+P high</t>
  </si>
  <si>
    <t>C+Q low</t>
  </si>
  <si>
    <t>C+Q high</t>
  </si>
  <si>
    <t>C low +nut</t>
  </si>
  <si>
    <t>C high +nut</t>
  </si>
  <si>
    <t>C+D low +nut</t>
  </si>
  <si>
    <t>C+D high +nut</t>
  </si>
  <si>
    <t>C+P low +nut</t>
  </si>
  <si>
    <t>C+P high +nut</t>
  </si>
  <si>
    <t>C+Q low +nut</t>
  </si>
  <si>
    <t>C+Q high +nut</t>
  </si>
  <si>
    <t>std dev</t>
  </si>
  <si>
    <t>delta</t>
  </si>
  <si>
    <t xml:space="preserve">Solvent </t>
  </si>
  <si>
    <t>Solvent + Nutrient</t>
  </si>
  <si>
    <t xml:space="preserve">Solvent + Nutrient </t>
  </si>
  <si>
    <t>box plot of 72h</t>
  </si>
  <si>
    <t>% diff from control</t>
  </si>
  <si>
    <t>val</t>
  </si>
  <si>
    <t>avg % diff control</t>
  </si>
  <si>
    <t>avg % diff from control</t>
  </si>
  <si>
    <t xml:space="preserve">Nutrient </t>
  </si>
  <si>
    <t>0h</t>
  </si>
  <si>
    <t>Label</t>
  </si>
  <si>
    <t>Average Change in Biomass (RFU)</t>
  </si>
  <si>
    <t>Nutrient Addition</t>
  </si>
  <si>
    <t>Control Groups</t>
  </si>
  <si>
    <t>Contaminant Only</t>
  </si>
  <si>
    <t xml:space="preserve">D low </t>
  </si>
  <si>
    <t xml:space="preserve">D high </t>
  </si>
  <si>
    <t xml:space="preserve">D+C low </t>
  </si>
  <si>
    <t xml:space="preserve">D+C high </t>
  </si>
  <si>
    <t xml:space="preserve">D+P low </t>
  </si>
  <si>
    <t xml:space="preserve">D+P high </t>
  </si>
  <si>
    <t xml:space="preserve">D+Q low </t>
  </si>
  <si>
    <t xml:space="preserve">D+Q high </t>
  </si>
  <si>
    <t xml:space="preserve">C low </t>
  </si>
  <si>
    <t xml:space="preserve">C high </t>
  </si>
  <si>
    <t xml:space="preserve">C+D low </t>
  </si>
  <si>
    <t xml:space="preserve">C+D high </t>
  </si>
  <si>
    <t xml:space="preserve">C+P low </t>
  </si>
  <si>
    <t xml:space="preserve">C+P high </t>
  </si>
  <si>
    <t xml:space="preserve">C+Q low </t>
  </si>
  <si>
    <t xml:space="preserve">C+Q high </t>
  </si>
  <si>
    <t>Contaminant</t>
  </si>
  <si>
    <t>Carb</t>
  </si>
  <si>
    <t>avg_delta_RFU</t>
  </si>
  <si>
    <t>std_dev_RFU</t>
  </si>
  <si>
    <t>avg_pd</t>
  </si>
  <si>
    <t>std_dev_pd</t>
  </si>
  <si>
    <t xml:space="preserve">D low +nut </t>
  </si>
  <si>
    <t>Group</t>
  </si>
  <si>
    <t>24h</t>
  </si>
  <si>
    <t>PFOS</t>
  </si>
  <si>
    <t>PFOS+Carb</t>
  </si>
  <si>
    <t>PFOS+Dic</t>
  </si>
  <si>
    <t>PFOS+6ppdq</t>
  </si>
  <si>
    <t>avg_delta</t>
  </si>
  <si>
    <t>sd_delta</t>
  </si>
  <si>
    <t>avg_T0</t>
  </si>
  <si>
    <t>avg_24h</t>
  </si>
  <si>
    <t>avg_48h</t>
  </si>
  <si>
    <t>avg_72h</t>
  </si>
  <si>
    <t>pd_72h</t>
  </si>
  <si>
    <t>sd_pd</t>
  </si>
  <si>
    <t>PFOSlow</t>
  </si>
  <si>
    <t>PFOShigh</t>
  </si>
  <si>
    <t>PFOS+Carblow</t>
  </si>
  <si>
    <t>PFOS+Carbhigh</t>
  </si>
  <si>
    <t>PFOS+Diclow</t>
  </si>
  <si>
    <t>PFOS+Dichigh</t>
  </si>
  <si>
    <t>PFOS+6ppdqlow</t>
  </si>
  <si>
    <t>PFOS+6ppdqhigh</t>
  </si>
  <si>
    <t>PFOSlownutrients</t>
  </si>
  <si>
    <t>PFOShighnutrients</t>
  </si>
  <si>
    <t>PFOS+Carblownutrients</t>
  </si>
  <si>
    <t>PFOS+Carbhighnutrients</t>
  </si>
  <si>
    <t>PFOS+Diclownutrients</t>
  </si>
  <si>
    <t>PFOS+Dichighnutrients</t>
  </si>
  <si>
    <t>PFOS+6ppdqlownutrients</t>
  </si>
  <si>
    <t>PFOS+6ppdqhighnutrients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</si>
</sst>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(Body)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4" xfId="0" applyFill="1" applyBorder="1"/>
    <xf numFmtId="0" fontId="0" fillId="10" borderId="0" xfId="0" applyFill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4" xfId="0" applyFill="1" applyBorder="1"/>
    <xf numFmtId="0" fontId="0" fillId="11" borderId="0" xfId="0" applyFill="1"/>
    <xf numFmtId="0" fontId="0" fillId="11" borderId="5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2" borderId="4" xfId="0" applyFill="1" applyBorder="1"/>
    <xf numFmtId="0" fontId="0" fillId="12" borderId="0" xfId="0" applyFill="1"/>
    <xf numFmtId="0" fontId="0" fillId="12" borderId="5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3" borderId="4" xfId="0" applyFill="1" applyBorder="1"/>
    <xf numFmtId="0" fontId="0" fillId="13" borderId="0" xfId="0" applyFill="1"/>
    <xf numFmtId="0" fontId="0" fillId="13" borderId="5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4" borderId="4" xfId="0" applyFill="1" applyBorder="1"/>
    <xf numFmtId="0" fontId="0" fillId="14" borderId="0" xfId="0" applyFill="1"/>
    <xf numFmtId="0" fontId="0" fillId="14" borderId="5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5" borderId="4" xfId="0" applyFill="1" applyBorder="1"/>
    <xf numFmtId="0" fontId="0" fillId="15" borderId="0" xfId="0" applyFill="1"/>
    <xf numFmtId="0" fontId="0" fillId="15" borderId="5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6" borderId="4" xfId="0" applyFill="1" applyBorder="1"/>
    <xf numFmtId="0" fontId="0" fillId="16" borderId="0" xfId="0" applyFill="1"/>
    <xf numFmtId="0" fontId="0" fillId="16" borderId="5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7" borderId="4" xfId="0" applyFill="1" applyBorder="1"/>
    <xf numFmtId="0" fontId="0" fillId="17" borderId="0" xfId="0" applyFill="1"/>
    <xf numFmtId="0" fontId="0" fillId="17" borderId="5" xfId="0" applyFill="1" applyBorder="1"/>
    <xf numFmtId="0" fontId="0" fillId="17" borderId="7" xfId="0" applyFill="1" applyBorder="1"/>
    <xf numFmtId="0" fontId="0" fillId="17" borderId="8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9" borderId="9" xfId="0" applyFill="1" applyBorder="1"/>
    <xf numFmtId="0" fontId="0" fillId="10" borderId="9" xfId="0" applyFill="1" applyBorder="1"/>
    <xf numFmtId="0" fontId="0" fillId="11" borderId="9" xfId="0" applyFill="1" applyBorder="1"/>
    <xf numFmtId="0" fontId="0" fillId="12" borderId="9" xfId="0" applyFill="1" applyBorder="1"/>
    <xf numFmtId="0" fontId="0" fillId="13" borderId="9" xfId="0" applyFill="1" applyBorder="1"/>
    <xf numFmtId="0" fontId="0" fillId="14" borderId="9" xfId="0" applyFill="1" applyBorder="1"/>
    <xf numFmtId="0" fontId="0" fillId="15" borderId="9" xfId="0" applyFill="1" applyBorder="1"/>
    <xf numFmtId="0" fontId="0" fillId="16" borderId="9" xfId="0" applyFill="1" applyBorder="1"/>
    <xf numFmtId="0" fontId="0" fillId="17" borderId="9" xfId="0" applyFill="1" applyBorder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13" borderId="6" xfId="0" applyFill="1" applyBorder="1"/>
    <xf numFmtId="0" fontId="0" fillId="14" borderId="6" xfId="0" applyFill="1" applyBorder="1"/>
    <xf numFmtId="0" fontId="0" fillId="15" borderId="6" xfId="0" applyFill="1" applyBorder="1"/>
    <xf numFmtId="0" fontId="0" fillId="16" borderId="6" xfId="0" applyFill="1" applyBorder="1"/>
    <xf numFmtId="0" fontId="0" fillId="17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77624671916011"/>
                  <c:y val="-1.39289880431612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'Standard Curve'!$F$2:$F$5</c:f>
              <c:strCache>
                <c:ptCount val="4"/>
                <c:pt idx="0">
                  <c:v>Control 25%</c:v>
                </c:pt>
                <c:pt idx="1">
                  <c:v>Control 50%</c:v>
                </c:pt>
                <c:pt idx="2">
                  <c:v>Control 75%</c:v>
                </c:pt>
                <c:pt idx="3">
                  <c:v>Control 100%</c:v>
                </c:pt>
              </c:strCache>
            </c:strRef>
          </c:cat>
          <c:val>
            <c:numRef>
              <c:f>'Standard Curve'!$G$2:$G$5</c:f>
              <c:numCache>
                <c:formatCode>General</c:formatCode>
                <c:ptCount val="4"/>
                <c:pt idx="0">
                  <c:v>1.2650000000000001</c:v>
                </c:pt>
                <c:pt idx="1">
                  <c:v>2.1875</c:v>
                </c:pt>
                <c:pt idx="2">
                  <c:v>3.0975000000000001</c:v>
                </c:pt>
                <c:pt idx="3">
                  <c:v>4.4725000000000001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B-1D4A-9C7F-F9464038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84160"/>
        <c:axId val="390034640"/>
      </c:lineChart>
      <c:catAx>
        <c:axId val="3874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34640"/>
        <c:crosses val="autoZero"/>
        <c:auto val="1"/>
        <c:lblAlgn val="ctr"/>
        <c:lblOffset val="100"/>
        <c:noMultiLvlLbl val="0"/>
      </c:catAx>
      <c:valAx>
        <c:axId val="3900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+mn-cs"/>
              </a:defRPr>
            </a:pPr>
            <a:r>
              <a:rPr lang="en-US"/>
              <a:t>Average Change in Biomass (RFU) - Diclofenac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Poster!$D$73</c:f>
              <c:strCache>
                <c:ptCount val="1"/>
                <c:pt idx="0">
                  <c:v>Average Change in Biomass (RFU)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Poster!$E$74:$E$91</c:f>
                <c:numCache>
                  <c:formatCode>General</c:formatCode>
                  <c:ptCount val="18"/>
                  <c:pt idx="0">
                    <c:v>0.54607691765904198</c:v>
                  </c:pt>
                  <c:pt idx="1">
                    <c:v>0.21823152842795202</c:v>
                  </c:pt>
                  <c:pt idx="2">
                    <c:v>0.32201190454184592</c:v>
                  </c:pt>
                  <c:pt idx="3">
                    <c:v>0.19278658321228334</c:v>
                  </c:pt>
                  <c:pt idx="4">
                    <c:v>0.33035334618152928</c:v>
                  </c:pt>
                  <c:pt idx="5">
                    <c:v>0.36791076816713786</c:v>
                  </c:pt>
                  <c:pt idx="6">
                    <c:v>0.13200378782444094</c:v>
                  </c:pt>
                  <c:pt idx="7">
                    <c:v>0.4659309677051599</c:v>
                  </c:pt>
                  <c:pt idx="8">
                    <c:v>0.34244220923634183</c:v>
                  </c:pt>
                  <c:pt idx="9">
                    <c:v>0.8481745103456011</c:v>
                  </c:pt>
                  <c:pt idx="10">
                    <c:v>0.25329495323305073</c:v>
                  </c:pt>
                  <c:pt idx="11">
                    <c:v>0.36700363304287137</c:v>
                  </c:pt>
                  <c:pt idx="12">
                    <c:v>0.6372532202089437</c:v>
                  </c:pt>
                  <c:pt idx="13">
                    <c:v>0.93041209507758693</c:v>
                  </c:pt>
                  <c:pt idx="14">
                    <c:v>0.4798176737053359</c:v>
                  </c:pt>
                  <c:pt idx="15">
                    <c:v>0.58448695451652366</c:v>
                  </c:pt>
                  <c:pt idx="16">
                    <c:v>0.72380361056481768</c:v>
                  </c:pt>
                  <c:pt idx="17">
                    <c:v>1.0109566426575043</c:v>
                  </c:pt>
                </c:numCache>
              </c:numRef>
            </c:plus>
            <c:minus>
              <c:numRef>
                <c:f>Poster!$E$74:$E$91</c:f>
                <c:numCache>
                  <c:formatCode>General</c:formatCode>
                  <c:ptCount val="18"/>
                  <c:pt idx="0">
                    <c:v>0.54607691765904198</c:v>
                  </c:pt>
                  <c:pt idx="1">
                    <c:v>0.21823152842795202</c:v>
                  </c:pt>
                  <c:pt idx="2">
                    <c:v>0.32201190454184592</c:v>
                  </c:pt>
                  <c:pt idx="3">
                    <c:v>0.19278658321228334</c:v>
                  </c:pt>
                  <c:pt idx="4">
                    <c:v>0.33035334618152928</c:v>
                  </c:pt>
                  <c:pt idx="5">
                    <c:v>0.36791076816713786</c:v>
                  </c:pt>
                  <c:pt idx="6">
                    <c:v>0.13200378782444094</c:v>
                  </c:pt>
                  <c:pt idx="7">
                    <c:v>0.4659309677051599</c:v>
                  </c:pt>
                  <c:pt idx="8">
                    <c:v>0.34244220923634183</c:v>
                  </c:pt>
                  <c:pt idx="9">
                    <c:v>0.8481745103456011</c:v>
                  </c:pt>
                  <c:pt idx="10">
                    <c:v>0.25329495323305073</c:v>
                  </c:pt>
                  <c:pt idx="11">
                    <c:v>0.36700363304287137</c:v>
                  </c:pt>
                  <c:pt idx="12">
                    <c:v>0.6372532202089437</c:v>
                  </c:pt>
                  <c:pt idx="13">
                    <c:v>0.93041209507758693</c:v>
                  </c:pt>
                  <c:pt idx="14">
                    <c:v>0.4798176737053359</c:v>
                  </c:pt>
                  <c:pt idx="15">
                    <c:v>0.58448695451652366</c:v>
                  </c:pt>
                  <c:pt idx="16">
                    <c:v>0.72380361056481768</c:v>
                  </c:pt>
                  <c:pt idx="17">
                    <c:v>1.0109566426575043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Poster!$B$74:$C$91</c:f>
              <c:multiLvlStrCache>
                <c:ptCount val="18"/>
                <c:lvl>
                  <c:pt idx="0">
                    <c:v>Solvent </c:v>
                  </c:pt>
                  <c:pt idx="1">
                    <c:v>D low</c:v>
                  </c:pt>
                  <c:pt idx="2">
                    <c:v>D high</c:v>
                  </c:pt>
                  <c:pt idx="3">
                    <c:v>D+C low</c:v>
                  </c:pt>
                  <c:pt idx="4">
                    <c:v>D+C high</c:v>
                  </c:pt>
                  <c:pt idx="5">
                    <c:v>D+P low</c:v>
                  </c:pt>
                  <c:pt idx="6">
                    <c:v>D+P high</c:v>
                  </c:pt>
                  <c:pt idx="7">
                    <c:v>D+Q low</c:v>
                  </c:pt>
                  <c:pt idx="8">
                    <c:v>D+Q high</c:v>
                  </c:pt>
                  <c:pt idx="9">
                    <c:v>Solvent </c:v>
                  </c:pt>
                  <c:pt idx="10">
                    <c:v>D low</c:v>
                  </c:pt>
                  <c:pt idx="11">
                    <c:v>D high</c:v>
                  </c:pt>
                  <c:pt idx="12">
                    <c:v>D+C low</c:v>
                  </c:pt>
                  <c:pt idx="13">
                    <c:v>D+C high</c:v>
                  </c:pt>
                  <c:pt idx="14">
                    <c:v>D+P low</c:v>
                  </c:pt>
                  <c:pt idx="15">
                    <c:v>D+P high</c:v>
                  </c:pt>
                  <c:pt idx="16">
                    <c:v>D+Q low</c:v>
                  </c:pt>
                  <c:pt idx="17">
                    <c:v>D+Q high</c:v>
                  </c:pt>
                </c:lvl>
                <c:lvl>
                  <c:pt idx="0">
                    <c:v>Contaminant Only</c:v>
                  </c:pt>
                  <c:pt idx="9">
                    <c:v>Nutrient Addition</c:v>
                  </c:pt>
                </c:lvl>
              </c:multiLvlStrCache>
            </c:multiLvlStrRef>
          </c:cat>
          <c:val>
            <c:numRef>
              <c:f>Poster!$D$74:$D$91</c:f>
              <c:numCache>
                <c:formatCode>General</c:formatCode>
                <c:ptCount val="18"/>
                <c:pt idx="0">
                  <c:v>-0.41</c:v>
                </c:pt>
                <c:pt idx="1">
                  <c:v>-0.77249999999999996</c:v>
                </c:pt>
                <c:pt idx="2">
                  <c:v>-1.0275000000000001</c:v>
                </c:pt>
                <c:pt idx="3">
                  <c:v>-0.70499999999999996</c:v>
                </c:pt>
                <c:pt idx="4">
                  <c:v>-0.41</c:v>
                </c:pt>
                <c:pt idx="5">
                  <c:v>-0.71250000000000002</c:v>
                </c:pt>
                <c:pt idx="6">
                  <c:v>-0.35749999999999998</c:v>
                </c:pt>
                <c:pt idx="7">
                  <c:v>0.36249999999999999</c:v>
                </c:pt>
                <c:pt idx="8">
                  <c:v>-0.44</c:v>
                </c:pt>
                <c:pt idx="9">
                  <c:v>3.49</c:v>
                </c:pt>
                <c:pt idx="10">
                  <c:v>4.4775</c:v>
                </c:pt>
                <c:pt idx="11">
                  <c:v>3.8725000000000001</c:v>
                </c:pt>
                <c:pt idx="12">
                  <c:v>3.1575000000000002</c:v>
                </c:pt>
                <c:pt idx="13">
                  <c:v>3.17</c:v>
                </c:pt>
                <c:pt idx="14">
                  <c:v>1.8025</c:v>
                </c:pt>
                <c:pt idx="15">
                  <c:v>1.3525</c:v>
                </c:pt>
                <c:pt idx="16">
                  <c:v>1.4575</c:v>
                </c:pt>
                <c:pt idx="17">
                  <c:v>3.9249999999999998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7-C346-806D-AA81F2970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406368"/>
        <c:axId val="720303024"/>
      </c:barChart>
      <c:catAx>
        <c:axId val="2404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+mn-cs"/>
              </a:defRPr>
            </a:pPr>
            <a:endParaRPr lang="en-US"/>
          </a:p>
        </c:txPr>
        <c:crossAx val="720303024"/>
        <c:crosses val="autoZero"/>
        <c:auto val="1"/>
        <c:lblAlgn val="ctr"/>
        <c:lblOffset val="100"/>
        <c:noMultiLvlLbl val="0"/>
      </c:catAx>
      <c:valAx>
        <c:axId val="720303024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n-US"/>
                  <a:t>𝚫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+mn-cs"/>
              </a:defRPr>
            </a:pPr>
            <a:endParaRPr lang="en-US"/>
          </a:p>
        </c:txPr>
        <c:crossAx val="2404063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Nutrient Standard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689063867016622"/>
                  <c:y val="2.2754447360746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'Standard Curve'!$F$6:$F$9</c:f>
              <c:strCache>
                <c:ptCount val="4"/>
                <c:pt idx="0">
                  <c:v>Nutrient 25%</c:v>
                </c:pt>
                <c:pt idx="1">
                  <c:v>Nutrient 50%</c:v>
                </c:pt>
                <c:pt idx="2">
                  <c:v>Nutrient 75%</c:v>
                </c:pt>
                <c:pt idx="3">
                  <c:v>Nutrient 100%</c:v>
                </c:pt>
              </c:strCache>
            </c:strRef>
          </c:cat>
          <c:val>
            <c:numRef>
              <c:f>'Standard Curve'!$G$6:$G$9</c:f>
              <c:numCache>
                <c:formatCode>General</c:formatCode>
                <c:ptCount val="4"/>
                <c:pt idx="0">
                  <c:v>2.5775000000000001</c:v>
                </c:pt>
                <c:pt idx="1">
                  <c:v>5.1950000000000003</c:v>
                </c:pt>
                <c:pt idx="2">
                  <c:v>7.6875</c:v>
                </c:pt>
                <c:pt idx="3">
                  <c:v>11.092500000000001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1-0F40-96D1-4389E532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387103"/>
        <c:axId val="891093919"/>
      </c:lineChart>
      <c:catAx>
        <c:axId val="9893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93919"/>
        <c:crosses val="autoZero"/>
        <c:auto val="1"/>
        <c:lblAlgn val="ctr"/>
        <c:lblOffset val="100"/>
        <c:noMultiLvlLbl val="0"/>
      </c:catAx>
      <c:valAx>
        <c:axId val="8910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8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Change in RFU over 72</a:t>
            </a:r>
            <a:r>
              <a:rPr lang="en-US" baseline="0"/>
              <a:t> Hours (Diclofenac)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'Plotting '!$Z$11</c:f>
              <c:strCache>
                <c:ptCount val="1"/>
                <c:pt idx="0">
                  <c:v>Low Concentration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'Plotting '!$AA$10:$AB$10</c:f>
              <c:strCache>
                <c:ptCount val="2"/>
                <c:pt idx="0">
                  <c:v>No Nutrients Added</c:v>
                </c:pt>
                <c:pt idx="1">
                  <c:v>Nutrients Added</c:v>
                </c:pt>
              </c:strCache>
            </c:strRef>
          </c:cat>
          <c:val>
            <c:numRef>
              <c:f>'Plotting '!$AA$11:$AB$11</c:f>
              <c:numCache>
                <c:formatCode>General</c:formatCode>
                <c:ptCount val="2"/>
                <c:pt idx="0">
                  <c:v>-0.45687499999999998</c:v>
                </c:pt>
                <c:pt idx="1">
                  <c:v>2.7237499999999999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0-EA4C-8140-3A2DDC3605EF}"/>
            </c:ext>
          </c:extLst>
        </c:ser>
        <c:ser>
          <c:idx val="1"/>
          <c:order val="1"/>
          <c:tx>
            <c:strRef>
              <c:f>'Plotting '!$Z$12</c:f>
              <c:strCache>
                <c:ptCount val="1"/>
                <c:pt idx="0">
                  <c:v>High Concentration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'Plotting '!$AA$10:$AB$10</c:f>
              <c:strCache>
                <c:ptCount val="2"/>
                <c:pt idx="0">
                  <c:v>No Nutrients Added</c:v>
                </c:pt>
                <c:pt idx="1">
                  <c:v>Nutrients Added</c:v>
                </c:pt>
              </c:strCache>
            </c:strRef>
          </c:cat>
          <c:val>
            <c:numRef>
              <c:f>'Plotting '!$AA$12:$AB$12</c:f>
              <c:numCache>
                <c:formatCode>General</c:formatCode>
                <c:ptCount val="2"/>
                <c:pt idx="0">
                  <c:v>-0.55874999999999997</c:v>
                </c:pt>
                <c:pt idx="1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0-EA4C-8140-3A2DDC36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927263"/>
        <c:axId val="1245748255"/>
      </c:barChart>
      <c:scatterChart>
        <c:scatterStyle val="lineMarker"/>
        <c:varyColors val="0"/>
        <c:ser>
          <c:idx val="2"/>
          <c:order val="2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'Plotting '!$AD$4:$AD$7</c:f>
              <c:numCache>
                <c:formatCode>General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</c:numCache>
            </c:numRef>
          </c:xVal>
          <c:yVal>
            <c:numRef>
              <c:f>('Plotting '!$X$8,'Plotting '!$X$10,'Plotting '!$X$12,'Plotting '!$X$14)</c:f>
              <c:numCache>
                <c:formatCode>General</c:formatCode>
                <c:ptCount val="4"/>
                <c:pt idx="0">
                  <c:v>-0.77249999999999996</c:v>
                </c:pt>
                <c:pt idx="1">
                  <c:v>-0.70499999999999996</c:v>
                </c:pt>
                <c:pt idx="2">
                  <c:v>-0.71250000000000002</c:v>
                </c:pt>
                <c:pt idx="3">
                  <c:v>0.36249999999999999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0-EA4C-8140-3A2DDC3605EF}"/>
            </c:ext>
          </c:extLst>
        </c:ser>
        <c:ser>
          <c:idx val="3"/>
          <c:order val="3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'Plotting '!$AE$4:$AE$7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</c:numCache>
            </c:numRef>
          </c:xVal>
          <c:yVal>
            <c:numRef>
              <c:f>('Plotting '!$X$9,'Plotting '!$X$11,'Plotting '!$X$13,'Plotting '!$X$15)</c:f>
              <c:numCache>
                <c:formatCode>General</c:formatCode>
                <c:ptCount val="4"/>
                <c:pt idx="0">
                  <c:v>-1.0275000000000001</c:v>
                </c:pt>
                <c:pt idx="1">
                  <c:v>-0.41</c:v>
                </c:pt>
                <c:pt idx="2">
                  <c:v>-0.35749999999999998</c:v>
                </c:pt>
                <c:pt idx="3">
                  <c:v>-0.44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0-EA4C-8140-3A2DDC3605EF}"/>
            </c:ext>
          </c:extLst>
        </c:ser>
        <c:ser>
          <c:idx val="4"/>
          <c:order val="4"/>
          <c:tx>
            <c:v>nutlow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'Plotting '!$AF$4:$AF$7</c:f>
              <c:numCache>
                <c:formatCode>General</c:formatCode>
                <c:ptCount val="4"/>
                <c:pt idx="0">
                  <c:v>1.85</c:v>
                </c:pt>
                <c:pt idx="1">
                  <c:v>1.85</c:v>
                </c:pt>
                <c:pt idx="2">
                  <c:v>1.85</c:v>
                </c:pt>
                <c:pt idx="3">
                  <c:v>1.85</c:v>
                </c:pt>
              </c:numCache>
            </c:numRef>
          </c:xVal>
          <c:yVal>
            <c:numRef>
              <c:f>('Plotting '!$X$16,'Plotting '!$X$18,'Plotting '!$X$20,'Plotting '!$X$22)</c:f>
              <c:numCache>
                <c:formatCode>General</c:formatCode>
                <c:ptCount val="4"/>
                <c:pt idx="0">
                  <c:v>4.4775</c:v>
                </c:pt>
                <c:pt idx="1">
                  <c:v>3.1575000000000002</c:v>
                </c:pt>
                <c:pt idx="2">
                  <c:v>1.8025</c:v>
                </c:pt>
                <c:pt idx="3">
                  <c:v>1.4575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60-EA4C-8140-3A2DDC3605EF}"/>
            </c:ext>
          </c:extLst>
        </c:ser>
        <c:ser>
          <c:idx val="5"/>
          <c:order val="5"/>
          <c:tx>
            <c:v>nuthigh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'Plotting '!$AG$4:$AG$7</c:f>
              <c:numCache>
                <c:formatCode>General</c:formatCode>
                <c:ptCount val="4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  <c:pt idx="3">
                  <c:v>2.15</c:v>
                </c:pt>
              </c:numCache>
            </c:numRef>
          </c:xVal>
          <c:yVal>
            <c:numRef>
              <c:f>('Plotting '!$X$17,'Plotting '!$X$19,'Plotting '!$X$21,'Plotting '!$X$23)</c:f>
              <c:numCache>
                <c:formatCode>General</c:formatCode>
                <c:ptCount val="4"/>
                <c:pt idx="0">
                  <c:v>3.8725000000000001</c:v>
                </c:pt>
                <c:pt idx="1">
                  <c:v>3.17</c:v>
                </c:pt>
                <c:pt idx="2">
                  <c:v>1.3525</c:v>
                </c:pt>
                <c:pt idx="3">
                  <c:v>3.9249999999999998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60-EA4C-8140-3A2DDC36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927263"/>
        <c:axId val="1245748255"/>
      </c:scatterChart>
      <c:catAx>
        <c:axId val="82292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48255"/>
        <c:crosses val="autoZero"/>
        <c:auto val="1"/>
        <c:lblAlgn val="ctr"/>
        <c:lblOffset val="100"/>
        <c:noMultiLvlLbl val="0"/>
      </c:catAx>
      <c:valAx>
        <c:axId val="12457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Change in Chlorophyll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Change in Biomass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Poster!$C$2</c:f>
              <c:strCache>
                <c:ptCount val="1"/>
                <c:pt idx="0">
                  <c:v>avg delta RFU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(Poster!$D$4,Poster!$D$6:$D$22)</c:f>
                <c:numCache>
                  <c:formatCode>General</c:formatCode>
                  <c:ptCount val="18"/>
                  <c:pt idx="0">
                    <c:v>0.64233947411006831</c:v>
                  </c:pt>
                  <c:pt idx="1">
                    <c:v>1.0930195179715094</c:v>
                  </c:pt>
                  <c:pt idx="2">
                    <c:v>0.60802275176728959</c:v>
                  </c:pt>
                  <c:pt idx="3">
                    <c:v>0.67942990808471182</c:v>
                  </c:pt>
                  <c:pt idx="4">
                    <c:v>0.41668333300001331</c:v>
                  </c:pt>
                  <c:pt idx="5">
                    <c:v>0.19621416870348729</c:v>
                  </c:pt>
                  <c:pt idx="6">
                    <c:v>0.16268579122549923</c:v>
                  </c:pt>
                  <c:pt idx="7">
                    <c:v>0.15348724159790397</c:v>
                  </c:pt>
                  <c:pt idx="8">
                    <c:v>0.30804491014569041</c:v>
                  </c:pt>
                  <c:pt idx="9">
                    <c:v>0.53624465809305155</c:v>
                  </c:pt>
                  <c:pt idx="10">
                    <c:v>1.4653441006580459</c:v>
                  </c:pt>
                  <c:pt idx="11">
                    <c:v>2.0874765467744369</c:v>
                  </c:pt>
                  <c:pt idx="12">
                    <c:v>1.3571630950871985</c:v>
                  </c:pt>
                  <c:pt idx="13">
                    <c:v>1.2108123994519788</c:v>
                  </c:pt>
                  <c:pt idx="14">
                    <c:v>2.1228655947405937</c:v>
                  </c:pt>
                  <c:pt idx="15">
                    <c:v>0.94332744403343993</c:v>
                  </c:pt>
                  <c:pt idx="16">
                    <c:v>1.0603890795363802</c:v>
                  </c:pt>
                  <c:pt idx="17">
                    <c:v>1.4680684588942035</c:v>
                  </c:pt>
                </c:numCache>
              </c:numRef>
            </c:plus>
            <c:minus>
              <c:numRef>
                <c:f>(Poster!$D$4,Poster!$D$6:$D$22)</c:f>
                <c:numCache>
                  <c:formatCode>General</c:formatCode>
                  <c:ptCount val="18"/>
                  <c:pt idx="0">
                    <c:v>0.64233947411006831</c:v>
                  </c:pt>
                  <c:pt idx="1">
                    <c:v>1.0930195179715094</c:v>
                  </c:pt>
                  <c:pt idx="2">
                    <c:v>0.60802275176728959</c:v>
                  </c:pt>
                  <c:pt idx="3">
                    <c:v>0.67942990808471182</c:v>
                  </c:pt>
                  <c:pt idx="4">
                    <c:v>0.41668333300001331</c:v>
                  </c:pt>
                  <c:pt idx="5">
                    <c:v>0.19621416870348729</c:v>
                  </c:pt>
                  <c:pt idx="6">
                    <c:v>0.16268579122549923</c:v>
                  </c:pt>
                  <c:pt idx="7">
                    <c:v>0.15348724159790397</c:v>
                  </c:pt>
                  <c:pt idx="8">
                    <c:v>0.30804491014569041</c:v>
                  </c:pt>
                  <c:pt idx="9">
                    <c:v>0.53624465809305155</c:v>
                  </c:pt>
                  <c:pt idx="10">
                    <c:v>1.4653441006580459</c:v>
                  </c:pt>
                  <c:pt idx="11">
                    <c:v>2.0874765467744369</c:v>
                  </c:pt>
                  <c:pt idx="12">
                    <c:v>1.3571630950871985</c:v>
                  </c:pt>
                  <c:pt idx="13">
                    <c:v>1.2108123994519788</c:v>
                  </c:pt>
                  <c:pt idx="14">
                    <c:v>2.1228655947405937</c:v>
                  </c:pt>
                  <c:pt idx="15">
                    <c:v>0.94332744403343993</c:v>
                  </c:pt>
                  <c:pt idx="16">
                    <c:v>1.0603890795363802</c:v>
                  </c:pt>
                  <c:pt idx="17">
                    <c:v>1.4680684588942035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(Poster!$B$4,Poster!$B$6:$B$22)</c:f>
              <c:strCache>
                <c:ptCount val="18"/>
                <c:pt idx="0">
                  <c:v>Solvent </c:v>
                </c:pt>
                <c:pt idx="1">
                  <c:v>Solvent + Nutrient </c:v>
                </c:pt>
                <c:pt idx="2">
                  <c:v>C low</c:v>
                </c:pt>
                <c:pt idx="3">
                  <c:v>C high</c:v>
                </c:pt>
                <c:pt idx="4">
                  <c:v>C+D low</c:v>
                </c:pt>
                <c:pt idx="5">
                  <c:v>C+D high</c:v>
                </c:pt>
                <c:pt idx="6">
                  <c:v>C+P low</c:v>
                </c:pt>
                <c:pt idx="7">
                  <c:v>C+P high</c:v>
                </c:pt>
                <c:pt idx="8">
                  <c:v>C+Q low</c:v>
                </c:pt>
                <c:pt idx="9">
                  <c:v>C+Q high</c:v>
                </c:pt>
                <c:pt idx="10">
                  <c:v>C low +nut</c:v>
                </c:pt>
                <c:pt idx="11">
                  <c:v>C high +nut</c:v>
                </c:pt>
                <c:pt idx="12">
                  <c:v>C+D low +nut</c:v>
                </c:pt>
                <c:pt idx="13">
                  <c:v>C+D high +nut</c:v>
                </c:pt>
                <c:pt idx="14">
                  <c:v>C+P low +nut</c:v>
                </c:pt>
                <c:pt idx="15">
                  <c:v>C+P high +nut</c:v>
                </c:pt>
                <c:pt idx="16">
                  <c:v>C+Q low +nut</c:v>
                </c:pt>
                <c:pt idx="17">
                  <c:v>C+Q high +nut</c:v>
                </c:pt>
              </c:strCache>
            </c:strRef>
          </c:cat>
          <c:val>
            <c:numRef>
              <c:f>(Poster!$C$4,Poster!$C$6:$C$22)</c:f>
              <c:numCache>
                <c:formatCode>General</c:formatCode>
                <c:ptCount val="18"/>
                <c:pt idx="0">
                  <c:v>-1.19</c:v>
                </c:pt>
                <c:pt idx="1">
                  <c:v>4.2074999999999996</c:v>
                </c:pt>
                <c:pt idx="2">
                  <c:v>-0.50249999999999995</c:v>
                </c:pt>
                <c:pt idx="3">
                  <c:v>-1.1325000000000001</c:v>
                </c:pt>
                <c:pt idx="4">
                  <c:v>-0.58250000000000002</c:v>
                </c:pt>
                <c:pt idx="5">
                  <c:v>-1.375</c:v>
                </c:pt>
                <c:pt idx="6">
                  <c:v>-1.62</c:v>
                </c:pt>
                <c:pt idx="7">
                  <c:v>-0.92749999999999999</c:v>
                </c:pt>
                <c:pt idx="8">
                  <c:v>-0.49249999999999999</c:v>
                </c:pt>
                <c:pt idx="9">
                  <c:v>-1.1525000000000001</c:v>
                </c:pt>
                <c:pt idx="10">
                  <c:v>4.585</c:v>
                </c:pt>
                <c:pt idx="11">
                  <c:v>3.9975000000000001</c:v>
                </c:pt>
                <c:pt idx="12">
                  <c:v>4.1074999999999999</c:v>
                </c:pt>
                <c:pt idx="13">
                  <c:v>6.01</c:v>
                </c:pt>
                <c:pt idx="14">
                  <c:v>2.7925</c:v>
                </c:pt>
                <c:pt idx="15">
                  <c:v>2.92</c:v>
                </c:pt>
                <c:pt idx="16">
                  <c:v>4.4325000000000001</c:v>
                </c:pt>
                <c:pt idx="17">
                  <c:v>4.2925000000000004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D-AD49-87B9-D215FCE37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987983"/>
        <c:axId val="1301891727"/>
      </c:barChart>
      <c:catAx>
        <c:axId val="130198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1727"/>
        <c:crosses val="autoZero"/>
        <c:auto val="1"/>
        <c:lblAlgn val="ctr"/>
        <c:lblOffset val="100"/>
        <c:noMultiLvlLbl val="0"/>
      </c:catAx>
      <c:valAx>
        <c:axId val="13018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Change in Biomass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8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Change in Biomass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Poster!$H$2</c:f>
              <c:strCache>
                <c:ptCount val="1"/>
                <c:pt idx="0">
                  <c:v>avg delta RFU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(Poster!$I$4,Poster!$I$6:$I$22)</c:f>
                <c:numCache>
                  <c:formatCode>General</c:formatCode>
                  <c:ptCount val="18"/>
                  <c:pt idx="0">
                    <c:v>0.54607691765904198</c:v>
                  </c:pt>
                  <c:pt idx="1">
                    <c:v>0.8481745103456011</c:v>
                  </c:pt>
                  <c:pt idx="2">
                    <c:v>0.21823152842795202</c:v>
                  </c:pt>
                  <c:pt idx="3">
                    <c:v>0.32201190454184592</c:v>
                  </c:pt>
                  <c:pt idx="4">
                    <c:v>0.19278658321228334</c:v>
                  </c:pt>
                  <c:pt idx="5">
                    <c:v>0.33035334618152928</c:v>
                  </c:pt>
                  <c:pt idx="6">
                    <c:v>0.36791076816713786</c:v>
                  </c:pt>
                  <c:pt idx="7">
                    <c:v>0.13200378782444094</c:v>
                  </c:pt>
                  <c:pt idx="8">
                    <c:v>0.4659309677051599</c:v>
                  </c:pt>
                  <c:pt idx="9">
                    <c:v>0.34244220923634183</c:v>
                  </c:pt>
                  <c:pt idx="10">
                    <c:v>0.25329495323305073</c:v>
                  </c:pt>
                  <c:pt idx="11">
                    <c:v>0.36700363304287137</c:v>
                  </c:pt>
                  <c:pt idx="12">
                    <c:v>0.6372532202089437</c:v>
                  </c:pt>
                  <c:pt idx="13">
                    <c:v>0.93041209507758693</c:v>
                  </c:pt>
                  <c:pt idx="14">
                    <c:v>0.4798176737053359</c:v>
                  </c:pt>
                  <c:pt idx="15">
                    <c:v>0.58448695451652366</c:v>
                  </c:pt>
                  <c:pt idx="16">
                    <c:v>0.72380361056481768</c:v>
                  </c:pt>
                  <c:pt idx="17">
                    <c:v>1.0109566426575043</c:v>
                  </c:pt>
                </c:numCache>
              </c:numRef>
            </c:plus>
            <c:minus>
              <c:numRef>
                <c:f>(Poster!$I$4,Poster!$I$6:$I$22)</c:f>
                <c:numCache>
                  <c:formatCode>General</c:formatCode>
                  <c:ptCount val="18"/>
                  <c:pt idx="0">
                    <c:v>0.54607691765904198</c:v>
                  </c:pt>
                  <c:pt idx="1">
                    <c:v>0.8481745103456011</c:v>
                  </c:pt>
                  <c:pt idx="2">
                    <c:v>0.21823152842795202</c:v>
                  </c:pt>
                  <c:pt idx="3">
                    <c:v>0.32201190454184592</c:v>
                  </c:pt>
                  <c:pt idx="4">
                    <c:v>0.19278658321228334</c:v>
                  </c:pt>
                  <c:pt idx="5">
                    <c:v>0.33035334618152928</c:v>
                  </c:pt>
                  <c:pt idx="6">
                    <c:v>0.36791076816713786</c:v>
                  </c:pt>
                  <c:pt idx="7">
                    <c:v>0.13200378782444094</c:v>
                  </c:pt>
                  <c:pt idx="8">
                    <c:v>0.4659309677051599</c:v>
                  </c:pt>
                  <c:pt idx="9">
                    <c:v>0.34244220923634183</c:v>
                  </c:pt>
                  <c:pt idx="10">
                    <c:v>0.25329495323305073</c:v>
                  </c:pt>
                  <c:pt idx="11">
                    <c:v>0.36700363304287137</c:v>
                  </c:pt>
                  <c:pt idx="12">
                    <c:v>0.6372532202089437</c:v>
                  </c:pt>
                  <c:pt idx="13">
                    <c:v>0.93041209507758693</c:v>
                  </c:pt>
                  <c:pt idx="14">
                    <c:v>0.4798176737053359</c:v>
                  </c:pt>
                  <c:pt idx="15">
                    <c:v>0.58448695451652366</c:v>
                  </c:pt>
                  <c:pt idx="16">
                    <c:v>0.72380361056481768</c:v>
                  </c:pt>
                  <c:pt idx="17">
                    <c:v>1.0109566426575043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(Poster!$G$4,Poster!$G$6:$G$22)</c:f>
              <c:strCache>
                <c:ptCount val="18"/>
                <c:pt idx="0">
                  <c:v>Solvent </c:v>
                </c:pt>
                <c:pt idx="1">
                  <c:v>Solvent + Nutrient</c:v>
                </c:pt>
                <c:pt idx="2">
                  <c:v>D low</c:v>
                </c:pt>
                <c:pt idx="3">
                  <c:v>D high</c:v>
                </c:pt>
                <c:pt idx="4">
                  <c:v>D+C low</c:v>
                </c:pt>
                <c:pt idx="5">
                  <c:v>D+C high</c:v>
                </c:pt>
                <c:pt idx="6">
                  <c:v>D+P low</c:v>
                </c:pt>
                <c:pt idx="7">
                  <c:v>D+P high</c:v>
                </c:pt>
                <c:pt idx="8">
                  <c:v>D+Q low</c:v>
                </c:pt>
                <c:pt idx="9">
                  <c:v>D+Q high</c:v>
                </c:pt>
                <c:pt idx="10">
                  <c:v>D low +nut</c:v>
                </c:pt>
                <c:pt idx="11">
                  <c:v>D high +nut</c:v>
                </c:pt>
                <c:pt idx="12">
                  <c:v>D+C low +nut</c:v>
                </c:pt>
                <c:pt idx="13">
                  <c:v>D+C high +nut</c:v>
                </c:pt>
                <c:pt idx="14">
                  <c:v>D+P low +nut</c:v>
                </c:pt>
                <c:pt idx="15">
                  <c:v>D+P high +nut</c:v>
                </c:pt>
                <c:pt idx="16">
                  <c:v>D+Q low +nut</c:v>
                </c:pt>
                <c:pt idx="17">
                  <c:v>D+Q high +nut</c:v>
                </c:pt>
              </c:strCache>
            </c:strRef>
          </c:cat>
          <c:val>
            <c:numRef>
              <c:f>(Poster!$H$4,Poster!$H$6:$H$22)</c:f>
              <c:numCache>
                <c:formatCode>General</c:formatCode>
                <c:ptCount val="18"/>
                <c:pt idx="0">
                  <c:v>-0.41</c:v>
                </c:pt>
                <c:pt idx="1">
                  <c:v>3.49</c:v>
                </c:pt>
                <c:pt idx="2">
                  <c:v>-0.77249999999999996</c:v>
                </c:pt>
                <c:pt idx="3">
                  <c:v>-1.0275000000000001</c:v>
                </c:pt>
                <c:pt idx="4">
                  <c:v>-0.70499999999999996</c:v>
                </c:pt>
                <c:pt idx="5">
                  <c:v>-0.41</c:v>
                </c:pt>
                <c:pt idx="6">
                  <c:v>-0.71250000000000002</c:v>
                </c:pt>
                <c:pt idx="7">
                  <c:v>-0.35749999999999998</c:v>
                </c:pt>
                <c:pt idx="8">
                  <c:v>0.36249999999999999</c:v>
                </c:pt>
                <c:pt idx="9">
                  <c:v>-0.44</c:v>
                </c:pt>
                <c:pt idx="10">
                  <c:v>4.4775</c:v>
                </c:pt>
                <c:pt idx="11">
                  <c:v>3.8725000000000001</c:v>
                </c:pt>
                <c:pt idx="12">
                  <c:v>3.1575000000000002</c:v>
                </c:pt>
                <c:pt idx="13">
                  <c:v>3.17</c:v>
                </c:pt>
                <c:pt idx="14">
                  <c:v>1.8025</c:v>
                </c:pt>
                <c:pt idx="15">
                  <c:v>1.3525</c:v>
                </c:pt>
                <c:pt idx="16">
                  <c:v>1.4575</c:v>
                </c:pt>
                <c:pt idx="17">
                  <c:v>3.9249999999999998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8-9442-984D-638042F4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234559"/>
        <c:axId val="899217407"/>
      </c:barChart>
      <c:catAx>
        <c:axId val="143223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17407"/>
        <c:crosses val="autoZero"/>
        <c:auto val="1"/>
        <c:lblAlgn val="ctr"/>
        <c:lblOffset val="100"/>
        <c:noMultiLvlLbl val="0"/>
      </c:catAx>
      <c:valAx>
        <c:axId val="899217407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Change in Biomass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345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+mn-cs"/>
              </a:defRPr>
            </a:pPr>
            <a:r>
              <a:rPr lang="en-US"/>
              <a:t>Average % difference from control - diclofenac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Poster!$T$2</c:f>
              <c:strCache>
                <c:ptCount val="1"/>
                <c:pt idx="0">
                  <c:v>avg % diff from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Poster!$U$3:$U$18</c:f>
                <c:numCache>
                  <c:formatCode>General</c:formatCode>
                  <c:ptCount val="16"/>
                  <c:pt idx="0">
                    <c:v>0.53227202055598033</c:v>
                  </c:pt>
                  <c:pt idx="1">
                    <c:v>0.7853948891264535</c:v>
                  </c:pt>
                  <c:pt idx="2">
                    <c:v>0.47021117856654465</c:v>
                  </c:pt>
                  <c:pt idx="3">
                    <c:v>0.80573986873543735</c:v>
                  </c:pt>
                  <c:pt idx="4">
                    <c:v>0.89734333699301916</c:v>
                  </c:pt>
                  <c:pt idx="5">
                    <c:v>0.32196045810839236</c:v>
                  </c:pt>
                  <c:pt idx="6">
                    <c:v>1.1364169944028288</c:v>
                  </c:pt>
                  <c:pt idx="7">
                    <c:v>0.83522490057644361</c:v>
                  </c:pt>
                  <c:pt idx="8">
                    <c:v>7.2577350496576265E-2</c:v>
                  </c:pt>
                  <c:pt idx="9">
                    <c:v>0.10515863410970525</c:v>
                  </c:pt>
                  <c:pt idx="10">
                    <c:v>0.18259404590514108</c:v>
                  </c:pt>
                  <c:pt idx="11">
                    <c:v>0.26659372351793359</c:v>
                  </c:pt>
                  <c:pt idx="12">
                    <c:v>0.1374835741276034</c:v>
                  </c:pt>
                  <c:pt idx="13">
                    <c:v>0.16747477206777139</c:v>
                  </c:pt>
                  <c:pt idx="14">
                    <c:v>0.20739358468905988</c:v>
                  </c:pt>
                  <c:pt idx="15">
                    <c:v>0.28967239044627624</c:v>
                  </c:pt>
                </c:numCache>
              </c:numRef>
            </c:plus>
            <c:minus>
              <c:numRef>
                <c:f>Poster!$U$3:$U$18</c:f>
                <c:numCache>
                  <c:formatCode>General</c:formatCode>
                  <c:ptCount val="16"/>
                  <c:pt idx="0">
                    <c:v>0.53227202055598033</c:v>
                  </c:pt>
                  <c:pt idx="1">
                    <c:v>0.7853948891264535</c:v>
                  </c:pt>
                  <c:pt idx="2">
                    <c:v>0.47021117856654465</c:v>
                  </c:pt>
                  <c:pt idx="3">
                    <c:v>0.80573986873543735</c:v>
                  </c:pt>
                  <c:pt idx="4">
                    <c:v>0.89734333699301916</c:v>
                  </c:pt>
                  <c:pt idx="5">
                    <c:v>0.32196045810839236</c:v>
                  </c:pt>
                  <c:pt idx="6">
                    <c:v>1.1364169944028288</c:v>
                  </c:pt>
                  <c:pt idx="7">
                    <c:v>0.83522490057644361</c:v>
                  </c:pt>
                  <c:pt idx="8">
                    <c:v>7.2577350496576265E-2</c:v>
                  </c:pt>
                  <c:pt idx="9">
                    <c:v>0.10515863410970525</c:v>
                  </c:pt>
                  <c:pt idx="10">
                    <c:v>0.18259404590514108</c:v>
                  </c:pt>
                  <c:pt idx="11">
                    <c:v>0.26659372351793359</c:v>
                  </c:pt>
                  <c:pt idx="12">
                    <c:v>0.1374835741276034</c:v>
                  </c:pt>
                  <c:pt idx="13">
                    <c:v>0.16747477206777139</c:v>
                  </c:pt>
                  <c:pt idx="14">
                    <c:v>0.20739358468905988</c:v>
                  </c:pt>
                  <c:pt idx="15">
                    <c:v>0.28967239044627624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Poster!$R$3:$S$18</c:f>
              <c:multiLvlStrCache>
                <c:ptCount val="16"/>
                <c:lvl>
                  <c:pt idx="0">
                    <c:v>D low</c:v>
                  </c:pt>
                  <c:pt idx="1">
                    <c:v>D high</c:v>
                  </c:pt>
                  <c:pt idx="2">
                    <c:v>D+C low</c:v>
                  </c:pt>
                  <c:pt idx="3">
                    <c:v>D+C high</c:v>
                  </c:pt>
                  <c:pt idx="4">
                    <c:v>D+P low</c:v>
                  </c:pt>
                  <c:pt idx="5">
                    <c:v>D+P high</c:v>
                  </c:pt>
                  <c:pt idx="6">
                    <c:v>D+Q low</c:v>
                  </c:pt>
                  <c:pt idx="7">
                    <c:v>D+Q high</c:v>
                  </c:pt>
                  <c:pt idx="8">
                    <c:v>D low</c:v>
                  </c:pt>
                  <c:pt idx="9">
                    <c:v>D high</c:v>
                  </c:pt>
                  <c:pt idx="10">
                    <c:v>D+C low</c:v>
                  </c:pt>
                  <c:pt idx="11">
                    <c:v>D+C high</c:v>
                  </c:pt>
                  <c:pt idx="12">
                    <c:v>D+P low</c:v>
                  </c:pt>
                  <c:pt idx="13">
                    <c:v>D+P high</c:v>
                  </c:pt>
                  <c:pt idx="14">
                    <c:v>D+Q low</c:v>
                  </c:pt>
                  <c:pt idx="15">
                    <c:v>D+Q high</c:v>
                  </c:pt>
                </c:lvl>
                <c:lvl>
                  <c:pt idx="0">
                    <c:v>Contaminant Only</c:v>
                  </c:pt>
                  <c:pt idx="8">
                    <c:v>Nutrient Addition</c:v>
                  </c:pt>
                </c:lvl>
              </c:multiLvlStrCache>
            </c:multiLvlStrRef>
          </c:cat>
          <c:val>
            <c:numRef>
              <c:f>Poster!$T$3:$T$18</c:f>
              <c:numCache>
                <c:formatCode>0.00%</c:formatCode>
                <c:ptCount val="16"/>
                <c:pt idx="0">
                  <c:v>-0.88414634146341475</c:v>
                </c:pt>
                <c:pt idx="1">
                  <c:v>-1.5060975609756102</c:v>
                </c:pt>
                <c:pt idx="2">
                  <c:v>-0.71951219512195175</c:v>
                </c:pt>
                <c:pt idx="3">
                  <c:v>0</c:v>
                </c:pt>
                <c:pt idx="4">
                  <c:v>-0.7378048780487807</c:v>
                </c:pt>
                <c:pt idx="5">
                  <c:v>0.12804878048780502</c:v>
                </c:pt>
                <c:pt idx="6">
                  <c:v>1.8841463414634143</c:v>
                </c:pt>
                <c:pt idx="7">
                  <c:v>-7.3170731707316972E-2</c:v>
                </c:pt>
                <c:pt idx="8">
                  <c:v>0.28295128939828074</c:v>
                </c:pt>
                <c:pt idx="9">
                  <c:v>0.10959885386819476</c:v>
                </c:pt>
                <c:pt idx="10">
                  <c:v>-9.5272206303724946E-2</c:v>
                </c:pt>
                <c:pt idx="11">
                  <c:v>-9.1690544412607392E-2</c:v>
                </c:pt>
                <c:pt idx="12">
                  <c:v>-0.48352435530085958</c:v>
                </c:pt>
                <c:pt idx="13">
                  <c:v>-0.61246418338108888</c:v>
                </c:pt>
                <c:pt idx="14">
                  <c:v>-0.58237822349570201</c:v>
                </c:pt>
                <c:pt idx="15">
                  <c:v>0.12464183381088816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B-B845-98EB-187D7F71B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139903"/>
        <c:axId val="1302195679"/>
      </c:barChart>
      <c:catAx>
        <c:axId val="130213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+mn-cs"/>
              </a:defRPr>
            </a:pPr>
            <a:endParaRPr lang="en-US"/>
          </a:p>
        </c:txPr>
        <c:crossAx val="1302195679"/>
        <c:crosses val="autoZero"/>
        <c:auto val="1"/>
        <c:lblAlgn val="ctr"/>
        <c:lblOffset val="100"/>
        <c:noMultiLvlLbl val="0"/>
      </c:catAx>
      <c:valAx>
        <c:axId val="1302195679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n-US"/>
                  <a:t>% difference in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+mn-cs"/>
              </a:defRPr>
            </a:pPr>
            <a:endParaRPr lang="en-US"/>
          </a:p>
        </c:txPr>
        <c:crossAx val="130213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+mn-cs"/>
              </a:defRPr>
            </a:pPr>
            <a:r>
              <a:rPr lang="en-US"/>
              <a:t>Average % difference from control - carbamazepine</a:t>
            </a:r>
          </a:p>
        </c:rich>
      </c:tx>
      <c:layout>
        <c:manualLayout>
          <c:xMode val="edge"/>
          <c:yMode val="edge"/>
          <c:x val="0.24061742766837921"/>
          <c:y val="2.3901662162991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Poster!$Y$3:$Y$18</c:f>
                <c:numCache>
                  <c:formatCode>General</c:formatCode>
                  <c:ptCount val="16"/>
                  <c:pt idx="0">
                    <c:v>0.51094348888007513</c:v>
                  </c:pt>
                  <c:pt idx="1">
                    <c:v>0.57094950259219479</c:v>
                  </c:pt>
                  <c:pt idx="2">
                    <c:v>0.35015406134454918</c:v>
                  </c:pt>
                  <c:pt idx="3">
                    <c:v>0.16488585605334954</c:v>
                  </c:pt>
                  <c:pt idx="4">
                    <c:v>0.13671074892899107</c:v>
                  </c:pt>
                  <c:pt idx="5">
                    <c:v>0.12898087529235611</c:v>
                  </c:pt>
                  <c:pt idx="6">
                    <c:v>0.25886126902999207</c:v>
                  </c:pt>
                  <c:pt idx="7">
                    <c:v>0.45062576310340435</c:v>
                  </c:pt>
                  <c:pt idx="8">
                    <c:v>0.34826954264005816</c:v>
                  </c:pt>
                  <c:pt idx="9">
                    <c:v>0.496132274931536</c:v>
                  </c:pt>
                  <c:pt idx="10">
                    <c:v>0.32255807369868084</c:v>
                  </c:pt>
                  <c:pt idx="11">
                    <c:v>0.28777478299512355</c:v>
                  </c:pt>
                  <c:pt idx="12">
                    <c:v>0.50454321918968359</c:v>
                  </c:pt>
                  <c:pt idx="13">
                    <c:v>0.22420141272333741</c:v>
                  </c:pt>
                  <c:pt idx="14">
                    <c:v>0.2520235483152406</c:v>
                  </c:pt>
                  <c:pt idx="15">
                    <c:v>0.34891704311211014</c:v>
                  </c:pt>
                </c:numCache>
              </c:numRef>
            </c:plus>
            <c:minus>
              <c:numRef>
                <c:f>Poster!$Y$3:$Y$18</c:f>
                <c:numCache>
                  <c:formatCode>General</c:formatCode>
                  <c:ptCount val="16"/>
                  <c:pt idx="0">
                    <c:v>0.51094348888007513</c:v>
                  </c:pt>
                  <c:pt idx="1">
                    <c:v>0.57094950259219479</c:v>
                  </c:pt>
                  <c:pt idx="2">
                    <c:v>0.35015406134454918</c:v>
                  </c:pt>
                  <c:pt idx="3">
                    <c:v>0.16488585605334954</c:v>
                  </c:pt>
                  <c:pt idx="4">
                    <c:v>0.13671074892899107</c:v>
                  </c:pt>
                  <c:pt idx="5">
                    <c:v>0.12898087529235611</c:v>
                  </c:pt>
                  <c:pt idx="6">
                    <c:v>0.25886126902999207</c:v>
                  </c:pt>
                  <c:pt idx="7">
                    <c:v>0.45062576310340435</c:v>
                  </c:pt>
                  <c:pt idx="8">
                    <c:v>0.34826954264005816</c:v>
                  </c:pt>
                  <c:pt idx="9">
                    <c:v>0.496132274931536</c:v>
                  </c:pt>
                  <c:pt idx="10">
                    <c:v>0.32255807369868084</c:v>
                  </c:pt>
                  <c:pt idx="11">
                    <c:v>0.28777478299512355</c:v>
                  </c:pt>
                  <c:pt idx="12">
                    <c:v>0.50454321918968359</c:v>
                  </c:pt>
                  <c:pt idx="13">
                    <c:v>0.22420141272333741</c:v>
                  </c:pt>
                  <c:pt idx="14">
                    <c:v>0.2520235483152406</c:v>
                  </c:pt>
                  <c:pt idx="15">
                    <c:v>0.34891704311211014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Poster!$V$3:$W$18</c:f>
              <c:multiLvlStrCache>
                <c:ptCount val="16"/>
                <c:lvl>
                  <c:pt idx="0">
                    <c:v>C low</c:v>
                  </c:pt>
                  <c:pt idx="1">
                    <c:v>C high</c:v>
                  </c:pt>
                  <c:pt idx="2">
                    <c:v>C+D low</c:v>
                  </c:pt>
                  <c:pt idx="3">
                    <c:v>C+D high</c:v>
                  </c:pt>
                  <c:pt idx="4">
                    <c:v>C+P low</c:v>
                  </c:pt>
                  <c:pt idx="5">
                    <c:v>C+P high</c:v>
                  </c:pt>
                  <c:pt idx="6">
                    <c:v>C+Q low</c:v>
                  </c:pt>
                  <c:pt idx="7">
                    <c:v>C+Q high</c:v>
                  </c:pt>
                  <c:pt idx="8">
                    <c:v>C low</c:v>
                  </c:pt>
                  <c:pt idx="9">
                    <c:v>C high</c:v>
                  </c:pt>
                  <c:pt idx="10">
                    <c:v>C+D low</c:v>
                  </c:pt>
                  <c:pt idx="11">
                    <c:v>C+D high</c:v>
                  </c:pt>
                  <c:pt idx="12">
                    <c:v>C+P low</c:v>
                  </c:pt>
                  <c:pt idx="13">
                    <c:v>C+P high</c:v>
                  </c:pt>
                  <c:pt idx="14">
                    <c:v>C+Q low</c:v>
                  </c:pt>
                  <c:pt idx="15">
                    <c:v>C+Q high</c:v>
                  </c:pt>
                </c:lvl>
                <c:lvl>
                  <c:pt idx="0">
                    <c:v>Contaminant Only</c:v>
                  </c:pt>
                  <c:pt idx="8">
                    <c:v>Nutrient Addition</c:v>
                  </c:pt>
                </c:lvl>
              </c:multiLvlStrCache>
            </c:multiLvlStrRef>
          </c:cat>
          <c:val>
            <c:numRef>
              <c:f>Poster!$X$3:$X$18</c:f>
              <c:numCache>
                <c:formatCode>0.00%</c:formatCode>
                <c:ptCount val="16"/>
                <c:pt idx="0">
                  <c:v>0.57773109243697462</c:v>
                </c:pt>
                <c:pt idx="1">
                  <c:v>4.8319327731092515E-2</c:v>
                </c:pt>
                <c:pt idx="2">
                  <c:v>0.51050420168067223</c:v>
                </c:pt>
                <c:pt idx="3">
                  <c:v>-0.15546218487394955</c:v>
                </c:pt>
                <c:pt idx="4">
                  <c:v>-0.36134453781512621</c:v>
                </c:pt>
                <c:pt idx="5">
                  <c:v>0.2205882352941177</c:v>
                </c:pt>
                <c:pt idx="6">
                  <c:v>0.58613445378151263</c:v>
                </c:pt>
                <c:pt idx="7">
                  <c:v>3.1512605042016778E-2</c:v>
                </c:pt>
                <c:pt idx="8">
                  <c:v>8.9720736779560439E-2</c:v>
                </c:pt>
                <c:pt idx="9">
                  <c:v>-4.9910873440285136E-2</c:v>
                </c:pt>
                <c:pt idx="10">
                  <c:v>-2.3767082590611943E-2</c:v>
                </c:pt>
                <c:pt idx="11">
                  <c:v>0.42840166369578137</c:v>
                </c:pt>
                <c:pt idx="12">
                  <c:v>-0.33630421865715976</c:v>
                </c:pt>
                <c:pt idx="13">
                  <c:v>-0.30600118835412948</c:v>
                </c:pt>
                <c:pt idx="14">
                  <c:v>5.3475935828877053E-2</c:v>
                </c:pt>
                <c:pt idx="15">
                  <c:v>2.0202020202020221E-2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3-3646-9D7A-5BA41D919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983599"/>
        <c:axId val="1226986911"/>
      </c:barChart>
      <c:catAx>
        <c:axId val="13019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+mn-cs"/>
              </a:defRPr>
            </a:pPr>
            <a:endParaRPr lang="en-US"/>
          </a:p>
        </c:txPr>
        <c:crossAx val="1226986911"/>
        <c:crosses val="autoZero"/>
        <c:auto val="1"/>
        <c:lblAlgn val="ctr"/>
        <c:lblOffset val="100"/>
        <c:noMultiLvlLbl val="0"/>
      </c:catAx>
      <c:valAx>
        <c:axId val="1226986911"/>
        <c:scaling>
          <c:orientation val="minMax"/>
          <c:max val="3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n-US"/>
                  <a:t>% difference in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+mn-cs"/>
              </a:defRPr>
            </a:pPr>
            <a:endParaRPr lang="en-US"/>
          </a:p>
        </c:txPr>
        <c:crossAx val="13019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% diff from control</a:t>
            </a:r>
            <a:r>
              <a:rPr lang="en-US" baseline="0"/>
              <a:t> - carbamazepine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Poster!$Y$3:$Y$18</c:f>
                <c:numCache>
                  <c:formatCode>General</c:formatCode>
                  <c:ptCount val="16"/>
                  <c:pt idx="0">
                    <c:v>0.51094348888007513</c:v>
                  </c:pt>
                  <c:pt idx="1">
                    <c:v>0.57094950259219479</c:v>
                  </c:pt>
                  <c:pt idx="2">
                    <c:v>0.35015406134454918</c:v>
                  </c:pt>
                  <c:pt idx="3">
                    <c:v>0.16488585605334954</c:v>
                  </c:pt>
                  <c:pt idx="4">
                    <c:v>0.13671074892899107</c:v>
                  </c:pt>
                  <c:pt idx="5">
                    <c:v>0.12898087529235611</c:v>
                  </c:pt>
                  <c:pt idx="6">
                    <c:v>0.25886126902999207</c:v>
                  </c:pt>
                  <c:pt idx="7">
                    <c:v>0.45062576310340435</c:v>
                  </c:pt>
                  <c:pt idx="8">
                    <c:v>0.34826954264005816</c:v>
                  </c:pt>
                  <c:pt idx="9">
                    <c:v>0.496132274931536</c:v>
                  </c:pt>
                  <c:pt idx="10">
                    <c:v>0.32255807369868084</c:v>
                  </c:pt>
                  <c:pt idx="11">
                    <c:v>0.28777478299512355</c:v>
                  </c:pt>
                  <c:pt idx="12">
                    <c:v>0.50454321918968359</c:v>
                  </c:pt>
                  <c:pt idx="13">
                    <c:v>0.22420141272333741</c:v>
                  </c:pt>
                  <c:pt idx="14">
                    <c:v>0.2520235483152406</c:v>
                  </c:pt>
                  <c:pt idx="15">
                    <c:v>0.34891704311211014</c:v>
                  </c:pt>
                </c:numCache>
              </c:numRef>
            </c:plus>
            <c:minus>
              <c:numRef>
                <c:f>Poster!$Y$3:$Y$18</c:f>
                <c:numCache>
                  <c:formatCode>General</c:formatCode>
                  <c:ptCount val="16"/>
                  <c:pt idx="0">
                    <c:v>0.51094348888007513</c:v>
                  </c:pt>
                  <c:pt idx="1">
                    <c:v>0.57094950259219479</c:v>
                  </c:pt>
                  <c:pt idx="2">
                    <c:v>0.35015406134454918</c:v>
                  </c:pt>
                  <c:pt idx="3">
                    <c:v>0.16488585605334954</c:v>
                  </c:pt>
                  <c:pt idx="4">
                    <c:v>0.13671074892899107</c:v>
                  </c:pt>
                  <c:pt idx="5">
                    <c:v>0.12898087529235611</c:v>
                  </c:pt>
                  <c:pt idx="6">
                    <c:v>0.25886126902999207</c:v>
                  </c:pt>
                  <c:pt idx="7">
                    <c:v>0.45062576310340435</c:v>
                  </c:pt>
                  <c:pt idx="8">
                    <c:v>0.34826954264005816</c:v>
                  </c:pt>
                  <c:pt idx="9">
                    <c:v>0.496132274931536</c:v>
                  </c:pt>
                  <c:pt idx="10">
                    <c:v>0.32255807369868084</c:v>
                  </c:pt>
                  <c:pt idx="11">
                    <c:v>0.28777478299512355</c:v>
                  </c:pt>
                  <c:pt idx="12">
                    <c:v>0.50454321918968359</c:v>
                  </c:pt>
                  <c:pt idx="13">
                    <c:v>0.22420141272333741</c:v>
                  </c:pt>
                  <c:pt idx="14">
                    <c:v>0.2520235483152406</c:v>
                  </c:pt>
                  <c:pt idx="15">
                    <c:v>0.34891704311211014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Poster!$W$3:$W$18</c:f>
              <c:strCache>
                <c:ptCount val="16"/>
                <c:pt idx="0">
                  <c:v>C low</c:v>
                </c:pt>
                <c:pt idx="1">
                  <c:v>C high</c:v>
                </c:pt>
                <c:pt idx="2">
                  <c:v>C+D low</c:v>
                </c:pt>
                <c:pt idx="3">
                  <c:v>C+D high</c:v>
                </c:pt>
                <c:pt idx="4">
                  <c:v>C+P low</c:v>
                </c:pt>
                <c:pt idx="5">
                  <c:v>C+P high</c:v>
                </c:pt>
                <c:pt idx="6">
                  <c:v>C+Q low</c:v>
                </c:pt>
                <c:pt idx="7">
                  <c:v>C+Q high</c:v>
                </c:pt>
                <c:pt idx="8">
                  <c:v>C low</c:v>
                </c:pt>
                <c:pt idx="9">
                  <c:v>C high</c:v>
                </c:pt>
                <c:pt idx="10">
                  <c:v>C+D low</c:v>
                </c:pt>
                <c:pt idx="11">
                  <c:v>C+D high</c:v>
                </c:pt>
                <c:pt idx="12">
                  <c:v>C+P low</c:v>
                </c:pt>
                <c:pt idx="13">
                  <c:v>C+P high</c:v>
                </c:pt>
                <c:pt idx="14">
                  <c:v>C+Q low</c:v>
                </c:pt>
                <c:pt idx="15">
                  <c:v>C+Q high</c:v>
                </c:pt>
              </c:strCache>
            </c:strRef>
          </c:cat>
          <c:val>
            <c:numRef>
              <c:f>Poster!$X$3:$X$18</c:f>
              <c:numCache>
                <c:formatCode>0.00%</c:formatCode>
                <c:ptCount val="16"/>
                <c:pt idx="0">
                  <c:v>0.57773109243697462</c:v>
                </c:pt>
                <c:pt idx="1">
                  <c:v>4.8319327731092515E-2</c:v>
                </c:pt>
                <c:pt idx="2">
                  <c:v>0.51050420168067223</c:v>
                </c:pt>
                <c:pt idx="3">
                  <c:v>-0.15546218487394955</c:v>
                </c:pt>
                <c:pt idx="4">
                  <c:v>-0.36134453781512621</c:v>
                </c:pt>
                <c:pt idx="5">
                  <c:v>0.2205882352941177</c:v>
                </c:pt>
                <c:pt idx="6">
                  <c:v>0.58613445378151263</c:v>
                </c:pt>
                <c:pt idx="7">
                  <c:v>3.1512605042016778E-2</c:v>
                </c:pt>
                <c:pt idx="8">
                  <c:v>8.9720736779560439E-2</c:v>
                </c:pt>
                <c:pt idx="9">
                  <c:v>-4.9910873440285136E-2</c:v>
                </c:pt>
                <c:pt idx="10">
                  <c:v>-2.3767082590611943E-2</c:v>
                </c:pt>
                <c:pt idx="11">
                  <c:v>0.42840166369578137</c:v>
                </c:pt>
                <c:pt idx="12">
                  <c:v>-0.33630421865715976</c:v>
                </c:pt>
                <c:pt idx="13">
                  <c:v>-0.30600118835412948</c:v>
                </c:pt>
                <c:pt idx="14">
                  <c:v>5.3475935828877053E-2</c:v>
                </c:pt>
                <c:pt idx="15">
                  <c:v>2.0202020202020221E-2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5-064D-92ED-987A115A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983599"/>
        <c:axId val="1226986911"/>
      </c:barChart>
      <c:catAx>
        <c:axId val="13019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86911"/>
        <c:crosses val="autoZero"/>
        <c:auto val="1"/>
        <c:lblAlgn val="ctr"/>
        <c:lblOffset val="100"/>
        <c:noMultiLvlLbl val="0"/>
      </c:catAx>
      <c:valAx>
        <c:axId val="122698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Change in Biomass (RFU) - Carbamazepine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Poster!$D$48</c:f>
              <c:strCache>
                <c:ptCount val="1"/>
                <c:pt idx="0">
                  <c:v>Average Change in Biomass (RFU)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Poster!$E$49:$E$66</c:f>
                <c:numCache>
                  <c:formatCode>General</c:formatCode>
                  <c:ptCount val="18"/>
                  <c:pt idx="0">
                    <c:v>0.64233947411006831</c:v>
                  </c:pt>
                  <c:pt idx="1">
                    <c:v>0.60802275176728959</c:v>
                  </c:pt>
                  <c:pt idx="2">
                    <c:v>0.67942990808471182</c:v>
                  </c:pt>
                  <c:pt idx="3">
                    <c:v>0.41668333300001331</c:v>
                  </c:pt>
                  <c:pt idx="4">
                    <c:v>0.19621416870348729</c:v>
                  </c:pt>
                  <c:pt idx="5">
                    <c:v>0.16268579122549923</c:v>
                  </c:pt>
                  <c:pt idx="6">
                    <c:v>0.15348724159790397</c:v>
                  </c:pt>
                  <c:pt idx="7">
                    <c:v>0.30804491014569041</c:v>
                  </c:pt>
                  <c:pt idx="8">
                    <c:v>0.53624465809305155</c:v>
                  </c:pt>
                  <c:pt idx="9">
                    <c:v>1.0930195179715094</c:v>
                  </c:pt>
                  <c:pt idx="10">
                    <c:v>1.4653441006580459</c:v>
                  </c:pt>
                  <c:pt idx="11">
                    <c:v>2.0874765467744369</c:v>
                  </c:pt>
                  <c:pt idx="12">
                    <c:v>1.3571630950871985</c:v>
                  </c:pt>
                  <c:pt idx="13">
                    <c:v>1.2108123994519788</c:v>
                  </c:pt>
                  <c:pt idx="14">
                    <c:v>2.1228655947405937</c:v>
                  </c:pt>
                  <c:pt idx="15">
                    <c:v>0.94332744403343993</c:v>
                  </c:pt>
                  <c:pt idx="16">
                    <c:v>1.0603890795363802</c:v>
                  </c:pt>
                  <c:pt idx="17">
                    <c:v>1.4680684588942035</c:v>
                  </c:pt>
                </c:numCache>
              </c:numRef>
            </c:plus>
            <c:minus>
              <c:numRef>
                <c:f>Poster!$E$49:$E$66</c:f>
                <c:numCache>
                  <c:formatCode>General</c:formatCode>
                  <c:ptCount val="18"/>
                  <c:pt idx="0">
                    <c:v>0.64233947411006831</c:v>
                  </c:pt>
                  <c:pt idx="1">
                    <c:v>0.60802275176728959</c:v>
                  </c:pt>
                  <c:pt idx="2">
                    <c:v>0.67942990808471182</c:v>
                  </c:pt>
                  <c:pt idx="3">
                    <c:v>0.41668333300001331</c:v>
                  </c:pt>
                  <c:pt idx="4">
                    <c:v>0.19621416870348729</c:v>
                  </c:pt>
                  <c:pt idx="5">
                    <c:v>0.16268579122549923</c:v>
                  </c:pt>
                  <c:pt idx="6">
                    <c:v>0.15348724159790397</c:v>
                  </c:pt>
                  <c:pt idx="7">
                    <c:v>0.30804491014569041</c:v>
                  </c:pt>
                  <c:pt idx="8">
                    <c:v>0.53624465809305155</c:v>
                  </c:pt>
                  <c:pt idx="9">
                    <c:v>1.0930195179715094</c:v>
                  </c:pt>
                  <c:pt idx="10">
                    <c:v>1.4653441006580459</c:v>
                  </c:pt>
                  <c:pt idx="11">
                    <c:v>2.0874765467744369</c:v>
                  </c:pt>
                  <c:pt idx="12">
                    <c:v>1.3571630950871985</c:v>
                  </c:pt>
                  <c:pt idx="13">
                    <c:v>1.2108123994519788</c:v>
                  </c:pt>
                  <c:pt idx="14">
                    <c:v>2.1228655947405937</c:v>
                  </c:pt>
                  <c:pt idx="15">
                    <c:v>0.94332744403343993</c:v>
                  </c:pt>
                  <c:pt idx="16">
                    <c:v>1.0603890795363802</c:v>
                  </c:pt>
                  <c:pt idx="17">
                    <c:v>1.4680684588942035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Poster!$B$49:$C$66</c:f>
              <c:multiLvlStrCache>
                <c:ptCount val="18"/>
                <c:lvl>
                  <c:pt idx="0">
                    <c:v>Solvent </c:v>
                  </c:pt>
                  <c:pt idx="1">
                    <c:v>C low</c:v>
                  </c:pt>
                  <c:pt idx="2">
                    <c:v>C high</c:v>
                  </c:pt>
                  <c:pt idx="3">
                    <c:v>C+D low</c:v>
                  </c:pt>
                  <c:pt idx="4">
                    <c:v>C+D high</c:v>
                  </c:pt>
                  <c:pt idx="5">
                    <c:v>C+P low</c:v>
                  </c:pt>
                  <c:pt idx="6">
                    <c:v>C+P high</c:v>
                  </c:pt>
                  <c:pt idx="7">
                    <c:v>C+Q low</c:v>
                  </c:pt>
                  <c:pt idx="8">
                    <c:v>C+Q high</c:v>
                  </c:pt>
                  <c:pt idx="9">
                    <c:v>Solvent </c:v>
                  </c:pt>
                  <c:pt idx="10">
                    <c:v>C low</c:v>
                  </c:pt>
                  <c:pt idx="11">
                    <c:v>C high</c:v>
                  </c:pt>
                  <c:pt idx="12">
                    <c:v>C+D low</c:v>
                  </c:pt>
                  <c:pt idx="13">
                    <c:v>C+D high</c:v>
                  </c:pt>
                  <c:pt idx="14">
                    <c:v>C+P low</c:v>
                  </c:pt>
                  <c:pt idx="15">
                    <c:v>C+P high</c:v>
                  </c:pt>
                  <c:pt idx="16">
                    <c:v>C+Q low</c:v>
                  </c:pt>
                  <c:pt idx="17">
                    <c:v>C+Q high</c:v>
                  </c:pt>
                </c:lvl>
                <c:lvl>
                  <c:pt idx="0">
                    <c:v>Contaminant Only</c:v>
                  </c:pt>
                  <c:pt idx="9">
                    <c:v>Nutrient Addition</c:v>
                  </c:pt>
                </c:lvl>
              </c:multiLvlStrCache>
            </c:multiLvlStrRef>
          </c:cat>
          <c:val>
            <c:numRef>
              <c:f>Poster!$D$49:$D$66</c:f>
              <c:numCache>
                <c:formatCode>General</c:formatCode>
                <c:ptCount val="18"/>
                <c:pt idx="0">
                  <c:v>-1.19</c:v>
                </c:pt>
                <c:pt idx="1">
                  <c:v>-0.50249999999999995</c:v>
                </c:pt>
                <c:pt idx="2">
                  <c:v>-1.1325000000000001</c:v>
                </c:pt>
                <c:pt idx="3">
                  <c:v>-0.58250000000000002</c:v>
                </c:pt>
                <c:pt idx="4">
                  <c:v>-1.375</c:v>
                </c:pt>
                <c:pt idx="5">
                  <c:v>-1.62</c:v>
                </c:pt>
                <c:pt idx="6">
                  <c:v>-0.92749999999999999</c:v>
                </c:pt>
                <c:pt idx="7">
                  <c:v>-0.49249999999999999</c:v>
                </c:pt>
                <c:pt idx="8">
                  <c:v>-1.1525000000000001</c:v>
                </c:pt>
                <c:pt idx="9">
                  <c:v>4.2074999999999996</c:v>
                </c:pt>
                <c:pt idx="10">
                  <c:v>4.585</c:v>
                </c:pt>
                <c:pt idx="11">
                  <c:v>3.9975000000000001</c:v>
                </c:pt>
                <c:pt idx="12">
                  <c:v>4.1074999999999999</c:v>
                </c:pt>
                <c:pt idx="13">
                  <c:v>6.01</c:v>
                </c:pt>
                <c:pt idx="14">
                  <c:v>2.7925</c:v>
                </c:pt>
                <c:pt idx="15">
                  <c:v>2.92</c:v>
                </c:pt>
                <c:pt idx="16">
                  <c:v>4.4325000000000001</c:v>
                </c:pt>
                <c:pt idx="17">
                  <c:v>4.2925000000000004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4-A147-B293-EE07CFFB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839215"/>
        <c:axId val="1430923775"/>
      </c:barChart>
      <c:catAx>
        <c:axId val="14308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23775"/>
        <c:crosses val="autoZero"/>
        <c:auto val="1"/>
        <c:lblAlgn val="ctr"/>
        <c:lblOffset val="100"/>
        <c:noMultiLvlLbl val="0"/>
      </c:catAx>
      <c:valAx>
        <c:axId val="14309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𝚫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3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"/>
                <a:ea typeface=""/>
                <a:cs typeface="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"/>
              </a:rPr>
              <a:t>Chlorophyll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"/>
              </a:rPr>
              <a:t>a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"/>
              </a:rPr>
              <a:t> fluorescence at 72h - Diclofenac</a:t>
            </a:r>
          </a:p>
        </cx:rich>
      </cx:tx>
    </cx:title>
    <cx:plotArea>
      <cx:plotAreaRegion>
        <cx:series layoutId="boxWhisker" uniqueId="{00000003-6C80-6B45-974A-FB29E0528A71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"/>
                <a:ea typeface=""/>
                <a:cs typeface=""/>
              </a:defRPr>
            </a:pPr>
            <a:endParaRPr lang="en-US">
              <a:latin typeface=""/>
            </a:endParaRPr>
          </a:p>
        </cx:txPr>
      </cx:axis>
      <cx:axis id="1">
        <cx:valScaling max="12"/>
        <cx:title>
          <cx:tx>
            <cx:txData>
              <cx:v>RFU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"/>
                  <a:ea typeface=""/>
                  <a:cs typeface="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"/>
                </a:rPr>
                <a:t>RFU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"/>
                <a:ea typeface=""/>
                <a:cs typeface=""/>
              </a:defRPr>
            </a:pPr>
            <a:endParaRPr lang="en-US">
              <a:latin typeface="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"/>
                <a:ea typeface=""/>
                <a:cs typeface="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"/>
                <a:ea typeface="Calibri" panose="020F0502020204030204" pitchFamily="34" charset="0"/>
                <a:cs typeface="Calibri" panose="020F0502020204030204" pitchFamily="34" charset="0"/>
              </a:rPr>
              <a:t>Chlorophyll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"/>
                <a:ea typeface="Calibri" panose="020F0502020204030204" pitchFamily="34" charset="0"/>
                <a:cs typeface="Calibri" panose="020F0502020204030204" pitchFamily="34" charset="0"/>
              </a:rPr>
              <a:t>a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"/>
                <a:ea typeface="Calibri" panose="020F0502020204030204" pitchFamily="34" charset="0"/>
                <a:cs typeface="Calibri" panose="020F0502020204030204" pitchFamily="34" charset="0"/>
              </a:rPr>
              <a:t> fluorescence at 72h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"/>
              </a:rPr>
              <a:t>- Carbamazepine</a:t>
            </a:r>
          </a:p>
        </cx:rich>
      </cx:tx>
    </cx:title>
    <cx:plotArea>
      <cx:plotAreaRegion>
        <cx:series layoutId="boxWhisker" uniqueId="{BE830C58-1F96-9C44-8C47-A465C411307B}">
          <cx:tx>
            <cx:txData>
              <cx:f>_xlchart.v1.3</cx:f>
              <cx:v>72h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"/>
                <a:ea typeface=""/>
                <a:cs typeface=""/>
              </a:defRPr>
            </a:pPr>
            <a:endParaRPr lang="en-US">
              <a:latin typeface=""/>
            </a:endParaRPr>
          </a:p>
        </cx:txPr>
      </cx:axis>
      <cx:axis id="1">
        <cx:valScaling/>
        <cx:title>
          <cx:tx>
            <cx:txData>
              <cx:v>RFU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"/>
                  <a:ea typeface=""/>
                  <a:cs typeface="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"/>
                </a:rPr>
                <a:t>RFU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"/>
                <a:ea typeface=""/>
                <a:cs typeface=""/>
              </a:defRPr>
            </a:pPr>
            <a:endParaRPr lang="en-US">
              <a:latin typeface="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/>
    <cx:plotArea>
      <cx:plotAreaRegion>
        <cx:series layoutId="boxWhisker" uniqueId="{C4CC3A67-A207-ED4A-BF2C-4E6071648420}" formatIdx="1">
          <cx:tx>
            <cx:txData>
              <cx:f>_xlchart.v1.6</cx:f>
              <cx:v>0h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RFU at 0h - Carbamazepine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RFU at 0h - Carbamazepine</a:t>
          </a:r>
        </a:p>
      </cx:txPr>
    </cx:title>
    <cx:plotArea>
      <cx:plotAreaRegion>
        <cx:series layoutId="boxWhisker" uniqueId="{301AAE54-3593-7B4F-88E0-EE595CB7A4E3}" formatIdx="1">
          <cx:tx>
            <cx:txData>
              <cx:f>_xlchart.v1.9</cx:f>
              <cx:v>0h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6.xml"/><Relationship Id="rId7" Type="http://schemas.microsoft.com/office/2014/relationships/chartEx" Target="../charts/chartEx2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microsoft.com/office/2014/relationships/chartEx" Target="../charts/chartEx1.xml"/><Relationship Id="rId11" Type="http://schemas.openxmlformats.org/officeDocument/2006/relationships/chart" Target="../charts/chart10.xml"/><Relationship Id="rId5" Type="http://schemas.openxmlformats.org/officeDocument/2006/relationships/chart" Target="../charts/chart8.xml"/><Relationship Id="rId10" Type="http://schemas.openxmlformats.org/officeDocument/2006/relationships/chart" Target="../charts/chart9.xml"/><Relationship Id="rId4" Type="http://schemas.openxmlformats.org/officeDocument/2006/relationships/chart" Target="../charts/chart7.xml"/><Relationship Id="rId9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1</xdr:row>
      <xdr:rowOff>165100</xdr:rowOff>
    </xdr:from>
    <xdr:to>
      <xdr:col>13</xdr:col>
      <xdr:colOff>488950</xdr:colOff>
      <xdr:row>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982C9-6073-A25F-8756-A02B9F497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17</xdr:row>
      <xdr:rowOff>177800</xdr:rowOff>
    </xdr:from>
    <xdr:to>
      <xdr:col>13</xdr:col>
      <xdr:colOff>495300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F661F-1D0A-1812-CBB3-B214C69E2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672351</xdr:colOff>
      <xdr:row>16</xdr:row>
      <xdr:rowOff>25399</xdr:rowOff>
    </xdr:from>
    <xdr:to>
      <xdr:col>32</xdr:col>
      <xdr:colOff>705555</xdr:colOff>
      <xdr:row>42</xdr:row>
      <xdr:rowOff>100793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15C37-2FC1-4E82-CCFE-3B9C980C9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26</xdr:row>
      <xdr:rowOff>95250</xdr:rowOff>
    </xdr:from>
    <xdr:to>
      <xdr:col>6</xdr:col>
      <xdr:colOff>323850</xdr:colOff>
      <xdr:row>39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449AC-FD8B-1599-3C19-3170393A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26</xdr:row>
      <xdr:rowOff>107950</xdr:rowOff>
    </xdr:from>
    <xdr:to>
      <xdr:col>12</xdr:col>
      <xdr:colOff>412750</xdr:colOff>
      <xdr:row>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6A1B0-FDF6-2FF4-A40C-418DAC1B8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787401</xdr:colOff>
      <xdr:row>21</xdr:row>
      <xdr:rowOff>42333</xdr:rowOff>
    </xdr:from>
    <xdr:to>
      <xdr:col>22</xdr:col>
      <xdr:colOff>381001</xdr:colOff>
      <xdr:row>34</xdr:row>
      <xdr:rowOff>143933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61740-E35E-45E6-D7D8-EDB5313B0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778934</xdr:colOff>
      <xdr:row>21</xdr:row>
      <xdr:rowOff>42334</xdr:rowOff>
    </xdr:from>
    <xdr:to>
      <xdr:col>28</xdr:col>
      <xdr:colOff>372534</xdr:colOff>
      <xdr:row>34</xdr:row>
      <xdr:rowOff>143934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AB27FF-2452-D3D2-DCB6-AC33379ED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16932</xdr:colOff>
      <xdr:row>36</xdr:row>
      <xdr:rowOff>101601</xdr:rowOff>
    </xdr:from>
    <xdr:to>
      <xdr:col>28</xdr:col>
      <xdr:colOff>440266</xdr:colOff>
      <xdr:row>50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BD2809-FB79-4E40-A231-EB4B2C74D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392952</xdr:colOff>
      <xdr:row>49</xdr:row>
      <xdr:rowOff>28539</xdr:rowOff>
    </xdr:from>
    <xdr:to>
      <xdr:col>22</xdr:col>
      <xdr:colOff>816285</xdr:colOff>
      <xdr:row>71</xdr:row>
      <xdr:rowOff>171236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78F4DA6-3501-83D8-1425-49730FE768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01432" y="9736419"/>
              <a:ext cx="4690533" cy="45013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174625</xdr:colOff>
      <xdr:row>49</xdr:row>
      <xdr:rowOff>14269</xdr:rowOff>
    </xdr:from>
    <xdr:to>
      <xdr:col>28</xdr:col>
      <xdr:colOff>579438</xdr:colOff>
      <xdr:row>72</xdr:row>
      <xdr:rowOff>57079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9D3490D-5008-D59E-52AF-E03221F2B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03745" y="9722149"/>
              <a:ext cx="4672013" cy="4599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286845</xdr:colOff>
      <xdr:row>73</xdr:row>
      <xdr:rowOff>18831</xdr:rowOff>
    </xdr:from>
    <xdr:to>
      <xdr:col>22</xdr:col>
      <xdr:colOff>698500</xdr:colOff>
      <xdr:row>87</xdr:row>
      <xdr:rowOff>3065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05D4036-AE5D-44F0-9677-027665F523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5325" y="14481591"/>
              <a:ext cx="4678855" cy="2757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177362</xdr:colOff>
      <xdr:row>72</xdr:row>
      <xdr:rowOff>172106</xdr:rowOff>
    </xdr:from>
    <xdr:to>
      <xdr:col>28</xdr:col>
      <xdr:colOff>589017</xdr:colOff>
      <xdr:row>86</xdr:row>
      <xdr:rowOff>156341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44EA2A6-0CD0-D475-D6E0-7FE33271B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06482" y="14436746"/>
              <a:ext cx="4678855" cy="2757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55562</xdr:colOff>
      <xdr:row>48</xdr:row>
      <xdr:rowOff>10846</xdr:rowOff>
    </xdr:from>
    <xdr:to>
      <xdr:col>12</xdr:col>
      <xdr:colOff>463021</xdr:colOff>
      <xdr:row>69</xdr:row>
      <xdr:rowOff>171978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328EC7-9271-E061-DC1E-46C4D550A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22410</xdr:colOff>
      <xdr:row>73</xdr:row>
      <xdr:rowOff>10459</xdr:rowOff>
    </xdr:from>
    <xdr:to>
      <xdr:col>12</xdr:col>
      <xdr:colOff>657411</xdr:colOff>
      <xdr:row>91</xdr:row>
      <xdr:rowOff>74706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25407E-1114-5747-81BA-F80B110AE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558D-71FD-4246-A606-C2F8E97FCA0C}">
  <dimension ref="A1:H81"/>
  <sheetViews>
    <sheetView zoomScale="63" workbookViewId="0">
      <selection activeCell="N31" sqref="N31"/>
    </sheetView>
  </sheetViews>
  <sheetFormatPr defaultColWidth="11.19921875" defaultRowHeight="15.6"/>
  <sheetData>
    <row r="1" spans="1:8" ht="16.2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</v>
      </c>
      <c r="G1" s="2" t="s">
        <v>5</v>
      </c>
      <c r="H1" s="3" t="s">
        <v>6</v>
      </c>
    </row>
    <row r="2" spans="1:8">
      <c r="A2" s="4" t="s">
        <v>7</v>
      </c>
      <c r="B2" t="s">
        <v>8</v>
      </c>
      <c r="C2" t="s">
        <v>8</v>
      </c>
      <c r="D2" t="s">
        <v>9</v>
      </c>
      <c r="E2">
        <v>3.64</v>
      </c>
      <c r="F2">
        <v>2.1</v>
      </c>
      <c r="G2">
        <v>2.29</v>
      </c>
      <c r="H2" s="5">
        <v>2.91</v>
      </c>
    </row>
    <row r="3" spans="1:8">
      <c r="A3" s="4" t="s">
        <v>7</v>
      </c>
      <c r="B3" t="s">
        <v>8</v>
      </c>
      <c r="C3" t="s">
        <v>8</v>
      </c>
      <c r="D3" t="s">
        <v>10</v>
      </c>
      <c r="E3">
        <v>3.25</v>
      </c>
      <c r="F3">
        <v>2.11</v>
      </c>
      <c r="G3">
        <v>2.11</v>
      </c>
      <c r="H3" s="5">
        <v>2.8</v>
      </c>
    </row>
    <row r="4" spans="1:8">
      <c r="A4" s="4" t="s">
        <v>7</v>
      </c>
      <c r="B4" t="s">
        <v>8</v>
      </c>
      <c r="C4" t="s">
        <v>8</v>
      </c>
      <c r="D4" t="s">
        <v>11</v>
      </c>
      <c r="E4">
        <v>3.32</v>
      </c>
      <c r="F4">
        <v>1.76</v>
      </c>
      <c r="G4">
        <v>1.9</v>
      </c>
      <c r="H4" s="5">
        <v>2.71</v>
      </c>
    </row>
    <row r="5" spans="1:8" ht="16.2" thickBot="1">
      <c r="A5" s="6" t="s">
        <v>7</v>
      </c>
      <c r="B5" s="7" t="s">
        <v>8</v>
      </c>
      <c r="C5" s="7" t="s">
        <v>8</v>
      </c>
      <c r="D5" s="7" t="s">
        <v>12</v>
      </c>
      <c r="E5" s="7">
        <v>3.33</v>
      </c>
      <c r="F5" s="7">
        <v>1.78</v>
      </c>
      <c r="G5" s="7">
        <v>2.31</v>
      </c>
      <c r="H5" s="8">
        <v>2.93</v>
      </c>
    </row>
    <row r="6" spans="1:8">
      <c r="A6" s="4" t="s">
        <v>13</v>
      </c>
      <c r="B6" t="s">
        <v>8</v>
      </c>
      <c r="C6" t="s">
        <v>8</v>
      </c>
      <c r="D6" t="s">
        <v>9</v>
      </c>
      <c r="E6">
        <v>3.42</v>
      </c>
      <c r="F6">
        <v>2.31</v>
      </c>
      <c r="G6">
        <v>2.44</v>
      </c>
      <c r="H6" s="5">
        <v>3</v>
      </c>
    </row>
    <row r="7" spans="1:8">
      <c r="A7" s="4" t="s">
        <v>13</v>
      </c>
      <c r="B7" t="s">
        <v>8</v>
      </c>
      <c r="C7" t="s">
        <v>8</v>
      </c>
      <c r="D7" t="s">
        <v>10</v>
      </c>
      <c r="E7">
        <v>3.67</v>
      </c>
      <c r="F7">
        <v>2.25</v>
      </c>
      <c r="G7">
        <v>2.46</v>
      </c>
      <c r="H7" s="5">
        <v>2.8</v>
      </c>
    </row>
    <row r="8" spans="1:8">
      <c r="A8" s="4" t="s">
        <v>13</v>
      </c>
      <c r="B8" t="s">
        <v>8</v>
      </c>
      <c r="C8" t="s">
        <v>8</v>
      </c>
      <c r="D8" t="s">
        <v>11</v>
      </c>
      <c r="E8">
        <v>3.47</v>
      </c>
      <c r="F8">
        <v>2.08</v>
      </c>
      <c r="G8">
        <v>2.33</v>
      </c>
      <c r="H8" s="5">
        <v>2.76</v>
      </c>
    </row>
    <row r="9" spans="1:8" ht="16.2" thickBot="1">
      <c r="A9" s="6" t="s">
        <v>13</v>
      </c>
      <c r="B9" s="7" t="s">
        <v>8</v>
      </c>
      <c r="C9" s="7" t="s">
        <v>8</v>
      </c>
      <c r="D9" s="7" t="s">
        <v>12</v>
      </c>
      <c r="E9" s="7">
        <v>3.42</v>
      </c>
      <c r="F9" s="7">
        <v>1.99</v>
      </c>
      <c r="G9" s="7">
        <v>2.6</v>
      </c>
      <c r="H9" s="8">
        <v>3.78</v>
      </c>
    </row>
    <row r="10" spans="1:8">
      <c r="A10" s="4" t="s">
        <v>14</v>
      </c>
      <c r="B10" t="s">
        <v>8</v>
      </c>
      <c r="C10" t="s">
        <v>15</v>
      </c>
      <c r="D10" t="s">
        <v>9</v>
      </c>
      <c r="E10">
        <v>3.36</v>
      </c>
      <c r="F10">
        <v>2.36</v>
      </c>
      <c r="G10">
        <v>3.87</v>
      </c>
      <c r="H10" s="5">
        <v>7.41</v>
      </c>
    </row>
    <row r="11" spans="1:8">
      <c r="A11" s="4" t="s">
        <v>14</v>
      </c>
      <c r="B11" t="s">
        <v>8</v>
      </c>
      <c r="C11" t="s">
        <v>15</v>
      </c>
      <c r="D11" t="s">
        <v>10</v>
      </c>
      <c r="E11">
        <v>3.55</v>
      </c>
      <c r="F11">
        <v>2.19</v>
      </c>
      <c r="G11">
        <v>3.59</v>
      </c>
      <c r="H11" s="5">
        <v>6.26</v>
      </c>
    </row>
    <row r="12" spans="1:8">
      <c r="A12" s="4" t="s">
        <v>14</v>
      </c>
      <c r="B12" t="s">
        <v>8</v>
      </c>
      <c r="C12" t="s">
        <v>15</v>
      </c>
      <c r="D12" t="s">
        <v>11</v>
      </c>
      <c r="E12">
        <v>3.44</v>
      </c>
      <c r="F12">
        <v>2.0499999999999998</v>
      </c>
      <c r="G12">
        <v>3.68</v>
      </c>
      <c r="H12" s="5">
        <v>5.5</v>
      </c>
    </row>
    <row r="13" spans="1:8" ht="16.2" thickBot="1">
      <c r="A13" s="6" t="s">
        <v>14</v>
      </c>
      <c r="B13" s="7" t="s">
        <v>8</v>
      </c>
      <c r="C13" s="7" t="s">
        <v>15</v>
      </c>
      <c r="D13" s="7" t="s">
        <v>12</v>
      </c>
      <c r="E13" s="7">
        <v>3.08</v>
      </c>
      <c r="F13" s="7">
        <v>2.21</v>
      </c>
      <c r="G13" s="7">
        <v>4.1500000000000004</v>
      </c>
      <c r="H13" s="8">
        <v>6.19</v>
      </c>
    </row>
    <row r="14" spans="1:8">
      <c r="A14" s="4" t="s">
        <v>16</v>
      </c>
      <c r="B14" t="s">
        <v>8</v>
      </c>
      <c r="C14" t="s">
        <v>15</v>
      </c>
      <c r="D14" t="s">
        <v>9</v>
      </c>
      <c r="E14">
        <v>3.32</v>
      </c>
      <c r="F14">
        <v>2.06</v>
      </c>
      <c r="G14">
        <v>3.96</v>
      </c>
      <c r="H14" s="5">
        <v>7.49</v>
      </c>
    </row>
    <row r="15" spans="1:8">
      <c r="A15" s="4" t="s">
        <v>16</v>
      </c>
      <c r="B15" t="s">
        <v>8</v>
      </c>
      <c r="C15" t="s">
        <v>15</v>
      </c>
      <c r="D15" t="s">
        <v>10</v>
      </c>
      <c r="E15">
        <v>3.39</v>
      </c>
      <c r="F15">
        <v>2.39</v>
      </c>
      <c r="G15">
        <v>4.05</v>
      </c>
      <c r="H15" s="5">
        <v>6.57</v>
      </c>
    </row>
    <row r="16" spans="1:8">
      <c r="A16" s="4" t="s">
        <v>16</v>
      </c>
      <c r="B16" t="s">
        <v>8</v>
      </c>
      <c r="C16" t="s">
        <v>15</v>
      </c>
      <c r="D16" t="s">
        <v>11</v>
      </c>
      <c r="E16">
        <v>3.09</v>
      </c>
      <c r="F16">
        <v>1.96</v>
      </c>
      <c r="G16">
        <v>3.45</v>
      </c>
      <c r="H16" s="5">
        <v>5.52</v>
      </c>
    </row>
    <row r="17" spans="1:8" ht="16.2" thickBot="1">
      <c r="A17" s="6" t="s">
        <v>16</v>
      </c>
      <c r="B17" s="7" t="s">
        <v>8</v>
      </c>
      <c r="C17" s="7" t="s">
        <v>15</v>
      </c>
      <c r="D17" s="7" t="s">
        <v>12</v>
      </c>
      <c r="E17" s="7">
        <v>3.05</v>
      </c>
      <c r="F17" s="7">
        <v>2.19</v>
      </c>
      <c r="G17" s="7">
        <v>4.5</v>
      </c>
      <c r="H17" s="8">
        <v>7.23</v>
      </c>
    </row>
    <row r="18" spans="1:8">
      <c r="A18" s="9" t="s">
        <v>19</v>
      </c>
      <c r="B18" s="10" t="s">
        <v>17</v>
      </c>
      <c r="C18" s="10" t="s">
        <v>8</v>
      </c>
      <c r="D18" s="10" t="s">
        <v>9</v>
      </c>
      <c r="E18" s="10">
        <v>3.43</v>
      </c>
      <c r="F18" s="10">
        <v>2.29</v>
      </c>
      <c r="G18" s="10">
        <v>1.96</v>
      </c>
      <c r="H18" s="11">
        <v>2.74</v>
      </c>
    </row>
    <row r="19" spans="1:8">
      <c r="A19" s="9" t="s">
        <v>19</v>
      </c>
      <c r="B19" s="10" t="s">
        <v>17</v>
      </c>
      <c r="C19" s="10" t="s">
        <v>8</v>
      </c>
      <c r="D19" s="10" t="s">
        <v>10</v>
      </c>
      <c r="E19" s="10">
        <v>3.54</v>
      </c>
      <c r="F19" s="10">
        <v>2.2400000000000002</v>
      </c>
      <c r="G19" s="10">
        <v>1.84</v>
      </c>
      <c r="H19" s="11">
        <v>2.5099999999999998</v>
      </c>
    </row>
    <row r="20" spans="1:8">
      <c r="A20" s="9" t="s">
        <v>19</v>
      </c>
      <c r="B20" s="10" t="s">
        <v>17</v>
      </c>
      <c r="C20" s="10" t="s">
        <v>8</v>
      </c>
      <c r="D20" s="10" t="s">
        <v>11</v>
      </c>
      <c r="E20" s="10">
        <v>3.28</v>
      </c>
      <c r="F20" s="10">
        <v>2.15</v>
      </c>
      <c r="G20" s="10">
        <v>1.77</v>
      </c>
      <c r="H20" s="11">
        <v>2.4300000000000002</v>
      </c>
    </row>
    <row r="21" spans="1:8" ht="16.2" thickBot="1">
      <c r="A21" s="89" t="s">
        <v>19</v>
      </c>
      <c r="B21" s="12" t="s">
        <v>17</v>
      </c>
      <c r="C21" s="12" t="s">
        <v>8</v>
      </c>
      <c r="D21" s="12" t="s">
        <v>12</v>
      </c>
      <c r="E21" s="12">
        <v>3.41</v>
      </c>
      <c r="F21" s="12">
        <v>2.14</v>
      </c>
      <c r="G21" s="12">
        <v>1.97</v>
      </c>
      <c r="H21" s="13">
        <v>2.89</v>
      </c>
    </row>
    <row r="22" spans="1:8">
      <c r="A22" s="14" t="s">
        <v>19</v>
      </c>
      <c r="B22" s="15" t="s">
        <v>18</v>
      </c>
      <c r="C22" s="15" t="s">
        <v>8</v>
      </c>
      <c r="D22" s="15" t="s">
        <v>9</v>
      </c>
      <c r="E22" s="15">
        <v>3.45</v>
      </c>
      <c r="F22" s="15">
        <v>2.35</v>
      </c>
      <c r="G22" s="15">
        <v>1.8</v>
      </c>
      <c r="H22" s="16">
        <v>2.31</v>
      </c>
    </row>
    <row r="23" spans="1:8">
      <c r="A23" s="14" t="s">
        <v>19</v>
      </c>
      <c r="B23" s="15" t="s">
        <v>18</v>
      </c>
      <c r="C23" s="15" t="s">
        <v>8</v>
      </c>
      <c r="D23" s="15" t="s">
        <v>10</v>
      </c>
      <c r="E23" s="15">
        <v>3.4</v>
      </c>
      <c r="F23" s="15">
        <v>2.21</v>
      </c>
      <c r="G23" s="15">
        <v>1.79</v>
      </c>
      <c r="H23" s="16">
        <v>2.35</v>
      </c>
    </row>
    <row r="24" spans="1:8">
      <c r="A24" s="14" t="s">
        <v>19</v>
      </c>
      <c r="B24" s="15" t="s">
        <v>18</v>
      </c>
      <c r="C24" s="15" t="s">
        <v>8</v>
      </c>
      <c r="D24" s="15" t="s">
        <v>11</v>
      </c>
      <c r="E24" s="15">
        <v>3.64</v>
      </c>
      <c r="F24" s="15">
        <v>2.17</v>
      </c>
      <c r="G24" s="15">
        <v>1.9</v>
      </c>
      <c r="H24" s="16">
        <v>2.2999999999999998</v>
      </c>
    </row>
    <row r="25" spans="1:8" ht="16.2" thickBot="1">
      <c r="A25" s="90" t="s">
        <v>19</v>
      </c>
      <c r="B25" s="17" t="s">
        <v>18</v>
      </c>
      <c r="C25" s="17" t="s">
        <v>8</v>
      </c>
      <c r="D25" s="17" t="s">
        <v>12</v>
      </c>
      <c r="E25" s="17">
        <v>3.17</v>
      </c>
      <c r="F25" s="17">
        <v>2.21</v>
      </c>
      <c r="G25" s="17">
        <v>2.12</v>
      </c>
      <c r="H25" s="18">
        <v>2.59</v>
      </c>
    </row>
    <row r="26" spans="1:8">
      <c r="A26" s="19" t="s">
        <v>20</v>
      </c>
      <c r="B26" s="20" t="s">
        <v>17</v>
      </c>
      <c r="C26" s="20" t="s">
        <v>8</v>
      </c>
      <c r="D26" s="20" t="s">
        <v>9</v>
      </c>
      <c r="E26" s="20">
        <v>3.39</v>
      </c>
      <c r="F26" s="20">
        <v>2.0299999999999998</v>
      </c>
      <c r="G26" s="20">
        <v>1.85</v>
      </c>
      <c r="H26" s="21">
        <v>2.88</v>
      </c>
    </row>
    <row r="27" spans="1:8">
      <c r="A27" s="19" t="s">
        <v>20</v>
      </c>
      <c r="B27" s="20" t="s">
        <v>17</v>
      </c>
      <c r="C27" s="20" t="s">
        <v>8</v>
      </c>
      <c r="D27" s="20" t="s">
        <v>10</v>
      </c>
      <c r="E27" s="20">
        <v>3.27</v>
      </c>
      <c r="F27" s="20">
        <v>1.96</v>
      </c>
      <c r="G27" s="20">
        <v>2.4</v>
      </c>
      <c r="H27" s="21">
        <v>2.42</v>
      </c>
    </row>
    <row r="28" spans="1:8">
      <c r="A28" s="19" t="s">
        <v>20</v>
      </c>
      <c r="B28" s="20" t="s">
        <v>17</v>
      </c>
      <c r="C28" s="20" t="s">
        <v>8</v>
      </c>
      <c r="D28" s="20" t="s">
        <v>11</v>
      </c>
      <c r="E28" s="20">
        <v>3.79</v>
      </c>
      <c r="F28" s="20">
        <v>1.82</v>
      </c>
      <c r="G28" s="20">
        <v>2.15</v>
      </c>
      <c r="H28" s="21">
        <v>2.9</v>
      </c>
    </row>
    <row r="29" spans="1:8" ht="16.2" thickBot="1">
      <c r="A29" s="91" t="s">
        <v>20</v>
      </c>
      <c r="B29" s="22" t="s">
        <v>17</v>
      </c>
      <c r="C29" s="22" t="s">
        <v>8</v>
      </c>
      <c r="D29" s="22" t="s">
        <v>12</v>
      </c>
      <c r="E29" s="22">
        <v>3.24</v>
      </c>
      <c r="F29" s="22">
        <v>2</v>
      </c>
      <c r="G29" s="22">
        <v>2.4700000000000002</v>
      </c>
      <c r="H29" s="23">
        <v>2.67</v>
      </c>
    </row>
    <row r="30" spans="1:8">
      <c r="A30" s="24" t="s">
        <v>20</v>
      </c>
      <c r="B30" s="25" t="s">
        <v>18</v>
      </c>
      <c r="C30" s="25" t="s">
        <v>8</v>
      </c>
      <c r="D30" s="25" t="s">
        <v>9</v>
      </c>
      <c r="E30" s="25">
        <v>3.48</v>
      </c>
      <c r="F30" s="25">
        <v>2.04</v>
      </c>
      <c r="G30" s="25">
        <v>2.63</v>
      </c>
      <c r="H30" s="26">
        <v>3</v>
      </c>
    </row>
    <row r="31" spans="1:8">
      <c r="A31" s="24" t="s">
        <v>20</v>
      </c>
      <c r="B31" s="25" t="s">
        <v>18</v>
      </c>
      <c r="C31" s="25" t="s">
        <v>8</v>
      </c>
      <c r="D31" s="25" t="s">
        <v>10</v>
      </c>
      <c r="E31" s="25">
        <v>3.35</v>
      </c>
      <c r="F31" s="25">
        <v>2.14</v>
      </c>
      <c r="G31" s="25">
        <v>2.57</v>
      </c>
      <c r="H31" s="26">
        <v>3.04</v>
      </c>
    </row>
    <row r="32" spans="1:8">
      <c r="A32" s="24" t="s">
        <v>20</v>
      </c>
      <c r="B32" s="25" t="s">
        <v>18</v>
      </c>
      <c r="C32" s="25" t="s">
        <v>8</v>
      </c>
      <c r="D32" s="25" t="s">
        <v>11</v>
      </c>
      <c r="E32" s="25">
        <v>3.63</v>
      </c>
      <c r="F32" s="25">
        <v>2.2000000000000002</v>
      </c>
      <c r="G32" s="25">
        <v>2.29</v>
      </c>
      <c r="H32" s="26">
        <v>2.81</v>
      </c>
    </row>
    <row r="33" spans="1:8" ht="16.2" thickBot="1">
      <c r="A33" s="92" t="s">
        <v>20</v>
      </c>
      <c r="B33" s="27" t="s">
        <v>18</v>
      </c>
      <c r="C33" s="27" t="s">
        <v>8</v>
      </c>
      <c r="D33" s="27" t="s">
        <v>12</v>
      </c>
      <c r="E33" s="27">
        <v>3.5</v>
      </c>
      <c r="F33" s="27">
        <v>2.27</v>
      </c>
      <c r="G33" s="27">
        <v>2.7</v>
      </c>
      <c r="H33" s="28">
        <v>3.47</v>
      </c>
    </row>
    <row r="34" spans="1:8">
      <c r="A34" s="29" t="s">
        <v>21</v>
      </c>
      <c r="B34" s="30" t="s">
        <v>17</v>
      </c>
      <c r="C34" s="30" t="s">
        <v>8</v>
      </c>
      <c r="D34" s="30" t="s">
        <v>9</v>
      </c>
      <c r="E34" s="30">
        <v>3.27</v>
      </c>
      <c r="F34" s="30">
        <v>1.98</v>
      </c>
      <c r="G34" s="30">
        <v>2.2799999999999998</v>
      </c>
      <c r="H34" s="31">
        <v>2.98</v>
      </c>
    </row>
    <row r="35" spans="1:8">
      <c r="A35" s="29" t="s">
        <v>21</v>
      </c>
      <c r="B35" s="30" t="s">
        <v>17</v>
      </c>
      <c r="C35" s="30" t="s">
        <v>8</v>
      </c>
      <c r="D35" s="30" t="s">
        <v>10</v>
      </c>
      <c r="E35" s="30">
        <v>3.62</v>
      </c>
      <c r="F35" s="30">
        <v>2.04</v>
      </c>
      <c r="G35" s="30">
        <v>2.4</v>
      </c>
      <c r="H35" s="31">
        <v>2.5299999999999998</v>
      </c>
    </row>
    <row r="36" spans="1:8">
      <c r="A36" s="29" t="s">
        <v>21</v>
      </c>
      <c r="B36" s="30" t="s">
        <v>17</v>
      </c>
      <c r="C36" s="30" t="s">
        <v>8</v>
      </c>
      <c r="D36" s="30" t="s">
        <v>11</v>
      </c>
      <c r="E36" s="30">
        <v>3.64</v>
      </c>
      <c r="F36" s="30">
        <v>2.4700000000000002</v>
      </c>
      <c r="G36" s="30">
        <v>2.63</v>
      </c>
      <c r="H36" s="31">
        <v>2.7</v>
      </c>
    </row>
    <row r="37" spans="1:8" ht="16.2" thickBot="1">
      <c r="A37" s="93" t="s">
        <v>21</v>
      </c>
      <c r="B37" s="32" t="s">
        <v>17</v>
      </c>
      <c r="C37" s="32" t="s">
        <v>8</v>
      </c>
      <c r="D37" s="32" t="s">
        <v>12</v>
      </c>
      <c r="E37" s="32">
        <v>3.5</v>
      </c>
      <c r="F37" s="32">
        <v>2.66</v>
      </c>
      <c r="G37" s="32">
        <v>3.24</v>
      </c>
      <c r="H37" s="33">
        <v>2.97</v>
      </c>
    </row>
    <row r="38" spans="1:8">
      <c r="A38" s="34" t="s">
        <v>21</v>
      </c>
      <c r="B38" s="35" t="s">
        <v>18</v>
      </c>
      <c r="C38" s="35" t="s">
        <v>8</v>
      </c>
      <c r="D38" s="35" t="s">
        <v>9</v>
      </c>
      <c r="E38" s="35">
        <v>3.44</v>
      </c>
      <c r="F38" s="35">
        <v>2.1800000000000002</v>
      </c>
      <c r="G38" s="35">
        <v>2.12</v>
      </c>
      <c r="H38" s="36">
        <v>2.95</v>
      </c>
    </row>
    <row r="39" spans="1:8">
      <c r="A39" s="34" t="s">
        <v>21</v>
      </c>
      <c r="B39" s="35" t="s">
        <v>18</v>
      </c>
      <c r="C39" s="35" t="s">
        <v>8</v>
      </c>
      <c r="D39" s="35" t="s">
        <v>10</v>
      </c>
      <c r="E39" s="35">
        <v>3.31</v>
      </c>
      <c r="F39" s="35">
        <v>2.4300000000000002</v>
      </c>
      <c r="G39" s="35">
        <v>2.52</v>
      </c>
      <c r="H39" s="36">
        <v>2.99</v>
      </c>
    </row>
    <row r="40" spans="1:8">
      <c r="A40" s="34" t="s">
        <v>21</v>
      </c>
      <c r="B40" s="35" t="s">
        <v>18</v>
      </c>
      <c r="C40" s="35" t="s">
        <v>8</v>
      </c>
      <c r="D40" s="35" t="s">
        <v>11</v>
      </c>
      <c r="E40" s="35">
        <v>3.2</v>
      </c>
      <c r="F40" s="35">
        <v>2.14</v>
      </c>
      <c r="G40" s="35">
        <v>2.5099999999999998</v>
      </c>
      <c r="H40" s="36">
        <v>2.77</v>
      </c>
    </row>
    <row r="41" spans="1:8" ht="16.2" thickBot="1">
      <c r="A41" s="94" t="s">
        <v>21</v>
      </c>
      <c r="B41" s="37" t="s">
        <v>18</v>
      </c>
      <c r="C41" s="37" t="s">
        <v>8</v>
      </c>
      <c r="D41" s="37" t="s">
        <v>12</v>
      </c>
      <c r="E41" s="37">
        <v>3.48</v>
      </c>
      <c r="F41" s="37">
        <v>2.58</v>
      </c>
      <c r="G41" s="37">
        <v>3.26</v>
      </c>
      <c r="H41" s="38">
        <v>3.29</v>
      </c>
    </row>
    <row r="42" spans="1:8">
      <c r="A42" s="39" t="s">
        <v>22</v>
      </c>
      <c r="B42" s="40" t="s">
        <v>17</v>
      </c>
      <c r="C42" s="40" t="s">
        <v>8</v>
      </c>
      <c r="D42" s="40" t="s">
        <v>9</v>
      </c>
      <c r="E42" s="40">
        <v>3.12</v>
      </c>
      <c r="F42" s="40">
        <v>1.8</v>
      </c>
      <c r="G42" s="40">
        <v>2.6</v>
      </c>
      <c r="H42" s="41">
        <v>3.94</v>
      </c>
    </row>
    <row r="43" spans="1:8">
      <c r="A43" s="39" t="s">
        <v>22</v>
      </c>
      <c r="B43" s="40" t="s">
        <v>17</v>
      </c>
      <c r="C43" s="40" t="s">
        <v>8</v>
      </c>
      <c r="D43" s="40" t="s">
        <v>10</v>
      </c>
      <c r="E43" s="40">
        <v>3.43</v>
      </c>
      <c r="F43" s="40">
        <v>1.94</v>
      </c>
      <c r="G43" s="40">
        <v>2.31</v>
      </c>
      <c r="H43" s="41">
        <v>3.23</v>
      </c>
    </row>
    <row r="44" spans="1:8">
      <c r="A44" s="39" t="s">
        <v>22</v>
      </c>
      <c r="B44" s="40" t="s">
        <v>17</v>
      </c>
      <c r="C44" s="40" t="s">
        <v>8</v>
      </c>
      <c r="D44" s="40" t="s">
        <v>11</v>
      </c>
      <c r="E44" s="40">
        <v>3.38</v>
      </c>
      <c r="F44" s="40">
        <v>1.91</v>
      </c>
      <c r="G44" s="40">
        <v>2.44</v>
      </c>
      <c r="H44" s="41">
        <v>4.04</v>
      </c>
    </row>
    <row r="45" spans="1:8" ht="16.2" thickBot="1">
      <c r="A45" s="95" t="s">
        <v>22</v>
      </c>
      <c r="B45" s="42" t="s">
        <v>17</v>
      </c>
      <c r="C45" s="42" t="s">
        <v>8</v>
      </c>
      <c r="D45" s="42" t="s">
        <v>12</v>
      </c>
      <c r="E45" s="42">
        <v>3.52</v>
      </c>
      <c r="F45" s="42">
        <v>2.1</v>
      </c>
      <c r="G45" s="42">
        <v>2.66</v>
      </c>
      <c r="H45" s="43">
        <v>3.69</v>
      </c>
    </row>
    <row r="46" spans="1:8">
      <c r="A46" s="44" t="s">
        <v>22</v>
      </c>
      <c r="B46" s="45" t="s">
        <v>18</v>
      </c>
      <c r="C46" s="45" t="s">
        <v>8</v>
      </c>
      <c r="D46" s="45" t="s">
        <v>9</v>
      </c>
      <c r="E46" s="45">
        <v>3.69</v>
      </c>
      <c r="F46" s="45">
        <v>1.87</v>
      </c>
      <c r="G46" s="45">
        <v>2.33</v>
      </c>
      <c r="H46" s="46">
        <v>2.95</v>
      </c>
    </row>
    <row r="47" spans="1:8">
      <c r="A47" s="44" t="s">
        <v>22</v>
      </c>
      <c r="B47" s="45" t="s">
        <v>18</v>
      </c>
      <c r="C47" s="45" t="s">
        <v>8</v>
      </c>
      <c r="D47" s="45" t="s">
        <v>10</v>
      </c>
      <c r="E47" s="45">
        <v>3.36</v>
      </c>
      <c r="F47" s="45">
        <v>1.74</v>
      </c>
      <c r="G47" s="45">
        <v>2.36</v>
      </c>
      <c r="H47" s="46">
        <v>3</v>
      </c>
    </row>
    <row r="48" spans="1:8">
      <c r="A48" s="44" t="s">
        <v>22</v>
      </c>
      <c r="B48" s="45" t="s">
        <v>18</v>
      </c>
      <c r="C48" s="45" t="s">
        <v>8</v>
      </c>
      <c r="D48" s="45" t="s">
        <v>11</v>
      </c>
      <c r="E48" s="45">
        <v>3.25</v>
      </c>
      <c r="F48" s="45">
        <v>1.78</v>
      </c>
      <c r="G48" s="45">
        <v>2.66</v>
      </c>
      <c r="H48" s="46">
        <v>3.26</v>
      </c>
    </row>
    <row r="49" spans="1:8" ht="16.2" thickBot="1">
      <c r="A49" s="96" t="s">
        <v>22</v>
      </c>
      <c r="B49" s="47" t="s">
        <v>18</v>
      </c>
      <c r="C49" s="47" t="s">
        <v>8</v>
      </c>
      <c r="D49" s="47" t="s">
        <v>12</v>
      </c>
      <c r="E49" s="47">
        <v>3.5</v>
      </c>
      <c r="F49" s="47">
        <v>1.97</v>
      </c>
      <c r="G49" s="47">
        <v>2.75</v>
      </c>
      <c r="H49" s="48">
        <v>2.83</v>
      </c>
    </row>
    <row r="50" spans="1:8">
      <c r="A50" s="49" t="s">
        <v>19</v>
      </c>
      <c r="B50" s="50" t="s">
        <v>17</v>
      </c>
      <c r="C50" s="50" t="s">
        <v>15</v>
      </c>
      <c r="D50" s="50" t="s">
        <v>9</v>
      </c>
      <c r="E50" s="50">
        <v>3.36</v>
      </c>
      <c r="F50" s="50">
        <v>1.8</v>
      </c>
      <c r="G50" s="50">
        <v>3.2</v>
      </c>
      <c r="H50" s="51">
        <v>7.58</v>
      </c>
    </row>
    <row r="51" spans="1:8">
      <c r="A51" s="49" t="s">
        <v>19</v>
      </c>
      <c r="B51" s="50" t="s">
        <v>17</v>
      </c>
      <c r="C51" s="50" t="s">
        <v>15</v>
      </c>
      <c r="D51" s="50" t="s">
        <v>10</v>
      </c>
      <c r="E51" s="50">
        <v>3.4</v>
      </c>
      <c r="F51" s="50">
        <v>2.0499999999999998</v>
      </c>
      <c r="G51" s="50">
        <v>4.0599999999999996</v>
      </c>
      <c r="H51" s="51">
        <v>8.2100000000000009</v>
      </c>
    </row>
    <row r="52" spans="1:8">
      <c r="A52" s="49" t="s">
        <v>19</v>
      </c>
      <c r="B52" s="50" t="s">
        <v>17</v>
      </c>
      <c r="C52" s="50" t="s">
        <v>15</v>
      </c>
      <c r="D52" s="50" t="s">
        <v>11</v>
      </c>
      <c r="E52" s="50">
        <v>3.36</v>
      </c>
      <c r="F52" s="50">
        <v>1.97</v>
      </c>
      <c r="G52" s="50">
        <v>4.42</v>
      </c>
      <c r="H52" s="51">
        <v>7.88</v>
      </c>
    </row>
    <row r="53" spans="1:8" ht="16.2" thickBot="1">
      <c r="A53" s="97" t="s">
        <v>19</v>
      </c>
      <c r="B53" s="52" t="s">
        <v>17</v>
      </c>
      <c r="C53" s="52" t="s">
        <v>15</v>
      </c>
      <c r="D53" s="52" t="s">
        <v>12</v>
      </c>
      <c r="E53" s="52">
        <v>3.16</v>
      </c>
      <c r="F53" s="52">
        <v>2.04</v>
      </c>
      <c r="G53" s="52">
        <v>4.2</v>
      </c>
      <c r="H53" s="53">
        <v>7.52</v>
      </c>
    </row>
    <row r="54" spans="1:8">
      <c r="A54" s="54" t="s">
        <v>19</v>
      </c>
      <c r="B54" s="55" t="s">
        <v>18</v>
      </c>
      <c r="C54" s="55" t="s">
        <v>15</v>
      </c>
      <c r="D54" s="55" t="s">
        <v>9</v>
      </c>
      <c r="E54" s="55">
        <v>3.36</v>
      </c>
      <c r="F54" s="55">
        <v>2.84</v>
      </c>
      <c r="G54" s="55">
        <v>3.79</v>
      </c>
      <c r="H54" s="56">
        <v>7.03</v>
      </c>
    </row>
    <row r="55" spans="1:8">
      <c r="A55" s="54" t="s">
        <v>19</v>
      </c>
      <c r="B55" s="55" t="s">
        <v>18</v>
      </c>
      <c r="C55" s="55" t="s">
        <v>15</v>
      </c>
      <c r="D55" s="55" t="s">
        <v>10</v>
      </c>
      <c r="E55" s="55">
        <v>3.19</v>
      </c>
      <c r="F55" s="55">
        <v>2.5299999999999998</v>
      </c>
      <c r="G55" s="55">
        <v>3.59</v>
      </c>
      <c r="H55" s="56">
        <v>7.27</v>
      </c>
    </row>
    <row r="56" spans="1:8">
      <c r="A56" s="54" t="s">
        <v>19</v>
      </c>
      <c r="B56" s="55" t="s">
        <v>18</v>
      </c>
      <c r="C56" s="55" t="s">
        <v>15</v>
      </c>
      <c r="D56" s="55" t="s">
        <v>11</v>
      </c>
      <c r="E56" s="55">
        <v>3.13</v>
      </c>
      <c r="F56" s="55">
        <v>2.35</v>
      </c>
      <c r="G56" s="55">
        <v>3.59</v>
      </c>
      <c r="H56" s="56">
        <v>6.6</v>
      </c>
    </row>
    <row r="57" spans="1:8" ht="16.2" thickBot="1">
      <c r="A57" s="98" t="s">
        <v>19</v>
      </c>
      <c r="B57" s="57" t="s">
        <v>18</v>
      </c>
      <c r="C57" s="57" t="s">
        <v>15</v>
      </c>
      <c r="D57" s="57" t="s">
        <v>12</v>
      </c>
      <c r="E57" s="57">
        <v>3.28</v>
      </c>
      <c r="F57" s="57">
        <v>2.16</v>
      </c>
      <c r="G57" s="57">
        <v>3.39</v>
      </c>
      <c r="H57" s="58">
        <v>7.55</v>
      </c>
    </row>
    <row r="58" spans="1:8">
      <c r="A58" s="59" t="s">
        <v>20</v>
      </c>
      <c r="B58" s="60" t="s">
        <v>17</v>
      </c>
      <c r="C58" s="60" t="s">
        <v>15</v>
      </c>
      <c r="D58" s="60" t="s">
        <v>9</v>
      </c>
      <c r="E58" s="60">
        <v>3.25</v>
      </c>
      <c r="F58" s="60">
        <v>2.89</v>
      </c>
      <c r="G58" s="60">
        <v>3.86</v>
      </c>
      <c r="H58" s="61">
        <v>6.7</v>
      </c>
    </row>
    <row r="59" spans="1:8">
      <c r="A59" s="59" t="s">
        <v>20</v>
      </c>
      <c r="B59" s="60" t="s">
        <v>17</v>
      </c>
      <c r="C59" s="60" t="s">
        <v>15</v>
      </c>
      <c r="D59" s="60" t="s">
        <v>10</v>
      </c>
      <c r="E59" s="60">
        <v>3.37</v>
      </c>
      <c r="F59" s="60">
        <v>2.5099999999999998</v>
      </c>
      <c r="G59" s="60">
        <v>3.05</v>
      </c>
      <c r="H59" s="61">
        <v>5.62</v>
      </c>
    </row>
    <row r="60" spans="1:8">
      <c r="A60" s="59" t="s">
        <v>20</v>
      </c>
      <c r="B60" s="60" t="s">
        <v>17</v>
      </c>
      <c r="C60" s="60" t="s">
        <v>15</v>
      </c>
      <c r="D60" s="60" t="s">
        <v>11</v>
      </c>
      <c r="E60" s="60">
        <v>3.47</v>
      </c>
      <c r="F60" s="60">
        <v>2.56</v>
      </c>
      <c r="G60" s="60">
        <v>3.58</v>
      </c>
      <c r="H60" s="61">
        <v>6.69</v>
      </c>
    </row>
    <row r="61" spans="1:8" ht="16.2" thickBot="1">
      <c r="A61" s="99" t="s">
        <v>20</v>
      </c>
      <c r="B61" s="62" t="s">
        <v>17</v>
      </c>
      <c r="C61" s="62" t="s">
        <v>15</v>
      </c>
      <c r="D61" s="62" t="s">
        <v>12</v>
      </c>
      <c r="E61" s="62">
        <v>3.36</v>
      </c>
      <c r="F61" s="62">
        <v>2.08</v>
      </c>
      <c r="G61" s="62">
        <v>3.34</v>
      </c>
      <c r="H61" s="63">
        <v>7.07</v>
      </c>
    </row>
    <row r="62" spans="1:8">
      <c r="A62" s="64" t="s">
        <v>20</v>
      </c>
      <c r="B62" s="65" t="s">
        <v>18</v>
      </c>
      <c r="C62" s="65" t="s">
        <v>15</v>
      </c>
      <c r="D62" s="65" t="s">
        <v>9</v>
      </c>
      <c r="E62" s="65">
        <v>3.39</v>
      </c>
      <c r="F62" s="65">
        <v>2.4</v>
      </c>
      <c r="G62" s="65">
        <v>3.34</v>
      </c>
      <c r="H62" s="66">
        <v>5.37</v>
      </c>
    </row>
    <row r="63" spans="1:8">
      <c r="A63" s="64" t="s">
        <v>20</v>
      </c>
      <c r="B63" s="65" t="s">
        <v>18</v>
      </c>
      <c r="C63" s="65" t="s">
        <v>15</v>
      </c>
      <c r="D63" s="65" t="s">
        <v>10</v>
      </c>
      <c r="E63" s="65">
        <v>3.26</v>
      </c>
      <c r="F63" s="65">
        <v>2.4500000000000002</v>
      </c>
      <c r="G63" s="65">
        <v>3.05</v>
      </c>
      <c r="H63" s="66">
        <v>6.42</v>
      </c>
    </row>
    <row r="64" spans="1:8">
      <c r="A64" s="64" t="s">
        <v>20</v>
      </c>
      <c r="B64" s="65" t="s">
        <v>18</v>
      </c>
      <c r="C64" s="65" t="s">
        <v>15</v>
      </c>
      <c r="D64" s="65" t="s">
        <v>11</v>
      </c>
      <c r="E64" s="65">
        <v>3.36</v>
      </c>
      <c r="F64" s="65">
        <v>2.54</v>
      </c>
      <c r="G64" s="65">
        <v>3.73</v>
      </c>
      <c r="H64" s="66">
        <v>6.65</v>
      </c>
    </row>
    <row r="65" spans="1:8" ht="16.2" thickBot="1">
      <c r="A65" s="100" t="s">
        <v>20</v>
      </c>
      <c r="B65" s="67" t="s">
        <v>18</v>
      </c>
      <c r="C65" s="67" t="s">
        <v>15</v>
      </c>
      <c r="D65" s="67" t="s">
        <v>12</v>
      </c>
      <c r="E65" s="67">
        <v>3.88</v>
      </c>
      <c r="F65" s="67">
        <v>2.33</v>
      </c>
      <c r="G65" s="67">
        <v>4.08</v>
      </c>
      <c r="H65" s="68">
        <v>8.1300000000000008</v>
      </c>
    </row>
    <row r="66" spans="1:8">
      <c r="A66" s="69" t="s">
        <v>21</v>
      </c>
      <c r="B66" s="70" t="s">
        <v>17</v>
      </c>
      <c r="C66" s="70" t="s">
        <v>15</v>
      </c>
      <c r="D66" s="70" t="s">
        <v>9</v>
      </c>
      <c r="E66" s="70">
        <v>3.25</v>
      </c>
      <c r="F66" s="70">
        <v>1.7</v>
      </c>
      <c r="G66" s="70">
        <v>3.69</v>
      </c>
      <c r="H66" s="71">
        <v>5.12</v>
      </c>
    </row>
    <row r="67" spans="1:8">
      <c r="A67" s="69" t="s">
        <v>21</v>
      </c>
      <c r="B67" s="70" t="s">
        <v>17</v>
      </c>
      <c r="C67" s="70" t="s">
        <v>15</v>
      </c>
      <c r="D67" s="70" t="s">
        <v>10</v>
      </c>
      <c r="E67" s="70">
        <v>3.27</v>
      </c>
      <c r="F67" s="70">
        <v>1.89</v>
      </c>
      <c r="G67" s="70">
        <v>3.78</v>
      </c>
      <c r="H67" s="71">
        <v>4.79</v>
      </c>
    </row>
    <row r="68" spans="1:8">
      <c r="A68" s="69" t="s">
        <v>21</v>
      </c>
      <c r="B68" s="70" t="s">
        <v>17</v>
      </c>
      <c r="C68" s="70" t="s">
        <v>15</v>
      </c>
      <c r="D68" s="70" t="s">
        <v>11</v>
      </c>
      <c r="E68" s="70">
        <v>3</v>
      </c>
      <c r="F68" s="70">
        <v>2.16</v>
      </c>
      <c r="G68" s="70">
        <v>4.12</v>
      </c>
      <c r="H68" s="71">
        <v>5.45</v>
      </c>
    </row>
    <row r="69" spans="1:8" ht="16.2" thickBot="1">
      <c r="A69" s="101" t="s">
        <v>21</v>
      </c>
      <c r="B69" s="72" t="s">
        <v>17</v>
      </c>
      <c r="C69" s="72" t="s">
        <v>15</v>
      </c>
      <c r="D69" s="72" t="s">
        <v>12</v>
      </c>
      <c r="E69" s="72">
        <v>3.82</v>
      </c>
      <c r="F69" s="72">
        <v>1.89</v>
      </c>
      <c r="G69" s="72">
        <v>3.83</v>
      </c>
      <c r="H69" s="73">
        <v>5.19</v>
      </c>
    </row>
    <row r="70" spans="1:8">
      <c r="A70" s="74" t="s">
        <v>21</v>
      </c>
      <c r="B70" s="75" t="s">
        <v>18</v>
      </c>
      <c r="C70" s="75" t="s">
        <v>15</v>
      </c>
      <c r="D70" s="75" t="s">
        <v>9</v>
      </c>
      <c r="E70" s="75">
        <v>3.19</v>
      </c>
      <c r="F70" s="75">
        <v>2.29</v>
      </c>
      <c r="G70" s="75">
        <v>3.77</v>
      </c>
      <c r="H70" s="76">
        <v>4.5599999999999996</v>
      </c>
    </row>
    <row r="71" spans="1:8">
      <c r="A71" s="74" t="s">
        <v>21</v>
      </c>
      <c r="B71" s="75" t="s">
        <v>18</v>
      </c>
      <c r="C71" s="75" t="s">
        <v>15</v>
      </c>
      <c r="D71" s="75" t="s">
        <v>10</v>
      </c>
      <c r="E71" s="75">
        <v>2.92</v>
      </c>
      <c r="F71" s="75">
        <v>2.1800000000000002</v>
      </c>
      <c r="G71" s="75">
        <v>3.69</v>
      </c>
      <c r="H71" s="76">
        <v>3.57</v>
      </c>
    </row>
    <row r="72" spans="1:8">
      <c r="A72" s="74" t="s">
        <v>21</v>
      </c>
      <c r="B72" s="75" t="s">
        <v>18</v>
      </c>
      <c r="C72" s="75" t="s">
        <v>15</v>
      </c>
      <c r="D72" s="75" t="s">
        <v>11</v>
      </c>
      <c r="E72" s="75">
        <v>3.03</v>
      </c>
      <c r="F72" s="75">
        <v>2.38</v>
      </c>
      <c r="G72" s="75">
        <v>3.47</v>
      </c>
      <c r="H72" s="76">
        <v>4.34</v>
      </c>
    </row>
    <row r="73" spans="1:8" ht="16.2" thickBot="1">
      <c r="A73" s="102" t="s">
        <v>21</v>
      </c>
      <c r="B73" s="77" t="s">
        <v>18</v>
      </c>
      <c r="C73" s="77" t="s">
        <v>15</v>
      </c>
      <c r="D73" s="77" t="s">
        <v>12</v>
      </c>
      <c r="E73" s="77">
        <v>3.28</v>
      </c>
      <c r="F73" s="77">
        <v>2.67</v>
      </c>
      <c r="G73" s="77">
        <v>3.98</v>
      </c>
      <c r="H73" s="78">
        <v>5.36</v>
      </c>
    </row>
    <row r="74" spans="1:8">
      <c r="A74" s="79" t="s">
        <v>22</v>
      </c>
      <c r="B74" s="80" t="s">
        <v>17</v>
      </c>
      <c r="C74" s="80" t="s">
        <v>15</v>
      </c>
      <c r="D74" s="80" t="s">
        <v>9</v>
      </c>
      <c r="E74" s="80">
        <v>3.33</v>
      </c>
      <c r="F74" s="80">
        <v>2.15</v>
      </c>
      <c r="G74" s="80">
        <v>3.9</v>
      </c>
      <c r="H74" s="81">
        <v>5.05</v>
      </c>
    </row>
    <row r="75" spans="1:8">
      <c r="A75" s="79" t="s">
        <v>22</v>
      </c>
      <c r="B75" s="80" t="s">
        <v>17</v>
      </c>
      <c r="C75" s="80" t="s">
        <v>15</v>
      </c>
      <c r="D75" s="80" t="s">
        <v>10</v>
      </c>
      <c r="E75" s="80">
        <v>3.2</v>
      </c>
      <c r="F75" s="80">
        <v>1.93</v>
      </c>
      <c r="G75" s="80">
        <v>4.22</v>
      </c>
      <c r="H75" s="81">
        <v>3.9</v>
      </c>
    </row>
    <row r="76" spans="1:8">
      <c r="A76" s="79" t="s">
        <v>22</v>
      </c>
      <c r="B76" s="80" t="s">
        <v>17</v>
      </c>
      <c r="C76" s="80" t="s">
        <v>15</v>
      </c>
      <c r="D76" s="80" t="s">
        <v>11</v>
      </c>
      <c r="E76" s="80">
        <v>3.11</v>
      </c>
      <c r="F76" s="80">
        <v>1.98</v>
      </c>
      <c r="G76" s="80">
        <v>3.55</v>
      </c>
      <c r="H76" s="81">
        <v>4.18</v>
      </c>
    </row>
    <row r="77" spans="1:8" ht="16.2" thickBot="1">
      <c r="A77" s="103" t="s">
        <v>22</v>
      </c>
      <c r="B77" s="82" t="s">
        <v>17</v>
      </c>
      <c r="C77" s="82" t="s">
        <v>15</v>
      </c>
      <c r="D77" s="82" t="s">
        <v>12</v>
      </c>
      <c r="E77" s="82">
        <v>3.2</v>
      </c>
      <c r="F77" s="82">
        <v>2.2000000000000002</v>
      </c>
      <c r="G77" s="82">
        <v>4.12</v>
      </c>
      <c r="H77" s="83">
        <v>5.54</v>
      </c>
    </row>
    <row r="78" spans="1:8">
      <c r="A78" s="84" t="s">
        <v>22</v>
      </c>
      <c r="B78" s="85" t="s">
        <v>18</v>
      </c>
      <c r="C78" s="85" t="s">
        <v>15</v>
      </c>
      <c r="D78" s="85" t="s">
        <v>9</v>
      </c>
      <c r="E78" s="85">
        <v>3.24</v>
      </c>
      <c r="F78" s="85">
        <v>2.06</v>
      </c>
      <c r="G78" s="85">
        <v>3.99</v>
      </c>
      <c r="H78" s="86">
        <v>7.64</v>
      </c>
    </row>
    <row r="79" spans="1:8">
      <c r="A79" s="84" t="s">
        <v>22</v>
      </c>
      <c r="B79" s="85" t="s">
        <v>18</v>
      </c>
      <c r="C79" s="85" t="s">
        <v>15</v>
      </c>
      <c r="D79" s="85" t="s">
        <v>10</v>
      </c>
      <c r="E79" s="85">
        <v>3.28</v>
      </c>
      <c r="F79" s="85">
        <v>1.59</v>
      </c>
      <c r="G79" s="85">
        <v>3.42</v>
      </c>
      <c r="H79" s="86">
        <v>5.7</v>
      </c>
    </row>
    <row r="80" spans="1:8">
      <c r="A80" s="84" t="s">
        <v>22</v>
      </c>
      <c r="B80" s="85" t="s">
        <v>18</v>
      </c>
      <c r="C80" s="85" t="s">
        <v>15</v>
      </c>
      <c r="D80" s="85" t="s">
        <v>11</v>
      </c>
      <c r="E80" s="85">
        <v>3.26</v>
      </c>
      <c r="F80" s="85">
        <v>2.08</v>
      </c>
      <c r="G80" s="85">
        <v>4.18</v>
      </c>
      <c r="H80" s="86">
        <v>7.55</v>
      </c>
    </row>
    <row r="81" spans="1:8" ht="16.2" thickBot="1">
      <c r="A81" s="104" t="s">
        <v>22</v>
      </c>
      <c r="B81" s="87" t="s">
        <v>18</v>
      </c>
      <c r="C81" s="87" t="s">
        <v>15</v>
      </c>
      <c r="D81" s="87" t="s">
        <v>12</v>
      </c>
      <c r="E81" s="87">
        <v>3.61</v>
      </c>
      <c r="F81" s="87">
        <v>2.2599999999999998</v>
      </c>
      <c r="G81" s="87">
        <v>4.5</v>
      </c>
      <c r="H81" s="88">
        <v>8.1999999999999993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4463-2765-6E4E-8DDC-F7293A2E7C04}">
  <dimension ref="A1:G33"/>
  <sheetViews>
    <sheetView workbookViewId="0">
      <selection activeCell="P20" sqref="P20"/>
    </sheetView>
  </sheetViews>
  <sheetFormatPr defaultColWidth="11.19921875" defaultRowHeight="15.6"/>
  <sheetData>
    <row r="1" spans="1:7">
      <c r="A1" t="s">
        <v>24</v>
      </c>
      <c r="B1" t="s">
        <v>3</v>
      </c>
      <c r="C1" t="s">
        <v>25</v>
      </c>
      <c r="F1" t="s">
        <v>24</v>
      </c>
      <c r="G1" t="s">
        <v>71</v>
      </c>
    </row>
    <row r="2" spans="1:7">
      <c r="A2" t="s">
        <v>26</v>
      </c>
      <c r="B2" t="s">
        <v>9</v>
      </c>
      <c r="C2">
        <v>1.0900000000000001</v>
      </c>
      <c r="F2" t="s">
        <v>72</v>
      </c>
      <c r="G2">
        <f>AVERAGE(C2:C5)</f>
        <v>1.2650000000000001</v>
      </c>
    </row>
    <row r="3" spans="1:7">
      <c r="A3" t="s">
        <v>26</v>
      </c>
      <c r="B3" t="s">
        <v>10</v>
      </c>
      <c r="C3">
        <v>1.26</v>
      </c>
      <c r="F3" t="s">
        <v>73</v>
      </c>
      <c r="G3">
        <f>AVERAGE(C6:C9)</f>
        <v>2.1875</v>
      </c>
    </row>
    <row r="4" spans="1:7">
      <c r="A4" t="s">
        <v>26</v>
      </c>
      <c r="B4" t="s">
        <v>11</v>
      </c>
      <c r="C4">
        <v>1.52</v>
      </c>
      <c r="F4" t="s">
        <v>74</v>
      </c>
      <c r="G4">
        <f>AVERAGE(C10:C13)</f>
        <v>3.0975000000000001</v>
      </c>
    </row>
    <row r="5" spans="1:7">
      <c r="A5" t="s">
        <v>26</v>
      </c>
      <c r="B5" t="s">
        <v>12</v>
      </c>
      <c r="C5">
        <v>1.19</v>
      </c>
      <c r="F5" t="s">
        <v>75</v>
      </c>
      <c r="G5">
        <f>AVERAGE(C14:C17)</f>
        <v>4.4725000000000001</v>
      </c>
    </row>
    <row r="6" spans="1:7">
      <c r="A6" t="s">
        <v>27</v>
      </c>
      <c r="B6" t="s">
        <v>9</v>
      </c>
      <c r="C6">
        <v>2.1</v>
      </c>
      <c r="F6" t="s">
        <v>76</v>
      </c>
      <c r="G6">
        <f>AVERAGE(C18:C21)</f>
        <v>2.5775000000000001</v>
      </c>
    </row>
    <row r="7" spans="1:7">
      <c r="A7" t="s">
        <v>27</v>
      </c>
      <c r="B7" t="s">
        <v>10</v>
      </c>
      <c r="C7">
        <v>2.19</v>
      </c>
      <c r="F7" t="s">
        <v>77</v>
      </c>
      <c r="G7">
        <f>AVERAGE(C22:C25)</f>
        <v>5.1950000000000003</v>
      </c>
    </row>
    <row r="8" spans="1:7">
      <c r="A8" t="s">
        <v>27</v>
      </c>
      <c r="B8" t="s">
        <v>11</v>
      </c>
      <c r="C8">
        <v>2.2200000000000002</v>
      </c>
      <c r="F8" t="s">
        <v>78</v>
      </c>
      <c r="G8">
        <f>AVERAGE(C26:C29)</f>
        <v>7.6875</v>
      </c>
    </row>
    <row r="9" spans="1:7">
      <c r="A9" t="s">
        <v>27</v>
      </c>
      <c r="B9" t="s">
        <v>12</v>
      </c>
      <c r="C9">
        <v>2.2400000000000002</v>
      </c>
      <c r="F9" t="s">
        <v>79</v>
      </c>
      <c r="G9">
        <f>AVERAGE(C30:C33)</f>
        <v>11.092500000000001</v>
      </c>
    </row>
    <row r="10" spans="1:7">
      <c r="A10" t="s">
        <v>28</v>
      </c>
      <c r="B10" t="s">
        <v>9</v>
      </c>
      <c r="C10">
        <v>3.09</v>
      </c>
    </row>
    <row r="11" spans="1:7">
      <c r="A11" t="s">
        <v>28</v>
      </c>
      <c r="B11" t="s">
        <v>10</v>
      </c>
      <c r="C11">
        <v>3.35</v>
      </c>
    </row>
    <row r="12" spans="1:7">
      <c r="A12" t="s">
        <v>28</v>
      </c>
      <c r="B12" t="s">
        <v>11</v>
      </c>
      <c r="C12">
        <v>2.91</v>
      </c>
    </row>
    <row r="13" spans="1:7">
      <c r="A13" t="s">
        <v>28</v>
      </c>
      <c r="B13" t="s">
        <v>12</v>
      </c>
      <c r="C13">
        <v>3.04</v>
      </c>
    </row>
    <row r="14" spans="1:7">
      <c r="A14" t="s">
        <v>29</v>
      </c>
      <c r="B14" t="s">
        <v>9</v>
      </c>
      <c r="C14">
        <v>4.3600000000000003</v>
      </c>
    </row>
    <row r="15" spans="1:7">
      <c r="A15" t="s">
        <v>29</v>
      </c>
      <c r="B15" t="s">
        <v>10</v>
      </c>
      <c r="C15">
        <v>4.4000000000000004</v>
      </c>
    </row>
    <row r="16" spans="1:7">
      <c r="A16" t="s">
        <v>29</v>
      </c>
      <c r="B16" t="s">
        <v>11</v>
      </c>
      <c r="C16">
        <v>4.82</v>
      </c>
    </row>
    <row r="17" spans="1:3">
      <c r="A17" t="s">
        <v>29</v>
      </c>
      <c r="B17" t="s">
        <v>12</v>
      </c>
      <c r="C17">
        <v>4.3099999999999996</v>
      </c>
    </row>
    <row r="18" spans="1:3">
      <c r="A18" t="s">
        <v>30</v>
      </c>
      <c r="B18" t="s">
        <v>9</v>
      </c>
      <c r="C18">
        <v>2.77</v>
      </c>
    </row>
    <row r="19" spans="1:3">
      <c r="A19" t="s">
        <v>30</v>
      </c>
      <c r="B19" t="s">
        <v>10</v>
      </c>
      <c r="C19">
        <v>2.36</v>
      </c>
    </row>
    <row r="20" spans="1:3">
      <c r="A20" t="s">
        <v>30</v>
      </c>
      <c r="B20" t="s">
        <v>11</v>
      </c>
      <c r="C20">
        <v>2.69</v>
      </c>
    </row>
    <row r="21" spans="1:3">
      <c r="A21" t="s">
        <v>30</v>
      </c>
      <c r="B21" t="s">
        <v>12</v>
      </c>
      <c r="C21">
        <v>2.4900000000000002</v>
      </c>
    </row>
    <row r="22" spans="1:3">
      <c r="A22" t="s">
        <v>31</v>
      </c>
      <c r="B22" t="s">
        <v>9</v>
      </c>
      <c r="C22">
        <v>5.41</v>
      </c>
    </row>
    <row r="23" spans="1:3">
      <c r="A23" t="s">
        <v>31</v>
      </c>
      <c r="B23" t="s">
        <v>10</v>
      </c>
      <c r="C23">
        <v>5.14</v>
      </c>
    </row>
    <row r="24" spans="1:3">
      <c r="A24" t="s">
        <v>31</v>
      </c>
      <c r="B24" t="s">
        <v>11</v>
      </c>
      <c r="C24">
        <v>5.04</v>
      </c>
    </row>
    <row r="25" spans="1:3">
      <c r="A25" t="s">
        <v>31</v>
      </c>
      <c r="B25" t="s">
        <v>12</v>
      </c>
      <c r="C25">
        <v>5.19</v>
      </c>
    </row>
    <row r="26" spans="1:3">
      <c r="A26" t="s">
        <v>32</v>
      </c>
      <c r="B26" t="s">
        <v>9</v>
      </c>
      <c r="C26">
        <v>7.96</v>
      </c>
    </row>
    <row r="27" spans="1:3">
      <c r="A27" t="s">
        <v>32</v>
      </c>
      <c r="B27" t="s">
        <v>10</v>
      </c>
      <c r="C27">
        <v>7.86</v>
      </c>
    </row>
    <row r="28" spans="1:3">
      <c r="A28" t="s">
        <v>32</v>
      </c>
      <c r="B28" t="s">
        <v>11</v>
      </c>
      <c r="C28">
        <v>7.4</v>
      </c>
    </row>
    <row r="29" spans="1:3">
      <c r="A29" t="s">
        <v>32</v>
      </c>
      <c r="B29" t="s">
        <v>12</v>
      </c>
      <c r="C29">
        <v>7.53</v>
      </c>
    </row>
    <row r="30" spans="1:3">
      <c r="A30" t="s">
        <v>33</v>
      </c>
      <c r="B30" t="s">
        <v>9</v>
      </c>
      <c r="C30">
        <v>11.1</v>
      </c>
    </row>
    <row r="31" spans="1:3">
      <c r="A31" t="s">
        <v>33</v>
      </c>
      <c r="B31" t="s">
        <v>10</v>
      </c>
      <c r="C31">
        <v>10.98</v>
      </c>
    </row>
    <row r="32" spans="1:3">
      <c r="A32" t="s">
        <v>33</v>
      </c>
      <c r="B32" t="s">
        <v>11</v>
      </c>
      <c r="C32">
        <v>10.81</v>
      </c>
    </row>
    <row r="33" spans="1:3">
      <c r="A33" t="s">
        <v>33</v>
      </c>
      <c r="B33" t="s">
        <v>12</v>
      </c>
      <c r="C33">
        <v>11.48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1405-EA9B-9144-999C-013E82F9AC28}">
  <dimension ref="A1:AG81"/>
  <sheetViews>
    <sheetView tabSelected="1" topLeftCell="D1" zoomScale="64" zoomScaleNormal="69" workbookViewId="0">
      <selection activeCell="R79" sqref="R79"/>
    </sheetView>
  </sheetViews>
  <sheetFormatPr defaultColWidth="11.19921875" defaultRowHeight="15.6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6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P1" t="s">
        <v>99</v>
      </c>
      <c r="Q1" t="s">
        <v>98</v>
      </c>
      <c r="R1" t="s">
        <v>104</v>
      </c>
      <c r="S1" t="s">
        <v>105</v>
      </c>
      <c r="T1" t="s">
        <v>106</v>
      </c>
      <c r="U1" t="s">
        <v>98</v>
      </c>
    </row>
    <row r="2" spans="1:33">
      <c r="A2" t="s">
        <v>7</v>
      </c>
      <c r="B2" t="s">
        <v>8</v>
      </c>
      <c r="C2" t="s">
        <v>8</v>
      </c>
      <c r="D2" t="s">
        <v>9</v>
      </c>
      <c r="E2">
        <v>3.64</v>
      </c>
      <c r="F2">
        <v>2.1</v>
      </c>
      <c r="G2">
        <v>2.29</v>
      </c>
      <c r="H2">
        <v>2.91</v>
      </c>
      <c r="J2">
        <f>AVERAGE(E2:E5)</f>
        <v>3.3850000000000002</v>
      </c>
      <c r="K2">
        <f t="shared" ref="K2:M2" si="0">AVERAGE(F2:F5)</f>
        <v>1.9375</v>
      </c>
      <c r="L2">
        <f t="shared" si="0"/>
        <v>2.1525000000000003</v>
      </c>
      <c r="M2">
        <f t="shared" si="0"/>
        <v>2.8374999999999999</v>
      </c>
      <c r="N2">
        <f>M2-J2</f>
        <v>-0.54750000000000032</v>
      </c>
      <c r="P2">
        <f>(H2-E2)</f>
        <v>-0.73</v>
      </c>
      <c r="Q2">
        <f>_xlfn.STDEV.S(P2:P5)</f>
        <v>0.1510794492973811</v>
      </c>
    </row>
    <row r="3" spans="1:33">
      <c r="A3" t="s">
        <v>7</v>
      </c>
      <c r="B3" t="s">
        <v>8</v>
      </c>
      <c r="C3" t="s">
        <v>8</v>
      </c>
      <c r="D3" t="s">
        <v>10</v>
      </c>
      <c r="E3">
        <v>3.25</v>
      </c>
      <c r="F3">
        <v>2.11</v>
      </c>
      <c r="G3">
        <v>2.11</v>
      </c>
      <c r="H3">
        <v>2.8</v>
      </c>
      <c r="P3">
        <f t="shared" ref="P3:P66" si="1">(H3-E3)</f>
        <v>-0.45000000000000018</v>
      </c>
      <c r="W3" t="s">
        <v>24</v>
      </c>
      <c r="X3" t="s">
        <v>39</v>
      </c>
      <c r="Z3" t="s">
        <v>24</v>
      </c>
      <c r="AA3" t="s">
        <v>62</v>
      </c>
      <c r="AD3" t="s">
        <v>67</v>
      </c>
      <c r="AE3" t="s">
        <v>68</v>
      </c>
      <c r="AF3" t="s">
        <v>69</v>
      </c>
      <c r="AG3" t="s">
        <v>70</v>
      </c>
    </row>
    <row r="4" spans="1:33">
      <c r="A4" t="s">
        <v>7</v>
      </c>
      <c r="B4" t="s">
        <v>8</v>
      </c>
      <c r="C4" t="s">
        <v>8</v>
      </c>
      <c r="D4" t="s">
        <v>11</v>
      </c>
      <c r="E4">
        <v>3.32</v>
      </c>
      <c r="F4">
        <v>1.76</v>
      </c>
      <c r="G4">
        <v>1.9</v>
      </c>
      <c r="H4">
        <v>2.71</v>
      </c>
      <c r="P4">
        <f t="shared" si="1"/>
        <v>-0.60999999999999988</v>
      </c>
      <c r="W4" t="s">
        <v>7</v>
      </c>
      <c r="X4">
        <v>-0.54749999999999999</v>
      </c>
      <c r="Z4" t="s">
        <v>17</v>
      </c>
      <c r="AA4">
        <f>AVERAGE(X8,X10,X12,X14)</f>
        <v>-0.45687499999999998</v>
      </c>
      <c r="AD4">
        <v>0.85</v>
      </c>
      <c r="AE4">
        <v>1.1499999999999999</v>
      </c>
      <c r="AF4">
        <v>1.85</v>
      </c>
      <c r="AG4">
        <v>2.15</v>
      </c>
    </row>
    <row r="5" spans="1:33">
      <c r="A5" t="s">
        <v>7</v>
      </c>
      <c r="B5" t="s">
        <v>8</v>
      </c>
      <c r="C5" t="s">
        <v>8</v>
      </c>
      <c r="D5" t="s">
        <v>12</v>
      </c>
      <c r="E5">
        <v>3.33</v>
      </c>
      <c r="F5">
        <v>1.78</v>
      </c>
      <c r="G5">
        <v>2.31</v>
      </c>
      <c r="H5">
        <v>2.93</v>
      </c>
      <c r="P5">
        <f t="shared" si="1"/>
        <v>-0.39999999999999991</v>
      </c>
      <c r="W5" t="s">
        <v>40</v>
      </c>
      <c r="X5">
        <v>-0.41</v>
      </c>
      <c r="Z5" t="s">
        <v>18</v>
      </c>
      <c r="AA5">
        <f>AVERAGE(X9,X11,X13,X15)</f>
        <v>-0.55874999999999997</v>
      </c>
      <c r="AD5">
        <v>0.85</v>
      </c>
      <c r="AE5">
        <v>1.1499999999999999</v>
      </c>
      <c r="AF5">
        <v>1.85</v>
      </c>
      <c r="AG5">
        <v>2.15</v>
      </c>
    </row>
    <row r="6" spans="1:33">
      <c r="A6" t="s">
        <v>13</v>
      </c>
      <c r="B6" t="s">
        <v>8</v>
      </c>
      <c r="C6" t="s">
        <v>8</v>
      </c>
      <c r="D6" t="s">
        <v>9</v>
      </c>
      <c r="E6">
        <v>3.42</v>
      </c>
      <c r="F6">
        <v>2.31</v>
      </c>
      <c r="G6">
        <v>2.44</v>
      </c>
      <c r="H6">
        <v>3</v>
      </c>
      <c r="J6">
        <f>AVERAGE(E6:E9)</f>
        <v>3.4950000000000001</v>
      </c>
      <c r="K6">
        <f t="shared" ref="K6:M6" si="2">AVERAGE(F6:F9)</f>
        <v>2.1575000000000002</v>
      </c>
      <c r="L6">
        <f t="shared" si="2"/>
        <v>2.4575</v>
      </c>
      <c r="M6">
        <f t="shared" si="2"/>
        <v>3.0849999999999995</v>
      </c>
      <c r="N6">
        <f>M6-J6</f>
        <v>-0.41000000000000059</v>
      </c>
      <c r="P6">
        <f t="shared" si="1"/>
        <v>-0.41999999999999993</v>
      </c>
      <c r="Q6">
        <f>_xlfn.STDEV.S(P6:P9)</f>
        <v>0.54607691765904198</v>
      </c>
      <c r="W6" t="s">
        <v>41</v>
      </c>
      <c r="X6">
        <v>2.9824999999999999</v>
      </c>
      <c r="Z6" t="s">
        <v>60</v>
      </c>
      <c r="AA6">
        <f>AVERAGE(X16,X18,X20,X22)</f>
        <v>2.7237499999999999</v>
      </c>
      <c r="AD6">
        <v>0.85</v>
      </c>
      <c r="AE6">
        <v>1.1499999999999999</v>
      </c>
      <c r="AF6">
        <v>1.85</v>
      </c>
      <c r="AG6">
        <v>2.15</v>
      </c>
    </row>
    <row r="7" spans="1:33">
      <c r="A7" t="s">
        <v>13</v>
      </c>
      <c r="B7" t="s">
        <v>8</v>
      </c>
      <c r="C7" t="s">
        <v>8</v>
      </c>
      <c r="D7" t="s">
        <v>10</v>
      </c>
      <c r="E7">
        <v>3.67</v>
      </c>
      <c r="F7">
        <v>2.25</v>
      </c>
      <c r="G7">
        <v>2.46</v>
      </c>
      <c r="H7">
        <v>2.8</v>
      </c>
      <c r="P7">
        <f t="shared" si="1"/>
        <v>-0.87000000000000011</v>
      </c>
      <c r="W7" t="s">
        <v>42</v>
      </c>
      <c r="X7">
        <v>3.49</v>
      </c>
      <c r="Z7" t="s">
        <v>61</v>
      </c>
      <c r="AA7">
        <f>AVERAGE(X17,X19,X21,X23)</f>
        <v>3.08</v>
      </c>
      <c r="AD7">
        <v>0.85</v>
      </c>
      <c r="AE7">
        <v>1.1499999999999999</v>
      </c>
      <c r="AF7">
        <v>1.85</v>
      </c>
      <c r="AG7">
        <v>2.15</v>
      </c>
    </row>
    <row r="8" spans="1:33">
      <c r="A8" t="s">
        <v>13</v>
      </c>
      <c r="B8" t="s">
        <v>8</v>
      </c>
      <c r="C8" t="s">
        <v>8</v>
      </c>
      <c r="D8" t="s">
        <v>11</v>
      </c>
      <c r="E8">
        <v>3.47</v>
      </c>
      <c r="F8">
        <v>2.08</v>
      </c>
      <c r="G8">
        <v>2.33</v>
      </c>
      <c r="H8">
        <v>2.76</v>
      </c>
      <c r="P8">
        <f t="shared" si="1"/>
        <v>-0.71000000000000041</v>
      </c>
      <c r="W8" t="s">
        <v>43</v>
      </c>
      <c r="X8">
        <v>-0.77249999999999996</v>
      </c>
    </row>
    <row r="9" spans="1:33">
      <c r="A9" t="s">
        <v>13</v>
      </c>
      <c r="B9" t="s">
        <v>8</v>
      </c>
      <c r="C9" t="s">
        <v>8</v>
      </c>
      <c r="D9" t="s">
        <v>12</v>
      </c>
      <c r="E9">
        <v>3.42</v>
      </c>
      <c r="F9">
        <v>1.99</v>
      </c>
      <c r="G9">
        <v>2.6</v>
      </c>
      <c r="H9">
        <v>3.78</v>
      </c>
      <c r="P9">
        <f t="shared" si="1"/>
        <v>0.35999999999999988</v>
      </c>
      <c r="W9" t="s">
        <v>44</v>
      </c>
      <c r="X9">
        <v>-1.0275000000000001</v>
      </c>
    </row>
    <row r="10" spans="1:33">
      <c r="A10" t="s">
        <v>14</v>
      </c>
      <c r="B10" t="s">
        <v>8</v>
      </c>
      <c r="C10" t="s">
        <v>15</v>
      </c>
      <c r="D10" t="s">
        <v>9</v>
      </c>
      <c r="E10">
        <v>3.36</v>
      </c>
      <c r="F10">
        <v>2.36</v>
      </c>
      <c r="G10">
        <v>3.87</v>
      </c>
      <c r="H10">
        <v>7.41</v>
      </c>
      <c r="J10">
        <f>AVERAGE(E10:E13)</f>
        <v>3.3574999999999999</v>
      </c>
      <c r="K10">
        <f t="shared" ref="K10" si="3">AVERAGE(F10:F13)</f>
        <v>2.2024999999999997</v>
      </c>
      <c r="L10">
        <f t="shared" ref="L10" si="4">AVERAGE(G10:G13)</f>
        <v>3.8225000000000002</v>
      </c>
      <c r="M10">
        <f t="shared" ref="M10" si="5">AVERAGE(H10:H13)</f>
        <v>6.3400000000000007</v>
      </c>
      <c r="N10">
        <f t="shared" ref="N10" si="6">M10-J10</f>
        <v>2.9825000000000008</v>
      </c>
      <c r="P10">
        <f t="shared" si="1"/>
        <v>4.0500000000000007</v>
      </c>
      <c r="Q10">
        <f t="shared" ref="Q10" si="7">_xlfn.STDEV.S(P10:P13)</f>
        <v>0.83288154419861582</v>
      </c>
      <c r="W10" t="s">
        <v>45</v>
      </c>
      <c r="X10">
        <v>-0.70499999999999996</v>
      </c>
      <c r="Z10" t="s">
        <v>63</v>
      </c>
      <c r="AA10" t="s">
        <v>66</v>
      </c>
      <c r="AB10" t="s">
        <v>65</v>
      </c>
    </row>
    <row r="11" spans="1:33">
      <c r="A11" t="s">
        <v>14</v>
      </c>
      <c r="B11" t="s">
        <v>8</v>
      </c>
      <c r="C11" t="s">
        <v>15</v>
      </c>
      <c r="D11" t="s">
        <v>10</v>
      </c>
      <c r="E11">
        <v>3.55</v>
      </c>
      <c r="F11">
        <v>2.19</v>
      </c>
      <c r="G11">
        <v>3.59</v>
      </c>
      <c r="H11">
        <v>6.26</v>
      </c>
      <c r="P11">
        <f t="shared" si="1"/>
        <v>2.71</v>
      </c>
      <c r="W11" t="s">
        <v>46</v>
      </c>
      <c r="X11">
        <v>-0.41</v>
      </c>
      <c r="Z11" t="s">
        <v>59</v>
      </c>
      <c r="AA11">
        <v>-0.45687499999999998</v>
      </c>
      <c r="AB11">
        <v>2.7237499999999999</v>
      </c>
    </row>
    <row r="12" spans="1:33">
      <c r="A12" t="s">
        <v>14</v>
      </c>
      <c r="B12" t="s">
        <v>8</v>
      </c>
      <c r="C12" t="s">
        <v>15</v>
      </c>
      <c r="D12" t="s">
        <v>11</v>
      </c>
      <c r="E12">
        <v>3.44</v>
      </c>
      <c r="F12">
        <v>2.0499999999999998</v>
      </c>
      <c r="G12">
        <v>3.68</v>
      </c>
      <c r="H12">
        <v>5.5</v>
      </c>
      <c r="P12">
        <f t="shared" si="1"/>
        <v>2.06</v>
      </c>
      <c r="W12" t="s">
        <v>47</v>
      </c>
      <c r="X12">
        <v>-0.71250000000000002</v>
      </c>
      <c r="Z12" t="s">
        <v>64</v>
      </c>
      <c r="AA12">
        <v>-0.55874999999999997</v>
      </c>
      <c r="AB12">
        <v>3.08</v>
      </c>
    </row>
    <row r="13" spans="1:33">
      <c r="A13" t="s">
        <v>14</v>
      </c>
      <c r="B13" t="s">
        <v>8</v>
      </c>
      <c r="C13" t="s">
        <v>15</v>
      </c>
      <c r="D13" t="s">
        <v>12</v>
      </c>
      <c r="E13">
        <v>3.08</v>
      </c>
      <c r="F13">
        <v>2.21</v>
      </c>
      <c r="G13">
        <v>4.1500000000000004</v>
      </c>
      <c r="H13">
        <v>6.19</v>
      </c>
      <c r="P13">
        <f t="shared" si="1"/>
        <v>3.1100000000000003</v>
      </c>
      <c r="W13" t="s">
        <v>48</v>
      </c>
      <c r="X13">
        <v>-0.35749999999999998</v>
      </c>
    </row>
    <row r="14" spans="1:33">
      <c r="A14" t="s">
        <v>16</v>
      </c>
      <c r="B14" t="s">
        <v>8</v>
      </c>
      <c r="C14" t="s">
        <v>15</v>
      </c>
      <c r="D14" t="s">
        <v>9</v>
      </c>
      <c r="E14">
        <v>3.32</v>
      </c>
      <c r="F14">
        <v>2.06</v>
      </c>
      <c r="G14">
        <v>3.96</v>
      </c>
      <c r="H14">
        <v>7.49</v>
      </c>
      <c r="J14">
        <f t="shared" ref="J14" si="8">AVERAGE(E14:E17)</f>
        <v>3.2125000000000004</v>
      </c>
      <c r="K14">
        <f t="shared" ref="K14" si="9">AVERAGE(F14:F17)</f>
        <v>2.15</v>
      </c>
      <c r="L14">
        <f t="shared" ref="L14" si="10">AVERAGE(G14:G17)</f>
        <v>3.99</v>
      </c>
      <c r="M14">
        <f t="shared" ref="M14" si="11">AVERAGE(H14:H17)</f>
        <v>6.7024999999999997</v>
      </c>
      <c r="N14">
        <f t="shared" ref="N14" si="12">M14-J14</f>
        <v>3.4899999999999993</v>
      </c>
      <c r="P14">
        <f t="shared" si="1"/>
        <v>4.17</v>
      </c>
      <c r="Q14">
        <f t="shared" ref="Q14" si="13">_xlfn.STDEV.S(P14:P17)</f>
        <v>0.8481745103456011</v>
      </c>
      <c r="W14" t="s">
        <v>49</v>
      </c>
      <c r="X14">
        <v>0.36249999999999999</v>
      </c>
    </row>
    <row r="15" spans="1:33">
      <c r="A15" t="s">
        <v>16</v>
      </c>
      <c r="B15" t="s">
        <v>8</v>
      </c>
      <c r="C15" t="s">
        <v>15</v>
      </c>
      <c r="D15" t="s">
        <v>10</v>
      </c>
      <c r="E15">
        <v>3.39</v>
      </c>
      <c r="F15">
        <v>2.39</v>
      </c>
      <c r="G15">
        <v>4.05</v>
      </c>
      <c r="H15">
        <v>6.57</v>
      </c>
      <c r="P15">
        <f t="shared" si="1"/>
        <v>3.18</v>
      </c>
      <c r="W15" t="s">
        <v>50</v>
      </c>
      <c r="X15">
        <v>-0.44</v>
      </c>
    </row>
    <row r="16" spans="1:33">
      <c r="A16" t="s">
        <v>16</v>
      </c>
      <c r="B16" t="s">
        <v>8</v>
      </c>
      <c r="C16" t="s">
        <v>15</v>
      </c>
      <c r="D16" t="s">
        <v>11</v>
      </c>
      <c r="E16">
        <v>3.09</v>
      </c>
      <c r="F16">
        <v>1.96</v>
      </c>
      <c r="G16">
        <v>3.45</v>
      </c>
      <c r="H16">
        <v>5.52</v>
      </c>
      <c r="P16">
        <f t="shared" si="1"/>
        <v>2.4299999999999997</v>
      </c>
      <c r="W16" t="s">
        <v>51</v>
      </c>
      <c r="X16">
        <v>4.4775</v>
      </c>
    </row>
    <row r="17" spans="1:24">
      <c r="A17" t="s">
        <v>16</v>
      </c>
      <c r="B17" t="s">
        <v>8</v>
      </c>
      <c r="C17" t="s">
        <v>15</v>
      </c>
      <c r="D17" t="s">
        <v>12</v>
      </c>
      <c r="E17">
        <v>3.05</v>
      </c>
      <c r="F17">
        <v>2.19</v>
      </c>
      <c r="G17">
        <v>4.5</v>
      </c>
      <c r="H17">
        <v>7.23</v>
      </c>
      <c r="P17">
        <f t="shared" si="1"/>
        <v>4.1800000000000006</v>
      </c>
      <c r="W17" t="s">
        <v>52</v>
      </c>
      <c r="X17">
        <v>3.8725000000000001</v>
      </c>
    </row>
    <row r="18" spans="1:24">
      <c r="A18" t="s">
        <v>19</v>
      </c>
      <c r="B18" t="s">
        <v>17</v>
      </c>
      <c r="C18" t="s">
        <v>8</v>
      </c>
      <c r="D18" t="s">
        <v>9</v>
      </c>
      <c r="E18">
        <v>3.43</v>
      </c>
      <c r="F18">
        <v>2.29</v>
      </c>
      <c r="G18">
        <v>1.96</v>
      </c>
      <c r="H18">
        <v>2.74</v>
      </c>
      <c r="J18">
        <f t="shared" ref="J18" si="14">AVERAGE(E18:E21)</f>
        <v>3.415</v>
      </c>
      <c r="K18">
        <f t="shared" ref="K18" si="15">AVERAGE(F18:F21)</f>
        <v>2.2050000000000001</v>
      </c>
      <c r="L18">
        <f t="shared" ref="L18" si="16">AVERAGE(G18:G21)</f>
        <v>1.885</v>
      </c>
      <c r="M18">
        <f t="shared" ref="M18" si="17">AVERAGE(H18:H21)</f>
        <v>2.6425000000000001</v>
      </c>
      <c r="N18">
        <f>M18-J18</f>
        <v>-0.77249999999999996</v>
      </c>
      <c r="P18">
        <f t="shared" si="1"/>
        <v>-0.69</v>
      </c>
      <c r="Q18">
        <f t="shared" ref="Q18" si="18">_xlfn.STDEV.S(P18:P21)</f>
        <v>0.21823152842795202</v>
      </c>
      <c r="R18" s="105">
        <f>((P18-(-0.41))/ABS(-0.41))</f>
        <v>-0.68292682926829262</v>
      </c>
      <c r="S18" s="105">
        <v>-0.68292682926829262</v>
      </c>
      <c r="T18" s="105">
        <f>AVERAGE(S18:S21)</f>
        <v>-0.88414634146341475</v>
      </c>
      <c r="U18" s="105">
        <f>_xlfn.STDEV.S(S18:S21)</f>
        <v>0.53227202055598033</v>
      </c>
      <c r="W18" t="s">
        <v>53</v>
      </c>
      <c r="X18">
        <v>3.1575000000000002</v>
      </c>
    </row>
    <row r="19" spans="1:24">
      <c r="A19" t="s">
        <v>19</v>
      </c>
      <c r="B19" t="s">
        <v>17</v>
      </c>
      <c r="C19" t="s">
        <v>8</v>
      </c>
      <c r="D19" t="s">
        <v>10</v>
      </c>
      <c r="E19">
        <v>3.54</v>
      </c>
      <c r="F19">
        <v>2.2400000000000002</v>
      </c>
      <c r="G19">
        <v>1.84</v>
      </c>
      <c r="H19">
        <v>2.5099999999999998</v>
      </c>
      <c r="P19">
        <f t="shared" si="1"/>
        <v>-1.0300000000000002</v>
      </c>
      <c r="R19" s="105">
        <f t="shared" ref="R19:R49" si="19">((P19-(-0.41))/ABS(-0.41))</f>
        <v>-1.5121951219512204</v>
      </c>
      <c r="S19" s="105">
        <v>-1.5121951219512204</v>
      </c>
      <c r="U19" s="105"/>
      <c r="W19" t="s">
        <v>54</v>
      </c>
      <c r="X19">
        <v>3.17</v>
      </c>
    </row>
    <row r="20" spans="1:24">
      <c r="A20" t="s">
        <v>19</v>
      </c>
      <c r="B20" t="s">
        <v>17</v>
      </c>
      <c r="C20" t="s">
        <v>8</v>
      </c>
      <c r="D20" t="s">
        <v>11</v>
      </c>
      <c r="E20">
        <v>3.28</v>
      </c>
      <c r="F20">
        <v>2.15</v>
      </c>
      <c r="G20">
        <v>1.77</v>
      </c>
      <c r="H20">
        <v>2.4300000000000002</v>
      </c>
      <c r="P20">
        <f t="shared" si="1"/>
        <v>-0.84999999999999964</v>
      </c>
      <c r="R20" s="105">
        <f t="shared" si="19"/>
        <v>-1.0731707317073162</v>
      </c>
      <c r="S20" s="105">
        <v>-1.0731707317073162</v>
      </c>
      <c r="U20" s="105"/>
      <c r="W20" t="s">
        <v>55</v>
      </c>
      <c r="X20">
        <v>1.8025</v>
      </c>
    </row>
    <row r="21" spans="1:24">
      <c r="A21" t="s">
        <v>19</v>
      </c>
      <c r="B21" t="s">
        <v>17</v>
      </c>
      <c r="C21" t="s">
        <v>8</v>
      </c>
      <c r="D21" t="s">
        <v>12</v>
      </c>
      <c r="E21">
        <v>3.41</v>
      </c>
      <c r="F21">
        <v>2.14</v>
      </c>
      <c r="G21">
        <v>1.97</v>
      </c>
      <c r="H21">
        <v>2.89</v>
      </c>
      <c r="P21">
        <f t="shared" si="1"/>
        <v>-0.52</v>
      </c>
      <c r="R21" s="105">
        <f t="shared" si="19"/>
        <v>-0.2682926829268294</v>
      </c>
      <c r="S21" s="105">
        <v>-0.2682926829268294</v>
      </c>
      <c r="U21" s="105"/>
      <c r="W21" t="s">
        <v>56</v>
      </c>
      <c r="X21">
        <v>1.3525</v>
      </c>
    </row>
    <row r="22" spans="1:24">
      <c r="A22" t="s">
        <v>19</v>
      </c>
      <c r="B22" t="s">
        <v>18</v>
      </c>
      <c r="C22" t="s">
        <v>8</v>
      </c>
      <c r="D22" t="s">
        <v>9</v>
      </c>
      <c r="E22">
        <v>3.45</v>
      </c>
      <c r="F22">
        <v>2.35</v>
      </c>
      <c r="G22">
        <v>1.8</v>
      </c>
      <c r="H22">
        <v>2.31</v>
      </c>
      <c r="J22">
        <f t="shared" ref="J22" si="20">AVERAGE(E22:E25)</f>
        <v>3.415</v>
      </c>
      <c r="K22">
        <f t="shared" ref="K22" si="21">AVERAGE(F22:F25)</f>
        <v>2.2350000000000003</v>
      </c>
      <c r="L22">
        <f t="shared" ref="L22" si="22">AVERAGE(G22:G25)</f>
        <v>1.9025000000000001</v>
      </c>
      <c r="M22">
        <f t="shared" ref="M22" si="23">AVERAGE(H22:H25)</f>
        <v>2.3875000000000002</v>
      </c>
      <c r="N22">
        <f t="shared" ref="N22" si="24">M22-J22</f>
        <v>-1.0274999999999999</v>
      </c>
      <c r="P22">
        <f t="shared" si="1"/>
        <v>-1.1400000000000001</v>
      </c>
      <c r="Q22">
        <f>_xlfn.STDEV.S(P22:P25)</f>
        <v>0.32201190454184592</v>
      </c>
      <c r="R22" s="105">
        <f t="shared" si="19"/>
        <v>-1.7804878048780495</v>
      </c>
      <c r="S22" s="105">
        <v>-1.7804878048780495</v>
      </c>
      <c r="T22" s="105">
        <f>AVERAGE(S22:S25)</f>
        <v>-1.5060975609756102</v>
      </c>
      <c r="U22" s="105">
        <f>_xlfn.STDEV.S(S22:S25)</f>
        <v>0.7853948891264535</v>
      </c>
      <c r="W22" t="s">
        <v>57</v>
      </c>
      <c r="X22">
        <v>1.4575</v>
      </c>
    </row>
    <row r="23" spans="1:24">
      <c r="A23" t="s">
        <v>19</v>
      </c>
      <c r="B23" t="s">
        <v>18</v>
      </c>
      <c r="C23" t="s">
        <v>8</v>
      </c>
      <c r="D23" t="s">
        <v>10</v>
      </c>
      <c r="E23">
        <v>3.4</v>
      </c>
      <c r="F23">
        <v>2.21</v>
      </c>
      <c r="G23">
        <v>1.79</v>
      </c>
      <c r="H23">
        <v>2.35</v>
      </c>
      <c r="P23">
        <f t="shared" si="1"/>
        <v>-1.0499999999999998</v>
      </c>
      <c r="R23" s="105">
        <f t="shared" si="19"/>
        <v>-1.5609756097560974</v>
      </c>
      <c r="S23" s="105">
        <v>-1.5609756097560974</v>
      </c>
      <c r="U23" s="105"/>
      <c r="W23" t="s">
        <v>58</v>
      </c>
      <c r="X23">
        <v>3.9249999999999998</v>
      </c>
    </row>
    <row r="24" spans="1:24">
      <c r="A24" t="s">
        <v>19</v>
      </c>
      <c r="B24" t="s">
        <v>18</v>
      </c>
      <c r="C24" t="s">
        <v>8</v>
      </c>
      <c r="D24" t="s">
        <v>11</v>
      </c>
      <c r="E24">
        <v>3.64</v>
      </c>
      <c r="F24">
        <v>2.17</v>
      </c>
      <c r="G24">
        <v>1.9</v>
      </c>
      <c r="H24">
        <v>2.2999999999999998</v>
      </c>
      <c r="P24">
        <f t="shared" si="1"/>
        <v>-1.3400000000000003</v>
      </c>
      <c r="R24" s="105">
        <f t="shared" si="19"/>
        <v>-2.2682926829268304</v>
      </c>
      <c r="S24" s="105">
        <v>-2.2682926829268304</v>
      </c>
      <c r="U24" s="105"/>
    </row>
    <row r="25" spans="1:24">
      <c r="A25" t="s">
        <v>19</v>
      </c>
      <c r="B25" t="s">
        <v>18</v>
      </c>
      <c r="C25" t="s">
        <v>8</v>
      </c>
      <c r="D25" t="s">
        <v>12</v>
      </c>
      <c r="E25">
        <v>3.17</v>
      </c>
      <c r="F25">
        <v>2.21</v>
      </c>
      <c r="G25">
        <v>2.12</v>
      </c>
      <c r="H25">
        <v>2.59</v>
      </c>
      <c r="P25">
        <f t="shared" si="1"/>
        <v>-0.58000000000000007</v>
      </c>
      <c r="R25" s="105">
        <f t="shared" si="19"/>
        <v>-0.41463414634146367</v>
      </c>
      <c r="S25" s="105">
        <v>-0.41463414634146367</v>
      </c>
      <c r="U25" s="105"/>
    </row>
    <row r="26" spans="1:24">
      <c r="A26" t="s">
        <v>20</v>
      </c>
      <c r="B26" t="s">
        <v>17</v>
      </c>
      <c r="C26" t="s">
        <v>8</v>
      </c>
      <c r="D26" t="s">
        <v>9</v>
      </c>
      <c r="E26">
        <v>3.39</v>
      </c>
      <c r="F26">
        <v>2.0299999999999998</v>
      </c>
      <c r="G26">
        <v>1.85</v>
      </c>
      <c r="H26">
        <v>2.88</v>
      </c>
      <c r="J26">
        <f t="shared" ref="J26" si="25">AVERAGE(E26:E29)</f>
        <v>3.4224999999999999</v>
      </c>
      <c r="K26">
        <f t="shared" ref="K26" si="26">AVERAGE(F26:F29)</f>
        <v>1.9524999999999999</v>
      </c>
      <c r="L26">
        <f t="shared" ref="L26" si="27">AVERAGE(G26:G29)</f>
        <v>2.2175000000000002</v>
      </c>
      <c r="M26">
        <f t="shared" ref="M26" si="28">AVERAGE(H26:H29)</f>
        <v>2.7174999999999998</v>
      </c>
      <c r="N26">
        <f t="shared" ref="N26" si="29">M26-J26</f>
        <v>-0.70500000000000007</v>
      </c>
      <c r="P26">
        <f t="shared" si="1"/>
        <v>-0.51000000000000023</v>
      </c>
      <c r="Q26">
        <f t="shared" ref="Q26" si="30">_xlfn.STDEV.S(P26:P29)</f>
        <v>0.19278658321228334</v>
      </c>
      <c r="R26" s="105">
        <f t="shared" si="19"/>
        <v>-0.24390243902439088</v>
      </c>
      <c r="S26" s="105">
        <v>-0.24390243902439088</v>
      </c>
      <c r="T26" s="105">
        <f t="shared" ref="T26" si="31">AVERAGE(S26:S29)</f>
        <v>-0.71951219512195175</v>
      </c>
      <c r="U26" s="105">
        <f t="shared" ref="U26" si="32">_xlfn.STDEV.S(S26:S29)</f>
        <v>0.47021117856654465</v>
      </c>
    </row>
    <row r="27" spans="1:24">
      <c r="A27" t="s">
        <v>20</v>
      </c>
      <c r="B27" t="s">
        <v>17</v>
      </c>
      <c r="C27" t="s">
        <v>8</v>
      </c>
      <c r="D27" t="s">
        <v>10</v>
      </c>
      <c r="E27">
        <v>3.27</v>
      </c>
      <c r="F27">
        <v>1.96</v>
      </c>
      <c r="G27">
        <v>2.4</v>
      </c>
      <c r="H27">
        <v>2.42</v>
      </c>
      <c r="P27">
        <f t="shared" si="1"/>
        <v>-0.85000000000000009</v>
      </c>
      <c r="R27" s="105">
        <f t="shared" si="19"/>
        <v>-1.0731707317073174</v>
      </c>
      <c r="S27" s="105">
        <v>-1.0731707317073174</v>
      </c>
      <c r="U27" s="105"/>
    </row>
    <row r="28" spans="1:24">
      <c r="A28" t="s">
        <v>20</v>
      </c>
      <c r="B28" t="s">
        <v>17</v>
      </c>
      <c r="C28" t="s">
        <v>8</v>
      </c>
      <c r="D28" t="s">
        <v>11</v>
      </c>
      <c r="E28">
        <v>3.79</v>
      </c>
      <c r="F28">
        <v>1.82</v>
      </c>
      <c r="G28">
        <v>2.15</v>
      </c>
      <c r="H28">
        <v>2.9</v>
      </c>
      <c r="P28">
        <f t="shared" si="1"/>
        <v>-0.89000000000000012</v>
      </c>
      <c r="R28" s="105">
        <f t="shared" si="19"/>
        <v>-1.1707317073170735</v>
      </c>
      <c r="S28" s="105">
        <v>-1.1707317073170735</v>
      </c>
      <c r="U28" s="105"/>
    </row>
    <row r="29" spans="1:24">
      <c r="A29" t="s">
        <v>20</v>
      </c>
      <c r="B29" t="s">
        <v>17</v>
      </c>
      <c r="C29" t="s">
        <v>8</v>
      </c>
      <c r="D29" t="s">
        <v>12</v>
      </c>
      <c r="E29">
        <v>3.24</v>
      </c>
      <c r="F29">
        <v>2</v>
      </c>
      <c r="G29">
        <v>2.4700000000000002</v>
      </c>
      <c r="H29">
        <v>2.67</v>
      </c>
      <c r="P29">
        <f t="shared" si="1"/>
        <v>-0.57000000000000028</v>
      </c>
      <c r="R29" s="105">
        <f t="shared" si="19"/>
        <v>-0.39024390243902518</v>
      </c>
      <c r="S29" s="105">
        <v>-0.39024390243902518</v>
      </c>
      <c r="U29" s="105"/>
    </row>
    <row r="30" spans="1:24">
      <c r="A30" t="s">
        <v>20</v>
      </c>
      <c r="B30" t="s">
        <v>18</v>
      </c>
      <c r="C30" t="s">
        <v>8</v>
      </c>
      <c r="D30" t="s">
        <v>9</v>
      </c>
      <c r="E30">
        <v>3.48</v>
      </c>
      <c r="F30">
        <v>2.04</v>
      </c>
      <c r="G30">
        <v>2.63</v>
      </c>
      <c r="H30">
        <v>3</v>
      </c>
      <c r="J30">
        <f t="shared" ref="J30" si="33">AVERAGE(E30:E33)</f>
        <v>3.49</v>
      </c>
      <c r="K30">
        <f t="shared" ref="K30" si="34">AVERAGE(F30:F33)</f>
        <v>2.1625000000000001</v>
      </c>
      <c r="L30">
        <f>AVERAGE(G30:G33)</f>
        <v>2.5474999999999999</v>
      </c>
      <c r="M30">
        <f t="shared" ref="M30" si="35">AVERAGE(H30:H33)</f>
        <v>3.08</v>
      </c>
      <c r="N30">
        <f t="shared" ref="N30" si="36">M30-J30</f>
        <v>-0.41000000000000014</v>
      </c>
      <c r="P30">
        <f t="shared" si="1"/>
        <v>-0.48</v>
      </c>
      <c r="Q30">
        <f t="shared" ref="Q30" si="37">_xlfn.STDEV.S(P30:P33)</f>
        <v>0.33035334618152928</v>
      </c>
      <c r="R30" s="105">
        <f t="shared" si="19"/>
        <v>-0.17073170731707318</v>
      </c>
      <c r="S30" s="105">
        <v>-0.17073170731707318</v>
      </c>
      <c r="T30" s="105">
        <f t="shared" ref="T30" si="38">AVERAGE(S30:S33)</f>
        <v>0</v>
      </c>
      <c r="U30" s="105">
        <f t="shared" ref="U30" si="39">_xlfn.STDEV.S(S30:S33)</f>
        <v>0.80573986873543735</v>
      </c>
    </row>
    <row r="31" spans="1:24">
      <c r="A31" t="s">
        <v>20</v>
      </c>
      <c r="B31" t="s">
        <v>18</v>
      </c>
      <c r="C31" t="s">
        <v>8</v>
      </c>
      <c r="D31" t="s">
        <v>10</v>
      </c>
      <c r="E31">
        <v>3.35</v>
      </c>
      <c r="F31">
        <v>2.14</v>
      </c>
      <c r="G31">
        <v>2.57</v>
      </c>
      <c r="H31">
        <v>3.04</v>
      </c>
      <c r="P31">
        <f t="shared" si="1"/>
        <v>-0.31000000000000005</v>
      </c>
      <c r="R31" s="105">
        <f t="shared" si="19"/>
        <v>0.24390243902439007</v>
      </c>
      <c r="S31" s="105">
        <v>0.24390243902439007</v>
      </c>
      <c r="U31" s="105"/>
    </row>
    <row r="32" spans="1:24">
      <c r="A32" t="s">
        <v>20</v>
      </c>
      <c r="B32" t="s">
        <v>18</v>
      </c>
      <c r="C32" t="s">
        <v>8</v>
      </c>
      <c r="D32" t="s">
        <v>11</v>
      </c>
      <c r="E32">
        <v>3.63</v>
      </c>
      <c r="F32">
        <v>2.2000000000000002</v>
      </c>
      <c r="G32">
        <v>2.29</v>
      </c>
      <c r="H32">
        <v>2.81</v>
      </c>
      <c r="P32">
        <f t="shared" si="1"/>
        <v>-0.81999999999999984</v>
      </c>
      <c r="R32" s="105">
        <f t="shared" si="19"/>
        <v>-0.99999999999999978</v>
      </c>
      <c r="S32" s="105">
        <v>-0.99999999999999978</v>
      </c>
      <c r="U32" s="105"/>
    </row>
    <row r="33" spans="1:21">
      <c r="A33" t="s">
        <v>20</v>
      </c>
      <c r="B33" t="s">
        <v>18</v>
      </c>
      <c r="C33" t="s">
        <v>8</v>
      </c>
      <c r="D33" t="s">
        <v>12</v>
      </c>
      <c r="E33">
        <v>3.5</v>
      </c>
      <c r="F33">
        <v>2.27</v>
      </c>
      <c r="G33">
        <v>2.7</v>
      </c>
      <c r="H33">
        <v>3.47</v>
      </c>
      <c r="P33">
        <f t="shared" si="1"/>
        <v>-2.9999999999999805E-2</v>
      </c>
      <c r="R33" s="105">
        <f t="shared" si="19"/>
        <v>0.92682926829268342</v>
      </c>
      <c r="S33" s="105">
        <v>0.92682926829268342</v>
      </c>
      <c r="U33" s="105"/>
    </row>
    <row r="34" spans="1:21">
      <c r="A34" t="s">
        <v>21</v>
      </c>
      <c r="B34" t="s">
        <v>17</v>
      </c>
      <c r="C34" t="s">
        <v>8</v>
      </c>
      <c r="D34" t="s">
        <v>9</v>
      </c>
      <c r="E34">
        <v>3.27</v>
      </c>
      <c r="F34">
        <v>1.98</v>
      </c>
      <c r="G34">
        <v>2.2799999999999998</v>
      </c>
      <c r="H34">
        <v>2.98</v>
      </c>
      <c r="J34">
        <f t="shared" ref="J34" si="40">AVERAGE(E34:E37)</f>
        <v>3.5075000000000003</v>
      </c>
      <c r="K34">
        <f t="shared" ref="K34" si="41">AVERAGE(F34:F37)</f>
        <v>2.2875000000000001</v>
      </c>
      <c r="L34">
        <f t="shared" ref="L34" si="42">AVERAGE(G34:G37)</f>
        <v>2.6375000000000002</v>
      </c>
      <c r="M34">
        <f t="shared" ref="M34" si="43">AVERAGE(H34:H37)</f>
        <v>2.7950000000000004</v>
      </c>
      <c r="N34">
        <f t="shared" ref="N34" si="44">M34-J34</f>
        <v>-0.71249999999999991</v>
      </c>
      <c r="P34">
        <f t="shared" si="1"/>
        <v>-0.29000000000000004</v>
      </c>
      <c r="Q34">
        <f t="shared" ref="Q34" si="45">_xlfn.STDEV.S(P34:P37)</f>
        <v>0.36791076816713786</v>
      </c>
      <c r="R34" s="105">
        <f t="shared" si="19"/>
        <v>0.29268292682926816</v>
      </c>
      <c r="S34" s="105">
        <v>0.29268292682926816</v>
      </c>
      <c r="T34" s="105">
        <f t="shared" ref="T34" si="46">AVERAGE(S34:S37)</f>
        <v>-0.7378048780487807</v>
      </c>
      <c r="U34" s="105">
        <f t="shared" ref="U34" si="47">_xlfn.STDEV.S(S34:S37)</f>
        <v>0.89734333699301916</v>
      </c>
    </row>
    <row r="35" spans="1:21">
      <c r="A35" t="s">
        <v>21</v>
      </c>
      <c r="B35" t="s">
        <v>17</v>
      </c>
      <c r="C35" t="s">
        <v>8</v>
      </c>
      <c r="D35" t="s">
        <v>10</v>
      </c>
      <c r="E35">
        <v>3.62</v>
      </c>
      <c r="F35">
        <v>2.04</v>
      </c>
      <c r="G35">
        <v>2.4</v>
      </c>
      <c r="H35">
        <v>2.5299999999999998</v>
      </c>
      <c r="P35">
        <f t="shared" si="1"/>
        <v>-1.0900000000000003</v>
      </c>
      <c r="R35" s="105">
        <f t="shared" si="19"/>
        <v>-1.6585365853658547</v>
      </c>
      <c r="S35" s="105">
        <v>-1.6585365853658547</v>
      </c>
      <c r="U35" s="105"/>
    </row>
    <row r="36" spans="1:21">
      <c r="A36" t="s">
        <v>21</v>
      </c>
      <c r="B36" t="s">
        <v>17</v>
      </c>
      <c r="C36" t="s">
        <v>8</v>
      </c>
      <c r="D36" t="s">
        <v>11</v>
      </c>
      <c r="E36">
        <v>3.64</v>
      </c>
      <c r="F36">
        <v>2.4700000000000002</v>
      </c>
      <c r="G36">
        <v>2.63</v>
      </c>
      <c r="H36">
        <v>2.7</v>
      </c>
      <c r="P36">
        <f t="shared" si="1"/>
        <v>-0.94</v>
      </c>
      <c r="R36" s="105">
        <f t="shared" si="19"/>
        <v>-1.2926829268292683</v>
      </c>
      <c r="S36" s="105">
        <v>-1.2926829268292683</v>
      </c>
      <c r="U36" s="105"/>
    </row>
    <row r="37" spans="1:21">
      <c r="A37" t="s">
        <v>21</v>
      </c>
      <c r="B37" t="s">
        <v>17</v>
      </c>
      <c r="C37" t="s">
        <v>8</v>
      </c>
      <c r="D37" t="s">
        <v>12</v>
      </c>
      <c r="E37">
        <v>3.5</v>
      </c>
      <c r="F37">
        <v>2.66</v>
      </c>
      <c r="G37">
        <v>3.24</v>
      </c>
      <c r="H37">
        <v>2.97</v>
      </c>
      <c r="P37">
        <f t="shared" si="1"/>
        <v>-0.5299999999999998</v>
      </c>
      <c r="R37" s="105">
        <f t="shared" si="19"/>
        <v>-0.29268292682926789</v>
      </c>
      <c r="S37" s="105">
        <v>-0.29268292682926789</v>
      </c>
      <c r="U37" s="105"/>
    </row>
    <row r="38" spans="1:21">
      <c r="A38" t="s">
        <v>21</v>
      </c>
      <c r="B38" t="s">
        <v>18</v>
      </c>
      <c r="C38" t="s">
        <v>8</v>
      </c>
      <c r="D38" t="s">
        <v>9</v>
      </c>
      <c r="E38">
        <v>3.44</v>
      </c>
      <c r="F38">
        <v>2.1800000000000002</v>
      </c>
      <c r="G38">
        <v>2.12</v>
      </c>
      <c r="H38">
        <v>2.95</v>
      </c>
      <c r="J38">
        <f t="shared" ref="J38" si="48">AVERAGE(E38:E41)</f>
        <v>3.3574999999999999</v>
      </c>
      <c r="K38">
        <f t="shared" ref="K38" si="49">AVERAGE(F38:F41)</f>
        <v>2.3325</v>
      </c>
      <c r="L38">
        <f t="shared" ref="L38" si="50">AVERAGE(G38:G41)</f>
        <v>2.6025</v>
      </c>
      <c r="M38">
        <f t="shared" ref="M38" si="51">AVERAGE(H38:H41)</f>
        <v>3</v>
      </c>
      <c r="N38">
        <f t="shared" ref="N38" si="52">M38-J38</f>
        <v>-0.35749999999999993</v>
      </c>
      <c r="P38">
        <f t="shared" si="1"/>
        <v>-0.48999999999999977</v>
      </c>
      <c r="Q38">
        <f t="shared" ref="Q38" si="53">_xlfn.STDEV.S(P38:P41)</f>
        <v>0.13200378782444094</v>
      </c>
      <c r="R38" s="105">
        <f t="shared" si="19"/>
        <v>-0.1951219512195117</v>
      </c>
      <c r="S38" s="105">
        <v>-0.1951219512195117</v>
      </c>
      <c r="T38" s="105">
        <f t="shared" ref="T38" si="54">AVERAGE(S38:S41)</f>
        <v>0.12804878048780502</v>
      </c>
      <c r="U38" s="105">
        <f t="shared" ref="U38" si="55">_xlfn.STDEV.S(S38:S41)</f>
        <v>0.32196045810839236</v>
      </c>
    </row>
    <row r="39" spans="1:21">
      <c r="A39" t="s">
        <v>21</v>
      </c>
      <c r="B39" t="s">
        <v>18</v>
      </c>
      <c r="C39" t="s">
        <v>8</v>
      </c>
      <c r="D39" t="s">
        <v>10</v>
      </c>
      <c r="E39">
        <v>3.31</v>
      </c>
      <c r="F39">
        <v>2.4300000000000002</v>
      </c>
      <c r="G39">
        <v>2.52</v>
      </c>
      <c r="H39">
        <v>2.99</v>
      </c>
      <c r="P39">
        <f t="shared" si="1"/>
        <v>-0.31999999999999984</v>
      </c>
      <c r="R39" s="105">
        <f t="shared" si="19"/>
        <v>0.21951219512195155</v>
      </c>
      <c r="S39" s="105">
        <v>0.21951219512195155</v>
      </c>
      <c r="U39" s="105"/>
    </row>
    <row r="40" spans="1:21">
      <c r="A40" t="s">
        <v>21</v>
      </c>
      <c r="B40" t="s">
        <v>18</v>
      </c>
      <c r="C40" t="s">
        <v>8</v>
      </c>
      <c r="D40" t="s">
        <v>11</v>
      </c>
      <c r="E40">
        <v>3.2</v>
      </c>
      <c r="F40">
        <v>2.14</v>
      </c>
      <c r="G40">
        <v>2.5099999999999998</v>
      </c>
      <c r="H40">
        <v>2.77</v>
      </c>
      <c r="P40">
        <f t="shared" si="1"/>
        <v>-0.43000000000000016</v>
      </c>
      <c r="R40" s="105">
        <f t="shared" si="19"/>
        <v>-4.8780487804878502E-2</v>
      </c>
      <c r="S40" s="105">
        <v>-4.8780487804878502E-2</v>
      </c>
      <c r="U40" s="105"/>
    </row>
    <row r="41" spans="1:21">
      <c r="A41" t="s">
        <v>21</v>
      </c>
      <c r="B41" t="s">
        <v>18</v>
      </c>
      <c r="C41" t="s">
        <v>8</v>
      </c>
      <c r="D41" t="s">
        <v>12</v>
      </c>
      <c r="E41">
        <v>3.48</v>
      </c>
      <c r="F41">
        <v>2.58</v>
      </c>
      <c r="G41">
        <v>3.26</v>
      </c>
      <c r="H41">
        <v>3.29</v>
      </c>
      <c r="P41">
        <f t="shared" si="1"/>
        <v>-0.18999999999999995</v>
      </c>
      <c r="R41" s="105">
        <f t="shared" si="19"/>
        <v>0.53658536585365868</v>
      </c>
      <c r="S41" s="105">
        <v>0.53658536585365868</v>
      </c>
      <c r="U41" s="105"/>
    </row>
    <row r="42" spans="1:21">
      <c r="A42" t="s">
        <v>22</v>
      </c>
      <c r="B42" t="s">
        <v>17</v>
      </c>
      <c r="C42" t="s">
        <v>8</v>
      </c>
      <c r="D42" t="s">
        <v>9</v>
      </c>
      <c r="E42">
        <v>3.12</v>
      </c>
      <c r="F42">
        <v>1.8</v>
      </c>
      <c r="G42">
        <v>2.6</v>
      </c>
      <c r="H42">
        <v>3.94</v>
      </c>
      <c r="J42">
        <f t="shared" ref="J42" si="56">AVERAGE(E42:E45)</f>
        <v>3.3624999999999998</v>
      </c>
      <c r="K42">
        <f t="shared" ref="K42" si="57">AVERAGE(F42:F45)</f>
        <v>1.9375</v>
      </c>
      <c r="L42">
        <f t="shared" ref="L42" si="58">AVERAGE(G42:G45)</f>
        <v>2.5024999999999999</v>
      </c>
      <c r="M42">
        <f t="shared" ref="M42" si="59">AVERAGE(H42:H45)</f>
        <v>3.7250000000000001</v>
      </c>
      <c r="N42">
        <f t="shared" ref="N42" si="60">M42-J42</f>
        <v>0.36250000000000027</v>
      </c>
      <c r="P42">
        <f t="shared" si="1"/>
        <v>0.81999999999999984</v>
      </c>
      <c r="Q42">
        <f t="shared" ref="Q42" si="61">_xlfn.STDEV.S(P42:P45)</f>
        <v>0.4659309677051599</v>
      </c>
      <c r="R42" s="105">
        <f t="shared" si="19"/>
        <v>2.9999999999999996</v>
      </c>
      <c r="S42" s="105">
        <v>2.9999999999999996</v>
      </c>
      <c r="T42" s="105">
        <f t="shared" ref="T42" si="62">AVERAGE(S42:S45)</f>
        <v>1.8841463414634143</v>
      </c>
      <c r="U42" s="105">
        <f t="shared" ref="U42" si="63">_xlfn.STDEV.S(S42:S45)</f>
        <v>1.1364169944028288</v>
      </c>
    </row>
    <row r="43" spans="1:21">
      <c r="A43" t="s">
        <v>22</v>
      </c>
      <c r="B43" t="s">
        <v>17</v>
      </c>
      <c r="C43" t="s">
        <v>8</v>
      </c>
      <c r="D43" t="s">
        <v>10</v>
      </c>
      <c r="E43">
        <v>3.43</v>
      </c>
      <c r="F43">
        <v>1.94</v>
      </c>
      <c r="G43">
        <v>2.31</v>
      </c>
      <c r="H43">
        <v>3.23</v>
      </c>
      <c r="P43">
        <f t="shared" si="1"/>
        <v>-0.20000000000000018</v>
      </c>
      <c r="R43" s="105">
        <f t="shared" si="19"/>
        <v>0.51219512195121908</v>
      </c>
      <c r="S43" s="105">
        <v>0.51219512195121908</v>
      </c>
      <c r="U43" s="105"/>
    </row>
    <row r="44" spans="1:21">
      <c r="A44" t="s">
        <v>22</v>
      </c>
      <c r="B44" t="s">
        <v>17</v>
      </c>
      <c r="C44" t="s">
        <v>8</v>
      </c>
      <c r="D44" t="s">
        <v>11</v>
      </c>
      <c r="E44">
        <v>3.38</v>
      </c>
      <c r="F44">
        <v>1.91</v>
      </c>
      <c r="G44">
        <v>2.44</v>
      </c>
      <c r="H44">
        <v>4.04</v>
      </c>
      <c r="P44">
        <f t="shared" si="1"/>
        <v>0.66000000000000014</v>
      </c>
      <c r="R44" s="105">
        <f t="shared" si="19"/>
        <v>2.6097560975609757</v>
      </c>
      <c r="S44" s="105">
        <v>2.6097560975609757</v>
      </c>
      <c r="U44" s="105"/>
    </row>
    <row r="45" spans="1:21">
      <c r="A45" t="s">
        <v>22</v>
      </c>
      <c r="B45" t="s">
        <v>17</v>
      </c>
      <c r="C45" t="s">
        <v>8</v>
      </c>
      <c r="D45" t="s">
        <v>12</v>
      </c>
      <c r="E45">
        <v>3.52</v>
      </c>
      <c r="F45">
        <v>2.1</v>
      </c>
      <c r="G45">
        <v>2.66</v>
      </c>
      <c r="H45">
        <v>3.69</v>
      </c>
      <c r="P45">
        <f t="shared" si="1"/>
        <v>0.16999999999999993</v>
      </c>
      <c r="R45" s="105">
        <f t="shared" si="19"/>
        <v>1.4146341463414631</v>
      </c>
      <c r="S45" s="105">
        <v>1.4146341463414631</v>
      </c>
      <c r="U45" s="105"/>
    </row>
    <row r="46" spans="1:21">
      <c r="A46" t="s">
        <v>22</v>
      </c>
      <c r="B46" t="s">
        <v>18</v>
      </c>
      <c r="C46" t="s">
        <v>8</v>
      </c>
      <c r="D46" t="s">
        <v>9</v>
      </c>
      <c r="E46">
        <v>3.69</v>
      </c>
      <c r="F46">
        <v>1.87</v>
      </c>
      <c r="G46">
        <v>2.33</v>
      </c>
      <c r="H46">
        <v>2.95</v>
      </c>
      <c r="J46">
        <f t="shared" ref="J46" si="64">AVERAGE(E46:E49)</f>
        <v>3.45</v>
      </c>
      <c r="K46">
        <f t="shared" ref="K46" si="65">AVERAGE(F46:F49)</f>
        <v>1.84</v>
      </c>
      <c r="L46">
        <f t="shared" ref="L46" si="66">AVERAGE(G46:G49)</f>
        <v>2.5249999999999999</v>
      </c>
      <c r="M46">
        <f t="shared" ref="M46" si="67">AVERAGE(H46:H49)</f>
        <v>3.0100000000000002</v>
      </c>
      <c r="N46">
        <f t="shared" ref="N46" si="68">M46-J46</f>
        <v>-0.43999999999999995</v>
      </c>
      <c r="P46">
        <f t="shared" si="1"/>
        <v>-0.73999999999999977</v>
      </c>
      <c r="Q46">
        <f t="shared" ref="Q46" si="69">_xlfn.STDEV.S(P46:P49)</f>
        <v>0.34244220923634183</v>
      </c>
      <c r="R46" s="105">
        <f t="shared" si="19"/>
        <v>-0.8048780487804873</v>
      </c>
      <c r="S46" s="105">
        <v>-0.8048780487804873</v>
      </c>
      <c r="T46" s="105">
        <f t="shared" ref="T46" si="70">AVERAGE(S46:S49)</f>
        <v>-7.3170731707316972E-2</v>
      </c>
      <c r="U46" s="105">
        <f t="shared" ref="U46" si="71">_xlfn.STDEV.S(S46:S49)</f>
        <v>0.83522490057644361</v>
      </c>
    </row>
    <row r="47" spans="1:21">
      <c r="A47" t="s">
        <v>22</v>
      </c>
      <c r="B47" t="s">
        <v>18</v>
      </c>
      <c r="C47" t="s">
        <v>8</v>
      </c>
      <c r="D47" t="s">
        <v>10</v>
      </c>
      <c r="E47">
        <v>3.36</v>
      </c>
      <c r="F47">
        <v>1.74</v>
      </c>
      <c r="G47">
        <v>2.36</v>
      </c>
      <c r="H47">
        <v>3</v>
      </c>
      <c r="P47">
        <f t="shared" si="1"/>
        <v>-0.35999999999999988</v>
      </c>
      <c r="R47" s="105">
        <f t="shared" si="19"/>
        <v>0.12195121951219537</v>
      </c>
      <c r="S47" s="105">
        <v>0.12195121951219537</v>
      </c>
      <c r="U47" s="105"/>
    </row>
    <row r="48" spans="1:21">
      <c r="A48" t="s">
        <v>22</v>
      </c>
      <c r="B48" t="s">
        <v>18</v>
      </c>
      <c r="C48" t="s">
        <v>8</v>
      </c>
      <c r="D48" t="s">
        <v>11</v>
      </c>
      <c r="E48">
        <v>3.25</v>
      </c>
      <c r="F48">
        <v>1.78</v>
      </c>
      <c r="G48">
        <v>2.66</v>
      </c>
      <c r="H48">
        <v>3.26</v>
      </c>
      <c r="P48">
        <f t="shared" si="1"/>
        <v>9.9999999999997868E-3</v>
      </c>
      <c r="R48" s="105">
        <f t="shared" si="19"/>
        <v>1.0243902439024386</v>
      </c>
      <c r="S48" s="105">
        <v>1.0243902439024386</v>
      </c>
      <c r="U48" s="105"/>
    </row>
    <row r="49" spans="1:21">
      <c r="A49" t="s">
        <v>22</v>
      </c>
      <c r="B49" t="s">
        <v>18</v>
      </c>
      <c r="C49" t="s">
        <v>8</v>
      </c>
      <c r="D49" t="s">
        <v>12</v>
      </c>
      <c r="E49">
        <v>3.5</v>
      </c>
      <c r="F49">
        <v>1.97</v>
      </c>
      <c r="G49">
        <v>2.75</v>
      </c>
      <c r="H49">
        <v>2.83</v>
      </c>
      <c r="P49">
        <f t="shared" si="1"/>
        <v>-0.66999999999999993</v>
      </c>
      <c r="R49" s="105">
        <f t="shared" si="19"/>
        <v>-0.63414634146341453</v>
      </c>
      <c r="S49" s="105">
        <v>-0.63414634146341453</v>
      </c>
      <c r="U49" s="105"/>
    </row>
    <row r="50" spans="1:21">
      <c r="A50" t="s">
        <v>19</v>
      </c>
      <c r="B50" t="s">
        <v>17</v>
      </c>
      <c r="C50" t="s">
        <v>15</v>
      </c>
      <c r="D50" t="s">
        <v>9</v>
      </c>
      <c r="E50">
        <v>3.36</v>
      </c>
      <c r="F50">
        <v>1.8</v>
      </c>
      <c r="G50">
        <v>3.2</v>
      </c>
      <c r="H50">
        <v>7.58</v>
      </c>
      <c r="J50">
        <f t="shared" ref="J50" si="72">AVERAGE(E50:E53)</f>
        <v>3.32</v>
      </c>
      <c r="K50">
        <f t="shared" ref="K50" si="73">AVERAGE(F50:F53)</f>
        <v>1.9649999999999999</v>
      </c>
      <c r="L50">
        <f t="shared" ref="L50" si="74">AVERAGE(G50:G53)</f>
        <v>3.9699999999999998</v>
      </c>
      <c r="M50">
        <f t="shared" ref="M50" si="75">AVERAGE(H50:H53)</f>
        <v>7.7975000000000003</v>
      </c>
      <c r="N50">
        <f t="shared" ref="N50" si="76">M50-J50</f>
        <v>4.4775000000000009</v>
      </c>
      <c r="P50">
        <f t="shared" si="1"/>
        <v>4.2200000000000006</v>
      </c>
      <c r="Q50">
        <f t="shared" ref="Q50" si="77">_xlfn.STDEV.S(P50:P53)</f>
        <v>0.25329495323305073</v>
      </c>
      <c r="R50" s="106">
        <f>((P50-(3.49))/(3.49))</f>
        <v>0.20916905444126085</v>
      </c>
      <c r="S50" s="105">
        <v>0.20916905444126085</v>
      </c>
      <c r="T50" s="105">
        <f t="shared" ref="T50" si="78">AVERAGE(S50:S53)</f>
        <v>0.28295128939828074</v>
      </c>
      <c r="U50" s="105">
        <f t="shared" ref="U50" si="79">_xlfn.STDEV.S(S50:S53)</f>
        <v>7.2577350496576265E-2</v>
      </c>
    </row>
    <row r="51" spans="1:21">
      <c r="A51" t="s">
        <v>19</v>
      </c>
      <c r="B51" t="s">
        <v>17</v>
      </c>
      <c r="C51" t="s">
        <v>15</v>
      </c>
      <c r="D51" t="s">
        <v>10</v>
      </c>
      <c r="E51">
        <v>3.4</v>
      </c>
      <c r="F51">
        <v>2.0499999999999998</v>
      </c>
      <c r="G51">
        <v>4.0599999999999996</v>
      </c>
      <c r="H51">
        <v>8.2100000000000009</v>
      </c>
      <c r="P51">
        <f t="shared" si="1"/>
        <v>4.8100000000000005</v>
      </c>
      <c r="R51" s="106">
        <f t="shared" ref="R51:R81" si="80">((P51-(3.49))/(3.49))</f>
        <v>0.37822349570200581</v>
      </c>
      <c r="S51" s="105">
        <v>0.37822349570200581</v>
      </c>
      <c r="U51" s="105"/>
    </row>
    <row r="52" spans="1:21">
      <c r="A52" t="s">
        <v>19</v>
      </c>
      <c r="B52" t="s">
        <v>17</v>
      </c>
      <c r="C52" t="s">
        <v>15</v>
      </c>
      <c r="D52" t="s">
        <v>11</v>
      </c>
      <c r="E52">
        <v>3.36</v>
      </c>
      <c r="F52">
        <v>1.97</v>
      </c>
      <c r="G52">
        <v>4.42</v>
      </c>
      <c r="H52">
        <v>7.88</v>
      </c>
      <c r="P52">
        <f t="shared" si="1"/>
        <v>4.5199999999999996</v>
      </c>
      <c r="R52" s="106">
        <f t="shared" si="80"/>
        <v>0.29512893982808003</v>
      </c>
      <c r="S52" s="105">
        <v>0.29512893982808003</v>
      </c>
      <c r="U52" s="105"/>
    </row>
    <row r="53" spans="1:21">
      <c r="A53" t="s">
        <v>19</v>
      </c>
      <c r="B53" t="s">
        <v>17</v>
      </c>
      <c r="C53" t="s">
        <v>15</v>
      </c>
      <c r="D53" t="s">
        <v>12</v>
      </c>
      <c r="E53">
        <v>3.16</v>
      </c>
      <c r="F53">
        <v>2.04</v>
      </c>
      <c r="G53">
        <v>4.2</v>
      </c>
      <c r="H53">
        <v>7.52</v>
      </c>
      <c r="P53">
        <f t="shared" si="1"/>
        <v>4.3599999999999994</v>
      </c>
      <c r="R53" s="106">
        <f t="shared" si="80"/>
        <v>0.24928366762177626</v>
      </c>
      <c r="S53" s="105">
        <v>0.24928366762177626</v>
      </c>
      <c r="U53" s="105"/>
    </row>
    <row r="54" spans="1:21">
      <c r="A54" t="s">
        <v>19</v>
      </c>
      <c r="B54" t="s">
        <v>18</v>
      </c>
      <c r="C54" t="s">
        <v>15</v>
      </c>
      <c r="D54" t="s">
        <v>9</v>
      </c>
      <c r="E54">
        <v>3.36</v>
      </c>
      <c r="F54">
        <v>2.84</v>
      </c>
      <c r="G54">
        <v>3.79</v>
      </c>
      <c r="H54">
        <v>7.03</v>
      </c>
      <c r="J54">
        <f t="shared" ref="J54" si="81">AVERAGE(E54:E57)</f>
        <v>3.2399999999999998</v>
      </c>
      <c r="K54">
        <f t="shared" ref="K54" si="82">AVERAGE(F54:F57)</f>
        <v>2.4699999999999998</v>
      </c>
      <c r="L54">
        <f t="shared" ref="L54" si="83">AVERAGE(G54:G57)</f>
        <v>3.59</v>
      </c>
      <c r="M54">
        <f t="shared" ref="M54" si="84">AVERAGE(H54:H57)</f>
        <v>7.1124999999999998</v>
      </c>
      <c r="N54">
        <f t="shared" ref="N54" si="85">M54-J54</f>
        <v>3.8725000000000001</v>
      </c>
      <c r="P54">
        <f t="shared" si="1"/>
        <v>3.6700000000000004</v>
      </c>
      <c r="Q54">
        <f t="shared" ref="Q54" si="86">_xlfn.STDEV.S(P54:P57)</f>
        <v>0.36700363304287137</v>
      </c>
      <c r="R54" s="106">
        <f t="shared" si="80"/>
        <v>5.1575931232091733E-2</v>
      </c>
      <c r="S54" s="105">
        <v>5.1575931232091733E-2</v>
      </c>
      <c r="T54" s="105">
        <f t="shared" ref="T54" si="87">AVERAGE(S54:S57)</f>
        <v>0.10959885386819476</v>
      </c>
      <c r="U54" s="105">
        <f t="shared" ref="U54" si="88">_xlfn.STDEV.S(S54:S57)</f>
        <v>0.10515863410970525</v>
      </c>
    </row>
    <row r="55" spans="1:21">
      <c r="A55" t="s">
        <v>19</v>
      </c>
      <c r="B55" t="s">
        <v>18</v>
      </c>
      <c r="C55" t="s">
        <v>15</v>
      </c>
      <c r="D55" t="s">
        <v>10</v>
      </c>
      <c r="E55">
        <v>3.19</v>
      </c>
      <c r="F55">
        <v>2.5299999999999998</v>
      </c>
      <c r="G55">
        <v>3.59</v>
      </c>
      <c r="H55">
        <v>7.27</v>
      </c>
      <c r="P55">
        <f t="shared" si="1"/>
        <v>4.08</v>
      </c>
      <c r="R55" s="106">
        <f t="shared" si="80"/>
        <v>0.16905444126074493</v>
      </c>
      <c r="S55" s="105">
        <v>0.16905444126074493</v>
      </c>
      <c r="U55" s="105"/>
    </row>
    <row r="56" spans="1:21">
      <c r="A56" t="s">
        <v>19</v>
      </c>
      <c r="B56" t="s">
        <v>18</v>
      </c>
      <c r="C56" t="s">
        <v>15</v>
      </c>
      <c r="D56" t="s">
        <v>11</v>
      </c>
      <c r="E56">
        <v>3.13</v>
      </c>
      <c r="F56">
        <v>2.35</v>
      </c>
      <c r="G56">
        <v>3.59</v>
      </c>
      <c r="H56">
        <v>6.6</v>
      </c>
      <c r="P56">
        <f t="shared" si="1"/>
        <v>3.4699999999999998</v>
      </c>
      <c r="R56" s="106">
        <f t="shared" si="80"/>
        <v>-5.7306590257880973E-3</v>
      </c>
      <c r="S56" s="105">
        <v>-5.7306590257880973E-3</v>
      </c>
      <c r="U56" s="105"/>
    </row>
    <row r="57" spans="1:21">
      <c r="A57" t="s">
        <v>19</v>
      </c>
      <c r="B57" t="s">
        <v>18</v>
      </c>
      <c r="C57" t="s">
        <v>15</v>
      </c>
      <c r="D57" t="s">
        <v>12</v>
      </c>
      <c r="E57">
        <v>3.28</v>
      </c>
      <c r="F57">
        <v>2.16</v>
      </c>
      <c r="G57">
        <v>3.39</v>
      </c>
      <c r="H57">
        <v>7.55</v>
      </c>
      <c r="P57">
        <f t="shared" si="1"/>
        <v>4.2699999999999996</v>
      </c>
      <c r="R57" s="106">
        <f t="shared" si="80"/>
        <v>0.22349570200573046</v>
      </c>
      <c r="S57" s="105">
        <v>0.22349570200573046</v>
      </c>
      <c r="U57" s="105"/>
    </row>
    <row r="58" spans="1:21">
      <c r="A58" t="s">
        <v>20</v>
      </c>
      <c r="B58" t="s">
        <v>17</v>
      </c>
      <c r="C58" t="s">
        <v>15</v>
      </c>
      <c r="D58" t="s">
        <v>9</v>
      </c>
      <c r="E58">
        <v>3.25</v>
      </c>
      <c r="F58">
        <v>2.89</v>
      </c>
      <c r="G58">
        <v>3.86</v>
      </c>
      <c r="H58">
        <v>6.7</v>
      </c>
      <c r="J58">
        <f t="shared" ref="J58" si="89">AVERAGE(E58:E61)</f>
        <v>3.3624999999999998</v>
      </c>
      <c r="K58">
        <f t="shared" ref="K58" si="90">AVERAGE(F58:F61)</f>
        <v>2.5100000000000002</v>
      </c>
      <c r="L58">
        <f t="shared" ref="L58" si="91">AVERAGE(G58:G61)</f>
        <v>3.4575</v>
      </c>
      <c r="M58">
        <f t="shared" ref="M58" si="92">AVERAGE(H58:H61)</f>
        <v>6.5200000000000005</v>
      </c>
      <c r="N58">
        <f t="shared" ref="N58" si="93">M58-J58</f>
        <v>3.1575000000000006</v>
      </c>
      <c r="P58">
        <f t="shared" si="1"/>
        <v>3.45</v>
      </c>
      <c r="Q58">
        <f t="shared" ref="Q58" si="94">_xlfn.STDEV.S(P58:P61)</f>
        <v>0.6372532202089437</v>
      </c>
      <c r="R58" s="106">
        <f t="shared" si="80"/>
        <v>-1.1461318051575941E-2</v>
      </c>
      <c r="S58" s="105">
        <v>-1.1461318051575941E-2</v>
      </c>
      <c r="T58" s="105">
        <f t="shared" ref="T58" si="95">AVERAGE(S58:S61)</f>
        <v>-9.5272206303724946E-2</v>
      </c>
      <c r="U58" s="105">
        <f t="shared" ref="U58" si="96">_xlfn.STDEV.S(S58:S61)</f>
        <v>0.18259404590514108</v>
      </c>
    </row>
    <row r="59" spans="1:21">
      <c r="A59" t="s">
        <v>20</v>
      </c>
      <c r="B59" t="s">
        <v>17</v>
      </c>
      <c r="C59" t="s">
        <v>15</v>
      </c>
      <c r="D59" t="s">
        <v>10</v>
      </c>
      <c r="E59">
        <v>3.37</v>
      </c>
      <c r="F59">
        <v>2.5099999999999998</v>
      </c>
      <c r="G59">
        <v>3.05</v>
      </c>
      <c r="H59">
        <v>5.62</v>
      </c>
      <c r="P59">
        <f t="shared" si="1"/>
        <v>2.25</v>
      </c>
      <c r="R59" s="106">
        <f t="shared" si="80"/>
        <v>-0.35530085959885394</v>
      </c>
      <c r="S59" s="105">
        <v>-0.35530085959885394</v>
      </c>
      <c r="U59" s="105"/>
    </row>
    <row r="60" spans="1:21">
      <c r="A60" t="s">
        <v>20</v>
      </c>
      <c r="B60" t="s">
        <v>17</v>
      </c>
      <c r="C60" t="s">
        <v>15</v>
      </c>
      <c r="D60" t="s">
        <v>11</v>
      </c>
      <c r="E60">
        <v>3.47</v>
      </c>
      <c r="F60">
        <v>2.56</v>
      </c>
      <c r="G60">
        <v>3.58</v>
      </c>
      <c r="H60">
        <v>6.69</v>
      </c>
      <c r="P60">
        <f t="shared" si="1"/>
        <v>3.22</v>
      </c>
      <c r="R60" s="106">
        <f t="shared" si="80"/>
        <v>-7.7363896848137534E-2</v>
      </c>
      <c r="S60" s="105">
        <v>-7.7363896848137534E-2</v>
      </c>
      <c r="U60" s="105"/>
    </row>
    <row r="61" spans="1:21">
      <c r="A61" t="s">
        <v>20</v>
      </c>
      <c r="B61" t="s">
        <v>17</v>
      </c>
      <c r="C61" t="s">
        <v>15</v>
      </c>
      <c r="D61" t="s">
        <v>12</v>
      </c>
      <c r="E61">
        <v>3.36</v>
      </c>
      <c r="F61">
        <v>2.08</v>
      </c>
      <c r="G61">
        <v>3.34</v>
      </c>
      <c r="H61">
        <v>7.07</v>
      </c>
      <c r="P61">
        <f t="shared" si="1"/>
        <v>3.7100000000000004</v>
      </c>
      <c r="R61" s="106">
        <f t="shared" si="80"/>
        <v>6.3037249283667676E-2</v>
      </c>
      <c r="S61" s="105">
        <v>6.3037249283667676E-2</v>
      </c>
      <c r="U61" s="105"/>
    </row>
    <row r="62" spans="1:21">
      <c r="A62" t="s">
        <v>20</v>
      </c>
      <c r="B62" t="s">
        <v>18</v>
      </c>
      <c r="C62" t="s">
        <v>15</v>
      </c>
      <c r="D62" t="s">
        <v>9</v>
      </c>
      <c r="E62">
        <v>3.39</v>
      </c>
      <c r="F62">
        <v>2.4</v>
      </c>
      <c r="G62">
        <v>3.34</v>
      </c>
      <c r="H62">
        <v>5.37</v>
      </c>
      <c r="J62">
        <f t="shared" ref="J62" si="97">AVERAGE(E62:E65)</f>
        <v>3.4725000000000001</v>
      </c>
      <c r="K62">
        <f t="shared" ref="K62" si="98">AVERAGE(F62:F65)</f>
        <v>2.4299999999999997</v>
      </c>
      <c r="L62">
        <f t="shared" ref="L62" si="99">AVERAGE(G62:G65)</f>
        <v>3.55</v>
      </c>
      <c r="M62">
        <f t="shared" ref="M62" si="100">AVERAGE(H62:H65)</f>
        <v>6.6425000000000001</v>
      </c>
      <c r="N62">
        <f t="shared" ref="N62" si="101">M62-J62</f>
        <v>3.17</v>
      </c>
      <c r="P62">
        <f t="shared" si="1"/>
        <v>1.98</v>
      </c>
      <c r="Q62">
        <f t="shared" ref="Q62" si="102">_xlfn.STDEV.S(P62:P65)</f>
        <v>0.93041209507758693</v>
      </c>
      <c r="R62" s="106">
        <f t="shared" si="80"/>
        <v>-0.43266475644699143</v>
      </c>
      <c r="S62" s="105">
        <v>-0.43266475644699143</v>
      </c>
      <c r="T62" s="105">
        <f t="shared" ref="T62" si="103">AVERAGE(S62:S65)</f>
        <v>-9.1690544412607392E-2</v>
      </c>
      <c r="U62" s="105">
        <f t="shared" ref="U62" si="104">_xlfn.STDEV.S(S62:S65)</f>
        <v>0.26659372351793359</v>
      </c>
    </row>
    <row r="63" spans="1:21">
      <c r="A63" t="s">
        <v>20</v>
      </c>
      <c r="B63" t="s">
        <v>18</v>
      </c>
      <c r="C63" t="s">
        <v>15</v>
      </c>
      <c r="D63" t="s">
        <v>10</v>
      </c>
      <c r="E63">
        <v>3.26</v>
      </c>
      <c r="F63">
        <v>2.4500000000000002</v>
      </c>
      <c r="G63">
        <v>3.05</v>
      </c>
      <c r="H63">
        <v>6.42</v>
      </c>
      <c r="P63">
        <f t="shared" si="1"/>
        <v>3.16</v>
      </c>
      <c r="R63" s="106">
        <f t="shared" si="80"/>
        <v>-9.4555873925501452E-2</v>
      </c>
      <c r="S63" s="105">
        <v>-9.4555873925501452E-2</v>
      </c>
      <c r="U63" s="105"/>
    </row>
    <row r="64" spans="1:21">
      <c r="A64" t="s">
        <v>20</v>
      </c>
      <c r="B64" t="s">
        <v>18</v>
      </c>
      <c r="C64" t="s">
        <v>15</v>
      </c>
      <c r="D64" t="s">
        <v>11</v>
      </c>
      <c r="E64">
        <v>3.36</v>
      </c>
      <c r="F64">
        <v>2.54</v>
      </c>
      <c r="G64">
        <v>3.73</v>
      </c>
      <c r="H64">
        <v>6.65</v>
      </c>
      <c r="P64">
        <f t="shared" si="1"/>
        <v>3.2900000000000005</v>
      </c>
      <c r="R64" s="106">
        <f t="shared" si="80"/>
        <v>-5.7306590257879576E-2</v>
      </c>
      <c r="S64" s="105">
        <v>-5.7306590257879576E-2</v>
      </c>
      <c r="U64" s="105"/>
    </row>
    <row r="65" spans="1:21">
      <c r="A65" t="s">
        <v>20</v>
      </c>
      <c r="B65" t="s">
        <v>18</v>
      </c>
      <c r="C65" t="s">
        <v>15</v>
      </c>
      <c r="D65" t="s">
        <v>12</v>
      </c>
      <c r="E65">
        <v>3.88</v>
      </c>
      <c r="F65">
        <v>2.33</v>
      </c>
      <c r="G65">
        <v>4.08</v>
      </c>
      <c r="H65">
        <v>8.1300000000000008</v>
      </c>
      <c r="P65">
        <f t="shared" si="1"/>
        <v>4.2500000000000009</v>
      </c>
      <c r="R65" s="106">
        <f t="shared" si="80"/>
        <v>0.21776504297994287</v>
      </c>
      <c r="S65" s="105">
        <v>0.21776504297994287</v>
      </c>
      <c r="U65" s="105"/>
    </row>
    <row r="66" spans="1:21">
      <c r="A66" t="s">
        <v>21</v>
      </c>
      <c r="B66" t="s">
        <v>17</v>
      </c>
      <c r="C66" t="s">
        <v>15</v>
      </c>
      <c r="D66" t="s">
        <v>9</v>
      </c>
      <c r="E66">
        <v>3.25</v>
      </c>
      <c r="F66">
        <v>1.7</v>
      </c>
      <c r="G66">
        <v>3.69</v>
      </c>
      <c r="H66">
        <v>5.12</v>
      </c>
      <c r="J66">
        <f t="shared" ref="J66" si="105">AVERAGE(E66:E69)</f>
        <v>3.335</v>
      </c>
      <c r="K66">
        <f t="shared" ref="K66" si="106">AVERAGE(F66:F69)</f>
        <v>1.91</v>
      </c>
      <c r="L66">
        <f t="shared" ref="L66" si="107">AVERAGE(G66:G69)</f>
        <v>3.855</v>
      </c>
      <c r="M66">
        <f t="shared" ref="M66" si="108">AVERAGE(H66:H69)</f>
        <v>5.1375000000000002</v>
      </c>
      <c r="N66">
        <f t="shared" ref="N66" si="109">M66-J66</f>
        <v>1.8025000000000002</v>
      </c>
      <c r="P66">
        <f t="shared" si="1"/>
        <v>1.87</v>
      </c>
      <c r="Q66">
        <f t="shared" ref="Q66" si="110">_xlfn.STDEV.S(P66:P69)</f>
        <v>0.4798176737053359</v>
      </c>
      <c r="R66" s="106">
        <f t="shared" si="80"/>
        <v>-0.46418338108882523</v>
      </c>
      <c r="S66" s="105">
        <v>-0.46418338108882523</v>
      </c>
      <c r="T66" s="105">
        <f>AVERAGE(S66:S69)</f>
        <v>-0.48352435530085958</v>
      </c>
      <c r="U66" s="105">
        <f t="shared" ref="U66" si="111">_xlfn.STDEV.S(S66:S69)</f>
        <v>0.1374835741276034</v>
      </c>
    </row>
    <row r="67" spans="1:21">
      <c r="A67" t="s">
        <v>21</v>
      </c>
      <c r="B67" t="s">
        <v>17</v>
      </c>
      <c r="C67" t="s">
        <v>15</v>
      </c>
      <c r="D67" t="s">
        <v>10</v>
      </c>
      <c r="E67">
        <v>3.27</v>
      </c>
      <c r="F67">
        <v>1.89</v>
      </c>
      <c r="G67">
        <v>3.78</v>
      </c>
      <c r="H67">
        <v>4.79</v>
      </c>
      <c r="P67">
        <f t="shared" ref="P67:P81" si="112">(H67-E67)</f>
        <v>1.52</v>
      </c>
      <c r="R67" s="106">
        <f t="shared" si="80"/>
        <v>-0.5644699140401146</v>
      </c>
      <c r="S67" s="105">
        <v>-0.5644699140401146</v>
      </c>
      <c r="U67" s="105"/>
    </row>
    <row r="68" spans="1:21">
      <c r="A68" t="s">
        <v>21</v>
      </c>
      <c r="B68" t="s">
        <v>17</v>
      </c>
      <c r="C68" t="s">
        <v>15</v>
      </c>
      <c r="D68" t="s">
        <v>11</v>
      </c>
      <c r="E68">
        <v>3</v>
      </c>
      <c r="F68">
        <v>2.16</v>
      </c>
      <c r="G68">
        <v>4.12</v>
      </c>
      <c r="H68">
        <v>5.45</v>
      </c>
      <c r="P68">
        <f t="shared" si="112"/>
        <v>2.4500000000000002</v>
      </c>
      <c r="R68" s="106">
        <f t="shared" si="80"/>
        <v>-0.29799426934097423</v>
      </c>
      <c r="S68" s="105">
        <v>-0.29799426934097423</v>
      </c>
      <c r="U68" s="105"/>
    </row>
    <row r="69" spans="1:21">
      <c r="A69" t="s">
        <v>21</v>
      </c>
      <c r="B69" t="s">
        <v>17</v>
      </c>
      <c r="C69" t="s">
        <v>15</v>
      </c>
      <c r="D69" t="s">
        <v>12</v>
      </c>
      <c r="E69">
        <v>3.82</v>
      </c>
      <c r="F69">
        <v>1.89</v>
      </c>
      <c r="G69">
        <v>3.83</v>
      </c>
      <c r="H69">
        <v>5.19</v>
      </c>
      <c r="P69">
        <f t="shared" si="112"/>
        <v>1.3700000000000006</v>
      </c>
      <c r="R69" s="106">
        <f t="shared" si="80"/>
        <v>-0.60744985673352425</v>
      </c>
      <c r="S69" s="105">
        <v>-0.60744985673352425</v>
      </c>
      <c r="U69" s="105"/>
    </row>
    <row r="70" spans="1:21">
      <c r="A70" t="s">
        <v>21</v>
      </c>
      <c r="B70" t="s">
        <v>18</v>
      </c>
      <c r="C70" t="s">
        <v>15</v>
      </c>
      <c r="D70" t="s">
        <v>9</v>
      </c>
      <c r="E70">
        <v>3.19</v>
      </c>
      <c r="F70">
        <v>2.29</v>
      </c>
      <c r="G70">
        <v>3.77</v>
      </c>
      <c r="H70">
        <v>4.5599999999999996</v>
      </c>
      <c r="J70">
        <f t="shared" ref="J70" si="113">AVERAGE(E70:E73)</f>
        <v>3.1049999999999995</v>
      </c>
      <c r="K70">
        <f t="shared" ref="K70" si="114">AVERAGE(F70:F73)</f>
        <v>2.38</v>
      </c>
      <c r="L70">
        <f t="shared" ref="L70" si="115">AVERAGE(G70:G73)</f>
        <v>3.7275</v>
      </c>
      <c r="M70">
        <f t="shared" ref="M70" si="116">AVERAGE(H70:H73)</f>
        <v>4.4574999999999996</v>
      </c>
      <c r="N70">
        <f t="shared" ref="N70" si="117">M70-J70</f>
        <v>1.3525</v>
      </c>
      <c r="P70">
        <f t="shared" si="112"/>
        <v>1.3699999999999997</v>
      </c>
      <c r="Q70">
        <f t="shared" ref="Q70" si="118">_xlfn.STDEV.S(P70:P73)</f>
        <v>0.58448695451652366</v>
      </c>
      <c r="R70" s="106">
        <f t="shared" si="80"/>
        <v>-0.60744985673352447</v>
      </c>
      <c r="S70" s="105">
        <v>-0.60744985673352447</v>
      </c>
      <c r="T70" s="105">
        <f t="shared" ref="T70" si="119">AVERAGE(S70:S73)</f>
        <v>-0.61246418338108888</v>
      </c>
      <c r="U70" s="105">
        <f t="shared" ref="U70" si="120">_xlfn.STDEV.S(S70:S73)</f>
        <v>0.16747477206777139</v>
      </c>
    </row>
    <row r="71" spans="1:21">
      <c r="A71" t="s">
        <v>21</v>
      </c>
      <c r="B71" t="s">
        <v>18</v>
      </c>
      <c r="C71" t="s">
        <v>15</v>
      </c>
      <c r="D71" t="s">
        <v>10</v>
      </c>
      <c r="E71">
        <v>2.92</v>
      </c>
      <c r="F71">
        <v>2.1800000000000002</v>
      </c>
      <c r="G71">
        <v>3.69</v>
      </c>
      <c r="H71">
        <v>3.57</v>
      </c>
      <c r="P71">
        <f t="shared" si="112"/>
        <v>0.64999999999999991</v>
      </c>
      <c r="R71" s="106">
        <f t="shared" si="80"/>
        <v>-0.81375358166189116</v>
      </c>
      <c r="S71" s="105">
        <v>-0.81375358166189116</v>
      </c>
      <c r="U71" s="105"/>
    </row>
    <row r="72" spans="1:21">
      <c r="A72" t="s">
        <v>21</v>
      </c>
      <c r="B72" t="s">
        <v>18</v>
      </c>
      <c r="C72" t="s">
        <v>15</v>
      </c>
      <c r="D72" t="s">
        <v>11</v>
      </c>
      <c r="E72">
        <v>3.03</v>
      </c>
      <c r="F72">
        <v>2.38</v>
      </c>
      <c r="G72">
        <v>3.47</v>
      </c>
      <c r="H72">
        <v>4.34</v>
      </c>
      <c r="P72">
        <f t="shared" si="112"/>
        <v>1.31</v>
      </c>
      <c r="R72" s="106">
        <f t="shared" si="80"/>
        <v>-0.62464183381088823</v>
      </c>
      <c r="S72" s="105">
        <v>-0.62464183381088823</v>
      </c>
      <c r="U72" s="105"/>
    </row>
    <row r="73" spans="1:21">
      <c r="A73" t="s">
        <v>21</v>
      </c>
      <c r="B73" t="s">
        <v>18</v>
      </c>
      <c r="C73" t="s">
        <v>15</v>
      </c>
      <c r="D73" t="s">
        <v>12</v>
      </c>
      <c r="E73">
        <v>3.28</v>
      </c>
      <c r="F73">
        <v>2.67</v>
      </c>
      <c r="G73">
        <v>3.98</v>
      </c>
      <c r="H73">
        <v>5.36</v>
      </c>
      <c r="P73">
        <f t="shared" si="112"/>
        <v>2.0800000000000005</v>
      </c>
      <c r="R73" s="106">
        <f t="shared" si="80"/>
        <v>-0.40401146131805149</v>
      </c>
      <c r="S73" s="105">
        <v>-0.40401146131805149</v>
      </c>
      <c r="U73" s="105"/>
    </row>
    <row r="74" spans="1:21">
      <c r="A74" t="s">
        <v>22</v>
      </c>
      <c r="B74" t="s">
        <v>17</v>
      </c>
      <c r="C74" t="s">
        <v>15</v>
      </c>
      <c r="D74" t="s">
        <v>9</v>
      </c>
      <c r="E74">
        <v>3.33</v>
      </c>
      <c r="F74">
        <v>2.15</v>
      </c>
      <c r="G74">
        <v>3.9</v>
      </c>
      <c r="H74">
        <v>5.05</v>
      </c>
      <c r="J74">
        <f t="shared" ref="J74" si="121">AVERAGE(E74:E77)</f>
        <v>3.21</v>
      </c>
      <c r="K74">
        <f t="shared" ref="K74" si="122">AVERAGE(F74:F77)</f>
        <v>2.0650000000000004</v>
      </c>
      <c r="L74">
        <f t="shared" ref="L74" si="123">AVERAGE(G74:G77)</f>
        <v>3.9474999999999998</v>
      </c>
      <c r="M74">
        <f t="shared" ref="M74" si="124">AVERAGE(H74:H77)</f>
        <v>4.6674999999999995</v>
      </c>
      <c r="N74">
        <f t="shared" ref="N74" si="125">M74-J74</f>
        <v>1.4574999999999996</v>
      </c>
      <c r="P74">
        <f t="shared" si="112"/>
        <v>1.7199999999999998</v>
      </c>
      <c r="Q74">
        <f t="shared" ref="Q74" si="126">_xlfn.STDEV.S(P74:P77)</f>
        <v>0.72380361056481768</v>
      </c>
      <c r="R74" s="106">
        <f t="shared" si="80"/>
        <v>-0.50716332378223505</v>
      </c>
      <c r="S74" s="105">
        <v>-0.50716332378223505</v>
      </c>
      <c r="T74" s="105">
        <f t="shared" ref="T74" si="127">AVERAGE(S74:S77)</f>
        <v>-0.58237822349570201</v>
      </c>
      <c r="U74" s="105">
        <f t="shared" ref="U74" si="128">_xlfn.STDEV.S(S74:S77)</f>
        <v>0.20739358468905988</v>
      </c>
    </row>
    <row r="75" spans="1:21">
      <c r="A75" t="s">
        <v>22</v>
      </c>
      <c r="B75" t="s">
        <v>17</v>
      </c>
      <c r="C75" t="s">
        <v>15</v>
      </c>
      <c r="D75" t="s">
        <v>10</v>
      </c>
      <c r="E75">
        <v>3.2</v>
      </c>
      <c r="F75">
        <v>1.93</v>
      </c>
      <c r="G75">
        <v>4.22</v>
      </c>
      <c r="H75">
        <v>3.9</v>
      </c>
      <c r="P75">
        <f t="shared" si="112"/>
        <v>0.69999999999999973</v>
      </c>
      <c r="R75" s="106">
        <f t="shared" si="80"/>
        <v>-0.79942693409742127</v>
      </c>
      <c r="S75" s="105">
        <v>-0.79942693409742127</v>
      </c>
      <c r="U75" s="105"/>
    </row>
    <row r="76" spans="1:21">
      <c r="A76" t="s">
        <v>22</v>
      </c>
      <c r="B76" t="s">
        <v>17</v>
      </c>
      <c r="C76" t="s">
        <v>15</v>
      </c>
      <c r="D76" t="s">
        <v>11</v>
      </c>
      <c r="E76">
        <v>3.11</v>
      </c>
      <c r="F76">
        <v>1.98</v>
      </c>
      <c r="G76">
        <v>3.55</v>
      </c>
      <c r="H76">
        <v>4.18</v>
      </c>
      <c r="P76">
        <f t="shared" si="112"/>
        <v>1.0699999999999998</v>
      </c>
      <c r="R76" s="106">
        <f t="shared" si="80"/>
        <v>-0.6934097421203439</v>
      </c>
      <c r="S76" s="105">
        <v>-0.6934097421203439</v>
      </c>
      <c r="U76" s="105"/>
    </row>
    <row r="77" spans="1:21">
      <c r="A77" t="s">
        <v>22</v>
      </c>
      <c r="B77" t="s">
        <v>17</v>
      </c>
      <c r="C77" t="s">
        <v>15</v>
      </c>
      <c r="D77" t="s">
        <v>12</v>
      </c>
      <c r="E77">
        <v>3.2</v>
      </c>
      <c r="F77">
        <v>2.2000000000000002</v>
      </c>
      <c r="G77">
        <v>4.12</v>
      </c>
      <c r="H77">
        <v>5.54</v>
      </c>
      <c r="P77">
        <f t="shared" si="112"/>
        <v>2.34</v>
      </c>
      <c r="R77" s="106">
        <f t="shared" si="80"/>
        <v>-0.32951289398280809</v>
      </c>
      <c r="S77" s="105">
        <v>-0.32951289398280809</v>
      </c>
      <c r="U77" s="105"/>
    </row>
    <row r="78" spans="1:21">
      <c r="A78" t="s">
        <v>22</v>
      </c>
      <c r="B78" t="s">
        <v>18</v>
      </c>
      <c r="C78" t="s">
        <v>15</v>
      </c>
      <c r="D78" t="s">
        <v>9</v>
      </c>
      <c r="E78">
        <v>3.24</v>
      </c>
      <c r="F78">
        <v>2.06</v>
      </c>
      <c r="G78">
        <v>3.99</v>
      </c>
      <c r="H78">
        <v>7.64</v>
      </c>
      <c r="J78">
        <f t="shared" ref="J78" si="129">AVERAGE(E78:E81)</f>
        <v>3.3474999999999997</v>
      </c>
      <c r="K78">
        <f t="shared" ref="K78" si="130">AVERAGE(F78:F81)</f>
        <v>1.9975000000000001</v>
      </c>
      <c r="L78">
        <f t="shared" ref="L78" si="131">AVERAGE(G78:G81)</f>
        <v>4.0225</v>
      </c>
      <c r="M78">
        <f t="shared" ref="M78" si="132">AVERAGE(H78:H81)</f>
        <v>7.2725</v>
      </c>
      <c r="N78">
        <f t="shared" ref="N78" si="133">M78-J78</f>
        <v>3.9250000000000003</v>
      </c>
      <c r="P78">
        <f t="shared" si="112"/>
        <v>4.3999999999999995</v>
      </c>
      <c r="Q78">
        <f t="shared" ref="Q78" si="134">_xlfn.STDEV.S(P78:P81)</f>
        <v>1.0109566426575043</v>
      </c>
      <c r="R78" s="106">
        <f>((P78-(3.49))/(3.49))</f>
        <v>0.26074498567335219</v>
      </c>
      <c r="S78" s="105">
        <v>0.26074498567335219</v>
      </c>
      <c r="T78" s="105">
        <f t="shared" ref="T78" si="135">AVERAGE(S78:S81)</f>
        <v>0.12464183381088816</v>
      </c>
      <c r="U78" s="105">
        <f t="shared" ref="U78" si="136">_xlfn.STDEV.S(S78:S81)</f>
        <v>0.28967239044627624</v>
      </c>
    </row>
    <row r="79" spans="1:21">
      <c r="A79" t="s">
        <v>22</v>
      </c>
      <c r="B79" t="s">
        <v>18</v>
      </c>
      <c r="C79" t="s">
        <v>15</v>
      </c>
      <c r="D79" t="s">
        <v>10</v>
      </c>
      <c r="E79">
        <v>3.28</v>
      </c>
      <c r="F79">
        <v>1.59</v>
      </c>
      <c r="G79">
        <v>3.42</v>
      </c>
      <c r="H79">
        <v>5.7</v>
      </c>
      <c r="P79">
        <f t="shared" si="112"/>
        <v>2.4200000000000004</v>
      </c>
      <c r="R79" s="106">
        <f t="shared" si="80"/>
        <v>-0.3065902578796561</v>
      </c>
      <c r="S79" s="105">
        <v>-0.3065902578796561</v>
      </c>
    </row>
    <row r="80" spans="1:21">
      <c r="A80" t="s">
        <v>22</v>
      </c>
      <c r="B80" t="s">
        <v>18</v>
      </c>
      <c r="C80" t="s">
        <v>15</v>
      </c>
      <c r="D80" t="s">
        <v>11</v>
      </c>
      <c r="E80">
        <v>3.26</v>
      </c>
      <c r="F80">
        <v>2.08</v>
      </c>
      <c r="G80">
        <v>4.18</v>
      </c>
      <c r="H80">
        <v>7.55</v>
      </c>
      <c r="P80">
        <f t="shared" si="112"/>
        <v>4.29</v>
      </c>
      <c r="R80" s="106">
        <f t="shared" si="80"/>
        <v>0.22922636103151856</v>
      </c>
      <c r="S80" s="105">
        <v>0.22922636103151856</v>
      </c>
    </row>
    <row r="81" spans="1:19">
      <c r="A81" t="s">
        <v>22</v>
      </c>
      <c r="B81" t="s">
        <v>18</v>
      </c>
      <c r="C81" t="s">
        <v>15</v>
      </c>
      <c r="D81" t="s">
        <v>12</v>
      </c>
      <c r="E81">
        <v>3.61</v>
      </c>
      <c r="F81">
        <v>2.2599999999999998</v>
      </c>
      <c r="G81">
        <v>4.5</v>
      </c>
      <c r="H81">
        <v>8.1999999999999993</v>
      </c>
      <c r="P81">
        <f t="shared" si="112"/>
        <v>4.59</v>
      </c>
      <c r="R81" s="106">
        <f t="shared" si="80"/>
        <v>0.31518624641833798</v>
      </c>
      <c r="S81" s="105">
        <v>0.31518624641833798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7F5B-A156-0041-990B-736F80E79D81}">
  <dimension ref="B2:AK91"/>
  <sheetViews>
    <sheetView topLeftCell="A39" zoomScale="80" zoomScaleNormal="80" workbookViewId="0">
      <selection activeCell="T2" sqref="T2"/>
    </sheetView>
  </sheetViews>
  <sheetFormatPr defaultColWidth="11.19921875" defaultRowHeight="15.6"/>
  <sheetData>
    <row r="2" spans="2:37">
      <c r="B2" t="s">
        <v>24</v>
      </c>
      <c r="C2" t="s">
        <v>39</v>
      </c>
      <c r="D2" t="s">
        <v>98</v>
      </c>
      <c r="G2" t="s">
        <v>24</v>
      </c>
      <c r="H2" t="s">
        <v>39</v>
      </c>
      <c r="I2" t="s">
        <v>98</v>
      </c>
      <c r="T2" t="s">
        <v>107</v>
      </c>
      <c r="U2" t="s">
        <v>98</v>
      </c>
      <c r="X2" t="s">
        <v>107</v>
      </c>
      <c r="Y2" t="s">
        <v>98</v>
      </c>
    </row>
    <row r="3" spans="2:37">
      <c r="B3" t="s">
        <v>80</v>
      </c>
      <c r="C3">
        <v>-0.79500000000000004</v>
      </c>
      <c r="D3">
        <v>0.45420259796703055</v>
      </c>
      <c r="G3" t="s">
        <v>7</v>
      </c>
      <c r="H3">
        <v>-0.54749999999999999</v>
      </c>
      <c r="I3">
        <v>0.1510794492973811</v>
      </c>
      <c r="R3" t="s">
        <v>114</v>
      </c>
      <c r="S3" t="s">
        <v>43</v>
      </c>
      <c r="T3" s="105">
        <v>-0.88414634146341475</v>
      </c>
      <c r="U3" s="105">
        <v>0.53227202055598033</v>
      </c>
      <c r="V3" t="s">
        <v>114</v>
      </c>
      <c r="W3" t="s">
        <v>82</v>
      </c>
      <c r="X3" s="105">
        <v>0.57773109243697462</v>
      </c>
      <c r="Y3" s="105">
        <v>0.51094348888007513</v>
      </c>
      <c r="AE3" t="s">
        <v>0</v>
      </c>
      <c r="AF3" t="s">
        <v>6</v>
      </c>
      <c r="AG3" t="s">
        <v>109</v>
      </c>
      <c r="AI3" t="s">
        <v>0</v>
      </c>
      <c r="AJ3" t="s">
        <v>6</v>
      </c>
      <c r="AK3" t="s">
        <v>109</v>
      </c>
    </row>
    <row r="4" spans="2:37">
      <c r="B4" t="s">
        <v>100</v>
      </c>
      <c r="C4">
        <v>-1.19</v>
      </c>
      <c r="D4">
        <v>0.64233947411006831</v>
      </c>
      <c r="G4" t="s">
        <v>100</v>
      </c>
      <c r="H4">
        <v>-0.41</v>
      </c>
      <c r="I4">
        <v>0.54607691765904198</v>
      </c>
      <c r="S4" t="s">
        <v>44</v>
      </c>
      <c r="T4" s="105">
        <v>-1.5060975609756102</v>
      </c>
      <c r="U4" s="105">
        <v>0.7853948891264535</v>
      </c>
      <c r="W4" t="s">
        <v>83</v>
      </c>
      <c r="X4" s="105">
        <v>4.8319327731092515E-2</v>
      </c>
      <c r="Y4" s="105">
        <v>0.57094950259219479</v>
      </c>
      <c r="AD4" t="s">
        <v>113</v>
      </c>
      <c r="AE4" t="s">
        <v>80</v>
      </c>
      <c r="AF4">
        <v>2.91</v>
      </c>
      <c r="AG4">
        <v>3.64</v>
      </c>
      <c r="AH4" t="s">
        <v>113</v>
      </c>
      <c r="AI4" t="s">
        <v>80</v>
      </c>
      <c r="AJ4">
        <v>3.17</v>
      </c>
      <c r="AK4">
        <v>4.01</v>
      </c>
    </row>
    <row r="5" spans="2:37">
      <c r="B5" t="s">
        <v>81</v>
      </c>
      <c r="C5">
        <v>4.7625000000000002</v>
      </c>
      <c r="D5">
        <v>0.86826935144957507</v>
      </c>
      <c r="G5" t="s">
        <v>41</v>
      </c>
      <c r="H5">
        <v>2.9824999999999999</v>
      </c>
      <c r="I5">
        <v>0.83288154419861582</v>
      </c>
      <c r="S5" t="s">
        <v>45</v>
      </c>
      <c r="T5" s="105">
        <v>-0.71951219512195175</v>
      </c>
      <c r="U5" s="105">
        <v>0.47021117856654465</v>
      </c>
      <c r="W5" t="s">
        <v>84</v>
      </c>
      <c r="X5" s="105">
        <v>0.51050420168067223</v>
      </c>
      <c r="Y5" s="105">
        <v>0.35015406134454918</v>
      </c>
      <c r="AB5" s="105"/>
      <c r="AE5" t="s">
        <v>80</v>
      </c>
      <c r="AF5">
        <v>2.8</v>
      </c>
      <c r="AG5">
        <v>3.25</v>
      </c>
      <c r="AI5" t="s">
        <v>80</v>
      </c>
      <c r="AJ5">
        <v>3.45</v>
      </c>
      <c r="AK5">
        <v>3.88</v>
      </c>
    </row>
    <row r="6" spans="2:37">
      <c r="B6" t="s">
        <v>102</v>
      </c>
      <c r="C6">
        <v>4.2074999999999996</v>
      </c>
      <c r="D6">
        <v>1.0930195179715094</v>
      </c>
      <c r="G6" t="s">
        <v>101</v>
      </c>
      <c r="H6">
        <v>3.49</v>
      </c>
      <c r="I6">
        <v>0.8481745103456011</v>
      </c>
      <c r="S6" t="s">
        <v>46</v>
      </c>
      <c r="T6" s="105">
        <v>0</v>
      </c>
      <c r="U6" s="105">
        <v>0.80573986873543735</v>
      </c>
      <c r="W6" t="s">
        <v>85</v>
      </c>
      <c r="X6" s="105">
        <v>-0.15546218487394955</v>
      </c>
      <c r="Y6" s="105">
        <v>0.16488585605334954</v>
      </c>
      <c r="AB6" s="105"/>
      <c r="AE6" t="s">
        <v>80</v>
      </c>
      <c r="AF6">
        <v>2.71</v>
      </c>
      <c r="AG6">
        <v>3.32</v>
      </c>
      <c r="AI6" t="s">
        <v>80</v>
      </c>
      <c r="AJ6">
        <v>2.92</v>
      </c>
      <c r="AK6">
        <v>4.34</v>
      </c>
    </row>
    <row r="7" spans="2:37">
      <c r="B7" t="s">
        <v>82</v>
      </c>
      <c r="C7">
        <v>-0.50249999999999995</v>
      </c>
      <c r="D7">
        <v>0.60802275176728959</v>
      </c>
      <c r="G7" t="s">
        <v>43</v>
      </c>
      <c r="H7">
        <v>-0.77249999999999996</v>
      </c>
      <c r="I7">
        <v>0.21823152842795202</v>
      </c>
      <c r="S7" t="s">
        <v>47</v>
      </c>
      <c r="T7" s="105">
        <v>-0.7378048780487807</v>
      </c>
      <c r="U7" s="105">
        <v>0.89734333699301916</v>
      </c>
      <c r="W7" t="s">
        <v>86</v>
      </c>
      <c r="X7" s="105">
        <v>-0.36134453781512621</v>
      </c>
      <c r="Y7" s="105">
        <v>0.13671074892899107</v>
      </c>
      <c r="AB7" s="105"/>
      <c r="AE7" t="s">
        <v>80</v>
      </c>
      <c r="AF7">
        <v>2.93</v>
      </c>
      <c r="AG7">
        <v>3.33</v>
      </c>
      <c r="AI7" t="s">
        <v>80</v>
      </c>
      <c r="AJ7">
        <v>3.48</v>
      </c>
      <c r="AK7">
        <v>3.97</v>
      </c>
    </row>
    <row r="8" spans="2:37">
      <c r="B8" t="s">
        <v>83</v>
      </c>
      <c r="C8">
        <v>-1.1325000000000001</v>
      </c>
      <c r="D8">
        <v>0.67942990808471182</v>
      </c>
      <c r="G8" t="s">
        <v>44</v>
      </c>
      <c r="H8">
        <v>-1.0275000000000001</v>
      </c>
      <c r="I8">
        <v>0.32201190454184592</v>
      </c>
      <c r="S8" t="s">
        <v>48</v>
      </c>
      <c r="T8" s="105">
        <v>0.12804878048780502</v>
      </c>
      <c r="U8" s="105">
        <v>0.32196045810839236</v>
      </c>
      <c r="W8" t="s">
        <v>87</v>
      </c>
      <c r="X8" s="105">
        <v>0.2205882352941177</v>
      </c>
      <c r="Y8" s="105">
        <v>0.12898087529235611</v>
      </c>
      <c r="AE8" t="s">
        <v>100</v>
      </c>
      <c r="AF8">
        <v>3</v>
      </c>
      <c r="AG8">
        <v>3.42</v>
      </c>
      <c r="AI8" t="s">
        <v>100</v>
      </c>
      <c r="AJ8">
        <v>3.21</v>
      </c>
      <c r="AK8">
        <v>4.2</v>
      </c>
    </row>
    <row r="9" spans="2:37">
      <c r="B9" t="s">
        <v>84</v>
      </c>
      <c r="C9">
        <v>-0.58250000000000002</v>
      </c>
      <c r="D9">
        <v>0.41668333300001331</v>
      </c>
      <c r="G9" t="s">
        <v>45</v>
      </c>
      <c r="H9">
        <v>-0.70499999999999996</v>
      </c>
      <c r="I9">
        <v>0.19278658321228334</v>
      </c>
      <c r="S9" t="s">
        <v>49</v>
      </c>
      <c r="T9" s="105">
        <v>1.8841463414634143</v>
      </c>
      <c r="U9" s="105">
        <v>1.1364169944028288</v>
      </c>
      <c r="W9" t="s">
        <v>88</v>
      </c>
      <c r="X9" s="105">
        <v>0.58613445378151263</v>
      </c>
      <c r="Y9" s="105">
        <v>0.25886126902999207</v>
      </c>
      <c r="AB9" s="105"/>
      <c r="AE9" t="s">
        <v>100</v>
      </c>
      <c r="AF9">
        <v>2.8</v>
      </c>
      <c r="AG9">
        <v>3.67</v>
      </c>
      <c r="AI9" t="s">
        <v>100</v>
      </c>
      <c r="AJ9">
        <v>2.63</v>
      </c>
      <c r="AK9">
        <v>4.7</v>
      </c>
    </row>
    <row r="10" spans="2:37">
      <c r="B10" t="s">
        <v>85</v>
      </c>
      <c r="C10">
        <v>-1.375</v>
      </c>
      <c r="D10">
        <v>0.19621416870348729</v>
      </c>
      <c r="G10" t="s">
        <v>46</v>
      </c>
      <c r="H10">
        <v>-0.41</v>
      </c>
      <c r="I10">
        <v>0.33035334618152928</v>
      </c>
      <c r="S10" t="s">
        <v>50</v>
      </c>
      <c r="T10" s="105">
        <v>-7.3170731707316972E-2</v>
      </c>
      <c r="U10" s="105">
        <v>0.83522490057644361</v>
      </c>
      <c r="W10" t="s">
        <v>89</v>
      </c>
      <c r="X10" s="105">
        <v>3.1512605042016778E-2</v>
      </c>
      <c r="Y10" s="105">
        <v>0.45062576310340435</v>
      </c>
      <c r="AB10" s="105"/>
      <c r="AE10" t="s">
        <v>100</v>
      </c>
      <c r="AF10">
        <v>2.76</v>
      </c>
      <c r="AG10">
        <v>3.47</v>
      </c>
      <c r="AI10" t="s">
        <v>100</v>
      </c>
      <c r="AJ10">
        <v>2.97</v>
      </c>
      <c r="AK10">
        <v>4.13</v>
      </c>
    </row>
    <row r="11" spans="2:37">
      <c r="B11" t="s">
        <v>86</v>
      </c>
      <c r="C11">
        <v>-1.62</v>
      </c>
      <c r="D11">
        <v>0.16268579122549923</v>
      </c>
      <c r="G11" t="s">
        <v>47</v>
      </c>
      <c r="H11">
        <v>-0.71250000000000002</v>
      </c>
      <c r="I11">
        <v>0.36791076816713786</v>
      </c>
      <c r="R11" t="s">
        <v>112</v>
      </c>
      <c r="S11" t="s">
        <v>43</v>
      </c>
      <c r="T11" s="105">
        <v>0.28295128939828074</v>
      </c>
      <c r="U11" s="105">
        <v>7.2577350496576265E-2</v>
      </c>
      <c r="V11" t="s">
        <v>112</v>
      </c>
      <c r="W11" t="s">
        <v>82</v>
      </c>
      <c r="X11" s="105">
        <v>8.9720736779560439E-2</v>
      </c>
      <c r="Y11" s="105">
        <v>0.34826954264005816</v>
      </c>
      <c r="AB11" s="105"/>
      <c r="AE11" t="s">
        <v>100</v>
      </c>
      <c r="AF11">
        <v>3.78</v>
      </c>
      <c r="AG11">
        <v>3.42</v>
      </c>
      <c r="AI11" t="s">
        <v>100</v>
      </c>
      <c r="AJ11">
        <v>3.86</v>
      </c>
      <c r="AK11">
        <v>4.4000000000000004</v>
      </c>
    </row>
    <row r="12" spans="2:37">
      <c r="B12" t="s">
        <v>87</v>
      </c>
      <c r="C12">
        <v>-0.92749999999999999</v>
      </c>
      <c r="D12">
        <v>0.15348724159790397</v>
      </c>
      <c r="G12" t="s">
        <v>48</v>
      </c>
      <c r="H12">
        <v>-0.35749999999999998</v>
      </c>
      <c r="I12">
        <v>0.13200378782444094</v>
      </c>
      <c r="S12" t="s">
        <v>44</v>
      </c>
      <c r="T12" s="105">
        <v>0.10959885386819476</v>
      </c>
      <c r="U12" s="105">
        <v>0.10515863410970525</v>
      </c>
      <c r="W12" t="s">
        <v>83</v>
      </c>
      <c r="X12" s="105">
        <v>-4.9910873440285136E-2</v>
      </c>
      <c r="Y12" s="105">
        <v>0.496132274931536</v>
      </c>
      <c r="AE12" t="s">
        <v>108</v>
      </c>
      <c r="AF12">
        <v>7.41</v>
      </c>
      <c r="AG12">
        <v>3.36</v>
      </c>
      <c r="AI12" t="s">
        <v>108</v>
      </c>
      <c r="AJ12">
        <v>8.64</v>
      </c>
      <c r="AK12">
        <v>3.71</v>
      </c>
    </row>
    <row r="13" spans="2:37">
      <c r="B13" t="s">
        <v>88</v>
      </c>
      <c r="C13">
        <v>-0.49249999999999999</v>
      </c>
      <c r="D13">
        <v>0.30804491014569041</v>
      </c>
      <c r="G13" t="s">
        <v>49</v>
      </c>
      <c r="H13">
        <v>0.36249999999999999</v>
      </c>
      <c r="I13">
        <v>0.4659309677051599</v>
      </c>
      <c r="S13" t="s">
        <v>45</v>
      </c>
      <c r="T13" s="105">
        <v>-9.5272206303724946E-2</v>
      </c>
      <c r="U13" s="105">
        <v>0.18259404590514108</v>
      </c>
      <c r="W13" t="s">
        <v>84</v>
      </c>
      <c r="X13" s="105">
        <v>-2.3767082590611943E-2</v>
      </c>
      <c r="Y13" s="105">
        <v>0.32255807369868084</v>
      </c>
      <c r="AB13" s="105"/>
      <c r="AE13" t="s">
        <v>108</v>
      </c>
      <c r="AF13">
        <v>6.26</v>
      </c>
      <c r="AG13">
        <v>3.55</v>
      </c>
      <c r="AI13" t="s">
        <v>108</v>
      </c>
      <c r="AJ13">
        <v>7.68</v>
      </c>
      <c r="AK13">
        <v>3.78</v>
      </c>
    </row>
    <row r="14" spans="2:37">
      <c r="B14" t="s">
        <v>89</v>
      </c>
      <c r="C14">
        <v>-1.1525000000000001</v>
      </c>
      <c r="D14">
        <v>0.53624465809305155</v>
      </c>
      <c r="G14" t="s">
        <v>50</v>
      </c>
      <c r="H14">
        <v>-0.44</v>
      </c>
      <c r="I14">
        <v>0.34244220923634183</v>
      </c>
      <c r="S14" t="s">
        <v>46</v>
      </c>
      <c r="T14" s="105">
        <v>-9.1690544412607392E-2</v>
      </c>
      <c r="U14" s="105">
        <v>0.26659372351793359</v>
      </c>
      <c r="W14" t="s">
        <v>85</v>
      </c>
      <c r="X14" s="105">
        <v>0.42840166369578137</v>
      </c>
      <c r="Y14" s="105">
        <v>0.28777478299512355</v>
      </c>
      <c r="AB14" s="105"/>
      <c r="AE14" t="s">
        <v>108</v>
      </c>
      <c r="AF14">
        <v>5.5</v>
      </c>
      <c r="AG14">
        <v>3.44</v>
      </c>
      <c r="AI14" t="s">
        <v>108</v>
      </c>
      <c r="AJ14">
        <v>9.52</v>
      </c>
      <c r="AK14">
        <v>3.62</v>
      </c>
    </row>
    <row r="15" spans="2:37">
      <c r="B15" t="s">
        <v>90</v>
      </c>
      <c r="C15">
        <v>4.585</v>
      </c>
      <c r="D15">
        <v>1.4653441006580459</v>
      </c>
      <c r="G15" t="s">
        <v>51</v>
      </c>
      <c r="H15">
        <v>4.4775</v>
      </c>
      <c r="I15">
        <v>0.25329495323305073</v>
      </c>
      <c r="S15" t="s">
        <v>47</v>
      </c>
      <c r="T15" s="105">
        <v>-0.48352435530085958</v>
      </c>
      <c r="U15" s="105">
        <v>0.1374835741276034</v>
      </c>
      <c r="W15" t="s">
        <v>86</v>
      </c>
      <c r="X15" s="105">
        <v>-0.33630421865715976</v>
      </c>
      <c r="Y15" s="105">
        <v>0.50454321918968359</v>
      </c>
      <c r="AB15" s="105"/>
      <c r="AE15" t="s">
        <v>108</v>
      </c>
      <c r="AF15">
        <v>6.19</v>
      </c>
      <c r="AG15">
        <v>3.08</v>
      </c>
      <c r="AI15" t="s">
        <v>108</v>
      </c>
      <c r="AJ15">
        <v>8.2200000000000006</v>
      </c>
      <c r="AK15">
        <v>3.9</v>
      </c>
    </row>
    <row r="16" spans="2:37">
      <c r="B16" t="s">
        <v>91</v>
      </c>
      <c r="C16">
        <v>3.9975000000000001</v>
      </c>
      <c r="D16">
        <v>2.0874765467744369</v>
      </c>
      <c r="G16" t="s">
        <v>52</v>
      </c>
      <c r="H16">
        <v>3.8725000000000001</v>
      </c>
      <c r="I16">
        <v>0.36700363304287137</v>
      </c>
      <c r="S16" t="s">
        <v>48</v>
      </c>
      <c r="T16" s="105">
        <v>-0.61246418338108888</v>
      </c>
      <c r="U16" s="105">
        <v>0.16747477206777139</v>
      </c>
      <c r="W16" t="s">
        <v>87</v>
      </c>
      <c r="X16" s="105">
        <v>-0.30600118835412948</v>
      </c>
      <c r="Y16" s="105">
        <v>0.22420141272333741</v>
      </c>
      <c r="AE16" t="s">
        <v>101</v>
      </c>
      <c r="AF16">
        <v>7.49</v>
      </c>
      <c r="AG16">
        <v>3.32</v>
      </c>
      <c r="AI16" s="108" t="s">
        <v>101</v>
      </c>
      <c r="AJ16">
        <v>6.76</v>
      </c>
      <c r="AK16">
        <v>3.47</v>
      </c>
    </row>
    <row r="17" spans="2:37">
      <c r="B17" t="s">
        <v>92</v>
      </c>
      <c r="C17">
        <v>4.1074999999999999</v>
      </c>
      <c r="D17">
        <v>1.3571630950871985</v>
      </c>
      <c r="G17" t="s">
        <v>53</v>
      </c>
      <c r="H17">
        <v>3.1575000000000002</v>
      </c>
      <c r="I17">
        <v>0.6372532202089437</v>
      </c>
      <c r="S17" t="s">
        <v>49</v>
      </c>
      <c r="T17" s="105">
        <v>-0.58237822349570201</v>
      </c>
      <c r="U17" s="105">
        <v>0.20739358468905988</v>
      </c>
      <c r="W17" t="s">
        <v>88</v>
      </c>
      <c r="X17" s="105">
        <v>5.3475935828877053E-2</v>
      </c>
      <c r="Y17" s="105">
        <v>0.2520235483152406</v>
      </c>
      <c r="AB17" s="105"/>
      <c r="AE17" t="s">
        <v>101</v>
      </c>
      <c r="AF17">
        <v>6.57</v>
      </c>
      <c r="AG17">
        <v>3.39</v>
      </c>
      <c r="AI17" t="s">
        <v>101</v>
      </c>
      <c r="AJ17">
        <v>7.27</v>
      </c>
      <c r="AK17">
        <v>3.99</v>
      </c>
    </row>
    <row r="18" spans="2:37">
      <c r="B18" t="s">
        <v>93</v>
      </c>
      <c r="C18">
        <v>6.01</v>
      </c>
      <c r="D18">
        <v>1.2108123994519788</v>
      </c>
      <c r="G18" t="s">
        <v>54</v>
      </c>
      <c r="H18">
        <v>3.17</v>
      </c>
      <c r="I18">
        <v>0.93041209507758693</v>
      </c>
      <c r="S18" t="s">
        <v>50</v>
      </c>
      <c r="T18" s="105">
        <v>0.12464183381088816</v>
      </c>
      <c r="U18" s="105">
        <v>0.28967239044627624</v>
      </c>
      <c r="W18" t="s">
        <v>89</v>
      </c>
      <c r="X18" s="105">
        <v>2.0202020202020221E-2</v>
      </c>
      <c r="Y18" s="105">
        <v>0.34891704311211014</v>
      </c>
      <c r="AB18" s="105"/>
      <c r="AE18" t="s">
        <v>101</v>
      </c>
      <c r="AF18">
        <v>5.52</v>
      </c>
      <c r="AG18">
        <v>3.09</v>
      </c>
      <c r="AI18" t="s">
        <v>101</v>
      </c>
      <c r="AJ18">
        <v>9.07</v>
      </c>
      <c r="AK18">
        <v>3.64</v>
      </c>
    </row>
    <row r="19" spans="2:37">
      <c r="B19" t="s">
        <v>94</v>
      </c>
      <c r="C19">
        <v>2.7925</v>
      </c>
      <c r="D19">
        <v>2.1228655947405937</v>
      </c>
      <c r="G19" t="s">
        <v>55</v>
      </c>
      <c r="H19">
        <v>1.8025</v>
      </c>
      <c r="I19">
        <v>0.4798176737053359</v>
      </c>
      <c r="AB19" s="105"/>
      <c r="AE19" t="s">
        <v>101</v>
      </c>
      <c r="AF19">
        <v>7.23</v>
      </c>
      <c r="AG19">
        <v>3.05</v>
      </c>
      <c r="AI19" t="s">
        <v>101</v>
      </c>
      <c r="AJ19">
        <v>8.26</v>
      </c>
      <c r="AK19">
        <v>3.43</v>
      </c>
    </row>
    <row r="20" spans="2:37">
      <c r="B20" t="s">
        <v>95</v>
      </c>
      <c r="C20">
        <v>2.92</v>
      </c>
      <c r="D20">
        <v>0.94332744403343993</v>
      </c>
      <c r="G20" t="s">
        <v>56</v>
      </c>
      <c r="H20">
        <v>1.3525</v>
      </c>
      <c r="I20">
        <v>0.58448695451652366</v>
      </c>
      <c r="AD20" t="s">
        <v>114</v>
      </c>
      <c r="AE20" t="s">
        <v>43</v>
      </c>
      <c r="AF20">
        <v>2.74</v>
      </c>
      <c r="AG20">
        <v>3.43</v>
      </c>
      <c r="AH20" t="s">
        <v>114</v>
      </c>
      <c r="AI20" t="s">
        <v>82</v>
      </c>
      <c r="AJ20">
        <v>2.8</v>
      </c>
      <c r="AK20">
        <v>3.89</v>
      </c>
    </row>
    <row r="21" spans="2:37">
      <c r="B21" t="s">
        <v>96</v>
      </c>
      <c r="C21">
        <v>4.4325000000000001</v>
      </c>
      <c r="D21">
        <v>1.0603890795363802</v>
      </c>
      <c r="G21" t="s">
        <v>57</v>
      </c>
      <c r="H21">
        <v>1.4575</v>
      </c>
      <c r="I21">
        <v>0.72380361056481768</v>
      </c>
      <c r="AB21" s="105"/>
      <c r="AE21" t="s">
        <v>43</v>
      </c>
      <c r="AF21">
        <v>2.5099999999999998</v>
      </c>
      <c r="AG21">
        <v>3.54</v>
      </c>
      <c r="AI21" t="s">
        <v>82</v>
      </c>
      <c r="AJ21">
        <v>3.76</v>
      </c>
      <c r="AK21">
        <v>4.1500000000000004</v>
      </c>
    </row>
    <row r="22" spans="2:37">
      <c r="B22" t="s">
        <v>97</v>
      </c>
      <c r="C22">
        <v>4.2925000000000004</v>
      </c>
      <c r="D22">
        <v>1.4680684588942035</v>
      </c>
      <c r="G22" t="s">
        <v>58</v>
      </c>
      <c r="H22">
        <v>3.9249999999999998</v>
      </c>
      <c r="I22">
        <v>1.0109566426575043</v>
      </c>
      <c r="AB22" s="105"/>
      <c r="AE22" t="s">
        <v>43</v>
      </c>
      <c r="AF22">
        <v>2.4300000000000002</v>
      </c>
      <c r="AG22">
        <v>3.28</v>
      </c>
      <c r="AI22" t="s">
        <v>82</v>
      </c>
      <c r="AJ22">
        <v>2.89</v>
      </c>
      <c r="AK22">
        <v>3.72</v>
      </c>
    </row>
    <row r="23" spans="2:37">
      <c r="AB23" s="105"/>
      <c r="AE23" t="s">
        <v>43</v>
      </c>
      <c r="AF23">
        <v>2.89</v>
      </c>
      <c r="AG23">
        <v>3.41</v>
      </c>
      <c r="AI23" t="s">
        <v>82</v>
      </c>
      <c r="AJ23">
        <v>4.2300000000000004</v>
      </c>
      <c r="AK23">
        <v>3.93</v>
      </c>
    </row>
    <row r="24" spans="2:37">
      <c r="AE24" t="s">
        <v>44</v>
      </c>
      <c r="AF24">
        <v>2.31</v>
      </c>
      <c r="AG24">
        <v>3.45</v>
      </c>
      <c r="AI24" t="s">
        <v>83</v>
      </c>
      <c r="AJ24">
        <v>2.5</v>
      </c>
      <c r="AK24">
        <v>3.65</v>
      </c>
    </row>
    <row r="25" spans="2:37">
      <c r="AB25" s="105"/>
      <c r="AE25" t="s">
        <v>44</v>
      </c>
      <c r="AF25">
        <v>2.35</v>
      </c>
      <c r="AG25">
        <v>3.4</v>
      </c>
      <c r="AI25" t="s">
        <v>83</v>
      </c>
      <c r="AJ25">
        <v>2.1</v>
      </c>
      <c r="AK25">
        <v>3.88</v>
      </c>
    </row>
    <row r="26" spans="2:37">
      <c r="AB26" s="105"/>
      <c r="AE26" t="s">
        <v>44</v>
      </c>
      <c r="AF26">
        <v>2.2999999999999998</v>
      </c>
      <c r="AG26">
        <v>3.64</v>
      </c>
      <c r="AI26" t="s">
        <v>83</v>
      </c>
      <c r="AJ26">
        <v>2.64</v>
      </c>
      <c r="AK26">
        <v>4.05</v>
      </c>
    </row>
    <row r="27" spans="2:37">
      <c r="AB27" s="105"/>
      <c r="AE27" t="s">
        <v>44</v>
      </c>
      <c r="AF27">
        <v>2.59</v>
      </c>
      <c r="AG27">
        <v>3.17</v>
      </c>
      <c r="AI27" t="s">
        <v>83</v>
      </c>
      <c r="AJ27">
        <v>3.61</v>
      </c>
      <c r="AK27">
        <v>3.8</v>
      </c>
    </row>
    <row r="28" spans="2:37">
      <c r="AE28" t="s">
        <v>45</v>
      </c>
      <c r="AF28">
        <v>2.88</v>
      </c>
      <c r="AG28">
        <v>3.39</v>
      </c>
      <c r="AI28" t="s">
        <v>84</v>
      </c>
      <c r="AJ28">
        <v>2.98</v>
      </c>
      <c r="AK28">
        <v>3.89</v>
      </c>
    </row>
    <row r="29" spans="2:37">
      <c r="AB29" s="105"/>
      <c r="AE29" t="s">
        <v>45</v>
      </c>
      <c r="AF29">
        <v>2.42</v>
      </c>
      <c r="AG29">
        <v>3.27</v>
      </c>
      <c r="AI29" t="s">
        <v>84</v>
      </c>
      <c r="AJ29">
        <v>3.14</v>
      </c>
      <c r="AK29">
        <v>3.78</v>
      </c>
    </row>
    <row r="30" spans="2:37">
      <c r="AB30" s="105"/>
      <c r="AE30" t="s">
        <v>45</v>
      </c>
      <c r="AF30">
        <v>2.9</v>
      </c>
      <c r="AG30">
        <v>3.79</v>
      </c>
      <c r="AI30" t="s">
        <v>84</v>
      </c>
      <c r="AJ30">
        <v>3.12</v>
      </c>
      <c r="AK30">
        <v>3.92</v>
      </c>
    </row>
    <row r="31" spans="2:37">
      <c r="AB31" s="105"/>
      <c r="AE31" t="s">
        <v>45</v>
      </c>
      <c r="AF31">
        <v>2.67</v>
      </c>
      <c r="AG31">
        <v>3.24</v>
      </c>
      <c r="AI31" t="s">
        <v>84</v>
      </c>
      <c r="AJ31">
        <v>3.79</v>
      </c>
      <c r="AK31">
        <v>3.77</v>
      </c>
    </row>
    <row r="32" spans="2:37">
      <c r="AE32" t="s">
        <v>46</v>
      </c>
      <c r="AF32">
        <v>3</v>
      </c>
      <c r="AG32">
        <v>3.48</v>
      </c>
      <c r="AI32" t="s">
        <v>85</v>
      </c>
      <c r="AJ32">
        <v>2.65</v>
      </c>
      <c r="AK32">
        <v>4.01</v>
      </c>
    </row>
    <row r="33" spans="2:37">
      <c r="AB33" s="105"/>
      <c r="AE33" t="s">
        <v>46</v>
      </c>
      <c r="AF33">
        <v>3.04</v>
      </c>
      <c r="AG33">
        <v>3.35</v>
      </c>
      <c r="AI33" t="s">
        <v>85</v>
      </c>
      <c r="AJ33">
        <v>2.34</v>
      </c>
      <c r="AK33">
        <v>3.96</v>
      </c>
    </row>
    <row r="34" spans="2:37">
      <c r="AB34" s="105"/>
      <c r="AE34" t="s">
        <v>46</v>
      </c>
      <c r="AF34">
        <v>2.81</v>
      </c>
      <c r="AG34">
        <v>3.63</v>
      </c>
      <c r="AI34" t="s">
        <v>85</v>
      </c>
      <c r="AJ34">
        <v>2.4300000000000002</v>
      </c>
      <c r="AK34">
        <v>3.81</v>
      </c>
    </row>
    <row r="35" spans="2:37">
      <c r="AB35" s="105"/>
      <c r="AE35" t="s">
        <v>46</v>
      </c>
      <c r="AF35">
        <v>3.47</v>
      </c>
      <c r="AG35">
        <v>3.5</v>
      </c>
      <c r="AI35" t="s">
        <v>85</v>
      </c>
      <c r="AJ35">
        <v>2.7</v>
      </c>
      <c r="AK35">
        <v>3.84</v>
      </c>
    </row>
    <row r="36" spans="2:37">
      <c r="AE36" t="s">
        <v>47</v>
      </c>
      <c r="AF36">
        <v>2.98</v>
      </c>
      <c r="AG36">
        <v>3.27</v>
      </c>
      <c r="AI36" t="s">
        <v>86</v>
      </c>
      <c r="AJ36">
        <v>2.23</v>
      </c>
      <c r="AK36">
        <v>3.89</v>
      </c>
    </row>
    <row r="37" spans="2:37">
      <c r="AB37" s="105"/>
      <c r="AE37" t="s">
        <v>47</v>
      </c>
      <c r="AF37">
        <v>2.5299999999999998</v>
      </c>
      <c r="AG37">
        <v>3.62</v>
      </c>
      <c r="AI37" t="s">
        <v>86</v>
      </c>
      <c r="AJ37">
        <v>2.11</v>
      </c>
      <c r="AK37">
        <v>3.82</v>
      </c>
    </row>
    <row r="38" spans="2:37">
      <c r="AB38" s="105"/>
      <c r="AE38" t="s">
        <v>47</v>
      </c>
      <c r="AF38">
        <v>2.7</v>
      </c>
      <c r="AG38">
        <v>3.64</v>
      </c>
      <c r="AI38" t="s">
        <v>86</v>
      </c>
      <c r="AJ38">
        <v>2.42</v>
      </c>
      <c r="AK38">
        <v>3.8</v>
      </c>
    </row>
    <row r="39" spans="2:37">
      <c r="AB39" s="105"/>
      <c r="AE39" t="s">
        <v>47</v>
      </c>
      <c r="AF39">
        <v>2.97</v>
      </c>
      <c r="AG39">
        <v>3.5</v>
      </c>
      <c r="AI39" t="s">
        <v>86</v>
      </c>
      <c r="AJ39">
        <v>2.46</v>
      </c>
      <c r="AK39">
        <v>4.1900000000000004</v>
      </c>
    </row>
    <row r="40" spans="2:37">
      <c r="AE40" t="s">
        <v>48</v>
      </c>
      <c r="AF40">
        <v>2.95</v>
      </c>
      <c r="AG40">
        <v>3.44</v>
      </c>
      <c r="AI40" t="s">
        <v>87</v>
      </c>
      <c r="AJ40">
        <v>2.4900000000000002</v>
      </c>
      <c r="AK40">
        <v>3.58</v>
      </c>
    </row>
    <row r="41" spans="2:37">
      <c r="AB41" s="105"/>
      <c r="AE41" t="s">
        <v>48</v>
      </c>
      <c r="AF41">
        <v>2.99</v>
      </c>
      <c r="AG41">
        <v>3.31</v>
      </c>
      <c r="AI41" t="s">
        <v>87</v>
      </c>
      <c r="AJ41">
        <v>2.62</v>
      </c>
      <c r="AK41">
        <v>3.46</v>
      </c>
    </row>
    <row r="42" spans="2:37">
      <c r="AB42" s="105"/>
      <c r="AE42" t="s">
        <v>48</v>
      </c>
      <c r="AF42">
        <v>2.77</v>
      </c>
      <c r="AG42">
        <v>3.2</v>
      </c>
      <c r="AI42" t="s">
        <v>87</v>
      </c>
      <c r="AJ42">
        <v>2.74</v>
      </c>
      <c r="AK42">
        <v>3.76</v>
      </c>
    </row>
    <row r="43" spans="2:37">
      <c r="AB43" s="105"/>
      <c r="AE43" t="s">
        <v>48</v>
      </c>
      <c r="AF43">
        <v>3.29</v>
      </c>
      <c r="AG43">
        <v>3.48</v>
      </c>
      <c r="AI43" t="s">
        <v>87</v>
      </c>
      <c r="AJ43">
        <v>2.9</v>
      </c>
      <c r="AK43">
        <v>3.66</v>
      </c>
    </row>
    <row r="44" spans="2:37">
      <c r="B44" t="s">
        <v>103</v>
      </c>
      <c r="AE44" t="s">
        <v>49</v>
      </c>
      <c r="AF44">
        <v>3.94</v>
      </c>
      <c r="AG44">
        <v>3.12</v>
      </c>
      <c r="AI44" t="s">
        <v>88</v>
      </c>
      <c r="AJ44">
        <v>3.38</v>
      </c>
      <c r="AK44">
        <v>3.76</v>
      </c>
    </row>
    <row r="45" spans="2:37">
      <c r="AB45" s="105"/>
      <c r="AE45" t="s">
        <v>49</v>
      </c>
      <c r="AF45">
        <v>3.23</v>
      </c>
      <c r="AG45">
        <v>3.43</v>
      </c>
      <c r="AI45" t="s">
        <v>88</v>
      </c>
      <c r="AJ45">
        <v>3.18</v>
      </c>
      <c r="AK45">
        <v>3.88</v>
      </c>
    </row>
    <row r="46" spans="2:37">
      <c r="AB46" s="105"/>
      <c r="AE46" t="s">
        <v>49</v>
      </c>
      <c r="AF46">
        <v>4.04</v>
      </c>
      <c r="AG46">
        <v>3.38</v>
      </c>
      <c r="AI46" t="s">
        <v>88</v>
      </c>
      <c r="AJ46">
        <v>2.95</v>
      </c>
      <c r="AK46">
        <v>3.73</v>
      </c>
    </row>
    <row r="47" spans="2:37">
      <c r="AB47" s="105"/>
      <c r="AE47" t="s">
        <v>49</v>
      </c>
      <c r="AF47">
        <v>3.69</v>
      </c>
      <c r="AG47">
        <v>3.52</v>
      </c>
      <c r="AI47" t="s">
        <v>88</v>
      </c>
      <c r="AJ47">
        <v>4.1399999999999997</v>
      </c>
      <c r="AK47">
        <v>4.25</v>
      </c>
    </row>
    <row r="48" spans="2:37">
      <c r="B48" t="s">
        <v>110</v>
      </c>
      <c r="C48" t="s">
        <v>24</v>
      </c>
      <c r="D48" t="s">
        <v>111</v>
      </c>
      <c r="E48" t="s">
        <v>98</v>
      </c>
      <c r="AE48" t="s">
        <v>50</v>
      </c>
      <c r="AF48">
        <v>2.95</v>
      </c>
      <c r="AG48">
        <v>3.69</v>
      </c>
      <c r="AI48" t="s">
        <v>89</v>
      </c>
      <c r="AJ48">
        <v>2.5</v>
      </c>
      <c r="AK48">
        <v>3.74</v>
      </c>
    </row>
    <row r="49" spans="2:37">
      <c r="B49" t="s">
        <v>114</v>
      </c>
      <c r="C49" t="s">
        <v>100</v>
      </c>
      <c r="D49">
        <v>-1.19</v>
      </c>
      <c r="E49">
        <v>0.64233947411006831</v>
      </c>
      <c r="AB49" s="105"/>
      <c r="AE49" t="s">
        <v>50</v>
      </c>
      <c r="AF49">
        <v>3</v>
      </c>
      <c r="AG49">
        <v>3.36</v>
      </c>
      <c r="AI49" t="s">
        <v>89</v>
      </c>
      <c r="AJ49">
        <v>2.13</v>
      </c>
      <c r="AK49">
        <v>3.84</v>
      </c>
    </row>
    <row r="50" spans="2:37">
      <c r="C50" t="s">
        <v>82</v>
      </c>
      <c r="D50">
        <v>-0.50249999999999995</v>
      </c>
      <c r="E50">
        <v>0.60802275176728959</v>
      </c>
      <c r="AB50" s="105"/>
      <c r="AE50" t="s">
        <v>50</v>
      </c>
      <c r="AF50">
        <v>3.26</v>
      </c>
      <c r="AG50">
        <v>3.25</v>
      </c>
      <c r="AI50" t="s">
        <v>89</v>
      </c>
      <c r="AJ50">
        <v>2.4700000000000002</v>
      </c>
      <c r="AK50">
        <v>3.71</v>
      </c>
    </row>
    <row r="51" spans="2:37">
      <c r="C51" t="s">
        <v>83</v>
      </c>
      <c r="D51">
        <v>-1.1325000000000001</v>
      </c>
      <c r="E51">
        <v>0.67942990808471182</v>
      </c>
      <c r="AB51" s="105"/>
      <c r="AE51" t="s">
        <v>50</v>
      </c>
      <c r="AF51">
        <v>2.83</v>
      </c>
      <c r="AG51">
        <v>3.5</v>
      </c>
      <c r="AI51" t="s">
        <v>89</v>
      </c>
      <c r="AJ51">
        <v>3.7</v>
      </c>
      <c r="AK51">
        <v>4.12</v>
      </c>
    </row>
    <row r="52" spans="2:37">
      <c r="C52" t="s">
        <v>84</v>
      </c>
      <c r="D52">
        <v>-0.58250000000000002</v>
      </c>
      <c r="E52">
        <v>0.41668333300001331</v>
      </c>
      <c r="AD52" t="s">
        <v>112</v>
      </c>
      <c r="AE52" t="s">
        <v>115</v>
      </c>
      <c r="AF52">
        <v>7.58</v>
      </c>
      <c r="AG52">
        <v>3.36</v>
      </c>
      <c r="AH52" t="s">
        <v>112</v>
      </c>
      <c r="AI52" t="s">
        <v>123</v>
      </c>
      <c r="AJ52">
        <v>10.23</v>
      </c>
      <c r="AK52">
        <v>3.73</v>
      </c>
    </row>
    <row r="53" spans="2:37">
      <c r="C53" t="s">
        <v>85</v>
      </c>
      <c r="D53">
        <v>-1.375</v>
      </c>
      <c r="E53">
        <v>0.19621416870348729</v>
      </c>
      <c r="AB53" s="105"/>
      <c r="AE53" t="s">
        <v>115</v>
      </c>
      <c r="AF53">
        <v>8.2100000000000009</v>
      </c>
      <c r="AG53">
        <v>3.4</v>
      </c>
      <c r="AI53" t="s">
        <v>123</v>
      </c>
      <c r="AJ53">
        <v>6.91</v>
      </c>
      <c r="AK53">
        <v>3.82</v>
      </c>
    </row>
    <row r="54" spans="2:37">
      <c r="C54" t="s">
        <v>86</v>
      </c>
      <c r="D54">
        <v>-1.62</v>
      </c>
      <c r="E54">
        <v>0.16268579122549923</v>
      </c>
      <c r="AB54" s="105"/>
      <c r="AE54" t="s">
        <v>115</v>
      </c>
      <c r="AF54">
        <v>7.88</v>
      </c>
      <c r="AG54">
        <v>3.36</v>
      </c>
      <c r="AI54" t="s">
        <v>123</v>
      </c>
      <c r="AJ54">
        <v>7.81</v>
      </c>
      <c r="AK54">
        <v>3.91</v>
      </c>
    </row>
    <row r="55" spans="2:37">
      <c r="C55" t="s">
        <v>87</v>
      </c>
      <c r="D55">
        <v>-0.92749999999999999</v>
      </c>
      <c r="E55">
        <v>0.15348724159790397</v>
      </c>
      <c r="AB55" s="105"/>
      <c r="AE55" t="s">
        <v>115</v>
      </c>
      <c r="AF55">
        <v>7.52</v>
      </c>
      <c r="AG55">
        <v>3.16</v>
      </c>
      <c r="AI55" t="s">
        <v>123</v>
      </c>
      <c r="AJ55">
        <v>8.4700000000000006</v>
      </c>
      <c r="AK55">
        <v>3.62</v>
      </c>
    </row>
    <row r="56" spans="2:37">
      <c r="C56" t="s">
        <v>88</v>
      </c>
      <c r="D56">
        <v>-0.49249999999999999</v>
      </c>
      <c r="E56">
        <v>0.30804491014569041</v>
      </c>
      <c r="AE56" t="s">
        <v>116</v>
      </c>
      <c r="AF56">
        <v>7.03</v>
      </c>
      <c r="AG56">
        <v>3.36</v>
      </c>
      <c r="AI56" t="s">
        <v>124</v>
      </c>
      <c r="AJ56">
        <v>6.7</v>
      </c>
      <c r="AK56">
        <v>3.59</v>
      </c>
    </row>
    <row r="57" spans="2:37">
      <c r="C57" t="s">
        <v>89</v>
      </c>
      <c r="D57">
        <v>-1.1525000000000001</v>
      </c>
      <c r="E57">
        <v>0.53624465809305155</v>
      </c>
      <c r="AB57" s="105"/>
      <c r="AE57" t="s">
        <v>116</v>
      </c>
      <c r="AF57">
        <v>7.27</v>
      </c>
      <c r="AG57">
        <v>3.19</v>
      </c>
      <c r="AI57" t="s">
        <v>124</v>
      </c>
      <c r="AJ57">
        <v>7.04</v>
      </c>
      <c r="AK57">
        <v>3.61</v>
      </c>
    </row>
    <row r="58" spans="2:37">
      <c r="B58" t="s">
        <v>112</v>
      </c>
      <c r="C58" s="107" t="s">
        <v>100</v>
      </c>
      <c r="D58">
        <v>4.2074999999999996</v>
      </c>
      <c r="E58">
        <v>1.0930195179715094</v>
      </c>
      <c r="AB58" s="105"/>
      <c r="AE58" t="s">
        <v>116</v>
      </c>
      <c r="AF58">
        <v>6.6</v>
      </c>
      <c r="AG58">
        <v>3.13</v>
      </c>
      <c r="AI58" t="s">
        <v>124</v>
      </c>
      <c r="AJ58">
        <v>6.03</v>
      </c>
      <c r="AK58">
        <v>3.64</v>
      </c>
    </row>
    <row r="59" spans="2:37">
      <c r="C59" t="s">
        <v>82</v>
      </c>
      <c r="D59">
        <v>4.585</v>
      </c>
      <c r="E59">
        <v>1.4653441006580459</v>
      </c>
      <c r="AB59" s="105"/>
      <c r="AE59" t="s">
        <v>116</v>
      </c>
      <c r="AF59">
        <v>7.55</v>
      </c>
      <c r="AG59">
        <v>3.28</v>
      </c>
      <c r="AI59" t="s">
        <v>124</v>
      </c>
      <c r="AJ59">
        <v>10.7</v>
      </c>
      <c r="AK59">
        <v>3.64</v>
      </c>
    </row>
    <row r="60" spans="2:37">
      <c r="C60" t="s">
        <v>83</v>
      </c>
      <c r="D60">
        <v>3.9975000000000001</v>
      </c>
      <c r="E60">
        <v>2.0874765467744369</v>
      </c>
      <c r="AE60" t="s">
        <v>117</v>
      </c>
      <c r="AF60">
        <v>6.7</v>
      </c>
      <c r="AG60">
        <v>3.25</v>
      </c>
      <c r="AI60" t="s">
        <v>125</v>
      </c>
      <c r="AJ60">
        <v>9.0299999999999994</v>
      </c>
      <c r="AK60">
        <v>3.73</v>
      </c>
    </row>
    <row r="61" spans="2:37">
      <c r="C61" t="s">
        <v>84</v>
      </c>
      <c r="D61">
        <v>4.1074999999999999</v>
      </c>
      <c r="E61">
        <v>1.3571630950871985</v>
      </c>
      <c r="AE61" t="s">
        <v>117</v>
      </c>
      <c r="AF61">
        <v>5.62</v>
      </c>
      <c r="AG61">
        <v>3.37</v>
      </c>
      <c r="AI61" t="s">
        <v>125</v>
      </c>
      <c r="AJ61">
        <v>8.73</v>
      </c>
      <c r="AK61">
        <v>3.6</v>
      </c>
    </row>
    <row r="62" spans="2:37">
      <c r="C62" t="s">
        <v>85</v>
      </c>
      <c r="D62">
        <v>6.01</v>
      </c>
      <c r="E62">
        <v>1.2108123994519788</v>
      </c>
      <c r="AE62" t="s">
        <v>117</v>
      </c>
      <c r="AF62">
        <v>6.69</v>
      </c>
      <c r="AG62">
        <v>3.47</v>
      </c>
      <c r="AI62" t="s">
        <v>125</v>
      </c>
      <c r="AJ62">
        <v>6.01</v>
      </c>
      <c r="AK62">
        <v>3.56</v>
      </c>
    </row>
    <row r="63" spans="2:37">
      <c r="C63" t="s">
        <v>86</v>
      </c>
      <c r="D63">
        <v>2.7925</v>
      </c>
      <c r="E63">
        <v>2.1228655947405937</v>
      </c>
      <c r="AE63" t="s">
        <v>117</v>
      </c>
      <c r="AF63">
        <v>7.07</v>
      </c>
      <c r="AG63">
        <v>3.36</v>
      </c>
      <c r="AI63" t="s">
        <v>125</v>
      </c>
      <c r="AJ63">
        <v>7.63</v>
      </c>
      <c r="AK63">
        <v>4.08</v>
      </c>
    </row>
    <row r="64" spans="2:37">
      <c r="C64" t="s">
        <v>87</v>
      </c>
      <c r="D64">
        <v>2.92</v>
      </c>
      <c r="E64">
        <v>0.94332744403343993</v>
      </c>
      <c r="AE64" t="s">
        <v>118</v>
      </c>
      <c r="AF64">
        <v>5.37</v>
      </c>
      <c r="AG64">
        <v>3.39</v>
      </c>
      <c r="AI64" t="s">
        <v>126</v>
      </c>
      <c r="AJ64">
        <v>8.02</v>
      </c>
      <c r="AK64">
        <v>3.75</v>
      </c>
    </row>
    <row r="65" spans="2:37">
      <c r="C65" t="s">
        <v>88</v>
      </c>
      <c r="D65">
        <v>4.4325000000000001</v>
      </c>
      <c r="E65">
        <v>1.0603890795363802</v>
      </c>
      <c r="AE65" t="s">
        <v>118</v>
      </c>
      <c r="AF65">
        <v>6.42</v>
      </c>
      <c r="AG65">
        <v>3.26</v>
      </c>
      <c r="AI65" t="s">
        <v>126</v>
      </c>
      <c r="AJ65">
        <v>10.9</v>
      </c>
      <c r="AK65">
        <v>3.82</v>
      </c>
    </row>
    <row r="66" spans="2:37">
      <c r="C66" t="s">
        <v>89</v>
      </c>
      <c r="D66">
        <v>4.2925000000000004</v>
      </c>
      <c r="E66">
        <v>1.4680684588942035</v>
      </c>
      <c r="AE66" t="s">
        <v>118</v>
      </c>
      <c r="AF66">
        <v>6.65</v>
      </c>
      <c r="AG66">
        <v>3.36</v>
      </c>
      <c r="AI66" t="s">
        <v>126</v>
      </c>
      <c r="AJ66">
        <v>10.029999999999999</v>
      </c>
      <c r="AK66">
        <v>3.66</v>
      </c>
    </row>
    <row r="67" spans="2:37">
      <c r="AE67" t="s">
        <v>118</v>
      </c>
      <c r="AF67">
        <v>8.1300000000000008</v>
      </c>
      <c r="AG67">
        <v>3.88</v>
      </c>
      <c r="AI67" t="s">
        <v>126</v>
      </c>
      <c r="AJ67">
        <v>9.94</v>
      </c>
      <c r="AK67">
        <v>3.62</v>
      </c>
    </row>
    <row r="68" spans="2:37">
      <c r="AE68" t="s">
        <v>119</v>
      </c>
      <c r="AF68">
        <v>5.12</v>
      </c>
      <c r="AG68">
        <v>3.25</v>
      </c>
      <c r="AI68" t="s">
        <v>127</v>
      </c>
      <c r="AJ68">
        <v>7.24</v>
      </c>
      <c r="AK68">
        <v>4.1900000000000004</v>
      </c>
    </row>
    <row r="69" spans="2:37">
      <c r="AE69" t="s">
        <v>119</v>
      </c>
      <c r="AF69">
        <v>4.79</v>
      </c>
      <c r="AG69">
        <v>3.27</v>
      </c>
      <c r="AI69" t="s">
        <v>127</v>
      </c>
      <c r="AJ69">
        <v>3.75</v>
      </c>
      <c r="AK69">
        <v>3.88</v>
      </c>
    </row>
    <row r="70" spans="2:37">
      <c r="AE70" t="s">
        <v>119</v>
      </c>
      <c r="AF70">
        <v>5.45</v>
      </c>
      <c r="AG70">
        <v>3</v>
      </c>
      <c r="AI70" t="s">
        <v>127</v>
      </c>
      <c r="AJ70">
        <v>8.85</v>
      </c>
      <c r="AK70">
        <v>3.9</v>
      </c>
    </row>
    <row r="71" spans="2:37">
      <c r="AE71" t="s">
        <v>119</v>
      </c>
      <c r="AF71">
        <v>5.19</v>
      </c>
      <c r="AG71">
        <v>3.82</v>
      </c>
      <c r="AI71" t="s">
        <v>127</v>
      </c>
      <c r="AJ71">
        <v>7.53</v>
      </c>
      <c r="AK71">
        <v>4.2300000000000004</v>
      </c>
    </row>
    <row r="72" spans="2:37">
      <c r="AE72" t="s">
        <v>120</v>
      </c>
      <c r="AF72">
        <v>4.5599999999999996</v>
      </c>
      <c r="AG72">
        <v>3.19</v>
      </c>
      <c r="AI72" t="s">
        <v>128</v>
      </c>
      <c r="AJ72">
        <v>5.69</v>
      </c>
      <c r="AK72">
        <v>3.97</v>
      </c>
    </row>
    <row r="73" spans="2:37">
      <c r="B73" t="s">
        <v>110</v>
      </c>
      <c r="C73" t="s">
        <v>24</v>
      </c>
      <c r="D73" t="s">
        <v>111</v>
      </c>
      <c r="E73" t="s">
        <v>98</v>
      </c>
      <c r="AE73" t="s">
        <v>120</v>
      </c>
      <c r="AF73">
        <v>3.57</v>
      </c>
      <c r="AG73">
        <v>2.92</v>
      </c>
      <c r="AI73" t="s">
        <v>128</v>
      </c>
      <c r="AJ73">
        <v>7.01</v>
      </c>
      <c r="AK73">
        <v>3.75</v>
      </c>
    </row>
    <row r="74" spans="2:37">
      <c r="B74" t="s">
        <v>114</v>
      </c>
      <c r="C74" t="s">
        <v>100</v>
      </c>
      <c r="D74">
        <v>-0.41</v>
      </c>
      <c r="E74">
        <v>0.54607691765904198</v>
      </c>
      <c r="AE74" t="s">
        <v>120</v>
      </c>
      <c r="AF74">
        <v>4.34</v>
      </c>
      <c r="AG74">
        <v>3.03</v>
      </c>
      <c r="AI74" t="s">
        <v>128</v>
      </c>
      <c r="AJ74">
        <v>7.84</v>
      </c>
      <c r="AK74">
        <v>3.88</v>
      </c>
    </row>
    <row r="75" spans="2:37">
      <c r="C75" t="s">
        <v>43</v>
      </c>
      <c r="D75">
        <v>-0.77249999999999996</v>
      </c>
      <c r="E75">
        <v>0.21823152842795202</v>
      </c>
      <c r="AE75" t="s">
        <v>120</v>
      </c>
      <c r="AF75">
        <v>5.36</v>
      </c>
      <c r="AG75">
        <v>3.28</v>
      </c>
      <c r="AI75" t="s">
        <v>128</v>
      </c>
      <c r="AJ75">
        <v>6.64</v>
      </c>
      <c r="AK75">
        <v>3.9</v>
      </c>
    </row>
    <row r="76" spans="2:37">
      <c r="C76" t="s">
        <v>44</v>
      </c>
      <c r="D76">
        <v>-1.0275000000000001</v>
      </c>
      <c r="E76">
        <v>0.32201190454184592</v>
      </c>
      <c r="AE76" t="s">
        <v>121</v>
      </c>
      <c r="AF76">
        <v>5.05</v>
      </c>
      <c r="AG76">
        <v>3.33</v>
      </c>
      <c r="AI76" t="s">
        <v>129</v>
      </c>
      <c r="AJ76">
        <v>8.02</v>
      </c>
      <c r="AK76">
        <v>3.96</v>
      </c>
    </row>
    <row r="77" spans="2:37">
      <c r="C77" t="s">
        <v>45</v>
      </c>
      <c r="D77">
        <v>-0.70499999999999996</v>
      </c>
      <c r="E77">
        <v>0.19278658321228334</v>
      </c>
      <c r="AE77" t="s">
        <v>121</v>
      </c>
      <c r="AF77">
        <v>3.9</v>
      </c>
      <c r="AG77">
        <v>3.2</v>
      </c>
      <c r="AI77" t="s">
        <v>129</v>
      </c>
      <c r="AJ77">
        <v>7.75</v>
      </c>
      <c r="AK77">
        <v>3.82</v>
      </c>
    </row>
    <row r="78" spans="2:37">
      <c r="C78" t="s">
        <v>46</v>
      </c>
      <c r="D78">
        <v>-0.41</v>
      </c>
      <c r="E78">
        <v>0.33035334618152928</v>
      </c>
      <c r="AE78" t="s">
        <v>121</v>
      </c>
      <c r="AF78">
        <v>4.18</v>
      </c>
      <c r="AG78">
        <v>3.11</v>
      </c>
      <c r="AI78" t="s">
        <v>129</v>
      </c>
      <c r="AJ78">
        <v>7.68</v>
      </c>
      <c r="AK78">
        <v>3.95</v>
      </c>
    </row>
    <row r="79" spans="2:37">
      <c r="C79" t="s">
        <v>47</v>
      </c>
      <c r="D79">
        <v>-0.71250000000000002</v>
      </c>
      <c r="E79">
        <v>0.36791076816713786</v>
      </c>
      <c r="AE79" t="s">
        <v>121</v>
      </c>
      <c r="AF79">
        <v>5.54</v>
      </c>
      <c r="AG79">
        <v>3.2</v>
      </c>
      <c r="AI79" t="s">
        <v>129</v>
      </c>
      <c r="AJ79">
        <v>9.86</v>
      </c>
      <c r="AK79">
        <v>3.85</v>
      </c>
    </row>
    <row r="80" spans="2:37">
      <c r="C80" t="s">
        <v>48</v>
      </c>
      <c r="D80">
        <v>-0.35749999999999998</v>
      </c>
      <c r="E80">
        <v>0.13200378782444094</v>
      </c>
      <c r="AE80" t="s">
        <v>122</v>
      </c>
      <c r="AF80">
        <v>7.64</v>
      </c>
      <c r="AG80">
        <v>3.24</v>
      </c>
      <c r="AI80" t="s">
        <v>130</v>
      </c>
      <c r="AJ80">
        <v>7.14</v>
      </c>
      <c r="AK80">
        <v>3.93</v>
      </c>
    </row>
    <row r="81" spans="2:37">
      <c r="C81" t="s">
        <v>49</v>
      </c>
      <c r="D81">
        <v>0.36249999999999999</v>
      </c>
      <c r="E81">
        <v>0.4659309677051599</v>
      </c>
      <c r="AE81" t="s">
        <v>122</v>
      </c>
      <c r="AF81">
        <v>5.7</v>
      </c>
      <c r="AG81">
        <v>3.28</v>
      </c>
      <c r="AI81" t="s">
        <v>130</v>
      </c>
      <c r="AJ81">
        <v>6.55</v>
      </c>
      <c r="AK81">
        <v>3.6</v>
      </c>
    </row>
    <row r="82" spans="2:37">
      <c r="C82" t="s">
        <v>50</v>
      </c>
      <c r="D82">
        <v>-0.44</v>
      </c>
      <c r="E82">
        <v>0.34244220923634183</v>
      </c>
      <c r="AE82" t="s">
        <v>122</v>
      </c>
      <c r="AF82">
        <v>7.55</v>
      </c>
      <c r="AG82">
        <v>3.26</v>
      </c>
      <c r="AI82" t="s">
        <v>130</v>
      </c>
      <c r="AJ82">
        <v>8.69</v>
      </c>
      <c r="AK82">
        <v>3.71</v>
      </c>
    </row>
    <row r="83" spans="2:37">
      <c r="B83" t="s">
        <v>112</v>
      </c>
      <c r="C83" t="s">
        <v>100</v>
      </c>
      <c r="D83">
        <v>3.49</v>
      </c>
      <c r="E83">
        <v>0.8481745103456011</v>
      </c>
      <c r="AE83" t="s">
        <v>122</v>
      </c>
      <c r="AF83">
        <v>8.1999999999999993</v>
      </c>
      <c r="AG83">
        <v>3.61</v>
      </c>
      <c r="AI83" t="s">
        <v>130</v>
      </c>
      <c r="AJ83">
        <v>9.73</v>
      </c>
      <c r="AK83">
        <v>3.7</v>
      </c>
    </row>
    <row r="84" spans="2:37">
      <c r="C84" t="s">
        <v>43</v>
      </c>
      <c r="D84">
        <v>4.4775</v>
      </c>
      <c r="E84">
        <v>0.25329495323305073</v>
      </c>
    </row>
    <row r="85" spans="2:37">
      <c r="C85" t="s">
        <v>44</v>
      </c>
      <c r="D85">
        <v>3.8725000000000001</v>
      </c>
      <c r="E85">
        <v>0.36700363304287137</v>
      </c>
    </row>
    <row r="86" spans="2:37">
      <c r="C86" t="s">
        <v>45</v>
      </c>
      <c r="D86">
        <v>3.1575000000000002</v>
      </c>
      <c r="E86">
        <v>0.6372532202089437</v>
      </c>
    </row>
    <row r="87" spans="2:37">
      <c r="C87" t="s">
        <v>46</v>
      </c>
      <c r="D87">
        <v>3.17</v>
      </c>
      <c r="E87">
        <v>0.93041209507758693</v>
      </c>
    </row>
    <row r="88" spans="2:37">
      <c r="C88" t="s">
        <v>47</v>
      </c>
      <c r="D88">
        <v>1.8025</v>
      </c>
      <c r="E88">
        <v>0.4798176737053359</v>
      </c>
    </row>
    <row r="89" spans="2:37">
      <c r="C89" t="s">
        <v>48</v>
      </c>
      <c r="D89">
        <v>1.3525</v>
      </c>
      <c r="E89">
        <v>0.58448695451652366</v>
      </c>
    </row>
    <row r="90" spans="2:37">
      <c r="C90" t="s">
        <v>49</v>
      </c>
      <c r="D90">
        <v>1.4575</v>
      </c>
      <c r="E90">
        <v>0.72380361056481768</v>
      </c>
    </row>
    <row r="91" spans="2:37">
      <c r="C91" t="s">
        <v>50</v>
      </c>
      <c r="D91">
        <v>3.9249999999999998</v>
      </c>
      <c r="E91">
        <v>1.0109566426575043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85D6-C65F-4FCD-9588-19A829E6B385}">
  <dimension ref="A1:F41"/>
  <sheetViews>
    <sheetView workbookViewId="0">
      <selection activeCell="E1" sqref="E1:F1048576"/>
    </sheetView>
  </sheetViews>
  <sheetFormatPr defaultRowHeight="15.6"/>
  <sheetData>
    <row r="1" spans="1:6">
      <c r="A1" t="s">
        <v>131</v>
      </c>
      <c r="B1" t="s">
        <v>24</v>
      </c>
      <c r="C1" t="s">
        <v>133</v>
      </c>
      <c r="D1" t="s">
        <v>134</v>
      </c>
      <c r="E1" t="s">
        <v>135</v>
      </c>
      <c r="F1" t="s">
        <v>136</v>
      </c>
    </row>
    <row r="2" spans="1:6">
      <c r="A2" t="s">
        <v>132</v>
      </c>
      <c r="B2" t="s">
        <v>80</v>
      </c>
      <c r="C2">
        <v>-0.79500000000000004</v>
      </c>
      <c r="D2">
        <v>0.45420259796703055</v>
      </c>
    </row>
    <row r="3" spans="1:6">
      <c r="A3" t="s">
        <v>132</v>
      </c>
      <c r="B3" t="s">
        <v>100</v>
      </c>
      <c r="C3">
        <v>-1.19</v>
      </c>
      <c r="D3">
        <v>0.64233947411006831</v>
      </c>
    </row>
    <row r="4" spans="1:6">
      <c r="A4" t="s">
        <v>132</v>
      </c>
      <c r="B4" t="s">
        <v>81</v>
      </c>
      <c r="C4">
        <v>4.7625000000000002</v>
      </c>
      <c r="D4">
        <v>0.86826935144957507</v>
      </c>
    </row>
    <row r="5" spans="1:6">
      <c r="A5" t="s">
        <v>132</v>
      </c>
      <c r="B5" t="s">
        <v>102</v>
      </c>
      <c r="C5">
        <v>4.2074999999999996</v>
      </c>
      <c r="D5">
        <v>1.0930195179715094</v>
      </c>
    </row>
    <row r="6" spans="1:6">
      <c r="A6" t="s">
        <v>132</v>
      </c>
      <c r="B6" t="s">
        <v>82</v>
      </c>
      <c r="C6">
        <v>-0.50249999999999995</v>
      </c>
      <c r="D6">
        <v>0.60802275176728959</v>
      </c>
      <c r="E6" s="105">
        <v>0.57773109243697462</v>
      </c>
      <c r="F6" s="105">
        <v>0.51094348888007513</v>
      </c>
    </row>
    <row r="7" spans="1:6">
      <c r="A7" t="s">
        <v>132</v>
      </c>
      <c r="B7" t="s">
        <v>83</v>
      </c>
      <c r="C7">
        <v>-1.1325000000000001</v>
      </c>
      <c r="D7">
        <v>0.67942990808471182</v>
      </c>
      <c r="E7" s="105">
        <v>4.8319327731092515E-2</v>
      </c>
      <c r="F7" s="105">
        <v>0.57094950259219479</v>
      </c>
    </row>
    <row r="8" spans="1:6">
      <c r="A8" t="s">
        <v>132</v>
      </c>
      <c r="B8" t="s">
        <v>84</v>
      </c>
      <c r="C8">
        <v>-0.58250000000000002</v>
      </c>
      <c r="D8">
        <v>0.41668333300001331</v>
      </c>
      <c r="E8" s="105">
        <v>0.51050420168067223</v>
      </c>
      <c r="F8" s="105">
        <v>0.35015406134454918</v>
      </c>
    </row>
    <row r="9" spans="1:6">
      <c r="A9" t="s">
        <v>132</v>
      </c>
      <c r="B9" t="s">
        <v>85</v>
      </c>
      <c r="C9">
        <v>-1.375</v>
      </c>
      <c r="D9">
        <v>0.19621416870348729</v>
      </c>
      <c r="E9" s="105">
        <v>-0.15546218487394955</v>
      </c>
      <c r="F9" s="105">
        <v>0.16488585605334954</v>
      </c>
    </row>
    <row r="10" spans="1:6">
      <c r="A10" t="s">
        <v>132</v>
      </c>
      <c r="B10" t="s">
        <v>86</v>
      </c>
      <c r="C10">
        <v>-1.62</v>
      </c>
      <c r="D10">
        <v>0.16268579122549923</v>
      </c>
      <c r="E10" s="105">
        <v>-0.36134453781512621</v>
      </c>
      <c r="F10" s="105">
        <v>0.13671074892899107</v>
      </c>
    </row>
    <row r="11" spans="1:6">
      <c r="A11" t="s">
        <v>132</v>
      </c>
      <c r="B11" t="s">
        <v>87</v>
      </c>
      <c r="C11">
        <v>-0.92749999999999999</v>
      </c>
      <c r="D11">
        <v>0.15348724159790397</v>
      </c>
      <c r="E11" s="105">
        <v>0.2205882352941177</v>
      </c>
      <c r="F11" s="105">
        <v>0.12898087529235611</v>
      </c>
    </row>
    <row r="12" spans="1:6">
      <c r="A12" t="s">
        <v>132</v>
      </c>
      <c r="B12" t="s">
        <v>88</v>
      </c>
      <c r="C12">
        <v>-0.49249999999999999</v>
      </c>
      <c r="D12">
        <v>0.30804491014569041</v>
      </c>
      <c r="E12" s="105">
        <v>0.58613445378151263</v>
      </c>
      <c r="F12" s="105">
        <v>0.25886126902999207</v>
      </c>
    </row>
    <row r="13" spans="1:6">
      <c r="A13" t="s">
        <v>132</v>
      </c>
      <c r="B13" t="s">
        <v>89</v>
      </c>
      <c r="C13">
        <v>-1.1525000000000001</v>
      </c>
      <c r="D13">
        <v>0.53624465809305155</v>
      </c>
      <c r="E13" s="105">
        <v>3.1512605042016778E-2</v>
      </c>
      <c r="F13" s="105">
        <v>0.45062576310340435</v>
      </c>
    </row>
    <row r="14" spans="1:6">
      <c r="A14" t="s">
        <v>132</v>
      </c>
      <c r="B14" t="s">
        <v>90</v>
      </c>
      <c r="C14">
        <v>4.585</v>
      </c>
      <c r="D14">
        <v>1.4653441006580459</v>
      </c>
      <c r="E14" s="105">
        <v>8.9720736779560439E-2</v>
      </c>
      <c r="F14" s="105">
        <v>0.34826954264005816</v>
      </c>
    </row>
    <row r="15" spans="1:6">
      <c r="A15" t="s">
        <v>132</v>
      </c>
      <c r="B15" t="s">
        <v>91</v>
      </c>
      <c r="C15">
        <v>3.9975000000000001</v>
      </c>
      <c r="D15">
        <v>2.0874765467744369</v>
      </c>
      <c r="E15" s="105">
        <v>-4.9910873440285136E-2</v>
      </c>
      <c r="F15" s="105">
        <v>0.496132274931536</v>
      </c>
    </row>
    <row r="16" spans="1:6">
      <c r="A16" t="s">
        <v>132</v>
      </c>
      <c r="B16" t="s">
        <v>92</v>
      </c>
      <c r="C16">
        <v>4.1074999999999999</v>
      </c>
      <c r="D16">
        <v>1.3571630950871985</v>
      </c>
      <c r="E16" s="105">
        <v>-2.3767082590611943E-2</v>
      </c>
      <c r="F16" s="105">
        <v>0.32255807369868084</v>
      </c>
    </row>
    <row r="17" spans="1:6">
      <c r="A17" t="s">
        <v>132</v>
      </c>
      <c r="B17" t="s">
        <v>93</v>
      </c>
      <c r="C17">
        <v>6.01</v>
      </c>
      <c r="D17">
        <v>1.2108123994519788</v>
      </c>
      <c r="E17" s="105">
        <v>0.42840166369578137</v>
      </c>
      <c r="F17" s="105">
        <v>0.28777478299512355</v>
      </c>
    </row>
    <row r="18" spans="1:6">
      <c r="A18" t="s">
        <v>132</v>
      </c>
      <c r="B18" t="s">
        <v>94</v>
      </c>
      <c r="C18">
        <v>2.7925</v>
      </c>
      <c r="D18">
        <v>2.1228655947405937</v>
      </c>
      <c r="E18" s="105">
        <v>-0.33630421865715976</v>
      </c>
      <c r="F18" s="105">
        <v>0.50454321918968359</v>
      </c>
    </row>
    <row r="19" spans="1:6">
      <c r="A19" t="s">
        <v>132</v>
      </c>
      <c r="B19" t="s">
        <v>95</v>
      </c>
      <c r="C19">
        <v>2.92</v>
      </c>
      <c r="D19">
        <v>0.94332744403343993</v>
      </c>
      <c r="E19" s="105">
        <v>-0.30600118835412948</v>
      </c>
      <c r="F19" s="105">
        <v>0.22420141272333741</v>
      </c>
    </row>
    <row r="20" spans="1:6">
      <c r="A20" t="s">
        <v>132</v>
      </c>
      <c r="B20" t="s">
        <v>96</v>
      </c>
      <c r="C20">
        <v>4.4325000000000001</v>
      </c>
      <c r="D20">
        <v>1.0603890795363802</v>
      </c>
      <c r="E20" s="105">
        <v>5.3475935828877053E-2</v>
      </c>
      <c r="F20" s="105">
        <v>0.2520235483152406</v>
      </c>
    </row>
    <row r="21" spans="1:6">
      <c r="A21" t="s">
        <v>132</v>
      </c>
      <c r="B21" t="s">
        <v>97</v>
      </c>
      <c r="C21">
        <v>4.2925000000000004</v>
      </c>
      <c r="D21">
        <v>1.4680684588942035</v>
      </c>
      <c r="E21" s="105">
        <v>2.0202020202020221E-2</v>
      </c>
      <c r="F21" s="105">
        <v>0.34891704311211014</v>
      </c>
    </row>
    <row r="22" spans="1:6">
      <c r="A22" t="s">
        <v>19</v>
      </c>
      <c r="B22" t="s">
        <v>7</v>
      </c>
      <c r="C22">
        <v>-0.54749999999999999</v>
      </c>
      <c r="D22">
        <v>0.1510794492973811</v>
      </c>
    </row>
    <row r="23" spans="1:6">
      <c r="A23" t="s">
        <v>19</v>
      </c>
      <c r="B23" t="s">
        <v>100</v>
      </c>
      <c r="C23">
        <v>-0.41</v>
      </c>
      <c r="D23">
        <v>0.54607691765904198</v>
      </c>
    </row>
    <row r="24" spans="1:6">
      <c r="A24" t="s">
        <v>19</v>
      </c>
      <c r="B24" t="s">
        <v>41</v>
      </c>
      <c r="C24">
        <v>2.9824999999999999</v>
      </c>
      <c r="D24">
        <v>0.83288154419861582</v>
      </c>
    </row>
    <row r="25" spans="1:6">
      <c r="A25" t="s">
        <v>19</v>
      </c>
      <c r="B25" t="s">
        <v>101</v>
      </c>
      <c r="C25">
        <v>3.49</v>
      </c>
      <c r="D25">
        <v>0.8481745103456011</v>
      </c>
    </row>
    <row r="26" spans="1:6">
      <c r="A26" t="s">
        <v>19</v>
      </c>
      <c r="B26" t="s">
        <v>43</v>
      </c>
      <c r="C26">
        <v>-0.77249999999999996</v>
      </c>
      <c r="D26">
        <v>0.21823152842795202</v>
      </c>
      <c r="E26" s="105">
        <v>-0.88414634146341475</v>
      </c>
      <c r="F26" s="105">
        <v>0.53227202055598033</v>
      </c>
    </row>
    <row r="27" spans="1:6">
      <c r="A27" t="s">
        <v>19</v>
      </c>
      <c r="B27" t="s">
        <v>44</v>
      </c>
      <c r="C27">
        <v>-1.0275000000000001</v>
      </c>
      <c r="D27">
        <v>0.32201190454184592</v>
      </c>
      <c r="E27" s="105">
        <v>-1.5060975609756102</v>
      </c>
      <c r="F27" s="105">
        <v>0.7853948891264535</v>
      </c>
    </row>
    <row r="28" spans="1:6">
      <c r="A28" t="s">
        <v>19</v>
      </c>
      <c r="B28" t="s">
        <v>45</v>
      </c>
      <c r="C28">
        <v>-0.70499999999999996</v>
      </c>
      <c r="D28">
        <v>0.19278658321228334</v>
      </c>
      <c r="E28" s="105">
        <v>-0.71951219512195175</v>
      </c>
      <c r="F28" s="105">
        <v>0.47021117856654465</v>
      </c>
    </row>
    <row r="29" spans="1:6">
      <c r="A29" t="s">
        <v>19</v>
      </c>
      <c r="B29" t="s">
        <v>46</v>
      </c>
      <c r="C29">
        <v>-0.41</v>
      </c>
      <c r="D29">
        <v>0.33035334618152928</v>
      </c>
      <c r="E29" s="105">
        <v>0</v>
      </c>
      <c r="F29" s="105">
        <v>0.80573986873543735</v>
      </c>
    </row>
    <row r="30" spans="1:6">
      <c r="A30" t="s">
        <v>19</v>
      </c>
      <c r="B30" t="s">
        <v>47</v>
      </c>
      <c r="C30">
        <v>-0.71250000000000002</v>
      </c>
      <c r="D30">
        <v>0.36791076816713786</v>
      </c>
      <c r="E30" s="105">
        <v>-0.7378048780487807</v>
      </c>
      <c r="F30" s="105">
        <v>0.89734333699301916</v>
      </c>
    </row>
    <row r="31" spans="1:6">
      <c r="A31" t="s">
        <v>19</v>
      </c>
      <c r="B31" t="s">
        <v>48</v>
      </c>
      <c r="C31">
        <v>-0.35749999999999998</v>
      </c>
      <c r="D31">
        <v>0.13200378782444094</v>
      </c>
      <c r="E31" s="105">
        <v>0.12804878048780502</v>
      </c>
      <c r="F31" s="105">
        <v>0.32196045810839236</v>
      </c>
    </row>
    <row r="32" spans="1:6">
      <c r="A32" t="s">
        <v>19</v>
      </c>
      <c r="B32" t="s">
        <v>49</v>
      </c>
      <c r="C32">
        <v>0.36249999999999999</v>
      </c>
      <c r="D32">
        <v>0.4659309677051599</v>
      </c>
      <c r="E32" s="105">
        <v>1.8841463414634143</v>
      </c>
      <c r="F32" s="105">
        <v>1.1364169944028288</v>
      </c>
    </row>
    <row r="33" spans="1:6">
      <c r="A33" t="s">
        <v>19</v>
      </c>
      <c r="B33" t="s">
        <v>50</v>
      </c>
      <c r="C33">
        <v>-0.44</v>
      </c>
      <c r="D33">
        <v>0.34244220923634183</v>
      </c>
      <c r="E33" s="105">
        <v>-7.3170731707316972E-2</v>
      </c>
      <c r="F33" s="105">
        <v>0.83522490057644361</v>
      </c>
    </row>
    <row r="34" spans="1:6">
      <c r="A34" t="s">
        <v>19</v>
      </c>
      <c r="B34" t="s">
        <v>51</v>
      </c>
      <c r="C34">
        <v>4.4775</v>
      </c>
      <c r="D34">
        <v>0.25329495323305073</v>
      </c>
      <c r="E34" s="105">
        <v>0.28295128939828074</v>
      </c>
      <c r="F34" s="105">
        <v>7.2577350496576265E-2</v>
      </c>
    </row>
    <row r="35" spans="1:6">
      <c r="A35" t="s">
        <v>19</v>
      </c>
      <c r="B35" t="s">
        <v>52</v>
      </c>
      <c r="C35">
        <v>3.8725000000000001</v>
      </c>
      <c r="D35">
        <v>0.36700363304287137</v>
      </c>
      <c r="E35" s="105">
        <v>0.10959885386819476</v>
      </c>
      <c r="F35" s="105">
        <v>0.10515863410970525</v>
      </c>
    </row>
    <row r="36" spans="1:6">
      <c r="A36" t="s">
        <v>19</v>
      </c>
      <c r="B36" t="s">
        <v>53</v>
      </c>
      <c r="C36">
        <v>3.1575000000000002</v>
      </c>
      <c r="D36">
        <v>0.6372532202089437</v>
      </c>
      <c r="E36" s="105">
        <v>-9.5272206303724946E-2</v>
      </c>
      <c r="F36" s="105">
        <v>0.18259404590514108</v>
      </c>
    </row>
    <row r="37" spans="1:6">
      <c r="A37" t="s">
        <v>19</v>
      </c>
      <c r="B37" t="s">
        <v>54</v>
      </c>
      <c r="C37">
        <v>3.17</v>
      </c>
      <c r="D37">
        <v>0.93041209507758693</v>
      </c>
      <c r="E37" s="105">
        <v>-9.1690544412607392E-2</v>
      </c>
      <c r="F37" s="105">
        <v>0.26659372351793359</v>
      </c>
    </row>
    <row r="38" spans="1:6">
      <c r="A38" t="s">
        <v>19</v>
      </c>
      <c r="B38" t="s">
        <v>55</v>
      </c>
      <c r="C38">
        <v>1.8025</v>
      </c>
      <c r="D38">
        <v>0.4798176737053359</v>
      </c>
      <c r="E38" s="105">
        <v>-0.48352435530085958</v>
      </c>
      <c r="F38" s="105">
        <v>0.1374835741276034</v>
      </c>
    </row>
    <row r="39" spans="1:6">
      <c r="A39" t="s">
        <v>19</v>
      </c>
      <c r="B39" t="s">
        <v>56</v>
      </c>
      <c r="C39">
        <v>1.3525</v>
      </c>
      <c r="D39">
        <v>0.58448695451652366</v>
      </c>
      <c r="E39" s="105">
        <v>-0.61246418338108888</v>
      </c>
      <c r="F39" s="105">
        <v>0.16747477206777139</v>
      </c>
    </row>
    <row r="40" spans="1:6">
      <c r="A40" t="s">
        <v>19</v>
      </c>
      <c r="B40" t="s">
        <v>57</v>
      </c>
      <c r="C40">
        <v>1.4575</v>
      </c>
      <c r="D40">
        <v>0.72380361056481768</v>
      </c>
      <c r="E40" s="105">
        <v>-0.58237822349570201</v>
      </c>
      <c r="F40" s="105">
        <v>0.20739358468905988</v>
      </c>
    </row>
    <row r="41" spans="1:6">
      <c r="A41" t="s">
        <v>19</v>
      </c>
      <c r="B41" t="s">
        <v>58</v>
      </c>
      <c r="C41">
        <v>3.9249999999999998</v>
      </c>
      <c r="D41">
        <v>1.0109566426575043</v>
      </c>
      <c r="E41" s="105">
        <v>0.12464183381088816</v>
      </c>
      <c r="F41" s="105">
        <v>0.28967239044627624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C03E-BA40-4BB4-9271-4EADCC328327}">
  <dimension ref="A1:F161"/>
  <sheetViews>
    <sheetView workbookViewId="0">
      <selection activeCell="I65" sqref="I65"/>
    </sheetView>
  </sheetViews>
  <sheetFormatPr defaultRowHeight="15.6"/>
  <sheetData>
    <row r="1" spans="1:6">
      <c r="A1" t="s">
        <v>131</v>
      </c>
      <c r="B1" t="s">
        <v>0</v>
      </c>
      <c r="C1" t="s">
        <v>6</v>
      </c>
      <c r="D1" t="s">
        <v>109</v>
      </c>
    </row>
    <row r="2" spans="1:6">
      <c r="A2" t="s">
        <v>19</v>
      </c>
      <c r="B2" t="s">
        <v>80</v>
      </c>
      <c r="C2">
        <v>2.91</v>
      </c>
      <c r="D2">
        <v>3.64</v>
      </c>
    </row>
    <row r="3" spans="1:6">
      <c r="A3" t="s">
        <v>19</v>
      </c>
      <c r="B3" t="s">
        <v>80</v>
      </c>
      <c r="C3">
        <v>2.8</v>
      </c>
      <c r="D3">
        <v>3.25</v>
      </c>
    </row>
    <row r="4" spans="1:6">
      <c r="A4" t="s">
        <v>19</v>
      </c>
      <c r="B4" t="s">
        <v>80</v>
      </c>
      <c r="C4">
        <v>2.71</v>
      </c>
      <c r="D4">
        <v>3.32</v>
      </c>
    </row>
    <row r="5" spans="1:6">
      <c r="A5" t="s">
        <v>19</v>
      </c>
      <c r="B5" t="s">
        <v>80</v>
      </c>
      <c r="C5">
        <v>2.93</v>
      </c>
      <c r="D5">
        <v>3.33</v>
      </c>
    </row>
    <row r="6" spans="1:6">
      <c r="A6" t="s">
        <v>19</v>
      </c>
      <c r="B6" t="s">
        <v>100</v>
      </c>
      <c r="C6">
        <v>3</v>
      </c>
      <c r="D6">
        <v>3.42</v>
      </c>
    </row>
    <row r="7" spans="1:6">
      <c r="A7" t="s">
        <v>19</v>
      </c>
      <c r="B7" t="s">
        <v>100</v>
      </c>
      <c r="C7">
        <v>2.8</v>
      </c>
      <c r="D7">
        <v>3.67</v>
      </c>
    </row>
    <row r="8" spans="1:6">
      <c r="A8" t="s">
        <v>19</v>
      </c>
      <c r="B8" t="s">
        <v>100</v>
      </c>
      <c r="C8">
        <v>2.76</v>
      </c>
      <c r="D8">
        <v>3.47</v>
      </c>
    </row>
    <row r="9" spans="1:6">
      <c r="A9" t="s">
        <v>19</v>
      </c>
      <c r="B9" t="s">
        <v>100</v>
      </c>
      <c r="C9">
        <v>3.78</v>
      </c>
      <c r="D9">
        <v>3.42</v>
      </c>
    </row>
    <row r="10" spans="1:6">
      <c r="A10" t="s">
        <v>19</v>
      </c>
      <c r="B10" t="s">
        <v>108</v>
      </c>
      <c r="C10">
        <v>7.41</v>
      </c>
      <c r="D10">
        <v>3.36</v>
      </c>
    </row>
    <row r="11" spans="1:6">
      <c r="A11" t="s">
        <v>19</v>
      </c>
      <c r="B11" t="s">
        <v>108</v>
      </c>
      <c r="C11">
        <v>6.26</v>
      </c>
      <c r="D11">
        <v>3.55</v>
      </c>
    </row>
    <row r="12" spans="1:6">
      <c r="A12" t="s">
        <v>19</v>
      </c>
      <c r="B12" t="s">
        <v>108</v>
      </c>
      <c r="C12">
        <v>5.5</v>
      </c>
      <c r="D12">
        <v>3.44</v>
      </c>
    </row>
    <row r="13" spans="1:6">
      <c r="A13" t="s">
        <v>19</v>
      </c>
      <c r="B13" t="s">
        <v>108</v>
      </c>
      <c r="C13">
        <v>6.19</v>
      </c>
      <c r="D13">
        <v>3.08</v>
      </c>
    </row>
    <row r="14" spans="1:6">
      <c r="A14" t="s">
        <v>19</v>
      </c>
      <c r="B14" t="s">
        <v>101</v>
      </c>
      <c r="C14">
        <v>7.49</v>
      </c>
      <c r="D14">
        <v>3.32</v>
      </c>
      <c r="F14" s="108"/>
    </row>
    <row r="15" spans="1:6">
      <c r="A15" t="s">
        <v>19</v>
      </c>
      <c r="B15" t="s">
        <v>101</v>
      </c>
      <c r="C15">
        <v>6.57</v>
      </c>
      <c r="D15">
        <v>3.39</v>
      </c>
    </row>
    <row r="16" spans="1:6">
      <c r="A16" t="s">
        <v>19</v>
      </c>
      <c r="B16" t="s">
        <v>101</v>
      </c>
      <c r="C16">
        <v>5.52</v>
      </c>
      <c r="D16">
        <v>3.09</v>
      </c>
    </row>
    <row r="17" spans="1:4">
      <c r="A17" t="s">
        <v>19</v>
      </c>
      <c r="B17" t="s">
        <v>101</v>
      </c>
      <c r="C17">
        <v>7.23</v>
      </c>
      <c r="D17">
        <v>3.05</v>
      </c>
    </row>
    <row r="18" spans="1:4">
      <c r="A18" t="s">
        <v>19</v>
      </c>
      <c r="B18" t="s">
        <v>43</v>
      </c>
      <c r="C18">
        <v>2.74</v>
      </c>
      <c r="D18">
        <v>3.43</v>
      </c>
    </row>
    <row r="19" spans="1:4">
      <c r="A19" t="s">
        <v>19</v>
      </c>
      <c r="B19" t="s">
        <v>43</v>
      </c>
      <c r="C19">
        <v>2.5099999999999998</v>
      </c>
      <c r="D19">
        <v>3.54</v>
      </c>
    </row>
    <row r="20" spans="1:4">
      <c r="A20" t="s">
        <v>19</v>
      </c>
      <c r="B20" t="s">
        <v>43</v>
      </c>
      <c r="C20">
        <v>2.4300000000000002</v>
      </c>
      <c r="D20">
        <v>3.28</v>
      </c>
    </row>
    <row r="21" spans="1:4">
      <c r="A21" t="s">
        <v>19</v>
      </c>
      <c r="B21" t="s">
        <v>43</v>
      </c>
      <c r="C21">
        <v>2.89</v>
      </c>
      <c r="D21">
        <v>3.41</v>
      </c>
    </row>
    <row r="22" spans="1:4">
      <c r="A22" t="s">
        <v>19</v>
      </c>
      <c r="B22" t="s">
        <v>44</v>
      </c>
      <c r="C22">
        <v>2.31</v>
      </c>
      <c r="D22">
        <v>3.45</v>
      </c>
    </row>
    <row r="23" spans="1:4">
      <c r="A23" t="s">
        <v>19</v>
      </c>
      <c r="B23" t="s">
        <v>44</v>
      </c>
      <c r="C23">
        <v>2.35</v>
      </c>
      <c r="D23">
        <v>3.4</v>
      </c>
    </row>
    <row r="24" spans="1:4">
      <c r="A24" t="s">
        <v>19</v>
      </c>
      <c r="B24" t="s">
        <v>44</v>
      </c>
      <c r="C24">
        <v>2.2999999999999998</v>
      </c>
      <c r="D24">
        <v>3.64</v>
      </c>
    </row>
    <row r="25" spans="1:4">
      <c r="A25" t="s">
        <v>19</v>
      </c>
      <c r="B25" t="s">
        <v>44</v>
      </c>
      <c r="C25">
        <v>2.59</v>
      </c>
      <c r="D25">
        <v>3.17</v>
      </c>
    </row>
    <row r="26" spans="1:4">
      <c r="A26" t="s">
        <v>19</v>
      </c>
      <c r="B26" t="s">
        <v>45</v>
      </c>
      <c r="C26">
        <v>2.88</v>
      </c>
      <c r="D26">
        <v>3.39</v>
      </c>
    </row>
    <row r="27" spans="1:4">
      <c r="A27" t="s">
        <v>19</v>
      </c>
      <c r="B27" t="s">
        <v>45</v>
      </c>
      <c r="C27">
        <v>2.42</v>
      </c>
      <c r="D27">
        <v>3.27</v>
      </c>
    </row>
    <row r="28" spans="1:4">
      <c r="A28" t="s">
        <v>19</v>
      </c>
      <c r="B28" t="s">
        <v>45</v>
      </c>
      <c r="C28">
        <v>2.9</v>
      </c>
      <c r="D28">
        <v>3.79</v>
      </c>
    </row>
    <row r="29" spans="1:4">
      <c r="A29" t="s">
        <v>19</v>
      </c>
      <c r="B29" t="s">
        <v>45</v>
      </c>
      <c r="C29">
        <v>2.67</v>
      </c>
      <c r="D29">
        <v>3.24</v>
      </c>
    </row>
    <row r="30" spans="1:4">
      <c r="A30" t="s">
        <v>19</v>
      </c>
      <c r="B30" t="s">
        <v>46</v>
      </c>
      <c r="C30">
        <v>3</v>
      </c>
      <c r="D30">
        <v>3.48</v>
      </c>
    </row>
    <row r="31" spans="1:4">
      <c r="A31" t="s">
        <v>19</v>
      </c>
      <c r="B31" t="s">
        <v>46</v>
      </c>
      <c r="C31">
        <v>3.04</v>
      </c>
      <c r="D31">
        <v>3.35</v>
      </c>
    </row>
    <row r="32" spans="1:4">
      <c r="A32" t="s">
        <v>19</v>
      </c>
      <c r="B32" t="s">
        <v>46</v>
      </c>
      <c r="C32">
        <v>2.81</v>
      </c>
      <c r="D32">
        <v>3.63</v>
      </c>
    </row>
    <row r="33" spans="1:4">
      <c r="A33" t="s">
        <v>19</v>
      </c>
      <c r="B33" t="s">
        <v>46</v>
      </c>
      <c r="C33">
        <v>3.47</v>
      </c>
      <c r="D33">
        <v>3.5</v>
      </c>
    </row>
    <row r="34" spans="1:4">
      <c r="A34" t="s">
        <v>19</v>
      </c>
      <c r="B34" t="s">
        <v>47</v>
      </c>
      <c r="C34">
        <v>2.98</v>
      </c>
      <c r="D34">
        <v>3.27</v>
      </c>
    </row>
    <row r="35" spans="1:4">
      <c r="A35" t="s">
        <v>19</v>
      </c>
      <c r="B35" t="s">
        <v>47</v>
      </c>
      <c r="C35">
        <v>2.5299999999999998</v>
      </c>
      <c r="D35">
        <v>3.62</v>
      </c>
    </row>
    <row r="36" spans="1:4">
      <c r="A36" t="s">
        <v>19</v>
      </c>
      <c r="B36" t="s">
        <v>47</v>
      </c>
      <c r="C36">
        <v>2.7</v>
      </c>
      <c r="D36">
        <v>3.64</v>
      </c>
    </row>
    <row r="37" spans="1:4">
      <c r="A37" t="s">
        <v>19</v>
      </c>
      <c r="B37" t="s">
        <v>47</v>
      </c>
      <c r="C37">
        <v>2.97</v>
      </c>
      <c r="D37">
        <v>3.5</v>
      </c>
    </row>
    <row r="38" spans="1:4">
      <c r="A38" t="s">
        <v>19</v>
      </c>
      <c r="B38" t="s">
        <v>48</v>
      </c>
      <c r="C38">
        <v>2.95</v>
      </c>
      <c r="D38">
        <v>3.44</v>
      </c>
    </row>
    <row r="39" spans="1:4">
      <c r="A39" t="s">
        <v>19</v>
      </c>
      <c r="B39" t="s">
        <v>48</v>
      </c>
      <c r="C39">
        <v>2.99</v>
      </c>
      <c r="D39">
        <v>3.31</v>
      </c>
    </row>
    <row r="40" spans="1:4">
      <c r="A40" t="s">
        <v>19</v>
      </c>
      <c r="B40" t="s">
        <v>48</v>
      </c>
      <c r="C40">
        <v>2.77</v>
      </c>
      <c r="D40">
        <v>3.2</v>
      </c>
    </row>
    <row r="41" spans="1:4">
      <c r="A41" t="s">
        <v>19</v>
      </c>
      <c r="B41" t="s">
        <v>48</v>
      </c>
      <c r="C41">
        <v>3.29</v>
      </c>
      <c r="D41">
        <v>3.48</v>
      </c>
    </row>
    <row r="42" spans="1:4">
      <c r="A42" t="s">
        <v>19</v>
      </c>
      <c r="B42" t="s">
        <v>49</v>
      </c>
      <c r="C42">
        <v>3.94</v>
      </c>
      <c r="D42">
        <v>3.12</v>
      </c>
    </row>
    <row r="43" spans="1:4">
      <c r="A43" t="s">
        <v>19</v>
      </c>
      <c r="B43" t="s">
        <v>49</v>
      </c>
      <c r="C43">
        <v>3.23</v>
      </c>
      <c r="D43">
        <v>3.43</v>
      </c>
    </row>
    <row r="44" spans="1:4">
      <c r="A44" t="s">
        <v>19</v>
      </c>
      <c r="B44" t="s">
        <v>49</v>
      </c>
      <c r="C44">
        <v>4.04</v>
      </c>
      <c r="D44">
        <v>3.38</v>
      </c>
    </row>
    <row r="45" spans="1:4">
      <c r="A45" t="s">
        <v>19</v>
      </c>
      <c r="B45" t="s">
        <v>49</v>
      </c>
      <c r="C45">
        <v>3.69</v>
      </c>
      <c r="D45">
        <v>3.52</v>
      </c>
    </row>
    <row r="46" spans="1:4">
      <c r="A46" t="s">
        <v>19</v>
      </c>
      <c r="B46" t="s">
        <v>50</v>
      </c>
      <c r="C46">
        <v>2.95</v>
      </c>
      <c r="D46">
        <v>3.69</v>
      </c>
    </row>
    <row r="47" spans="1:4">
      <c r="A47" t="s">
        <v>19</v>
      </c>
      <c r="B47" t="s">
        <v>50</v>
      </c>
      <c r="C47">
        <v>3</v>
      </c>
      <c r="D47">
        <v>3.36</v>
      </c>
    </row>
    <row r="48" spans="1:4">
      <c r="A48" t="s">
        <v>19</v>
      </c>
      <c r="B48" t="s">
        <v>50</v>
      </c>
      <c r="C48">
        <v>3.26</v>
      </c>
      <c r="D48">
        <v>3.25</v>
      </c>
    </row>
    <row r="49" spans="1:4">
      <c r="A49" t="s">
        <v>19</v>
      </c>
      <c r="B49" t="s">
        <v>50</v>
      </c>
      <c r="C49">
        <v>2.83</v>
      </c>
      <c r="D49">
        <v>3.5</v>
      </c>
    </row>
    <row r="50" spans="1:4">
      <c r="A50" t="s">
        <v>19</v>
      </c>
      <c r="B50" t="s">
        <v>51</v>
      </c>
      <c r="C50">
        <v>7.58</v>
      </c>
      <c r="D50">
        <v>3.36</v>
      </c>
    </row>
    <row r="51" spans="1:4">
      <c r="A51" t="s">
        <v>19</v>
      </c>
      <c r="B51" t="s">
        <v>51</v>
      </c>
      <c r="C51">
        <v>8.2100000000000009</v>
      </c>
      <c r="D51">
        <v>3.4</v>
      </c>
    </row>
    <row r="52" spans="1:4">
      <c r="A52" t="s">
        <v>19</v>
      </c>
      <c r="B52" t="s">
        <v>51</v>
      </c>
      <c r="C52">
        <v>7.88</v>
      </c>
      <c r="D52">
        <v>3.36</v>
      </c>
    </row>
    <row r="53" spans="1:4">
      <c r="A53" t="s">
        <v>19</v>
      </c>
      <c r="B53" t="s">
        <v>137</v>
      </c>
      <c r="C53">
        <v>7.52</v>
      </c>
      <c r="D53">
        <v>3.16</v>
      </c>
    </row>
    <row r="54" spans="1:4">
      <c r="A54" t="s">
        <v>19</v>
      </c>
      <c r="B54" t="s">
        <v>52</v>
      </c>
      <c r="C54">
        <v>7.03</v>
      </c>
      <c r="D54">
        <v>3.36</v>
      </c>
    </row>
    <row r="55" spans="1:4">
      <c r="A55" t="s">
        <v>19</v>
      </c>
      <c r="B55" t="s">
        <v>52</v>
      </c>
      <c r="C55">
        <v>7.27</v>
      </c>
      <c r="D55">
        <v>3.19</v>
      </c>
    </row>
    <row r="56" spans="1:4">
      <c r="A56" t="s">
        <v>19</v>
      </c>
      <c r="B56" t="s">
        <v>52</v>
      </c>
      <c r="C56">
        <v>6.6</v>
      </c>
      <c r="D56">
        <v>3.13</v>
      </c>
    </row>
    <row r="57" spans="1:4">
      <c r="A57" t="s">
        <v>19</v>
      </c>
      <c r="B57" t="s">
        <v>52</v>
      </c>
      <c r="C57">
        <v>7.55</v>
      </c>
      <c r="D57">
        <v>3.28</v>
      </c>
    </row>
    <row r="58" spans="1:4">
      <c r="A58" t="s">
        <v>19</v>
      </c>
      <c r="B58" t="s">
        <v>53</v>
      </c>
      <c r="C58">
        <v>6.7</v>
      </c>
      <c r="D58">
        <v>3.25</v>
      </c>
    </row>
    <row r="59" spans="1:4">
      <c r="A59" t="s">
        <v>19</v>
      </c>
      <c r="B59" t="s">
        <v>53</v>
      </c>
      <c r="C59">
        <v>5.62</v>
      </c>
      <c r="D59">
        <v>3.37</v>
      </c>
    </row>
    <row r="60" spans="1:4">
      <c r="A60" t="s">
        <v>19</v>
      </c>
      <c r="B60" t="s">
        <v>53</v>
      </c>
      <c r="C60">
        <v>6.69</v>
      </c>
      <c r="D60">
        <v>3.47</v>
      </c>
    </row>
    <row r="61" spans="1:4">
      <c r="A61" t="s">
        <v>19</v>
      </c>
      <c r="B61" t="s">
        <v>53</v>
      </c>
      <c r="C61">
        <v>7.07</v>
      </c>
      <c r="D61">
        <v>3.36</v>
      </c>
    </row>
    <row r="62" spans="1:4">
      <c r="A62" t="s">
        <v>19</v>
      </c>
      <c r="B62" t="s">
        <v>54</v>
      </c>
      <c r="C62">
        <v>5.37</v>
      </c>
      <c r="D62">
        <v>3.39</v>
      </c>
    </row>
    <row r="63" spans="1:4">
      <c r="A63" t="s">
        <v>19</v>
      </c>
      <c r="B63" t="s">
        <v>54</v>
      </c>
      <c r="C63">
        <v>6.42</v>
      </c>
      <c r="D63">
        <v>3.26</v>
      </c>
    </row>
    <row r="64" spans="1:4">
      <c r="A64" t="s">
        <v>19</v>
      </c>
      <c r="B64" t="s">
        <v>54</v>
      </c>
      <c r="C64">
        <v>6.65</v>
      </c>
      <c r="D64">
        <v>3.36</v>
      </c>
    </row>
    <row r="65" spans="1:4">
      <c r="A65" t="s">
        <v>19</v>
      </c>
      <c r="B65" t="s">
        <v>54</v>
      </c>
      <c r="C65">
        <v>8.1300000000000008</v>
      </c>
      <c r="D65">
        <v>3.88</v>
      </c>
    </row>
    <row r="66" spans="1:4">
      <c r="A66" t="s">
        <v>19</v>
      </c>
      <c r="B66" t="s">
        <v>55</v>
      </c>
      <c r="C66">
        <v>5.12</v>
      </c>
      <c r="D66">
        <v>3.25</v>
      </c>
    </row>
    <row r="67" spans="1:4">
      <c r="A67" t="s">
        <v>19</v>
      </c>
      <c r="B67" t="s">
        <v>55</v>
      </c>
      <c r="C67">
        <v>4.79</v>
      </c>
      <c r="D67">
        <v>3.27</v>
      </c>
    </row>
    <row r="68" spans="1:4">
      <c r="A68" t="s">
        <v>19</v>
      </c>
      <c r="B68" t="s">
        <v>55</v>
      </c>
      <c r="C68">
        <v>5.45</v>
      </c>
      <c r="D68">
        <v>3</v>
      </c>
    </row>
    <row r="69" spans="1:4">
      <c r="A69" t="s">
        <v>19</v>
      </c>
      <c r="B69" t="s">
        <v>55</v>
      </c>
      <c r="C69">
        <v>5.19</v>
      </c>
      <c r="D69">
        <v>3.82</v>
      </c>
    </row>
    <row r="70" spans="1:4">
      <c r="A70" t="s">
        <v>19</v>
      </c>
      <c r="B70" t="s">
        <v>56</v>
      </c>
      <c r="C70">
        <v>4.5599999999999996</v>
      </c>
      <c r="D70">
        <v>3.19</v>
      </c>
    </row>
    <row r="71" spans="1:4">
      <c r="A71" t="s">
        <v>19</v>
      </c>
      <c r="B71" t="s">
        <v>56</v>
      </c>
      <c r="C71">
        <v>3.57</v>
      </c>
      <c r="D71">
        <v>2.92</v>
      </c>
    </row>
    <row r="72" spans="1:4">
      <c r="A72" t="s">
        <v>19</v>
      </c>
      <c r="B72" t="s">
        <v>56</v>
      </c>
      <c r="C72">
        <v>4.34</v>
      </c>
      <c r="D72">
        <v>3.03</v>
      </c>
    </row>
    <row r="73" spans="1:4">
      <c r="A73" t="s">
        <v>19</v>
      </c>
      <c r="B73" t="s">
        <v>56</v>
      </c>
      <c r="C73">
        <v>5.36</v>
      </c>
      <c r="D73">
        <v>3.28</v>
      </c>
    </row>
    <row r="74" spans="1:4">
      <c r="A74" t="s">
        <v>19</v>
      </c>
      <c r="B74" t="s">
        <v>57</v>
      </c>
      <c r="C74">
        <v>5.05</v>
      </c>
      <c r="D74">
        <v>3.33</v>
      </c>
    </row>
    <row r="75" spans="1:4">
      <c r="A75" t="s">
        <v>19</v>
      </c>
      <c r="B75" t="s">
        <v>57</v>
      </c>
      <c r="C75">
        <v>3.9</v>
      </c>
      <c r="D75">
        <v>3.2</v>
      </c>
    </row>
    <row r="76" spans="1:4">
      <c r="A76" t="s">
        <v>19</v>
      </c>
      <c r="B76" t="s">
        <v>57</v>
      </c>
      <c r="C76">
        <v>4.18</v>
      </c>
      <c r="D76">
        <v>3.11</v>
      </c>
    </row>
    <row r="77" spans="1:4">
      <c r="A77" t="s">
        <v>19</v>
      </c>
      <c r="B77" t="s">
        <v>57</v>
      </c>
      <c r="C77">
        <v>5.54</v>
      </c>
      <c r="D77">
        <v>3.2</v>
      </c>
    </row>
    <row r="78" spans="1:4">
      <c r="A78" t="s">
        <v>19</v>
      </c>
      <c r="B78" t="s">
        <v>58</v>
      </c>
      <c r="C78">
        <v>7.64</v>
      </c>
      <c r="D78">
        <v>3.24</v>
      </c>
    </row>
    <row r="79" spans="1:4">
      <c r="A79" t="s">
        <v>19</v>
      </c>
      <c r="B79" t="s">
        <v>58</v>
      </c>
      <c r="C79">
        <v>5.7</v>
      </c>
      <c r="D79">
        <v>3.28</v>
      </c>
    </row>
    <row r="80" spans="1:4">
      <c r="A80" t="s">
        <v>19</v>
      </c>
      <c r="B80" t="s">
        <v>58</v>
      </c>
      <c r="C80">
        <v>7.55</v>
      </c>
      <c r="D80">
        <v>3.26</v>
      </c>
    </row>
    <row r="81" spans="1:4">
      <c r="A81" t="s">
        <v>19</v>
      </c>
      <c r="B81" t="s">
        <v>58</v>
      </c>
      <c r="C81">
        <v>8.1999999999999993</v>
      </c>
      <c r="D81">
        <v>3.61</v>
      </c>
    </row>
    <row r="82" spans="1:4">
      <c r="A82" t="s">
        <v>132</v>
      </c>
      <c r="B82" t="s">
        <v>80</v>
      </c>
      <c r="C82">
        <v>3.17</v>
      </c>
      <c r="D82">
        <v>4.01</v>
      </c>
    </row>
    <row r="83" spans="1:4">
      <c r="A83" t="s">
        <v>132</v>
      </c>
      <c r="B83" t="s">
        <v>80</v>
      </c>
      <c r="C83">
        <v>3.45</v>
      </c>
      <c r="D83">
        <v>3.88</v>
      </c>
    </row>
    <row r="84" spans="1:4">
      <c r="A84" t="s">
        <v>132</v>
      </c>
      <c r="B84" t="s">
        <v>80</v>
      </c>
      <c r="C84">
        <v>2.92</v>
      </c>
      <c r="D84">
        <v>4.34</v>
      </c>
    </row>
    <row r="85" spans="1:4">
      <c r="A85" t="s">
        <v>132</v>
      </c>
      <c r="B85" t="s">
        <v>80</v>
      </c>
      <c r="C85">
        <v>3.48</v>
      </c>
      <c r="D85">
        <v>3.97</v>
      </c>
    </row>
    <row r="86" spans="1:4">
      <c r="A86" t="s">
        <v>132</v>
      </c>
      <c r="B86" t="s">
        <v>100</v>
      </c>
      <c r="C86">
        <v>3.21</v>
      </c>
      <c r="D86">
        <v>4.2</v>
      </c>
    </row>
    <row r="87" spans="1:4">
      <c r="A87" t="s">
        <v>132</v>
      </c>
      <c r="B87" t="s">
        <v>100</v>
      </c>
      <c r="C87">
        <v>2.63</v>
      </c>
      <c r="D87">
        <v>4.7</v>
      </c>
    </row>
    <row r="88" spans="1:4">
      <c r="A88" t="s">
        <v>132</v>
      </c>
      <c r="B88" t="s">
        <v>100</v>
      </c>
      <c r="C88">
        <v>2.97</v>
      </c>
      <c r="D88">
        <v>4.13</v>
      </c>
    </row>
    <row r="89" spans="1:4">
      <c r="A89" t="s">
        <v>132</v>
      </c>
      <c r="B89" t="s">
        <v>100</v>
      </c>
      <c r="C89">
        <v>3.86</v>
      </c>
      <c r="D89">
        <v>4.4000000000000004</v>
      </c>
    </row>
    <row r="90" spans="1:4">
      <c r="A90" t="s">
        <v>132</v>
      </c>
      <c r="B90" t="s">
        <v>108</v>
      </c>
      <c r="C90">
        <v>8.64</v>
      </c>
      <c r="D90">
        <v>3.71</v>
      </c>
    </row>
    <row r="91" spans="1:4">
      <c r="A91" t="s">
        <v>132</v>
      </c>
      <c r="B91" t="s">
        <v>108</v>
      </c>
      <c r="C91">
        <v>7.68</v>
      </c>
      <c r="D91">
        <v>3.78</v>
      </c>
    </row>
    <row r="92" spans="1:4">
      <c r="A92" t="s">
        <v>132</v>
      </c>
      <c r="B92" t="s">
        <v>108</v>
      </c>
      <c r="C92">
        <v>9.52</v>
      </c>
      <c r="D92">
        <v>3.62</v>
      </c>
    </row>
    <row r="93" spans="1:4">
      <c r="A93" t="s">
        <v>132</v>
      </c>
      <c r="B93" t="s">
        <v>108</v>
      </c>
      <c r="C93">
        <v>8.2200000000000006</v>
      </c>
      <c r="D93">
        <v>3.9</v>
      </c>
    </row>
    <row r="94" spans="1:4">
      <c r="A94" t="s">
        <v>132</v>
      </c>
      <c r="B94" s="108" t="s">
        <v>101</v>
      </c>
      <c r="C94">
        <v>6.76</v>
      </c>
      <c r="D94">
        <v>3.47</v>
      </c>
    </row>
    <row r="95" spans="1:4">
      <c r="A95" t="s">
        <v>132</v>
      </c>
      <c r="B95" t="s">
        <v>101</v>
      </c>
      <c r="C95">
        <v>7.27</v>
      </c>
      <c r="D95">
        <v>3.99</v>
      </c>
    </row>
    <row r="96" spans="1:4">
      <c r="A96" t="s">
        <v>132</v>
      </c>
      <c r="B96" t="s">
        <v>101</v>
      </c>
      <c r="C96">
        <v>9.07</v>
      </c>
      <c r="D96">
        <v>3.64</v>
      </c>
    </row>
    <row r="97" spans="1:4">
      <c r="A97" t="s">
        <v>132</v>
      </c>
      <c r="B97" t="s">
        <v>101</v>
      </c>
      <c r="C97">
        <v>8.26</v>
      </c>
      <c r="D97">
        <v>3.43</v>
      </c>
    </row>
    <row r="98" spans="1:4">
      <c r="A98" t="s">
        <v>132</v>
      </c>
      <c r="B98" t="s">
        <v>82</v>
      </c>
      <c r="C98">
        <v>2.8</v>
      </c>
      <c r="D98">
        <v>3.89</v>
      </c>
    </row>
    <row r="99" spans="1:4">
      <c r="A99" t="s">
        <v>132</v>
      </c>
      <c r="B99" t="s">
        <v>82</v>
      </c>
      <c r="C99">
        <v>3.76</v>
      </c>
      <c r="D99">
        <v>4.1500000000000004</v>
      </c>
    </row>
    <row r="100" spans="1:4">
      <c r="A100" t="s">
        <v>132</v>
      </c>
      <c r="B100" t="s">
        <v>82</v>
      </c>
      <c r="C100">
        <v>2.89</v>
      </c>
      <c r="D100">
        <v>3.72</v>
      </c>
    </row>
    <row r="101" spans="1:4">
      <c r="A101" t="s">
        <v>132</v>
      </c>
      <c r="B101" t="s">
        <v>82</v>
      </c>
      <c r="C101">
        <v>4.2300000000000004</v>
      </c>
      <c r="D101">
        <v>3.93</v>
      </c>
    </row>
    <row r="102" spans="1:4">
      <c r="A102" t="s">
        <v>132</v>
      </c>
      <c r="B102" t="s">
        <v>83</v>
      </c>
      <c r="C102">
        <v>2.5</v>
      </c>
      <c r="D102">
        <v>3.65</v>
      </c>
    </row>
    <row r="103" spans="1:4">
      <c r="A103" t="s">
        <v>132</v>
      </c>
      <c r="B103" t="s">
        <v>83</v>
      </c>
      <c r="C103">
        <v>2.1</v>
      </c>
      <c r="D103">
        <v>3.88</v>
      </c>
    </row>
    <row r="104" spans="1:4">
      <c r="A104" t="s">
        <v>132</v>
      </c>
      <c r="B104" t="s">
        <v>83</v>
      </c>
      <c r="C104">
        <v>2.64</v>
      </c>
      <c r="D104">
        <v>4.05</v>
      </c>
    </row>
    <row r="105" spans="1:4">
      <c r="A105" t="s">
        <v>132</v>
      </c>
      <c r="B105" t="s">
        <v>83</v>
      </c>
      <c r="C105">
        <v>3.61</v>
      </c>
      <c r="D105">
        <v>3.8</v>
      </c>
    </row>
    <row r="106" spans="1:4">
      <c r="A106" t="s">
        <v>132</v>
      </c>
      <c r="B106" t="s">
        <v>84</v>
      </c>
      <c r="C106">
        <v>2.98</v>
      </c>
      <c r="D106">
        <v>3.89</v>
      </c>
    </row>
    <row r="107" spans="1:4">
      <c r="A107" t="s">
        <v>132</v>
      </c>
      <c r="B107" t="s">
        <v>84</v>
      </c>
      <c r="C107">
        <v>3.14</v>
      </c>
      <c r="D107">
        <v>3.78</v>
      </c>
    </row>
    <row r="108" spans="1:4">
      <c r="A108" t="s">
        <v>132</v>
      </c>
      <c r="B108" t="s">
        <v>84</v>
      </c>
      <c r="C108">
        <v>3.12</v>
      </c>
      <c r="D108">
        <v>3.92</v>
      </c>
    </row>
    <row r="109" spans="1:4">
      <c r="A109" t="s">
        <v>132</v>
      </c>
      <c r="B109" t="s">
        <v>84</v>
      </c>
      <c r="C109">
        <v>3.79</v>
      </c>
      <c r="D109">
        <v>3.77</v>
      </c>
    </row>
    <row r="110" spans="1:4">
      <c r="A110" t="s">
        <v>132</v>
      </c>
      <c r="B110" t="s">
        <v>85</v>
      </c>
      <c r="C110">
        <v>2.65</v>
      </c>
      <c r="D110">
        <v>4.01</v>
      </c>
    </row>
    <row r="111" spans="1:4">
      <c r="A111" t="s">
        <v>132</v>
      </c>
      <c r="B111" t="s">
        <v>85</v>
      </c>
      <c r="C111">
        <v>2.34</v>
      </c>
      <c r="D111">
        <v>3.96</v>
      </c>
    </row>
    <row r="112" spans="1:4">
      <c r="A112" t="s">
        <v>132</v>
      </c>
      <c r="B112" t="s">
        <v>85</v>
      </c>
      <c r="C112">
        <v>2.4300000000000002</v>
      </c>
      <c r="D112">
        <v>3.81</v>
      </c>
    </row>
    <row r="113" spans="1:4">
      <c r="A113" t="s">
        <v>132</v>
      </c>
      <c r="B113" t="s">
        <v>85</v>
      </c>
      <c r="C113">
        <v>2.7</v>
      </c>
      <c r="D113">
        <v>3.84</v>
      </c>
    </row>
    <row r="114" spans="1:4">
      <c r="A114" t="s">
        <v>132</v>
      </c>
      <c r="B114" t="s">
        <v>86</v>
      </c>
      <c r="C114">
        <v>2.23</v>
      </c>
      <c r="D114">
        <v>3.89</v>
      </c>
    </row>
    <row r="115" spans="1:4">
      <c r="A115" t="s">
        <v>132</v>
      </c>
      <c r="B115" t="s">
        <v>86</v>
      </c>
      <c r="C115">
        <v>2.11</v>
      </c>
      <c r="D115">
        <v>3.82</v>
      </c>
    </row>
    <row r="116" spans="1:4">
      <c r="A116" t="s">
        <v>132</v>
      </c>
      <c r="B116" t="s">
        <v>86</v>
      </c>
      <c r="C116">
        <v>2.42</v>
      </c>
      <c r="D116">
        <v>3.8</v>
      </c>
    </row>
    <row r="117" spans="1:4">
      <c r="A117" t="s">
        <v>132</v>
      </c>
      <c r="B117" t="s">
        <v>86</v>
      </c>
      <c r="C117">
        <v>2.46</v>
      </c>
      <c r="D117">
        <v>4.1900000000000004</v>
      </c>
    </row>
    <row r="118" spans="1:4">
      <c r="A118" t="s">
        <v>132</v>
      </c>
      <c r="B118" t="s">
        <v>87</v>
      </c>
      <c r="C118">
        <v>2.4900000000000002</v>
      </c>
      <c r="D118">
        <v>3.58</v>
      </c>
    </row>
    <row r="119" spans="1:4">
      <c r="A119" t="s">
        <v>132</v>
      </c>
      <c r="B119" t="s">
        <v>87</v>
      </c>
      <c r="C119">
        <v>2.62</v>
      </c>
      <c r="D119">
        <v>3.46</v>
      </c>
    </row>
    <row r="120" spans="1:4">
      <c r="A120" t="s">
        <v>132</v>
      </c>
      <c r="B120" t="s">
        <v>87</v>
      </c>
      <c r="C120">
        <v>2.74</v>
      </c>
      <c r="D120">
        <v>3.76</v>
      </c>
    </row>
    <row r="121" spans="1:4">
      <c r="A121" t="s">
        <v>132</v>
      </c>
      <c r="B121" t="s">
        <v>87</v>
      </c>
      <c r="C121">
        <v>2.9</v>
      </c>
      <c r="D121">
        <v>3.66</v>
      </c>
    </row>
    <row r="122" spans="1:4">
      <c r="A122" t="s">
        <v>132</v>
      </c>
      <c r="B122" t="s">
        <v>88</v>
      </c>
      <c r="C122">
        <v>3.38</v>
      </c>
      <c r="D122">
        <v>3.76</v>
      </c>
    </row>
    <row r="123" spans="1:4">
      <c r="A123" t="s">
        <v>132</v>
      </c>
      <c r="B123" t="s">
        <v>88</v>
      </c>
      <c r="C123">
        <v>3.18</v>
      </c>
      <c r="D123">
        <v>3.88</v>
      </c>
    </row>
    <row r="124" spans="1:4">
      <c r="A124" t="s">
        <v>132</v>
      </c>
      <c r="B124" t="s">
        <v>88</v>
      </c>
      <c r="C124">
        <v>2.95</v>
      </c>
      <c r="D124">
        <v>3.73</v>
      </c>
    </row>
    <row r="125" spans="1:4">
      <c r="A125" t="s">
        <v>132</v>
      </c>
      <c r="B125" t="s">
        <v>88</v>
      </c>
      <c r="C125">
        <v>4.1399999999999997</v>
      </c>
      <c r="D125">
        <v>4.25</v>
      </c>
    </row>
    <row r="126" spans="1:4">
      <c r="A126" t="s">
        <v>132</v>
      </c>
      <c r="B126" t="s">
        <v>89</v>
      </c>
      <c r="C126">
        <v>2.5</v>
      </c>
      <c r="D126">
        <v>3.74</v>
      </c>
    </row>
    <row r="127" spans="1:4">
      <c r="A127" t="s">
        <v>132</v>
      </c>
      <c r="B127" t="s">
        <v>89</v>
      </c>
      <c r="C127">
        <v>2.13</v>
      </c>
      <c r="D127">
        <v>3.84</v>
      </c>
    </row>
    <row r="128" spans="1:4">
      <c r="A128" t="s">
        <v>132</v>
      </c>
      <c r="B128" t="s">
        <v>89</v>
      </c>
      <c r="C128">
        <v>2.4700000000000002</v>
      </c>
      <c r="D128">
        <v>3.71</v>
      </c>
    </row>
    <row r="129" spans="1:4">
      <c r="A129" t="s">
        <v>132</v>
      </c>
      <c r="B129" t="s">
        <v>89</v>
      </c>
      <c r="C129">
        <v>3.7</v>
      </c>
      <c r="D129">
        <v>4.12</v>
      </c>
    </row>
    <row r="130" spans="1:4">
      <c r="A130" t="s">
        <v>132</v>
      </c>
      <c r="B130" t="s">
        <v>90</v>
      </c>
      <c r="C130">
        <v>10.23</v>
      </c>
      <c r="D130">
        <v>3.73</v>
      </c>
    </row>
    <row r="131" spans="1:4">
      <c r="A131" t="s">
        <v>132</v>
      </c>
      <c r="B131" t="s">
        <v>90</v>
      </c>
      <c r="C131">
        <v>6.91</v>
      </c>
      <c r="D131">
        <v>3.82</v>
      </c>
    </row>
    <row r="132" spans="1:4">
      <c r="A132" t="s">
        <v>132</v>
      </c>
      <c r="B132" t="s">
        <v>90</v>
      </c>
      <c r="C132">
        <v>7.81</v>
      </c>
      <c r="D132">
        <v>3.91</v>
      </c>
    </row>
    <row r="133" spans="1:4">
      <c r="A133" t="s">
        <v>132</v>
      </c>
      <c r="B133" t="s">
        <v>90</v>
      </c>
      <c r="C133">
        <v>8.4700000000000006</v>
      </c>
      <c r="D133">
        <v>3.62</v>
      </c>
    </row>
    <row r="134" spans="1:4">
      <c r="A134" t="s">
        <v>132</v>
      </c>
      <c r="B134" t="s">
        <v>91</v>
      </c>
      <c r="C134">
        <v>6.7</v>
      </c>
      <c r="D134">
        <v>3.59</v>
      </c>
    </row>
    <row r="135" spans="1:4">
      <c r="A135" t="s">
        <v>132</v>
      </c>
      <c r="B135" t="s">
        <v>91</v>
      </c>
      <c r="C135">
        <v>7.04</v>
      </c>
      <c r="D135">
        <v>3.61</v>
      </c>
    </row>
    <row r="136" spans="1:4">
      <c r="A136" t="s">
        <v>132</v>
      </c>
      <c r="B136" t="s">
        <v>91</v>
      </c>
      <c r="C136">
        <v>6.03</v>
      </c>
      <c r="D136">
        <v>3.64</v>
      </c>
    </row>
    <row r="137" spans="1:4">
      <c r="A137" t="s">
        <v>132</v>
      </c>
      <c r="B137" t="s">
        <v>91</v>
      </c>
      <c r="C137">
        <v>10.7</v>
      </c>
      <c r="D137">
        <v>3.64</v>
      </c>
    </row>
    <row r="138" spans="1:4">
      <c r="A138" t="s">
        <v>132</v>
      </c>
      <c r="B138" t="s">
        <v>92</v>
      </c>
      <c r="C138">
        <v>9.0299999999999994</v>
      </c>
      <c r="D138">
        <v>3.73</v>
      </c>
    </row>
    <row r="139" spans="1:4">
      <c r="A139" t="s">
        <v>132</v>
      </c>
      <c r="B139" t="s">
        <v>92</v>
      </c>
      <c r="C139">
        <v>8.73</v>
      </c>
      <c r="D139">
        <v>3.6</v>
      </c>
    </row>
    <row r="140" spans="1:4">
      <c r="A140" t="s">
        <v>132</v>
      </c>
      <c r="B140" t="s">
        <v>92</v>
      </c>
      <c r="C140">
        <v>6.01</v>
      </c>
      <c r="D140">
        <v>3.56</v>
      </c>
    </row>
    <row r="141" spans="1:4">
      <c r="A141" t="s">
        <v>132</v>
      </c>
      <c r="B141" t="s">
        <v>92</v>
      </c>
      <c r="C141">
        <v>7.63</v>
      </c>
      <c r="D141">
        <v>4.08</v>
      </c>
    </row>
    <row r="142" spans="1:4">
      <c r="A142" t="s">
        <v>132</v>
      </c>
      <c r="B142" t="s">
        <v>93</v>
      </c>
      <c r="C142">
        <v>8.02</v>
      </c>
      <c r="D142">
        <v>3.75</v>
      </c>
    </row>
    <row r="143" spans="1:4">
      <c r="A143" t="s">
        <v>132</v>
      </c>
      <c r="B143" t="s">
        <v>93</v>
      </c>
      <c r="C143">
        <v>10.9</v>
      </c>
      <c r="D143">
        <v>3.82</v>
      </c>
    </row>
    <row r="144" spans="1:4">
      <c r="A144" t="s">
        <v>132</v>
      </c>
      <c r="B144" t="s">
        <v>93</v>
      </c>
      <c r="C144">
        <v>10.029999999999999</v>
      </c>
      <c r="D144">
        <v>3.66</v>
      </c>
    </row>
    <row r="145" spans="1:4">
      <c r="A145" t="s">
        <v>132</v>
      </c>
      <c r="B145" t="s">
        <v>93</v>
      </c>
      <c r="C145">
        <v>9.94</v>
      </c>
      <c r="D145">
        <v>3.62</v>
      </c>
    </row>
    <row r="146" spans="1:4">
      <c r="A146" t="s">
        <v>132</v>
      </c>
      <c r="B146" t="s">
        <v>94</v>
      </c>
      <c r="C146">
        <v>7.24</v>
      </c>
      <c r="D146">
        <v>4.1900000000000004</v>
      </c>
    </row>
    <row r="147" spans="1:4">
      <c r="A147" t="s">
        <v>132</v>
      </c>
      <c r="B147" t="s">
        <v>94</v>
      </c>
      <c r="C147">
        <v>3.75</v>
      </c>
      <c r="D147">
        <v>3.88</v>
      </c>
    </row>
    <row r="148" spans="1:4">
      <c r="A148" t="s">
        <v>132</v>
      </c>
      <c r="B148" t="s">
        <v>94</v>
      </c>
      <c r="C148">
        <v>8.85</v>
      </c>
      <c r="D148">
        <v>3.9</v>
      </c>
    </row>
    <row r="149" spans="1:4">
      <c r="A149" t="s">
        <v>132</v>
      </c>
      <c r="B149" t="s">
        <v>94</v>
      </c>
      <c r="C149">
        <v>7.53</v>
      </c>
      <c r="D149">
        <v>4.2300000000000004</v>
      </c>
    </row>
    <row r="150" spans="1:4">
      <c r="A150" t="s">
        <v>132</v>
      </c>
      <c r="B150" t="s">
        <v>95</v>
      </c>
      <c r="C150">
        <v>5.69</v>
      </c>
      <c r="D150">
        <v>3.97</v>
      </c>
    </row>
    <row r="151" spans="1:4">
      <c r="A151" t="s">
        <v>132</v>
      </c>
      <c r="B151" t="s">
        <v>95</v>
      </c>
      <c r="C151">
        <v>7.01</v>
      </c>
      <c r="D151">
        <v>3.75</v>
      </c>
    </row>
    <row r="152" spans="1:4">
      <c r="A152" t="s">
        <v>132</v>
      </c>
      <c r="B152" t="s">
        <v>95</v>
      </c>
      <c r="C152">
        <v>7.84</v>
      </c>
      <c r="D152">
        <v>3.88</v>
      </c>
    </row>
    <row r="153" spans="1:4">
      <c r="A153" t="s">
        <v>132</v>
      </c>
      <c r="B153" t="s">
        <v>95</v>
      </c>
      <c r="C153">
        <v>6.64</v>
      </c>
      <c r="D153">
        <v>3.9</v>
      </c>
    </row>
    <row r="154" spans="1:4">
      <c r="A154" t="s">
        <v>132</v>
      </c>
      <c r="B154" t="s">
        <v>96</v>
      </c>
      <c r="C154">
        <v>8.02</v>
      </c>
      <c r="D154">
        <v>3.96</v>
      </c>
    </row>
    <row r="155" spans="1:4">
      <c r="A155" t="s">
        <v>132</v>
      </c>
      <c r="B155" t="s">
        <v>96</v>
      </c>
      <c r="C155">
        <v>7.75</v>
      </c>
      <c r="D155">
        <v>3.82</v>
      </c>
    </row>
    <row r="156" spans="1:4">
      <c r="A156" t="s">
        <v>132</v>
      </c>
      <c r="B156" t="s">
        <v>96</v>
      </c>
      <c r="C156">
        <v>7.68</v>
      </c>
      <c r="D156">
        <v>3.95</v>
      </c>
    </row>
    <row r="157" spans="1:4">
      <c r="A157" t="s">
        <v>132</v>
      </c>
      <c r="B157" t="s">
        <v>96</v>
      </c>
      <c r="C157">
        <v>9.86</v>
      </c>
      <c r="D157">
        <v>3.85</v>
      </c>
    </row>
    <row r="158" spans="1:4">
      <c r="A158" t="s">
        <v>132</v>
      </c>
      <c r="B158" t="s">
        <v>97</v>
      </c>
      <c r="C158">
        <v>7.14</v>
      </c>
      <c r="D158">
        <v>3.93</v>
      </c>
    </row>
    <row r="159" spans="1:4">
      <c r="A159" t="s">
        <v>132</v>
      </c>
      <c r="B159" t="s">
        <v>97</v>
      </c>
      <c r="C159">
        <v>6.55</v>
      </c>
      <c r="D159">
        <v>3.6</v>
      </c>
    </row>
    <row r="160" spans="1:4">
      <c r="A160" t="s">
        <v>132</v>
      </c>
      <c r="B160" t="s">
        <v>97</v>
      </c>
      <c r="C160">
        <v>8.69</v>
      </c>
      <c r="D160">
        <v>3.71</v>
      </c>
    </row>
    <row r="161" spans="1:4">
      <c r="A161" t="s">
        <v>132</v>
      </c>
      <c r="B161" t="s">
        <v>97</v>
      </c>
      <c r="C161">
        <v>9.73</v>
      </c>
      <c r="D161">
        <v>3.7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731F-7671-4B91-A2CE-7BB180598FF7}">
  <dimension ref="A1:S81"/>
  <sheetViews>
    <sheetView workbookViewId="0">
      <selection activeCell="R1" sqref="R1:S1"/>
    </sheetView>
  </sheetViews>
  <sheetFormatPr defaultRowHeight="15.6"/>
  <sheetData>
    <row r="1" spans="1:19" ht="16.2" thickBot="1">
      <c r="A1" s="1" t="s">
        <v>0</v>
      </c>
      <c r="B1" s="2" t="s">
        <v>1</v>
      </c>
      <c r="C1" s="2" t="s">
        <v>2</v>
      </c>
      <c r="D1" s="2" t="s">
        <v>138</v>
      </c>
      <c r="E1" s="2" t="s">
        <v>3</v>
      </c>
      <c r="F1" s="2" t="s">
        <v>4</v>
      </c>
      <c r="G1" s="2" t="s">
        <v>139</v>
      </c>
      <c r="H1" s="2" t="s">
        <v>5</v>
      </c>
      <c r="I1" s="3" t="s">
        <v>6</v>
      </c>
      <c r="J1" t="s">
        <v>99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135</v>
      </c>
      <c r="S1" t="s">
        <v>151</v>
      </c>
    </row>
    <row r="2" spans="1:19">
      <c r="A2" s="4" t="s">
        <v>7</v>
      </c>
      <c r="B2" t="s">
        <v>8</v>
      </c>
      <c r="C2" t="s">
        <v>8</v>
      </c>
      <c r="D2" t="s">
        <v>7</v>
      </c>
      <c r="E2" t="s">
        <v>9</v>
      </c>
      <c r="F2">
        <v>3.1</v>
      </c>
      <c r="G2">
        <v>1.45</v>
      </c>
      <c r="H2">
        <v>2.66</v>
      </c>
      <c r="I2" s="5">
        <v>2.42</v>
      </c>
      <c r="J2">
        <f>I2-F2</f>
        <v>-0.68000000000000016</v>
      </c>
      <c r="K2">
        <f>AVERAGE(J2:J5)</f>
        <v>-0.84749999999999992</v>
      </c>
      <c r="L2">
        <f>_xlfn.STDEV.S(J2:J5)</f>
        <v>0.23556669260883789</v>
      </c>
      <c r="M2">
        <f>AVERAGE(F2:F5)</f>
        <v>3.105</v>
      </c>
      <c r="N2">
        <f t="shared" ref="N2:P2" si="0">AVERAGE(G2:G5)</f>
        <v>1.6324999999999998</v>
      </c>
      <c r="O2">
        <f t="shared" si="0"/>
        <v>2.74</v>
      </c>
      <c r="P2">
        <f t="shared" si="0"/>
        <v>2.2575000000000003</v>
      </c>
    </row>
    <row r="3" spans="1:19">
      <c r="A3" s="4" t="s">
        <v>7</v>
      </c>
      <c r="B3" t="s">
        <v>8</v>
      </c>
      <c r="C3" t="s">
        <v>8</v>
      </c>
      <c r="D3" t="s">
        <v>7</v>
      </c>
      <c r="E3" t="s">
        <v>10</v>
      </c>
      <c r="F3">
        <v>3.03</v>
      </c>
      <c r="G3">
        <v>1.57</v>
      </c>
      <c r="H3">
        <v>2.5499999999999998</v>
      </c>
      <c r="I3" s="5">
        <v>1.98</v>
      </c>
      <c r="J3">
        <f t="shared" ref="J3:J66" si="1">I3-F3</f>
        <v>-1.0499999999999998</v>
      </c>
    </row>
    <row r="4" spans="1:19">
      <c r="A4" s="4" t="s">
        <v>7</v>
      </c>
      <c r="B4" t="s">
        <v>8</v>
      </c>
      <c r="C4" t="s">
        <v>8</v>
      </c>
      <c r="D4" t="s">
        <v>7</v>
      </c>
      <c r="E4" t="s">
        <v>11</v>
      </c>
      <c r="F4">
        <v>3.01</v>
      </c>
      <c r="G4">
        <v>1.61</v>
      </c>
      <c r="H4">
        <v>2.84</v>
      </c>
      <c r="I4" s="5">
        <v>2.4</v>
      </c>
      <c r="J4">
        <f t="shared" si="1"/>
        <v>-0.60999999999999988</v>
      </c>
    </row>
    <row r="5" spans="1:19" ht="16.2" thickBot="1">
      <c r="A5" s="6" t="s">
        <v>7</v>
      </c>
      <c r="B5" s="7" t="s">
        <v>8</v>
      </c>
      <c r="C5" s="7" t="s">
        <v>8</v>
      </c>
      <c r="D5" s="7" t="s">
        <v>7</v>
      </c>
      <c r="E5" s="7" t="s">
        <v>12</v>
      </c>
      <c r="F5" s="7">
        <v>3.28</v>
      </c>
      <c r="G5" s="7">
        <v>1.9</v>
      </c>
      <c r="H5" s="7">
        <v>2.91</v>
      </c>
      <c r="I5" s="8">
        <v>2.23</v>
      </c>
      <c r="J5">
        <f t="shared" si="1"/>
        <v>-1.0499999999999998</v>
      </c>
    </row>
    <row r="6" spans="1:19">
      <c r="A6" s="4" t="s">
        <v>13</v>
      </c>
      <c r="B6" t="s">
        <v>8</v>
      </c>
      <c r="C6" t="s">
        <v>8</v>
      </c>
      <c r="D6" t="s">
        <v>13</v>
      </c>
      <c r="E6" t="s">
        <v>9</v>
      </c>
      <c r="F6">
        <v>3.26</v>
      </c>
      <c r="G6">
        <v>1.76</v>
      </c>
      <c r="H6">
        <v>2.2200000000000002</v>
      </c>
      <c r="I6" s="5">
        <v>3.04</v>
      </c>
      <c r="J6">
        <f t="shared" si="1"/>
        <v>-0.21999999999999975</v>
      </c>
      <c r="K6">
        <f>AVERAGE(J6:J9)</f>
        <v>-0.19750000000000006</v>
      </c>
      <c r="L6">
        <f t="shared" ref="L6" si="2">_xlfn.STDEV.S(J6:J9)</f>
        <v>1.0083112945249926</v>
      </c>
      <c r="M6">
        <f t="shared" ref="M6" si="3">AVERAGE(F6:F9)</f>
        <v>3.335</v>
      </c>
      <c r="N6">
        <f t="shared" ref="N6" si="4">AVERAGE(G6:G9)</f>
        <v>1.76</v>
      </c>
      <c r="O6">
        <f t="shared" ref="O6" si="5">AVERAGE(H6:H9)</f>
        <v>2.3825000000000003</v>
      </c>
      <c r="P6">
        <f t="shared" ref="P6" si="6">AVERAGE(I6:I9)</f>
        <v>3.1375000000000002</v>
      </c>
    </row>
    <row r="7" spans="1:19">
      <c r="A7" s="4" t="s">
        <v>13</v>
      </c>
      <c r="B7" t="s">
        <v>8</v>
      </c>
      <c r="C7" t="s">
        <v>8</v>
      </c>
      <c r="D7" t="s">
        <v>13</v>
      </c>
      <c r="E7" t="s">
        <v>10</v>
      </c>
      <c r="F7">
        <v>3.29</v>
      </c>
      <c r="G7">
        <v>1.78</v>
      </c>
      <c r="H7">
        <v>2.12</v>
      </c>
      <c r="I7" s="5">
        <v>1.99</v>
      </c>
      <c r="J7">
        <f t="shared" si="1"/>
        <v>-1.3</v>
      </c>
    </row>
    <row r="8" spans="1:19">
      <c r="A8" s="4" t="s">
        <v>13</v>
      </c>
      <c r="B8" t="s">
        <v>8</v>
      </c>
      <c r="C8" t="s">
        <v>8</v>
      </c>
      <c r="D8" t="s">
        <v>13</v>
      </c>
      <c r="E8" t="s">
        <v>11</v>
      </c>
      <c r="F8">
        <v>3.17</v>
      </c>
      <c r="G8">
        <v>1.71</v>
      </c>
      <c r="H8">
        <v>2.06</v>
      </c>
      <c r="I8" s="5">
        <v>2.76</v>
      </c>
      <c r="J8">
        <f t="shared" si="1"/>
        <v>-0.41000000000000014</v>
      </c>
    </row>
    <row r="9" spans="1:19" ht="16.2" thickBot="1">
      <c r="A9" s="6" t="s">
        <v>13</v>
      </c>
      <c r="B9" s="7" t="s">
        <v>8</v>
      </c>
      <c r="C9" s="7" t="s">
        <v>8</v>
      </c>
      <c r="D9" s="7" t="s">
        <v>13</v>
      </c>
      <c r="E9" s="7" t="s">
        <v>12</v>
      </c>
      <c r="F9" s="7">
        <v>3.62</v>
      </c>
      <c r="G9" s="7">
        <v>1.79</v>
      </c>
      <c r="H9" s="7">
        <v>3.13</v>
      </c>
      <c r="I9" s="8">
        <v>4.76</v>
      </c>
      <c r="J9">
        <f t="shared" si="1"/>
        <v>1.1399999999999997</v>
      </c>
    </row>
    <row r="10" spans="1:19">
      <c r="A10" s="4" t="s">
        <v>14</v>
      </c>
      <c r="B10" t="s">
        <v>8</v>
      </c>
      <c r="C10" t="s">
        <v>15</v>
      </c>
      <c r="D10" t="s">
        <v>14</v>
      </c>
      <c r="E10" t="s">
        <v>9</v>
      </c>
      <c r="F10">
        <v>3.05</v>
      </c>
      <c r="G10">
        <v>1.34</v>
      </c>
      <c r="H10">
        <v>3.88</v>
      </c>
      <c r="I10" s="5">
        <v>5.3</v>
      </c>
      <c r="J10">
        <f t="shared" si="1"/>
        <v>2.25</v>
      </c>
      <c r="K10">
        <f t="shared" ref="K10" si="7">AVERAGE(J10:J13)</f>
        <v>2.7349999999999999</v>
      </c>
      <c r="L10">
        <f t="shared" ref="L10" si="8">_xlfn.STDEV.S(J10:J13)</f>
        <v>0.56999999999999962</v>
      </c>
      <c r="M10">
        <f t="shared" ref="M10" si="9">AVERAGE(F10:F13)</f>
        <v>3.0824999999999996</v>
      </c>
      <c r="N10">
        <f t="shared" ref="N10" si="10">AVERAGE(G10:G13)</f>
        <v>1.5174999999999998</v>
      </c>
      <c r="O10">
        <f t="shared" ref="O10" si="11">AVERAGE(H10:H13)</f>
        <v>3.66</v>
      </c>
      <c r="P10">
        <f t="shared" ref="P10" si="12">AVERAGE(I10:I13)</f>
        <v>5.8174999999999999</v>
      </c>
    </row>
    <row r="11" spans="1:19">
      <c r="A11" s="4" t="s">
        <v>14</v>
      </c>
      <c r="B11" t="s">
        <v>8</v>
      </c>
      <c r="C11" t="s">
        <v>15</v>
      </c>
      <c r="D11" t="s">
        <v>14</v>
      </c>
      <c r="E11" t="s">
        <v>10</v>
      </c>
      <c r="F11">
        <v>3.17</v>
      </c>
      <c r="G11">
        <v>1.47</v>
      </c>
      <c r="H11">
        <v>3.54</v>
      </c>
      <c r="I11" s="5">
        <v>6.52</v>
      </c>
      <c r="J11">
        <f t="shared" si="1"/>
        <v>3.3499999999999996</v>
      </c>
    </row>
    <row r="12" spans="1:19">
      <c r="A12" s="4" t="s">
        <v>14</v>
      </c>
      <c r="B12" t="s">
        <v>8</v>
      </c>
      <c r="C12" t="s">
        <v>15</v>
      </c>
      <c r="D12" t="s">
        <v>14</v>
      </c>
      <c r="E12" t="s">
        <v>11</v>
      </c>
      <c r="F12">
        <v>2.98</v>
      </c>
      <c r="G12">
        <v>1.54</v>
      </c>
      <c r="H12">
        <v>3.26</v>
      </c>
      <c r="I12" s="5">
        <v>5.23</v>
      </c>
      <c r="J12">
        <f t="shared" si="1"/>
        <v>2.2500000000000004</v>
      </c>
    </row>
    <row r="13" spans="1:19" ht="16.2" thickBot="1">
      <c r="A13" s="6" t="s">
        <v>14</v>
      </c>
      <c r="B13" s="7" t="s">
        <v>8</v>
      </c>
      <c r="C13" s="7" t="s">
        <v>15</v>
      </c>
      <c r="D13" s="7" t="s">
        <v>14</v>
      </c>
      <c r="E13" s="7" t="s">
        <v>12</v>
      </c>
      <c r="F13" s="7">
        <v>3.13</v>
      </c>
      <c r="G13" s="7">
        <v>1.72</v>
      </c>
      <c r="H13" s="7">
        <v>3.96</v>
      </c>
      <c r="I13" s="8">
        <v>6.22</v>
      </c>
      <c r="J13">
        <f t="shared" si="1"/>
        <v>3.09</v>
      </c>
    </row>
    <row r="14" spans="1:19">
      <c r="A14" s="4" t="s">
        <v>16</v>
      </c>
      <c r="B14" t="s">
        <v>8</v>
      </c>
      <c r="C14" t="s">
        <v>15</v>
      </c>
      <c r="D14" t="s">
        <v>16</v>
      </c>
      <c r="E14" t="s">
        <v>9</v>
      </c>
      <c r="F14">
        <v>2.93</v>
      </c>
      <c r="G14">
        <v>1.84</v>
      </c>
      <c r="H14">
        <v>5.43</v>
      </c>
      <c r="I14" s="5">
        <v>3.5</v>
      </c>
      <c r="J14">
        <f t="shared" si="1"/>
        <v>0.56999999999999984</v>
      </c>
      <c r="K14">
        <f t="shared" ref="K14" si="13">AVERAGE(J14:J17)</f>
        <v>0.60250000000000004</v>
      </c>
      <c r="L14">
        <f t="shared" ref="L14" si="14">_xlfn.STDEV.S(J14:J17)</f>
        <v>0.93891337903628458</v>
      </c>
      <c r="M14">
        <f t="shared" ref="M14" si="15">AVERAGE(F14:F17)</f>
        <v>3.0500000000000003</v>
      </c>
      <c r="N14">
        <f t="shared" ref="N14" si="16">AVERAGE(G14:G17)</f>
        <v>2.0625</v>
      </c>
      <c r="O14">
        <f t="shared" ref="O14" si="17">AVERAGE(H14:H17)</f>
        <v>5.3400000000000007</v>
      </c>
      <c r="P14">
        <f t="shared" ref="P14" si="18">AVERAGE(I14:I17)</f>
        <v>3.6524999999999999</v>
      </c>
    </row>
    <row r="15" spans="1:19">
      <c r="A15" s="4" t="s">
        <v>16</v>
      </c>
      <c r="B15" t="s">
        <v>8</v>
      </c>
      <c r="C15" t="s">
        <v>15</v>
      </c>
      <c r="D15" t="s">
        <v>16</v>
      </c>
      <c r="E15" t="s">
        <v>10</v>
      </c>
      <c r="F15">
        <v>2.95</v>
      </c>
      <c r="G15">
        <v>1.84</v>
      </c>
      <c r="H15">
        <v>5.37</v>
      </c>
      <c r="I15" s="5">
        <v>2.86</v>
      </c>
      <c r="J15">
        <f t="shared" si="1"/>
        <v>-9.0000000000000302E-2</v>
      </c>
    </row>
    <row r="16" spans="1:19">
      <c r="A16" s="4" t="s">
        <v>16</v>
      </c>
      <c r="B16" t="s">
        <v>8</v>
      </c>
      <c r="C16" t="s">
        <v>15</v>
      </c>
      <c r="D16" t="s">
        <v>16</v>
      </c>
      <c r="E16" t="s">
        <v>11</v>
      </c>
      <c r="F16">
        <v>3.32</v>
      </c>
      <c r="G16">
        <v>2.0299999999999998</v>
      </c>
      <c r="H16">
        <v>4.6900000000000004</v>
      </c>
      <c r="I16" s="5">
        <v>3.31</v>
      </c>
      <c r="J16">
        <f t="shared" si="1"/>
        <v>-9.9999999999997868E-3</v>
      </c>
    </row>
    <row r="17" spans="1:19" ht="16.2" thickBot="1">
      <c r="A17" s="6" t="s">
        <v>16</v>
      </c>
      <c r="B17" s="7" t="s">
        <v>8</v>
      </c>
      <c r="C17" s="7" t="s">
        <v>15</v>
      </c>
      <c r="D17" s="7" t="s">
        <v>16</v>
      </c>
      <c r="E17" s="7" t="s">
        <v>12</v>
      </c>
      <c r="F17" s="7">
        <v>3</v>
      </c>
      <c r="G17" s="7">
        <v>2.54</v>
      </c>
      <c r="H17" s="7">
        <v>5.87</v>
      </c>
      <c r="I17" s="8">
        <v>4.9400000000000004</v>
      </c>
      <c r="J17">
        <f t="shared" si="1"/>
        <v>1.9400000000000004</v>
      </c>
    </row>
    <row r="18" spans="1:19">
      <c r="A18" s="9" t="s">
        <v>140</v>
      </c>
      <c r="B18" s="10" t="s">
        <v>17</v>
      </c>
      <c r="C18" s="10" t="s">
        <v>8</v>
      </c>
      <c r="D18" s="10" t="str">
        <f t="shared" ref="D18:D49" si="19">A18&amp;B18</f>
        <v>PFOSlow</v>
      </c>
      <c r="E18" s="10" t="s">
        <v>9</v>
      </c>
      <c r="F18" s="10">
        <v>3.23</v>
      </c>
      <c r="G18" s="10">
        <v>1.66</v>
      </c>
      <c r="H18" s="10">
        <v>3.87</v>
      </c>
      <c r="I18" s="11">
        <v>4.8899999999999997</v>
      </c>
      <c r="J18">
        <f t="shared" si="1"/>
        <v>1.6599999999999997</v>
      </c>
      <c r="K18">
        <f t="shared" ref="K18" si="20">AVERAGE(J18:J21)</f>
        <v>0.33999999999999986</v>
      </c>
      <c r="L18">
        <f t="shared" ref="L18" si="21">_xlfn.STDEV.S(J18:J21)</f>
        <v>0.95229547235438783</v>
      </c>
      <c r="M18">
        <f t="shared" ref="M18" si="22">AVERAGE(F18:F21)</f>
        <v>3.16</v>
      </c>
      <c r="N18">
        <f t="shared" ref="N18" si="23">AVERAGE(G18:G21)</f>
        <v>1.5249999999999999</v>
      </c>
      <c r="O18">
        <f t="shared" ref="O18" si="24">AVERAGE(H18:H21)</f>
        <v>2.86</v>
      </c>
      <c r="P18">
        <f t="shared" ref="P18" si="25">AVERAGE(I18:I21)</f>
        <v>3.4999999999999996</v>
      </c>
      <c r="Q18">
        <f>((I18-$P$6)/$P$6)*100</f>
        <v>55.856573705179272</v>
      </c>
      <c r="R18">
        <f>AVERAGE(Q18:Q21)</f>
        <v>11.55378486055776</v>
      </c>
      <c r="S18">
        <f>_xlfn.STDEV.S(Q18:Q21)</f>
        <v>30.367661842747516</v>
      </c>
    </row>
    <row r="19" spans="1:19">
      <c r="A19" s="9" t="s">
        <v>140</v>
      </c>
      <c r="B19" s="10" t="s">
        <v>17</v>
      </c>
      <c r="C19" s="10" t="s">
        <v>8</v>
      </c>
      <c r="D19" s="10" t="str">
        <f t="shared" si="19"/>
        <v>PFOSlow</v>
      </c>
      <c r="E19" s="10" t="s">
        <v>10</v>
      </c>
      <c r="F19" s="10">
        <v>3.41</v>
      </c>
      <c r="G19" s="10">
        <v>1.47</v>
      </c>
      <c r="H19" s="10">
        <v>2.56</v>
      </c>
      <c r="I19" s="11">
        <v>2.88</v>
      </c>
      <c r="J19">
        <f t="shared" si="1"/>
        <v>-0.53000000000000025</v>
      </c>
      <c r="Q19">
        <f t="shared" ref="Q19:Q49" si="26">((I19-$P$6)/$P$6)*100</f>
        <v>-8.2071713147410446</v>
      </c>
    </row>
    <row r="20" spans="1:19">
      <c r="A20" s="9" t="s">
        <v>140</v>
      </c>
      <c r="B20" s="10" t="s">
        <v>17</v>
      </c>
      <c r="C20" s="10" t="s">
        <v>8</v>
      </c>
      <c r="D20" s="10" t="str">
        <f t="shared" si="19"/>
        <v>PFOSlow</v>
      </c>
      <c r="E20" s="10" t="s">
        <v>11</v>
      </c>
      <c r="F20" s="10">
        <v>3.01</v>
      </c>
      <c r="G20" s="10">
        <v>1.43</v>
      </c>
      <c r="H20" s="10">
        <v>2.3199999999999998</v>
      </c>
      <c r="I20" s="11">
        <v>2.88</v>
      </c>
      <c r="J20">
        <f t="shared" si="1"/>
        <v>-0.12999999999999989</v>
      </c>
      <c r="Q20">
        <f t="shared" si="26"/>
        <v>-8.2071713147410446</v>
      </c>
    </row>
    <row r="21" spans="1:19" ht="16.2" thickBot="1">
      <c r="A21" s="109" t="s">
        <v>140</v>
      </c>
      <c r="B21" s="12" t="s">
        <v>17</v>
      </c>
      <c r="C21" s="12" t="s">
        <v>8</v>
      </c>
      <c r="D21" s="12" t="str">
        <f t="shared" si="19"/>
        <v>PFOSlow</v>
      </c>
      <c r="E21" s="12" t="s">
        <v>12</v>
      </c>
      <c r="F21" s="12">
        <v>2.99</v>
      </c>
      <c r="G21" s="12">
        <v>1.54</v>
      </c>
      <c r="H21" s="12">
        <v>2.69</v>
      </c>
      <c r="I21" s="13">
        <v>3.35</v>
      </c>
      <c r="J21">
        <f t="shared" si="1"/>
        <v>0.35999999999999988</v>
      </c>
      <c r="Q21">
        <f t="shared" si="26"/>
        <v>6.7729083665338612</v>
      </c>
    </row>
    <row r="22" spans="1:19">
      <c r="A22" s="14" t="s">
        <v>140</v>
      </c>
      <c r="B22" s="15" t="s">
        <v>18</v>
      </c>
      <c r="C22" s="15" t="s">
        <v>8</v>
      </c>
      <c r="D22" s="15" t="str">
        <f t="shared" si="19"/>
        <v>PFOShigh</v>
      </c>
      <c r="E22" s="15" t="s">
        <v>9</v>
      </c>
      <c r="F22" s="15">
        <v>3.05</v>
      </c>
      <c r="G22" s="15">
        <v>1.56</v>
      </c>
      <c r="H22" s="15">
        <v>1.65</v>
      </c>
      <c r="I22" s="16">
        <v>2.65</v>
      </c>
      <c r="J22">
        <f t="shared" si="1"/>
        <v>-0.39999999999999991</v>
      </c>
      <c r="K22">
        <f>AVERAGE(J22:J25)</f>
        <v>-0.3125</v>
      </c>
      <c r="L22">
        <f t="shared" ref="L22" si="27">_xlfn.STDEV.S(J22:J25)</f>
        <v>0.28790912918257167</v>
      </c>
      <c r="M22">
        <f t="shared" ref="M22" si="28">AVERAGE(F22:F25)</f>
        <v>3.25</v>
      </c>
      <c r="N22">
        <f t="shared" ref="N22" si="29">AVERAGE(G22:G25)</f>
        <v>1.7225000000000001</v>
      </c>
      <c r="O22">
        <f t="shared" ref="O22" si="30">AVERAGE(H22:H25)</f>
        <v>1.9975000000000001</v>
      </c>
      <c r="P22">
        <f t="shared" ref="P22" si="31">AVERAGE(I22:I25)</f>
        <v>2.9375</v>
      </c>
      <c r="Q22">
        <f t="shared" si="26"/>
        <v>-15.537848605577697</v>
      </c>
      <c r="R22">
        <f t="shared" ref="R22" si="32">AVERAGE(Q22:Q25)</f>
        <v>-6.3745019920318819</v>
      </c>
      <c r="S22">
        <f t="shared" ref="S22" si="33">_xlfn.STDEV.S(Q22:Q25)</f>
        <v>16.007014224175176</v>
      </c>
    </row>
    <row r="23" spans="1:19">
      <c r="A23" s="14" t="s">
        <v>140</v>
      </c>
      <c r="B23" s="15" t="s">
        <v>18</v>
      </c>
      <c r="C23" s="15" t="s">
        <v>8</v>
      </c>
      <c r="D23" s="15" t="str">
        <f t="shared" si="19"/>
        <v>PFOShigh</v>
      </c>
      <c r="E23" s="15" t="s">
        <v>10</v>
      </c>
      <c r="F23" s="15">
        <v>3.1</v>
      </c>
      <c r="G23" s="15">
        <v>1.58</v>
      </c>
      <c r="H23" s="15">
        <v>1.91</v>
      </c>
      <c r="I23" s="16">
        <v>2.5299999999999998</v>
      </c>
      <c r="J23">
        <f t="shared" si="1"/>
        <v>-0.57000000000000028</v>
      </c>
      <c r="Q23">
        <f t="shared" si="26"/>
        <v>-19.362549800796824</v>
      </c>
    </row>
    <row r="24" spans="1:19">
      <c r="A24" s="14" t="s">
        <v>140</v>
      </c>
      <c r="B24" s="15" t="s">
        <v>18</v>
      </c>
      <c r="C24" s="15" t="s">
        <v>8</v>
      </c>
      <c r="D24" s="15" t="str">
        <f t="shared" si="19"/>
        <v>PFOShigh</v>
      </c>
      <c r="E24" s="15" t="s">
        <v>11</v>
      </c>
      <c r="F24" s="15">
        <v>3.3</v>
      </c>
      <c r="G24" s="15">
        <v>1.73</v>
      </c>
      <c r="H24" s="15">
        <v>2.27</v>
      </c>
      <c r="I24" s="16">
        <v>2.92</v>
      </c>
      <c r="J24">
        <f t="shared" si="1"/>
        <v>-0.37999999999999989</v>
      </c>
      <c r="Q24">
        <f t="shared" si="26"/>
        <v>-6.9322709163346694</v>
      </c>
    </row>
    <row r="25" spans="1:19" ht="16.2" thickBot="1">
      <c r="A25" s="110" t="s">
        <v>140</v>
      </c>
      <c r="B25" s="17" t="s">
        <v>18</v>
      </c>
      <c r="C25" s="17" t="s">
        <v>8</v>
      </c>
      <c r="D25" s="17" t="str">
        <f t="shared" si="19"/>
        <v>PFOShigh</v>
      </c>
      <c r="E25" s="17" t="s">
        <v>12</v>
      </c>
      <c r="F25" s="17">
        <v>3.55</v>
      </c>
      <c r="G25" s="17">
        <v>2.02</v>
      </c>
      <c r="H25" s="17">
        <v>2.16</v>
      </c>
      <c r="I25" s="18">
        <v>3.65</v>
      </c>
      <c r="J25">
        <f t="shared" si="1"/>
        <v>0.10000000000000009</v>
      </c>
      <c r="Q25">
        <f t="shared" si="26"/>
        <v>16.334661354581666</v>
      </c>
    </row>
    <row r="26" spans="1:19">
      <c r="A26" s="19" t="s">
        <v>141</v>
      </c>
      <c r="B26" s="20" t="s">
        <v>17</v>
      </c>
      <c r="C26" s="20" t="s">
        <v>8</v>
      </c>
      <c r="D26" s="20" t="str">
        <f t="shared" si="19"/>
        <v>PFOS+Carblow</v>
      </c>
      <c r="E26" s="20" t="s">
        <v>9</v>
      </c>
      <c r="F26" s="20">
        <v>3.02</v>
      </c>
      <c r="G26" s="20">
        <v>2.06</v>
      </c>
      <c r="H26" s="20">
        <v>2.2200000000000002</v>
      </c>
      <c r="I26" s="21">
        <v>3.06</v>
      </c>
      <c r="J26">
        <f t="shared" si="1"/>
        <v>4.0000000000000036E-2</v>
      </c>
      <c r="K26">
        <f t="shared" ref="K26" si="34">AVERAGE(J26:J29)</f>
        <v>0.42749999999999999</v>
      </c>
      <c r="L26">
        <f t="shared" ref="L26" si="35">_xlfn.STDEV.S(J26:J29)</f>
        <v>0.35621856586464812</v>
      </c>
      <c r="M26">
        <f t="shared" ref="M26" si="36">AVERAGE(F26:F29)</f>
        <v>3.0749999999999997</v>
      </c>
      <c r="N26">
        <f t="shared" ref="N26" si="37">AVERAGE(G26:G29)</f>
        <v>2.2400000000000002</v>
      </c>
      <c r="O26">
        <f t="shared" ref="O26" si="38">AVERAGE(H26:H29)</f>
        <v>2.3475000000000001</v>
      </c>
      <c r="P26">
        <f t="shared" ref="P26" si="39">AVERAGE(I26:I29)</f>
        <v>3.5025000000000004</v>
      </c>
      <c r="Q26">
        <f t="shared" si="26"/>
        <v>-2.4701195219123546</v>
      </c>
      <c r="R26">
        <f t="shared" ref="R26" si="40">AVERAGE(Q26:Q29)</f>
        <v>11.633466135458159</v>
      </c>
      <c r="S26">
        <f t="shared" ref="S26" si="41">_xlfn.STDEV.S(Q26:Q29)</f>
        <v>12.918855279922063</v>
      </c>
    </row>
    <row r="27" spans="1:19">
      <c r="A27" s="19" t="s">
        <v>141</v>
      </c>
      <c r="B27" s="20" t="s">
        <v>17</v>
      </c>
      <c r="C27" s="20" t="s">
        <v>8</v>
      </c>
      <c r="D27" s="20" t="str">
        <f t="shared" si="19"/>
        <v>PFOS+Carblow</v>
      </c>
      <c r="E27" s="20" t="s">
        <v>10</v>
      </c>
      <c r="F27" s="20">
        <v>2.93</v>
      </c>
      <c r="G27" s="20">
        <v>2.2200000000000002</v>
      </c>
      <c r="H27" s="20">
        <v>2.2000000000000002</v>
      </c>
      <c r="I27" s="21">
        <v>3.67</v>
      </c>
      <c r="J27">
        <f t="shared" si="1"/>
        <v>0.73999999999999977</v>
      </c>
      <c r="Q27">
        <f t="shared" si="26"/>
        <v>16.972111553784853</v>
      </c>
    </row>
    <row r="28" spans="1:19">
      <c r="A28" s="19" t="s">
        <v>141</v>
      </c>
      <c r="B28" s="20" t="s">
        <v>17</v>
      </c>
      <c r="C28" s="20" t="s">
        <v>8</v>
      </c>
      <c r="D28" s="20" t="str">
        <f t="shared" si="19"/>
        <v>PFOS+Carblow</v>
      </c>
      <c r="E28" s="20" t="s">
        <v>11</v>
      </c>
      <c r="F28" s="20">
        <v>3.09</v>
      </c>
      <c r="G28" s="20">
        <v>2.4700000000000002</v>
      </c>
      <c r="H28" s="20">
        <v>2.37</v>
      </c>
      <c r="I28" s="21">
        <v>3.3</v>
      </c>
      <c r="J28">
        <f t="shared" si="1"/>
        <v>0.20999999999999996</v>
      </c>
      <c r="Q28">
        <f t="shared" si="26"/>
        <v>5.1792828685258847</v>
      </c>
    </row>
    <row r="29" spans="1:19" ht="16.2" thickBot="1">
      <c r="A29" s="111" t="s">
        <v>141</v>
      </c>
      <c r="B29" s="22" t="s">
        <v>17</v>
      </c>
      <c r="C29" s="22" t="s">
        <v>8</v>
      </c>
      <c r="D29" s="22" t="str">
        <f t="shared" si="19"/>
        <v>PFOS+Carblow</v>
      </c>
      <c r="E29" s="22" t="s">
        <v>12</v>
      </c>
      <c r="F29" s="22">
        <v>3.26</v>
      </c>
      <c r="G29" s="22">
        <v>2.21</v>
      </c>
      <c r="H29" s="22">
        <v>2.6</v>
      </c>
      <c r="I29" s="23">
        <v>3.98</v>
      </c>
      <c r="J29">
        <f t="shared" si="1"/>
        <v>0.7200000000000002</v>
      </c>
      <c r="Q29">
        <f t="shared" si="26"/>
        <v>26.852589641434253</v>
      </c>
    </row>
    <row r="30" spans="1:19">
      <c r="A30" s="24" t="s">
        <v>141</v>
      </c>
      <c r="B30" s="25" t="s">
        <v>18</v>
      </c>
      <c r="C30" s="25" t="s">
        <v>8</v>
      </c>
      <c r="D30" s="25" t="str">
        <f t="shared" si="19"/>
        <v>PFOS+Carbhigh</v>
      </c>
      <c r="E30" s="25" t="s">
        <v>9</v>
      </c>
      <c r="F30" s="25">
        <v>3.06</v>
      </c>
      <c r="G30" s="25">
        <v>1.74</v>
      </c>
      <c r="H30" s="25">
        <v>2.39</v>
      </c>
      <c r="I30" s="26">
        <v>3.44</v>
      </c>
      <c r="J30">
        <f t="shared" si="1"/>
        <v>0.37999999999999989</v>
      </c>
      <c r="K30">
        <f t="shared" ref="K30" si="42">AVERAGE(J30:J33)</f>
        <v>7.4999999999999512E-3</v>
      </c>
      <c r="L30">
        <f t="shared" ref="L30" si="43">_xlfn.STDEV.S(J30:J33)</f>
        <v>0.36436016979540076</v>
      </c>
      <c r="M30">
        <f t="shared" ref="M30" si="44">AVERAGE(F30:F33)</f>
        <v>3.3325000000000005</v>
      </c>
      <c r="N30">
        <f t="shared" ref="N30" si="45">AVERAGE(G30:G33)</f>
        <v>1.8900000000000001</v>
      </c>
      <c r="O30">
        <f t="shared" ref="O30" si="46">AVERAGE(H30:H33)</f>
        <v>2.7675000000000001</v>
      </c>
      <c r="P30">
        <f t="shared" ref="P30" si="47">AVERAGE(I30:I33)</f>
        <v>3.3400000000000003</v>
      </c>
      <c r="Q30">
        <f t="shared" si="26"/>
        <v>9.6414342629481986</v>
      </c>
      <c r="R30">
        <f t="shared" ref="R30" si="48">AVERAGE(Q30:Q33)</f>
        <v>6.454183266932267</v>
      </c>
      <c r="S30">
        <f t="shared" ref="S30" si="49">_xlfn.STDEV.S(Q30:Q33)</f>
        <v>8.5404054227724338</v>
      </c>
    </row>
    <row r="31" spans="1:19">
      <c r="A31" s="24" t="s">
        <v>141</v>
      </c>
      <c r="B31" s="25" t="s">
        <v>18</v>
      </c>
      <c r="C31" s="25" t="s">
        <v>8</v>
      </c>
      <c r="D31" s="25" t="str">
        <f t="shared" si="19"/>
        <v>PFOS+Carbhigh</v>
      </c>
      <c r="E31" s="25" t="s">
        <v>10</v>
      </c>
      <c r="F31" s="25">
        <v>3.49</v>
      </c>
      <c r="G31" s="25">
        <v>2.0099999999999998</v>
      </c>
      <c r="H31" s="25">
        <v>2.88</v>
      </c>
      <c r="I31" s="26">
        <v>3.41</v>
      </c>
      <c r="J31">
        <f t="shared" si="1"/>
        <v>-8.0000000000000071E-2</v>
      </c>
      <c r="Q31">
        <f t="shared" si="26"/>
        <v>8.6852589641434239</v>
      </c>
    </row>
    <row r="32" spans="1:19">
      <c r="A32" s="24" t="s">
        <v>141</v>
      </c>
      <c r="B32" s="25" t="s">
        <v>18</v>
      </c>
      <c r="C32" s="25" t="s">
        <v>8</v>
      </c>
      <c r="D32" s="25" t="str">
        <f t="shared" si="19"/>
        <v>PFOS+Carbhigh</v>
      </c>
      <c r="E32" s="25" t="s">
        <v>11</v>
      </c>
      <c r="F32" s="25">
        <v>3.41</v>
      </c>
      <c r="G32" s="25">
        <v>2</v>
      </c>
      <c r="H32" s="25">
        <v>2.97</v>
      </c>
      <c r="I32" s="26">
        <v>2.95</v>
      </c>
      <c r="J32">
        <f t="shared" si="1"/>
        <v>-0.45999999999999996</v>
      </c>
      <c r="Q32">
        <f t="shared" si="26"/>
        <v>-5.9760956175298796</v>
      </c>
    </row>
    <row r="33" spans="1:19" ht="16.2" thickBot="1">
      <c r="A33" s="112" t="s">
        <v>141</v>
      </c>
      <c r="B33" s="27" t="s">
        <v>18</v>
      </c>
      <c r="C33" s="27" t="s">
        <v>8</v>
      </c>
      <c r="D33" s="27" t="str">
        <f t="shared" si="19"/>
        <v>PFOS+Carbhigh</v>
      </c>
      <c r="E33" s="27" t="s">
        <v>12</v>
      </c>
      <c r="F33" s="27">
        <v>3.37</v>
      </c>
      <c r="G33" s="27">
        <v>1.81</v>
      </c>
      <c r="H33" s="27">
        <v>2.83</v>
      </c>
      <c r="I33" s="28">
        <v>3.56</v>
      </c>
      <c r="J33">
        <f t="shared" si="1"/>
        <v>0.18999999999999995</v>
      </c>
      <c r="Q33">
        <f t="shared" si="26"/>
        <v>13.466135458167324</v>
      </c>
    </row>
    <row r="34" spans="1:19">
      <c r="A34" s="29" t="s">
        <v>142</v>
      </c>
      <c r="B34" s="30" t="s">
        <v>17</v>
      </c>
      <c r="C34" s="30" t="s">
        <v>8</v>
      </c>
      <c r="D34" s="30" t="str">
        <f t="shared" si="19"/>
        <v>PFOS+Diclow</v>
      </c>
      <c r="E34" s="30" t="s">
        <v>9</v>
      </c>
      <c r="F34" s="30">
        <v>3.17</v>
      </c>
      <c r="G34" s="30">
        <v>1.64</v>
      </c>
      <c r="H34" s="30">
        <v>1.76</v>
      </c>
      <c r="I34" s="31">
        <v>2.95</v>
      </c>
      <c r="J34">
        <f t="shared" si="1"/>
        <v>-0.21999999999999975</v>
      </c>
      <c r="K34">
        <f t="shared" ref="K34" si="50">AVERAGE(J34:J37)</f>
        <v>-0.4524999999999999</v>
      </c>
      <c r="L34">
        <f t="shared" ref="L34" si="51">_xlfn.STDEV.S(J34:J37)</f>
        <v>0.38064638007823842</v>
      </c>
      <c r="M34">
        <f t="shared" ref="M34" si="52">AVERAGE(F34:F37)</f>
        <v>3.23</v>
      </c>
      <c r="N34">
        <f t="shared" ref="N34" si="53">AVERAGE(G34:G37)</f>
        <v>1.6850000000000001</v>
      </c>
      <c r="O34">
        <f t="shared" ref="O34" si="54">AVERAGE(H34:H37)</f>
        <v>2.0625</v>
      </c>
      <c r="P34">
        <f t="shared" ref="P34" si="55">AVERAGE(I34:I37)</f>
        <v>2.7775000000000003</v>
      </c>
      <c r="Q34">
        <f t="shared" si="26"/>
        <v>-5.9760956175298796</v>
      </c>
      <c r="R34">
        <f t="shared" ref="R34" si="56">AVERAGE(Q34:Q37)</f>
        <v>-11.474103585657373</v>
      </c>
      <c r="S34">
        <f t="shared" ref="S34" si="57">_xlfn.STDEV.S(Q34:Q37)</f>
        <v>12.694104905834347</v>
      </c>
    </row>
    <row r="35" spans="1:19">
      <c r="A35" s="29" t="s">
        <v>142</v>
      </c>
      <c r="B35" s="30" t="s">
        <v>17</v>
      </c>
      <c r="C35" s="30" t="s">
        <v>8</v>
      </c>
      <c r="D35" s="30" t="str">
        <f t="shared" si="19"/>
        <v>PFOS+Diclow</v>
      </c>
      <c r="E35" s="30" t="s">
        <v>10</v>
      </c>
      <c r="F35" s="30">
        <v>3.19</v>
      </c>
      <c r="G35" s="30">
        <v>1.72</v>
      </c>
      <c r="H35" s="30">
        <v>1.96</v>
      </c>
      <c r="I35" s="31">
        <v>2.77</v>
      </c>
      <c r="J35">
        <f t="shared" si="1"/>
        <v>-0.41999999999999993</v>
      </c>
      <c r="Q35">
        <f t="shared" si="26"/>
        <v>-11.71314741035857</v>
      </c>
    </row>
    <row r="36" spans="1:19">
      <c r="A36" s="29" t="s">
        <v>142</v>
      </c>
      <c r="B36" s="30" t="s">
        <v>17</v>
      </c>
      <c r="C36" s="30" t="s">
        <v>8</v>
      </c>
      <c r="D36" s="30" t="str">
        <f t="shared" si="19"/>
        <v>PFOS+Diclow</v>
      </c>
      <c r="E36" s="30" t="s">
        <v>11</v>
      </c>
      <c r="F36" s="30">
        <v>3.23</v>
      </c>
      <c r="G36" s="30">
        <v>1.79</v>
      </c>
      <c r="H36" s="30">
        <v>2.14</v>
      </c>
      <c r="I36" s="31">
        <v>2.23</v>
      </c>
      <c r="J36">
        <f t="shared" si="1"/>
        <v>-1</v>
      </c>
      <c r="Q36">
        <f t="shared" si="26"/>
        <v>-28.924302788844624</v>
      </c>
    </row>
    <row r="37" spans="1:19" ht="16.2" thickBot="1">
      <c r="A37" s="113" t="s">
        <v>142</v>
      </c>
      <c r="B37" s="32" t="s">
        <v>17</v>
      </c>
      <c r="C37" s="32" t="s">
        <v>8</v>
      </c>
      <c r="D37" s="32" t="str">
        <f t="shared" si="19"/>
        <v>PFOS+Diclow</v>
      </c>
      <c r="E37" s="32" t="s">
        <v>12</v>
      </c>
      <c r="F37" s="32">
        <v>3.33</v>
      </c>
      <c r="G37" s="32">
        <v>1.59</v>
      </c>
      <c r="H37" s="32">
        <v>2.39</v>
      </c>
      <c r="I37" s="33">
        <v>3.16</v>
      </c>
      <c r="J37">
        <f t="shared" si="1"/>
        <v>-0.16999999999999993</v>
      </c>
      <c r="Q37">
        <f t="shared" si="26"/>
        <v>0.71713147410358447</v>
      </c>
    </row>
    <row r="38" spans="1:19">
      <c r="A38" s="34" t="s">
        <v>142</v>
      </c>
      <c r="B38" s="35" t="s">
        <v>18</v>
      </c>
      <c r="C38" s="35" t="s">
        <v>8</v>
      </c>
      <c r="D38" s="35" t="str">
        <f t="shared" si="19"/>
        <v>PFOS+Dichigh</v>
      </c>
      <c r="E38" s="35" t="s">
        <v>9</v>
      </c>
      <c r="F38" s="35">
        <v>3.35</v>
      </c>
      <c r="G38" s="35">
        <v>2.1800000000000002</v>
      </c>
      <c r="H38" s="35">
        <v>1.97</v>
      </c>
      <c r="I38" s="36">
        <v>3.31</v>
      </c>
      <c r="J38">
        <f t="shared" si="1"/>
        <v>-4.0000000000000036E-2</v>
      </c>
      <c r="K38">
        <f t="shared" ref="K38" si="58">AVERAGE(J38:J41)</f>
        <v>-2.0000000000000018E-2</v>
      </c>
      <c r="L38">
        <f t="shared" ref="L38" si="59">_xlfn.STDEV.S(J38:J41)</f>
        <v>0.41368264809311678</v>
      </c>
      <c r="M38">
        <f t="shared" ref="M38" si="60">AVERAGE(F38:F41)</f>
        <v>3.2549999999999999</v>
      </c>
      <c r="N38">
        <f t="shared" ref="N38" si="61">AVERAGE(G38:G41)</f>
        <v>1.9925000000000002</v>
      </c>
      <c r="O38">
        <f t="shared" ref="O38" si="62">AVERAGE(H38:H41)</f>
        <v>2.2124999999999999</v>
      </c>
      <c r="P38">
        <f t="shared" ref="P38" si="63">AVERAGE(I38:I41)</f>
        <v>3.2350000000000003</v>
      </c>
      <c r="Q38">
        <f t="shared" si="26"/>
        <v>5.498007968127486</v>
      </c>
      <c r="R38">
        <f t="shared" ref="R38" si="64">AVERAGE(Q38:Q41)</f>
        <v>3.1075697211155315</v>
      </c>
      <c r="S38">
        <f t="shared" ref="S38" si="65">_xlfn.STDEV.S(Q38:Q41)</f>
        <v>11.622181577826469</v>
      </c>
    </row>
    <row r="39" spans="1:19">
      <c r="A39" s="34" t="s">
        <v>142</v>
      </c>
      <c r="B39" s="35" t="s">
        <v>18</v>
      </c>
      <c r="C39" s="35" t="s">
        <v>8</v>
      </c>
      <c r="D39" s="35" t="str">
        <f t="shared" si="19"/>
        <v>PFOS+Dichigh</v>
      </c>
      <c r="E39" s="35" t="s">
        <v>10</v>
      </c>
      <c r="F39" s="35">
        <v>3.36</v>
      </c>
      <c r="G39" s="35">
        <v>1.67</v>
      </c>
      <c r="H39" s="35">
        <v>2.04</v>
      </c>
      <c r="I39" s="36">
        <v>3.09</v>
      </c>
      <c r="J39">
        <f t="shared" si="1"/>
        <v>-0.27</v>
      </c>
      <c r="Q39">
        <f t="shared" si="26"/>
        <v>-1.5139442231075799</v>
      </c>
    </row>
    <row r="40" spans="1:19">
      <c r="A40" s="34" t="s">
        <v>142</v>
      </c>
      <c r="B40" s="35" t="s">
        <v>18</v>
      </c>
      <c r="C40" s="35" t="s">
        <v>8</v>
      </c>
      <c r="D40" s="35" t="str">
        <f t="shared" si="19"/>
        <v>PFOS+Dichigh</v>
      </c>
      <c r="E40" s="35" t="s">
        <v>11</v>
      </c>
      <c r="F40" s="35">
        <v>3.18</v>
      </c>
      <c r="G40" s="35">
        <v>1.87</v>
      </c>
      <c r="H40" s="35">
        <v>2.42</v>
      </c>
      <c r="I40" s="36">
        <v>2.84</v>
      </c>
      <c r="J40">
        <f t="shared" si="1"/>
        <v>-0.3400000000000003</v>
      </c>
      <c r="Q40">
        <f t="shared" si="26"/>
        <v>-9.4820717131474197</v>
      </c>
    </row>
    <row r="41" spans="1:19" ht="16.2" thickBot="1">
      <c r="A41" s="114" t="s">
        <v>142</v>
      </c>
      <c r="B41" s="37" t="s">
        <v>18</v>
      </c>
      <c r="C41" s="37" t="s">
        <v>8</v>
      </c>
      <c r="D41" s="37" t="str">
        <f t="shared" si="19"/>
        <v>PFOS+Dichigh</v>
      </c>
      <c r="E41" s="37" t="s">
        <v>12</v>
      </c>
      <c r="F41" s="37">
        <v>3.13</v>
      </c>
      <c r="G41" s="37">
        <v>2.25</v>
      </c>
      <c r="H41" s="37">
        <v>2.42</v>
      </c>
      <c r="I41" s="38">
        <v>3.7</v>
      </c>
      <c r="J41">
        <f t="shared" si="1"/>
        <v>0.57000000000000028</v>
      </c>
      <c r="Q41">
        <f t="shared" si="26"/>
        <v>17.92828685258964</v>
      </c>
    </row>
    <row r="42" spans="1:19">
      <c r="A42" s="39" t="s">
        <v>143</v>
      </c>
      <c r="B42" s="40" t="s">
        <v>17</v>
      </c>
      <c r="C42" s="40" t="s">
        <v>8</v>
      </c>
      <c r="D42" s="40" t="str">
        <f t="shared" si="19"/>
        <v>PFOS+6ppdqlow</v>
      </c>
      <c r="E42" s="40" t="s">
        <v>9</v>
      </c>
      <c r="F42" s="40">
        <v>3.1</v>
      </c>
      <c r="G42" s="40">
        <v>1.74</v>
      </c>
      <c r="H42" s="40">
        <v>2.33</v>
      </c>
      <c r="I42" s="41">
        <v>2.98</v>
      </c>
      <c r="J42">
        <f t="shared" si="1"/>
        <v>-0.12000000000000011</v>
      </c>
      <c r="K42">
        <f t="shared" ref="K42" si="66">AVERAGE(J42:J45)</f>
        <v>-8.0000000000000071E-2</v>
      </c>
      <c r="L42">
        <f t="shared" ref="L42" si="67">_xlfn.STDEV.S(J42:J45)</f>
        <v>0.22226110770892857</v>
      </c>
      <c r="M42">
        <f t="shared" ref="M42" si="68">AVERAGE(F42:F45)</f>
        <v>3.1850000000000001</v>
      </c>
      <c r="N42">
        <f t="shared" ref="N42" si="69">AVERAGE(G42:G45)</f>
        <v>1.5874999999999999</v>
      </c>
      <c r="O42">
        <f t="shared" ref="O42" si="70">AVERAGE(H42:H45)</f>
        <v>2.2174999999999998</v>
      </c>
      <c r="P42">
        <f t="shared" ref="P42" si="71">AVERAGE(I42:I45)</f>
        <v>3.1050000000000004</v>
      </c>
      <c r="Q42">
        <f t="shared" si="26"/>
        <v>-5.0199203187251049</v>
      </c>
      <c r="R42">
        <f t="shared" ref="R42" si="72">AVERAGE(Q42:Q45)</f>
        <v>-1.0358565737051886</v>
      </c>
      <c r="S42">
        <f t="shared" ref="S42" si="73">_xlfn.STDEV.S(Q42:Q45)</f>
        <v>4.6297494968395041</v>
      </c>
    </row>
    <row r="43" spans="1:19">
      <c r="A43" s="39" t="s">
        <v>143</v>
      </c>
      <c r="B43" s="40" t="s">
        <v>17</v>
      </c>
      <c r="C43" s="40" t="s">
        <v>8</v>
      </c>
      <c r="D43" s="40" t="str">
        <f t="shared" si="19"/>
        <v>PFOS+6ppdqlow</v>
      </c>
      <c r="E43" s="40" t="s">
        <v>10</v>
      </c>
      <c r="F43" s="40">
        <v>3.28</v>
      </c>
      <c r="G43" s="40">
        <v>1.6</v>
      </c>
      <c r="H43" s="40">
        <v>2.0699999999999998</v>
      </c>
      <c r="I43" s="41">
        <v>3.01</v>
      </c>
      <c r="J43">
        <f t="shared" si="1"/>
        <v>-0.27</v>
      </c>
      <c r="Q43">
        <f t="shared" si="26"/>
        <v>-4.0637450199203311</v>
      </c>
    </row>
    <row r="44" spans="1:19">
      <c r="A44" s="39" t="s">
        <v>143</v>
      </c>
      <c r="B44" s="40" t="s">
        <v>17</v>
      </c>
      <c r="C44" s="40" t="s">
        <v>8</v>
      </c>
      <c r="D44" s="40" t="str">
        <f t="shared" si="19"/>
        <v>PFOS+6ppdqlow</v>
      </c>
      <c r="E44" s="40" t="s">
        <v>11</v>
      </c>
      <c r="F44" s="40">
        <v>3.3</v>
      </c>
      <c r="G44" s="40">
        <v>1.46</v>
      </c>
      <c r="H44" s="40">
        <v>2.36</v>
      </c>
      <c r="I44" s="41">
        <v>3.13</v>
      </c>
      <c r="J44">
        <f t="shared" si="1"/>
        <v>-0.16999999999999993</v>
      </c>
      <c r="Q44">
        <f t="shared" si="26"/>
        <v>-0.23904382470120428</v>
      </c>
    </row>
    <row r="45" spans="1:19" ht="16.2" thickBot="1">
      <c r="A45" s="115" t="s">
        <v>143</v>
      </c>
      <c r="B45" s="42" t="s">
        <v>17</v>
      </c>
      <c r="C45" s="42" t="s">
        <v>8</v>
      </c>
      <c r="D45" s="42" t="str">
        <f t="shared" si="19"/>
        <v>PFOS+6ppdqlow</v>
      </c>
      <c r="E45" s="42" t="s">
        <v>12</v>
      </c>
      <c r="F45" s="42">
        <v>3.06</v>
      </c>
      <c r="G45" s="42">
        <v>1.55</v>
      </c>
      <c r="H45" s="42">
        <v>2.11</v>
      </c>
      <c r="I45" s="43">
        <v>3.3</v>
      </c>
      <c r="J45">
        <f t="shared" si="1"/>
        <v>0.23999999999999977</v>
      </c>
      <c r="Q45">
        <f t="shared" si="26"/>
        <v>5.1792828685258847</v>
      </c>
    </row>
    <row r="46" spans="1:19">
      <c r="A46" s="44" t="s">
        <v>143</v>
      </c>
      <c r="B46" s="45" t="s">
        <v>18</v>
      </c>
      <c r="C46" s="45" t="s">
        <v>8</v>
      </c>
      <c r="D46" s="45" t="str">
        <f t="shared" si="19"/>
        <v>PFOS+6ppdqhigh</v>
      </c>
      <c r="E46" s="45" t="s">
        <v>9</v>
      </c>
      <c r="F46" s="45">
        <v>3.46</v>
      </c>
      <c r="G46" s="45">
        <v>1.54</v>
      </c>
      <c r="H46" s="45">
        <v>1.77</v>
      </c>
      <c r="I46" s="46">
        <v>2.69</v>
      </c>
      <c r="J46">
        <f t="shared" si="1"/>
        <v>-0.77</v>
      </c>
      <c r="K46">
        <f t="shared" ref="K46" si="74">AVERAGE(J46:J49)</f>
        <v>-5.0000000000000044E-3</v>
      </c>
      <c r="L46">
        <f t="shared" ref="L46" si="75">_xlfn.STDEV.S(J46:J49)</f>
        <v>0.67727394752788173</v>
      </c>
      <c r="M46">
        <f t="shared" ref="M46" si="76">AVERAGE(F46:F49)</f>
        <v>3.2800000000000002</v>
      </c>
      <c r="N46">
        <f t="shared" ref="N46" si="77">AVERAGE(G46:G49)</f>
        <v>1.7175</v>
      </c>
      <c r="O46">
        <f t="shared" ref="O46" si="78">AVERAGE(H46:H49)</f>
        <v>2.0274999999999999</v>
      </c>
      <c r="P46">
        <f t="shared" ref="P46" si="79">AVERAGE(I46:I49)</f>
        <v>3.2750000000000004</v>
      </c>
      <c r="Q46">
        <f t="shared" si="26"/>
        <v>-14.262948207171322</v>
      </c>
      <c r="R46">
        <f t="shared" ref="R46" si="80">AVERAGE(Q46:Q49)</f>
        <v>4.3824701195219076</v>
      </c>
      <c r="S46">
        <f t="shared" ref="S46" si="81">_xlfn.STDEV.S(Q46:Q49)</f>
        <v>17.380505675461464</v>
      </c>
    </row>
    <row r="47" spans="1:19">
      <c r="A47" s="44" t="s">
        <v>143</v>
      </c>
      <c r="B47" s="45" t="s">
        <v>18</v>
      </c>
      <c r="C47" s="45" t="s">
        <v>8</v>
      </c>
      <c r="D47" s="45" t="str">
        <f t="shared" si="19"/>
        <v>PFOS+6ppdqhigh</v>
      </c>
      <c r="E47" s="45" t="s">
        <v>10</v>
      </c>
      <c r="F47" s="45">
        <v>3.2</v>
      </c>
      <c r="G47" s="45">
        <v>1.81</v>
      </c>
      <c r="H47" s="45">
        <v>1.87</v>
      </c>
      <c r="I47" s="46">
        <v>3.12</v>
      </c>
      <c r="J47">
        <f t="shared" si="1"/>
        <v>-8.0000000000000071E-2</v>
      </c>
      <c r="Q47">
        <f t="shared" si="26"/>
        <v>-0.55776892430279101</v>
      </c>
    </row>
    <row r="48" spans="1:19">
      <c r="A48" s="44" t="s">
        <v>143</v>
      </c>
      <c r="B48" s="45" t="s">
        <v>18</v>
      </c>
      <c r="C48" s="45" t="s">
        <v>8</v>
      </c>
      <c r="D48" s="45" t="str">
        <f t="shared" si="19"/>
        <v>PFOS+6ppdqhigh</v>
      </c>
      <c r="E48" s="45" t="s">
        <v>11</v>
      </c>
      <c r="F48" s="45">
        <v>3.34</v>
      </c>
      <c r="G48" s="45">
        <v>1.77</v>
      </c>
      <c r="H48" s="45">
        <v>1.89</v>
      </c>
      <c r="I48" s="46">
        <v>3.29</v>
      </c>
      <c r="J48">
        <f t="shared" si="1"/>
        <v>-4.9999999999999822E-2</v>
      </c>
      <c r="Q48">
        <f t="shared" si="26"/>
        <v>4.8605577689242976</v>
      </c>
    </row>
    <row r="49" spans="1:19" ht="16.2" thickBot="1">
      <c r="A49" s="116" t="s">
        <v>143</v>
      </c>
      <c r="B49" s="47" t="s">
        <v>18</v>
      </c>
      <c r="C49" s="47" t="s">
        <v>8</v>
      </c>
      <c r="D49" s="47" t="str">
        <f t="shared" si="19"/>
        <v>PFOS+6ppdqhigh</v>
      </c>
      <c r="E49" s="47" t="s">
        <v>12</v>
      </c>
      <c r="F49" s="47">
        <v>3.12</v>
      </c>
      <c r="G49" s="47">
        <v>1.75</v>
      </c>
      <c r="H49" s="47">
        <v>2.58</v>
      </c>
      <c r="I49" s="48">
        <v>4</v>
      </c>
      <c r="J49">
        <f t="shared" si="1"/>
        <v>0.87999999999999989</v>
      </c>
      <c r="Q49">
        <f t="shared" si="26"/>
        <v>27.490039840637444</v>
      </c>
    </row>
    <row r="50" spans="1:19">
      <c r="A50" s="49" t="s">
        <v>140</v>
      </c>
      <c r="B50" s="50" t="s">
        <v>17</v>
      </c>
      <c r="C50" s="50" t="s">
        <v>15</v>
      </c>
      <c r="D50" s="50" t="str">
        <f>A50&amp;B50&amp;C50</f>
        <v>PFOSlownutrients</v>
      </c>
      <c r="E50" s="50" t="s">
        <v>9</v>
      </c>
      <c r="F50" s="50">
        <v>3.1</v>
      </c>
      <c r="G50" s="50">
        <v>1.8</v>
      </c>
      <c r="H50" s="50">
        <v>2.95</v>
      </c>
      <c r="I50" s="51">
        <v>5.98</v>
      </c>
      <c r="J50">
        <f t="shared" si="1"/>
        <v>2.8800000000000003</v>
      </c>
      <c r="K50">
        <f t="shared" ref="K50" si="82">AVERAGE(J50:J53)</f>
        <v>2.835</v>
      </c>
      <c r="L50">
        <f t="shared" ref="L50" si="83">_xlfn.STDEV.S(J50:J53)</f>
        <v>0.2904594062285929</v>
      </c>
      <c r="M50">
        <f t="shared" ref="M50" si="84">AVERAGE(F50:F53)</f>
        <v>3.0225</v>
      </c>
      <c r="N50">
        <f t="shared" ref="N50" si="85">AVERAGE(G50:G53)</f>
        <v>1.9475</v>
      </c>
      <c r="O50">
        <f t="shared" ref="O50" si="86">AVERAGE(H50:H53)</f>
        <v>3.0975000000000001</v>
      </c>
      <c r="P50">
        <f t="shared" ref="P50" si="87">AVERAGE(I50:I53)</f>
        <v>5.8574999999999999</v>
      </c>
      <c r="Q50">
        <f>((I50-$P$14)/$P$14)*100</f>
        <v>63.723477070499676</v>
      </c>
      <c r="R50">
        <f t="shared" ref="R50" si="88">AVERAGE(Q50:Q53)</f>
        <v>60.369609856262841</v>
      </c>
      <c r="S50">
        <f t="shared" ref="S50" si="89">_xlfn.STDEV.S(Q50:Q53)</f>
        <v>12.344387996871738</v>
      </c>
    </row>
    <row r="51" spans="1:19">
      <c r="A51" s="49" t="s">
        <v>140</v>
      </c>
      <c r="B51" s="50" t="s">
        <v>17</v>
      </c>
      <c r="C51" s="50" t="s">
        <v>15</v>
      </c>
      <c r="D51" s="50" t="str">
        <f t="shared" ref="D51:D81" si="90">A51&amp;B51&amp;C51</f>
        <v>PFOSlownutrients</v>
      </c>
      <c r="E51" s="50" t="s">
        <v>10</v>
      </c>
      <c r="F51" s="50">
        <v>2.87</v>
      </c>
      <c r="G51" s="50">
        <v>1.97</v>
      </c>
      <c r="H51" s="50">
        <v>3.08</v>
      </c>
      <c r="I51" s="51">
        <v>5.31</v>
      </c>
      <c r="J51">
        <f t="shared" si="1"/>
        <v>2.4399999999999995</v>
      </c>
      <c r="Q51">
        <f t="shared" ref="Q51:Q81" si="91">((I51-$P$14)/$P$14)*100</f>
        <v>45.379876796714576</v>
      </c>
    </row>
    <row r="52" spans="1:19">
      <c r="A52" s="49" t="s">
        <v>140</v>
      </c>
      <c r="B52" s="50" t="s">
        <v>17</v>
      </c>
      <c r="C52" s="50" t="s">
        <v>15</v>
      </c>
      <c r="D52" s="50" t="str">
        <f t="shared" si="90"/>
        <v>PFOSlownutrients</v>
      </c>
      <c r="E52" s="50" t="s">
        <v>11</v>
      </c>
      <c r="F52" s="50">
        <v>2.87</v>
      </c>
      <c r="G52" s="50">
        <v>2.0299999999999998</v>
      </c>
      <c r="H52" s="50">
        <v>3.38</v>
      </c>
      <c r="I52" s="51">
        <v>5.75</v>
      </c>
      <c r="J52">
        <f t="shared" si="1"/>
        <v>2.88</v>
      </c>
      <c r="Q52">
        <f t="shared" si="91"/>
        <v>57.426420260095831</v>
      </c>
    </row>
    <row r="53" spans="1:19" ht="16.2" thickBot="1">
      <c r="A53" s="117" t="s">
        <v>140</v>
      </c>
      <c r="B53" s="52" t="s">
        <v>17</v>
      </c>
      <c r="C53" s="52" t="s">
        <v>15</v>
      </c>
      <c r="D53" s="52" t="str">
        <f t="shared" si="90"/>
        <v>PFOSlownutrients</v>
      </c>
      <c r="E53" s="52" t="s">
        <v>12</v>
      </c>
      <c r="F53" s="52">
        <v>3.25</v>
      </c>
      <c r="G53" s="52">
        <v>1.99</v>
      </c>
      <c r="H53" s="52">
        <v>2.98</v>
      </c>
      <c r="I53" s="53">
        <v>6.39</v>
      </c>
      <c r="J53">
        <f t="shared" si="1"/>
        <v>3.1399999999999997</v>
      </c>
      <c r="Q53">
        <f t="shared" si="91"/>
        <v>74.948665297741272</v>
      </c>
    </row>
    <row r="54" spans="1:19">
      <c r="A54" s="54" t="s">
        <v>140</v>
      </c>
      <c r="B54" s="55" t="s">
        <v>18</v>
      </c>
      <c r="C54" s="55" t="s">
        <v>15</v>
      </c>
      <c r="D54" s="55" t="str">
        <f t="shared" si="90"/>
        <v>PFOShighnutrients</v>
      </c>
      <c r="E54" s="55" t="s">
        <v>9</v>
      </c>
      <c r="F54" s="55">
        <v>3.1</v>
      </c>
      <c r="G54" s="55">
        <v>1.73</v>
      </c>
      <c r="H54" s="55">
        <v>3.23</v>
      </c>
      <c r="I54" s="56">
        <v>8.2899999999999991</v>
      </c>
      <c r="J54">
        <f t="shared" si="1"/>
        <v>5.1899999999999995</v>
      </c>
      <c r="K54">
        <f t="shared" ref="K54" si="92">AVERAGE(J54:J57)</f>
        <v>3.0599999999999996</v>
      </c>
      <c r="L54">
        <f t="shared" ref="L54" si="93">_xlfn.STDEV.S(J54:J57)</f>
        <v>1.8222696470793416</v>
      </c>
      <c r="M54">
        <f t="shared" ref="M54" si="94">AVERAGE(F54:F57)</f>
        <v>3.1475</v>
      </c>
      <c r="N54">
        <f t="shared" ref="N54" si="95">AVERAGE(G54:G57)</f>
        <v>1.7775000000000001</v>
      </c>
      <c r="O54">
        <f t="shared" ref="O54" si="96">AVERAGE(H54:H57)</f>
        <v>3.2225000000000001</v>
      </c>
      <c r="P54">
        <f t="shared" ref="P54" si="97">AVERAGE(I54:I57)</f>
        <v>6.2074999999999996</v>
      </c>
      <c r="Q54">
        <f t="shared" si="91"/>
        <v>126.96783025325118</v>
      </c>
      <c r="R54">
        <f t="shared" ref="R54" si="98">AVERAGE(Q54:Q57)</f>
        <v>69.952087611225181</v>
      </c>
      <c r="S54">
        <f t="shared" ref="S54" si="99">_xlfn.STDEV.S(Q54:Q57)</f>
        <v>46.844925660905034</v>
      </c>
    </row>
    <row r="55" spans="1:19">
      <c r="A55" s="54" t="s">
        <v>140</v>
      </c>
      <c r="B55" s="55" t="s">
        <v>18</v>
      </c>
      <c r="C55" s="55" t="s">
        <v>15</v>
      </c>
      <c r="D55" s="55" t="str">
        <f t="shared" si="90"/>
        <v>PFOShighnutrients</v>
      </c>
      <c r="E55" s="55" t="s">
        <v>10</v>
      </c>
      <c r="F55" s="55">
        <v>3.15</v>
      </c>
      <c r="G55" s="55">
        <v>1.72</v>
      </c>
      <c r="H55" s="55">
        <v>3.21</v>
      </c>
      <c r="I55" s="56">
        <v>6</v>
      </c>
      <c r="J55">
        <f t="shared" si="1"/>
        <v>2.85</v>
      </c>
      <c r="Q55">
        <f t="shared" si="91"/>
        <v>64.271047227926076</v>
      </c>
    </row>
    <row r="56" spans="1:19">
      <c r="A56" s="54" t="s">
        <v>140</v>
      </c>
      <c r="B56" s="55" t="s">
        <v>18</v>
      </c>
      <c r="C56" s="55" t="s">
        <v>15</v>
      </c>
      <c r="D56" s="55" t="str">
        <f t="shared" si="90"/>
        <v>PFOShighnutrients</v>
      </c>
      <c r="E56" s="55" t="s">
        <v>11</v>
      </c>
      <c r="F56" s="55">
        <v>3.35</v>
      </c>
      <c r="G56" s="55">
        <v>1.78</v>
      </c>
      <c r="H56" s="55">
        <v>2.88</v>
      </c>
      <c r="I56" s="56">
        <v>4.12</v>
      </c>
      <c r="J56">
        <f t="shared" si="1"/>
        <v>0.77</v>
      </c>
      <c r="Q56">
        <f t="shared" si="91"/>
        <v>12.799452429842582</v>
      </c>
    </row>
    <row r="57" spans="1:19" ht="16.2" thickBot="1">
      <c r="A57" s="118" t="s">
        <v>140</v>
      </c>
      <c r="B57" s="57" t="s">
        <v>18</v>
      </c>
      <c r="C57" s="57" t="s">
        <v>15</v>
      </c>
      <c r="D57" s="57" t="str">
        <f t="shared" si="90"/>
        <v>PFOShighnutrients</v>
      </c>
      <c r="E57" s="57" t="s">
        <v>12</v>
      </c>
      <c r="F57" s="57">
        <v>2.99</v>
      </c>
      <c r="G57" s="57">
        <v>1.88</v>
      </c>
      <c r="H57" s="57">
        <v>3.57</v>
      </c>
      <c r="I57" s="58">
        <v>6.42</v>
      </c>
      <c r="J57">
        <f t="shared" si="1"/>
        <v>3.4299999999999997</v>
      </c>
      <c r="Q57">
        <f t="shared" si="91"/>
        <v>75.77002053388091</v>
      </c>
    </row>
    <row r="58" spans="1:19">
      <c r="A58" s="59" t="s">
        <v>141</v>
      </c>
      <c r="B58" s="60" t="s">
        <v>17</v>
      </c>
      <c r="C58" s="60" t="s">
        <v>15</v>
      </c>
      <c r="D58" s="60" t="str">
        <f t="shared" si="90"/>
        <v>PFOS+Carblownutrients</v>
      </c>
      <c r="E58" s="60" t="s">
        <v>9</v>
      </c>
      <c r="F58" s="60">
        <v>3.05</v>
      </c>
      <c r="G58" s="60">
        <v>1.61</v>
      </c>
      <c r="H58" s="60">
        <v>2.79</v>
      </c>
      <c r="I58" s="61">
        <v>5.8</v>
      </c>
      <c r="J58">
        <f t="shared" si="1"/>
        <v>2.75</v>
      </c>
      <c r="K58">
        <f t="shared" ref="K58" si="100">AVERAGE(J58:J61)</f>
        <v>1.8399999999999999</v>
      </c>
      <c r="L58">
        <f t="shared" ref="L58" si="101">_xlfn.STDEV.S(J58:J61)</f>
        <v>0.87399466054814512</v>
      </c>
      <c r="M58">
        <f t="shared" ref="M58" si="102">AVERAGE(F58:F61)</f>
        <v>2.99</v>
      </c>
      <c r="N58">
        <f t="shared" ref="N58" si="103">AVERAGE(G58:G61)</f>
        <v>1.7450000000000001</v>
      </c>
      <c r="O58">
        <f t="shared" ref="O58" si="104">AVERAGE(H58:H61)</f>
        <v>2.6349999999999998</v>
      </c>
      <c r="P58">
        <f t="shared" ref="P58" si="105">AVERAGE(I58:I61)</f>
        <v>4.83</v>
      </c>
      <c r="Q58">
        <f t="shared" si="91"/>
        <v>58.795345653661876</v>
      </c>
      <c r="R58">
        <f t="shared" ref="R58" si="106">AVERAGE(Q58:Q61)</f>
        <v>32.238193018480494</v>
      </c>
      <c r="S58">
        <f t="shared" ref="S58" si="107">_xlfn.STDEV.S(Q58:Q61)</f>
        <v>26.839317581168995</v>
      </c>
    </row>
    <row r="59" spans="1:19">
      <c r="A59" s="59" t="s">
        <v>141</v>
      </c>
      <c r="B59" s="60" t="s">
        <v>17</v>
      </c>
      <c r="C59" s="60" t="s">
        <v>15</v>
      </c>
      <c r="D59" s="60" t="str">
        <f t="shared" si="90"/>
        <v>PFOS+Carblownutrients</v>
      </c>
      <c r="E59" s="60" t="s">
        <v>10</v>
      </c>
      <c r="F59" s="60">
        <v>2.94</v>
      </c>
      <c r="G59" s="60">
        <v>1.62</v>
      </c>
      <c r="H59" s="60">
        <v>2.08</v>
      </c>
      <c r="I59" s="61">
        <v>3.79</v>
      </c>
      <c r="J59">
        <f t="shared" si="1"/>
        <v>0.85000000000000009</v>
      </c>
      <c r="Q59">
        <f t="shared" si="91"/>
        <v>3.7645448323066439</v>
      </c>
    </row>
    <row r="60" spans="1:19">
      <c r="A60" s="59" t="s">
        <v>141</v>
      </c>
      <c r="B60" s="60" t="s">
        <v>17</v>
      </c>
      <c r="C60" s="60" t="s">
        <v>15</v>
      </c>
      <c r="D60" s="60" t="str">
        <f t="shared" si="90"/>
        <v>PFOS+Carblownutrients</v>
      </c>
      <c r="E60" s="60" t="s">
        <v>11</v>
      </c>
      <c r="F60" s="60">
        <v>2.82</v>
      </c>
      <c r="G60" s="60">
        <v>1.67</v>
      </c>
      <c r="H60" s="60">
        <v>2.63</v>
      </c>
      <c r="I60" s="61">
        <v>4.21</v>
      </c>
      <c r="J60">
        <f t="shared" si="1"/>
        <v>1.3900000000000001</v>
      </c>
      <c r="Q60">
        <f t="shared" si="91"/>
        <v>15.263518138261468</v>
      </c>
    </row>
    <row r="61" spans="1:19" ht="16.2" thickBot="1">
      <c r="A61" s="119" t="s">
        <v>141</v>
      </c>
      <c r="B61" s="62" t="s">
        <v>17</v>
      </c>
      <c r="C61" s="62" t="s">
        <v>15</v>
      </c>
      <c r="D61" s="62" t="str">
        <f t="shared" si="90"/>
        <v>PFOS+Carblownutrients</v>
      </c>
      <c r="E61" s="62" t="s">
        <v>12</v>
      </c>
      <c r="F61" s="62">
        <v>3.15</v>
      </c>
      <c r="G61" s="62">
        <v>2.08</v>
      </c>
      <c r="H61" s="62">
        <v>3.04</v>
      </c>
      <c r="I61" s="63">
        <v>5.52</v>
      </c>
      <c r="J61">
        <f t="shared" si="1"/>
        <v>2.3699999999999997</v>
      </c>
      <c r="Q61">
        <f t="shared" si="91"/>
        <v>51.129363449691986</v>
      </c>
    </row>
    <row r="62" spans="1:19">
      <c r="A62" s="64" t="s">
        <v>141</v>
      </c>
      <c r="B62" s="65" t="s">
        <v>18</v>
      </c>
      <c r="C62" s="65" t="s">
        <v>15</v>
      </c>
      <c r="D62" s="65" t="str">
        <f t="shared" si="90"/>
        <v>PFOS+Carbhighnutrients</v>
      </c>
      <c r="E62" s="65" t="s">
        <v>9</v>
      </c>
      <c r="F62" s="65">
        <v>3.1</v>
      </c>
      <c r="G62" s="65">
        <v>1.67</v>
      </c>
      <c r="H62" s="65">
        <v>2.9</v>
      </c>
      <c r="I62" s="66">
        <v>6.38</v>
      </c>
      <c r="J62">
        <f t="shared" si="1"/>
        <v>3.28</v>
      </c>
      <c r="K62">
        <f t="shared" ref="K62" si="108">AVERAGE(J62:J65)</f>
        <v>2.9174999999999995</v>
      </c>
      <c r="L62">
        <f t="shared" ref="L62" si="109">_xlfn.STDEV.S(J62:J65)</f>
        <v>0.28500000000000009</v>
      </c>
      <c r="M62">
        <f t="shared" ref="M62" si="110">AVERAGE(F62:F65)</f>
        <v>3.06</v>
      </c>
      <c r="N62">
        <f t="shared" ref="N62" si="111">AVERAGE(G62:G65)</f>
        <v>1.9249999999999998</v>
      </c>
      <c r="O62">
        <f t="shared" ref="O62" si="112">AVERAGE(H62:H65)</f>
        <v>3.0350000000000001</v>
      </c>
      <c r="P62">
        <f t="shared" ref="P62" si="113">AVERAGE(I62:I65)</f>
        <v>5.9775</v>
      </c>
      <c r="Q62">
        <f t="shared" si="91"/>
        <v>74.674880219028068</v>
      </c>
      <c r="R62">
        <f t="shared" ref="R62" si="114">AVERAGE(Q62:Q65)</f>
        <v>63.655030800821358</v>
      </c>
      <c r="S62">
        <f t="shared" ref="S62" si="115">_xlfn.STDEV.S(Q62:Q65)</f>
        <v>9.3204285108780613</v>
      </c>
    </row>
    <row r="63" spans="1:19">
      <c r="A63" s="64" t="s">
        <v>141</v>
      </c>
      <c r="B63" s="65" t="s">
        <v>18</v>
      </c>
      <c r="C63" s="65" t="s">
        <v>15</v>
      </c>
      <c r="D63" s="65" t="str">
        <f t="shared" si="90"/>
        <v>PFOS+Carbhighnutrients</v>
      </c>
      <c r="E63" s="65" t="s">
        <v>10</v>
      </c>
      <c r="F63" s="65">
        <v>3.38</v>
      </c>
      <c r="G63" s="65">
        <v>1.73</v>
      </c>
      <c r="H63" s="65">
        <v>3.33</v>
      </c>
      <c r="I63" s="66">
        <v>6.06</v>
      </c>
      <c r="J63">
        <f t="shared" si="1"/>
        <v>2.6799999999999997</v>
      </c>
      <c r="Q63">
        <f t="shared" si="91"/>
        <v>65.913757700205338</v>
      </c>
    </row>
    <row r="64" spans="1:19">
      <c r="A64" s="64" t="s">
        <v>141</v>
      </c>
      <c r="B64" s="65" t="s">
        <v>18</v>
      </c>
      <c r="C64" s="65" t="s">
        <v>15</v>
      </c>
      <c r="D64" s="65" t="str">
        <f t="shared" si="90"/>
        <v>PFOS+Carbhighnutrients</v>
      </c>
      <c r="E64" s="65" t="s">
        <v>11</v>
      </c>
      <c r="F64" s="65">
        <v>2.9</v>
      </c>
      <c r="G64" s="65">
        <v>1.79</v>
      </c>
      <c r="H64" s="65">
        <v>2.8</v>
      </c>
      <c r="I64" s="66">
        <v>5.91</v>
      </c>
      <c r="J64">
        <f t="shared" si="1"/>
        <v>3.0100000000000002</v>
      </c>
      <c r="Q64">
        <f t="shared" si="91"/>
        <v>61.806981519507197</v>
      </c>
    </row>
    <row r="65" spans="1:19" ht="16.2" thickBot="1">
      <c r="A65" s="120" t="s">
        <v>141</v>
      </c>
      <c r="B65" s="67" t="s">
        <v>18</v>
      </c>
      <c r="C65" s="67" t="s">
        <v>15</v>
      </c>
      <c r="D65" s="67" t="str">
        <f t="shared" si="90"/>
        <v>PFOS+Carbhighnutrients</v>
      </c>
      <c r="E65" s="67" t="s">
        <v>12</v>
      </c>
      <c r="F65" s="67">
        <v>2.86</v>
      </c>
      <c r="G65" s="67">
        <v>2.5099999999999998</v>
      </c>
      <c r="H65" s="67">
        <v>3.11</v>
      </c>
      <c r="I65" s="68">
        <v>5.56</v>
      </c>
      <c r="J65">
        <f t="shared" si="1"/>
        <v>2.6999999999999997</v>
      </c>
      <c r="Q65">
        <f t="shared" si="91"/>
        <v>52.224503764544828</v>
      </c>
    </row>
    <row r="66" spans="1:19">
      <c r="A66" s="69" t="s">
        <v>142</v>
      </c>
      <c r="B66" s="70" t="s">
        <v>17</v>
      </c>
      <c r="C66" s="70" t="s">
        <v>15</v>
      </c>
      <c r="D66" s="70" t="str">
        <f t="shared" si="90"/>
        <v>PFOS+Diclownutrients</v>
      </c>
      <c r="E66" s="70" t="s">
        <v>9</v>
      </c>
      <c r="F66" s="70">
        <v>2.82</v>
      </c>
      <c r="G66" s="70">
        <v>1.56</v>
      </c>
      <c r="H66" s="70">
        <v>2.16</v>
      </c>
      <c r="I66" s="71">
        <v>6.04</v>
      </c>
      <c r="J66">
        <f t="shared" si="1"/>
        <v>3.22</v>
      </c>
      <c r="K66">
        <f t="shared" ref="K66" si="116">AVERAGE(J66:J69)</f>
        <v>1.875</v>
      </c>
      <c r="L66">
        <f t="shared" ref="L66" si="117">_xlfn.STDEV.S(J66:J69)</f>
        <v>1.0760576192751019</v>
      </c>
      <c r="M66">
        <f t="shared" ref="M66" si="118">AVERAGE(F66:F69)</f>
        <v>2.9224999999999999</v>
      </c>
      <c r="N66">
        <f t="shared" ref="N66" si="119">AVERAGE(G66:G69)</f>
        <v>1.4975000000000001</v>
      </c>
      <c r="O66">
        <f t="shared" ref="O66" si="120">AVERAGE(H66:H69)</f>
        <v>2.7925</v>
      </c>
      <c r="P66">
        <f t="shared" ref="P66" si="121">AVERAGE(I66:I69)</f>
        <v>4.7974999999999994</v>
      </c>
      <c r="Q66">
        <f t="shared" si="91"/>
        <v>65.366187542778931</v>
      </c>
      <c r="R66">
        <f t="shared" ref="R66" si="122">AVERAGE(Q66:Q69)</f>
        <v>31.34839151266257</v>
      </c>
      <c r="S66">
        <f t="shared" ref="S66" si="123">_xlfn.STDEV.S(Q66:Q69)</f>
        <v>26.447671669506189</v>
      </c>
    </row>
    <row r="67" spans="1:19">
      <c r="A67" s="69" t="s">
        <v>142</v>
      </c>
      <c r="B67" s="70" t="s">
        <v>17</v>
      </c>
      <c r="C67" s="70" t="s">
        <v>15</v>
      </c>
      <c r="D67" s="70" t="str">
        <f t="shared" si="90"/>
        <v>PFOS+Diclownutrients</v>
      </c>
      <c r="E67" s="70" t="s">
        <v>10</v>
      </c>
      <c r="F67" s="70">
        <v>2.81</v>
      </c>
      <c r="G67" s="70">
        <v>1.47</v>
      </c>
      <c r="H67" s="70">
        <v>2.4300000000000002</v>
      </c>
      <c r="I67" s="71">
        <v>5.07</v>
      </c>
      <c r="J67">
        <f t="shared" ref="J67:J81" si="124">I67-F67</f>
        <v>2.2600000000000002</v>
      </c>
      <c r="Q67">
        <f t="shared" si="91"/>
        <v>38.80903490759755</v>
      </c>
    </row>
    <row r="68" spans="1:19">
      <c r="A68" s="69" t="s">
        <v>142</v>
      </c>
      <c r="B68" s="70" t="s">
        <v>17</v>
      </c>
      <c r="C68" s="70" t="s">
        <v>15</v>
      </c>
      <c r="D68" s="70" t="str">
        <f t="shared" si="90"/>
        <v>PFOS+Diclownutrients</v>
      </c>
      <c r="E68" s="70" t="s">
        <v>11</v>
      </c>
      <c r="F68" s="70">
        <v>3.06</v>
      </c>
      <c r="G68" s="70">
        <v>1.53</v>
      </c>
      <c r="H68" s="70">
        <v>2.93</v>
      </c>
      <c r="I68" s="71">
        <v>4.17</v>
      </c>
      <c r="J68">
        <f t="shared" si="124"/>
        <v>1.1099999999999999</v>
      </c>
      <c r="Q68">
        <f t="shared" si="91"/>
        <v>14.168377823408626</v>
      </c>
    </row>
    <row r="69" spans="1:19" ht="16.2" thickBot="1">
      <c r="A69" s="121" t="s">
        <v>142</v>
      </c>
      <c r="B69" s="72" t="s">
        <v>17</v>
      </c>
      <c r="C69" s="72" t="s">
        <v>15</v>
      </c>
      <c r="D69" s="72" t="str">
        <f t="shared" si="90"/>
        <v>PFOS+Diclownutrients</v>
      </c>
      <c r="E69" s="72" t="s">
        <v>12</v>
      </c>
      <c r="F69" s="72">
        <v>3</v>
      </c>
      <c r="G69" s="72">
        <v>1.43</v>
      </c>
      <c r="H69" s="72">
        <v>3.65</v>
      </c>
      <c r="I69" s="73">
        <v>3.91</v>
      </c>
      <c r="J69">
        <f t="shared" si="124"/>
        <v>0.91000000000000014</v>
      </c>
      <c r="Q69">
        <f t="shared" si="91"/>
        <v>7.0499657768651689</v>
      </c>
    </row>
    <row r="70" spans="1:19">
      <c r="A70" s="74" t="s">
        <v>142</v>
      </c>
      <c r="B70" s="75" t="s">
        <v>18</v>
      </c>
      <c r="C70" s="75" t="s">
        <v>15</v>
      </c>
      <c r="D70" s="75" t="str">
        <f t="shared" si="90"/>
        <v>PFOS+Dichighnutrients</v>
      </c>
      <c r="E70" s="75" t="s">
        <v>9</v>
      </c>
      <c r="F70" s="75">
        <v>2.95</v>
      </c>
      <c r="G70" s="75">
        <v>1.57</v>
      </c>
      <c r="H70" s="75">
        <v>2.46</v>
      </c>
      <c r="I70" s="76">
        <v>4.4000000000000004</v>
      </c>
      <c r="J70">
        <f t="shared" si="124"/>
        <v>1.4500000000000002</v>
      </c>
      <c r="K70">
        <f t="shared" ref="K70" si="125">AVERAGE(J70:J73)</f>
        <v>0.71250000000000024</v>
      </c>
      <c r="L70">
        <f t="shared" ref="L70" si="126">_xlfn.STDEV.S(J70:J73)</f>
        <v>0.71233770081331504</v>
      </c>
      <c r="M70">
        <f t="shared" ref="M70" si="127">AVERAGE(F70:F73)</f>
        <v>2.9824999999999999</v>
      </c>
      <c r="N70">
        <f t="shared" ref="N70" si="128">AVERAGE(G70:G73)</f>
        <v>1.5249999999999999</v>
      </c>
      <c r="O70">
        <f t="shared" ref="O70" si="129">AVERAGE(H70:H73)</f>
        <v>3.5375000000000001</v>
      </c>
      <c r="P70">
        <f t="shared" ref="P70" si="130">AVERAGE(I70:I73)</f>
        <v>3.6950000000000003</v>
      </c>
      <c r="Q70">
        <f t="shared" si="91"/>
        <v>20.465434633812471</v>
      </c>
      <c r="R70">
        <f t="shared" ref="R70" si="131">AVERAGE(Q70:Q73)</f>
        <v>1.1635865845311519</v>
      </c>
      <c r="S70">
        <f t="shared" ref="S70" si="132">_xlfn.STDEV.S(Q70:Q73)</f>
        <v>18.677012591777693</v>
      </c>
    </row>
    <row r="71" spans="1:19">
      <c r="A71" s="74" t="s">
        <v>142</v>
      </c>
      <c r="B71" s="75" t="s">
        <v>18</v>
      </c>
      <c r="C71" s="75" t="s">
        <v>15</v>
      </c>
      <c r="D71" s="75" t="str">
        <f t="shared" si="90"/>
        <v>PFOS+Dichighnutrients</v>
      </c>
      <c r="E71" s="75" t="s">
        <v>10</v>
      </c>
      <c r="F71" s="75">
        <v>3.01</v>
      </c>
      <c r="G71" s="75">
        <v>1.48</v>
      </c>
      <c r="H71" s="75">
        <v>2.74</v>
      </c>
      <c r="I71" s="76">
        <v>2.87</v>
      </c>
      <c r="J71">
        <f t="shared" si="124"/>
        <v>-0.13999999999999968</v>
      </c>
      <c r="Q71">
        <f t="shared" si="91"/>
        <v>-21.423682409308686</v>
      </c>
    </row>
    <row r="72" spans="1:19">
      <c r="A72" s="74" t="s">
        <v>142</v>
      </c>
      <c r="B72" s="75" t="s">
        <v>18</v>
      </c>
      <c r="C72" s="75" t="s">
        <v>15</v>
      </c>
      <c r="D72" s="75" t="str">
        <f t="shared" si="90"/>
        <v>PFOS+Dichighnutrients</v>
      </c>
      <c r="E72" s="75" t="s">
        <v>11</v>
      </c>
      <c r="F72" s="75">
        <v>3.01</v>
      </c>
      <c r="G72" s="75">
        <v>1.37</v>
      </c>
      <c r="H72" s="75">
        <v>3.37</v>
      </c>
      <c r="I72" s="76">
        <v>3.43</v>
      </c>
      <c r="J72">
        <f t="shared" si="124"/>
        <v>0.42000000000000037</v>
      </c>
      <c r="Q72">
        <f t="shared" si="91"/>
        <v>-6.0917180013689176</v>
      </c>
    </row>
    <row r="73" spans="1:19" ht="16.2" thickBot="1">
      <c r="A73" s="122" t="s">
        <v>142</v>
      </c>
      <c r="B73" s="77" t="s">
        <v>18</v>
      </c>
      <c r="C73" s="77" t="s">
        <v>15</v>
      </c>
      <c r="D73" s="77" t="str">
        <f t="shared" si="90"/>
        <v>PFOS+Dichighnutrients</v>
      </c>
      <c r="E73" s="77" t="s">
        <v>12</v>
      </c>
      <c r="F73" s="77">
        <v>2.96</v>
      </c>
      <c r="G73" s="77">
        <v>1.68</v>
      </c>
      <c r="H73" s="77">
        <v>5.58</v>
      </c>
      <c r="I73" s="78">
        <v>4.08</v>
      </c>
      <c r="J73">
        <f t="shared" si="124"/>
        <v>1.1200000000000001</v>
      </c>
      <c r="Q73">
        <f t="shared" si="91"/>
        <v>11.70431211498974</v>
      </c>
    </row>
    <row r="74" spans="1:19">
      <c r="A74" s="79" t="s">
        <v>143</v>
      </c>
      <c r="B74" s="80" t="s">
        <v>17</v>
      </c>
      <c r="C74" s="80" t="s">
        <v>15</v>
      </c>
      <c r="D74" s="80" t="str">
        <f t="shared" si="90"/>
        <v>PFOS+6ppdqlownutrients</v>
      </c>
      <c r="E74" s="80" t="s">
        <v>9</v>
      </c>
      <c r="F74" s="80">
        <v>3.37</v>
      </c>
      <c r="G74" s="80">
        <v>1.78</v>
      </c>
      <c r="H74" s="80">
        <v>5.48</v>
      </c>
      <c r="I74" s="81">
        <v>6.65</v>
      </c>
      <c r="J74">
        <f t="shared" si="124"/>
        <v>3.2800000000000002</v>
      </c>
      <c r="K74">
        <f t="shared" ref="K74" si="133">AVERAGE(J74:J77)</f>
        <v>2.4950000000000001</v>
      </c>
      <c r="L74">
        <f t="shared" ref="L74" si="134">_xlfn.STDEV.S(J74:J77)</f>
        <v>0.6557692683660421</v>
      </c>
      <c r="M74">
        <f t="shared" ref="M74" si="135">AVERAGE(F74:F77)</f>
        <v>3.1150000000000002</v>
      </c>
      <c r="N74">
        <f t="shared" ref="N74" si="136">AVERAGE(G74:G77)</f>
        <v>1.6625000000000001</v>
      </c>
      <c r="O74">
        <f t="shared" ref="O74" si="137">AVERAGE(H74:H77)</f>
        <v>5.4975000000000005</v>
      </c>
      <c r="P74">
        <f t="shared" ref="P74" si="138">AVERAGE(I74:I77)</f>
        <v>5.61</v>
      </c>
      <c r="Q74">
        <f t="shared" si="91"/>
        <v>82.067077344284755</v>
      </c>
      <c r="R74">
        <f t="shared" ref="R74" si="139">AVERAGE(Q74:Q77)</f>
        <v>53.593429158110894</v>
      </c>
      <c r="S74">
        <f t="shared" ref="S74" si="140">_xlfn.STDEV.S(Q74:Q77)</f>
        <v>22.996860137520883</v>
      </c>
    </row>
    <row r="75" spans="1:19">
      <c r="A75" s="79" t="s">
        <v>143</v>
      </c>
      <c r="B75" s="80" t="s">
        <v>17</v>
      </c>
      <c r="C75" s="80" t="s">
        <v>15</v>
      </c>
      <c r="D75" s="80" t="str">
        <f t="shared" si="90"/>
        <v>PFOS+6ppdqlownutrients</v>
      </c>
      <c r="E75" s="80" t="s">
        <v>10</v>
      </c>
      <c r="F75" s="80">
        <v>3.09</v>
      </c>
      <c r="G75" s="80">
        <v>1.59</v>
      </c>
      <c r="H75" s="80">
        <v>5.32</v>
      </c>
      <c r="I75" s="81">
        <v>5.86</v>
      </c>
      <c r="J75">
        <f t="shared" si="124"/>
        <v>2.7700000000000005</v>
      </c>
      <c r="Q75">
        <f t="shared" si="91"/>
        <v>60.438056125941152</v>
      </c>
    </row>
    <row r="76" spans="1:19">
      <c r="A76" s="79" t="s">
        <v>143</v>
      </c>
      <c r="B76" s="80" t="s">
        <v>17</v>
      </c>
      <c r="C76" s="80" t="s">
        <v>15</v>
      </c>
      <c r="D76" s="80" t="str">
        <f t="shared" si="90"/>
        <v>PFOS+6ppdqlownutrients</v>
      </c>
      <c r="E76" s="80" t="s">
        <v>11</v>
      </c>
      <c r="F76" s="80">
        <v>2.87</v>
      </c>
      <c r="G76" s="80">
        <v>1.63</v>
      </c>
      <c r="H76" s="80">
        <v>5.12</v>
      </c>
      <c r="I76" s="81">
        <v>4.7</v>
      </c>
      <c r="J76">
        <f t="shared" si="124"/>
        <v>1.83</v>
      </c>
      <c r="Q76">
        <f t="shared" si="91"/>
        <v>28.678986995208771</v>
      </c>
    </row>
    <row r="77" spans="1:19" ht="16.2" thickBot="1">
      <c r="A77" s="123" t="s">
        <v>143</v>
      </c>
      <c r="B77" s="82" t="s">
        <v>17</v>
      </c>
      <c r="C77" s="82" t="s">
        <v>15</v>
      </c>
      <c r="D77" s="82" t="str">
        <f t="shared" si="90"/>
        <v>PFOS+6ppdqlownutrients</v>
      </c>
      <c r="E77" s="82" t="s">
        <v>12</v>
      </c>
      <c r="F77" s="82">
        <v>3.13</v>
      </c>
      <c r="G77" s="82">
        <v>1.65</v>
      </c>
      <c r="H77" s="82">
        <v>6.07</v>
      </c>
      <c r="I77" s="83">
        <v>5.23</v>
      </c>
      <c r="J77">
        <f t="shared" si="124"/>
        <v>2.1000000000000005</v>
      </c>
      <c r="Q77">
        <f t="shared" si="91"/>
        <v>43.189596167008915</v>
      </c>
    </row>
    <row r="78" spans="1:19">
      <c r="A78" s="84" t="s">
        <v>143</v>
      </c>
      <c r="B78" s="85" t="s">
        <v>18</v>
      </c>
      <c r="C78" s="85" t="s">
        <v>15</v>
      </c>
      <c r="D78" s="85" t="str">
        <f t="shared" si="90"/>
        <v>PFOS+6ppdqhighnutrients</v>
      </c>
      <c r="E78" s="85" t="s">
        <v>9</v>
      </c>
      <c r="F78" s="85">
        <v>2.98</v>
      </c>
      <c r="G78" s="85">
        <v>1.35</v>
      </c>
      <c r="H78" s="85">
        <v>6.04</v>
      </c>
      <c r="I78" s="86">
        <v>4.58</v>
      </c>
      <c r="J78">
        <f t="shared" si="124"/>
        <v>1.6</v>
      </c>
      <c r="K78">
        <f t="shared" ref="K78" si="141">AVERAGE(J78:J81)</f>
        <v>2.0750000000000002</v>
      </c>
      <c r="L78">
        <f t="shared" ref="L78" si="142">_xlfn.STDEV.S(J78:J81)</f>
        <v>0.75403359783677115</v>
      </c>
      <c r="M78">
        <f t="shared" ref="M78" si="143">AVERAGE(F78:F81)</f>
        <v>3.0300000000000002</v>
      </c>
      <c r="N78">
        <f t="shared" ref="N78" si="144">AVERAGE(G78:G81)</f>
        <v>1.62</v>
      </c>
      <c r="O78">
        <f t="shared" ref="O78" si="145">AVERAGE(H78:H81)</f>
        <v>5.51</v>
      </c>
      <c r="P78">
        <f t="shared" ref="P78" si="146">AVERAGE(I78:I81)</f>
        <v>5.1049999999999995</v>
      </c>
      <c r="Q78">
        <f t="shared" si="91"/>
        <v>25.393566050650247</v>
      </c>
      <c r="R78">
        <f t="shared" ref="R78" si="147">AVERAGE(Q78:Q81)</f>
        <v>39.767282683093782</v>
      </c>
      <c r="S78">
        <f t="shared" ref="S78" si="148">_xlfn.STDEV.S(Q78:Q81)</f>
        <v>22.9441043729427</v>
      </c>
    </row>
    <row r="79" spans="1:19">
      <c r="A79" s="84" t="s">
        <v>143</v>
      </c>
      <c r="B79" s="85" t="s">
        <v>18</v>
      </c>
      <c r="C79" s="85" t="s">
        <v>15</v>
      </c>
      <c r="D79" s="85" t="str">
        <f t="shared" si="90"/>
        <v>PFOS+6ppdqhighnutrients</v>
      </c>
      <c r="E79" s="85" t="s">
        <v>10</v>
      </c>
      <c r="F79" s="85">
        <v>3.14</v>
      </c>
      <c r="G79" s="85">
        <v>1.58</v>
      </c>
      <c r="H79" s="85">
        <v>5.29</v>
      </c>
      <c r="I79" s="86">
        <v>6.25</v>
      </c>
      <c r="J79">
        <f t="shared" si="124"/>
        <v>3.11</v>
      </c>
      <c r="Q79">
        <f t="shared" si="91"/>
        <v>71.115674195756341</v>
      </c>
    </row>
    <row r="80" spans="1:19">
      <c r="A80" s="84" t="s">
        <v>143</v>
      </c>
      <c r="B80" s="85" t="s">
        <v>18</v>
      </c>
      <c r="C80" s="85" t="s">
        <v>15</v>
      </c>
      <c r="D80" s="85" t="str">
        <f t="shared" si="90"/>
        <v>PFOS+6ppdqhighnutrients</v>
      </c>
      <c r="E80" s="85" t="s">
        <v>11</v>
      </c>
      <c r="F80" s="85">
        <v>2.95</v>
      </c>
      <c r="G80" s="85">
        <v>1.57</v>
      </c>
      <c r="H80" s="85">
        <v>5.47</v>
      </c>
      <c r="I80" s="86">
        <v>4.3899999999999997</v>
      </c>
      <c r="J80">
        <f t="shared" si="124"/>
        <v>1.4399999999999995</v>
      </c>
      <c r="Q80">
        <f t="shared" si="91"/>
        <v>20.191649555099243</v>
      </c>
    </row>
    <row r="81" spans="1:17" ht="16.2" thickBot="1">
      <c r="A81" s="124" t="s">
        <v>143</v>
      </c>
      <c r="B81" s="87" t="s">
        <v>18</v>
      </c>
      <c r="C81" s="87" t="s">
        <v>15</v>
      </c>
      <c r="D81" s="87" t="str">
        <f t="shared" si="90"/>
        <v>PFOS+6ppdqhighnutrients</v>
      </c>
      <c r="E81" s="87" t="s">
        <v>12</v>
      </c>
      <c r="F81" s="87">
        <v>3.05</v>
      </c>
      <c r="G81" s="87">
        <v>1.98</v>
      </c>
      <c r="H81" s="87">
        <v>5.24</v>
      </c>
      <c r="I81" s="88">
        <v>5.2</v>
      </c>
      <c r="J81">
        <f t="shared" si="124"/>
        <v>2.1500000000000004</v>
      </c>
      <c r="Q81">
        <f t="shared" si="91"/>
        <v>42.368240930869277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8A87-CD3A-4DFF-9FA0-7D2E2FC3AD8E}">
  <dimension ref="A1:E21"/>
  <sheetViews>
    <sheetView workbookViewId="0">
      <selection activeCell="H21" sqref="H21"/>
    </sheetView>
  </sheetViews>
  <sheetFormatPr defaultRowHeight="15.6"/>
  <sheetData>
    <row r="1" spans="1:5">
      <c r="A1" t="s">
        <v>138</v>
      </c>
      <c r="B1" t="s">
        <v>144</v>
      </c>
      <c r="C1" t="s">
        <v>145</v>
      </c>
      <c r="D1" t="s">
        <v>135</v>
      </c>
      <c r="E1" t="s">
        <v>151</v>
      </c>
    </row>
    <row r="2" spans="1:5">
      <c r="A2" t="s">
        <v>7</v>
      </c>
      <c r="B2">
        <v>-0.84749999999999992</v>
      </c>
      <c r="C2">
        <v>0.23556669260883789</v>
      </c>
    </row>
    <row r="3" spans="1:5">
      <c r="A3" t="s">
        <v>13</v>
      </c>
      <c r="B3">
        <v>-0.19750000000000006</v>
      </c>
      <c r="C3">
        <v>1.0083112945249926</v>
      </c>
    </row>
    <row r="4" spans="1:5">
      <c r="A4" t="s">
        <v>14</v>
      </c>
      <c r="B4">
        <v>2.7349999999999999</v>
      </c>
      <c r="C4">
        <v>0.56999999999999962</v>
      </c>
    </row>
    <row r="5" spans="1:5">
      <c r="A5" t="s">
        <v>16</v>
      </c>
      <c r="B5">
        <v>0.60250000000000004</v>
      </c>
      <c r="C5">
        <v>0.93891337903628458</v>
      </c>
    </row>
    <row r="6" spans="1:5">
      <c r="A6" t="s">
        <v>152</v>
      </c>
      <c r="B6">
        <v>0.33999999999999986</v>
      </c>
      <c r="C6">
        <v>0.95229547235438783</v>
      </c>
      <c r="D6">
        <v>11.55378486055776</v>
      </c>
      <c r="E6">
        <v>30.367661842747516</v>
      </c>
    </row>
    <row r="7" spans="1:5">
      <c r="A7" t="s">
        <v>153</v>
      </c>
      <c r="B7">
        <v>-0.3125</v>
      </c>
      <c r="C7">
        <v>0.28790912918257167</v>
      </c>
      <c r="D7">
        <v>-6.3745019920318819</v>
      </c>
      <c r="E7">
        <v>16.007014224175176</v>
      </c>
    </row>
    <row r="8" spans="1:5">
      <c r="A8" t="s">
        <v>154</v>
      </c>
      <c r="B8">
        <v>0.42749999999999999</v>
      </c>
      <c r="C8">
        <v>0.35621856586464812</v>
      </c>
      <c r="D8">
        <v>11.633466135458159</v>
      </c>
      <c r="E8">
        <v>12.918855279922063</v>
      </c>
    </row>
    <row r="9" spans="1:5">
      <c r="A9" t="s">
        <v>155</v>
      </c>
      <c r="B9">
        <v>7.4999999999999512E-3</v>
      </c>
      <c r="C9">
        <v>0.36436016979540076</v>
      </c>
      <c r="D9">
        <v>6.454183266932267</v>
      </c>
      <c r="E9">
        <v>8.5404054227724338</v>
      </c>
    </row>
    <row r="10" spans="1:5">
      <c r="A10" t="s">
        <v>156</v>
      </c>
      <c r="B10">
        <v>-0.4524999999999999</v>
      </c>
      <c r="C10">
        <v>0.38064638007823842</v>
      </c>
      <c r="D10">
        <v>-11.474103585657373</v>
      </c>
      <c r="E10">
        <v>12.694104905834347</v>
      </c>
    </row>
    <row r="11" spans="1:5">
      <c r="A11" t="s">
        <v>157</v>
      </c>
      <c r="B11">
        <v>-2.0000000000000018E-2</v>
      </c>
      <c r="C11">
        <v>0.41368264809311678</v>
      </c>
      <c r="D11">
        <v>3.1075697211155315</v>
      </c>
      <c r="E11">
        <v>11.622181577826469</v>
      </c>
    </row>
    <row r="12" spans="1:5">
      <c r="A12" t="s">
        <v>158</v>
      </c>
      <c r="B12">
        <v>-8.0000000000000071E-2</v>
      </c>
      <c r="C12">
        <v>0.22226110770892857</v>
      </c>
      <c r="D12">
        <v>-1.0358565737051886</v>
      </c>
      <c r="E12">
        <v>4.6297494968395041</v>
      </c>
    </row>
    <row r="13" spans="1:5">
      <c r="A13" t="s">
        <v>159</v>
      </c>
      <c r="B13">
        <v>-5.0000000000000044E-3</v>
      </c>
      <c r="C13">
        <v>0.67727394752788173</v>
      </c>
      <c r="D13">
        <v>4.3824701195219076</v>
      </c>
      <c r="E13">
        <v>17.380505675461464</v>
      </c>
    </row>
    <row r="14" spans="1:5">
      <c r="A14" t="s">
        <v>160</v>
      </c>
      <c r="B14">
        <v>2.835</v>
      </c>
      <c r="C14">
        <v>0.2904594062285929</v>
      </c>
      <c r="D14">
        <v>60.369609856262841</v>
      </c>
      <c r="E14">
        <v>12.344387996871738</v>
      </c>
    </row>
    <row r="15" spans="1:5">
      <c r="A15" t="s">
        <v>161</v>
      </c>
      <c r="B15">
        <v>3.0599999999999996</v>
      </c>
      <c r="C15">
        <v>1.8222696470793416</v>
      </c>
      <c r="D15">
        <v>69.952087611225181</v>
      </c>
      <c r="E15">
        <v>46.844925660905034</v>
      </c>
    </row>
    <row r="16" spans="1:5">
      <c r="A16" t="s">
        <v>162</v>
      </c>
      <c r="B16">
        <v>1.8399999999999999</v>
      </c>
      <c r="C16">
        <v>0.87399466054814512</v>
      </c>
      <c r="D16">
        <v>32.238193018480494</v>
      </c>
      <c r="E16">
        <v>26.839317581168995</v>
      </c>
    </row>
    <row r="17" spans="1:5">
      <c r="A17" t="s">
        <v>163</v>
      </c>
      <c r="B17">
        <v>2.9174999999999995</v>
      </c>
      <c r="C17">
        <v>0.28500000000000009</v>
      </c>
      <c r="D17">
        <v>63.655030800821358</v>
      </c>
      <c r="E17">
        <v>9.3204285108780613</v>
      </c>
    </row>
    <row r="18" spans="1:5">
      <c r="A18" t="s">
        <v>164</v>
      </c>
      <c r="B18">
        <v>1.875</v>
      </c>
      <c r="C18">
        <v>1.0760576192751019</v>
      </c>
      <c r="D18">
        <v>31.34839151266257</v>
      </c>
      <c r="E18">
        <v>26.447671669506189</v>
      </c>
    </row>
    <row r="19" spans="1:5">
      <c r="A19" t="s">
        <v>165</v>
      </c>
      <c r="B19">
        <v>0.71250000000000024</v>
      </c>
      <c r="C19">
        <v>0.71233770081331504</v>
      </c>
      <c r="D19">
        <v>1.1635865845311519</v>
      </c>
      <c r="E19">
        <v>18.677012591777693</v>
      </c>
    </row>
    <row r="20" spans="1:5">
      <c r="A20" t="s">
        <v>166</v>
      </c>
      <c r="B20">
        <v>2.4950000000000001</v>
      </c>
      <c r="C20">
        <v>0.6557692683660421</v>
      </c>
      <c r="D20">
        <v>53.593429158110894</v>
      </c>
      <c r="E20">
        <v>22.996860137520883</v>
      </c>
    </row>
    <row r="21" spans="1:5">
      <c r="A21" t="s">
        <v>167</v>
      </c>
      <c r="B21">
        <v>2.0750000000000002</v>
      </c>
      <c r="C21">
        <v>0.75403359783677115</v>
      </c>
      <c r="D21">
        <v>39.767282683093782</v>
      </c>
      <c r="E21">
        <v>22.9441043729427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50B0-F323-4F5A-9257-F9D818318E2F}">
  <dimension ref="A1:C17"/>
  <sheetViews>
    <sheetView workbookViewId="0">
      <selection activeCell="D4" sqref="D4"/>
    </sheetView>
  </sheetViews>
  <sheetFormatPr defaultRowHeight="15.6"/>
  <sheetData>
    <row r="1" spans="1:3">
      <c r="A1" t="s">
        <v>138</v>
      </c>
      <c r="B1" t="s">
        <v>135</v>
      </c>
      <c r="C1" t="s">
        <v>151</v>
      </c>
    </row>
    <row r="2" spans="1:3">
      <c r="A2" t="s">
        <v>152</v>
      </c>
      <c r="B2">
        <v>11.55378486055776</v>
      </c>
      <c r="C2">
        <v>30.367661842747516</v>
      </c>
    </row>
    <row r="3" spans="1:3">
      <c r="A3" t="s">
        <v>153</v>
      </c>
      <c r="B3">
        <v>-6.3745019920318819</v>
      </c>
      <c r="C3">
        <v>16.007014224175176</v>
      </c>
    </row>
    <row r="4" spans="1:3">
      <c r="A4" t="s">
        <v>154</v>
      </c>
      <c r="B4">
        <v>11.633466135458159</v>
      </c>
      <c r="C4">
        <v>12.918855279922063</v>
      </c>
    </row>
    <row r="5" spans="1:3">
      <c r="A5" t="s">
        <v>155</v>
      </c>
      <c r="B5">
        <v>6.454183266932267</v>
      </c>
      <c r="C5">
        <v>8.5404054227724338</v>
      </c>
    </row>
    <row r="6" spans="1:3">
      <c r="A6" t="s">
        <v>156</v>
      </c>
      <c r="B6">
        <v>-11.474103585657373</v>
      </c>
      <c r="C6">
        <v>12.694104905834347</v>
      </c>
    </row>
    <row r="7" spans="1:3">
      <c r="A7" t="s">
        <v>157</v>
      </c>
      <c r="B7">
        <v>3.1075697211155315</v>
      </c>
      <c r="C7">
        <v>11.622181577826469</v>
      </c>
    </row>
    <row r="8" spans="1:3">
      <c r="A8" t="s">
        <v>158</v>
      </c>
      <c r="B8">
        <v>-1.0358565737051886</v>
      </c>
      <c r="C8">
        <v>4.6297494968395041</v>
      </c>
    </row>
    <row r="9" spans="1:3">
      <c r="A9" t="s">
        <v>159</v>
      </c>
      <c r="B9">
        <v>4.3824701195219076</v>
      </c>
      <c r="C9">
        <v>17.380505675461464</v>
      </c>
    </row>
    <row r="10" spans="1:3">
      <c r="A10" t="s">
        <v>160</v>
      </c>
      <c r="B10">
        <v>60.369609856262841</v>
      </c>
      <c r="C10">
        <v>12.344387996871738</v>
      </c>
    </row>
    <row r="11" spans="1:3">
      <c r="A11" t="s">
        <v>161</v>
      </c>
      <c r="B11">
        <v>69.952087611225181</v>
      </c>
      <c r="C11">
        <v>46.844925660905034</v>
      </c>
    </row>
    <row r="12" spans="1:3">
      <c r="A12" t="s">
        <v>162</v>
      </c>
      <c r="B12">
        <v>32.238193018480494</v>
      </c>
      <c r="C12">
        <v>26.839317581168995</v>
      </c>
    </row>
    <row r="13" spans="1:3">
      <c r="A13" t="s">
        <v>163</v>
      </c>
      <c r="B13">
        <v>63.655030800821358</v>
      </c>
      <c r="C13">
        <v>9.3204285108780613</v>
      </c>
    </row>
    <row r="14" spans="1:3">
      <c r="A14" t="s">
        <v>164</v>
      </c>
      <c r="B14">
        <v>31.34839151266257</v>
      </c>
      <c r="C14">
        <v>26.447671669506189</v>
      </c>
    </row>
    <row r="15" spans="1:3">
      <c r="A15" t="s">
        <v>165</v>
      </c>
      <c r="B15">
        <v>1.1635865845311519</v>
      </c>
      <c r="C15">
        <v>18.677012591777693</v>
      </c>
    </row>
    <row r="16" spans="1:3">
      <c r="A16" t="s">
        <v>166</v>
      </c>
      <c r="B16">
        <v>53.593429158110894</v>
      </c>
      <c r="C16">
        <v>22.996860137520883</v>
      </c>
    </row>
    <row r="17" spans="1:3">
      <c r="A17" t="s">
        <v>167</v>
      </c>
      <c r="B17">
        <v>39.767282683093782</v>
      </c>
      <c r="C17">
        <v>22.9441043729427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RFU</vt:lpstr>
      <vt:lpstr>Standard Curve</vt:lpstr>
      <vt:lpstr>Plotting </vt:lpstr>
      <vt:lpstr>Poster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Margulies</dc:creator>
  <cp:lastModifiedBy>Cat Schlenker</cp:lastModifiedBy>
  <dcterms:created xsi:type="dcterms:W3CDTF">2025-07-15T17:23:19Z</dcterms:created>
  <dcterms:modified xsi:type="dcterms:W3CDTF">2025-08-21T12:29:05Z</dcterms:modified>
</cp:coreProperties>
</file>