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Rabon/"/>
    </mc:Choice>
  </mc:AlternateContent>
  <xr:revisionPtr revIDLastSave="53" documentId="8_{A299F7F7-D254-46CE-9B08-A47F038904B6}" xr6:coauthVersionLast="47" xr6:coauthVersionMax="47" xr10:uidLastSave="{DEE68545-6A4E-4912-9244-2B09B094C3EC}"/>
  <bookViews>
    <workbookView xWindow="-108" yWindow="-108" windowWidth="23256" windowHeight="13896" xr2:uid="{A0FF5B06-3E02-4E97-BBB8-8535121CBD3B}"/>
  </bookViews>
  <sheets>
    <sheet name="Master" sheetId="1" r:id="rId1"/>
    <sheet name="FvFm" sheetId="2" r:id="rId2"/>
    <sheet name="HPLC" sheetId="3" r:id="rId3"/>
    <sheet name="Flu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4" l="1"/>
  <c r="K63" i="4" s="1"/>
  <c r="N63" i="4" s="1"/>
  <c r="I63" i="4"/>
  <c r="I62" i="4"/>
  <c r="J62" i="4" s="1"/>
  <c r="K62" i="4" s="1"/>
  <c r="N62" i="4" s="1"/>
  <c r="I60" i="4"/>
  <c r="J60" i="4" s="1"/>
  <c r="K60" i="4" s="1"/>
  <c r="N60" i="4" s="1"/>
  <c r="I59" i="4"/>
  <c r="J59" i="4" s="1"/>
  <c r="K59" i="4" s="1"/>
  <c r="N59" i="4" s="1"/>
  <c r="I58" i="4"/>
  <c r="J58" i="4" s="1"/>
  <c r="K58" i="4" s="1"/>
  <c r="N58" i="4" s="1"/>
  <c r="I57" i="4"/>
  <c r="J57" i="4" s="1"/>
  <c r="K57" i="4" s="1"/>
  <c r="N57" i="4" s="1"/>
  <c r="I56" i="4"/>
  <c r="J56" i="4" s="1"/>
  <c r="K56" i="4" s="1"/>
  <c r="N56" i="4" s="1"/>
  <c r="J55" i="4"/>
  <c r="K55" i="4" s="1"/>
  <c r="N55" i="4" s="1"/>
  <c r="R55" i="4" s="1"/>
  <c r="I55" i="4"/>
  <c r="I54" i="4"/>
  <c r="J54" i="4" s="1"/>
  <c r="K54" i="4" s="1"/>
  <c r="N54" i="4" s="1"/>
  <c r="I53" i="4"/>
  <c r="J53" i="4" s="1"/>
  <c r="K53" i="4" s="1"/>
  <c r="N53" i="4" s="1"/>
  <c r="I52" i="4"/>
  <c r="J52" i="4" s="1"/>
  <c r="K52" i="4" s="1"/>
  <c r="N52" i="4" s="1"/>
  <c r="I51" i="4"/>
  <c r="J51" i="4" s="1"/>
  <c r="K51" i="4" s="1"/>
  <c r="N51" i="4" s="1"/>
  <c r="I49" i="4"/>
  <c r="J49" i="4" s="1"/>
  <c r="K49" i="4" s="1"/>
  <c r="N49" i="4" s="1"/>
  <c r="I48" i="4"/>
  <c r="J48" i="4" s="1"/>
  <c r="K48" i="4" s="1"/>
  <c r="N48" i="4" s="1"/>
  <c r="J47" i="4"/>
  <c r="K47" i="4" s="1"/>
  <c r="N47" i="4" s="1"/>
  <c r="Q47" i="4" s="1"/>
  <c r="I47" i="4"/>
  <c r="I46" i="4"/>
  <c r="J46" i="4" s="1"/>
  <c r="K46" i="4" s="1"/>
  <c r="N46" i="4" s="1"/>
  <c r="I45" i="4"/>
  <c r="J45" i="4" s="1"/>
  <c r="K45" i="4" s="1"/>
  <c r="N45" i="4" s="1"/>
  <c r="I44" i="4"/>
  <c r="J44" i="4" s="1"/>
  <c r="K44" i="4" s="1"/>
  <c r="N44" i="4" s="1"/>
  <c r="R43" i="4" s="1"/>
  <c r="I43" i="4"/>
  <c r="J43" i="4" s="1"/>
  <c r="K43" i="4" s="1"/>
  <c r="N43" i="4" s="1"/>
  <c r="I42" i="4"/>
  <c r="J42" i="4" s="1"/>
  <c r="K42" i="4" s="1"/>
  <c r="N42" i="4" s="1"/>
  <c r="J41" i="4"/>
  <c r="K41" i="4" s="1"/>
  <c r="N41" i="4" s="1"/>
  <c r="I41" i="4"/>
  <c r="J40" i="4"/>
  <c r="K40" i="4" s="1"/>
  <c r="N40" i="4" s="1"/>
  <c r="I40" i="4"/>
  <c r="I39" i="4"/>
  <c r="J39" i="4" s="1"/>
  <c r="K39" i="4" s="1"/>
  <c r="N39" i="4" s="1"/>
  <c r="I38" i="4"/>
  <c r="J38" i="4" s="1"/>
  <c r="K38" i="4" s="1"/>
  <c r="N38" i="4" s="1"/>
  <c r="I37" i="4"/>
  <c r="J37" i="4" s="1"/>
  <c r="K37" i="4" s="1"/>
  <c r="N37" i="4" s="1"/>
  <c r="I36" i="4"/>
  <c r="J36" i="4" s="1"/>
  <c r="K36" i="4" s="1"/>
  <c r="N36" i="4" s="1"/>
  <c r="I35" i="4"/>
  <c r="J35" i="4" s="1"/>
  <c r="K35" i="4" s="1"/>
  <c r="N35" i="4" s="1"/>
  <c r="I34" i="4"/>
  <c r="J34" i="4" s="1"/>
  <c r="K34" i="4" s="1"/>
  <c r="N34" i="4" s="1"/>
  <c r="J33" i="4"/>
  <c r="K33" i="4" s="1"/>
  <c r="N33" i="4" s="1"/>
  <c r="I33" i="4"/>
  <c r="I32" i="4"/>
  <c r="J32" i="4" s="1"/>
  <c r="K32" i="4" s="1"/>
  <c r="N32" i="4" s="1"/>
  <c r="I31" i="4"/>
  <c r="J31" i="4" s="1"/>
  <c r="K31" i="4" s="1"/>
  <c r="N31" i="4" s="1"/>
  <c r="I30" i="4"/>
  <c r="J30" i="4" s="1"/>
  <c r="K30" i="4" s="1"/>
  <c r="N30" i="4" s="1"/>
  <c r="I29" i="4"/>
  <c r="J29" i="4" s="1"/>
  <c r="K29" i="4" s="1"/>
  <c r="N29" i="4" s="1"/>
  <c r="I28" i="4"/>
  <c r="J28" i="4" s="1"/>
  <c r="K28" i="4" s="1"/>
  <c r="N28" i="4" s="1"/>
  <c r="I27" i="4"/>
  <c r="J27" i="4" s="1"/>
  <c r="K27" i="4" s="1"/>
  <c r="N27" i="4" s="1"/>
  <c r="I26" i="4"/>
  <c r="J26" i="4" s="1"/>
  <c r="K26" i="4" s="1"/>
  <c r="N26" i="4" s="1"/>
  <c r="I25" i="4"/>
  <c r="J25" i="4" s="1"/>
  <c r="K25" i="4" s="1"/>
  <c r="N25" i="4" s="1"/>
  <c r="I24" i="4"/>
  <c r="J24" i="4" s="1"/>
  <c r="K24" i="4" s="1"/>
  <c r="N24" i="4" s="1"/>
  <c r="I23" i="4"/>
  <c r="J23" i="4" s="1"/>
  <c r="K23" i="4" s="1"/>
  <c r="N23" i="4" s="1"/>
  <c r="I22" i="4"/>
  <c r="J22" i="4" s="1"/>
  <c r="K22" i="4" s="1"/>
  <c r="N22" i="4" s="1"/>
  <c r="I21" i="4"/>
  <c r="J21" i="4" s="1"/>
  <c r="K21" i="4" s="1"/>
  <c r="N21" i="4" s="1"/>
  <c r="I20" i="4"/>
  <c r="J20" i="4" s="1"/>
  <c r="K20" i="4" s="1"/>
  <c r="N20" i="4" s="1"/>
  <c r="I19" i="4"/>
  <c r="J19" i="4" s="1"/>
  <c r="K19" i="4" s="1"/>
  <c r="N19" i="4" s="1"/>
  <c r="J18" i="4"/>
  <c r="K18" i="4" s="1"/>
  <c r="N18" i="4" s="1"/>
  <c r="I18" i="4"/>
  <c r="I17" i="4"/>
  <c r="J17" i="4" s="1"/>
  <c r="K17" i="4" s="1"/>
  <c r="N17" i="4" s="1"/>
  <c r="I16" i="4"/>
  <c r="J16" i="4" s="1"/>
  <c r="K16" i="4" s="1"/>
  <c r="N16" i="4" s="1"/>
  <c r="I15" i="4"/>
  <c r="J15" i="4" s="1"/>
  <c r="K15" i="4" s="1"/>
  <c r="N15" i="4" s="1"/>
  <c r="N14" i="4"/>
  <c r="J14" i="4"/>
  <c r="K14" i="4" s="1"/>
  <c r="I14" i="4"/>
  <c r="I13" i="4"/>
  <c r="J13" i="4" s="1"/>
  <c r="K13" i="4" s="1"/>
  <c r="N13" i="4" s="1"/>
  <c r="I12" i="4"/>
  <c r="J12" i="4" s="1"/>
  <c r="K12" i="4" s="1"/>
  <c r="N12" i="4" s="1"/>
  <c r="J11" i="4"/>
  <c r="K11" i="4" s="1"/>
  <c r="N11" i="4" s="1"/>
  <c r="I11" i="4"/>
  <c r="I10" i="4"/>
  <c r="J10" i="4" s="1"/>
  <c r="K10" i="4" s="1"/>
  <c r="N10" i="4" s="1"/>
  <c r="B10" i="4"/>
  <c r="I9" i="4"/>
  <c r="J9" i="4" s="1"/>
  <c r="K9" i="4" s="1"/>
  <c r="N9" i="4" s="1"/>
  <c r="I8" i="4"/>
  <c r="J8" i="4" s="1"/>
  <c r="K8" i="4" s="1"/>
  <c r="N8" i="4" s="1"/>
  <c r="I7" i="4"/>
  <c r="J7" i="4" s="1"/>
  <c r="K7" i="4" s="1"/>
  <c r="N7" i="4" s="1"/>
  <c r="R7" i="4" s="1"/>
  <c r="R29" i="4" l="1"/>
  <c r="P29" i="4"/>
  <c r="Q29" i="4"/>
  <c r="R33" i="4"/>
  <c r="P33" i="4"/>
  <c r="Q33" i="4"/>
  <c r="R19" i="4"/>
  <c r="P19" i="4"/>
  <c r="Q19" i="4"/>
  <c r="Q11" i="4"/>
  <c r="P11" i="4"/>
  <c r="R11" i="4"/>
  <c r="Q15" i="4"/>
  <c r="R15" i="4"/>
  <c r="P15" i="4"/>
  <c r="Q7" i="4"/>
  <c r="P7" i="4"/>
  <c r="R37" i="4"/>
  <c r="Q37" i="4"/>
  <c r="P37" i="4"/>
  <c r="R59" i="4"/>
  <c r="Q59" i="4"/>
  <c r="P59" i="4"/>
  <c r="P25" i="4"/>
  <c r="R35" i="4"/>
  <c r="Q35" i="4"/>
  <c r="P35" i="4"/>
  <c r="R17" i="4"/>
  <c r="P17" i="4"/>
  <c r="Q17" i="4"/>
  <c r="P55" i="4"/>
  <c r="Q55" i="4"/>
  <c r="P47" i="4"/>
  <c r="R45" i="4"/>
  <c r="Q45" i="4"/>
  <c r="P45" i="4"/>
  <c r="R47" i="4"/>
  <c r="R21" i="4"/>
  <c r="Q21" i="4"/>
  <c r="P21" i="4"/>
  <c r="Q13" i="4"/>
  <c r="R13" i="4"/>
  <c r="P13" i="4"/>
  <c r="R31" i="4"/>
  <c r="Q31" i="4"/>
  <c r="P31" i="4"/>
  <c r="Q49" i="4"/>
  <c r="R49" i="4"/>
  <c r="P49" i="4"/>
  <c r="Q51" i="4"/>
  <c r="P51" i="4"/>
  <c r="R51" i="4"/>
  <c r="Q25" i="4"/>
  <c r="R53" i="4"/>
  <c r="Q53" i="4"/>
  <c r="P53" i="4"/>
  <c r="R25" i="4"/>
  <c r="R9" i="4"/>
  <c r="Q9" i="4"/>
  <c r="P9" i="4"/>
  <c r="R27" i="4"/>
  <c r="P27" i="4"/>
  <c r="Q27" i="4"/>
  <c r="R57" i="4"/>
  <c r="P57" i="4"/>
  <c r="Q57" i="4"/>
  <c r="R39" i="4"/>
  <c r="Q39" i="4"/>
  <c r="P39" i="4"/>
  <c r="R41" i="4"/>
  <c r="Q41" i="4"/>
  <c r="P41" i="4"/>
  <c r="Q62" i="4"/>
  <c r="R62" i="4"/>
  <c r="P62" i="4"/>
  <c r="R23" i="4"/>
  <c r="Q23" i="4"/>
  <c r="P23" i="4"/>
  <c r="Q43" i="4"/>
  <c r="P43" i="4"/>
</calcChain>
</file>

<file path=xl/sharedStrings.xml><?xml version="1.0" encoding="utf-8"?>
<sst xmlns="http://schemas.openxmlformats.org/spreadsheetml/2006/main" count="429" uniqueCount="87">
  <si>
    <t>Site</t>
  </si>
  <si>
    <t>Depth</t>
  </si>
  <si>
    <t>Time</t>
  </si>
  <si>
    <t>FvFm_1</t>
  </si>
  <si>
    <t>FvFm_2</t>
  </si>
  <si>
    <t>FvFm_3</t>
  </si>
  <si>
    <t>Date</t>
  </si>
  <si>
    <t>S1049</t>
  </si>
  <si>
    <t>S1020</t>
  </si>
  <si>
    <t>S1050</t>
  </si>
  <si>
    <t>D1</t>
  </si>
  <si>
    <t>D2</t>
  </si>
  <si>
    <t>D3</t>
  </si>
  <si>
    <t>Depth_m</t>
  </si>
  <si>
    <t>Volume</t>
  </si>
  <si>
    <t>Number</t>
  </si>
  <si>
    <t>Station</t>
  </si>
  <si>
    <t>Other</t>
  </si>
  <si>
    <t>Perid</t>
  </si>
  <si>
    <t>19'ButFuc</t>
  </si>
  <si>
    <t>Fuco</t>
  </si>
  <si>
    <t>19'HexFuc</t>
  </si>
  <si>
    <t>Neo</t>
  </si>
  <si>
    <t>Prasino</t>
  </si>
  <si>
    <t>Viola</t>
  </si>
  <si>
    <t>Diad</t>
  </si>
  <si>
    <t>Anther</t>
  </si>
  <si>
    <t>Allox</t>
  </si>
  <si>
    <t>Diat</t>
  </si>
  <si>
    <t>Lutein</t>
  </si>
  <si>
    <t>Zeax</t>
  </si>
  <si>
    <t>Gyro</t>
  </si>
  <si>
    <t>Chl b</t>
  </si>
  <si>
    <t>Chla Allomer</t>
  </si>
  <si>
    <t>Chl a</t>
  </si>
  <si>
    <t>Chla prime</t>
  </si>
  <si>
    <t>α Carotene</t>
  </si>
  <si>
    <t>β Carotene</t>
  </si>
  <si>
    <t xml:space="preserve">Myxo </t>
  </si>
  <si>
    <t>Croco</t>
  </si>
  <si>
    <t>Echin</t>
  </si>
  <si>
    <t>Astax</t>
  </si>
  <si>
    <t>Myxo II</t>
  </si>
  <si>
    <t>Chl-ide a</t>
  </si>
  <si>
    <t>Total Chl a</t>
  </si>
  <si>
    <t>Chl c3</t>
  </si>
  <si>
    <t>Chl c1c2</t>
  </si>
  <si>
    <t>S-1049</t>
  </si>
  <si>
    <t>S-1020</t>
  </si>
  <si>
    <t>S-1050</t>
  </si>
  <si>
    <t>Sample Volume (L)</t>
  </si>
  <si>
    <t>Volume Constants</t>
  </si>
  <si>
    <t>Internal Std Constant</t>
  </si>
  <si>
    <t>HPLC ALL Chl a</t>
  </si>
  <si>
    <t>Fluorometry Chl a</t>
  </si>
  <si>
    <t>HPLC ALL Chl a_duplicate</t>
  </si>
  <si>
    <t>Fluorometry Chl a_2</t>
  </si>
  <si>
    <t>PS Core Biomass Calculations</t>
  </si>
  <si>
    <t>Fluorometer</t>
  </si>
  <si>
    <t>Measured</t>
  </si>
  <si>
    <t>Total</t>
  </si>
  <si>
    <t>Sample Total</t>
  </si>
  <si>
    <t>Mean</t>
  </si>
  <si>
    <t>SD</t>
  </si>
  <si>
    <t>Median</t>
  </si>
  <si>
    <t>Replicate</t>
  </si>
  <si>
    <r>
      <t xml:space="preserve">Chl </t>
    </r>
    <r>
      <rPr>
        <i/>
        <sz val="11"/>
        <color theme="1"/>
        <rFont val="Grandview"/>
        <family val="2"/>
      </rPr>
      <t>a</t>
    </r>
  </si>
  <si>
    <t>Filtered</t>
  </si>
  <si>
    <t>Variables</t>
  </si>
  <si>
    <t>Filter</t>
  </si>
  <si>
    <t>RFU</t>
  </si>
  <si>
    <r>
      <t>µg l</t>
    </r>
    <r>
      <rPr>
        <vertAlign val="superscript"/>
        <sz val="11"/>
        <color theme="1"/>
        <rFont val="Grandview"/>
        <family val="2"/>
      </rPr>
      <t>-1</t>
    </r>
  </si>
  <si>
    <t>µg</t>
  </si>
  <si>
    <t>l</t>
  </si>
  <si>
    <r>
      <t>µg l</t>
    </r>
    <r>
      <rPr>
        <vertAlign val="superscript"/>
        <sz val="11"/>
        <color theme="1"/>
        <rFont val="Grandview"/>
        <family val="2"/>
      </rPr>
      <t>-2</t>
    </r>
  </si>
  <si>
    <t>Acetone added for fluorometry (ml)</t>
  </si>
  <si>
    <t>A</t>
  </si>
  <si>
    <t>Volume of extract added for fluorometry (ml)</t>
  </si>
  <si>
    <t>B</t>
  </si>
  <si>
    <t>Acetone added to sediment sample (ml)</t>
  </si>
  <si>
    <t xml:space="preserve">Dilution Factor </t>
  </si>
  <si>
    <t>Flurometer equation</t>
  </si>
  <si>
    <t>y = 0.0824x-3.2806</t>
  </si>
  <si>
    <t>Fs (slope)</t>
  </si>
  <si>
    <t>b-intercept</t>
  </si>
  <si>
    <t>See below</t>
  </si>
  <si>
    <t>We think the lid wasn't fully closed onthis one sao a lot of the acetone may have evaporated out, ewill run the thrid replicate wit hthe next batch.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</si>
</sst>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0.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Grandview Display"/>
      <family val="2"/>
    </font>
    <font>
      <strike/>
      <sz val="11"/>
      <color theme="1"/>
      <name val="Grandview Display"/>
      <family val="2"/>
    </font>
    <font>
      <b/>
      <sz val="14"/>
      <color theme="1"/>
      <name val="Grandview"/>
      <family val="2"/>
    </font>
    <font>
      <sz val="11"/>
      <color theme="1"/>
      <name val="Grandview"/>
      <family val="2"/>
    </font>
    <font>
      <b/>
      <sz val="11"/>
      <color theme="1"/>
      <name val="Grandview"/>
      <family val="2"/>
    </font>
    <font>
      <i/>
      <sz val="11"/>
      <color theme="1"/>
      <name val="Grandview"/>
      <family val="2"/>
    </font>
    <font>
      <vertAlign val="superscript"/>
      <sz val="11"/>
      <color theme="1"/>
      <name val="Grandvie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0" fillId="2" borderId="0" xfId="0" applyFill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4" fontId="1" fillId="0" borderId="0" xfId="0" applyNumberFormat="1" applyFont="1"/>
    <xf numFmtId="4" fontId="2" fillId="0" borderId="0" xfId="0" applyNumberFormat="1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/>
    <xf numFmtId="165" fontId="1" fillId="0" borderId="0" xfId="0" applyNumberFormat="1" applyFont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3" fontId="4" fillId="4" borderId="2" xfId="0" applyNumberFormat="1" applyFont="1" applyFill="1" applyBorder="1"/>
    <xf numFmtId="0" fontId="4" fillId="4" borderId="2" xfId="0" applyFont="1" applyFill="1" applyBorder="1"/>
    <xf numFmtId="165" fontId="4" fillId="4" borderId="2" xfId="0" applyNumberFormat="1" applyFont="1" applyFill="1" applyBorder="1"/>
    <xf numFmtId="4" fontId="4" fillId="4" borderId="5" xfId="0" applyNumberFormat="1" applyFont="1" applyFill="1" applyBorder="1"/>
    <xf numFmtId="0" fontId="4" fillId="4" borderId="6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3" fontId="4" fillId="4" borderId="0" xfId="0" applyNumberFormat="1" applyFont="1" applyFill="1"/>
    <xf numFmtId="3" fontId="4" fillId="4" borderId="0" xfId="0" applyNumberFormat="1" applyFon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4" fillId="4" borderId="0" xfId="0" applyFont="1" applyFill="1"/>
    <xf numFmtId="4" fontId="4" fillId="4" borderId="7" xfId="0" applyNumberFormat="1" applyFont="1" applyFill="1" applyBorder="1" applyAlignment="1">
      <alignment horizontal="center"/>
    </xf>
    <xf numFmtId="4" fontId="5" fillId="5" borderId="8" xfId="0" applyNumberFormat="1" applyFont="1" applyFill="1" applyBorder="1" applyAlignment="1">
      <alignment horizontal="center"/>
    </xf>
    <xf numFmtId="4" fontId="5" fillId="5" borderId="9" xfId="0" applyNumberFormat="1" applyFont="1" applyFill="1" applyBorder="1" applyAlignment="1">
      <alignment horizontal="center"/>
    </xf>
    <xf numFmtId="4" fontId="5" fillId="5" borderId="10" xfId="0" applyNumberFormat="1" applyFont="1" applyFill="1" applyBorder="1" applyAlignment="1">
      <alignment horizontal="center"/>
    </xf>
    <xf numFmtId="4" fontId="4" fillId="5" borderId="11" xfId="0" applyNumberFormat="1" applyFont="1" applyFill="1" applyBorder="1" applyAlignment="1">
      <alignment horizontal="center"/>
    </xf>
    <xf numFmtId="4" fontId="4" fillId="5" borderId="0" xfId="0" applyNumberFormat="1" applyFont="1" applyFill="1" applyAlignment="1">
      <alignment horizontal="center"/>
    </xf>
    <xf numFmtId="4" fontId="4" fillId="5" borderId="1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3" fontId="4" fillId="4" borderId="4" xfId="0" applyNumberFormat="1" applyFont="1" applyFill="1" applyBorder="1" applyAlignment="1">
      <alignment horizontal="center"/>
    </xf>
    <xf numFmtId="165" fontId="4" fillId="4" borderId="4" xfId="0" applyNumberFormat="1" applyFont="1" applyFill="1" applyBorder="1" applyAlignment="1">
      <alignment horizontal="center"/>
    </xf>
    <xf numFmtId="0" fontId="4" fillId="4" borderId="4" xfId="0" applyFont="1" applyFill="1" applyBorder="1"/>
    <xf numFmtId="4" fontId="4" fillId="4" borderId="13" xfId="0" applyNumberFormat="1" applyFont="1" applyFill="1" applyBorder="1" applyAlignment="1">
      <alignment horizontal="center"/>
    </xf>
    <xf numFmtId="4" fontId="4" fillId="5" borderId="14" xfId="0" applyNumberFormat="1" applyFont="1" applyFill="1" applyBorder="1" applyAlignment="1">
      <alignment horizontal="center"/>
    </xf>
    <xf numFmtId="4" fontId="4" fillId="5" borderId="15" xfId="0" applyNumberFormat="1" applyFont="1" applyFill="1" applyBorder="1" applyAlignment="1">
      <alignment horizontal="center"/>
    </xf>
    <xf numFmtId="4" fontId="4" fillId="5" borderId="16" xfId="0" applyNumberFormat="1" applyFont="1" applyFill="1" applyBorder="1" applyAlignment="1">
      <alignment horizontal="center"/>
    </xf>
    <xf numFmtId="0" fontId="1" fillId="6" borderId="17" xfId="0" applyFont="1" applyFill="1" applyBorder="1"/>
    <xf numFmtId="0" fontId="1" fillId="6" borderId="0" xfId="0" applyFont="1" applyFill="1"/>
    <xf numFmtId="14" fontId="1" fillId="0" borderId="0" xfId="0" applyNumberFormat="1" applyFont="1"/>
    <xf numFmtId="1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7" borderId="0" xfId="0" applyFont="1" applyFill="1"/>
    <xf numFmtId="14" fontId="2" fillId="0" borderId="0" xfId="0" applyNumberFormat="1" applyFont="1"/>
    <xf numFmtId="1" fontId="2" fillId="0" borderId="0" xfId="0" applyNumberFormat="1" applyFont="1" applyAlignment="1">
      <alignment horizontal="center"/>
    </xf>
    <xf numFmtId="3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2" fillId="7" borderId="0" xfId="0" applyFont="1" applyFill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FB33-29C0-4A90-B898-F45175D919A1}">
  <dimension ref="A1:L37"/>
  <sheetViews>
    <sheetView tabSelected="1" workbookViewId="0">
      <selection activeCell="P1" sqref="P1:P1048576"/>
    </sheetView>
  </sheetViews>
  <sheetFormatPr defaultRowHeight="14.4" x14ac:dyDescent="0.3"/>
  <cols>
    <col min="1" max="1" width="9.33203125" bestFit="1" customWidth="1"/>
  </cols>
  <sheetData>
    <row r="1" spans="1:12" x14ac:dyDescent="0.3">
      <c r="A1" t="s">
        <v>6</v>
      </c>
      <c r="B1" t="s">
        <v>0</v>
      </c>
      <c r="C1" t="s">
        <v>1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s="5" t="s">
        <v>53</v>
      </c>
      <c r="J1" s="5" t="s">
        <v>55</v>
      </c>
      <c r="K1" s="5" t="s">
        <v>54</v>
      </c>
      <c r="L1" s="5" t="s">
        <v>56</v>
      </c>
    </row>
    <row r="2" spans="1:12" x14ac:dyDescent="0.3">
      <c r="A2" s="1">
        <v>45749</v>
      </c>
      <c r="B2" t="s">
        <v>7</v>
      </c>
      <c r="C2" t="s">
        <v>10</v>
      </c>
      <c r="D2">
        <v>0.3</v>
      </c>
      <c r="E2" s="3">
        <v>0.42777777777777776</v>
      </c>
      <c r="F2">
        <v>0.59699999999999998</v>
      </c>
      <c r="G2">
        <v>0.58799999999999997</v>
      </c>
      <c r="H2">
        <v>0.57699999999999996</v>
      </c>
      <c r="I2" s="5">
        <v>22.082489521204518</v>
      </c>
      <c r="K2">
        <v>13.979445600000002</v>
      </c>
      <c r="L2">
        <v>16.096219199999997</v>
      </c>
    </row>
    <row r="3" spans="1:12" x14ac:dyDescent="0.3">
      <c r="A3" s="1">
        <v>45749</v>
      </c>
      <c r="B3" t="s">
        <v>7</v>
      </c>
      <c r="C3" t="s">
        <v>11</v>
      </c>
      <c r="D3">
        <v>2.5</v>
      </c>
      <c r="E3" s="3">
        <v>0.43541666666666667</v>
      </c>
      <c r="F3">
        <v>0.64300000000000002</v>
      </c>
      <c r="G3">
        <v>0.65500000000000003</v>
      </c>
      <c r="H3">
        <v>0.64800000000000002</v>
      </c>
      <c r="I3" s="5">
        <v>33.807618997694917</v>
      </c>
      <c r="K3">
        <v>14.938828800000001</v>
      </c>
      <c r="L3">
        <v>15.2081532</v>
      </c>
    </row>
    <row r="4" spans="1:12" x14ac:dyDescent="0.3">
      <c r="A4" s="1">
        <v>45749</v>
      </c>
      <c r="B4" t="s">
        <v>7</v>
      </c>
      <c r="C4" t="s">
        <v>12</v>
      </c>
      <c r="D4">
        <v>4.5</v>
      </c>
      <c r="E4" s="3">
        <v>0.43819444444444444</v>
      </c>
      <c r="F4">
        <v>0.65200000000000002</v>
      </c>
      <c r="G4">
        <v>0.65600000000000003</v>
      </c>
      <c r="H4">
        <v>0.64200000000000002</v>
      </c>
      <c r="I4" s="5">
        <v>10.304728099542942</v>
      </c>
      <c r="K4">
        <v>7.0990043999999992</v>
      </c>
      <c r="L4">
        <v>6.7720823999999995</v>
      </c>
    </row>
    <row r="5" spans="1:12" x14ac:dyDescent="0.3">
      <c r="A5" s="1">
        <v>45749</v>
      </c>
      <c r="B5" t="s">
        <v>8</v>
      </c>
      <c r="C5" t="s">
        <v>10</v>
      </c>
      <c r="D5">
        <v>0.3</v>
      </c>
      <c r="E5" s="3">
        <v>0.47152777777777777</v>
      </c>
      <c r="F5">
        <v>0.54600000000000004</v>
      </c>
      <c r="G5">
        <v>0.52800000000000002</v>
      </c>
      <c r="H5">
        <v>0.53500000000000003</v>
      </c>
      <c r="I5" s="5">
        <v>25.27866872701378</v>
      </c>
      <c r="K5">
        <v>17.886070800000002</v>
      </c>
      <c r="L5">
        <v>15.543603600000001</v>
      </c>
    </row>
    <row r="6" spans="1:12" x14ac:dyDescent="0.3">
      <c r="A6" s="1">
        <v>45749</v>
      </c>
      <c r="B6" t="s">
        <v>8</v>
      </c>
      <c r="C6" t="s">
        <v>11</v>
      </c>
      <c r="D6">
        <v>3</v>
      </c>
      <c r="E6" s="3">
        <v>0.47986111111111113</v>
      </c>
      <c r="F6">
        <v>0.61499999999999999</v>
      </c>
      <c r="G6">
        <v>0.58199999999999996</v>
      </c>
      <c r="H6">
        <v>0.59099999999999997</v>
      </c>
      <c r="I6" s="5">
        <v>24.181984414755654</v>
      </c>
      <c r="K6">
        <v>19.6774056</v>
      </c>
      <c r="L6">
        <v>19.445655599999998</v>
      </c>
    </row>
    <row r="7" spans="1:12" x14ac:dyDescent="0.3">
      <c r="A7" s="1">
        <v>45749</v>
      </c>
      <c r="B7" t="s">
        <v>8</v>
      </c>
      <c r="C7" t="s">
        <v>12</v>
      </c>
      <c r="D7">
        <v>5.5</v>
      </c>
      <c r="E7" s="3">
        <v>0.4826388888888889</v>
      </c>
      <c r="F7">
        <v>0.59299999999999997</v>
      </c>
      <c r="G7">
        <v>0.61399999999999999</v>
      </c>
      <c r="H7">
        <v>0.60399999999999998</v>
      </c>
      <c r="I7" s="5">
        <v>10.991779536793567</v>
      </c>
      <c r="K7">
        <v>7.1595684000000004</v>
      </c>
      <c r="L7">
        <v>9.6900311999999982</v>
      </c>
    </row>
    <row r="8" spans="1:12" x14ac:dyDescent="0.3">
      <c r="A8" s="1">
        <v>45749</v>
      </c>
      <c r="B8" t="s">
        <v>9</v>
      </c>
      <c r="C8" t="s">
        <v>10</v>
      </c>
      <c r="D8">
        <v>0.3</v>
      </c>
      <c r="E8" s="3">
        <v>0.45277777777777778</v>
      </c>
      <c r="F8">
        <v>0.57799999999999996</v>
      </c>
      <c r="G8">
        <v>0.57599999999999996</v>
      </c>
      <c r="H8">
        <v>0.56799999999999995</v>
      </c>
      <c r="I8" s="5">
        <v>18.008169282349691</v>
      </c>
      <c r="K8">
        <v>10.319278800000001</v>
      </c>
      <c r="L8">
        <v>10.122631200000001</v>
      </c>
    </row>
    <row r="9" spans="1:12" x14ac:dyDescent="0.3">
      <c r="A9" s="1">
        <v>45749</v>
      </c>
      <c r="B9" t="s">
        <v>9</v>
      </c>
      <c r="C9" t="s">
        <v>11</v>
      </c>
      <c r="D9">
        <v>2</v>
      </c>
      <c r="E9" s="3">
        <v>0.45902777777777776</v>
      </c>
      <c r="F9">
        <v>0.62</v>
      </c>
      <c r="G9">
        <v>0.624</v>
      </c>
      <c r="H9">
        <v>0.63100000000000001</v>
      </c>
      <c r="I9" s="5">
        <v>20.62231770896167</v>
      </c>
      <c r="K9">
        <v>18.201881600000004</v>
      </c>
      <c r="L9">
        <v>17.644528000000001</v>
      </c>
    </row>
    <row r="10" spans="1:12" x14ac:dyDescent="0.3">
      <c r="A10" s="1">
        <v>45749</v>
      </c>
      <c r="B10" t="s">
        <v>9</v>
      </c>
      <c r="C10" t="s">
        <v>12</v>
      </c>
      <c r="D10">
        <v>4</v>
      </c>
      <c r="E10" s="3">
        <v>0.46111111111111114</v>
      </c>
      <c r="F10">
        <v>0.63900000000000001</v>
      </c>
      <c r="G10">
        <v>0.63500000000000001</v>
      </c>
      <c r="H10">
        <v>0.64</v>
      </c>
      <c r="I10" s="5">
        <v>17.091832389416666</v>
      </c>
      <c r="K10">
        <v>10.692427200000001</v>
      </c>
      <c r="L10">
        <v>10.654976400000002</v>
      </c>
    </row>
    <row r="11" spans="1:12" x14ac:dyDescent="0.3">
      <c r="A11" s="1">
        <v>45762</v>
      </c>
      <c r="B11" t="s">
        <v>7</v>
      </c>
      <c r="C11" t="s">
        <v>10</v>
      </c>
      <c r="D11">
        <v>0.3</v>
      </c>
      <c r="E11" s="3">
        <v>0.41875000000000001</v>
      </c>
      <c r="F11">
        <v>0.46600000000000003</v>
      </c>
      <c r="G11">
        <v>0.436</v>
      </c>
      <c r="H11">
        <v>0.442</v>
      </c>
      <c r="I11" s="5">
        <v>19.040970846714067</v>
      </c>
      <c r="K11">
        <v>9.7141871999999996</v>
      </c>
      <c r="L11">
        <v>9.8260864000000012</v>
      </c>
    </row>
    <row r="12" spans="1:12" x14ac:dyDescent="0.3">
      <c r="A12" s="1">
        <v>45762</v>
      </c>
      <c r="B12" t="s">
        <v>7</v>
      </c>
      <c r="C12" t="s">
        <v>11</v>
      </c>
      <c r="D12">
        <v>2</v>
      </c>
      <c r="E12" s="3">
        <v>0.42638888888888887</v>
      </c>
      <c r="F12">
        <v>0.56100000000000005</v>
      </c>
      <c r="G12">
        <v>0.54300000000000004</v>
      </c>
      <c r="H12">
        <v>0.54400000000000004</v>
      </c>
      <c r="I12" s="5">
        <v>15.097616286639015</v>
      </c>
      <c r="K12">
        <v>9.3865648000000004</v>
      </c>
      <c r="L12">
        <v>10.392504000000001</v>
      </c>
    </row>
    <row r="13" spans="1:12" x14ac:dyDescent="0.3">
      <c r="A13" s="1">
        <v>45762</v>
      </c>
      <c r="B13" t="s">
        <v>7</v>
      </c>
      <c r="C13" t="s">
        <v>12</v>
      </c>
      <c r="D13">
        <v>3.5</v>
      </c>
      <c r="E13" s="3">
        <v>0.43194444444444446</v>
      </c>
      <c r="F13">
        <v>0.59</v>
      </c>
      <c r="G13">
        <v>0.57899999999999996</v>
      </c>
      <c r="H13">
        <v>0.56399999999999995</v>
      </c>
      <c r="I13" s="5">
        <v>11.727308077132722</v>
      </c>
      <c r="K13">
        <v>6.0145920000000004</v>
      </c>
      <c r="L13">
        <v>6.3240864000000014</v>
      </c>
    </row>
    <row r="14" spans="1:12" x14ac:dyDescent="0.3">
      <c r="A14" s="1">
        <v>45762</v>
      </c>
      <c r="B14" t="s">
        <v>8</v>
      </c>
      <c r="C14" t="s">
        <v>10</v>
      </c>
      <c r="D14">
        <v>0.3</v>
      </c>
      <c r="E14" s="3">
        <v>0.46805555555555556</v>
      </c>
      <c r="F14">
        <v>0.52400000000000002</v>
      </c>
      <c r="G14">
        <v>0.54100000000000004</v>
      </c>
      <c r="H14">
        <v>0.53500000000000003</v>
      </c>
      <c r="I14" s="5">
        <v>14.07644394125054</v>
      </c>
      <c r="K14">
        <v>10.947056000000002</v>
      </c>
      <c r="L14">
        <v>11.627680000000002</v>
      </c>
    </row>
    <row r="15" spans="1:12" x14ac:dyDescent="0.3">
      <c r="A15" s="1">
        <v>45762</v>
      </c>
      <c r="B15" t="s">
        <v>8</v>
      </c>
      <c r="C15" t="s">
        <v>11</v>
      </c>
      <c r="D15">
        <v>3</v>
      </c>
      <c r="E15" s="3">
        <v>0.47361111111111109</v>
      </c>
      <c r="F15">
        <v>0.54300000000000004</v>
      </c>
      <c r="G15">
        <v>0.52800000000000002</v>
      </c>
      <c r="H15">
        <v>0.52900000000000003</v>
      </c>
      <c r="I15" s="5">
        <v>13.533306033986301</v>
      </c>
      <c r="K15">
        <v>14.284750400000002</v>
      </c>
      <c r="L15">
        <v>14.989764800000003</v>
      </c>
    </row>
    <row r="16" spans="1:12" x14ac:dyDescent="0.3">
      <c r="A16" s="1">
        <v>45762</v>
      </c>
      <c r="B16" t="s">
        <v>8</v>
      </c>
      <c r="C16" t="s">
        <v>12</v>
      </c>
      <c r="D16">
        <v>6</v>
      </c>
      <c r="E16" s="3">
        <v>0.47916666666666669</v>
      </c>
      <c r="F16">
        <v>0.59</v>
      </c>
      <c r="G16">
        <v>0.59399999999999997</v>
      </c>
      <c r="H16">
        <v>0.59199999999999997</v>
      </c>
      <c r="I16" s="5">
        <v>7.5746023736260311</v>
      </c>
      <c r="K16">
        <v>9.5816879999999998</v>
      </c>
      <c r="L16">
        <v>8.8685984000000015</v>
      </c>
    </row>
    <row r="17" spans="1:12" x14ac:dyDescent="0.3">
      <c r="A17" s="1">
        <v>45762</v>
      </c>
      <c r="B17" t="s">
        <v>9</v>
      </c>
      <c r="C17" t="s">
        <v>10</v>
      </c>
      <c r="D17">
        <v>0.3</v>
      </c>
      <c r="E17" s="3">
        <v>0.44444444444444442</v>
      </c>
      <c r="F17">
        <v>0.45300000000000001</v>
      </c>
      <c r="G17">
        <v>0.46700000000000003</v>
      </c>
      <c r="H17">
        <v>0.46899999999999997</v>
      </c>
      <c r="I17" s="5">
        <v>15.179833140035143</v>
      </c>
      <c r="K17">
        <v>12.736289599999999</v>
      </c>
      <c r="L17">
        <v>12.162950400000001</v>
      </c>
    </row>
    <row r="18" spans="1:12" x14ac:dyDescent="0.3">
      <c r="A18" s="1">
        <v>45762</v>
      </c>
      <c r="B18" t="s">
        <v>9</v>
      </c>
      <c r="C18" t="s">
        <v>11</v>
      </c>
      <c r="D18">
        <v>2</v>
      </c>
      <c r="E18" s="3">
        <v>0.45</v>
      </c>
      <c r="F18">
        <v>0.54900000000000004</v>
      </c>
      <c r="G18">
        <v>0.55800000000000005</v>
      </c>
      <c r="H18">
        <v>0.55900000000000005</v>
      </c>
      <c r="I18" s="8">
        <v>17.387711151259243</v>
      </c>
      <c r="J18" s="8">
        <v>17.593053242232685</v>
      </c>
      <c r="K18">
        <v>15.388251200000003</v>
      </c>
      <c r="L18">
        <v>13.903073600000003</v>
      </c>
    </row>
    <row r="19" spans="1:12" x14ac:dyDescent="0.3">
      <c r="A19" s="1">
        <v>45762</v>
      </c>
      <c r="B19" t="s">
        <v>9</v>
      </c>
      <c r="C19" t="s">
        <v>12</v>
      </c>
      <c r="D19">
        <v>3.5</v>
      </c>
      <c r="E19" s="3">
        <v>0.45694444444444443</v>
      </c>
      <c r="F19">
        <v>0.63400000000000001</v>
      </c>
      <c r="G19">
        <v>0.625</v>
      </c>
      <c r="H19">
        <v>0.627</v>
      </c>
      <c r="I19" s="5">
        <v>14.097244048296858</v>
      </c>
      <c r="K19">
        <v>14.063493600000001</v>
      </c>
      <c r="L19">
        <v>14.436024000000002</v>
      </c>
    </row>
    <row r="20" spans="1:12" x14ac:dyDescent="0.3">
      <c r="A20" s="1">
        <v>45778</v>
      </c>
      <c r="B20" t="s">
        <v>7</v>
      </c>
      <c r="C20" t="s">
        <v>10</v>
      </c>
      <c r="D20">
        <v>0.3</v>
      </c>
      <c r="E20" s="3">
        <v>0.45069444444444445</v>
      </c>
      <c r="F20" s="2">
        <v>0.26100000000000001</v>
      </c>
      <c r="G20" s="2">
        <v>0.23799999999999999</v>
      </c>
      <c r="H20" s="2">
        <v>0.253</v>
      </c>
      <c r="K20">
        <v>7.7520783999999994</v>
      </c>
      <c r="L20">
        <v>6.4043440000000009</v>
      </c>
    </row>
    <row r="21" spans="1:12" x14ac:dyDescent="0.3">
      <c r="A21" s="1">
        <v>45778</v>
      </c>
      <c r="B21" t="s">
        <v>7</v>
      </c>
      <c r="C21" t="s">
        <v>11</v>
      </c>
      <c r="D21">
        <v>2</v>
      </c>
      <c r="E21" s="3">
        <v>0.46527777777777779</v>
      </c>
      <c r="F21">
        <v>0.54200000000000004</v>
      </c>
      <c r="G21">
        <v>0.55800000000000005</v>
      </c>
      <c r="H21">
        <v>0.53900000000000003</v>
      </c>
      <c r="K21">
        <v>8.1373808000000007</v>
      </c>
      <c r="L21">
        <v>7.5267968000000014</v>
      </c>
    </row>
    <row r="22" spans="1:12" x14ac:dyDescent="0.3">
      <c r="A22" s="1">
        <v>45778</v>
      </c>
      <c r="B22" t="s">
        <v>7</v>
      </c>
      <c r="C22" t="s">
        <v>12</v>
      </c>
      <c r="D22">
        <v>3.5</v>
      </c>
      <c r="E22" s="3">
        <v>0.46944444444444444</v>
      </c>
      <c r="F22">
        <v>0.61099999999999999</v>
      </c>
      <c r="G22">
        <v>0.63200000000000001</v>
      </c>
      <c r="H22">
        <v>0.622</v>
      </c>
      <c r="K22">
        <v>4.7408528000000008</v>
      </c>
      <c r="L22">
        <v>4.8964240000000006</v>
      </c>
    </row>
    <row r="23" spans="1:12" x14ac:dyDescent="0.3">
      <c r="A23" s="1">
        <v>45778</v>
      </c>
      <c r="B23" t="s">
        <v>8</v>
      </c>
      <c r="C23" t="s">
        <v>10</v>
      </c>
      <c r="D23">
        <v>0.3</v>
      </c>
      <c r="E23" s="3">
        <v>0.50972222222222219</v>
      </c>
      <c r="F23">
        <v>0.40200000000000002</v>
      </c>
      <c r="G23">
        <v>0.41299999999999998</v>
      </c>
      <c r="H23">
        <v>0.38900000000000001</v>
      </c>
      <c r="K23">
        <v>6.9605440000000014</v>
      </c>
    </row>
    <row r="24" spans="1:12" x14ac:dyDescent="0.3">
      <c r="A24" s="1">
        <v>45778</v>
      </c>
      <c r="B24" t="s">
        <v>8</v>
      </c>
      <c r="C24" t="s">
        <v>11</v>
      </c>
      <c r="D24">
        <v>3</v>
      </c>
      <c r="E24" s="3">
        <v>0.51944444444444449</v>
      </c>
      <c r="F24">
        <v>0.63</v>
      </c>
      <c r="G24">
        <v>0.63500000000000001</v>
      </c>
      <c r="H24">
        <v>0.63400000000000001</v>
      </c>
      <c r="K24">
        <v>12.429926400000001</v>
      </c>
      <c r="L24">
        <v>12.529300800000001</v>
      </c>
    </row>
    <row r="25" spans="1:12" x14ac:dyDescent="0.3">
      <c r="A25" s="1">
        <v>45778</v>
      </c>
      <c r="B25" t="s">
        <v>8</v>
      </c>
      <c r="C25" t="s">
        <v>12</v>
      </c>
      <c r="D25">
        <v>6</v>
      </c>
      <c r="E25" s="3">
        <v>0.52361111111111114</v>
      </c>
      <c r="F25">
        <v>0.60899999999999999</v>
      </c>
      <c r="G25">
        <v>0.61799999999999999</v>
      </c>
      <c r="H25">
        <v>0.63300000000000001</v>
      </c>
      <c r="K25">
        <v>9.9190336000000006</v>
      </c>
      <c r="L25">
        <v>9.8208128000000006</v>
      </c>
    </row>
    <row r="26" spans="1:12" x14ac:dyDescent="0.3">
      <c r="A26" s="1">
        <v>45778</v>
      </c>
      <c r="B26" t="s">
        <v>9</v>
      </c>
      <c r="C26" t="s">
        <v>10</v>
      </c>
      <c r="D26">
        <v>0.3</v>
      </c>
      <c r="E26" s="3">
        <v>0.48333333333333334</v>
      </c>
      <c r="F26">
        <v>0.4</v>
      </c>
      <c r="G26">
        <v>0.42899999999999999</v>
      </c>
      <c r="H26">
        <v>0.40899999999999997</v>
      </c>
      <c r="K26">
        <v>8.5963488000000012</v>
      </c>
      <c r="L26">
        <v>8.8483280000000022</v>
      </c>
    </row>
    <row r="27" spans="1:12" x14ac:dyDescent="0.3">
      <c r="A27" s="1">
        <v>45778</v>
      </c>
      <c r="B27" t="s">
        <v>9</v>
      </c>
      <c r="C27" t="s">
        <v>11</v>
      </c>
      <c r="D27">
        <v>2</v>
      </c>
      <c r="E27" s="3">
        <v>0.49444444444444446</v>
      </c>
      <c r="F27">
        <v>0.53400000000000003</v>
      </c>
      <c r="G27">
        <v>0.52800000000000002</v>
      </c>
      <c r="H27">
        <v>0.52400000000000002</v>
      </c>
      <c r="K27">
        <v>24.245427200000005</v>
      </c>
      <c r="L27">
        <v>23.026566400000004</v>
      </c>
    </row>
    <row r="28" spans="1:12" x14ac:dyDescent="0.3">
      <c r="A28" s="1">
        <v>45778</v>
      </c>
      <c r="B28" t="s">
        <v>9</v>
      </c>
      <c r="C28" t="s">
        <v>12</v>
      </c>
      <c r="D28">
        <v>3.5</v>
      </c>
      <c r="E28" s="3">
        <v>0.49861111111111112</v>
      </c>
      <c r="F28">
        <v>0.626</v>
      </c>
      <c r="G28">
        <v>0.623</v>
      </c>
      <c r="H28">
        <v>0.61099999999999999</v>
      </c>
      <c r="K28">
        <v>17.7420896</v>
      </c>
      <c r="L28">
        <v>18.056033600000003</v>
      </c>
    </row>
    <row r="29" spans="1:12" x14ac:dyDescent="0.3">
      <c r="A29" s="1">
        <v>45790</v>
      </c>
      <c r="B29" t="s">
        <v>7</v>
      </c>
      <c r="C29" t="s">
        <v>10</v>
      </c>
      <c r="D29">
        <v>0.3</v>
      </c>
      <c r="E29" s="3">
        <v>0.42430555555555555</v>
      </c>
      <c r="F29">
        <v>0.58799999999999997</v>
      </c>
      <c r="G29">
        <v>0.59399999999999997</v>
      </c>
      <c r="H29">
        <v>0.60299999999999998</v>
      </c>
    </row>
    <row r="30" spans="1:12" x14ac:dyDescent="0.3">
      <c r="A30" s="1">
        <v>45790</v>
      </c>
      <c r="B30" t="s">
        <v>7</v>
      </c>
      <c r="C30" t="s">
        <v>11</v>
      </c>
      <c r="D30">
        <v>2</v>
      </c>
      <c r="E30" s="3">
        <v>0.43263888888888891</v>
      </c>
      <c r="F30">
        <v>0.60799999999999998</v>
      </c>
      <c r="G30">
        <v>0.61199999999999999</v>
      </c>
      <c r="H30">
        <v>0.60299999999999998</v>
      </c>
    </row>
    <row r="31" spans="1:12" x14ac:dyDescent="0.3">
      <c r="A31" s="1">
        <v>45790</v>
      </c>
      <c r="B31" t="s">
        <v>7</v>
      </c>
      <c r="C31" t="s">
        <v>12</v>
      </c>
      <c r="D31">
        <v>4</v>
      </c>
      <c r="E31" s="3">
        <v>0.43819444444444444</v>
      </c>
      <c r="F31">
        <v>0.60499999999999998</v>
      </c>
      <c r="G31">
        <v>0.62</v>
      </c>
      <c r="H31">
        <v>0.60399999999999998</v>
      </c>
    </row>
    <row r="32" spans="1:12" x14ac:dyDescent="0.3">
      <c r="A32" s="1">
        <v>45790</v>
      </c>
      <c r="B32" t="s">
        <v>8</v>
      </c>
      <c r="C32" t="s">
        <v>10</v>
      </c>
      <c r="D32">
        <v>0.3</v>
      </c>
      <c r="E32" s="3">
        <v>0.47499999999999998</v>
      </c>
      <c r="F32">
        <v>0.35899999999999999</v>
      </c>
      <c r="G32">
        <v>0.41799999999999998</v>
      </c>
      <c r="H32">
        <v>0.41499999999999998</v>
      </c>
    </row>
    <row r="33" spans="1:8" x14ac:dyDescent="0.3">
      <c r="A33" s="1">
        <v>45790</v>
      </c>
      <c r="B33" t="s">
        <v>8</v>
      </c>
      <c r="C33" t="s">
        <v>11</v>
      </c>
      <c r="D33">
        <v>3.2</v>
      </c>
      <c r="E33" s="3">
        <v>0.47638888888888886</v>
      </c>
      <c r="F33">
        <v>0.57699999999999996</v>
      </c>
      <c r="G33">
        <v>0.57499999999999996</v>
      </c>
      <c r="H33">
        <v>0.57899999999999996</v>
      </c>
    </row>
    <row r="34" spans="1:8" x14ac:dyDescent="0.3">
      <c r="A34" s="1">
        <v>45790</v>
      </c>
      <c r="B34" t="s">
        <v>8</v>
      </c>
      <c r="C34" t="s">
        <v>12</v>
      </c>
      <c r="D34">
        <v>6.3</v>
      </c>
      <c r="E34" s="3">
        <v>0.48749999999999999</v>
      </c>
      <c r="F34">
        <v>0.59299999999999997</v>
      </c>
      <c r="G34">
        <v>0.60499999999999998</v>
      </c>
      <c r="H34">
        <v>0.60699999999999998</v>
      </c>
    </row>
    <row r="35" spans="1:8" x14ac:dyDescent="0.3">
      <c r="A35" s="1">
        <v>45790</v>
      </c>
      <c r="B35" t="s">
        <v>9</v>
      </c>
      <c r="C35" t="s">
        <v>10</v>
      </c>
      <c r="D35">
        <v>0.3</v>
      </c>
      <c r="E35" s="3">
        <v>0.45208333333333334</v>
      </c>
      <c r="F35">
        <v>0.50600000000000001</v>
      </c>
      <c r="G35">
        <v>0.51500000000000001</v>
      </c>
      <c r="H35">
        <v>0.50800000000000001</v>
      </c>
    </row>
    <row r="36" spans="1:8" x14ac:dyDescent="0.3">
      <c r="A36" s="1">
        <v>45790</v>
      </c>
      <c r="B36" t="s">
        <v>9</v>
      </c>
      <c r="C36" t="s">
        <v>11</v>
      </c>
      <c r="D36">
        <v>2</v>
      </c>
      <c r="E36" s="3">
        <v>0.45416666666666666</v>
      </c>
      <c r="F36">
        <v>0.57799999999999996</v>
      </c>
      <c r="G36">
        <v>0.59</v>
      </c>
      <c r="H36">
        <v>0.56499999999999995</v>
      </c>
    </row>
    <row r="37" spans="1:8" x14ac:dyDescent="0.3">
      <c r="A37" s="1">
        <v>45790</v>
      </c>
      <c r="B37" t="s">
        <v>9</v>
      </c>
      <c r="C37" t="s">
        <v>12</v>
      </c>
      <c r="D37">
        <v>4</v>
      </c>
      <c r="E37" s="3">
        <v>0.46388888888888891</v>
      </c>
      <c r="F37">
        <v>0.56399999999999995</v>
      </c>
      <c r="G37">
        <v>0.56399999999999995</v>
      </c>
      <c r="H37">
        <v>0.54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85FA-EB3C-43A3-BED9-108A4E0EC681}">
  <dimension ref="A1:H37"/>
  <sheetViews>
    <sheetView workbookViewId="0">
      <selection activeCell="I1" sqref="I1:L1048576"/>
    </sheetView>
  </sheetViews>
  <sheetFormatPr defaultRowHeight="14.4" x14ac:dyDescent="0.3"/>
  <cols>
    <col min="1" max="1" width="9.33203125" bestFit="1" customWidth="1"/>
  </cols>
  <sheetData>
    <row r="1" spans="1:8" x14ac:dyDescent="0.3">
      <c r="A1" t="s">
        <v>6</v>
      </c>
      <c r="B1" t="s">
        <v>0</v>
      </c>
      <c r="C1" t="s">
        <v>1</v>
      </c>
      <c r="D1" t="s">
        <v>13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s="1">
        <v>45749</v>
      </c>
      <c r="B2" t="s">
        <v>7</v>
      </c>
      <c r="C2" t="s">
        <v>10</v>
      </c>
      <c r="D2">
        <v>0.3</v>
      </c>
      <c r="E2" s="3">
        <v>0.42777777777777776</v>
      </c>
      <c r="F2">
        <v>0.59699999999999998</v>
      </c>
      <c r="G2">
        <v>0.58799999999999997</v>
      </c>
      <c r="H2">
        <v>0.57699999999999996</v>
      </c>
    </row>
    <row r="3" spans="1:8" x14ac:dyDescent="0.3">
      <c r="A3" s="1">
        <v>45749</v>
      </c>
      <c r="B3" t="s">
        <v>7</v>
      </c>
      <c r="C3" t="s">
        <v>11</v>
      </c>
      <c r="D3">
        <v>2.5</v>
      </c>
      <c r="E3" s="3">
        <v>0.43541666666666667</v>
      </c>
      <c r="F3">
        <v>0.64300000000000002</v>
      </c>
      <c r="G3">
        <v>0.65500000000000003</v>
      </c>
      <c r="H3">
        <v>0.64800000000000002</v>
      </c>
    </row>
    <row r="4" spans="1:8" x14ac:dyDescent="0.3">
      <c r="A4" s="1">
        <v>45749</v>
      </c>
      <c r="B4" t="s">
        <v>7</v>
      </c>
      <c r="C4" t="s">
        <v>12</v>
      </c>
      <c r="D4">
        <v>4.5</v>
      </c>
      <c r="E4" s="3">
        <v>0.43819444444444444</v>
      </c>
      <c r="F4">
        <v>0.65200000000000002</v>
      </c>
      <c r="G4">
        <v>0.65600000000000003</v>
      </c>
      <c r="H4">
        <v>0.64200000000000002</v>
      </c>
    </row>
    <row r="5" spans="1:8" x14ac:dyDescent="0.3">
      <c r="A5" s="1">
        <v>45749</v>
      </c>
      <c r="B5" t="s">
        <v>8</v>
      </c>
      <c r="C5" t="s">
        <v>10</v>
      </c>
      <c r="D5">
        <v>0.3</v>
      </c>
      <c r="E5" s="3">
        <v>0.47152777777777777</v>
      </c>
      <c r="F5">
        <v>0.54600000000000004</v>
      </c>
      <c r="G5">
        <v>0.52800000000000002</v>
      </c>
      <c r="H5">
        <v>0.53500000000000003</v>
      </c>
    </row>
    <row r="6" spans="1:8" x14ac:dyDescent="0.3">
      <c r="A6" s="1">
        <v>45749</v>
      </c>
      <c r="B6" t="s">
        <v>8</v>
      </c>
      <c r="C6" t="s">
        <v>11</v>
      </c>
      <c r="D6">
        <v>3</v>
      </c>
      <c r="E6" s="3">
        <v>0.47986111111111113</v>
      </c>
      <c r="F6">
        <v>0.61499999999999999</v>
      </c>
      <c r="G6">
        <v>0.58199999999999996</v>
      </c>
      <c r="H6">
        <v>0.59099999999999997</v>
      </c>
    </row>
    <row r="7" spans="1:8" x14ac:dyDescent="0.3">
      <c r="A7" s="1">
        <v>45749</v>
      </c>
      <c r="B7" t="s">
        <v>8</v>
      </c>
      <c r="C7" t="s">
        <v>12</v>
      </c>
      <c r="D7">
        <v>5.5</v>
      </c>
      <c r="E7" s="3">
        <v>0.4826388888888889</v>
      </c>
      <c r="F7">
        <v>0.59299999999999997</v>
      </c>
      <c r="G7">
        <v>0.61399999999999999</v>
      </c>
      <c r="H7">
        <v>0.60399999999999998</v>
      </c>
    </row>
    <row r="8" spans="1:8" x14ac:dyDescent="0.3">
      <c r="A8" s="1">
        <v>45749</v>
      </c>
      <c r="B8" t="s">
        <v>9</v>
      </c>
      <c r="C8" t="s">
        <v>10</v>
      </c>
      <c r="D8">
        <v>0.3</v>
      </c>
      <c r="E8" s="3">
        <v>0.45277777777777778</v>
      </c>
      <c r="F8">
        <v>0.57799999999999996</v>
      </c>
      <c r="G8">
        <v>0.57599999999999996</v>
      </c>
      <c r="H8">
        <v>0.56799999999999995</v>
      </c>
    </row>
    <row r="9" spans="1:8" x14ac:dyDescent="0.3">
      <c r="A9" s="1">
        <v>45749</v>
      </c>
      <c r="B9" t="s">
        <v>9</v>
      </c>
      <c r="C9" t="s">
        <v>11</v>
      </c>
      <c r="D9">
        <v>2</v>
      </c>
      <c r="E9" s="3">
        <v>0.45902777777777776</v>
      </c>
      <c r="F9">
        <v>0.62</v>
      </c>
      <c r="G9">
        <v>0.624</v>
      </c>
      <c r="H9">
        <v>0.63100000000000001</v>
      </c>
    </row>
    <row r="10" spans="1:8" x14ac:dyDescent="0.3">
      <c r="A10" s="1">
        <v>45749</v>
      </c>
      <c r="B10" t="s">
        <v>9</v>
      </c>
      <c r="C10" t="s">
        <v>12</v>
      </c>
      <c r="D10">
        <v>4</v>
      </c>
      <c r="E10" s="3">
        <v>0.46111111111111114</v>
      </c>
      <c r="F10">
        <v>0.63900000000000001</v>
      </c>
      <c r="G10">
        <v>0.63500000000000001</v>
      </c>
      <c r="H10">
        <v>0.64</v>
      </c>
    </row>
    <row r="11" spans="1:8" x14ac:dyDescent="0.3">
      <c r="A11" s="1">
        <v>45762</v>
      </c>
      <c r="B11" t="s">
        <v>7</v>
      </c>
      <c r="C11" t="s">
        <v>10</v>
      </c>
      <c r="D11">
        <v>0.3</v>
      </c>
      <c r="E11" s="3">
        <v>0.41875000000000001</v>
      </c>
      <c r="F11">
        <v>0.46600000000000003</v>
      </c>
      <c r="G11">
        <v>0.436</v>
      </c>
      <c r="H11">
        <v>0.442</v>
      </c>
    </row>
    <row r="12" spans="1:8" x14ac:dyDescent="0.3">
      <c r="A12" s="1">
        <v>45762</v>
      </c>
      <c r="B12" t="s">
        <v>7</v>
      </c>
      <c r="C12" t="s">
        <v>11</v>
      </c>
      <c r="D12">
        <v>2</v>
      </c>
      <c r="E12" s="3">
        <v>0.42638888888888887</v>
      </c>
      <c r="F12">
        <v>0.56100000000000005</v>
      </c>
      <c r="G12">
        <v>0.54300000000000004</v>
      </c>
      <c r="H12">
        <v>0.54400000000000004</v>
      </c>
    </row>
    <row r="13" spans="1:8" x14ac:dyDescent="0.3">
      <c r="A13" s="1">
        <v>45762</v>
      </c>
      <c r="B13" t="s">
        <v>7</v>
      </c>
      <c r="C13" t="s">
        <v>12</v>
      </c>
      <c r="D13">
        <v>3.5</v>
      </c>
      <c r="E13" s="3">
        <v>0.43194444444444446</v>
      </c>
      <c r="F13">
        <v>0.59</v>
      </c>
      <c r="G13">
        <v>0.57899999999999996</v>
      </c>
      <c r="H13">
        <v>0.56399999999999995</v>
      </c>
    </row>
    <row r="14" spans="1:8" x14ac:dyDescent="0.3">
      <c r="A14" s="1">
        <v>45762</v>
      </c>
      <c r="B14" t="s">
        <v>8</v>
      </c>
      <c r="C14" t="s">
        <v>10</v>
      </c>
      <c r="D14">
        <v>0.3</v>
      </c>
      <c r="E14" s="3">
        <v>0.46805555555555556</v>
      </c>
      <c r="F14">
        <v>0.52400000000000002</v>
      </c>
      <c r="G14">
        <v>0.54100000000000004</v>
      </c>
      <c r="H14">
        <v>0.53500000000000003</v>
      </c>
    </row>
    <row r="15" spans="1:8" x14ac:dyDescent="0.3">
      <c r="A15" s="1">
        <v>45762</v>
      </c>
      <c r="B15" t="s">
        <v>8</v>
      </c>
      <c r="C15" t="s">
        <v>11</v>
      </c>
      <c r="D15">
        <v>3</v>
      </c>
      <c r="E15" s="3">
        <v>0.47361111111111109</v>
      </c>
      <c r="F15">
        <v>0.54300000000000004</v>
      </c>
      <c r="G15">
        <v>0.52800000000000002</v>
      </c>
      <c r="H15">
        <v>0.52900000000000003</v>
      </c>
    </row>
    <row r="16" spans="1:8" x14ac:dyDescent="0.3">
      <c r="A16" s="1">
        <v>45762</v>
      </c>
      <c r="B16" t="s">
        <v>8</v>
      </c>
      <c r="C16" t="s">
        <v>12</v>
      </c>
      <c r="D16">
        <v>6</v>
      </c>
      <c r="E16" s="3">
        <v>0.47916666666666669</v>
      </c>
      <c r="F16">
        <v>0.59</v>
      </c>
      <c r="G16">
        <v>0.59399999999999997</v>
      </c>
      <c r="H16">
        <v>0.59199999999999997</v>
      </c>
    </row>
    <row r="17" spans="1:8" x14ac:dyDescent="0.3">
      <c r="A17" s="1">
        <v>45762</v>
      </c>
      <c r="B17" t="s">
        <v>9</v>
      </c>
      <c r="C17" t="s">
        <v>10</v>
      </c>
      <c r="D17">
        <v>0.3</v>
      </c>
      <c r="E17" s="3">
        <v>0.44444444444444442</v>
      </c>
      <c r="F17">
        <v>0.45300000000000001</v>
      </c>
      <c r="G17">
        <v>0.46700000000000003</v>
      </c>
      <c r="H17">
        <v>0.46899999999999997</v>
      </c>
    </row>
    <row r="18" spans="1:8" x14ac:dyDescent="0.3">
      <c r="A18" s="1">
        <v>45762</v>
      </c>
      <c r="B18" t="s">
        <v>9</v>
      </c>
      <c r="C18" t="s">
        <v>11</v>
      </c>
      <c r="D18">
        <v>2</v>
      </c>
      <c r="E18" s="3">
        <v>0.45</v>
      </c>
      <c r="F18">
        <v>0.54900000000000004</v>
      </c>
      <c r="G18">
        <v>0.55800000000000005</v>
      </c>
      <c r="H18">
        <v>0.55900000000000005</v>
      </c>
    </row>
    <row r="19" spans="1:8" x14ac:dyDescent="0.3">
      <c r="A19" s="1">
        <v>45762</v>
      </c>
      <c r="B19" t="s">
        <v>9</v>
      </c>
      <c r="C19" t="s">
        <v>12</v>
      </c>
      <c r="D19">
        <v>3.5</v>
      </c>
      <c r="E19" s="3">
        <v>0.45694444444444443</v>
      </c>
      <c r="F19">
        <v>0.63400000000000001</v>
      </c>
      <c r="G19">
        <v>0.625</v>
      </c>
      <c r="H19">
        <v>0.627</v>
      </c>
    </row>
    <row r="20" spans="1:8" x14ac:dyDescent="0.3">
      <c r="A20" s="1">
        <v>45778</v>
      </c>
      <c r="B20" t="s">
        <v>7</v>
      </c>
      <c r="C20" t="s">
        <v>10</v>
      </c>
      <c r="D20">
        <v>0.3</v>
      </c>
      <c r="E20" s="3">
        <v>0.45069444444444445</v>
      </c>
      <c r="F20" s="2">
        <v>0.26100000000000001</v>
      </c>
      <c r="G20" s="2">
        <v>0.23799999999999999</v>
      </c>
      <c r="H20" s="2">
        <v>0.253</v>
      </c>
    </row>
    <row r="21" spans="1:8" x14ac:dyDescent="0.3">
      <c r="A21" s="1">
        <v>45778</v>
      </c>
      <c r="B21" t="s">
        <v>7</v>
      </c>
      <c r="C21" t="s">
        <v>11</v>
      </c>
      <c r="D21">
        <v>2</v>
      </c>
      <c r="E21" s="3">
        <v>0.46527777777777779</v>
      </c>
      <c r="F21">
        <v>0.54200000000000004</v>
      </c>
      <c r="G21">
        <v>0.55800000000000005</v>
      </c>
      <c r="H21">
        <v>0.53900000000000003</v>
      </c>
    </row>
    <row r="22" spans="1:8" x14ac:dyDescent="0.3">
      <c r="A22" s="1">
        <v>45778</v>
      </c>
      <c r="B22" t="s">
        <v>7</v>
      </c>
      <c r="C22" t="s">
        <v>12</v>
      </c>
      <c r="D22">
        <v>3.5</v>
      </c>
      <c r="E22" s="3">
        <v>0.46944444444444444</v>
      </c>
      <c r="F22">
        <v>0.61099999999999999</v>
      </c>
      <c r="G22">
        <v>0.63200000000000001</v>
      </c>
      <c r="H22">
        <v>0.622</v>
      </c>
    </row>
    <row r="23" spans="1:8" x14ac:dyDescent="0.3">
      <c r="A23" s="1">
        <v>45778</v>
      </c>
      <c r="B23" t="s">
        <v>8</v>
      </c>
      <c r="C23" t="s">
        <v>10</v>
      </c>
      <c r="D23">
        <v>0.3</v>
      </c>
      <c r="E23" s="3">
        <v>0.50972222222222219</v>
      </c>
      <c r="F23">
        <v>0.40200000000000002</v>
      </c>
      <c r="G23">
        <v>0.41299999999999998</v>
      </c>
      <c r="H23">
        <v>0.38900000000000001</v>
      </c>
    </row>
    <row r="24" spans="1:8" x14ac:dyDescent="0.3">
      <c r="A24" s="1">
        <v>45778</v>
      </c>
      <c r="B24" t="s">
        <v>8</v>
      </c>
      <c r="C24" t="s">
        <v>11</v>
      </c>
      <c r="D24">
        <v>3</v>
      </c>
      <c r="E24" s="3">
        <v>0.51944444444444449</v>
      </c>
      <c r="F24">
        <v>0.63</v>
      </c>
      <c r="G24">
        <v>0.63500000000000001</v>
      </c>
      <c r="H24">
        <v>0.63400000000000001</v>
      </c>
    </row>
    <row r="25" spans="1:8" x14ac:dyDescent="0.3">
      <c r="A25" s="1">
        <v>45778</v>
      </c>
      <c r="B25" t="s">
        <v>8</v>
      </c>
      <c r="C25" t="s">
        <v>12</v>
      </c>
      <c r="D25">
        <v>6</v>
      </c>
      <c r="E25" s="3">
        <v>0.52361111111111114</v>
      </c>
      <c r="F25">
        <v>0.60899999999999999</v>
      </c>
      <c r="G25">
        <v>0.61799999999999999</v>
      </c>
      <c r="H25">
        <v>0.63300000000000001</v>
      </c>
    </row>
    <row r="26" spans="1:8" x14ac:dyDescent="0.3">
      <c r="A26" s="1">
        <v>45778</v>
      </c>
      <c r="B26" t="s">
        <v>9</v>
      </c>
      <c r="C26" t="s">
        <v>10</v>
      </c>
      <c r="D26">
        <v>0.3</v>
      </c>
      <c r="E26" s="3">
        <v>0.48333333333333334</v>
      </c>
      <c r="F26">
        <v>0.4</v>
      </c>
      <c r="G26">
        <v>0.42899999999999999</v>
      </c>
      <c r="H26">
        <v>0.40899999999999997</v>
      </c>
    </row>
    <row r="27" spans="1:8" x14ac:dyDescent="0.3">
      <c r="A27" s="1">
        <v>45778</v>
      </c>
      <c r="B27" t="s">
        <v>9</v>
      </c>
      <c r="C27" t="s">
        <v>11</v>
      </c>
      <c r="D27">
        <v>2</v>
      </c>
      <c r="E27" s="3">
        <v>0.49444444444444446</v>
      </c>
      <c r="F27">
        <v>0.53400000000000003</v>
      </c>
      <c r="G27">
        <v>0.52800000000000002</v>
      </c>
      <c r="H27">
        <v>0.52400000000000002</v>
      </c>
    </row>
    <row r="28" spans="1:8" x14ac:dyDescent="0.3">
      <c r="A28" s="1">
        <v>45778</v>
      </c>
      <c r="B28" t="s">
        <v>9</v>
      </c>
      <c r="C28" t="s">
        <v>12</v>
      </c>
      <c r="D28">
        <v>3.5</v>
      </c>
      <c r="E28" s="3">
        <v>0.49861111111111112</v>
      </c>
      <c r="F28">
        <v>0.626</v>
      </c>
      <c r="G28">
        <v>0.623</v>
      </c>
      <c r="H28">
        <v>0.61099999999999999</v>
      </c>
    </row>
    <row r="29" spans="1:8" x14ac:dyDescent="0.3">
      <c r="A29" s="1">
        <v>45790</v>
      </c>
      <c r="B29" t="s">
        <v>7</v>
      </c>
      <c r="C29" t="s">
        <v>10</v>
      </c>
      <c r="D29">
        <v>0.3</v>
      </c>
      <c r="E29" s="3">
        <v>0.42430555555555555</v>
      </c>
      <c r="F29">
        <v>0.58799999999999997</v>
      </c>
      <c r="G29">
        <v>0.59399999999999997</v>
      </c>
      <c r="H29">
        <v>0.60299999999999998</v>
      </c>
    </row>
    <row r="30" spans="1:8" x14ac:dyDescent="0.3">
      <c r="A30" s="1">
        <v>45790</v>
      </c>
      <c r="B30" t="s">
        <v>7</v>
      </c>
      <c r="C30" t="s">
        <v>11</v>
      </c>
      <c r="D30">
        <v>2</v>
      </c>
      <c r="E30" s="3">
        <v>0.43263888888888891</v>
      </c>
      <c r="F30">
        <v>0.60799999999999998</v>
      </c>
      <c r="G30">
        <v>0.61199999999999999</v>
      </c>
      <c r="H30">
        <v>0.60299999999999998</v>
      </c>
    </row>
    <row r="31" spans="1:8" x14ac:dyDescent="0.3">
      <c r="A31" s="1">
        <v>45790</v>
      </c>
      <c r="B31" t="s">
        <v>7</v>
      </c>
      <c r="C31" t="s">
        <v>12</v>
      </c>
      <c r="D31">
        <v>4</v>
      </c>
      <c r="E31" s="3">
        <v>0.43819444444444444</v>
      </c>
      <c r="F31">
        <v>0.60499999999999998</v>
      </c>
      <c r="G31">
        <v>0.62</v>
      </c>
      <c r="H31">
        <v>0.60399999999999998</v>
      </c>
    </row>
    <row r="32" spans="1:8" x14ac:dyDescent="0.3">
      <c r="A32" s="1">
        <v>45790</v>
      </c>
      <c r="B32" t="s">
        <v>8</v>
      </c>
      <c r="C32" t="s">
        <v>10</v>
      </c>
      <c r="D32">
        <v>0.3</v>
      </c>
      <c r="E32" s="3">
        <v>0.47499999999999998</v>
      </c>
      <c r="F32">
        <v>0.35899999999999999</v>
      </c>
      <c r="G32">
        <v>0.41799999999999998</v>
      </c>
      <c r="H32">
        <v>0.41499999999999998</v>
      </c>
    </row>
    <row r="33" spans="1:8" x14ac:dyDescent="0.3">
      <c r="A33" s="1">
        <v>45790</v>
      </c>
      <c r="B33" t="s">
        <v>8</v>
      </c>
      <c r="C33" t="s">
        <v>11</v>
      </c>
      <c r="D33">
        <v>3.2</v>
      </c>
      <c r="E33" s="3">
        <v>0.47638888888888886</v>
      </c>
      <c r="F33">
        <v>0.57699999999999996</v>
      </c>
      <c r="G33">
        <v>0.57499999999999996</v>
      </c>
      <c r="H33">
        <v>0.57899999999999996</v>
      </c>
    </row>
    <row r="34" spans="1:8" x14ac:dyDescent="0.3">
      <c r="A34" s="1">
        <v>45790</v>
      </c>
      <c r="B34" t="s">
        <v>8</v>
      </c>
      <c r="C34" t="s">
        <v>12</v>
      </c>
      <c r="D34">
        <v>6.3</v>
      </c>
      <c r="E34" s="3">
        <v>0.48749999999999999</v>
      </c>
      <c r="F34">
        <v>0.59299999999999997</v>
      </c>
      <c r="G34">
        <v>0.60499999999999998</v>
      </c>
      <c r="H34">
        <v>0.60699999999999998</v>
      </c>
    </row>
    <row r="35" spans="1:8" x14ac:dyDescent="0.3">
      <c r="A35" s="1">
        <v>45790</v>
      </c>
      <c r="B35" t="s">
        <v>9</v>
      </c>
      <c r="C35" t="s">
        <v>10</v>
      </c>
      <c r="D35">
        <v>0.3</v>
      </c>
      <c r="E35" s="3">
        <v>0.45208333333333334</v>
      </c>
      <c r="F35">
        <v>0.50600000000000001</v>
      </c>
      <c r="G35">
        <v>0.51500000000000001</v>
      </c>
      <c r="H35">
        <v>0.50800000000000001</v>
      </c>
    </row>
    <row r="36" spans="1:8" x14ac:dyDescent="0.3">
      <c r="A36" s="1">
        <v>45790</v>
      </c>
      <c r="B36" t="s">
        <v>9</v>
      </c>
      <c r="C36" t="s">
        <v>11</v>
      </c>
      <c r="D36">
        <v>2</v>
      </c>
      <c r="E36" s="3">
        <v>0.45416666666666666</v>
      </c>
      <c r="F36">
        <v>0.57799999999999996</v>
      </c>
      <c r="G36">
        <v>0.59</v>
      </c>
      <c r="H36">
        <v>0.56499999999999995</v>
      </c>
    </row>
    <row r="37" spans="1:8" x14ac:dyDescent="0.3">
      <c r="A37" s="1">
        <v>45790</v>
      </c>
      <c r="B37" t="s">
        <v>9</v>
      </c>
      <c r="C37" t="s">
        <v>12</v>
      </c>
      <c r="D37">
        <v>4</v>
      </c>
      <c r="E37" s="3">
        <v>0.46388888888888891</v>
      </c>
      <c r="F37">
        <v>0.56399999999999995</v>
      </c>
      <c r="G37">
        <v>0.56399999999999995</v>
      </c>
      <c r="H37">
        <v>0.54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684C-28B7-41F8-B769-1DD538FEDA05}">
  <dimension ref="A1:AN20"/>
  <sheetViews>
    <sheetView topLeftCell="Z1" workbookViewId="0">
      <selection activeCell="AL1" sqref="AL1:AN1048576"/>
    </sheetView>
  </sheetViews>
  <sheetFormatPr defaultRowHeight="14.4" x14ac:dyDescent="0.3"/>
  <sheetData>
    <row r="1" spans="1:40" x14ac:dyDescent="0.3">
      <c r="A1" t="s">
        <v>15</v>
      </c>
      <c r="B1" s="4" t="s">
        <v>6</v>
      </c>
      <c r="C1" t="s">
        <v>16</v>
      </c>
      <c r="D1" t="s">
        <v>17</v>
      </c>
      <c r="E1" s="5" t="s">
        <v>50</v>
      </c>
      <c r="F1" s="5" t="s">
        <v>51</v>
      </c>
      <c r="G1" s="5" t="s">
        <v>52</v>
      </c>
      <c r="H1" s="5" t="s">
        <v>45</v>
      </c>
      <c r="I1" s="5" t="s">
        <v>46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53</v>
      </c>
      <c r="AL1" s="5"/>
      <c r="AM1" s="5"/>
      <c r="AN1" s="5"/>
    </row>
    <row r="2" spans="1:40" x14ac:dyDescent="0.3">
      <c r="A2">
        <v>1</v>
      </c>
      <c r="B2" s="4">
        <v>45749</v>
      </c>
      <c r="C2" t="s">
        <v>47</v>
      </c>
      <c r="D2">
        <v>0.3</v>
      </c>
      <c r="E2" s="5">
        <v>0.25</v>
      </c>
      <c r="F2" s="5">
        <v>1.9713134388672789E-2</v>
      </c>
      <c r="G2" s="5">
        <v>0.89605156312149026</v>
      </c>
      <c r="H2" s="5">
        <v>0.50100385047426266</v>
      </c>
      <c r="I2" s="5">
        <v>1.7830783693170766</v>
      </c>
      <c r="J2" s="5">
        <v>1.00410709556557</v>
      </c>
      <c r="K2" s="5">
        <v>4.3867854435293105E-2</v>
      </c>
      <c r="L2" s="5">
        <v>5.0561681583764377</v>
      </c>
      <c r="M2" s="5">
        <v>0.19631651303379427</v>
      </c>
      <c r="N2" s="5">
        <v>0.13341385321460822</v>
      </c>
      <c r="O2" s="5">
        <v>0</v>
      </c>
      <c r="P2" s="5">
        <v>0.50504539195666998</v>
      </c>
      <c r="Q2" s="5">
        <v>2.8244229387991764</v>
      </c>
      <c r="R2" s="5">
        <v>0.18475321755436314</v>
      </c>
      <c r="S2" s="5">
        <v>1.6243355258812961</v>
      </c>
      <c r="T2" s="5">
        <v>0.2538526737878733</v>
      </c>
      <c r="U2" s="5">
        <v>0.26525855796205483</v>
      </c>
      <c r="V2" s="5">
        <v>0.3989269996639665</v>
      </c>
      <c r="W2" s="5">
        <v>0.12003082026184646</v>
      </c>
      <c r="X2" s="5">
        <v>0.31460446554538907</v>
      </c>
      <c r="Y2" s="5">
        <v>0.59556410868249476</v>
      </c>
      <c r="Z2" s="5">
        <v>20.581136881882138</v>
      </c>
      <c r="AA2" s="5">
        <v>0.90578853063988563</v>
      </c>
      <c r="AB2" s="5">
        <v>0</v>
      </c>
      <c r="AC2" s="5">
        <v>1.7624371498614111</v>
      </c>
      <c r="AD2" s="5">
        <v>0</v>
      </c>
      <c r="AE2" s="5">
        <v>0.10191063411275082</v>
      </c>
      <c r="AF2" s="5">
        <v>0.53180748405386835</v>
      </c>
      <c r="AG2" s="5">
        <v>0</v>
      </c>
      <c r="AH2" s="5">
        <v>0</v>
      </c>
      <c r="AI2" s="5">
        <v>0</v>
      </c>
      <c r="AJ2" s="5">
        <v>20.581136881882138</v>
      </c>
      <c r="AK2" s="5">
        <v>22.082489521204518</v>
      </c>
      <c r="AM2" s="5"/>
    </row>
    <row r="3" spans="1:40" x14ac:dyDescent="0.3">
      <c r="A3">
        <v>2</v>
      </c>
      <c r="B3" s="4">
        <v>45749</v>
      </c>
      <c r="C3" t="s">
        <v>47</v>
      </c>
      <c r="D3">
        <v>2.5</v>
      </c>
      <c r="E3" s="5">
        <v>0.15</v>
      </c>
      <c r="F3" s="5">
        <v>3.6933010492332531E-2</v>
      </c>
      <c r="G3" s="5">
        <v>1.0072639225181599</v>
      </c>
      <c r="H3" s="5">
        <v>0.69566833438415254</v>
      </c>
      <c r="I3" s="5">
        <v>1.9018029192273678</v>
      </c>
      <c r="J3" s="5">
        <v>0.72656064773578699</v>
      </c>
      <c r="K3" s="5">
        <v>0</v>
      </c>
      <c r="L3" s="5">
        <v>8.006097297501082</v>
      </c>
      <c r="M3" s="5">
        <v>0.35158532453942865</v>
      </c>
      <c r="N3" s="5">
        <v>0.29136535328853336</v>
      </c>
      <c r="O3" s="5">
        <v>0</v>
      </c>
      <c r="P3" s="5">
        <v>0.58223075338727626</v>
      </c>
      <c r="Q3" s="5">
        <v>3.6350682143427355</v>
      </c>
      <c r="R3" s="5">
        <v>0.2594725302802286</v>
      </c>
      <c r="S3" s="5">
        <v>1.5984938392922823</v>
      </c>
      <c r="T3" s="5">
        <v>0.33157855035611428</v>
      </c>
      <c r="U3" s="5">
        <v>0.37077170572891427</v>
      </c>
      <c r="V3" s="5">
        <v>0.49426000426408401</v>
      </c>
      <c r="W3" s="5">
        <v>0.1409140294848</v>
      </c>
      <c r="X3" s="5">
        <v>0.50548062698305096</v>
      </c>
      <c r="Y3" s="5">
        <v>0.47780261342372893</v>
      </c>
      <c r="Z3" s="5">
        <v>32.374844830011305</v>
      </c>
      <c r="AA3" s="5">
        <v>0.95497155425988711</v>
      </c>
      <c r="AB3" s="5">
        <v>4.3623034148571431E-2</v>
      </c>
      <c r="AC3" s="5">
        <v>2.5617259477333332</v>
      </c>
      <c r="AD3" s="5">
        <v>0</v>
      </c>
      <c r="AE3" s="5">
        <v>0.10830702235550478</v>
      </c>
      <c r="AF3" s="5">
        <v>0.48054418515504765</v>
      </c>
      <c r="AG3" s="5">
        <v>0</v>
      </c>
      <c r="AH3" s="5">
        <v>0</v>
      </c>
      <c r="AI3" s="5">
        <v>0</v>
      </c>
      <c r="AJ3" s="5">
        <v>32.374844830011305</v>
      </c>
      <c r="AK3" s="5">
        <v>33.807618997694917</v>
      </c>
      <c r="AM3" s="5"/>
    </row>
    <row r="4" spans="1:40" x14ac:dyDescent="0.3">
      <c r="A4">
        <v>3</v>
      </c>
      <c r="B4" s="4">
        <v>45749</v>
      </c>
      <c r="C4" t="s">
        <v>47</v>
      </c>
      <c r="D4">
        <v>4.5</v>
      </c>
      <c r="E4" s="5">
        <v>0.15</v>
      </c>
      <c r="F4" s="5">
        <v>3.5052669026794388E-2</v>
      </c>
      <c r="G4" s="5">
        <v>0.9559818825489379</v>
      </c>
      <c r="H4" s="5">
        <v>0.1634956369327096</v>
      </c>
      <c r="I4" s="5">
        <v>0.57083895252890715</v>
      </c>
      <c r="J4" s="5">
        <v>0.15546882055023947</v>
      </c>
      <c r="K4" s="5">
        <v>0</v>
      </c>
      <c r="L4" s="5">
        <v>2.2116125165104683</v>
      </c>
      <c r="M4" s="5">
        <v>9.0381442499521542E-2</v>
      </c>
      <c r="N4" s="5">
        <v>0.10326788762283869</v>
      </c>
      <c r="O4" s="5">
        <v>0</v>
      </c>
      <c r="P4" s="5">
        <v>0</v>
      </c>
      <c r="Q4" s="5">
        <v>1.0461501663776984</v>
      </c>
      <c r="R4" s="5">
        <v>9.178552781550707E-2</v>
      </c>
      <c r="S4" s="5">
        <v>0.55687975311625815</v>
      </c>
      <c r="T4" s="5">
        <v>9.9339359847519765E-2</v>
      </c>
      <c r="U4" s="5">
        <v>0.16508173059665607</v>
      </c>
      <c r="V4" s="5">
        <v>0.16851751509207794</v>
      </c>
      <c r="W4" s="5">
        <v>5.8556947039263452E-2</v>
      </c>
      <c r="X4" s="5">
        <v>0.24084757626594386</v>
      </c>
      <c r="Y4" s="5">
        <v>0.22618168641581632</v>
      </c>
      <c r="Z4" s="5">
        <v>9.851750519823554</v>
      </c>
      <c r="AA4" s="5">
        <v>0.22679589330357142</v>
      </c>
      <c r="AB4" s="5">
        <v>0</v>
      </c>
      <c r="AC4" s="5">
        <v>0.85548528141557489</v>
      </c>
      <c r="AD4" s="5">
        <v>0</v>
      </c>
      <c r="AE4" s="5">
        <v>3.6238813946164308E-2</v>
      </c>
      <c r="AF4" s="5">
        <v>9.6172246745397302E-2</v>
      </c>
      <c r="AG4" s="5">
        <v>0</v>
      </c>
      <c r="AH4" s="5">
        <v>0</v>
      </c>
      <c r="AI4" s="5">
        <v>0</v>
      </c>
      <c r="AJ4" s="5">
        <v>9.851750519823554</v>
      </c>
      <c r="AK4" s="5">
        <v>10.304728099542942</v>
      </c>
      <c r="AM4" s="5"/>
    </row>
    <row r="5" spans="1:40" x14ac:dyDescent="0.3">
      <c r="A5">
        <v>4</v>
      </c>
      <c r="B5" s="4">
        <v>45749</v>
      </c>
      <c r="C5" t="s">
        <v>48</v>
      </c>
      <c r="D5">
        <v>0.3</v>
      </c>
      <c r="E5" s="5">
        <v>0.15</v>
      </c>
      <c r="F5" s="5">
        <v>3.6468281943669828E-2</v>
      </c>
      <c r="G5" s="5">
        <v>0.99458950755463171</v>
      </c>
      <c r="H5" s="5">
        <v>0.68404448946489171</v>
      </c>
      <c r="I5" s="5">
        <v>1.4555838609405907</v>
      </c>
      <c r="J5" s="5">
        <v>0.411524149124052</v>
      </c>
      <c r="K5" s="5">
        <v>7.5523777981002974E-2</v>
      </c>
      <c r="L5" s="5">
        <v>7.1528607102420585</v>
      </c>
      <c r="M5" s="5">
        <v>0.2966877233983482</v>
      </c>
      <c r="N5" s="5">
        <v>0.15931438135542617</v>
      </c>
      <c r="O5" s="5">
        <v>0</v>
      </c>
      <c r="P5" s="5">
        <v>0.56196900810782235</v>
      </c>
      <c r="Q5" s="5">
        <v>3.015512571517089</v>
      </c>
      <c r="R5" s="5">
        <v>0.15569644762779047</v>
      </c>
      <c r="S5" s="5">
        <v>1.224183158615354</v>
      </c>
      <c r="T5" s="5">
        <v>0.48905643605184995</v>
      </c>
      <c r="U5" s="5">
        <v>0.31301725072578945</v>
      </c>
      <c r="V5" s="5">
        <v>0.16900117399774078</v>
      </c>
      <c r="W5" s="5">
        <v>9.5262365210981151E-2</v>
      </c>
      <c r="X5" s="5">
        <v>0.29879041819868601</v>
      </c>
      <c r="Y5" s="5">
        <v>0.30845633231634467</v>
      </c>
      <c r="Z5" s="5">
        <v>24.331333698630914</v>
      </c>
      <c r="AA5" s="5">
        <v>0.63887869606652492</v>
      </c>
      <c r="AB5" s="5">
        <v>0.6115254181408698</v>
      </c>
      <c r="AC5" s="5">
        <v>1.8834370442951081</v>
      </c>
      <c r="AD5" s="5">
        <v>0</v>
      </c>
      <c r="AE5" s="5">
        <v>7.1859793419057599E-2</v>
      </c>
      <c r="AF5" s="5">
        <v>0.34933190397001374</v>
      </c>
      <c r="AG5" s="5">
        <v>0</v>
      </c>
      <c r="AH5" s="5">
        <v>0</v>
      </c>
      <c r="AI5" s="5">
        <v>0</v>
      </c>
      <c r="AJ5" s="5">
        <v>24.331333698630914</v>
      </c>
      <c r="AK5" s="5">
        <v>25.27866872701378</v>
      </c>
      <c r="AM5" s="5"/>
    </row>
    <row r="6" spans="1:40" x14ac:dyDescent="0.3">
      <c r="A6">
        <v>5</v>
      </c>
      <c r="B6" s="4">
        <v>45749</v>
      </c>
      <c r="C6" t="s">
        <v>48</v>
      </c>
      <c r="D6">
        <v>3</v>
      </c>
      <c r="E6" s="5">
        <v>0.15</v>
      </c>
      <c r="F6" s="5">
        <v>4.0016876973610692E-2</v>
      </c>
      <c r="G6" s="5">
        <v>1.0913693720075643</v>
      </c>
      <c r="H6" s="5">
        <v>0.51490856840538146</v>
      </c>
      <c r="I6" s="5">
        <v>1.0910294276244752</v>
      </c>
      <c r="J6" s="5">
        <v>0.28557795443283002</v>
      </c>
      <c r="K6" s="5">
        <v>4.4477439736676568E-2</v>
      </c>
      <c r="L6" s="5">
        <v>6.0963976145576311</v>
      </c>
      <c r="M6" s="5">
        <v>2.7437569900998732E-2</v>
      </c>
      <c r="N6" s="5">
        <v>7.4980908706355556E-2</v>
      </c>
      <c r="O6" s="5">
        <v>0</v>
      </c>
      <c r="P6" s="5">
        <v>0.46465110458918507</v>
      </c>
      <c r="Q6" s="5">
        <v>2.6493475573273688</v>
      </c>
      <c r="R6" s="5">
        <v>0.23263206719734789</v>
      </c>
      <c r="S6" s="5">
        <v>1.345879578071622</v>
      </c>
      <c r="T6" s="5">
        <v>0.36184245429472822</v>
      </c>
      <c r="U6" s="5">
        <v>0.34023868709258809</v>
      </c>
      <c r="V6" s="5">
        <v>0.16288750380955441</v>
      </c>
      <c r="W6" s="5">
        <v>7.1010554572611989E-2</v>
      </c>
      <c r="X6" s="5">
        <v>0.4073906275285975</v>
      </c>
      <c r="Y6" s="5">
        <v>0.22503871926863148</v>
      </c>
      <c r="Z6" s="5">
        <v>23.376198257348467</v>
      </c>
      <c r="AA6" s="5">
        <v>0.58074743813855534</v>
      </c>
      <c r="AB6" s="5">
        <v>0</v>
      </c>
      <c r="AC6" s="5">
        <v>1.6089125654746772</v>
      </c>
      <c r="AD6" s="5">
        <v>0</v>
      </c>
      <c r="AE6" s="5">
        <v>7.101735542084521E-2</v>
      </c>
      <c r="AF6" s="5">
        <v>0.26899647478156002</v>
      </c>
      <c r="AG6" s="5">
        <v>0</v>
      </c>
      <c r="AH6" s="5">
        <v>0</v>
      </c>
      <c r="AI6" s="5">
        <v>0</v>
      </c>
      <c r="AJ6" s="5">
        <v>23.376198257348467</v>
      </c>
      <c r="AK6" s="5">
        <v>24.181984414755654</v>
      </c>
      <c r="AM6" s="5"/>
    </row>
    <row r="7" spans="1:40" x14ac:dyDescent="0.3">
      <c r="A7">
        <v>6</v>
      </c>
      <c r="B7" s="4">
        <v>45749</v>
      </c>
      <c r="C7" t="s">
        <v>48</v>
      </c>
      <c r="D7">
        <v>5.5</v>
      </c>
      <c r="E7" s="5">
        <v>0.15</v>
      </c>
      <c r="F7" s="5">
        <v>4.0015229510581722E-2</v>
      </c>
      <c r="G7" s="5">
        <v>1.0913244411976832</v>
      </c>
      <c r="H7" s="5">
        <v>0.18767690901607104</v>
      </c>
      <c r="I7" s="5">
        <v>0.47368859281940529</v>
      </c>
      <c r="J7" s="5">
        <v>0.13594522666241066</v>
      </c>
      <c r="K7" s="5">
        <v>0</v>
      </c>
      <c r="L7" s="5">
        <v>2.59373296840455</v>
      </c>
      <c r="M7" s="5">
        <v>1.0570262119074665E-2</v>
      </c>
      <c r="N7" s="5">
        <v>8.7448236018914507E-2</v>
      </c>
      <c r="O7" s="5">
        <v>0</v>
      </c>
      <c r="P7" s="5">
        <v>0</v>
      </c>
      <c r="Q7" s="5">
        <v>1.0954056822625153</v>
      </c>
      <c r="R7" s="5">
        <v>0.13278682375682063</v>
      </c>
      <c r="S7" s="5">
        <v>0.74794235892083172</v>
      </c>
      <c r="T7" s="5">
        <v>0.18605348827132928</v>
      </c>
      <c r="U7" s="5">
        <v>0.2713334535858985</v>
      </c>
      <c r="V7" s="5">
        <v>0.13404745732895532</v>
      </c>
      <c r="W7" s="5">
        <v>6.7390409605425111E-2</v>
      </c>
      <c r="X7" s="5">
        <v>0.3058314068493424</v>
      </c>
      <c r="Y7" s="5">
        <v>0.26972858677385109</v>
      </c>
      <c r="Z7" s="5">
        <v>10.447925487826481</v>
      </c>
      <c r="AA7" s="5">
        <v>0.27412546219323525</v>
      </c>
      <c r="AB7" s="5">
        <v>0</v>
      </c>
      <c r="AC7" s="5">
        <v>0.8051248120976604</v>
      </c>
      <c r="AD7" s="5">
        <v>0</v>
      </c>
      <c r="AE7" s="5">
        <v>4.1216575985670689E-2</v>
      </c>
      <c r="AF7" s="5">
        <v>0.14453135719437299</v>
      </c>
      <c r="AG7" s="5">
        <v>0</v>
      </c>
      <c r="AH7" s="5">
        <v>0</v>
      </c>
      <c r="AI7" s="5">
        <v>0</v>
      </c>
      <c r="AJ7" s="5">
        <v>10.447925487826481</v>
      </c>
      <c r="AK7" s="5">
        <v>10.991779536793567</v>
      </c>
      <c r="AM7" s="5"/>
    </row>
    <row r="8" spans="1:40" x14ac:dyDescent="0.3">
      <c r="A8">
        <v>7</v>
      </c>
      <c r="B8" s="4">
        <v>45749</v>
      </c>
      <c r="C8" t="s">
        <v>49</v>
      </c>
      <c r="D8">
        <v>0.3</v>
      </c>
      <c r="E8" s="5">
        <v>0.15</v>
      </c>
      <c r="F8" s="5">
        <v>4.0514561761890763E-2</v>
      </c>
      <c r="G8" s="5">
        <v>1.1049425935061117</v>
      </c>
      <c r="H8" s="5">
        <v>0.32522456281520057</v>
      </c>
      <c r="I8" s="5">
        <v>0.98903237522688137</v>
      </c>
      <c r="J8" s="5">
        <v>0.499123976688715</v>
      </c>
      <c r="K8" s="5">
        <v>0</v>
      </c>
      <c r="L8" s="5">
        <v>3.7942892562983248</v>
      </c>
      <c r="M8" s="5">
        <v>0.22381507613122589</v>
      </c>
      <c r="N8" s="5">
        <v>0.26831722784030715</v>
      </c>
      <c r="O8" s="5">
        <v>0</v>
      </c>
      <c r="P8" s="5">
        <v>0.63516548928525707</v>
      </c>
      <c r="Q8" s="5">
        <v>2.1510612761215189</v>
      </c>
      <c r="R8" s="5">
        <v>0.1611829235612745</v>
      </c>
      <c r="S8" s="5">
        <v>1.527434856003832</v>
      </c>
      <c r="T8" s="5">
        <v>0.26575518875218335</v>
      </c>
      <c r="U8" s="5">
        <v>0.41694435280128866</v>
      </c>
      <c r="V8" s="5">
        <v>0.22359440294280988</v>
      </c>
      <c r="W8" s="5">
        <v>0.13120799979455117</v>
      </c>
      <c r="X8" s="5">
        <v>0.59036990552522695</v>
      </c>
      <c r="Y8" s="5">
        <v>0.473097426588449</v>
      </c>
      <c r="Z8" s="5">
        <v>17.063379464046054</v>
      </c>
      <c r="AA8" s="5">
        <v>0.47169239171518706</v>
      </c>
      <c r="AB8" s="5">
        <v>0</v>
      </c>
      <c r="AC8" s="5">
        <v>1.2884435329649073</v>
      </c>
      <c r="AD8" s="5">
        <v>0</v>
      </c>
      <c r="AE8" s="5">
        <v>8.8485693536457147E-2</v>
      </c>
      <c r="AF8" s="5">
        <v>0.19237063141699698</v>
      </c>
      <c r="AG8" s="5">
        <v>0</v>
      </c>
      <c r="AH8" s="5">
        <v>0</v>
      </c>
      <c r="AI8" s="5">
        <v>0</v>
      </c>
      <c r="AJ8" s="5">
        <v>17.063379464046054</v>
      </c>
      <c r="AK8" s="5">
        <v>18.008169282349691</v>
      </c>
      <c r="AM8" s="5"/>
    </row>
    <row r="9" spans="1:40" x14ac:dyDescent="0.3">
      <c r="A9">
        <v>8</v>
      </c>
      <c r="B9" s="4">
        <v>45749</v>
      </c>
      <c r="C9" t="s">
        <v>49</v>
      </c>
      <c r="D9">
        <v>2</v>
      </c>
      <c r="E9" s="5">
        <v>0.15</v>
      </c>
      <c r="F9" s="5">
        <v>3.7399205680587314E-2</v>
      </c>
      <c r="G9" s="5">
        <v>1.0199783367432904</v>
      </c>
      <c r="H9" s="5">
        <v>0.28985514033345405</v>
      </c>
      <c r="I9" s="5">
        <v>1.0011660528761164</v>
      </c>
      <c r="J9" s="5">
        <v>0.52565805460994108</v>
      </c>
      <c r="K9" s="5">
        <v>0</v>
      </c>
      <c r="L9" s="5">
        <v>4.6246863543204055</v>
      </c>
      <c r="M9" s="5">
        <v>2.0090894806225779E-2</v>
      </c>
      <c r="N9" s="5">
        <v>0.16555890941268686</v>
      </c>
      <c r="O9" s="5">
        <v>0</v>
      </c>
      <c r="P9" s="5">
        <v>0.57355555586417495</v>
      </c>
      <c r="Q9" s="5">
        <v>2.2995012811076223</v>
      </c>
      <c r="R9" s="5">
        <v>0.16189455683365628</v>
      </c>
      <c r="S9" s="5">
        <v>1.4326005122083192</v>
      </c>
      <c r="T9" s="5">
        <v>0.20943000163004091</v>
      </c>
      <c r="U9" s="5">
        <v>0.39613666986614815</v>
      </c>
      <c r="V9" s="5">
        <v>0.20066060319963894</v>
      </c>
      <c r="W9" s="5">
        <v>2.3992586005716087E-2</v>
      </c>
      <c r="X9" s="5">
        <v>0.50451232971988202</v>
      </c>
      <c r="Y9" s="5">
        <v>0.42392626262636895</v>
      </c>
      <c r="Z9" s="5">
        <v>19.651974235646588</v>
      </c>
      <c r="AA9" s="5">
        <v>0.54641721068871096</v>
      </c>
      <c r="AB9" s="5">
        <v>0</v>
      </c>
      <c r="AC9" s="5">
        <v>1.4087243755703331</v>
      </c>
      <c r="AD9" s="5">
        <v>0</v>
      </c>
      <c r="AE9" s="5">
        <v>9.3577757275506074E-2</v>
      </c>
      <c r="AF9" s="5">
        <v>0.20156410987555659</v>
      </c>
      <c r="AG9" s="5">
        <v>0</v>
      </c>
      <c r="AH9" s="5">
        <v>0</v>
      </c>
      <c r="AI9" s="5">
        <v>0</v>
      </c>
      <c r="AJ9" s="5">
        <v>19.651974235646588</v>
      </c>
      <c r="AK9" s="5">
        <v>20.62231770896167</v>
      </c>
      <c r="AM9" s="5"/>
    </row>
    <row r="10" spans="1:40" x14ac:dyDescent="0.3">
      <c r="A10">
        <v>9</v>
      </c>
      <c r="B10" s="4">
        <v>45749</v>
      </c>
      <c r="C10" t="s">
        <v>49</v>
      </c>
      <c r="D10">
        <v>4</v>
      </c>
      <c r="E10" s="5">
        <v>0.15</v>
      </c>
      <c r="F10" s="5">
        <v>4.025518534007741E-2</v>
      </c>
      <c r="G10" s="5">
        <v>1.0978686910930202</v>
      </c>
      <c r="H10" s="5">
        <v>0.12491041284656189</v>
      </c>
      <c r="I10" s="5">
        <v>0.6558884646669888</v>
      </c>
      <c r="J10" s="5">
        <v>0.29716046453461498</v>
      </c>
      <c r="K10" s="5">
        <v>0</v>
      </c>
      <c r="L10" s="5">
        <v>3.5954479456686035</v>
      </c>
      <c r="M10" s="5">
        <v>4.9679353276005931E-3</v>
      </c>
      <c r="N10" s="5">
        <v>0.18228348821281273</v>
      </c>
      <c r="O10" s="5">
        <v>0</v>
      </c>
      <c r="P10" s="5">
        <v>0.28101662336696037</v>
      </c>
      <c r="Q10" s="5">
        <v>1.7004361614910579</v>
      </c>
      <c r="R10" s="5">
        <v>0.17488113608463679</v>
      </c>
      <c r="S10" s="5">
        <v>1.1790037002093252</v>
      </c>
      <c r="T10" s="5">
        <v>0.1972137758317849</v>
      </c>
      <c r="U10" s="5">
        <v>0.37826660677132479</v>
      </c>
      <c r="V10" s="5">
        <v>0.21981955758086691</v>
      </c>
      <c r="W10" s="5">
        <v>0.12683695937125825</v>
      </c>
      <c r="X10" s="5">
        <v>0.61707422908167475</v>
      </c>
      <c r="Y10" s="5">
        <v>0.4969019849794773</v>
      </c>
      <c r="Z10" s="5">
        <v>16.181629158576072</v>
      </c>
      <c r="AA10" s="5">
        <v>0.41330124586111666</v>
      </c>
      <c r="AB10" s="5">
        <v>0</v>
      </c>
      <c r="AC10" s="5">
        <v>1.0311367435545185</v>
      </c>
      <c r="AD10" s="5">
        <v>0</v>
      </c>
      <c r="AE10" s="5">
        <v>6.6285097076232827E-2</v>
      </c>
      <c r="AF10" s="5">
        <v>0.2339527264327014</v>
      </c>
      <c r="AG10" s="5">
        <v>0</v>
      </c>
      <c r="AH10" s="5">
        <v>0</v>
      </c>
      <c r="AI10" s="5">
        <v>0</v>
      </c>
      <c r="AJ10" s="5">
        <v>16.181629158576072</v>
      </c>
      <c r="AK10" s="5">
        <v>17.091832389416666</v>
      </c>
      <c r="AM10" s="5"/>
    </row>
    <row r="11" spans="1:40" x14ac:dyDescent="0.3">
      <c r="A11">
        <v>10</v>
      </c>
      <c r="B11" s="4">
        <v>45762</v>
      </c>
      <c r="C11" t="s">
        <v>47</v>
      </c>
      <c r="D11">
        <v>0.3</v>
      </c>
      <c r="E11" s="5">
        <v>0.15</v>
      </c>
      <c r="F11" s="5">
        <v>3.4619439772024592E-2</v>
      </c>
      <c r="G11" s="5">
        <v>0.94416653923703431</v>
      </c>
      <c r="H11" s="5">
        <v>0.37928411075258128</v>
      </c>
      <c r="I11" s="5">
        <v>0.96920809687481446</v>
      </c>
      <c r="J11" s="5">
        <v>0.44835986285111834</v>
      </c>
      <c r="K11" s="5">
        <v>0</v>
      </c>
      <c r="L11" s="5">
        <v>3.8181466754243827</v>
      </c>
      <c r="M11" s="5">
        <v>0.17040449845245628</v>
      </c>
      <c r="N11" s="5">
        <v>0.46115258601498699</v>
      </c>
      <c r="O11" s="5">
        <v>0</v>
      </c>
      <c r="P11" s="5">
        <v>0.51147300119203354</v>
      </c>
      <c r="Q11" s="5">
        <v>2.2455103821926676</v>
      </c>
      <c r="R11" s="5">
        <v>0.32225778596092275</v>
      </c>
      <c r="S11" s="5">
        <v>0.98218887033018532</v>
      </c>
      <c r="T11" s="5">
        <v>0.37844954416718712</v>
      </c>
      <c r="U11" s="5">
        <v>0.53347042663436484</v>
      </c>
      <c r="V11" s="5">
        <v>0.3210236286421384</v>
      </c>
      <c r="W11" s="5">
        <v>0.13139415548036087</v>
      </c>
      <c r="X11" s="5">
        <v>0.59097592861156145</v>
      </c>
      <c r="Y11" s="5">
        <v>0.17787740782954439</v>
      </c>
      <c r="Z11" s="5">
        <v>18.106125545686211</v>
      </c>
      <c r="AA11" s="5">
        <v>0.75696789319831048</v>
      </c>
      <c r="AB11" s="5">
        <v>0</v>
      </c>
      <c r="AC11" s="5">
        <v>1.6725255512248705</v>
      </c>
      <c r="AD11" s="5">
        <v>0</v>
      </c>
      <c r="AE11" s="5">
        <v>4.9602943600451338E-2</v>
      </c>
      <c r="AF11" s="5">
        <v>0.57125729015396876</v>
      </c>
      <c r="AG11" s="5">
        <v>0</v>
      </c>
      <c r="AH11" s="5">
        <v>0</v>
      </c>
      <c r="AI11" s="5">
        <v>0</v>
      </c>
      <c r="AJ11" s="5">
        <v>18.106125545686211</v>
      </c>
      <c r="AK11" s="5">
        <v>19.040970846714067</v>
      </c>
      <c r="AM11" s="5"/>
    </row>
    <row r="12" spans="1:40" x14ac:dyDescent="0.3">
      <c r="A12">
        <v>11</v>
      </c>
      <c r="B12" s="4">
        <v>45762</v>
      </c>
      <c r="C12" t="s">
        <v>47</v>
      </c>
      <c r="D12">
        <v>2</v>
      </c>
      <c r="E12" s="5">
        <v>0.15</v>
      </c>
      <c r="F12" s="5">
        <v>3.4303695119779792E-2</v>
      </c>
      <c r="G12" s="5">
        <v>0.93555532144853981</v>
      </c>
      <c r="H12" s="5">
        <v>0.21285673871205898</v>
      </c>
      <c r="I12" s="5">
        <v>0.68294788002176143</v>
      </c>
      <c r="J12" s="5">
        <v>0.28832689058730193</v>
      </c>
      <c r="K12" s="5">
        <v>0</v>
      </c>
      <c r="L12" s="5">
        <v>2.5963932619914707</v>
      </c>
      <c r="M12" s="5">
        <v>1.2176902233860832E-2</v>
      </c>
      <c r="N12" s="5">
        <v>0.18985024602155343</v>
      </c>
      <c r="O12" s="5">
        <v>0</v>
      </c>
      <c r="P12" s="5">
        <v>0.34384828240153881</v>
      </c>
      <c r="Q12" s="5">
        <v>1.5254697993080593</v>
      </c>
      <c r="R12" s="5">
        <v>0.22008107082524345</v>
      </c>
      <c r="S12" s="5">
        <v>0.89994198494085853</v>
      </c>
      <c r="T12" s="5">
        <v>0.21470843397102585</v>
      </c>
      <c r="U12" s="5">
        <v>0.41456821352021084</v>
      </c>
      <c r="V12" s="5">
        <v>0.2142614321311293</v>
      </c>
      <c r="W12" s="5">
        <v>7.4072789966072958E-2</v>
      </c>
      <c r="X12" s="5">
        <v>0.52015072617723379</v>
      </c>
      <c r="Y12" s="5">
        <v>0.29182582920659572</v>
      </c>
      <c r="Z12" s="5">
        <v>14.201914858315115</v>
      </c>
      <c r="AA12" s="5">
        <v>0.60387559911730448</v>
      </c>
      <c r="AB12" s="5">
        <v>3.627133739858663E-2</v>
      </c>
      <c r="AC12" s="5">
        <v>1.3135126087143201</v>
      </c>
      <c r="AD12" s="5">
        <v>0</v>
      </c>
      <c r="AE12" s="5">
        <v>6.3906291153188646E-2</v>
      </c>
      <c r="AF12" s="5">
        <v>0.53350114735714316</v>
      </c>
      <c r="AG12" s="5">
        <v>0</v>
      </c>
      <c r="AH12" s="5">
        <v>0</v>
      </c>
      <c r="AI12" s="5">
        <v>0</v>
      </c>
      <c r="AJ12" s="5">
        <v>14.201914858315115</v>
      </c>
      <c r="AK12" s="5">
        <v>15.097616286639015</v>
      </c>
      <c r="AM12" s="5"/>
    </row>
    <row r="13" spans="1:40" x14ac:dyDescent="0.3">
      <c r="A13">
        <v>12</v>
      </c>
      <c r="B13" s="4">
        <v>45762</v>
      </c>
      <c r="C13" t="s">
        <v>47</v>
      </c>
      <c r="D13">
        <v>3.5</v>
      </c>
      <c r="E13" s="5">
        <v>0.15</v>
      </c>
      <c r="F13" s="5">
        <v>3.7312383842576326E-2</v>
      </c>
      <c r="G13" s="5">
        <v>1.0176104684338998</v>
      </c>
      <c r="H13" s="5">
        <v>0</v>
      </c>
      <c r="I13" s="5">
        <v>0.40156686643464362</v>
      </c>
      <c r="J13" s="5">
        <v>0.15948427718496433</v>
      </c>
      <c r="K13" s="5">
        <v>0</v>
      </c>
      <c r="L13" s="5">
        <v>1.895694436897627</v>
      </c>
      <c r="M13" s="5">
        <v>1.7634078962747131E-3</v>
      </c>
      <c r="N13" s="5">
        <v>0.17804832142747173</v>
      </c>
      <c r="O13" s="5">
        <v>0</v>
      </c>
      <c r="P13" s="5">
        <v>0</v>
      </c>
      <c r="Q13" s="5">
        <v>0.98131105280519415</v>
      </c>
      <c r="R13" s="5">
        <v>9.079370516398122E-2</v>
      </c>
      <c r="S13" s="5">
        <v>0.6938053886471518</v>
      </c>
      <c r="T13" s="5">
        <v>0.14066517357061006</v>
      </c>
      <c r="U13" s="5">
        <v>0.44606844776149274</v>
      </c>
      <c r="V13" s="5">
        <v>0.21068779647988192</v>
      </c>
      <c r="W13" s="5">
        <v>9.6987388725494825E-2</v>
      </c>
      <c r="X13" s="5">
        <v>0.53214088352252087</v>
      </c>
      <c r="Y13" s="5">
        <v>0.1552508554563069</v>
      </c>
      <c r="Z13" s="5">
        <v>10.826738087433451</v>
      </c>
      <c r="AA13" s="5">
        <v>0.44292396189929706</v>
      </c>
      <c r="AB13" s="5">
        <v>0</v>
      </c>
      <c r="AC13" s="5">
        <v>1.0366561677058737</v>
      </c>
      <c r="AD13" s="5">
        <v>0</v>
      </c>
      <c r="AE13" s="5">
        <v>4.8134661233402022E-2</v>
      </c>
      <c r="AF13" s="5">
        <v>0.32232559813243145</v>
      </c>
      <c r="AG13" s="5">
        <v>0</v>
      </c>
      <c r="AH13" s="5">
        <v>0</v>
      </c>
      <c r="AI13" s="5">
        <v>0.30239517234366647</v>
      </c>
      <c r="AJ13" s="5">
        <v>11.129133259777118</v>
      </c>
      <c r="AK13" s="5">
        <v>11.727308077132722</v>
      </c>
      <c r="AM13" s="5"/>
    </row>
    <row r="14" spans="1:40" x14ac:dyDescent="0.3">
      <c r="A14">
        <v>13</v>
      </c>
      <c r="B14" s="4">
        <v>45762</v>
      </c>
      <c r="C14" t="s">
        <v>48</v>
      </c>
      <c r="D14">
        <v>0.3</v>
      </c>
      <c r="E14" s="5">
        <v>0.15</v>
      </c>
      <c r="F14" s="5">
        <v>3.9773748193948404E-2</v>
      </c>
      <c r="G14" s="5">
        <v>1.0847385871076838</v>
      </c>
      <c r="H14" s="5">
        <v>0</v>
      </c>
      <c r="I14" s="5">
        <v>0.58428586625917678</v>
      </c>
      <c r="J14" s="5">
        <v>0.24023419256533413</v>
      </c>
      <c r="K14" s="5">
        <v>0</v>
      </c>
      <c r="L14" s="5">
        <v>2.1697070329325796</v>
      </c>
      <c r="M14" s="5">
        <v>7.8371338209376456E-3</v>
      </c>
      <c r="N14" s="5">
        <v>0.1960621344880199</v>
      </c>
      <c r="O14" s="5">
        <v>0</v>
      </c>
      <c r="P14" s="5">
        <v>0</v>
      </c>
      <c r="Q14" s="5">
        <v>1.347664792774087</v>
      </c>
      <c r="R14" s="5">
        <v>0.10691061682531121</v>
      </c>
      <c r="S14" s="5">
        <v>1.0630119892094214</v>
      </c>
      <c r="T14" s="5">
        <v>0.17005641571405034</v>
      </c>
      <c r="U14" s="5">
        <v>0.48624096202424588</v>
      </c>
      <c r="V14" s="5">
        <v>0.24067783937341145</v>
      </c>
      <c r="W14" s="5">
        <v>9.7857205785046197E-2</v>
      </c>
      <c r="X14" s="5">
        <v>0.71156684516394142</v>
      </c>
      <c r="Y14" s="5">
        <v>0.36021196276038525</v>
      </c>
      <c r="Z14" s="5">
        <v>12.800788156085563</v>
      </c>
      <c r="AA14" s="5">
        <v>0.54045587850497079</v>
      </c>
      <c r="AB14" s="5">
        <v>0</v>
      </c>
      <c r="AC14" s="5">
        <v>1.1176128361362245</v>
      </c>
      <c r="AD14" s="5">
        <v>0</v>
      </c>
      <c r="AE14" s="5">
        <v>7.2853256755515822E-2</v>
      </c>
      <c r="AF14" s="5">
        <v>0.41561614198350116</v>
      </c>
      <c r="AG14" s="5">
        <v>0</v>
      </c>
      <c r="AH14" s="5">
        <v>0</v>
      </c>
      <c r="AI14" s="5">
        <v>0.37498794389961987</v>
      </c>
      <c r="AJ14" s="5">
        <v>13.175776099985184</v>
      </c>
      <c r="AK14" s="5">
        <v>14.07644394125054</v>
      </c>
      <c r="AM14" s="5"/>
    </row>
    <row r="15" spans="1:40" x14ac:dyDescent="0.3">
      <c r="A15">
        <v>14</v>
      </c>
      <c r="B15" s="4">
        <v>45762</v>
      </c>
      <c r="C15" t="s">
        <v>48</v>
      </c>
      <c r="D15">
        <v>3</v>
      </c>
      <c r="E15" s="5">
        <v>0.15</v>
      </c>
      <c r="F15" s="5">
        <v>3.6412842630900548E-2</v>
      </c>
      <c r="G15" s="5">
        <v>0.99307752629728774</v>
      </c>
      <c r="H15" s="5">
        <v>0.13706531787612133</v>
      </c>
      <c r="I15" s="5">
        <v>0.55447387101647216</v>
      </c>
      <c r="J15" s="5">
        <v>0.21851292403755981</v>
      </c>
      <c r="K15" s="5">
        <v>0</v>
      </c>
      <c r="L15" s="5">
        <v>2.1557550512032302</v>
      </c>
      <c r="M15" s="5">
        <v>8.9551275064844102E-3</v>
      </c>
      <c r="N15" s="5">
        <v>0.18346959243664665</v>
      </c>
      <c r="O15" s="5">
        <v>0</v>
      </c>
      <c r="P15" s="5">
        <v>0</v>
      </c>
      <c r="Q15" s="5">
        <v>1.3782968061833845</v>
      </c>
      <c r="R15" s="5">
        <v>0.17537870261963415</v>
      </c>
      <c r="S15" s="5">
        <v>1.2492260938488675</v>
      </c>
      <c r="T15" s="5">
        <v>0.19437978729371916</v>
      </c>
      <c r="U15" s="5">
        <v>0.47214334019857307</v>
      </c>
      <c r="V15" s="5">
        <v>0.24814598499833695</v>
      </c>
      <c r="W15" s="5">
        <v>0.10298221055774436</v>
      </c>
      <c r="X15" s="5">
        <v>0.60666617964035585</v>
      </c>
      <c r="Y15" s="5">
        <v>0.12290253083948513</v>
      </c>
      <c r="Z15" s="5">
        <v>12.781424554535775</v>
      </c>
      <c r="AA15" s="5">
        <v>0.51617467851599463</v>
      </c>
      <c r="AB15" s="5">
        <v>3.119316921786322E-2</v>
      </c>
      <c r="AC15" s="5">
        <v>1.0816828322134626</v>
      </c>
      <c r="AD15" s="5">
        <v>0</v>
      </c>
      <c r="AE15" s="5">
        <v>6.8332309886349335E-2</v>
      </c>
      <c r="AF15" s="5">
        <v>0.44231978683526035</v>
      </c>
      <c r="AG15" s="5">
        <v>0</v>
      </c>
      <c r="AH15" s="5">
        <v>0</v>
      </c>
      <c r="AI15" s="5">
        <v>0.11280427009504559</v>
      </c>
      <c r="AJ15" s="5">
        <v>12.894228824630821</v>
      </c>
      <c r="AK15" s="5">
        <v>13.533306033986301</v>
      </c>
      <c r="AM15" s="5"/>
    </row>
    <row r="16" spans="1:40" x14ac:dyDescent="0.3">
      <c r="A16">
        <v>15</v>
      </c>
      <c r="B16" s="4">
        <v>45762</v>
      </c>
      <c r="C16" t="s">
        <v>48</v>
      </c>
      <c r="D16">
        <v>6</v>
      </c>
      <c r="E16" s="5">
        <v>0.15</v>
      </c>
      <c r="F16" s="5">
        <v>4.0185371470350888E-2</v>
      </c>
      <c r="G16" s="5">
        <v>1.0959646764641151</v>
      </c>
      <c r="H16" s="5">
        <v>0</v>
      </c>
      <c r="I16" s="5">
        <v>0.30188789744311545</v>
      </c>
      <c r="J16" s="5">
        <v>7.6867968319374105E-2</v>
      </c>
      <c r="K16" s="5">
        <v>0</v>
      </c>
      <c r="L16" s="5">
        <v>1.0094456390099065</v>
      </c>
      <c r="M16" s="5">
        <v>0</v>
      </c>
      <c r="N16" s="5">
        <v>0.2849503233756252</v>
      </c>
      <c r="O16" s="5">
        <v>0</v>
      </c>
      <c r="P16" s="5">
        <v>0</v>
      </c>
      <c r="Q16" s="5">
        <v>0.79623320380799945</v>
      </c>
      <c r="R16" s="5">
        <v>0.10102148454815275</v>
      </c>
      <c r="S16" s="5">
        <v>1.3163221398292648</v>
      </c>
      <c r="T16" s="5">
        <v>0.16854585504543504</v>
      </c>
      <c r="U16" s="5">
        <v>0.3908347980822911</v>
      </c>
      <c r="V16" s="5">
        <v>0.20001511040988484</v>
      </c>
      <c r="W16" s="5">
        <v>6.138091792188733E-2</v>
      </c>
      <c r="X16" s="5">
        <v>0.64064567554004304</v>
      </c>
      <c r="Y16" s="5">
        <v>9.6277043260016196E-2</v>
      </c>
      <c r="Z16" s="5">
        <v>7.0150654641210215</v>
      </c>
      <c r="AA16" s="5">
        <v>0.24160946251599372</v>
      </c>
      <c r="AB16" s="5">
        <v>0</v>
      </c>
      <c r="AC16" s="5">
        <v>0.77063991521409059</v>
      </c>
      <c r="AD16" s="5">
        <v>0</v>
      </c>
      <c r="AE16" s="5">
        <v>8.1096520624065166E-2</v>
      </c>
      <c r="AF16" s="5">
        <v>0.13151189518513945</v>
      </c>
      <c r="AG16" s="5">
        <v>0</v>
      </c>
      <c r="AH16" s="5">
        <v>0</v>
      </c>
      <c r="AI16" s="5">
        <v>0.22165040372899886</v>
      </c>
      <c r="AJ16" s="5">
        <v>7.2367158678500205</v>
      </c>
      <c r="AK16" s="5">
        <v>7.5746023736260311</v>
      </c>
      <c r="AM16" s="5"/>
    </row>
    <row r="17" spans="1:39" x14ac:dyDescent="0.3">
      <c r="A17">
        <v>16</v>
      </c>
      <c r="B17" s="4">
        <v>45762</v>
      </c>
      <c r="C17" t="s">
        <v>49</v>
      </c>
      <c r="D17">
        <v>0.3</v>
      </c>
      <c r="E17" s="5">
        <v>0.15</v>
      </c>
      <c r="F17" s="5">
        <v>3.7092723775244585E-2</v>
      </c>
      <c r="G17" s="5">
        <v>1.0116197393248523</v>
      </c>
      <c r="H17" s="5">
        <v>0.2124121176314118</v>
      </c>
      <c r="I17" s="5">
        <v>0.63497828694981784</v>
      </c>
      <c r="J17" s="5">
        <v>0.30073944886272547</v>
      </c>
      <c r="K17" s="5">
        <v>0</v>
      </c>
      <c r="L17" s="5">
        <v>2.9195566257665697</v>
      </c>
      <c r="M17" s="5">
        <v>1.7700622983126038E-2</v>
      </c>
      <c r="N17" s="5">
        <v>0.20132318936654442</v>
      </c>
      <c r="O17" s="5">
        <v>0</v>
      </c>
      <c r="P17" s="5">
        <v>0.45196474000254566</v>
      </c>
      <c r="Q17" s="5">
        <v>1.7780212549616796</v>
      </c>
      <c r="R17" s="5">
        <v>0.13641858746083868</v>
      </c>
      <c r="S17" s="5">
        <v>0.75767878653791521</v>
      </c>
      <c r="T17" s="5">
        <v>0.25431530160800575</v>
      </c>
      <c r="U17" s="5">
        <v>0.62524044616760288</v>
      </c>
      <c r="V17" s="5">
        <v>0.28348553656914682</v>
      </c>
      <c r="W17" s="5">
        <v>9.6250754654457357E-2</v>
      </c>
      <c r="X17" s="5">
        <v>0.76960013667818239</v>
      </c>
      <c r="Y17" s="5">
        <v>0.20797159308657651</v>
      </c>
      <c r="Z17" s="5">
        <v>14.268795730088859</v>
      </c>
      <c r="AA17" s="5">
        <v>0.58847877046309094</v>
      </c>
      <c r="AB17" s="5">
        <v>0</v>
      </c>
      <c r="AC17" s="5">
        <v>1.1254860249496452</v>
      </c>
      <c r="AD17" s="5">
        <v>0</v>
      </c>
      <c r="AE17" s="5">
        <v>4.5399385633567685E-2</v>
      </c>
      <c r="AF17" s="5">
        <v>0.30213282485751058</v>
      </c>
      <c r="AG17" s="5">
        <v>0</v>
      </c>
      <c r="AH17" s="5">
        <v>0</v>
      </c>
      <c r="AI17" s="5">
        <v>0.11458704639661668</v>
      </c>
      <c r="AJ17" s="5">
        <v>14.383382776485476</v>
      </c>
      <c r="AK17" s="5">
        <v>15.179833140035143</v>
      </c>
      <c r="AM17" s="5"/>
    </row>
    <row r="18" spans="1:39" s="6" customFormat="1" x14ac:dyDescent="0.3">
      <c r="A18" s="6">
        <v>17</v>
      </c>
      <c r="B18" s="7">
        <v>45762</v>
      </c>
      <c r="C18" s="6" t="s">
        <v>49</v>
      </c>
      <c r="D18" s="6">
        <v>2</v>
      </c>
      <c r="E18" s="8">
        <v>0.15</v>
      </c>
      <c r="F18" s="8">
        <v>3.6697206036564352E-2</v>
      </c>
      <c r="G18" s="8">
        <v>1.0008328919063005</v>
      </c>
      <c r="H18" s="8">
        <v>0.22966927798078313</v>
      </c>
      <c r="I18" s="8">
        <v>0.71428527321650026</v>
      </c>
      <c r="J18" s="8">
        <v>0.34373348594581948</v>
      </c>
      <c r="K18" s="8">
        <v>0</v>
      </c>
      <c r="L18" s="8">
        <v>3.3702048967121199</v>
      </c>
      <c r="M18" s="8">
        <v>2.034444679529452E-2</v>
      </c>
      <c r="N18" s="8">
        <v>0.23533756007579715</v>
      </c>
      <c r="O18" s="8">
        <v>0</v>
      </c>
      <c r="P18" s="8">
        <v>0.50473717954661901</v>
      </c>
      <c r="Q18" s="8">
        <v>2.1156208609906368</v>
      </c>
      <c r="R18" s="8">
        <v>0.15062653433090398</v>
      </c>
      <c r="S18" s="8">
        <v>0.85616289238459276</v>
      </c>
      <c r="T18" s="8">
        <v>0.22736254043055368</v>
      </c>
      <c r="U18" s="8">
        <v>0.70857369237623025</v>
      </c>
      <c r="V18" s="8">
        <v>0.29967338316894304</v>
      </c>
      <c r="W18" s="8">
        <v>9.420827358384086E-2</v>
      </c>
      <c r="X18" s="8">
        <v>0.88115173229191757</v>
      </c>
      <c r="Y18" s="8">
        <v>0.17093698021214615</v>
      </c>
      <c r="Z18" s="8">
        <v>16.406239321093398</v>
      </c>
      <c r="AA18" s="8">
        <v>0.6742499334684583</v>
      </c>
      <c r="AB18" s="8">
        <v>0</v>
      </c>
      <c r="AC18" s="8">
        <v>1.2124927599718194</v>
      </c>
      <c r="AD18" s="8">
        <v>0</v>
      </c>
      <c r="AE18" s="8">
        <v>5.1659144669227899E-2</v>
      </c>
      <c r="AF18" s="8">
        <v>0.32381228382515787</v>
      </c>
      <c r="AG18" s="8">
        <v>0</v>
      </c>
      <c r="AH18" s="8">
        <v>0</v>
      </c>
      <c r="AI18" s="8">
        <v>0.13628491648523924</v>
      </c>
      <c r="AJ18" s="8">
        <v>16.542524237578636</v>
      </c>
      <c r="AK18" s="8">
        <v>17.387711151259243</v>
      </c>
      <c r="AM18" s="8"/>
    </row>
    <row r="19" spans="1:39" s="6" customFormat="1" x14ac:dyDescent="0.3">
      <c r="A19" s="6">
        <v>18</v>
      </c>
      <c r="B19" s="7">
        <v>45762</v>
      </c>
      <c r="C19" s="6" t="s">
        <v>49</v>
      </c>
      <c r="D19" s="6">
        <v>2</v>
      </c>
      <c r="E19" s="8">
        <v>0.15</v>
      </c>
      <c r="F19" s="8">
        <v>3.5072107375907921E-2</v>
      </c>
      <c r="G19" s="8">
        <v>0.95651201934294328</v>
      </c>
      <c r="H19" s="8">
        <v>0.28372219789858555</v>
      </c>
      <c r="I19" s="8">
        <v>0.72778310840686078</v>
      </c>
      <c r="J19" s="8">
        <v>0.33208316795071369</v>
      </c>
      <c r="K19" s="8">
        <v>0</v>
      </c>
      <c r="L19" s="8">
        <v>3.3819265393465003</v>
      </c>
      <c r="M19" s="8">
        <v>1.9433121497941665E-2</v>
      </c>
      <c r="N19" s="8">
        <v>0.22934339492392389</v>
      </c>
      <c r="O19" s="8">
        <v>0</v>
      </c>
      <c r="P19" s="8">
        <v>0.50458146700203887</v>
      </c>
      <c r="Q19" s="8">
        <v>2.1593138065446498</v>
      </c>
      <c r="R19" s="8">
        <v>0.19940239170357427</v>
      </c>
      <c r="S19" s="8">
        <v>0.95583356655906748</v>
      </c>
      <c r="T19" s="8">
        <v>0.21534150421188886</v>
      </c>
      <c r="U19" s="8">
        <v>0.68470044014396558</v>
      </c>
      <c r="V19" s="8">
        <v>0.29256065269346881</v>
      </c>
      <c r="W19" s="8">
        <v>8.9610296150689758E-2</v>
      </c>
      <c r="X19" s="8">
        <v>0.84534475347822458</v>
      </c>
      <c r="Y19" s="8">
        <v>0.3157109721154065</v>
      </c>
      <c r="Z19" s="8">
        <v>16.526091139454874</v>
      </c>
      <c r="AA19" s="8">
        <v>0.63071777522694639</v>
      </c>
      <c r="AB19" s="8">
        <v>0</v>
      </c>
      <c r="AC19" s="8">
        <v>1.2021027398246509</v>
      </c>
      <c r="AD19" s="8">
        <v>0</v>
      </c>
      <c r="AE19" s="8">
        <v>5.2663852491745239E-2</v>
      </c>
      <c r="AF19" s="8">
        <v>0.30368932548950345</v>
      </c>
      <c r="AG19" s="8">
        <v>0</v>
      </c>
      <c r="AH19" s="8">
        <v>0</v>
      </c>
      <c r="AI19" s="8">
        <v>0.12053335543545492</v>
      </c>
      <c r="AJ19" s="8">
        <v>16.646624494890329</v>
      </c>
      <c r="AK19" s="8">
        <v>17.593053242232685</v>
      </c>
      <c r="AM19" s="8"/>
    </row>
    <row r="20" spans="1:39" x14ac:dyDescent="0.3">
      <c r="A20">
        <v>19</v>
      </c>
      <c r="B20" s="4">
        <v>45762</v>
      </c>
      <c r="C20" t="s">
        <v>49</v>
      </c>
      <c r="D20">
        <v>3.5</v>
      </c>
      <c r="E20" s="5">
        <v>0.15</v>
      </c>
      <c r="F20" s="5">
        <v>3.4778257401396541E-2</v>
      </c>
      <c r="G20" s="5">
        <v>0.94849792912899655</v>
      </c>
      <c r="H20" s="5">
        <v>0.18130636729992078</v>
      </c>
      <c r="I20" s="5">
        <v>0.452907689688411</v>
      </c>
      <c r="J20" s="5">
        <v>0.13247089382141625</v>
      </c>
      <c r="K20" s="5">
        <v>0</v>
      </c>
      <c r="L20" s="5">
        <v>2.4799203485989212</v>
      </c>
      <c r="M20" s="5">
        <v>8.7437707288318123E-3</v>
      </c>
      <c r="N20" s="5">
        <v>0.24248322394580588</v>
      </c>
      <c r="O20" s="5">
        <v>0</v>
      </c>
      <c r="P20" s="5">
        <v>0.37998274002498145</v>
      </c>
      <c r="Q20" s="5">
        <v>1.4109960315932257</v>
      </c>
      <c r="R20" s="5">
        <v>0.16372248434962308</v>
      </c>
      <c r="S20" s="5">
        <v>0.58540332956905428</v>
      </c>
      <c r="T20" s="5">
        <v>0.14143496397244965</v>
      </c>
      <c r="U20" s="5">
        <v>0.7337689964081423</v>
      </c>
      <c r="V20" s="5">
        <v>0.26964658017666487</v>
      </c>
      <c r="W20" s="5">
        <v>0.13291646592671849</v>
      </c>
      <c r="X20" s="5">
        <v>0.99036633378397565</v>
      </c>
      <c r="Y20" s="5">
        <v>0.28422093872487075</v>
      </c>
      <c r="Z20" s="5">
        <v>13.164976259232963</v>
      </c>
      <c r="AA20" s="5">
        <v>0.4716236848059811</v>
      </c>
      <c r="AB20" s="5">
        <v>0</v>
      </c>
      <c r="AC20" s="5">
        <v>0.85440332933141805</v>
      </c>
      <c r="AD20" s="5">
        <v>0</v>
      </c>
      <c r="AE20" s="5">
        <v>3.2455910697948787E-2</v>
      </c>
      <c r="AF20" s="5">
        <v>0.27673389900246703</v>
      </c>
      <c r="AG20" s="5">
        <v>0</v>
      </c>
      <c r="AH20" s="5">
        <v>0</v>
      </c>
      <c r="AI20" s="5">
        <v>0.17642316553304152</v>
      </c>
      <c r="AJ20" s="5">
        <v>13.341399424766005</v>
      </c>
      <c r="AK20" s="5">
        <v>14.097244048296858</v>
      </c>
      <c r="AM2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2DAC-8A35-4D2D-BA81-D8953BF66192}">
  <dimension ref="A1:R63"/>
  <sheetViews>
    <sheetView workbookViewId="0">
      <selection activeCell="A10" sqref="A10"/>
    </sheetView>
  </sheetViews>
  <sheetFormatPr defaultColWidth="9.109375" defaultRowHeight="14.4" x14ac:dyDescent="0.3"/>
  <cols>
    <col min="1" max="1" width="45.33203125" style="12" bestFit="1" customWidth="1"/>
    <col min="2" max="3" width="20.109375" style="12" customWidth="1"/>
    <col min="4" max="4" width="10.44140625" style="12" bestFit="1" customWidth="1"/>
    <col min="5" max="5" width="9.88671875" style="13" bestFit="1" customWidth="1"/>
    <col min="6" max="6" width="10.44140625" style="13" bestFit="1" customWidth="1"/>
    <col min="7" max="7" width="22.88671875" style="13" customWidth="1"/>
    <col min="8" max="8" width="10" style="14" customWidth="1"/>
    <col min="9" max="9" width="10.33203125" style="14" bestFit="1" customWidth="1"/>
    <col min="10" max="10" width="14.44140625" style="12" customWidth="1"/>
    <col min="11" max="11" width="14.109375" style="12" bestFit="1" customWidth="1"/>
    <col min="12" max="12" width="11.44140625" style="15" bestFit="1" customWidth="1"/>
    <col min="13" max="13" width="3" customWidth="1"/>
    <col min="14" max="14" width="8.44140625" style="9" bestFit="1" customWidth="1"/>
    <col min="15" max="15" width="10.6640625" style="12" customWidth="1"/>
    <col min="16" max="18" width="9.109375" style="9"/>
    <col min="19" max="16384" width="9.109375" style="12"/>
  </cols>
  <sheetData>
    <row r="1" spans="1:18" ht="17.399999999999999" x14ac:dyDescent="0.3">
      <c r="A1" s="11" t="s">
        <v>57</v>
      </c>
      <c r="M1" s="12"/>
    </row>
    <row r="2" spans="1:18" ht="13.8" x14ac:dyDescent="0.25">
      <c r="M2" s="12"/>
    </row>
    <row r="3" spans="1:18" thickBot="1" x14ac:dyDescent="0.3">
      <c r="E3" s="16"/>
      <c r="F3" s="17"/>
      <c r="G3" s="17"/>
      <c r="H3" s="18"/>
      <c r="I3" s="18"/>
      <c r="J3" s="19" t="s">
        <v>58</v>
      </c>
      <c r="K3" s="19"/>
      <c r="L3" s="20"/>
      <c r="M3" s="19"/>
      <c r="N3" s="21"/>
    </row>
    <row r="4" spans="1:18" thickTop="1" x14ac:dyDescent="0.25">
      <c r="E4" s="22"/>
      <c r="F4" s="23"/>
      <c r="G4" s="23"/>
      <c r="H4" s="24"/>
      <c r="I4" s="25" t="s">
        <v>59</v>
      </c>
      <c r="J4" s="23" t="s">
        <v>60</v>
      </c>
      <c r="K4" s="23" t="s">
        <v>61</v>
      </c>
      <c r="L4" s="26" t="s">
        <v>14</v>
      </c>
      <c r="M4" s="27"/>
      <c r="N4" s="28"/>
      <c r="P4" s="29" t="s">
        <v>62</v>
      </c>
      <c r="Q4" s="30" t="s">
        <v>63</v>
      </c>
      <c r="R4" s="31" t="s">
        <v>64</v>
      </c>
    </row>
    <row r="5" spans="1:18" ht="13.8" x14ac:dyDescent="0.25">
      <c r="E5" s="22"/>
      <c r="F5" s="23" t="s">
        <v>65</v>
      </c>
      <c r="G5" s="23"/>
      <c r="H5" s="25"/>
      <c r="I5" s="25" t="s">
        <v>66</v>
      </c>
      <c r="J5" s="23" t="s">
        <v>66</v>
      </c>
      <c r="K5" s="23" t="s">
        <v>66</v>
      </c>
      <c r="L5" s="26" t="s">
        <v>67</v>
      </c>
      <c r="M5" s="27"/>
      <c r="N5" s="28" t="s">
        <v>66</v>
      </c>
      <c r="P5" s="32" t="s">
        <v>66</v>
      </c>
      <c r="Q5" s="33" t="s">
        <v>66</v>
      </c>
      <c r="R5" s="34" t="s">
        <v>66</v>
      </c>
    </row>
    <row r="6" spans="1:18" ht="16.2" thickBot="1" x14ac:dyDescent="0.3">
      <c r="A6" s="58" t="s">
        <v>68</v>
      </c>
      <c r="B6" s="58"/>
      <c r="C6" s="35"/>
      <c r="E6" s="36" t="s">
        <v>1</v>
      </c>
      <c r="F6" s="37" t="s">
        <v>69</v>
      </c>
      <c r="G6" s="37" t="s">
        <v>0</v>
      </c>
      <c r="H6" s="38" t="s">
        <v>70</v>
      </c>
      <c r="I6" s="38" t="s">
        <v>71</v>
      </c>
      <c r="J6" s="37" t="s">
        <v>72</v>
      </c>
      <c r="K6" s="37" t="s">
        <v>72</v>
      </c>
      <c r="L6" s="39" t="s">
        <v>73</v>
      </c>
      <c r="M6" s="40"/>
      <c r="N6" s="41" t="s">
        <v>71</v>
      </c>
      <c r="P6" s="42" t="s">
        <v>74</v>
      </c>
      <c r="Q6" s="43" t="s">
        <v>74</v>
      </c>
      <c r="R6" s="44" t="s">
        <v>74</v>
      </c>
    </row>
    <row r="7" spans="1:18" thickTop="1" x14ac:dyDescent="0.25">
      <c r="A7" s="12" t="s">
        <v>75</v>
      </c>
      <c r="B7" s="45">
        <v>4.5</v>
      </c>
      <c r="C7" s="46"/>
      <c r="D7" s="47">
        <v>45749</v>
      </c>
      <c r="E7" s="48" t="s">
        <v>10</v>
      </c>
      <c r="F7" s="48" t="s">
        <v>76</v>
      </c>
      <c r="G7" s="48" t="s">
        <v>8</v>
      </c>
      <c r="H7" s="14">
        <v>1091.21</v>
      </c>
      <c r="I7" s="14">
        <f>($B$13*H7)-$B$14</f>
        <v>93.196304000000012</v>
      </c>
      <c r="J7" s="49">
        <f>I7*(($B$7+$B$8)/1000)</f>
        <v>0.46598152000000009</v>
      </c>
      <c r="K7" s="49">
        <f>J7*($B$9/$B$8)</f>
        <v>1.3979445600000002</v>
      </c>
      <c r="L7" s="15">
        <v>0.1</v>
      </c>
      <c r="M7" s="50"/>
      <c r="N7" s="9">
        <f>K7/L7</f>
        <v>13.979445600000002</v>
      </c>
      <c r="O7" s="49"/>
      <c r="P7" s="9">
        <f>AVERAGE(N7:N8)</f>
        <v>15.037832399999999</v>
      </c>
      <c r="Q7" s="9">
        <f>_xlfn.STDEV.S(N7:N8)</f>
        <v>1.4967849667966568</v>
      </c>
      <c r="R7" s="9">
        <f>MEDIAN(N7:N8)</f>
        <v>15.037832399999999</v>
      </c>
    </row>
    <row r="8" spans="1:18" ht="13.8" x14ac:dyDescent="0.25">
      <c r="A8" s="12" t="s">
        <v>77</v>
      </c>
      <c r="B8" s="45">
        <v>0.5</v>
      </c>
      <c r="C8" s="46"/>
      <c r="D8" s="47">
        <v>45749</v>
      </c>
      <c r="E8" s="13" t="s">
        <v>10</v>
      </c>
      <c r="F8" s="13" t="s">
        <v>78</v>
      </c>
      <c r="G8" s="48" t="s">
        <v>8</v>
      </c>
      <c r="H8" s="14">
        <v>1262.47</v>
      </c>
      <c r="I8" s="14">
        <f t="shared" ref="I8:I60" si="0">($B$13*H8)-$B$14</f>
        <v>107.30812800000001</v>
      </c>
      <c r="J8" s="49">
        <f t="shared" ref="J8:J60" si="1">I8*(($B$7+$B$8)/1000)</f>
        <v>0.53654064000000001</v>
      </c>
      <c r="K8" s="49">
        <f t="shared" ref="K8:K60" si="2">J8*($B$9/$B$8)</f>
        <v>1.6096219199999999</v>
      </c>
      <c r="L8" s="15">
        <v>0.1</v>
      </c>
      <c r="M8" s="50"/>
      <c r="N8" s="9">
        <f t="shared" ref="N8:N63" si="3">K8/L8</f>
        <v>16.096219199999997</v>
      </c>
      <c r="O8" s="49"/>
    </row>
    <row r="9" spans="1:18" ht="13.8" x14ac:dyDescent="0.25">
      <c r="A9" s="12" t="s">
        <v>79</v>
      </c>
      <c r="B9" s="45">
        <v>1.5</v>
      </c>
      <c r="C9" s="46"/>
      <c r="D9" s="47">
        <v>45749</v>
      </c>
      <c r="E9" s="48" t="s">
        <v>11</v>
      </c>
      <c r="F9" s="48" t="s">
        <v>76</v>
      </c>
      <c r="G9" s="48" t="s">
        <v>8</v>
      </c>
      <c r="H9" s="14">
        <v>1168.83</v>
      </c>
      <c r="I9" s="14">
        <f t="shared" si="0"/>
        <v>99.592191999999997</v>
      </c>
      <c r="J9" s="49">
        <f t="shared" si="1"/>
        <v>0.49796096000000001</v>
      </c>
      <c r="K9" s="49">
        <f t="shared" si="2"/>
        <v>1.4938828800000001</v>
      </c>
      <c r="L9" s="15">
        <v>0.1</v>
      </c>
      <c r="M9" s="50"/>
      <c r="N9" s="9">
        <f t="shared" si="3"/>
        <v>14.938828800000001</v>
      </c>
      <c r="O9" s="49"/>
      <c r="P9" s="9">
        <f>AVERAGE(N9:N10)</f>
        <v>15.073491000000001</v>
      </c>
      <c r="Q9" s="9">
        <f>_xlfn.STDEV.S(N9:N10)</f>
        <v>0.19044110957899721</v>
      </c>
      <c r="R9" s="9">
        <f>MEDIAN(N9:N10)</f>
        <v>15.073491000000001</v>
      </c>
    </row>
    <row r="10" spans="1:18" ht="13.8" x14ac:dyDescent="0.25">
      <c r="A10" s="12" t="s">
        <v>80</v>
      </c>
      <c r="B10" s="12">
        <f>(B8+B7)/B8</f>
        <v>10</v>
      </c>
      <c r="D10" s="47">
        <v>45749</v>
      </c>
      <c r="E10" s="13" t="s">
        <v>11</v>
      </c>
      <c r="F10" s="13" t="s">
        <v>78</v>
      </c>
      <c r="G10" s="48" t="s">
        <v>8</v>
      </c>
      <c r="H10" s="14">
        <v>1190.6199999999999</v>
      </c>
      <c r="I10" s="14">
        <f t="shared" si="0"/>
        <v>101.387688</v>
      </c>
      <c r="J10" s="49">
        <f t="shared" si="1"/>
        <v>0.50693843999999999</v>
      </c>
      <c r="K10" s="49">
        <f t="shared" si="2"/>
        <v>1.5208153200000001</v>
      </c>
      <c r="L10" s="15">
        <v>0.1</v>
      </c>
      <c r="M10" s="50"/>
      <c r="N10" s="9">
        <f t="shared" si="3"/>
        <v>15.2081532</v>
      </c>
      <c r="O10" s="49"/>
    </row>
    <row r="11" spans="1:18" ht="13.8" x14ac:dyDescent="0.25">
      <c r="D11" s="47">
        <v>45749</v>
      </c>
      <c r="E11" s="48" t="s">
        <v>12</v>
      </c>
      <c r="F11" s="48" t="s">
        <v>76</v>
      </c>
      <c r="G11" s="48" t="s">
        <v>8</v>
      </c>
      <c r="H11" s="14">
        <v>534.54</v>
      </c>
      <c r="I11" s="14">
        <f t="shared" si="0"/>
        <v>47.326695999999998</v>
      </c>
      <c r="J11" s="49">
        <f t="shared" si="1"/>
        <v>0.23663348000000001</v>
      </c>
      <c r="K11" s="49">
        <f t="shared" si="2"/>
        <v>0.70990043999999997</v>
      </c>
      <c r="L11" s="15">
        <v>0.1</v>
      </c>
      <c r="M11" s="50"/>
      <c r="N11" s="9">
        <f t="shared" si="3"/>
        <v>7.0990043999999992</v>
      </c>
      <c r="O11" s="49"/>
      <c r="P11" s="9">
        <f>AVERAGE(N11:N12)</f>
        <v>6.9355433999999994</v>
      </c>
      <c r="Q11" s="9">
        <f>_xlfn.STDEV.S(N11:N12)</f>
        <v>0.23116876311906828</v>
      </c>
      <c r="R11" s="9">
        <f>MEDIAN(N11:N12)</f>
        <v>6.9355433999999994</v>
      </c>
    </row>
    <row r="12" spans="1:18" ht="13.8" x14ac:dyDescent="0.25">
      <c r="A12" s="12" t="s">
        <v>81</v>
      </c>
      <c r="B12" s="13" t="s">
        <v>82</v>
      </c>
      <c r="C12" s="13"/>
      <c r="D12" s="47">
        <v>45749</v>
      </c>
      <c r="E12" s="13" t="s">
        <v>12</v>
      </c>
      <c r="F12" s="13" t="s">
        <v>78</v>
      </c>
      <c r="G12" s="48" t="s">
        <v>8</v>
      </c>
      <c r="H12" s="14">
        <v>508.09</v>
      </c>
      <c r="I12" s="14">
        <f t="shared" si="0"/>
        <v>45.147216</v>
      </c>
      <c r="J12" s="49">
        <f t="shared" si="1"/>
        <v>0.22573608000000001</v>
      </c>
      <c r="K12" s="49">
        <f t="shared" si="2"/>
        <v>0.67720824000000002</v>
      </c>
      <c r="L12" s="15">
        <v>0.1</v>
      </c>
      <c r="M12" s="50"/>
      <c r="N12" s="9">
        <f t="shared" si="3"/>
        <v>6.7720823999999995</v>
      </c>
      <c r="O12" s="49"/>
    </row>
    <row r="13" spans="1:18" ht="13.8" x14ac:dyDescent="0.25">
      <c r="A13" s="12" t="s">
        <v>83</v>
      </c>
      <c r="B13" s="12">
        <v>8.2400000000000001E-2</v>
      </c>
      <c r="D13" s="47">
        <v>45749</v>
      </c>
      <c r="E13" s="48" t="s">
        <v>10</v>
      </c>
      <c r="F13" s="48" t="s">
        <v>76</v>
      </c>
      <c r="G13" s="48" t="s">
        <v>7</v>
      </c>
      <c r="H13" s="14">
        <v>1407.28</v>
      </c>
      <c r="I13" s="14">
        <f t="shared" si="0"/>
        <v>119.24047200000001</v>
      </c>
      <c r="J13" s="49">
        <f t="shared" si="1"/>
        <v>0.59620236000000004</v>
      </c>
      <c r="K13" s="49">
        <f t="shared" si="2"/>
        <v>1.7886070800000002</v>
      </c>
      <c r="L13" s="15">
        <v>0.1</v>
      </c>
      <c r="M13" s="50"/>
      <c r="N13" s="9">
        <f t="shared" si="3"/>
        <v>17.886070800000002</v>
      </c>
      <c r="O13" s="49"/>
      <c r="P13" s="9">
        <f>AVERAGE(N13:N14)</f>
        <v>16.714837200000002</v>
      </c>
      <c r="Q13" s="9">
        <f>_xlfn.STDEV.S(N13:N14)</f>
        <v>1.6563744418270658</v>
      </c>
      <c r="R13" s="9">
        <f>MEDIAN(N13:N14)</f>
        <v>16.714837200000002</v>
      </c>
    </row>
    <row r="14" spans="1:18" ht="13.8" x14ac:dyDescent="0.25">
      <c r="A14" s="12" t="s">
        <v>84</v>
      </c>
      <c r="B14" s="12">
        <v>-3.2806000000000002</v>
      </c>
      <c r="D14" s="47">
        <v>45749</v>
      </c>
      <c r="E14" s="13" t="s">
        <v>10</v>
      </c>
      <c r="F14" s="13" t="s">
        <v>78</v>
      </c>
      <c r="G14" s="48" t="s">
        <v>7</v>
      </c>
      <c r="H14" s="14">
        <v>1217.76</v>
      </c>
      <c r="I14" s="14">
        <f t="shared" si="0"/>
        <v>103.62402400000001</v>
      </c>
      <c r="J14" s="49">
        <f t="shared" si="1"/>
        <v>0.51812012000000007</v>
      </c>
      <c r="K14" s="49">
        <f t="shared" si="2"/>
        <v>1.5543603600000002</v>
      </c>
      <c r="L14" s="15">
        <v>0.1</v>
      </c>
      <c r="M14" s="50"/>
      <c r="N14" s="9">
        <f t="shared" si="3"/>
        <v>15.543603600000001</v>
      </c>
      <c r="O14" s="49"/>
    </row>
    <row r="15" spans="1:18" ht="13.8" x14ac:dyDescent="0.25">
      <c r="D15" s="47">
        <v>45749</v>
      </c>
      <c r="E15" s="48" t="s">
        <v>11</v>
      </c>
      <c r="F15" s="48" t="s">
        <v>76</v>
      </c>
      <c r="G15" s="48" t="s">
        <v>7</v>
      </c>
      <c r="H15" s="14">
        <v>1552.21</v>
      </c>
      <c r="I15" s="14">
        <f t="shared" si="0"/>
        <v>131.182704</v>
      </c>
      <c r="J15" s="49">
        <f t="shared" si="1"/>
        <v>0.65591352000000003</v>
      </c>
      <c r="K15" s="49">
        <f t="shared" si="2"/>
        <v>1.9677405600000002</v>
      </c>
      <c r="L15" s="15">
        <v>0.1</v>
      </c>
      <c r="M15" s="50"/>
      <c r="N15" s="9">
        <f t="shared" si="3"/>
        <v>19.6774056</v>
      </c>
      <c r="O15" s="49"/>
      <c r="P15" s="9">
        <f>AVERAGE(N15:N16)</f>
        <v>19.561530599999998</v>
      </c>
      <c r="Q15" s="9">
        <f>_xlfn.STDEV.S(N15:N16)</f>
        <v>0.16387199653998358</v>
      </c>
      <c r="R15" s="9">
        <f>MEDIAN(N15:N16)</f>
        <v>19.561530599999998</v>
      </c>
    </row>
    <row r="16" spans="1:18" ht="13.8" x14ac:dyDescent="0.25">
      <c r="D16" s="47">
        <v>45749</v>
      </c>
      <c r="E16" s="13" t="s">
        <v>11</v>
      </c>
      <c r="F16" s="13" t="s">
        <v>78</v>
      </c>
      <c r="G16" s="48" t="s">
        <v>7</v>
      </c>
      <c r="H16" s="14">
        <v>1533.46</v>
      </c>
      <c r="I16" s="14">
        <f t="shared" si="0"/>
        <v>129.63770400000001</v>
      </c>
      <c r="J16" s="49">
        <f t="shared" si="1"/>
        <v>0.64818852000000005</v>
      </c>
      <c r="K16" s="49">
        <f t="shared" si="2"/>
        <v>1.94456556</v>
      </c>
      <c r="L16" s="15">
        <v>0.1</v>
      </c>
      <c r="M16" s="50"/>
      <c r="N16" s="9">
        <f t="shared" si="3"/>
        <v>19.445655599999998</v>
      </c>
      <c r="O16" s="49"/>
    </row>
    <row r="17" spans="3:18" ht="13.8" x14ac:dyDescent="0.25">
      <c r="D17" s="47">
        <v>45749</v>
      </c>
      <c r="E17" s="48" t="s">
        <v>12</v>
      </c>
      <c r="F17" s="48" t="s">
        <v>76</v>
      </c>
      <c r="G17" s="48" t="s">
        <v>7</v>
      </c>
      <c r="H17" s="14">
        <v>539.44000000000005</v>
      </c>
      <c r="I17" s="14">
        <f t="shared" si="0"/>
        <v>47.730456000000004</v>
      </c>
      <c r="J17" s="49">
        <f t="shared" si="1"/>
        <v>0.23865228000000002</v>
      </c>
      <c r="K17" s="49">
        <f t="shared" si="2"/>
        <v>0.71595684000000004</v>
      </c>
      <c r="L17" s="15">
        <v>0.1</v>
      </c>
      <c r="M17" s="50"/>
      <c r="N17" s="9">
        <f t="shared" si="3"/>
        <v>7.1595684000000004</v>
      </c>
      <c r="O17" s="49"/>
      <c r="P17" s="9">
        <f>AVERAGE(N17:N18)</f>
        <v>8.4247997999999988</v>
      </c>
      <c r="Q17" s="9">
        <f>_xlfn.STDEV.S(N17:N18)</f>
        <v>1.7893074054202969</v>
      </c>
      <c r="R17" s="9">
        <f>MEDIAN(N17:N18)</f>
        <v>8.4247997999999988</v>
      </c>
    </row>
    <row r="18" spans="3:18" ht="13.8" x14ac:dyDescent="0.25">
      <c r="D18" s="47">
        <v>45749</v>
      </c>
      <c r="E18" s="13" t="s">
        <v>12</v>
      </c>
      <c r="F18" s="13" t="s">
        <v>78</v>
      </c>
      <c r="G18" s="48" t="s">
        <v>7</v>
      </c>
      <c r="H18" s="14">
        <v>744.17</v>
      </c>
      <c r="I18" s="14">
        <f t="shared" si="0"/>
        <v>64.600207999999995</v>
      </c>
      <c r="J18" s="49">
        <f t="shared" si="1"/>
        <v>0.32300103999999996</v>
      </c>
      <c r="K18" s="49">
        <f t="shared" si="2"/>
        <v>0.96900311999999988</v>
      </c>
      <c r="L18" s="15">
        <v>0.1</v>
      </c>
      <c r="M18" s="50"/>
      <c r="N18" s="9">
        <f t="shared" si="3"/>
        <v>9.6900311999999982</v>
      </c>
      <c r="O18" s="49"/>
    </row>
    <row r="19" spans="3:18" ht="13.8" x14ac:dyDescent="0.25">
      <c r="D19" s="47">
        <v>45749</v>
      </c>
      <c r="E19" s="48" t="s">
        <v>10</v>
      </c>
      <c r="F19" s="48" t="s">
        <v>76</v>
      </c>
      <c r="G19" s="48" t="s">
        <v>9</v>
      </c>
      <c r="H19" s="14">
        <v>795.08</v>
      </c>
      <c r="I19" s="14">
        <f t="shared" si="0"/>
        <v>68.795192000000014</v>
      </c>
      <c r="J19" s="49">
        <f t="shared" si="1"/>
        <v>0.34397596000000008</v>
      </c>
      <c r="K19" s="49">
        <f t="shared" si="2"/>
        <v>1.0319278800000002</v>
      </c>
      <c r="L19" s="15">
        <v>0.1</v>
      </c>
      <c r="M19" s="50"/>
      <c r="N19" s="9">
        <f t="shared" si="3"/>
        <v>10.319278800000001</v>
      </c>
      <c r="O19" s="49"/>
      <c r="P19" s="9">
        <f>AVERAGE(N19:N20)</f>
        <v>10.220955</v>
      </c>
      <c r="Q19" s="9">
        <f>_xlfn.STDEV.S(N19:N20)</f>
        <v>0.13905085146405999</v>
      </c>
      <c r="R19" s="9">
        <f>MEDIAN(N19:N20)</f>
        <v>10.220955</v>
      </c>
    </row>
    <row r="20" spans="3:18" ht="13.8" x14ac:dyDescent="0.25">
      <c r="D20" s="47">
        <v>45749</v>
      </c>
      <c r="E20" s="13" t="s">
        <v>10</v>
      </c>
      <c r="F20" s="13" t="s">
        <v>78</v>
      </c>
      <c r="G20" s="48" t="s">
        <v>9</v>
      </c>
      <c r="H20" s="14">
        <v>779.17</v>
      </c>
      <c r="I20" s="14">
        <f t="shared" si="0"/>
        <v>67.48420800000001</v>
      </c>
      <c r="J20" s="49">
        <f t="shared" si="1"/>
        <v>0.33742104000000006</v>
      </c>
      <c r="K20" s="49">
        <f t="shared" si="2"/>
        <v>1.0122631200000001</v>
      </c>
      <c r="L20" s="15">
        <v>0.1</v>
      </c>
      <c r="M20" s="50"/>
      <c r="N20" s="9">
        <f t="shared" si="3"/>
        <v>10.122631200000001</v>
      </c>
      <c r="O20" s="49"/>
    </row>
    <row r="21" spans="3:18" ht="13.8" x14ac:dyDescent="0.25">
      <c r="D21" s="51">
        <v>45749</v>
      </c>
      <c r="E21" s="52" t="s">
        <v>11</v>
      </c>
      <c r="F21" s="52" t="s">
        <v>76</v>
      </c>
      <c r="G21" s="52" t="s">
        <v>9</v>
      </c>
      <c r="H21" s="53">
        <v>1856.23</v>
      </c>
      <c r="I21" s="53">
        <f t="shared" si="0"/>
        <v>156.23395199999999</v>
      </c>
      <c r="J21" s="54">
        <f t="shared" si="1"/>
        <v>0.78116975999999994</v>
      </c>
      <c r="K21" s="54">
        <f t="shared" si="2"/>
        <v>2.3435092799999997</v>
      </c>
      <c r="L21" s="55">
        <v>0.1</v>
      </c>
      <c r="M21" s="56"/>
      <c r="N21" s="10">
        <f t="shared" si="3"/>
        <v>23.435092799999996</v>
      </c>
      <c r="O21" s="54"/>
      <c r="P21" s="10">
        <f>AVERAGE(N21:N22)</f>
        <v>19.014910610526314</v>
      </c>
      <c r="Q21" s="10">
        <f>_xlfn.STDEV.S(N21:N22)</f>
        <v>6.2510816005136851</v>
      </c>
      <c r="R21" s="10">
        <f>MEDIAN(N21:N22)</f>
        <v>19.014910610526314</v>
      </c>
    </row>
    <row r="22" spans="3:18" ht="13.8" x14ac:dyDescent="0.25">
      <c r="C22" s="12" t="s">
        <v>85</v>
      </c>
      <c r="D22" s="51">
        <v>45749</v>
      </c>
      <c r="E22" s="57" t="s">
        <v>11</v>
      </c>
      <c r="F22" s="57" t="s">
        <v>78</v>
      </c>
      <c r="G22" s="52" t="s">
        <v>9</v>
      </c>
      <c r="H22" s="53">
        <v>1081.95</v>
      </c>
      <c r="I22" s="53">
        <f t="shared" si="0"/>
        <v>92.433280000000011</v>
      </c>
      <c r="J22" s="54">
        <f t="shared" si="1"/>
        <v>0.46216640000000009</v>
      </c>
      <c r="K22" s="54">
        <f t="shared" si="2"/>
        <v>1.3864992000000003</v>
      </c>
      <c r="L22" s="55">
        <v>9.5000000000000001E-2</v>
      </c>
      <c r="M22" s="56"/>
      <c r="N22" s="10">
        <f t="shared" si="3"/>
        <v>14.594728421052634</v>
      </c>
      <c r="O22" s="54"/>
      <c r="P22" s="10"/>
      <c r="Q22" s="10"/>
      <c r="R22" s="10"/>
    </row>
    <row r="23" spans="3:18" ht="13.8" x14ac:dyDescent="0.25">
      <c r="D23" s="47">
        <v>45749</v>
      </c>
      <c r="E23" s="48" t="s">
        <v>12</v>
      </c>
      <c r="F23" s="48" t="s">
        <v>76</v>
      </c>
      <c r="G23" s="48" t="s">
        <v>9</v>
      </c>
      <c r="H23" s="14">
        <v>825.27</v>
      </c>
      <c r="I23" s="14">
        <f t="shared" si="0"/>
        <v>71.282848000000001</v>
      </c>
      <c r="J23" s="49">
        <f t="shared" si="1"/>
        <v>0.35641423999999999</v>
      </c>
      <c r="K23" s="49">
        <f t="shared" si="2"/>
        <v>1.0692427200000001</v>
      </c>
      <c r="L23" s="15">
        <v>0.1</v>
      </c>
      <c r="M23" s="50"/>
      <c r="N23" s="9">
        <f t="shared" si="3"/>
        <v>10.692427200000001</v>
      </c>
      <c r="O23" s="49"/>
      <c r="P23" s="9">
        <f>AVERAGE(N23:N24)</f>
        <v>10.673701800000002</v>
      </c>
      <c r="Q23" s="9">
        <f>_xlfn.STDEV.S(N23:N24)</f>
        <v>2.6481714640860059E-2</v>
      </c>
      <c r="R23" s="9">
        <f>MEDIAN(N23:N24)</f>
        <v>10.673701800000002</v>
      </c>
    </row>
    <row r="24" spans="3:18" ht="13.8" x14ac:dyDescent="0.25">
      <c r="D24" s="47">
        <v>45749</v>
      </c>
      <c r="E24" s="13" t="s">
        <v>12</v>
      </c>
      <c r="F24" s="13" t="s">
        <v>78</v>
      </c>
      <c r="G24" s="48" t="s">
        <v>9</v>
      </c>
      <c r="H24" s="14">
        <v>822.24</v>
      </c>
      <c r="I24" s="14">
        <f t="shared" si="0"/>
        <v>71.033176000000012</v>
      </c>
      <c r="J24" s="49">
        <f t="shared" si="1"/>
        <v>0.35516588000000004</v>
      </c>
      <c r="K24" s="49">
        <f t="shared" si="2"/>
        <v>1.0654976400000002</v>
      </c>
      <c r="L24" s="15">
        <v>0.1</v>
      </c>
      <c r="M24" s="50"/>
      <c r="N24" s="9">
        <f t="shared" si="3"/>
        <v>10.654976400000002</v>
      </c>
      <c r="O24" s="49"/>
    </row>
    <row r="25" spans="3:18" ht="13.8" x14ac:dyDescent="0.25">
      <c r="D25" s="47">
        <v>45762</v>
      </c>
      <c r="E25" s="48" t="s">
        <v>10</v>
      </c>
      <c r="F25" s="48" t="s">
        <v>76</v>
      </c>
      <c r="G25" s="48" t="s">
        <v>8</v>
      </c>
      <c r="H25" s="14">
        <v>549.64</v>
      </c>
      <c r="I25" s="14">
        <f t="shared" si="0"/>
        <v>48.570935999999996</v>
      </c>
      <c r="J25" s="49">
        <f t="shared" si="1"/>
        <v>0.24285467999999999</v>
      </c>
      <c r="K25" s="49">
        <f t="shared" si="2"/>
        <v>0.72856403999999997</v>
      </c>
      <c r="L25" s="15">
        <v>7.4999999999999997E-2</v>
      </c>
      <c r="M25" s="50"/>
      <c r="N25" s="9">
        <f t="shared" si="3"/>
        <v>9.7141871999999996</v>
      </c>
      <c r="O25" s="49"/>
      <c r="P25" s="9">
        <f>AVERAGE(N25:N26)</f>
        <v>9.7701367999999995</v>
      </c>
      <c r="Q25" s="9">
        <f>_xlfn.STDEV.S(N25:N26)</f>
        <v>7.9124683129350878E-2</v>
      </c>
      <c r="R25" s="9">
        <f>MEDIAN(N25:N26)</f>
        <v>9.7701367999999995</v>
      </c>
    </row>
    <row r="26" spans="3:18" ht="13.8" x14ac:dyDescent="0.25">
      <c r="D26" s="47">
        <v>45762</v>
      </c>
      <c r="E26" s="13" t="s">
        <v>10</v>
      </c>
      <c r="F26" s="13" t="s">
        <v>78</v>
      </c>
      <c r="G26" s="48" t="s">
        <v>8</v>
      </c>
      <c r="H26" s="14">
        <v>556.42999999999995</v>
      </c>
      <c r="I26" s="14">
        <f t="shared" si="0"/>
        <v>49.130431999999999</v>
      </c>
      <c r="J26" s="49">
        <f t="shared" si="1"/>
        <v>0.24565216000000001</v>
      </c>
      <c r="K26" s="49">
        <f t="shared" si="2"/>
        <v>0.73695648000000002</v>
      </c>
      <c r="L26" s="15">
        <v>7.4999999999999997E-2</v>
      </c>
      <c r="M26" s="50"/>
      <c r="N26" s="9">
        <f t="shared" si="3"/>
        <v>9.8260864000000012</v>
      </c>
      <c r="O26" s="49"/>
    </row>
    <row r="27" spans="3:18" ht="13.8" x14ac:dyDescent="0.25">
      <c r="D27" s="47">
        <v>45762</v>
      </c>
      <c r="E27" s="48" t="s">
        <v>11</v>
      </c>
      <c r="F27" s="48" t="s">
        <v>76</v>
      </c>
      <c r="G27" s="48" t="s">
        <v>8</v>
      </c>
      <c r="H27" s="14">
        <v>529.76</v>
      </c>
      <c r="I27" s="14">
        <f t="shared" si="0"/>
        <v>46.932823999999997</v>
      </c>
      <c r="J27" s="49">
        <f t="shared" si="1"/>
        <v>0.23466411999999998</v>
      </c>
      <c r="K27" s="49">
        <f t="shared" si="2"/>
        <v>0.70399235999999998</v>
      </c>
      <c r="L27" s="15">
        <v>7.4999999999999997E-2</v>
      </c>
      <c r="M27" s="50"/>
      <c r="N27" s="9">
        <f t="shared" si="3"/>
        <v>9.3865648000000004</v>
      </c>
      <c r="O27" s="49"/>
      <c r="P27" s="9">
        <f>AVERAGE(N27:N28)</f>
        <v>9.8895344000000005</v>
      </c>
      <c r="Q27" s="9">
        <f>_xlfn.STDEV.S(N27:N28)</f>
        <v>0.71130642978137082</v>
      </c>
      <c r="R27" s="9">
        <f>MEDIAN(N27:N28)</f>
        <v>9.8895344000000005</v>
      </c>
    </row>
    <row r="28" spans="3:18" ht="13.8" x14ac:dyDescent="0.25">
      <c r="D28" s="47">
        <v>45762</v>
      </c>
      <c r="E28" s="13" t="s">
        <v>11</v>
      </c>
      <c r="F28" s="13" t="s">
        <v>78</v>
      </c>
      <c r="G28" s="48" t="s">
        <v>8</v>
      </c>
      <c r="H28" s="14">
        <v>590.79999999999995</v>
      </c>
      <c r="I28" s="14">
        <f t="shared" si="0"/>
        <v>51.962519999999998</v>
      </c>
      <c r="J28" s="49">
        <f t="shared" si="1"/>
        <v>0.2598126</v>
      </c>
      <c r="K28" s="49">
        <f t="shared" si="2"/>
        <v>0.77943779999999996</v>
      </c>
      <c r="L28" s="15">
        <v>7.4999999999999997E-2</v>
      </c>
      <c r="M28" s="50"/>
      <c r="N28" s="9">
        <f t="shared" si="3"/>
        <v>10.392504000000001</v>
      </c>
      <c r="O28" s="49"/>
    </row>
    <row r="29" spans="3:18" ht="13.8" x14ac:dyDescent="0.25">
      <c r="D29" s="47">
        <v>45762</v>
      </c>
      <c r="E29" s="48" t="s">
        <v>12</v>
      </c>
      <c r="F29" s="48" t="s">
        <v>76</v>
      </c>
      <c r="G29" s="48" t="s">
        <v>8</v>
      </c>
      <c r="H29" s="14">
        <v>325.14999999999998</v>
      </c>
      <c r="I29" s="14">
        <f t="shared" si="0"/>
        <v>30.072959999999998</v>
      </c>
      <c r="J29" s="49">
        <f t="shared" si="1"/>
        <v>0.15036479999999999</v>
      </c>
      <c r="K29" s="49">
        <f t="shared" si="2"/>
        <v>0.45109440000000001</v>
      </c>
      <c r="L29" s="15">
        <v>7.4999999999999997E-2</v>
      </c>
      <c r="M29" s="50"/>
      <c r="N29" s="9">
        <f t="shared" si="3"/>
        <v>6.0145920000000004</v>
      </c>
      <c r="O29" s="49"/>
      <c r="P29" s="9">
        <f>AVERAGE(N29:N30)</f>
        <v>6.1693392000000014</v>
      </c>
      <c r="Q29" s="9">
        <f>_xlfn.STDEV.S(N29:N30)</f>
        <v>0.21884558897926254</v>
      </c>
      <c r="R29" s="9">
        <f>MEDIAN(N29:N30)</f>
        <v>6.1693392000000014</v>
      </c>
    </row>
    <row r="30" spans="3:18" ht="13.8" x14ac:dyDescent="0.25">
      <c r="D30" s="47">
        <v>45762</v>
      </c>
      <c r="E30" s="13" t="s">
        <v>12</v>
      </c>
      <c r="F30" s="13" t="s">
        <v>78</v>
      </c>
      <c r="G30" s="48" t="s">
        <v>8</v>
      </c>
      <c r="H30" s="14">
        <v>343.93</v>
      </c>
      <c r="I30" s="14">
        <f t="shared" si="0"/>
        <v>31.620432000000001</v>
      </c>
      <c r="J30" s="49">
        <f t="shared" si="1"/>
        <v>0.15810216000000002</v>
      </c>
      <c r="K30" s="49">
        <f t="shared" si="2"/>
        <v>0.47430648000000009</v>
      </c>
      <c r="L30" s="15">
        <v>7.4999999999999997E-2</v>
      </c>
      <c r="M30" s="50"/>
      <c r="N30" s="9">
        <f t="shared" si="3"/>
        <v>6.3240864000000014</v>
      </c>
      <c r="O30" s="49"/>
    </row>
    <row r="31" spans="3:18" ht="13.8" x14ac:dyDescent="0.25">
      <c r="D31" s="47">
        <v>45762</v>
      </c>
      <c r="E31" s="48" t="s">
        <v>10</v>
      </c>
      <c r="F31" s="48" t="s">
        <v>76</v>
      </c>
      <c r="G31" s="48" t="s">
        <v>7</v>
      </c>
      <c r="H31" s="14">
        <v>624.45000000000005</v>
      </c>
      <c r="I31" s="14">
        <f t="shared" si="0"/>
        <v>54.735280000000003</v>
      </c>
      <c r="J31" s="49">
        <f t="shared" si="1"/>
        <v>0.27367640000000004</v>
      </c>
      <c r="K31" s="49">
        <f t="shared" si="2"/>
        <v>0.82102920000000013</v>
      </c>
      <c r="L31" s="15">
        <v>7.4999999999999997E-2</v>
      </c>
      <c r="M31" s="50"/>
      <c r="N31" s="9">
        <f t="shared" si="3"/>
        <v>10.947056000000002</v>
      </c>
      <c r="O31" s="49"/>
      <c r="P31" s="9">
        <f>AVERAGE(N31:N32)</f>
        <v>11.287368000000001</v>
      </c>
      <c r="Q31" s="9">
        <f>_xlfn.STDEV.S(N31:N32)</f>
        <v>0.48127384583831267</v>
      </c>
      <c r="R31" s="9">
        <f>MEDIAN(N31:N32)</f>
        <v>11.287368000000001</v>
      </c>
    </row>
    <row r="32" spans="3:18" ht="13.8" x14ac:dyDescent="0.25">
      <c r="D32" s="47">
        <v>45762</v>
      </c>
      <c r="E32" s="13" t="s">
        <v>10</v>
      </c>
      <c r="F32" s="13" t="s">
        <v>78</v>
      </c>
      <c r="G32" s="48" t="s">
        <v>7</v>
      </c>
      <c r="H32" s="14">
        <v>665.75</v>
      </c>
      <c r="I32" s="14">
        <f t="shared" si="0"/>
        <v>58.138399999999997</v>
      </c>
      <c r="J32" s="49">
        <f t="shared" si="1"/>
        <v>0.29069200000000001</v>
      </c>
      <c r="K32" s="49">
        <f t="shared" si="2"/>
        <v>0.87207600000000007</v>
      </c>
      <c r="L32" s="15">
        <v>7.4999999999999997E-2</v>
      </c>
      <c r="M32" s="50"/>
      <c r="N32" s="9">
        <f t="shared" si="3"/>
        <v>11.627680000000002</v>
      </c>
      <c r="O32" s="49"/>
    </row>
    <row r="33" spans="4:18" ht="13.8" x14ac:dyDescent="0.25">
      <c r="D33" s="47">
        <v>45762</v>
      </c>
      <c r="E33" s="48" t="s">
        <v>11</v>
      </c>
      <c r="F33" s="48" t="s">
        <v>76</v>
      </c>
      <c r="G33" s="48" t="s">
        <v>7</v>
      </c>
      <c r="H33" s="14">
        <v>826.98</v>
      </c>
      <c r="I33" s="14">
        <f t="shared" si="0"/>
        <v>71.423752000000007</v>
      </c>
      <c r="J33" s="49">
        <f t="shared" si="1"/>
        <v>0.35711876000000004</v>
      </c>
      <c r="K33" s="49">
        <f t="shared" si="2"/>
        <v>1.07135628</v>
      </c>
      <c r="L33" s="15">
        <v>7.4999999999999997E-2</v>
      </c>
      <c r="M33" s="50"/>
      <c r="N33" s="9">
        <f t="shared" si="3"/>
        <v>14.284750400000002</v>
      </c>
      <c r="O33" s="49"/>
      <c r="P33" s="9">
        <f>AVERAGE(N33:N34)</f>
        <v>14.637257600000002</v>
      </c>
      <c r="Q33" s="9">
        <f>_xlfn.STDEV.S(N33:N34)</f>
        <v>0.49852046307416603</v>
      </c>
      <c r="R33" s="9">
        <f>MEDIAN(N33:N34)</f>
        <v>14.637257600000002</v>
      </c>
    </row>
    <row r="34" spans="4:18" ht="13.8" x14ac:dyDescent="0.25">
      <c r="D34" s="47">
        <v>45762</v>
      </c>
      <c r="E34" s="13" t="s">
        <v>11</v>
      </c>
      <c r="F34" s="13" t="s">
        <v>78</v>
      </c>
      <c r="G34" s="48" t="s">
        <v>7</v>
      </c>
      <c r="H34" s="14">
        <v>869.76</v>
      </c>
      <c r="I34" s="14">
        <f t="shared" si="0"/>
        <v>74.948824000000002</v>
      </c>
      <c r="J34" s="49">
        <f t="shared" si="1"/>
        <v>0.37474412000000001</v>
      </c>
      <c r="K34" s="49">
        <f t="shared" si="2"/>
        <v>1.1242323600000002</v>
      </c>
      <c r="L34" s="15">
        <v>7.4999999999999997E-2</v>
      </c>
      <c r="M34" s="50"/>
      <c r="N34" s="9">
        <f t="shared" si="3"/>
        <v>14.989764800000003</v>
      </c>
      <c r="O34" s="49"/>
    </row>
    <row r="35" spans="4:18" ht="13.8" x14ac:dyDescent="0.25">
      <c r="D35" s="47">
        <v>45762</v>
      </c>
      <c r="E35" s="48" t="s">
        <v>12</v>
      </c>
      <c r="F35" s="48" t="s">
        <v>76</v>
      </c>
      <c r="G35" s="48" t="s">
        <v>7</v>
      </c>
      <c r="H35" s="14">
        <v>541.6</v>
      </c>
      <c r="I35" s="14">
        <f t="shared" si="0"/>
        <v>47.908439999999999</v>
      </c>
      <c r="J35" s="49">
        <f t="shared" si="1"/>
        <v>0.23954220000000001</v>
      </c>
      <c r="K35" s="49">
        <f t="shared" si="2"/>
        <v>0.7186266</v>
      </c>
      <c r="L35" s="15">
        <v>7.4999999999999997E-2</v>
      </c>
      <c r="M35" s="50"/>
      <c r="N35" s="9">
        <f t="shared" si="3"/>
        <v>9.5816879999999998</v>
      </c>
      <c r="O35" s="49"/>
      <c r="P35" s="9">
        <f>AVERAGE(N35:N36)</f>
        <v>9.2251432000000015</v>
      </c>
      <c r="Q35" s="9">
        <f>_xlfn.STDEV.S(N35:N36)</f>
        <v>0.50423049175360146</v>
      </c>
      <c r="R35" s="9">
        <f>MEDIAN(N35:N36)</f>
        <v>9.2251432000000015</v>
      </c>
    </row>
    <row r="36" spans="4:18" ht="13.8" x14ac:dyDescent="0.25">
      <c r="D36" s="47">
        <v>45762</v>
      </c>
      <c r="E36" s="13" t="s">
        <v>12</v>
      </c>
      <c r="F36" s="13" t="s">
        <v>78</v>
      </c>
      <c r="G36" s="48" t="s">
        <v>7</v>
      </c>
      <c r="H36" s="14">
        <v>498.33</v>
      </c>
      <c r="I36" s="14">
        <f t="shared" si="0"/>
        <v>44.342992000000002</v>
      </c>
      <c r="J36" s="49">
        <f t="shared" si="1"/>
        <v>0.22171496000000002</v>
      </c>
      <c r="K36" s="49">
        <f t="shared" si="2"/>
        <v>0.66514488000000005</v>
      </c>
      <c r="L36" s="15">
        <v>7.4999999999999997E-2</v>
      </c>
      <c r="M36" s="50"/>
      <c r="N36" s="9">
        <f t="shared" si="3"/>
        <v>8.8685984000000015</v>
      </c>
      <c r="O36" s="49"/>
    </row>
    <row r="37" spans="4:18" ht="13.8" x14ac:dyDescent="0.25">
      <c r="D37" s="47">
        <v>45762</v>
      </c>
      <c r="E37" s="48" t="s">
        <v>10</v>
      </c>
      <c r="F37" s="48" t="s">
        <v>76</v>
      </c>
      <c r="G37" s="48" t="s">
        <v>9</v>
      </c>
      <c r="H37" s="14">
        <v>733.02</v>
      </c>
      <c r="I37" s="14">
        <f t="shared" si="0"/>
        <v>63.681447999999996</v>
      </c>
      <c r="J37" s="49">
        <f t="shared" si="1"/>
        <v>0.31840723999999998</v>
      </c>
      <c r="K37" s="49">
        <f t="shared" si="2"/>
        <v>0.95522171999999994</v>
      </c>
      <c r="L37" s="15">
        <v>7.4999999999999997E-2</v>
      </c>
      <c r="M37" s="50"/>
      <c r="N37" s="9">
        <f t="shared" si="3"/>
        <v>12.736289599999999</v>
      </c>
      <c r="O37" s="49"/>
      <c r="P37" s="9">
        <f>AVERAGE(N37:N38)</f>
        <v>12.449619999999999</v>
      </c>
      <c r="Q37" s="9">
        <f>_xlfn.STDEV.S(N37:N38)</f>
        <v>0.40541203624006861</v>
      </c>
      <c r="R37" s="9">
        <f>MEDIAN(N37:N38)</f>
        <v>12.449619999999999</v>
      </c>
    </row>
    <row r="38" spans="4:18" ht="13.8" x14ac:dyDescent="0.25">
      <c r="D38" s="47">
        <v>45762</v>
      </c>
      <c r="E38" s="13" t="s">
        <v>10</v>
      </c>
      <c r="F38" s="13" t="s">
        <v>78</v>
      </c>
      <c r="G38" s="48" t="s">
        <v>9</v>
      </c>
      <c r="H38" s="14">
        <v>698.23</v>
      </c>
      <c r="I38" s="14">
        <f t="shared" si="0"/>
        <v>60.814751999999999</v>
      </c>
      <c r="J38" s="49">
        <f t="shared" si="1"/>
        <v>0.30407376000000003</v>
      </c>
      <c r="K38" s="49">
        <f t="shared" si="2"/>
        <v>0.91222128000000002</v>
      </c>
      <c r="L38" s="15">
        <v>7.4999999999999997E-2</v>
      </c>
      <c r="M38" s="50"/>
      <c r="N38" s="9">
        <f t="shared" si="3"/>
        <v>12.162950400000001</v>
      </c>
      <c r="O38" s="49"/>
    </row>
    <row r="39" spans="4:18" ht="13.8" x14ac:dyDescent="0.25">
      <c r="D39" s="47">
        <v>45762</v>
      </c>
      <c r="E39" s="48" t="s">
        <v>11</v>
      </c>
      <c r="F39" s="48" t="s">
        <v>76</v>
      </c>
      <c r="G39" s="48" t="s">
        <v>9</v>
      </c>
      <c r="H39" s="14">
        <v>893.94</v>
      </c>
      <c r="I39" s="14">
        <f t="shared" si="0"/>
        <v>76.94125600000001</v>
      </c>
      <c r="J39" s="49">
        <f t="shared" si="1"/>
        <v>0.38470628000000007</v>
      </c>
      <c r="K39" s="49">
        <f t="shared" si="2"/>
        <v>1.1541188400000002</v>
      </c>
      <c r="L39" s="15">
        <v>7.4999999999999997E-2</v>
      </c>
      <c r="M39" s="50"/>
      <c r="N39" s="9">
        <f t="shared" si="3"/>
        <v>15.388251200000003</v>
      </c>
      <c r="O39" s="49"/>
      <c r="P39" s="9">
        <f>AVERAGE(N39:N40)</f>
        <v>14.645662400000003</v>
      </c>
      <c r="Q39" s="9">
        <f>_xlfn.STDEV.S(N39:N40)</f>
        <v>1.0501791522263619</v>
      </c>
      <c r="R39" s="9">
        <f>MEDIAN(N39:N40)</f>
        <v>14.645662400000003</v>
      </c>
    </row>
    <row r="40" spans="4:18" ht="13.8" x14ac:dyDescent="0.25">
      <c r="D40" s="47">
        <v>45762</v>
      </c>
      <c r="E40" s="13" t="s">
        <v>11</v>
      </c>
      <c r="F40" s="13" t="s">
        <v>78</v>
      </c>
      <c r="G40" s="48" t="s">
        <v>9</v>
      </c>
      <c r="H40" s="14">
        <v>803.82</v>
      </c>
      <c r="I40" s="14">
        <f t="shared" si="0"/>
        <v>69.515368000000009</v>
      </c>
      <c r="J40" s="49">
        <f t="shared" si="1"/>
        <v>0.34757684000000005</v>
      </c>
      <c r="K40" s="49">
        <f t="shared" si="2"/>
        <v>1.0427305200000001</v>
      </c>
      <c r="L40" s="15">
        <v>7.4999999999999997E-2</v>
      </c>
      <c r="M40" s="50"/>
      <c r="N40" s="9">
        <f t="shared" si="3"/>
        <v>13.903073600000003</v>
      </c>
      <c r="O40" s="49"/>
    </row>
    <row r="41" spans="4:18" ht="13.8" x14ac:dyDescent="0.25">
      <c r="D41" s="47">
        <v>45762</v>
      </c>
      <c r="E41" s="48" t="s">
        <v>12</v>
      </c>
      <c r="F41" s="48" t="s">
        <v>76</v>
      </c>
      <c r="G41" s="48" t="s">
        <v>9</v>
      </c>
      <c r="H41" s="14">
        <v>1098.01</v>
      </c>
      <c r="I41" s="14">
        <f t="shared" si="0"/>
        <v>93.756624000000002</v>
      </c>
      <c r="J41" s="49">
        <f t="shared" si="1"/>
        <v>0.46878312</v>
      </c>
      <c r="K41" s="49">
        <f t="shared" si="2"/>
        <v>1.4063493600000001</v>
      </c>
      <c r="L41" s="15">
        <v>0.1</v>
      </c>
      <c r="M41" s="50"/>
      <c r="N41" s="9">
        <f t="shared" si="3"/>
        <v>14.063493600000001</v>
      </c>
      <c r="O41" s="49"/>
      <c r="P41" s="9">
        <f>AVERAGE(N41:N42)</f>
        <v>14.249758800000002</v>
      </c>
      <c r="Q41" s="9">
        <f>_xlfn.STDEV.S(N41:N42)</f>
        <v>0.26341877203813735</v>
      </c>
      <c r="R41" s="9">
        <f>MEDIAN(N41:N42)</f>
        <v>14.249758800000002</v>
      </c>
    </row>
    <row r="42" spans="4:18" ht="13.8" x14ac:dyDescent="0.25">
      <c r="D42" s="47">
        <v>45762</v>
      </c>
      <c r="E42" s="13" t="s">
        <v>12</v>
      </c>
      <c r="F42" s="13" t="s">
        <v>78</v>
      </c>
      <c r="G42" s="48" t="s">
        <v>9</v>
      </c>
      <c r="H42" s="14">
        <v>1128.1500000000001</v>
      </c>
      <c r="I42" s="14">
        <f t="shared" si="0"/>
        <v>96.240160000000017</v>
      </c>
      <c r="J42" s="49">
        <f t="shared" si="1"/>
        <v>0.4812008000000001</v>
      </c>
      <c r="K42" s="49">
        <f t="shared" si="2"/>
        <v>1.4436024000000003</v>
      </c>
      <c r="L42" s="15">
        <v>0.1</v>
      </c>
      <c r="M42" s="50"/>
      <c r="N42" s="9">
        <f t="shared" si="3"/>
        <v>14.436024000000002</v>
      </c>
      <c r="O42" s="49"/>
    </row>
    <row r="43" spans="4:18" ht="13.8" x14ac:dyDescent="0.25">
      <c r="D43" s="47">
        <v>45778</v>
      </c>
      <c r="E43" s="48" t="s">
        <v>10</v>
      </c>
      <c r="F43" s="48" t="s">
        <v>76</v>
      </c>
      <c r="G43" s="48" t="s">
        <v>8</v>
      </c>
      <c r="H43" s="14">
        <v>430.58</v>
      </c>
      <c r="I43" s="14">
        <f t="shared" si="0"/>
        <v>38.760391999999996</v>
      </c>
      <c r="J43" s="49">
        <f t="shared" si="1"/>
        <v>0.19380196</v>
      </c>
      <c r="K43" s="49">
        <f t="shared" si="2"/>
        <v>0.58140587999999993</v>
      </c>
      <c r="L43" s="15">
        <v>7.4999999999999997E-2</v>
      </c>
      <c r="M43" s="50"/>
      <c r="N43" s="9">
        <f t="shared" si="3"/>
        <v>7.7520783999999994</v>
      </c>
      <c r="O43" s="49"/>
      <c r="P43" s="9">
        <f>AVERAGE(N43:N44)</f>
        <v>7.0782112000000001</v>
      </c>
      <c r="Q43" s="9">
        <f>_xlfn.STDEV.S(N43:N44)</f>
        <v>0.95299213347838185</v>
      </c>
      <c r="R43" s="9">
        <f>MEDIAN(N43:N44)</f>
        <v>7.0782112000000001</v>
      </c>
    </row>
    <row r="44" spans="4:18" ht="13.8" x14ac:dyDescent="0.25">
      <c r="D44" s="47">
        <v>45778</v>
      </c>
      <c r="E44" s="13" t="s">
        <v>10</v>
      </c>
      <c r="F44" s="13" t="s">
        <v>78</v>
      </c>
      <c r="G44" s="48" t="s">
        <v>8</v>
      </c>
      <c r="H44" s="14">
        <v>348.8</v>
      </c>
      <c r="I44" s="14">
        <f t="shared" si="0"/>
        <v>32.021720000000002</v>
      </c>
      <c r="J44" s="49">
        <f t="shared" si="1"/>
        <v>0.16010860000000002</v>
      </c>
      <c r="K44" s="49">
        <f t="shared" si="2"/>
        <v>0.48032580000000002</v>
      </c>
      <c r="L44" s="15">
        <v>7.4999999999999997E-2</v>
      </c>
      <c r="M44" s="50"/>
      <c r="N44" s="9">
        <f t="shared" si="3"/>
        <v>6.4043440000000009</v>
      </c>
      <c r="O44" s="49"/>
    </row>
    <row r="45" spans="4:18" ht="13.8" x14ac:dyDescent="0.25">
      <c r="D45" s="47">
        <v>45778</v>
      </c>
      <c r="E45" s="48" t="s">
        <v>11</v>
      </c>
      <c r="F45" s="48" t="s">
        <v>76</v>
      </c>
      <c r="G45" s="48" t="s">
        <v>8</v>
      </c>
      <c r="H45" s="14">
        <v>453.96</v>
      </c>
      <c r="I45" s="14">
        <f t="shared" si="0"/>
        <v>40.686903999999998</v>
      </c>
      <c r="J45" s="49">
        <f t="shared" si="1"/>
        <v>0.20343452000000001</v>
      </c>
      <c r="K45" s="49">
        <f t="shared" si="2"/>
        <v>0.61030355999999997</v>
      </c>
      <c r="L45" s="15">
        <v>7.4999999999999997E-2</v>
      </c>
      <c r="M45" s="50"/>
      <c r="N45" s="9">
        <f t="shared" si="3"/>
        <v>8.1373808000000007</v>
      </c>
      <c r="O45" s="49"/>
      <c r="P45" s="9">
        <f>AVERAGE(N45:N46)</f>
        <v>7.8320888000000011</v>
      </c>
      <c r="Q45" s="9">
        <f>_xlfn.STDEV.S(N45:N46)</f>
        <v>0.43174808688400651</v>
      </c>
      <c r="R45" s="9">
        <f>MEDIAN(N45:N46)</f>
        <v>7.8320888000000011</v>
      </c>
    </row>
    <row r="46" spans="4:18" ht="13.8" x14ac:dyDescent="0.25">
      <c r="D46" s="47">
        <v>45778</v>
      </c>
      <c r="E46" s="13" t="s">
        <v>11</v>
      </c>
      <c r="F46" s="13" t="s">
        <v>78</v>
      </c>
      <c r="G46" s="48" t="s">
        <v>8</v>
      </c>
      <c r="H46" s="14">
        <v>416.91</v>
      </c>
      <c r="I46" s="14">
        <f t="shared" si="0"/>
        <v>37.633984000000005</v>
      </c>
      <c r="J46" s="49">
        <f t="shared" si="1"/>
        <v>0.18816992000000002</v>
      </c>
      <c r="K46" s="49">
        <f t="shared" si="2"/>
        <v>0.56450976000000008</v>
      </c>
      <c r="L46" s="15">
        <v>7.4999999999999997E-2</v>
      </c>
      <c r="M46" s="50"/>
      <c r="N46" s="9">
        <f t="shared" si="3"/>
        <v>7.5267968000000014</v>
      </c>
      <c r="O46" s="49"/>
    </row>
    <row r="47" spans="4:18" ht="13.8" x14ac:dyDescent="0.25">
      <c r="D47" s="47">
        <v>45778</v>
      </c>
      <c r="E47" s="48" t="s">
        <v>12</v>
      </c>
      <c r="F47" s="48" t="s">
        <v>76</v>
      </c>
      <c r="G47" s="48" t="s">
        <v>8</v>
      </c>
      <c r="H47" s="14">
        <v>247.86</v>
      </c>
      <c r="I47" s="14">
        <f t="shared" si="0"/>
        <v>23.704264000000002</v>
      </c>
      <c r="J47" s="49">
        <f t="shared" si="1"/>
        <v>0.11852132000000001</v>
      </c>
      <c r="K47" s="49">
        <f t="shared" si="2"/>
        <v>0.35556396000000001</v>
      </c>
      <c r="L47" s="15">
        <v>7.4999999999999997E-2</v>
      </c>
      <c r="M47" s="50"/>
      <c r="N47" s="9">
        <f t="shared" si="3"/>
        <v>4.7408528000000008</v>
      </c>
      <c r="O47" s="49"/>
      <c r="P47" s="9">
        <f>AVERAGE(N47:N48)</f>
        <v>4.8186384000000011</v>
      </c>
      <c r="Q47" s="9">
        <f>_xlfn.STDEV.S(N47:N48)</f>
        <v>0.11000545047732847</v>
      </c>
      <c r="R47" s="9">
        <f>MEDIAN(N47:N48)</f>
        <v>4.8186384000000011</v>
      </c>
    </row>
    <row r="48" spans="4:18" ht="13.8" x14ac:dyDescent="0.25">
      <c r="D48" s="47">
        <v>45778</v>
      </c>
      <c r="E48" s="13" t="s">
        <v>12</v>
      </c>
      <c r="F48" s="13" t="s">
        <v>78</v>
      </c>
      <c r="G48" s="48" t="s">
        <v>8</v>
      </c>
      <c r="H48" s="14">
        <v>257.3</v>
      </c>
      <c r="I48" s="14">
        <f t="shared" si="0"/>
        <v>24.482120000000002</v>
      </c>
      <c r="J48" s="49">
        <f t="shared" si="1"/>
        <v>0.12241060000000001</v>
      </c>
      <c r="K48" s="49">
        <f t="shared" si="2"/>
        <v>0.3672318</v>
      </c>
      <c r="L48" s="15">
        <v>7.4999999999999997E-2</v>
      </c>
      <c r="M48" s="50"/>
      <c r="N48" s="9">
        <f t="shared" si="3"/>
        <v>4.8964240000000006</v>
      </c>
      <c r="O48" s="49"/>
    </row>
    <row r="49" spans="3:18" ht="13.8" x14ac:dyDescent="0.25">
      <c r="D49" s="47">
        <v>45778</v>
      </c>
      <c r="E49" s="48" t="s">
        <v>10</v>
      </c>
      <c r="F49" s="48" t="s">
        <v>76</v>
      </c>
      <c r="G49" s="48" t="s">
        <v>7</v>
      </c>
      <c r="H49" s="14">
        <v>382.55</v>
      </c>
      <c r="I49" s="14">
        <f t="shared" si="0"/>
        <v>34.802720000000001</v>
      </c>
      <c r="J49" s="49">
        <f t="shared" si="1"/>
        <v>0.17401360000000002</v>
      </c>
      <c r="K49" s="49">
        <f t="shared" si="2"/>
        <v>0.52204080000000008</v>
      </c>
      <c r="L49" s="15">
        <v>7.4999999999999997E-2</v>
      </c>
      <c r="M49" s="50"/>
      <c r="N49" s="9">
        <f t="shared" si="3"/>
        <v>6.9605440000000014</v>
      </c>
      <c r="O49" s="49"/>
      <c r="P49" s="9">
        <f>AVERAGE(N49)</f>
        <v>6.9605440000000014</v>
      </c>
      <c r="Q49" s="9" t="e">
        <f>_xlfn.STDEV.S(N49:N50)</f>
        <v>#DIV/0!</v>
      </c>
      <c r="R49" s="9">
        <f>MEDIAN(N49:N50)</f>
        <v>6.9605440000000014</v>
      </c>
    </row>
    <row r="50" spans="3:18" ht="13.8" x14ac:dyDescent="0.25">
      <c r="C50" s="12" t="s">
        <v>86</v>
      </c>
      <c r="D50" s="47">
        <v>45778</v>
      </c>
      <c r="E50" s="13" t="s">
        <v>10</v>
      </c>
      <c r="F50" s="13" t="s">
        <v>78</v>
      </c>
      <c r="G50" s="48" t="s">
        <v>7</v>
      </c>
      <c r="J50" s="49"/>
      <c r="K50" s="49"/>
      <c r="M50" s="50"/>
      <c r="O50" s="49"/>
    </row>
    <row r="51" spans="3:18" ht="13.8" x14ac:dyDescent="0.25">
      <c r="D51" s="47">
        <v>45778</v>
      </c>
      <c r="E51" s="48" t="s">
        <v>11</v>
      </c>
      <c r="F51" s="48" t="s">
        <v>76</v>
      </c>
      <c r="G51" s="48" t="s">
        <v>7</v>
      </c>
      <c r="H51" s="14">
        <v>714.43</v>
      </c>
      <c r="I51" s="14">
        <f t="shared" si="0"/>
        <v>62.149631999999997</v>
      </c>
      <c r="J51" s="49">
        <f t="shared" si="1"/>
        <v>0.31074816</v>
      </c>
      <c r="K51" s="49">
        <f t="shared" si="2"/>
        <v>0.93224448000000004</v>
      </c>
      <c r="L51" s="15">
        <v>7.4999999999999997E-2</v>
      </c>
      <c r="M51" s="50"/>
      <c r="N51" s="9">
        <f t="shared" si="3"/>
        <v>12.429926400000001</v>
      </c>
      <c r="O51" s="49"/>
      <c r="P51" s="9">
        <f>AVERAGE(N51:N52)</f>
        <v>12.4796136</v>
      </c>
      <c r="Q51" s="9">
        <f>_xlfn.STDEV.S(N51:N52)</f>
        <v>7.0268312116344669E-2</v>
      </c>
      <c r="R51" s="9">
        <f>MEDIAN(N51:N52)</f>
        <v>12.4796136</v>
      </c>
    </row>
    <row r="52" spans="3:18" ht="13.8" x14ac:dyDescent="0.25">
      <c r="D52" s="47">
        <v>45778</v>
      </c>
      <c r="E52" s="13" t="s">
        <v>11</v>
      </c>
      <c r="F52" s="13" t="s">
        <v>78</v>
      </c>
      <c r="G52" s="48" t="s">
        <v>7</v>
      </c>
      <c r="H52" s="14">
        <v>720.46</v>
      </c>
      <c r="I52" s="14">
        <f t="shared" si="0"/>
        <v>62.646504</v>
      </c>
      <c r="J52" s="49">
        <f t="shared" si="1"/>
        <v>0.31323252000000001</v>
      </c>
      <c r="K52" s="49">
        <f t="shared" si="2"/>
        <v>0.93969756000000004</v>
      </c>
      <c r="L52" s="15">
        <v>7.4999999999999997E-2</v>
      </c>
      <c r="M52" s="50"/>
      <c r="N52" s="9">
        <f t="shared" si="3"/>
        <v>12.529300800000001</v>
      </c>
      <c r="O52" s="49"/>
    </row>
    <row r="53" spans="3:18" ht="13.8" x14ac:dyDescent="0.25">
      <c r="D53" s="47">
        <v>45778</v>
      </c>
      <c r="E53" s="48" t="s">
        <v>12</v>
      </c>
      <c r="F53" s="48" t="s">
        <v>76</v>
      </c>
      <c r="G53" s="48" t="s">
        <v>7</v>
      </c>
      <c r="H53" s="14">
        <v>562.07000000000005</v>
      </c>
      <c r="I53" s="14">
        <f t="shared" si="0"/>
        <v>49.595168000000001</v>
      </c>
      <c r="J53" s="49">
        <f t="shared" si="1"/>
        <v>0.24797584</v>
      </c>
      <c r="K53" s="49">
        <f t="shared" si="2"/>
        <v>0.74392751999999995</v>
      </c>
      <c r="L53" s="15">
        <v>7.4999999999999997E-2</v>
      </c>
      <c r="M53" s="50"/>
      <c r="N53" s="9">
        <f t="shared" si="3"/>
        <v>9.9190336000000006</v>
      </c>
      <c r="O53" s="49"/>
      <c r="P53" s="9">
        <f>AVERAGE(N53:N54)</f>
        <v>9.8699232000000006</v>
      </c>
      <c r="Q53" s="9">
        <f>_xlfn.STDEV.S(N53:N54)</f>
        <v>6.9452593733567644E-2</v>
      </c>
      <c r="R53" s="9">
        <f>MEDIAN(N53:N54)</f>
        <v>9.8699232000000006</v>
      </c>
    </row>
    <row r="54" spans="3:18" ht="13.8" x14ac:dyDescent="0.25">
      <c r="D54" s="47">
        <v>45778</v>
      </c>
      <c r="E54" s="13" t="s">
        <v>12</v>
      </c>
      <c r="F54" s="13" t="s">
        <v>78</v>
      </c>
      <c r="G54" s="48" t="s">
        <v>7</v>
      </c>
      <c r="H54" s="14">
        <v>556.11</v>
      </c>
      <c r="I54" s="14">
        <f t="shared" si="0"/>
        <v>49.104064000000001</v>
      </c>
      <c r="J54" s="49">
        <f t="shared" si="1"/>
        <v>0.24552032000000001</v>
      </c>
      <c r="K54" s="49">
        <f t="shared" si="2"/>
        <v>0.73656096000000004</v>
      </c>
      <c r="L54" s="15">
        <v>7.4999999999999997E-2</v>
      </c>
      <c r="M54" s="50"/>
      <c r="N54" s="9">
        <f t="shared" si="3"/>
        <v>9.8208128000000006</v>
      </c>
      <c r="O54" s="49"/>
    </row>
    <row r="55" spans="3:18" ht="13.8" x14ac:dyDescent="0.25">
      <c r="D55" s="47">
        <v>45778</v>
      </c>
      <c r="E55" s="48" t="s">
        <v>10</v>
      </c>
      <c r="F55" s="48" t="s">
        <v>76</v>
      </c>
      <c r="G55" s="48" t="s">
        <v>9</v>
      </c>
      <c r="H55" s="14">
        <v>481.81</v>
      </c>
      <c r="I55" s="14">
        <f t="shared" si="0"/>
        <v>42.981743999999999</v>
      </c>
      <c r="J55" s="49">
        <f t="shared" si="1"/>
        <v>0.21490872</v>
      </c>
      <c r="K55" s="49">
        <f t="shared" si="2"/>
        <v>0.64472616000000005</v>
      </c>
      <c r="L55" s="15">
        <v>7.4999999999999997E-2</v>
      </c>
      <c r="M55" s="50"/>
      <c r="N55" s="9">
        <f t="shared" si="3"/>
        <v>8.5963488000000012</v>
      </c>
      <c r="O55" s="49"/>
      <c r="P55" s="9">
        <f>AVERAGE(N55:N56)</f>
        <v>8.7223384000000017</v>
      </c>
      <c r="Q55" s="9">
        <f>_xlfn.STDEV.S(N55:N56)</f>
        <v>0.17817620103796197</v>
      </c>
      <c r="R55" s="9">
        <f>MEDIAN(N55:N56)</f>
        <v>8.7223384000000017</v>
      </c>
    </row>
    <row r="56" spans="3:18" ht="13.8" x14ac:dyDescent="0.25">
      <c r="D56" s="47">
        <v>45778</v>
      </c>
      <c r="E56" s="13" t="s">
        <v>10</v>
      </c>
      <c r="F56" s="13" t="s">
        <v>78</v>
      </c>
      <c r="G56" s="48" t="s">
        <v>9</v>
      </c>
      <c r="H56" s="14">
        <v>497.1</v>
      </c>
      <c r="I56" s="14">
        <f t="shared" si="0"/>
        <v>44.241640000000004</v>
      </c>
      <c r="J56" s="49">
        <f t="shared" si="1"/>
        <v>0.22120820000000002</v>
      </c>
      <c r="K56" s="49">
        <f t="shared" si="2"/>
        <v>0.66362460000000012</v>
      </c>
      <c r="L56" s="15">
        <v>7.4999999999999997E-2</v>
      </c>
      <c r="M56" s="50"/>
      <c r="N56" s="9">
        <f t="shared" si="3"/>
        <v>8.8483280000000022</v>
      </c>
      <c r="O56" s="49"/>
    </row>
    <row r="57" spans="3:18" ht="13.8" x14ac:dyDescent="0.25">
      <c r="D57" s="47">
        <v>45778</v>
      </c>
      <c r="E57" s="48" t="s">
        <v>11</v>
      </c>
      <c r="F57" s="48" t="s">
        <v>76</v>
      </c>
      <c r="G57" s="48" t="s">
        <v>9</v>
      </c>
      <c r="H57" s="14">
        <v>1431.39</v>
      </c>
      <c r="I57" s="14">
        <f t="shared" si="0"/>
        <v>121.22713600000002</v>
      </c>
      <c r="J57" s="49">
        <f t="shared" si="1"/>
        <v>0.60613568000000007</v>
      </c>
      <c r="K57" s="49">
        <f t="shared" si="2"/>
        <v>1.8184070400000003</v>
      </c>
      <c r="L57" s="15">
        <v>7.4999999999999997E-2</v>
      </c>
      <c r="M57" s="50"/>
      <c r="N57" s="9">
        <f t="shared" si="3"/>
        <v>24.245427200000005</v>
      </c>
      <c r="O57" s="49"/>
      <c r="P57" s="9">
        <f>AVERAGE(N57:N58)</f>
        <v>23.635996800000004</v>
      </c>
      <c r="Q57" s="9">
        <f>_xlfn.STDEV.S(N57:N58)</f>
        <v>0.86186473700246136</v>
      </c>
      <c r="R57" s="9">
        <f>MEDIAN(N57:N58)</f>
        <v>23.635996800000004</v>
      </c>
    </row>
    <row r="58" spans="3:18" ht="13.8" x14ac:dyDescent="0.25">
      <c r="D58" s="47">
        <v>45778</v>
      </c>
      <c r="E58" s="13" t="s">
        <v>11</v>
      </c>
      <c r="F58" s="13" t="s">
        <v>78</v>
      </c>
      <c r="G58" s="48" t="s">
        <v>9</v>
      </c>
      <c r="H58" s="14">
        <v>1357.43</v>
      </c>
      <c r="I58" s="14">
        <f t="shared" si="0"/>
        <v>115.13283200000001</v>
      </c>
      <c r="J58" s="49">
        <f t="shared" si="1"/>
        <v>0.57566416000000009</v>
      </c>
      <c r="K58" s="49">
        <f t="shared" si="2"/>
        <v>1.7269924800000003</v>
      </c>
      <c r="L58" s="15">
        <v>7.4999999999999997E-2</v>
      </c>
      <c r="M58" s="50"/>
      <c r="N58" s="9">
        <f t="shared" si="3"/>
        <v>23.026566400000004</v>
      </c>
      <c r="O58" s="49"/>
    </row>
    <row r="59" spans="3:18" ht="13.8" x14ac:dyDescent="0.25">
      <c r="D59" s="47">
        <v>45778</v>
      </c>
      <c r="E59" s="48" t="s">
        <v>12</v>
      </c>
      <c r="F59" s="48" t="s">
        <v>76</v>
      </c>
      <c r="G59" s="48" t="s">
        <v>9</v>
      </c>
      <c r="H59" s="14">
        <v>1036.77</v>
      </c>
      <c r="I59" s="14">
        <f t="shared" si="0"/>
        <v>88.710448</v>
      </c>
      <c r="J59" s="49">
        <f t="shared" si="1"/>
        <v>0.44355223999999999</v>
      </c>
      <c r="K59" s="49">
        <f t="shared" si="2"/>
        <v>1.3306567199999999</v>
      </c>
      <c r="L59" s="15">
        <v>7.4999999999999997E-2</v>
      </c>
      <c r="M59" s="50"/>
      <c r="N59" s="9">
        <f t="shared" si="3"/>
        <v>17.7420896</v>
      </c>
      <c r="O59" s="49"/>
      <c r="P59" s="9">
        <f>AVERAGE(N59:N60)</f>
        <v>17.899061600000003</v>
      </c>
      <c r="Q59" s="9">
        <f>_xlfn.STDEV.S(N59:N60)</f>
        <v>0.22199193131283151</v>
      </c>
      <c r="R59" s="9">
        <f>MEDIAN(N59:N60)</f>
        <v>17.899061600000003</v>
      </c>
    </row>
    <row r="60" spans="3:18" ht="13.8" x14ac:dyDescent="0.25">
      <c r="D60" s="47">
        <v>45778</v>
      </c>
      <c r="E60" s="13" t="s">
        <v>12</v>
      </c>
      <c r="F60" s="13" t="s">
        <v>78</v>
      </c>
      <c r="G60" s="48" t="s">
        <v>9</v>
      </c>
      <c r="H60" s="14">
        <v>1055.82</v>
      </c>
      <c r="I60" s="14">
        <f t="shared" si="0"/>
        <v>90.280168000000003</v>
      </c>
      <c r="J60" s="49">
        <f t="shared" si="1"/>
        <v>0.45140084000000003</v>
      </c>
      <c r="K60" s="49">
        <f t="shared" si="2"/>
        <v>1.3542025200000001</v>
      </c>
      <c r="L60" s="15">
        <v>7.4999999999999997E-2</v>
      </c>
      <c r="M60" s="50"/>
      <c r="N60" s="9">
        <f t="shared" si="3"/>
        <v>18.056033600000003</v>
      </c>
      <c r="O60" s="49"/>
    </row>
    <row r="61" spans="3:18" ht="13.8" x14ac:dyDescent="0.25">
      <c r="J61" s="49"/>
      <c r="K61" s="49"/>
      <c r="M61" s="50"/>
    </row>
    <row r="62" spans="3:18" ht="13.8" x14ac:dyDescent="0.25">
      <c r="D62" s="47">
        <v>45749</v>
      </c>
      <c r="E62" s="48" t="s">
        <v>11</v>
      </c>
      <c r="F62" s="48" t="s">
        <v>76</v>
      </c>
      <c r="G62" s="48" t="s">
        <v>9</v>
      </c>
      <c r="H62" s="14">
        <v>1064.67</v>
      </c>
      <c r="I62" s="14">
        <f t="shared" ref="I62:I63" si="4">($B$13*H62)-$B$14</f>
        <v>91.009408000000008</v>
      </c>
      <c r="J62" s="49">
        <f t="shared" ref="J62:J63" si="5">I62*(($B$7+$B$8)/1000)</f>
        <v>0.45504704000000007</v>
      </c>
      <c r="K62" s="49">
        <f t="shared" ref="K62:K63" si="6">J62*($B$9/$B$8)</f>
        <v>1.3651411200000001</v>
      </c>
      <c r="L62" s="15">
        <v>7.4999999999999997E-2</v>
      </c>
      <c r="M62" s="50"/>
      <c r="N62" s="9">
        <f t="shared" si="3"/>
        <v>18.201881600000004</v>
      </c>
      <c r="P62" s="9">
        <f>AVERAGE(N62:N63)</f>
        <v>17.923204800000001</v>
      </c>
      <c r="Q62" s="9">
        <f>_xlfn.STDEV.S(N62:N63)</f>
        <v>0.39410851007873632</v>
      </c>
      <c r="R62" s="9">
        <f>MEDIAN(N62:N63)</f>
        <v>17.923204800000001</v>
      </c>
    </row>
    <row r="63" spans="3:18" ht="13.8" x14ac:dyDescent="0.25">
      <c r="D63" s="47">
        <v>45749</v>
      </c>
      <c r="E63" s="48" t="s">
        <v>11</v>
      </c>
      <c r="F63" s="48" t="s">
        <v>78</v>
      </c>
      <c r="G63" s="48" t="s">
        <v>9</v>
      </c>
      <c r="H63" s="14">
        <v>1030.8499999999999</v>
      </c>
      <c r="I63" s="14">
        <f t="shared" si="4"/>
        <v>88.222639999999998</v>
      </c>
      <c r="J63" s="49">
        <f t="shared" si="5"/>
        <v>0.44111319999999998</v>
      </c>
      <c r="K63" s="49">
        <f t="shared" si="6"/>
        <v>1.3233395999999999</v>
      </c>
      <c r="L63" s="15">
        <v>7.4999999999999997E-2</v>
      </c>
      <c r="M63" s="50"/>
      <c r="N63" s="9">
        <f t="shared" si="3"/>
        <v>17.644528000000001</v>
      </c>
    </row>
  </sheetData>
  <mergeCells count="1"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FvFm</vt:lpstr>
      <vt:lpstr>HPLC</vt:lpstr>
      <vt:lpstr>Fluor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Schlenker</dc:creator>
  <cp:lastModifiedBy>Cat Schlenker</cp:lastModifiedBy>
  <dcterms:created xsi:type="dcterms:W3CDTF">2025-05-14T11:57:01Z</dcterms:created>
  <dcterms:modified xsi:type="dcterms:W3CDTF">2025-05-14T13:11:55Z</dcterms:modified>
</cp:coreProperties>
</file>