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C:\Users\cathe\Dropbox\PC\Desktop\"/>
    </mc:Choice>
  </mc:AlternateContent>
  <xr:revisionPtr revIDLastSave="0" documentId="8_{3FC0F9F3-0ACB-4A36-8A78-3DD7C8D5716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H16" i="4"/>
  <c r="G16" i="4" s="1"/>
  <c r="L16" i="4"/>
  <c r="AC16" i="4"/>
  <c r="AF16" i="4"/>
  <c r="A17" i="4"/>
  <c r="B17" i="4"/>
  <c r="C17" i="4"/>
  <c r="D17" i="4"/>
  <c r="E17" i="4"/>
  <c r="F17" i="4"/>
  <c r="H17" i="4"/>
  <c r="G17" i="4" s="1"/>
  <c r="L17" i="4"/>
  <c r="AF17" i="4"/>
  <c r="A18" i="4"/>
  <c r="B18" i="4"/>
  <c r="C18" i="4"/>
  <c r="D18" i="4"/>
  <c r="E18" i="4"/>
  <c r="F18" i="4"/>
  <c r="H18" i="4"/>
  <c r="G18" i="4" s="1"/>
  <c r="L18" i="4"/>
  <c r="AC18" i="4"/>
  <c r="AF18" i="4"/>
  <c r="A19" i="4"/>
  <c r="B19" i="4"/>
  <c r="C19" i="4"/>
  <c r="D19" i="4"/>
  <c r="E19" i="4"/>
  <c r="F19" i="4"/>
  <c r="H19" i="4"/>
  <c r="G19" i="4" s="1"/>
  <c r="L19" i="4"/>
  <c r="O19" i="4"/>
  <c r="AC19" i="4"/>
  <c r="AF19" i="4"/>
  <c r="A20" i="4"/>
  <c r="B20" i="4"/>
  <c r="C20" i="4"/>
  <c r="D20" i="4"/>
  <c r="E20" i="4"/>
  <c r="F20" i="4"/>
  <c r="H20" i="4"/>
  <c r="G20" i="4" s="1"/>
  <c r="L20" i="4"/>
  <c r="O20" i="4"/>
  <c r="P20" i="4"/>
  <c r="X20" i="4"/>
  <c r="AC20" i="4"/>
  <c r="AF20" i="4"/>
  <c r="A21" i="4"/>
  <c r="B21" i="4"/>
  <c r="C21" i="4"/>
  <c r="D21" i="4"/>
  <c r="E21" i="4"/>
  <c r="F21" i="4"/>
  <c r="H21" i="4"/>
  <c r="G21" i="4" s="1"/>
  <c r="K21" i="4"/>
  <c r="L21" i="4"/>
  <c r="O21" i="4"/>
  <c r="P21" i="4"/>
  <c r="X21" i="4"/>
  <c r="AC21" i="4"/>
  <c r="AF21" i="4"/>
  <c r="A22" i="4"/>
  <c r="B22" i="4"/>
  <c r="C22" i="4"/>
  <c r="D22" i="4"/>
  <c r="E22" i="4"/>
  <c r="F22" i="4"/>
  <c r="H22" i="4"/>
  <c r="G22" i="4" s="1"/>
  <c r="K22" i="4"/>
  <c r="L22" i="4"/>
  <c r="O22" i="4"/>
  <c r="P22" i="4"/>
  <c r="X22" i="4"/>
  <c r="AC22" i="4"/>
  <c r="AF22" i="4"/>
  <c r="A23" i="4"/>
  <c r="B23" i="4"/>
  <c r="C23" i="4"/>
  <c r="D23" i="4"/>
  <c r="E23" i="4"/>
  <c r="F23" i="4"/>
  <c r="H23" i="4"/>
  <c r="G23" i="4" s="1"/>
  <c r="I23" i="4"/>
  <c r="K23" i="4"/>
  <c r="L23" i="4"/>
  <c r="O23" i="4"/>
  <c r="P23" i="4"/>
  <c r="X23" i="4"/>
  <c r="AC23" i="4"/>
  <c r="AF23" i="4"/>
  <c r="A24" i="4"/>
  <c r="B24" i="4"/>
  <c r="C24" i="4"/>
  <c r="D24" i="4"/>
  <c r="E24" i="4"/>
  <c r="F24" i="4"/>
  <c r="H24" i="4"/>
  <c r="G24" i="4" s="1"/>
  <c r="K24" i="4"/>
  <c r="L24" i="4"/>
  <c r="O24" i="4"/>
  <c r="P24" i="4"/>
  <c r="X24" i="4"/>
  <c r="AC24" i="4"/>
  <c r="AF24" i="4"/>
  <c r="A25" i="4"/>
  <c r="B25" i="4"/>
  <c r="C25" i="4"/>
  <c r="D25" i="4"/>
  <c r="E25" i="4"/>
  <c r="F25" i="4"/>
  <c r="H25" i="4"/>
  <c r="G25" i="4" s="1"/>
  <c r="K25" i="4"/>
  <c r="L25" i="4"/>
  <c r="P25" i="4"/>
  <c r="AF25" i="4"/>
  <c r="A26" i="4"/>
  <c r="B26" i="4"/>
  <c r="C26" i="4"/>
  <c r="D26" i="4"/>
  <c r="E26" i="4"/>
  <c r="F26" i="4"/>
  <c r="H26" i="4"/>
  <c r="G26" i="4" s="1"/>
  <c r="K26" i="4"/>
  <c r="L26" i="4"/>
  <c r="P26" i="4"/>
  <c r="AC26" i="4"/>
  <c r="AF26" i="4"/>
  <c r="A27" i="4"/>
  <c r="B27" i="4"/>
  <c r="C27" i="4"/>
  <c r="D27" i="4"/>
  <c r="E27" i="4"/>
  <c r="F27" i="4"/>
  <c r="H27" i="4"/>
  <c r="G27" i="4" s="1"/>
  <c r="K27" i="4"/>
  <c r="L27" i="4"/>
  <c r="P27" i="4"/>
  <c r="AF27" i="4"/>
  <c r="A28" i="4"/>
  <c r="B28" i="4"/>
  <c r="C28" i="4"/>
  <c r="D28" i="4"/>
  <c r="E28" i="4"/>
  <c r="F28" i="4"/>
  <c r="H28" i="4"/>
  <c r="G28" i="4" s="1"/>
  <c r="K28" i="4"/>
  <c r="L28" i="4"/>
  <c r="P28" i="4"/>
  <c r="X28" i="4"/>
  <c r="AF28" i="4"/>
  <c r="A29" i="4"/>
  <c r="B29" i="4"/>
  <c r="C29" i="4"/>
  <c r="D29" i="4"/>
  <c r="E29" i="4"/>
  <c r="F29" i="4"/>
  <c r="H29" i="4"/>
  <c r="G29" i="4" s="1"/>
  <c r="K29" i="4"/>
  <c r="L29" i="4"/>
  <c r="P29" i="4"/>
  <c r="X29" i="4"/>
  <c r="AF29" i="4"/>
  <c r="A30" i="4"/>
  <c r="B30" i="4"/>
  <c r="C30" i="4"/>
  <c r="D30" i="4"/>
  <c r="E30" i="4"/>
  <c r="F30" i="4"/>
  <c r="H30" i="4"/>
  <c r="G30" i="4" s="1"/>
  <c r="K30" i="4"/>
  <c r="L30" i="4"/>
  <c r="O30" i="4"/>
  <c r="P30" i="4"/>
  <c r="X30" i="4"/>
  <c r="AC30" i="4"/>
  <c r="AF30" i="4"/>
  <c r="A31" i="4"/>
  <c r="B31" i="4"/>
  <c r="C31" i="4"/>
  <c r="D31" i="4"/>
  <c r="E31" i="4"/>
  <c r="F31" i="4"/>
  <c r="H31" i="4"/>
  <c r="G31" i="4" s="1"/>
  <c r="K31" i="4"/>
  <c r="L31" i="4"/>
  <c r="O31" i="4"/>
  <c r="P31" i="4"/>
  <c r="X31" i="4"/>
  <c r="AC31" i="4"/>
  <c r="AF31" i="4"/>
  <c r="A32" i="4"/>
  <c r="B32" i="4"/>
  <c r="C32" i="4"/>
  <c r="D32" i="4"/>
  <c r="E32" i="4"/>
  <c r="F32" i="4"/>
  <c r="G32" i="4"/>
  <c r="M32" i="4" s="1"/>
  <c r="H32" i="4"/>
  <c r="K32" i="4"/>
  <c r="L32" i="4"/>
  <c r="O32" i="4"/>
  <c r="P32" i="4"/>
  <c r="X32" i="4"/>
  <c r="Z32" i="4"/>
  <c r="AA32" i="4"/>
  <c r="AG32" i="4" s="1"/>
  <c r="AC32" i="4"/>
  <c r="AF32" i="4"/>
  <c r="A33" i="4"/>
  <c r="B33" i="4"/>
  <c r="C33" i="4"/>
  <c r="D33" i="4"/>
  <c r="E33" i="4"/>
  <c r="F33" i="4"/>
  <c r="H33" i="4"/>
  <c r="G33" i="4" s="1"/>
  <c r="I33" i="4"/>
  <c r="K33" i="4"/>
  <c r="L33" i="4"/>
  <c r="O33" i="4"/>
  <c r="P33" i="4"/>
  <c r="X33" i="4"/>
  <c r="AC33" i="4"/>
  <c r="AF33" i="4"/>
  <c r="A34" i="4"/>
  <c r="B34" i="4"/>
  <c r="C34" i="4"/>
  <c r="D34" i="4"/>
  <c r="E34" i="4"/>
  <c r="F34" i="4"/>
  <c r="H34" i="4"/>
  <c r="G34" i="4" s="1"/>
  <c r="L34" i="4"/>
  <c r="O34" i="4"/>
  <c r="P34" i="4"/>
  <c r="X34" i="4"/>
  <c r="AC34" i="4"/>
  <c r="AF34" i="4"/>
  <c r="A35" i="4"/>
  <c r="B35" i="4"/>
  <c r="C35" i="4"/>
  <c r="D35" i="4"/>
  <c r="E35" i="4"/>
  <c r="F35" i="4"/>
  <c r="H35" i="4"/>
  <c r="G35" i="4" s="1"/>
  <c r="I35" i="4"/>
  <c r="K35" i="4"/>
  <c r="L35" i="4"/>
  <c r="O35" i="4"/>
  <c r="P35" i="4"/>
  <c r="X35" i="4"/>
  <c r="AC35" i="4"/>
  <c r="AF35" i="4"/>
  <c r="A36" i="4"/>
  <c r="B36" i="4"/>
  <c r="C36" i="4"/>
  <c r="D36" i="4"/>
  <c r="E36" i="4"/>
  <c r="F36" i="4"/>
  <c r="G36" i="4"/>
  <c r="M36" i="4" s="1"/>
  <c r="H36" i="4"/>
  <c r="K36" i="4"/>
  <c r="L36" i="4"/>
  <c r="N36" i="4"/>
  <c r="O36" i="4"/>
  <c r="P36" i="4"/>
  <c r="Q36" i="4"/>
  <c r="R36" i="4"/>
  <c r="S36" i="4"/>
  <c r="X36" i="4"/>
  <c r="Z36" i="4"/>
  <c r="AA36" i="4"/>
  <c r="AG36" i="4" s="1"/>
  <c r="AC36" i="4"/>
  <c r="AD36" i="4"/>
  <c r="AF36" i="4"/>
  <c r="A37" i="4"/>
  <c r="B37" i="4"/>
  <c r="C37" i="4"/>
  <c r="D37" i="4"/>
  <c r="E37" i="4"/>
  <c r="F37" i="4"/>
  <c r="H37" i="4"/>
  <c r="G37" i="4" s="1"/>
  <c r="K37" i="4"/>
  <c r="L37" i="4"/>
  <c r="O37" i="4"/>
  <c r="P37" i="4"/>
  <c r="X37" i="4"/>
  <c r="AC37" i="4"/>
  <c r="AF37" i="4"/>
  <c r="A38" i="4"/>
  <c r="B38" i="4"/>
  <c r="C38" i="4"/>
  <c r="D38" i="4"/>
  <c r="E38" i="4"/>
  <c r="F38" i="4"/>
  <c r="H38" i="4"/>
  <c r="G38" i="4" s="1"/>
  <c r="K38" i="4"/>
  <c r="L38" i="4"/>
  <c r="O38" i="4"/>
  <c r="P38" i="4"/>
  <c r="X38" i="4"/>
  <c r="AC38" i="4"/>
  <c r="AF38" i="4"/>
  <c r="A39" i="4"/>
  <c r="B39" i="4"/>
  <c r="C39" i="4"/>
  <c r="D39" i="4"/>
  <c r="E39" i="4"/>
  <c r="F39" i="4"/>
  <c r="H39" i="4"/>
  <c r="G39" i="4" s="1"/>
  <c r="L39" i="4"/>
  <c r="O39" i="4"/>
  <c r="P39" i="4"/>
  <c r="X39" i="4"/>
  <c r="AC39" i="4"/>
  <c r="AF39" i="4"/>
  <c r="A40" i="4"/>
  <c r="B40" i="4"/>
  <c r="C40" i="4"/>
  <c r="D40" i="4"/>
  <c r="E40" i="4"/>
  <c r="F40" i="4"/>
  <c r="H40" i="4"/>
  <c r="G40" i="4" s="1"/>
  <c r="L40" i="4"/>
  <c r="N40" i="4"/>
  <c r="P40" i="4"/>
  <c r="AF40" i="4"/>
  <c r="A41" i="4"/>
  <c r="B41" i="4"/>
  <c r="C41" i="4"/>
  <c r="D41" i="4"/>
  <c r="E41" i="4"/>
  <c r="F41" i="4"/>
  <c r="H41" i="4"/>
  <c r="G41" i="4" s="1"/>
  <c r="L41" i="4"/>
  <c r="N41" i="4"/>
  <c r="P41" i="4"/>
  <c r="AF41" i="4"/>
  <c r="A42" i="4"/>
  <c r="B42" i="4"/>
  <c r="C42" i="4"/>
  <c r="D42" i="4"/>
  <c r="E42" i="4"/>
  <c r="F42" i="4"/>
  <c r="H42" i="4"/>
  <c r="G42" i="4" s="1"/>
  <c r="L42" i="4"/>
  <c r="N42" i="4"/>
  <c r="P42" i="4"/>
  <c r="AF42" i="4"/>
  <c r="A43" i="4"/>
  <c r="B43" i="4"/>
  <c r="C43" i="4"/>
  <c r="D43" i="4"/>
  <c r="E43" i="4"/>
  <c r="F43" i="4"/>
  <c r="H43" i="4"/>
  <c r="G43" i="4" s="1"/>
  <c r="L43" i="4"/>
  <c r="N43" i="4"/>
  <c r="P43" i="4"/>
  <c r="A44" i="4"/>
  <c r="B44" i="4"/>
  <c r="C44" i="4"/>
  <c r="D44" i="4"/>
  <c r="E44" i="4"/>
  <c r="F44" i="4"/>
  <c r="G44" i="4"/>
  <c r="M44" i="4" s="1"/>
  <c r="H44" i="4"/>
  <c r="L44" i="4"/>
  <c r="N44" i="4"/>
  <c r="P44" i="4"/>
  <c r="Y44" i="4"/>
  <c r="Z44" i="4"/>
  <c r="AA44" i="4"/>
  <c r="AC44" i="4"/>
  <c r="A45" i="4"/>
  <c r="B45" i="4"/>
  <c r="C45" i="4"/>
  <c r="D45" i="4"/>
  <c r="E45" i="4"/>
  <c r="F45" i="4"/>
  <c r="H45" i="4"/>
  <c r="G45" i="4" s="1"/>
  <c r="L45" i="4"/>
  <c r="N45" i="4"/>
  <c r="P45" i="4"/>
  <c r="AF45" i="4"/>
  <c r="A46" i="4"/>
  <c r="B46" i="4"/>
  <c r="C46" i="4"/>
  <c r="D46" i="4"/>
  <c r="E46" i="4"/>
  <c r="F46" i="4"/>
  <c r="H46" i="4"/>
  <c r="G46" i="4" s="1"/>
  <c r="L46" i="4"/>
  <c r="N46" i="4"/>
  <c r="P46" i="4"/>
  <c r="A47" i="4"/>
  <c r="B47" i="4"/>
  <c r="C47" i="4"/>
  <c r="D47" i="4"/>
  <c r="E47" i="4"/>
  <c r="F47" i="4"/>
  <c r="H47" i="4"/>
  <c r="G47" i="4" s="1"/>
  <c r="L47" i="4"/>
  <c r="N47" i="4"/>
  <c r="P47" i="4"/>
  <c r="AF47" i="4"/>
  <c r="A48" i="4"/>
  <c r="B48" i="4"/>
  <c r="C48" i="4"/>
  <c r="D48" i="4"/>
  <c r="E48" i="4"/>
  <c r="F48" i="4"/>
  <c r="H48" i="4"/>
  <c r="G48" i="4" s="1"/>
  <c r="L48" i="4"/>
  <c r="N48" i="4"/>
  <c r="P48" i="4"/>
  <c r="A49" i="4"/>
  <c r="B49" i="4"/>
  <c r="C49" i="4"/>
  <c r="D49" i="4"/>
  <c r="E49" i="4"/>
  <c r="F49" i="4"/>
  <c r="H49" i="4"/>
  <c r="G49" i="4" s="1"/>
  <c r="L49" i="4"/>
  <c r="N49" i="4"/>
  <c r="P49" i="4"/>
  <c r="F13" i="2"/>
  <c r="M20" i="4" l="1"/>
  <c r="N20" i="4"/>
  <c r="Q20" i="4"/>
  <c r="AD20" i="4"/>
  <c r="R20" i="4"/>
  <c r="S20" i="4"/>
  <c r="Z20" i="4"/>
  <c r="AA20" i="4"/>
  <c r="AG20" i="4" s="1"/>
  <c r="M28" i="4"/>
  <c r="AD28" i="4"/>
  <c r="AC28" i="4"/>
  <c r="N28" i="4"/>
  <c r="O28" i="4"/>
  <c r="AA28" i="4"/>
  <c r="AG28" i="4" s="1"/>
  <c r="Q28" i="4"/>
  <c r="R28" i="4"/>
  <c r="S28" i="4"/>
  <c r="Z28" i="4"/>
  <c r="M24" i="4"/>
  <c r="Z24" i="4"/>
  <c r="AA24" i="4"/>
  <c r="AG24" i="4" s="1"/>
  <c r="S24" i="4"/>
  <c r="AD24" i="4"/>
  <c r="N24" i="4"/>
  <c r="R24" i="4"/>
  <c r="Q24" i="4"/>
  <c r="M48" i="4"/>
  <c r="Q48" i="4"/>
  <c r="R48" i="4"/>
  <c r="S48" i="4"/>
  <c r="Y48" i="4"/>
  <c r="O48" i="4"/>
  <c r="Z48" i="4"/>
  <c r="AA48" i="4"/>
  <c r="AC48" i="4"/>
  <c r="AD48" i="4"/>
  <c r="AF48" i="4"/>
  <c r="M40" i="4"/>
  <c r="O40" i="4"/>
  <c r="Q40" i="4"/>
  <c r="R40" i="4"/>
  <c r="S40" i="4"/>
  <c r="Y40" i="4"/>
  <c r="Z40" i="4"/>
  <c r="AA40" i="4"/>
  <c r="AG40" i="4" s="1"/>
  <c r="AD40" i="4"/>
  <c r="AC40" i="4"/>
  <c r="S44" i="4"/>
  <c r="S32" i="4"/>
  <c r="R44" i="4"/>
  <c r="R32" i="4"/>
  <c r="Q44" i="4"/>
  <c r="Q32" i="4"/>
  <c r="O44" i="4"/>
  <c r="N32" i="4"/>
  <c r="AF44" i="4"/>
  <c r="AD44" i="4"/>
  <c r="AD32" i="4"/>
  <c r="AG44" i="4"/>
  <c r="J23" i="4"/>
  <c r="V23" i="4"/>
  <c r="W23" i="4"/>
  <c r="M23" i="4"/>
  <c r="Y23" i="4"/>
  <c r="N23" i="4"/>
  <c r="Z23" i="4"/>
  <c r="AA23" i="4"/>
  <c r="AG23" i="4" s="1"/>
  <c r="AB23" i="4"/>
  <c r="Q23" i="4"/>
  <c r="R23" i="4"/>
  <c r="AD23" i="4"/>
  <c r="S23" i="4"/>
  <c r="T23" i="4"/>
  <c r="U23" i="4"/>
  <c r="S22" i="4"/>
  <c r="T22" i="4"/>
  <c r="I22" i="4"/>
  <c r="U22" i="4"/>
  <c r="J22" i="4"/>
  <c r="V22" i="4"/>
  <c r="W22" i="4"/>
  <c r="M22" i="4"/>
  <c r="Y22" i="4"/>
  <c r="N22" i="4"/>
  <c r="Z22" i="4"/>
  <c r="AA22" i="4"/>
  <c r="AG22" i="4" s="1"/>
  <c r="AB22" i="4"/>
  <c r="Q22" i="4"/>
  <c r="R22" i="4"/>
  <c r="AD22" i="4"/>
  <c r="S30" i="4"/>
  <c r="T30" i="4"/>
  <c r="I30" i="4"/>
  <c r="U30" i="4"/>
  <c r="J30" i="4"/>
  <c r="V30" i="4"/>
  <c r="W30" i="4"/>
  <c r="M30" i="4"/>
  <c r="Y30" i="4"/>
  <c r="N30" i="4"/>
  <c r="Z30" i="4"/>
  <c r="AA30" i="4"/>
  <c r="AG30" i="4" s="1"/>
  <c r="AB30" i="4"/>
  <c r="Q30" i="4"/>
  <c r="R30" i="4"/>
  <c r="AD30" i="4"/>
  <c r="AB29" i="4"/>
  <c r="Q29" i="4"/>
  <c r="R29" i="4"/>
  <c r="AD29" i="4"/>
  <c r="S29" i="4"/>
  <c r="T29" i="4"/>
  <c r="I29" i="4"/>
  <c r="U29" i="4"/>
  <c r="AC29" i="4"/>
  <c r="J29" i="4"/>
  <c r="V29" i="4"/>
  <c r="W29" i="4"/>
  <c r="M29" i="4"/>
  <c r="Y29" i="4"/>
  <c r="N29" i="4"/>
  <c r="Z29" i="4"/>
  <c r="O29" i="4"/>
  <c r="AA29" i="4"/>
  <c r="AG29" i="4" s="1"/>
  <c r="S26" i="4"/>
  <c r="T26" i="4"/>
  <c r="I26" i="4"/>
  <c r="U26" i="4"/>
  <c r="J26" i="4"/>
  <c r="V26" i="4"/>
  <c r="W26" i="4"/>
  <c r="X26" i="4"/>
  <c r="M26" i="4"/>
  <c r="Y26" i="4"/>
  <c r="N26" i="4"/>
  <c r="Z26" i="4"/>
  <c r="O26" i="4"/>
  <c r="AA26" i="4"/>
  <c r="AG26" i="4" s="1"/>
  <c r="AB26" i="4"/>
  <c r="Q26" i="4"/>
  <c r="R26" i="4"/>
  <c r="AD26" i="4"/>
  <c r="AB45" i="4"/>
  <c r="R45" i="4"/>
  <c r="T45" i="4"/>
  <c r="S45" i="4"/>
  <c r="I45" i="4"/>
  <c r="U45" i="4"/>
  <c r="AC45" i="4"/>
  <c r="J45" i="4"/>
  <c r="V45" i="4"/>
  <c r="K45" i="4"/>
  <c r="W45" i="4"/>
  <c r="X45" i="4"/>
  <c r="Q45" i="4"/>
  <c r="M45" i="4"/>
  <c r="Y45" i="4"/>
  <c r="AD45" i="4"/>
  <c r="Z45" i="4"/>
  <c r="O45" i="4"/>
  <c r="AA45" i="4"/>
  <c r="AG45" i="4" s="1"/>
  <c r="S46" i="4"/>
  <c r="AF46" i="4"/>
  <c r="J46" i="4"/>
  <c r="V46" i="4"/>
  <c r="K46" i="4"/>
  <c r="X46" i="4"/>
  <c r="M46" i="4"/>
  <c r="Y46" i="4"/>
  <c r="Z46" i="4"/>
  <c r="I46" i="4"/>
  <c r="O46" i="4"/>
  <c r="AA46" i="4"/>
  <c r="AG46" i="4" s="1"/>
  <c r="AB46" i="4"/>
  <c r="T46" i="4"/>
  <c r="Q46" i="4"/>
  <c r="AC46" i="4"/>
  <c r="R46" i="4"/>
  <c r="AD46" i="4"/>
  <c r="U46" i="4"/>
  <c r="W46" i="4"/>
  <c r="J47" i="4"/>
  <c r="V47" i="4"/>
  <c r="W47" i="4"/>
  <c r="M47" i="4"/>
  <c r="Y47" i="4"/>
  <c r="O47" i="4"/>
  <c r="AA47" i="4"/>
  <c r="AG47" i="4" s="1"/>
  <c r="AB47" i="4"/>
  <c r="Q47" i="4"/>
  <c r="AC47" i="4"/>
  <c r="K47" i="4"/>
  <c r="R47" i="4"/>
  <c r="AD47" i="4"/>
  <c r="X47" i="4"/>
  <c r="S47" i="4"/>
  <c r="Z47" i="4"/>
  <c r="T47" i="4"/>
  <c r="I47" i="4"/>
  <c r="U47" i="4"/>
  <c r="J39" i="4"/>
  <c r="V39" i="4"/>
  <c r="M39" i="4"/>
  <c r="Y39" i="4"/>
  <c r="N39" i="4"/>
  <c r="Z39" i="4"/>
  <c r="AH39" i="4" s="1"/>
  <c r="AA39" i="4"/>
  <c r="AG39" i="4" s="1"/>
  <c r="W39" i="4"/>
  <c r="AB39" i="4"/>
  <c r="Q39" i="4"/>
  <c r="K39" i="4"/>
  <c r="R39" i="4"/>
  <c r="AD39" i="4"/>
  <c r="S39" i="4"/>
  <c r="T39" i="4"/>
  <c r="I39" i="4"/>
  <c r="U39" i="4"/>
  <c r="AB21" i="4"/>
  <c r="Q21" i="4"/>
  <c r="R21" i="4"/>
  <c r="AD21" i="4"/>
  <c r="S21" i="4"/>
  <c r="T21" i="4"/>
  <c r="I21" i="4"/>
  <c r="U21" i="4"/>
  <c r="J21" i="4"/>
  <c r="V21" i="4"/>
  <c r="W21" i="4"/>
  <c r="M21" i="4"/>
  <c r="Y21" i="4"/>
  <c r="N21" i="4"/>
  <c r="Z21" i="4"/>
  <c r="AA21" i="4"/>
  <c r="AG21" i="4" s="1"/>
  <c r="S34" i="4"/>
  <c r="U34" i="4"/>
  <c r="I34" i="4"/>
  <c r="J34" i="4"/>
  <c r="V34" i="4"/>
  <c r="K34" i="4"/>
  <c r="W34" i="4"/>
  <c r="M34" i="4"/>
  <c r="Y34" i="4"/>
  <c r="N34" i="4"/>
  <c r="Z34" i="4"/>
  <c r="AA34" i="4"/>
  <c r="AG34" i="4" s="1"/>
  <c r="AB34" i="4"/>
  <c r="Q34" i="4"/>
  <c r="R34" i="4"/>
  <c r="AD34" i="4"/>
  <c r="T34" i="4"/>
  <c r="AB25" i="4"/>
  <c r="Q25" i="4"/>
  <c r="AC25" i="4"/>
  <c r="R25" i="4"/>
  <c r="AD25" i="4"/>
  <c r="S25" i="4"/>
  <c r="T25" i="4"/>
  <c r="I25" i="4"/>
  <c r="U25" i="4"/>
  <c r="J25" i="4"/>
  <c r="V25" i="4"/>
  <c r="W25" i="4"/>
  <c r="X25" i="4"/>
  <c r="M25" i="4"/>
  <c r="Y25" i="4"/>
  <c r="N25" i="4"/>
  <c r="Z25" i="4"/>
  <c r="O25" i="4"/>
  <c r="AA25" i="4"/>
  <c r="AG25" i="4" s="1"/>
  <c r="M16" i="4"/>
  <c r="Y16" i="4"/>
  <c r="N16" i="4"/>
  <c r="Z16" i="4"/>
  <c r="O16" i="4"/>
  <c r="AA16" i="4"/>
  <c r="AG16" i="4" s="1"/>
  <c r="P16" i="4"/>
  <c r="AB16" i="4"/>
  <c r="Q16" i="4"/>
  <c r="R16" i="4"/>
  <c r="AD16" i="4"/>
  <c r="S16" i="4"/>
  <c r="T16" i="4"/>
  <c r="I16" i="4"/>
  <c r="U16" i="4"/>
  <c r="J16" i="4"/>
  <c r="V16" i="4"/>
  <c r="K16" i="4"/>
  <c r="W16" i="4"/>
  <c r="X16" i="4"/>
  <c r="J27" i="4"/>
  <c r="V27" i="4"/>
  <c r="X27" i="4"/>
  <c r="M27" i="4"/>
  <c r="Y27" i="4"/>
  <c r="N27" i="4"/>
  <c r="Z27" i="4"/>
  <c r="O27" i="4"/>
  <c r="AA27" i="4"/>
  <c r="AG27" i="4" s="1"/>
  <c r="AB27" i="4"/>
  <c r="Q27" i="4"/>
  <c r="AC27" i="4"/>
  <c r="W27" i="4"/>
  <c r="R27" i="4"/>
  <c r="AD27" i="4"/>
  <c r="S27" i="4"/>
  <c r="T27" i="4"/>
  <c r="I27" i="4"/>
  <c r="U27" i="4"/>
  <c r="AB33" i="4"/>
  <c r="S33" i="4"/>
  <c r="T33" i="4"/>
  <c r="U33" i="4"/>
  <c r="J33" i="4"/>
  <c r="V33" i="4"/>
  <c r="W33" i="4"/>
  <c r="Q33" i="4"/>
  <c r="R33" i="4"/>
  <c r="M33" i="4"/>
  <c r="Y33" i="4"/>
  <c r="N33" i="4"/>
  <c r="Z33" i="4"/>
  <c r="AA33" i="4"/>
  <c r="AG33" i="4" s="1"/>
  <c r="AD33" i="4"/>
  <c r="S42" i="4"/>
  <c r="I42" i="4"/>
  <c r="K42" i="4"/>
  <c r="J42" i="4"/>
  <c r="V42" i="4"/>
  <c r="X42" i="4"/>
  <c r="M42" i="4"/>
  <c r="Y42" i="4"/>
  <c r="Z42" i="4"/>
  <c r="U42" i="4"/>
  <c r="O42" i="4"/>
  <c r="AA42" i="4"/>
  <c r="AG42" i="4" s="1"/>
  <c r="AB42" i="4"/>
  <c r="T42" i="4"/>
  <c r="W42" i="4"/>
  <c r="Q42" i="4"/>
  <c r="AC42" i="4"/>
  <c r="R42" i="4"/>
  <c r="AD42" i="4"/>
  <c r="P17" i="4"/>
  <c r="AB17" i="4"/>
  <c r="Q17" i="4"/>
  <c r="AC17" i="4"/>
  <c r="R17" i="4"/>
  <c r="AD17" i="4"/>
  <c r="S17" i="4"/>
  <c r="T17" i="4"/>
  <c r="I17" i="4"/>
  <c r="U17" i="4"/>
  <c r="J17" i="4"/>
  <c r="V17" i="4"/>
  <c r="K17" i="4"/>
  <c r="W17" i="4"/>
  <c r="X17" i="4"/>
  <c r="M17" i="4"/>
  <c r="Y17" i="4"/>
  <c r="N17" i="4"/>
  <c r="Z17" i="4"/>
  <c r="O17" i="4"/>
  <c r="AA17" i="4"/>
  <c r="AG17" i="4" s="1"/>
  <c r="S18" i="4"/>
  <c r="T18" i="4"/>
  <c r="I18" i="4"/>
  <c r="U18" i="4"/>
  <c r="J18" i="4"/>
  <c r="V18" i="4"/>
  <c r="K18" i="4"/>
  <c r="W18" i="4"/>
  <c r="X18" i="4"/>
  <c r="M18" i="4"/>
  <c r="Y18" i="4"/>
  <c r="N18" i="4"/>
  <c r="Z18" i="4"/>
  <c r="O18" i="4"/>
  <c r="AA18" i="4"/>
  <c r="AG18" i="4" s="1"/>
  <c r="P18" i="4"/>
  <c r="AB18" i="4"/>
  <c r="Q18" i="4"/>
  <c r="R18" i="4"/>
  <c r="AD18" i="4"/>
  <c r="J19" i="4"/>
  <c r="V19" i="4"/>
  <c r="K19" i="4"/>
  <c r="W19" i="4"/>
  <c r="X19" i="4"/>
  <c r="M19" i="4"/>
  <c r="Y19" i="4"/>
  <c r="N19" i="4"/>
  <c r="Z19" i="4"/>
  <c r="AA19" i="4"/>
  <c r="AG19" i="4" s="1"/>
  <c r="P19" i="4"/>
  <c r="AB19" i="4"/>
  <c r="Q19" i="4"/>
  <c r="R19" i="4"/>
  <c r="AD19" i="4"/>
  <c r="S19" i="4"/>
  <c r="T19" i="4"/>
  <c r="I19" i="4"/>
  <c r="U19" i="4"/>
  <c r="J31" i="4"/>
  <c r="V31" i="4"/>
  <c r="M31" i="4"/>
  <c r="Y31" i="4"/>
  <c r="N31" i="4"/>
  <c r="Z31" i="4"/>
  <c r="AH31" i="4" s="1"/>
  <c r="AA31" i="4"/>
  <c r="AG31" i="4" s="1"/>
  <c r="AB31" i="4"/>
  <c r="Q31" i="4"/>
  <c r="R31" i="4"/>
  <c r="AD31" i="4"/>
  <c r="S31" i="4"/>
  <c r="T31" i="4"/>
  <c r="I31" i="4"/>
  <c r="U31" i="4"/>
  <c r="W31" i="4"/>
  <c r="AB41" i="4"/>
  <c r="Q41" i="4"/>
  <c r="R41" i="4"/>
  <c r="AD41" i="4"/>
  <c r="S41" i="4"/>
  <c r="I41" i="4"/>
  <c r="U41" i="4"/>
  <c r="T41" i="4"/>
  <c r="J41" i="4"/>
  <c r="V41" i="4"/>
  <c r="K41" i="4"/>
  <c r="W41" i="4"/>
  <c r="AC41" i="4"/>
  <c r="X41" i="4"/>
  <c r="M41" i="4"/>
  <c r="Y41" i="4"/>
  <c r="Z41" i="4"/>
  <c r="O41" i="4"/>
  <c r="AA41" i="4"/>
  <c r="AG41" i="4" s="1"/>
  <c r="AB49" i="4"/>
  <c r="AC49" i="4"/>
  <c r="T49" i="4"/>
  <c r="S49" i="4"/>
  <c r="AF49" i="4"/>
  <c r="I49" i="4"/>
  <c r="U49" i="4"/>
  <c r="AD49" i="4"/>
  <c r="J49" i="4"/>
  <c r="V49" i="4"/>
  <c r="K49" i="4"/>
  <c r="W49" i="4"/>
  <c r="X49" i="4"/>
  <c r="Q49" i="4"/>
  <c r="M49" i="4"/>
  <c r="Y49" i="4"/>
  <c r="Z49" i="4"/>
  <c r="O49" i="4"/>
  <c r="AA49" i="4"/>
  <c r="AG49" i="4" s="1"/>
  <c r="R49" i="4"/>
  <c r="J43" i="4"/>
  <c r="V43" i="4"/>
  <c r="Z43" i="4"/>
  <c r="W43" i="4"/>
  <c r="M43" i="4"/>
  <c r="Y43" i="4"/>
  <c r="O43" i="4"/>
  <c r="AA43" i="4"/>
  <c r="X43" i="4"/>
  <c r="AB43" i="4"/>
  <c r="Q43" i="4"/>
  <c r="AC43" i="4"/>
  <c r="R43" i="4"/>
  <c r="AD43" i="4"/>
  <c r="S43" i="4"/>
  <c r="AF43" i="4"/>
  <c r="T43" i="4"/>
  <c r="I43" i="4"/>
  <c r="U43" i="4"/>
  <c r="K43" i="4"/>
  <c r="AB37" i="4"/>
  <c r="AD37" i="4"/>
  <c r="S37" i="4"/>
  <c r="T37" i="4"/>
  <c r="I37" i="4"/>
  <c r="U37" i="4"/>
  <c r="J37" i="4"/>
  <c r="V37" i="4"/>
  <c r="W37" i="4"/>
  <c r="R37" i="4"/>
  <c r="Q37" i="4"/>
  <c r="M37" i="4"/>
  <c r="Y37" i="4"/>
  <c r="N37" i="4"/>
  <c r="Z37" i="4"/>
  <c r="AH37" i="4" s="1"/>
  <c r="AA37" i="4"/>
  <c r="AG37" i="4" s="1"/>
  <c r="S38" i="4"/>
  <c r="T38" i="4"/>
  <c r="U38" i="4"/>
  <c r="J38" i="4"/>
  <c r="V38" i="4"/>
  <c r="W38" i="4"/>
  <c r="M38" i="4"/>
  <c r="Y38" i="4"/>
  <c r="N38" i="4"/>
  <c r="Z38" i="4"/>
  <c r="AA38" i="4"/>
  <c r="AG38" i="4" s="1"/>
  <c r="AB38" i="4"/>
  <c r="I38" i="4"/>
  <c r="Q38" i="4"/>
  <c r="R38" i="4"/>
  <c r="AD38" i="4"/>
  <c r="J35" i="4"/>
  <c r="V35" i="4"/>
  <c r="W35" i="4"/>
  <c r="M35" i="4"/>
  <c r="Y35" i="4"/>
  <c r="N35" i="4"/>
  <c r="Z35" i="4"/>
  <c r="AA35" i="4"/>
  <c r="AG35" i="4" s="1"/>
  <c r="AB35" i="4"/>
  <c r="Q35" i="4"/>
  <c r="R35" i="4"/>
  <c r="AD35" i="4"/>
  <c r="S35" i="4"/>
  <c r="T35" i="4"/>
  <c r="U35" i="4"/>
  <c r="X48" i="4"/>
  <c r="X44" i="4"/>
  <c r="X40" i="4"/>
  <c r="W48" i="4"/>
  <c r="K48" i="4"/>
  <c r="W44" i="4"/>
  <c r="K44" i="4"/>
  <c r="W40" i="4"/>
  <c r="K40" i="4"/>
  <c r="W36" i="4"/>
  <c r="W32" i="4"/>
  <c r="W28" i="4"/>
  <c r="W24" i="4"/>
  <c r="W20" i="4"/>
  <c r="K20" i="4"/>
  <c r="V48" i="4"/>
  <c r="J48" i="4"/>
  <c r="V44" i="4"/>
  <c r="J44" i="4"/>
  <c r="V40" i="4"/>
  <c r="J40" i="4"/>
  <c r="V36" i="4"/>
  <c r="J36" i="4"/>
  <c r="V32" i="4"/>
  <c r="J32" i="4"/>
  <c r="V28" i="4"/>
  <c r="J28" i="4"/>
  <c r="V24" i="4"/>
  <c r="J24" i="4"/>
  <c r="V20" i="4"/>
  <c r="J20" i="4"/>
  <c r="U48" i="4"/>
  <c r="I48" i="4"/>
  <c r="U44" i="4"/>
  <c r="I44" i="4"/>
  <c r="U40" i="4"/>
  <c r="I40" i="4"/>
  <c r="U36" i="4"/>
  <c r="I36" i="4"/>
  <c r="U32" i="4"/>
  <c r="I32" i="4"/>
  <c r="U28" i="4"/>
  <c r="I28" i="4"/>
  <c r="U24" i="4"/>
  <c r="I24" i="4"/>
  <c r="U20" i="4"/>
  <c r="I20" i="4"/>
  <c r="T48" i="4"/>
  <c r="T44" i="4"/>
  <c r="T40" i="4"/>
  <c r="T36" i="4"/>
  <c r="T32" i="4"/>
  <c r="T28" i="4"/>
  <c r="T24" i="4"/>
  <c r="T20" i="4"/>
  <c r="AB48" i="4"/>
  <c r="AH48" i="4" s="1"/>
  <c r="AB44" i="4"/>
  <c r="AH44" i="4" s="1"/>
  <c r="AB40" i="4"/>
  <c r="AH40" i="4" s="1"/>
  <c r="AB36" i="4"/>
  <c r="AH36" i="4" s="1"/>
  <c r="AB32" i="4"/>
  <c r="AH32" i="4" s="1"/>
  <c r="AB28" i="4"/>
  <c r="AB24" i="4"/>
  <c r="AH24" i="4" s="1"/>
  <c r="AB20" i="4"/>
  <c r="AH20" i="4" s="1"/>
  <c r="Y36" i="4"/>
  <c r="Y32" i="4"/>
  <c r="Y28" i="4"/>
  <c r="Y24" i="4"/>
  <c r="Y20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AH33" i="4" l="1"/>
  <c r="AH16" i="4"/>
  <c r="AH42" i="4"/>
  <c r="AH27" i="4"/>
  <c r="AH28" i="4"/>
  <c r="AG48" i="4"/>
  <c r="AH38" i="4"/>
  <c r="AH22" i="4"/>
  <c r="AH43" i="4"/>
  <c r="AH41" i="4"/>
  <c r="AH35" i="4"/>
  <c r="AH17" i="4"/>
  <c r="AH34" i="4"/>
  <c r="AH21" i="4"/>
  <c r="AH23" i="4"/>
  <c r="AH47" i="4"/>
  <c r="AH49" i="4"/>
  <c r="AH25" i="4"/>
  <c r="AH26" i="4"/>
  <c r="AH30" i="4"/>
  <c r="AH18" i="4"/>
  <c r="AH19" i="4"/>
  <c r="AH46" i="4"/>
  <c r="AG43" i="4"/>
  <c r="AH45" i="4"/>
  <c r="AH29" i="4"/>
  <c r="F15" i="4"/>
  <c r="H15" i="4" l="1"/>
  <c r="G15" i="4" s="1"/>
  <c r="AF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B11" i="5"/>
  <c r="A15" i="4"/>
  <c r="B15" i="4"/>
  <c r="C15" i="4"/>
  <c r="D15" i="4"/>
  <c r="E15" i="4"/>
  <c r="AH15" i="4" l="1"/>
  <c r="AG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F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G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H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<sst xmlns="http://schemas.openxmlformats.org/spreadsheetml/2006/main" count="379" uniqueCount="203">
  <si>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</si>
  <si>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</si>
  <si>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</si>
  <si>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</si>
  <si>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</si>
  <si>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</si>
  <si>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</si>
  <si>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</si>
  <si>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</si>
  <si>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</si>
  <si>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</si>
  <si>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</si>
  <si>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</si>
  <si>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</si>
  <si>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</si>
  <si>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</si>
  <si>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</si>
  <si>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</si>
  <si>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</si>
  <si>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</si>
  <si>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</si>
  <si>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Area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</si>
  <si>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</si>
  <si>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</si>
  <si>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</si>
  <si>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</si>
  <si>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</si>
  <si>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</si>
  <si>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</si>
  <si>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</si>
  <si>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</si>
  <si>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</si>
  <si>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</si>
  <si>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</si>
  <si>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</si>
  <si>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</si>
  <si>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</si>
  <si>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</si>
  <si>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</si>
  <si>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</si>
  <si>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</si>
  <si>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</si>
  <si>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</si>
  <si>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</si>
  <si>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</si>
  <si>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</si>
  <si>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</si>
  <si>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</si>
  <si>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</si>
  <si>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</si>
  <si>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</si>
  <si>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</si>
  <si>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</si>
  <si>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</si>
  <si>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</si>
  <si>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</si>
  <si>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</si>
  <si>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</si>
  <si>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</si>
  <si>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</si>
  <si>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</si>
  <si>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</si>
  <si>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</si>
  <si>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</si>
  <si>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</si>
  <si>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</si>
  <si>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</si>
  <si>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</si>
  <si>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</si>
  <si>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</si>
  <si>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</si>
  <si>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</si>
  <si>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</si>
  <si>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</si>
  <si>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</si>
  <si>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</si>
  <si>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</si>
  <si>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 Std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</si>
  <si>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</si>
  <si>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</si>
  <si>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</si>
  <si>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</si>
  <si>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</si>
  <si>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</si>
  <si>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</si>
  <si>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</si>
  <si>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</si>
  <si>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</si>
  <si>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</si>
  <si>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</si>
  <si>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</si>
  <si>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</si>
  <si>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</si>
  <si>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</si>
  <si>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</si>
  <si>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</si>
  <si>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</si>
  <si>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</si>
  <si>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</si>
  <si>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</si>
  <si>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</si>
  <si>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</si>
  <si>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</si>
  <si>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</si>
  <si>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</si>
  <si>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</si>
  <si>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</si>
  <si>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</si>
  <si>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</si>
  <si>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</si>
  <si>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</si>
  <si>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</si>
  <si>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</si>
  <si>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</si>
  <si>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</si>
  <si>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</si>
  <si>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</si>
  <si>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</si>
  <si>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</si>
  <si>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</si>
  <si>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</si>
  <si>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</si>
  <si>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</si>
  <si>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</si>
  <si>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</si>
  <si>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</si>
  <si>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</si>
  <si>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</si>
  <si>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</si>
  <si>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</si>
  <si>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</si>
  <si>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</si>
  <si>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</si>
  <si>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</si>
  <si>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</si>
  <si>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</si>
  <si>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</si>
  <si>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</si>
  <si>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</si>
  <si>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</si>
  <si>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</si>
  <si>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</si>
  <si>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</si>
  <si>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</si>
  <si>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</si>
  <si>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</si>
  <si>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</si>
  <si>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</si>
  <si>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</si>
  <si>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</si>
  <si>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</si>
  <si>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</si>
  <si>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</si>
  <si>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</si>
  <si>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</si>
  <si>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r>
      <t>λ</t>
    </r>
    <r>
      <rPr>
        <b/>
        <vertAlign val="subscript"/>
        <sz val="12"/>
        <rFont val="Daytona Pro Light"/>
        <family val="2"/>
      </rPr>
      <t>max</t>
    </r>
  </si>
  <si>
    <r>
      <t>(µg pigment liter</t>
    </r>
    <r>
      <rPr>
        <vertAlign val="superscript"/>
        <sz val="12"/>
        <rFont val="Daytona Pro Light"/>
        <family val="2"/>
      </rPr>
      <t>-1</t>
    </r>
    <r>
      <rPr>
        <sz val="12"/>
        <rFont val="Daytona Pro Light"/>
        <family val="2"/>
      </rPr>
      <t>)</t>
    </r>
  </si>
  <si>
    <r>
      <t>Chl c</t>
    </r>
    <r>
      <rPr>
        <vertAlign val="subscript"/>
        <sz val="10"/>
        <rFont val="Daytona Pro Light"/>
        <family val="2"/>
      </rPr>
      <t>3</t>
    </r>
  </si>
  <si>
    <r>
      <t>Chl c</t>
    </r>
    <r>
      <rPr>
        <vertAlign val="subscript"/>
        <sz val="10"/>
        <rFont val="Daytona Pro Light"/>
        <family val="2"/>
      </rPr>
      <t>1</t>
    </r>
    <r>
      <rPr>
        <sz val="10"/>
        <rFont val="Daytona Pro Light"/>
        <family val="2"/>
      </rPr>
      <t>c</t>
    </r>
    <r>
      <rPr>
        <vertAlign val="subscript"/>
        <sz val="10"/>
        <rFont val="Daytona Pro Light"/>
        <family val="2"/>
      </rPr>
      <t>2</t>
    </r>
  </si>
  <si>
    <r>
      <t>LOD</t>
    </r>
    <r>
      <rPr>
        <vertAlign val="subscript"/>
        <sz val="10"/>
        <rFont val="Daytona Pro Light"/>
        <family val="2"/>
      </rPr>
      <t>eff</t>
    </r>
  </si>
  <si>
    <r>
      <t>LOQ</t>
    </r>
    <r>
      <rPr>
        <vertAlign val="subscript"/>
        <sz val="10"/>
        <rFont val="Daytona Pro Light"/>
        <family val="2"/>
      </rPr>
      <t>eff</t>
    </r>
  </si>
  <si>
    <r>
      <t>Chl c</t>
    </r>
    <r>
      <rPr>
        <b/>
        <vertAlign val="subscript"/>
        <sz val="10"/>
        <rFont val="Daytona Pro Light"/>
        <family val="2"/>
      </rPr>
      <t>3</t>
    </r>
  </si>
  <si>
    <t>All others were estimated using LC 10AD coefficients</t>
  </si>
  <si>
    <r>
      <rPr>
        <b/>
        <sz val="10"/>
        <color rgb="FFFF0000"/>
        <rFont val="Daytona Pro Light"/>
        <family val="2"/>
      </rPr>
      <t>Red coefficients</t>
    </r>
    <r>
      <rPr>
        <sz val="10"/>
        <rFont val="Daytona Pro Light"/>
        <family val="2"/>
      </rPr>
      <t xml:space="preserve"> were determined from standards</t>
    </r>
  </si>
  <si>
    <t>Dec 21</t>
  </si>
  <si>
    <t>Jun 23</t>
  </si>
  <si>
    <t>T0 A</t>
  </si>
  <si>
    <t>Clambank</t>
  </si>
  <si>
    <t>T0 B</t>
  </si>
  <si>
    <t>T0 C</t>
  </si>
  <si>
    <t>T0 D</t>
  </si>
  <si>
    <t>T0 E</t>
  </si>
  <si>
    <t>Control A</t>
  </si>
  <si>
    <t>Control B</t>
  </si>
  <si>
    <t>Control C</t>
  </si>
  <si>
    <t>DIN A</t>
  </si>
  <si>
    <t>DIN C</t>
  </si>
  <si>
    <t>DIN D</t>
  </si>
  <si>
    <t>DIN E</t>
  </si>
  <si>
    <t>DIN B</t>
  </si>
  <si>
    <t>Control D</t>
  </si>
  <si>
    <t>Control E</t>
  </si>
  <si>
    <t>LP A</t>
  </si>
  <si>
    <t>LP B</t>
  </si>
  <si>
    <t>LP C</t>
  </si>
  <si>
    <t>LP D</t>
  </si>
  <si>
    <t>LP E</t>
  </si>
  <si>
    <t>HP A</t>
  </si>
  <si>
    <t>HP B</t>
  </si>
  <si>
    <t>HP C</t>
  </si>
  <si>
    <t>HP D</t>
  </si>
  <si>
    <t>HP E</t>
  </si>
  <si>
    <t>DIN + LP A</t>
  </si>
  <si>
    <t>DIN + LP B</t>
  </si>
  <si>
    <t>DIN + LP C</t>
  </si>
  <si>
    <t>DIN + LP D</t>
  </si>
  <si>
    <t>DIN + LP E</t>
  </si>
  <si>
    <t>DIN + HP A</t>
  </si>
  <si>
    <r>
      <t xml:space="preserve">DIN + HP </t>
    </r>
    <r>
      <rPr>
        <sz val="10"/>
        <rFont val="Daytona Pro Light"/>
      </rPr>
      <t>B</t>
    </r>
  </si>
  <si>
    <t xml:space="preserve">DIN + HP C </t>
  </si>
  <si>
    <t>DIN + HP D</t>
  </si>
  <si>
    <t>DIN + HP E</t>
  </si>
  <si>
    <t>Bioassay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</si>
</sst>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7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Daytona Pro Light"/>
      <family val="2"/>
    </font>
    <font>
      <sz val="10"/>
      <name val="Daytona Pro Light"/>
      <family val="2"/>
    </font>
    <font>
      <b/>
      <sz val="12"/>
      <name val="Daytona Pro Light"/>
      <family val="2"/>
    </font>
    <font>
      <b/>
      <vertAlign val="subscript"/>
      <sz val="12"/>
      <name val="Daytona Pro Light"/>
      <family val="2"/>
    </font>
    <font>
      <b/>
      <sz val="18"/>
      <color rgb="FFFF0000"/>
      <name val="Daytona Pro Light"/>
      <family val="2"/>
    </font>
    <font>
      <b/>
      <sz val="14"/>
      <color rgb="FFFF0000"/>
      <name val="Daytona Pro Light"/>
      <family val="2"/>
    </font>
    <font>
      <sz val="16"/>
      <name val="Daytona Pro Light"/>
      <family val="2"/>
    </font>
    <font>
      <sz val="16"/>
      <color theme="10"/>
      <name val="Daytona Pro Light"/>
      <family val="2"/>
    </font>
    <font>
      <u/>
      <sz val="16"/>
      <color theme="10"/>
      <name val="Daytona Pro Light"/>
      <family val="2"/>
    </font>
    <font>
      <sz val="10"/>
      <color rgb="FF0070C0"/>
      <name val="Daytona Pro Light"/>
      <family val="2"/>
    </font>
    <font>
      <b/>
      <sz val="14"/>
      <name val="Daytona Pro Light"/>
      <family val="2"/>
    </font>
    <font>
      <sz val="12"/>
      <name val="Daytona Pro Light"/>
      <family val="2"/>
    </font>
    <font>
      <vertAlign val="superscript"/>
      <sz val="12"/>
      <name val="Daytona Pro Light"/>
      <family val="2"/>
    </font>
    <font>
      <b/>
      <i/>
      <sz val="10"/>
      <color rgb="FFFF0000"/>
      <name val="Daytona Pro Light"/>
      <family val="2"/>
    </font>
    <font>
      <vertAlign val="subscript"/>
      <sz val="10"/>
      <name val="Daytona Pro Light"/>
      <family val="2"/>
    </font>
    <font>
      <b/>
      <sz val="10"/>
      <name val="Daytona Pro Light"/>
      <family val="2"/>
    </font>
    <font>
      <b/>
      <vertAlign val="subscript"/>
      <sz val="10"/>
      <name val="Daytona Pro Light"/>
      <family val="2"/>
    </font>
    <font>
      <sz val="10"/>
      <color theme="1"/>
      <name val="Daytona Pro Light"/>
      <family val="2"/>
    </font>
    <font>
      <b/>
      <sz val="10"/>
      <color rgb="FFFF0000"/>
      <name val="Daytona Pro Light"/>
      <family val="2"/>
    </font>
    <font>
      <sz val="10"/>
      <name val="Daytona Pro Light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2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8" applyFont="1" applyFill="1" applyBorder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4" fillId="9" borderId="0" xfId="9" applyNumberFormat="1" applyFont="1" applyFill="1" applyAlignment="1" applyProtection="1"/>
    <xf numFmtId="2" fontId="15" fillId="9" borderId="0" xfId="9" applyNumberFormat="1" applyFont="1" applyFill="1" applyAlignment="1" applyProtection="1"/>
    <xf numFmtId="2" fontId="14" fillId="10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0" fontId="16" fillId="0" borderId="0" xfId="9" applyFont="1" applyAlignment="1" applyProtection="1"/>
    <xf numFmtId="0" fontId="17" fillId="0" borderId="0" xfId="0" applyFont="1"/>
    <xf numFmtId="168" fontId="9" fillId="0" borderId="0" xfId="0" applyNumberFormat="1" applyFont="1"/>
    <xf numFmtId="0" fontId="18" fillId="4" borderId="0" xfId="0" applyFont="1" applyFill="1"/>
    <xf numFmtId="0" fontId="18" fillId="0" borderId="0" xfId="0" applyFont="1"/>
    <xf numFmtId="2" fontId="7" fillId="0" borderId="0" xfId="0" applyNumberFormat="1" applyFont="1"/>
    <xf numFmtId="2" fontId="18" fillId="0" borderId="0" xfId="0" applyNumberFormat="1" applyFont="1"/>
    <xf numFmtId="2" fontId="20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8" fillId="0" borderId="0" xfId="0" applyNumberFormat="1" applyFont="1"/>
    <xf numFmtId="0" fontId="22" fillId="0" borderId="0" xfId="0" applyFont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22" fillId="14" borderId="5" xfId="0" applyFont="1" applyFill="1" applyBorder="1" applyAlignment="1">
      <alignment horizontal="center"/>
    </xf>
    <xf numFmtId="165" fontId="22" fillId="14" borderId="5" xfId="0" applyNumberFormat="1" applyFont="1" applyFill="1" applyBorder="1" applyAlignment="1">
      <alignment horizontal="center"/>
    </xf>
    <xf numFmtId="165" fontId="22" fillId="14" borderId="6" xfId="0" applyNumberFormat="1" applyFont="1" applyFill="1" applyBorder="1" applyAlignment="1">
      <alignment horizontal="center"/>
    </xf>
    <xf numFmtId="0" fontId="22" fillId="14" borderId="8" xfId="0" applyFont="1" applyFill="1" applyBorder="1" applyAlignment="1">
      <alignment horizontal="center"/>
    </xf>
    <xf numFmtId="0" fontId="22" fillId="14" borderId="9" xfId="0" applyFont="1" applyFill="1" applyBorder="1" applyAlignment="1">
      <alignment horizontal="center"/>
    </xf>
    <xf numFmtId="165" fontId="22" fillId="14" borderId="9" xfId="0" applyNumberFormat="1" applyFont="1" applyFill="1" applyBorder="1" applyAlignment="1">
      <alignment horizontal="center"/>
    </xf>
    <xf numFmtId="165" fontId="22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7" fontId="24" fillId="0" borderId="0" xfId="0" applyNumberFormat="1" applyFont="1"/>
    <xf numFmtId="165" fontId="24" fillId="0" borderId="0" xfId="0" applyNumberFormat="1" applyFont="1"/>
    <xf numFmtId="167" fontId="25" fillId="0" borderId="0" xfId="0" applyNumberFormat="1" applyFont="1"/>
    <xf numFmtId="165" fontId="25" fillId="0" borderId="0" xfId="0" applyNumberFormat="1" applyFont="1"/>
    <xf numFmtId="49" fontId="8" fillId="0" borderId="0" xfId="0" applyNumberFormat="1" applyFont="1"/>
    <xf numFmtId="0" fontId="0" fillId="0" borderId="0" xfId="0"/>
    <xf numFmtId="0" fontId="1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>
      <selection activeCell="H24" sqref="H24"/>
    </sheetView>
  </sheetViews>
  <sheetFormatPr defaultColWidth="9.109375" defaultRowHeight="13.2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1">
      <c r="A1" s="1" t="s">
        <v>116</v>
      </c>
    </row>
    <row r="2" spans="1:13" ht="15.6">
      <c r="E2" s="6" t="s">
        <v>43</v>
      </c>
    </row>
    <row r="3" spans="1:13" ht="15.6">
      <c r="E3" s="7"/>
      <c r="F3" s="7" t="s">
        <v>59</v>
      </c>
      <c r="G3" s="8" t="s">
        <v>64</v>
      </c>
      <c r="H3" s="9"/>
      <c r="I3" s="10"/>
      <c r="J3" s="7"/>
      <c r="K3" s="8" t="s">
        <v>80</v>
      </c>
      <c r="L3" s="8" t="s">
        <v>80</v>
      </c>
      <c r="M3" s="7"/>
    </row>
    <row r="4" spans="1:13" ht="18">
      <c r="A4" s="11" t="s">
        <v>27</v>
      </c>
      <c r="B4" s="12">
        <v>45078</v>
      </c>
      <c r="E4" s="7" t="s">
        <v>103</v>
      </c>
      <c r="F4" s="7" t="s">
        <v>155</v>
      </c>
      <c r="G4" s="8" t="s">
        <v>42</v>
      </c>
      <c r="H4" s="9" t="s">
        <v>153</v>
      </c>
      <c r="I4" s="10" t="s">
        <v>155</v>
      </c>
      <c r="J4" s="7" t="s">
        <v>114</v>
      </c>
      <c r="K4" s="8" t="s">
        <v>108</v>
      </c>
      <c r="L4" s="8" t="s">
        <v>48</v>
      </c>
      <c r="M4" s="7" t="s">
        <v>89</v>
      </c>
    </row>
    <row r="5" spans="1:13">
      <c r="A5" s="11" t="s">
        <v>117</v>
      </c>
      <c r="B5" s="13" t="s">
        <v>49</v>
      </c>
    </row>
    <row r="6" spans="1:13">
      <c r="E6" s="2" t="s">
        <v>127</v>
      </c>
      <c r="F6" s="5">
        <v>2500</v>
      </c>
      <c r="G6" s="95">
        <v>2.3536279999999998E-4</v>
      </c>
      <c r="H6" s="96">
        <v>0</v>
      </c>
      <c r="I6" s="5">
        <v>454</v>
      </c>
      <c r="J6" s="2" t="s">
        <v>10</v>
      </c>
    </row>
    <row r="7" spans="1:13">
      <c r="E7" s="2" t="s">
        <v>143</v>
      </c>
      <c r="F7" s="5">
        <v>2700</v>
      </c>
      <c r="G7" s="95">
        <v>2.1792239999999998E-4</v>
      </c>
      <c r="H7" s="96">
        <v>0</v>
      </c>
      <c r="I7" s="5">
        <v>448</v>
      </c>
      <c r="J7" s="2" t="s">
        <v>10</v>
      </c>
    </row>
    <row r="8" spans="1:13">
      <c r="E8" s="2" t="s">
        <v>126</v>
      </c>
      <c r="F8" s="5">
        <v>3185</v>
      </c>
      <c r="G8" s="95">
        <v>1.847408E-4</v>
      </c>
      <c r="H8" s="96">
        <v>0</v>
      </c>
      <c r="I8" s="5">
        <v>459</v>
      </c>
      <c r="J8" s="2" t="s">
        <v>98</v>
      </c>
    </row>
    <row r="9" spans="1:13">
      <c r="A9" s="2" t="s">
        <v>60</v>
      </c>
      <c r="E9" s="2" t="s">
        <v>144</v>
      </c>
      <c r="F9" s="5">
        <v>2900</v>
      </c>
      <c r="G9" s="95">
        <v>2.0290099999999999E-4</v>
      </c>
      <c r="H9" s="96">
        <v>0</v>
      </c>
      <c r="I9" s="5">
        <v>440</v>
      </c>
      <c r="J9" s="2" t="s">
        <v>98</v>
      </c>
    </row>
    <row r="10" spans="1:13">
      <c r="E10" s="2" t="s">
        <v>4</v>
      </c>
      <c r="F10" s="5">
        <v>1470</v>
      </c>
      <c r="G10" s="95">
        <v>1.3205026E-4</v>
      </c>
      <c r="H10" s="96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>
      <c r="A11" s="2" t="s">
        <v>3</v>
      </c>
      <c r="E11" s="2" t="s">
        <v>5</v>
      </c>
      <c r="F11" s="5">
        <v>1420</v>
      </c>
      <c r="G11" s="95">
        <v>1.4815254000000001E-4</v>
      </c>
      <c r="H11" s="96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>
      <c r="E12" s="2" t="s">
        <v>16</v>
      </c>
      <c r="F12" s="5">
        <v>2500</v>
      </c>
      <c r="G12" s="95">
        <v>7.7922244000000005E-5</v>
      </c>
      <c r="H12" s="96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>
      <c r="A13" s="2" t="s">
        <v>61</v>
      </c>
      <c r="E13" s="2" t="s">
        <v>20</v>
      </c>
      <c r="F13" s="5">
        <v>2350</v>
      </c>
      <c r="G13" s="95">
        <v>1.1915286000000001E-4</v>
      </c>
      <c r="H13" s="96">
        <v>0</v>
      </c>
      <c r="I13" s="5">
        <v>446</v>
      </c>
      <c r="J13" s="2" t="s">
        <v>65</v>
      </c>
    </row>
    <row r="14" spans="1:13">
      <c r="B14" s="2" t="s">
        <v>18</v>
      </c>
      <c r="E14" s="2" t="s">
        <v>149</v>
      </c>
      <c r="F14" s="5"/>
      <c r="G14" s="95">
        <v>1.6859013999999999E-4</v>
      </c>
      <c r="H14" s="96">
        <v>0</v>
      </c>
    </row>
    <row r="15" spans="1:13">
      <c r="E15" s="2" t="s">
        <v>24</v>
      </c>
      <c r="F15" s="5">
        <v>2100</v>
      </c>
      <c r="G15" s="95">
        <v>1.0888096E-4</v>
      </c>
      <c r="H15" s="96">
        <v>0</v>
      </c>
      <c r="I15" s="5">
        <v>468</v>
      </c>
      <c r="J15" s="2" t="s">
        <v>72</v>
      </c>
    </row>
    <row r="16" spans="1:13">
      <c r="E16" s="2" t="s">
        <v>25</v>
      </c>
      <c r="F16" s="5">
        <v>594</v>
      </c>
      <c r="G16" s="95">
        <v>9.4391739999999998E-3</v>
      </c>
      <c r="H16" s="96">
        <v>0</v>
      </c>
      <c r="I16" s="5">
        <v>771</v>
      </c>
      <c r="J16" s="2" t="s">
        <v>12</v>
      </c>
      <c r="M16" s="2" t="s">
        <v>91</v>
      </c>
    </row>
    <row r="17" spans="1:13">
      <c r="A17" s="2" t="s">
        <v>163</v>
      </c>
      <c r="E17" s="2" t="s">
        <v>28</v>
      </c>
      <c r="F17" s="5">
        <v>2200</v>
      </c>
      <c r="G17" s="95">
        <v>1.0393204E-4</v>
      </c>
      <c r="H17" s="96">
        <v>0</v>
      </c>
      <c r="I17" s="5">
        <v>466</v>
      </c>
      <c r="J17" s="2" t="s">
        <v>98</v>
      </c>
    </row>
    <row r="18" spans="1:13">
      <c r="A18" s="2" t="s">
        <v>162</v>
      </c>
      <c r="D18" s="99" t="s">
        <v>165</v>
      </c>
      <c r="E18" s="2" t="s">
        <v>36</v>
      </c>
      <c r="F18" s="5">
        <v>876.7</v>
      </c>
      <c r="G18" s="97">
        <v>4.0325000000000002E-4</v>
      </c>
      <c r="H18" s="9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>
      <c r="D19" s="99" t="s">
        <v>164</v>
      </c>
      <c r="E19" s="2" t="s">
        <v>37</v>
      </c>
      <c r="F19" s="5">
        <v>513.6</v>
      </c>
      <c r="G19" s="97">
        <v>4.5591000000000002E-4</v>
      </c>
      <c r="H19" s="9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>
      <c r="E20" s="2" t="s">
        <v>38</v>
      </c>
      <c r="F20" s="5">
        <v>426</v>
      </c>
      <c r="G20" s="95">
        <v>7.4207367999999996E-5</v>
      </c>
      <c r="H20" s="96">
        <v>0</v>
      </c>
      <c r="I20" s="5">
        <v>630.70000000000005</v>
      </c>
      <c r="J20" s="2" t="s">
        <v>8</v>
      </c>
      <c r="K20" s="3" t="s">
        <v>64</v>
      </c>
      <c r="L20" s="3" t="s">
        <v>64</v>
      </c>
      <c r="M20" s="2" t="s">
        <v>64</v>
      </c>
    </row>
    <row r="21" spans="1:13">
      <c r="E21" s="2" t="s">
        <v>39</v>
      </c>
      <c r="F21" s="5">
        <v>3460</v>
      </c>
      <c r="G21" s="95">
        <v>1.4362252E-4</v>
      </c>
      <c r="H21" s="96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>
      <c r="E22" s="2" t="s">
        <v>40</v>
      </c>
      <c r="F22" s="5">
        <v>1270</v>
      </c>
      <c r="G22" s="95">
        <v>1.8166453999999998E-4</v>
      </c>
      <c r="H22" s="96">
        <v>0</v>
      </c>
      <c r="I22" s="5">
        <v>664</v>
      </c>
      <c r="J22" s="2" t="s">
        <v>8</v>
      </c>
    </row>
    <row r="23" spans="1:13">
      <c r="E23" s="2" t="s">
        <v>41</v>
      </c>
      <c r="F23" s="5">
        <v>740.7</v>
      </c>
      <c r="G23" s="95">
        <v>2.9600299999999998E-4</v>
      </c>
      <c r="H23" s="96">
        <v>0</v>
      </c>
      <c r="I23" s="5">
        <v>645</v>
      </c>
      <c r="J23" s="2" t="s">
        <v>8</v>
      </c>
    </row>
    <row r="24" spans="1:13">
      <c r="E24" s="2" t="s">
        <v>46</v>
      </c>
      <c r="F24" s="5">
        <v>2500</v>
      </c>
      <c r="G24" s="95">
        <v>8.1206419999999997E-5</v>
      </c>
      <c r="H24" s="96">
        <v>0</v>
      </c>
      <c r="I24" s="5">
        <v>443</v>
      </c>
      <c r="J24" s="2" t="s">
        <v>65</v>
      </c>
    </row>
    <row r="25" spans="1:13">
      <c r="E25" s="2" t="s">
        <v>51</v>
      </c>
      <c r="F25" s="5">
        <v>2500</v>
      </c>
      <c r="G25" s="95">
        <v>7.6500580000000003E-5</v>
      </c>
      <c r="H25" s="96">
        <v>0</v>
      </c>
      <c r="I25" s="5">
        <v>428</v>
      </c>
      <c r="J25" s="2" t="s">
        <v>10</v>
      </c>
    </row>
    <row r="26" spans="1:13">
      <c r="E26" s="2" t="s">
        <v>52</v>
      </c>
      <c r="F26" s="5">
        <v>2250</v>
      </c>
      <c r="G26" s="95">
        <v>9.1103905999999997E-5</v>
      </c>
      <c r="H26" s="96">
        <v>0</v>
      </c>
      <c r="I26" s="5">
        <v>444.5</v>
      </c>
      <c r="J26" s="2" t="s">
        <v>83</v>
      </c>
      <c r="K26" s="3">
        <v>0.37673066443869319</v>
      </c>
      <c r="L26" s="3">
        <v>0.11301919933160795</v>
      </c>
    </row>
    <row r="27" spans="1:13">
      <c r="E27" s="2" t="s">
        <v>54</v>
      </c>
      <c r="F27" s="5">
        <v>2100</v>
      </c>
      <c r="G27" s="95">
        <v>1.2482393999999999E-4</v>
      </c>
      <c r="H27" s="96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>
      <c r="E28" s="2" t="s">
        <v>56</v>
      </c>
      <c r="F28" s="5">
        <v>2100</v>
      </c>
      <c r="G28" s="95">
        <v>9.6673859999999993E-5</v>
      </c>
      <c r="H28" s="96">
        <v>0</v>
      </c>
      <c r="I28" s="5">
        <v>442</v>
      </c>
      <c r="J28" s="2" t="s">
        <v>10</v>
      </c>
    </row>
    <row r="29" spans="1:13">
      <c r="E29" s="2" t="s">
        <v>57</v>
      </c>
      <c r="F29" s="5">
        <v>876.7</v>
      </c>
      <c r="G29" s="95">
        <v>4.0626220000000002E-4</v>
      </c>
      <c r="H29" s="96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22</v>
      </c>
    </row>
    <row r="30" spans="1:13">
      <c r="E30" s="2" t="s">
        <v>58</v>
      </c>
      <c r="F30" s="5">
        <v>513.6</v>
      </c>
      <c r="G30" s="95">
        <v>4.2688859999999993E-4</v>
      </c>
      <c r="H30" s="96">
        <v>0</v>
      </c>
      <c r="I30" s="5">
        <v>646.79999999999995</v>
      </c>
      <c r="J30" s="2" t="s">
        <v>8</v>
      </c>
      <c r="M30" s="2" t="s">
        <v>23</v>
      </c>
    </row>
    <row r="31" spans="1:13">
      <c r="E31" s="2" t="s">
        <v>62</v>
      </c>
      <c r="F31" s="5">
        <v>2158</v>
      </c>
      <c r="G31" s="95">
        <v>2.4320979999999998E-4</v>
      </c>
      <c r="H31" s="96">
        <v>0</v>
      </c>
      <c r="I31" s="5">
        <v>458</v>
      </c>
      <c r="J31" s="2" t="s">
        <v>98</v>
      </c>
    </row>
    <row r="32" spans="1:13">
      <c r="D32" s="99" t="s">
        <v>164</v>
      </c>
      <c r="E32" s="2" t="s">
        <v>69</v>
      </c>
      <c r="F32" s="5">
        <v>1660</v>
      </c>
      <c r="G32" s="97">
        <v>1.20961E-4</v>
      </c>
      <c r="H32" s="9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>
      <c r="E33" s="2" t="s">
        <v>71</v>
      </c>
      <c r="F33" s="5">
        <v>2620</v>
      </c>
      <c r="G33" s="95">
        <v>1.7864845999999998E-4</v>
      </c>
      <c r="H33" s="96">
        <v>0</v>
      </c>
      <c r="I33" s="5">
        <v>445</v>
      </c>
      <c r="J33" s="2" t="s">
        <v>65</v>
      </c>
      <c r="K33" s="3">
        <v>0.37706303035491756</v>
      </c>
      <c r="L33" s="3">
        <v>0.11311890910647528</v>
      </c>
    </row>
    <row r="34" spans="4:13">
      <c r="E34" s="2" t="s">
        <v>81</v>
      </c>
      <c r="F34" s="5">
        <v>2550</v>
      </c>
      <c r="G34" s="95">
        <v>1.6679181999999999E-4</v>
      </c>
      <c r="H34" s="96">
        <v>0</v>
      </c>
      <c r="I34" s="5">
        <v>445</v>
      </c>
      <c r="J34" s="2" t="s">
        <v>65</v>
      </c>
      <c r="K34" s="3">
        <v>0.36284085235234426</v>
      </c>
      <c r="L34" s="3">
        <v>0.10885225570570328</v>
      </c>
    </row>
    <row r="35" spans="4:13">
      <c r="E35" s="2" t="s">
        <v>82</v>
      </c>
      <c r="F35" s="5">
        <v>3446</v>
      </c>
      <c r="G35" s="95">
        <v>5.6603419999999994E-4</v>
      </c>
      <c r="H35" s="96">
        <v>0</v>
      </c>
      <c r="I35" s="5">
        <v>474</v>
      </c>
      <c r="J35" s="2" t="s">
        <v>10</v>
      </c>
    </row>
    <row r="36" spans="4:13">
      <c r="E36" s="2" t="s">
        <v>84</v>
      </c>
      <c r="F36" s="5">
        <v>589</v>
      </c>
      <c r="G36" s="95">
        <v>3.7224279999999995E-4</v>
      </c>
      <c r="H36" s="96">
        <v>0</v>
      </c>
      <c r="I36" s="5">
        <v>623</v>
      </c>
      <c r="J36" s="2" t="s">
        <v>83</v>
      </c>
    </row>
    <row r="37" spans="4:13">
      <c r="E37" s="2" t="s">
        <v>85</v>
      </c>
      <c r="F37" s="5">
        <v>2500</v>
      </c>
      <c r="G37" s="95">
        <v>9.7067979999999998E-5</v>
      </c>
      <c r="H37" s="96">
        <v>0</v>
      </c>
      <c r="I37" s="5">
        <v>446</v>
      </c>
      <c r="J37" s="2" t="s">
        <v>55</v>
      </c>
    </row>
    <row r="38" spans="4:13">
      <c r="E38" s="2" t="s">
        <v>86</v>
      </c>
      <c r="F38" s="5">
        <v>2160</v>
      </c>
      <c r="G38" s="95">
        <v>1.7631441999999998E-4</v>
      </c>
      <c r="H38" s="96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73</v>
      </c>
    </row>
    <row r="39" spans="4:13">
      <c r="E39" s="2" t="s">
        <v>88</v>
      </c>
      <c r="F39" s="5">
        <v>2270</v>
      </c>
      <c r="G39" s="95">
        <v>1.5527738E-4</v>
      </c>
      <c r="H39" s="96">
        <v>0</v>
      </c>
      <c r="I39" s="5">
        <v>438</v>
      </c>
      <c r="J39" s="2" t="s">
        <v>65</v>
      </c>
      <c r="K39" s="3">
        <v>0.3158607486760559</v>
      </c>
      <c r="L39" s="3">
        <v>9.4758224602816771E-2</v>
      </c>
    </row>
    <row r="40" spans="4:13">
      <c r="E40" s="2" t="s">
        <v>93</v>
      </c>
      <c r="F40" s="5">
        <v>1640</v>
      </c>
      <c r="G40" s="95">
        <v>1.1893219999999998E-3</v>
      </c>
      <c r="H40" s="96">
        <v>0</v>
      </c>
      <c r="I40" s="5">
        <v>457</v>
      </c>
      <c r="J40" s="2" t="s">
        <v>10</v>
      </c>
    </row>
    <row r="41" spans="4:13">
      <c r="D41" s="99" t="s">
        <v>164</v>
      </c>
      <c r="E41" s="2" t="s">
        <v>97</v>
      </c>
      <c r="F41" s="5">
        <v>1340</v>
      </c>
      <c r="G41" s="97">
        <v>1.7348400000000001E-4</v>
      </c>
      <c r="H41" s="9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>
      <c r="E42" s="2" t="s">
        <v>99</v>
      </c>
      <c r="F42" s="5">
        <v>742</v>
      </c>
      <c r="G42" s="95">
        <v>4.5341499999999998E-4</v>
      </c>
      <c r="H42" s="96">
        <v>0</v>
      </c>
      <c r="I42" s="5">
        <v>667</v>
      </c>
      <c r="J42" s="2" t="s">
        <v>8</v>
      </c>
    </row>
    <row r="43" spans="4:13">
      <c r="E43" s="2" t="s">
        <v>100</v>
      </c>
      <c r="F43" s="5">
        <v>463.7</v>
      </c>
      <c r="G43" s="95">
        <v>4.7282599999999998E-4</v>
      </c>
      <c r="H43" s="96">
        <v>0</v>
      </c>
      <c r="I43" s="5">
        <v>657</v>
      </c>
      <c r="J43" s="2" t="s">
        <v>8</v>
      </c>
    </row>
    <row r="44" spans="4:13">
      <c r="E44" s="2" t="s">
        <v>101</v>
      </c>
      <c r="F44" s="5">
        <v>512</v>
      </c>
      <c r="G44" s="95">
        <v>6.5709479999999994E-4</v>
      </c>
      <c r="H44" s="96">
        <v>0</v>
      </c>
      <c r="I44" s="5">
        <v>667</v>
      </c>
      <c r="J44" s="2" t="s">
        <v>8</v>
      </c>
    </row>
    <row r="45" spans="4:13">
      <c r="E45" s="2" t="s">
        <v>102</v>
      </c>
      <c r="F45" s="5">
        <v>318</v>
      </c>
      <c r="G45" s="95">
        <v>6.8946220000000002E-4</v>
      </c>
      <c r="H45" s="96">
        <v>0</v>
      </c>
      <c r="I45" s="5">
        <v>657</v>
      </c>
      <c r="J45" s="2" t="s">
        <v>8</v>
      </c>
    </row>
    <row r="46" spans="4:13">
      <c r="E46" s="2" t="s">
        <v>106</v>
      </c>
      <c r="F46" s="5">
        <v>2500</v>
      </c>
      <c r="G46" s="95">
        <v>2.1475999999999998E-4</v>
      </c>
      <c r="H46" s="96">
        <v>0</v>
      </c>
      <c r="I46" s="5">
        <v>446</v>
      </c>
      <c r="J46" s="2" t="s">
        <v>55</v>
      </c>
    </row>
    <row r="47" spans="4:13">
      <c r="E47" s="2" t="s">
        <v>107</v>
      </c>
      <c r="F47" s="5">
        <v>602.9</v>
      </c>
      <c r="G47" s="95">
        <v>5.5802199999999992E-4</v>
      </c>
      <c r="H47" s="96">
        <v>0</v>
      </c>
      <c r="I47" s="5">
        <v>667</v>
      </c>
      <c r="J47" s="2" t="s">
        <v>55</v>
      </c>
    </row>
    <row r="48" spans="4:13">
      <c r="E48" s="2" t="s">
        <v>112</v>
      </c>
      <c r="F48" s="5">
        <v>2500</v>
      </c>
      <c r="G48" s="95">
        <v>7.6500580000000003E-5</v>
      </c>
      <c r="H48" s="96">
        <v>0</v>
      </c>
      <c r="I48" s="5">
        <v>445</v>
      </c>
      <c r="J48" s="2" t="s">
        <v>10</v>
      </c>
    </row>
    <row r="49" spans="4:12">
      <c r="E49" s="2" t="s">
        <v>113</v>
      </c>
      <c r="F49" s="5">
        <v>1920</v>
      </c>
      <c r="G49" s="95">
        <v>1.0159209999999999E-3</v>
      </c>
      <c r="H49" s="96">
        <v>0</v>
      </c>
      <c r="I49" s="5">
        <v>462</v>
      </c>
      <c r="J49" s="2" t="s">
        <v>65</v>
      </c>
    </row>
    <row r="50" spans="4:12">
      <c r="E50" s="2" t="s">
        <v>120</v>
      </c>
      <c r="F50" s="5">
        <v>2500</v>
      </c>
      <c r="G50" s="95">
        <v>9.7067979999999998E-5</v>
      </c>
      <c r="H50" s="96">
        <v>0</v>
      </c>
      <c r="I50" s="5">
        <v>444</v>
      </c>
      <c r="J50" s="2" t="s">
        <v>10</v>
      </c>
    </row>
    <row r="51" spans="4:12">
      <c r="E51" s="2" t="s">
        <v>122</v>
      </c>
      <c r="F51" s="5">
        <v>2400</v>
      </c>
      <c r="G51" s="95">
        <v>1.2073051999999999E-4</v>
      </c>
      <c r="H51" s="96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>
      <c r="D52" s="99" t="s">
        <v>164</v>
      </c>
      <c r="E52" s="2" t="s">
        <v>125</v>
      </c>
      <c r="F52" s="5">
        <v>2340</v>
      </c>
      <c r="G52" s="97">
        <v>8.5607599999999997E-5</v>
      </c>
      <c r="H52" s="9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H8" sqref="H8"/>
    </sheetView>
  </sheetViews>
  <sheetFormatPr defaultColWidth="19.6640625" defaultRowHeight="13.2"/>
  <cols>
    <col min="1" max="16384" width="19.6640625" style="2"/>
  </cols>
  <sheetData>
    <row r="1" spans="1:7" ht="15.6">
      <c r="A1" s="14" t="s">
        <v>78</v>
      </c>
      <c r="B1" s="15"/>
      <c r="C1" s="15"/>
      <c r="D1" s="16"/>
      <c r="E1" s="16"/>
      <c r="F1" s="16"/>
      <c r="G1" s="16"/>
    </row>
    <row r="2" spans="1:7">
      <c r="A2" s="15"/>
      <c r="B2" s="15"/>
      <c r="C2" s="15"/>
      <c r="D2" s="16"/>
      <c r="E2" s="16"/>
      <c r="F2" s="16"/>
      <c r="G2" s="16"/>
    </row>
    <row r="3" spans="1:7">
      <c r="A3" s="15"/>
      <c r="B3" s="15"/>
      <c r="C3" s="15"/>
      <c r="D3" s="16"/>
      <c r="E3" s="16"/>
      <c r="F3" s="16"/>
      <c r="G3" s="16"/>
    </row>
    <row r="4" spans="1:7">
      <c r="A4" s="15"/>
      <c r="B4" s="15"/>
      <c r="C4" s="15"/>
      <c r="D4" s="16"/>
      <c r="E4" s="16"/>
      <c r="F4" s="16"/>
      <c r="G4" s="16"/>
    </row>
    <row r="5" spans="1:7">
      <c r="A5" s="15"/>
      <c r="B5" s="15"/>
      <c r="C5" s="15" t="s">
        <v>74</v>
      </c>
      <c r="D5" s="16" t="s">
        <v>11</v>
      </c>
      <c r="E5" s="16" t="s">
        <v>137</v>
      </c>
      <c r="F5" s="16" t="s">
        <v>138</v>
      </c>
      <c r="G5" s="16" t="s">
        <v>139</v>
      </c>
    </row>
    <row r="6" spans="1:7">
      <c r="A6" s="15"/>
      <c r="B6" s="15"/>
      <c r="C6" s="15" t="s">
        <v>76</v>
      </c>
      <c r="D6" s="16" t="s">
        <v>123</v>
      </c>
      <c r="E6" s="16" t="s">
        <v>123</v>
      </c>
      <c r="F6" s="16" t="s">
        <v>123</v>
      </c>
      <c r="G6" s="16" t="s">
        <v>140</v>
      </c>
    </row>
    <row r="7" spans="1:7">
      <c r="A7" s="15"/>
      <c r="B7" s="15"/>
      <c r="C7" s="15" t="s">
        <v>123</v>
      </c>
      <c r="D7" s="16" t="s">
        <v>13</v>
      </c>
      <c r="E7" s="16" t="s">
        <v>13</v>
      </c>
      <c r="F7" s="16" t="s">
        <v>141</v>
      </c>
      <c r="G7" s="16" t="s">
        <v>141</v>
      </c>
    </row>
    <row r="8" spans="1:7">
      <c r="A8" s="15"/>
      <c r="B8" s="15"/>
      <c r="C8" s="15" t="s">
        <v>0</v>
      </c>
      <c r="D8" s="16" t="s">
        <v>0</v>
      </c>
      <c r="E8" s="16" t="s">
        <v>0</v>
      </c>
      <c r="F8" s="16" t="s">
        <v>0</v>
      </c>
      <c r="G8" s="16" t="s">
        <v>0</v>
      </c>
    </row>
    <row r="9" spans="1:7">
      <c r="A9" s="15"/>
      <c r="B9" s="15"/>
      <c r="C9" s="15"/>
      <c r="D9" s="16"/>
      <c r="E9" s="16"/>
      <c r="F9" s="16"/>
      <c r="G9" s="16"/>
    </row>
    <row r="10" spans="1:7">
      <c r="A10" s="15"/>
      <c r="B10" s="15"/>
      <c r="C10" s="17">
        <v>250</v>
      </c>
      <c r="D10" s="17">
        <v>1000</v>
      </c>
      <c r="E10" s="17">
        <v>100</v>
      </c>
      <c r="F10" s="17">
        <v>400</v>
      </c>
      <c r="G10" s="17">
        <v>100</v>
      </c>
    </row>
    <row r="11" spans="1:7">
      <c r="A11" s="15"/>
      <c r="B11" s="15"/>
      <c r="C11" s="15"/>
      <c r="D11" s="16"/>
      <c r="E11" s="16"/>
      <c r="F11" s="16"/>
      <c r="G11" s="16"/>
    </row>
    <row r="12" spans="1:7">
      <c r="D12" s="18"/>
      <c r="E12" s="18"/>
      <c r="F12" s="18"/>
      <c r="G12" s="18"/>
    </row>
    <row r="13" spans="1:7" ht="22.8">
      <c r="A13" s="19" t="s">
        <v>142</v>
      </c>
      <c r="B13" s="20"/>
      <c r="C13" s="20"/>
      <c r="D13" s="21"/>
      <c r="E13" s="21"/>
      <c r="F13" s="22">
        <f>6048.3*(C10*(E10/(D10+E10))*(F10/(F10+G10)))</f>
        <v>109969.09090909093</v>
      </c>
      <c r="G13" s="23"/>
    </row>
    <row r="14" spans="1:7">
      <c r="D14" s="18"/>
      <c r="E14" s="18"/>
      <c r="F14" s="18"/>
      <c r="G14" s="18"/>
    </row>
    <row r="15" spans="1:7">
      <c r="A15" s="15"/>
      <c r="B15" s="15"/>
      <c r="C15" s="15"/>
      <c r="D15" s="15"/>
      <c r="E15" s="15"/>
    </row>
    <row r="16" spans="1:7">
      <c r="A16" s="15"/>
      <c r="B16" s="15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A18" s="15"/>
      <c r="B18" s="15"/>
      <c r="C18" s="15"/>
      <c r="D18" s="15"/>
      <c r="E18" s="15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I65"/>
  <sheetViews>
    <sheetView workbookViewId="0">
      <selection activeCell="K11" sqref="K11:K65"/>
    </sheetView>
  </sheetViews>
  <sheetFormatPr defaultColWidth="9.109375" defaultRowHeight="13.2"/>
  <cols>
    <col min="1" max="1" width="16.88671875" style="2" customWidth="1"/>
    <col min="2" max="2" width="8.88671875" style="27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5" customWidth="1"/>
    <col min="11" max="11" width="12.109375" style="26" customWidth="1"/>
    <col min="12" max="35" width="11" style="26" customWidth="1"/>
    <col min="36" max="43" width="11" style="2" customWidth="1"/>
    <col min="44" max="239" width="8.44140625" style="2" customWidth="1"/>
    <col min="240" max="16384" width="9.109375" style="2"/>
  </cols>
  <sheetData>
    <row r="2" spans="1:35">
      <c r="A2" s="2" t="s">
        <v>111</v>
      </c>
      <c r="B2" s="24" t="s">
        <v>202</v>
      </c>
    </row>
    <row r="4" spans="1:35" ht="21">
      <c r="T4" s="28" t="s">
        <v>95</v>
      </c>
    </row>
    <row r="6" spans="1:35" s="18" customFormat="1">
      <c r="A6" s="29"/>
      <c r="B6" s="30"/>
      <c r="C6" s="31"/>
      <c r="D6" s="31"/>
      <c r="E6" s="31"/>
      <c r="F6" s="32" t="s">
        <v>110</v>
      </c>
      <c r="G6" s="33" t="s">
        <v>74</v>
      </c>
      <c r="H6" s="32" t="s">
        <v>154</v>
      </c>
      <c r="I6" s="33" t="s">
        <v>66</v>
      </c>
      <c r="J6" s="34" t="s">
        <v>17</v>
      </c>
      <c r="K6" s="35" t="s">
        <v>77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6"/>
    </row>
    <row r="7" spans="1:35" s="18" customFormat="1">
      <c r="A7" s="37"/>
      <c r="B7" s="38"/>
      <c r="C7" s="39"/>
      <c r="D7" s="39"/>
      <c r="E7" s="39"/>
      <c r="F7" s="40" t="s">
        <v>67</v>
      </c>
      <c r="G7" s="41" t="s">
        <v>76</v>
      </c>
      <c r="H7" s="40" t="s">
        <v>13</v>
      </c>
      <c r="I7" s="41" t="s">
        <v>123</v>
      </c>
      <c r="J7" s="42" t="s">
        <v>9</v>
      </c>
      <c r="K7" s="43" t="s">
        <v>94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36"/>
    </row>
    <row r="8" spans="1:35" s="18" customFormat="1">
      <c r="A8" s="37"/>
      <c r="B8" s="38"/>
      <c r="C8" s="39"/>
      <c r="D8" s="39"/>
      <c r="E8" s="39" t="s">
        <v>115</v>
      </c>
      <c r="F8" s="40" t="s">
        <v>123</v>
      </c>
      <c r="G8" s="41" t="s">
        <v>123</v>
      </c>
      <c r="H8" s="40" t="s">
        <v>123</v>
      </c>
      <c r="I8" s="41" t="s">
        <v>75</v>
      </c>
      <c r="J8" s="42" t="s">
        <v>109</v>
      </c>
      <c r="K8" s="43" t="s">
        <v>21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36"/>
    </row>
    <row r="9" spans="1:35" s="18" customFormat="1">
      <c r="A9" s="44" t="s">
        <v>90</v>
      </c>
      <c r="B9" s="45" t="s">
        <v>47</v>
      </c>
      <c r="C9" s="46" t="s">
        <v>118</v>
      </c>
      <c r="D9" s="46" t="s">
        <v>92</v>
      </c>
      <c r="E9" s="46" t="s">
        <v>89</v>
      </c>
      <c r="F9" s="47" t="s">
        <v>1</v>
      </c>
      <c r="G9" s="48" t="s">
        <v>0</v>
      </c>
      <c r="H9" s="47" t="s">
        <v>2</v>
      </c>
      <c r="I9" s="48" t="s">
        <v>0</v>
      </c>
      <c r="J9" s="49"/>
      <c r="K9" s="50"/>
      <c r="L9" s="50" t="s">
        <v>35</v>
      </c>
      <c r="M9" s="50" t="s">
        <v>32</v>
      </c>
      <c r="N9" s="50" t="s">
        <v>31</v>
      </c>
      <c r="O9" s="50" t="s">
        <v>96</v>
      </c>
      <c r="P9" s="50" t="s">
        <v>6</v>
      </c>
      <c r="Q9" s="50" t="s">
        <v>68</v>
      </c>
      <c r="R9" s="50" t="s">
        <v>7</v>
      </c>
      <c r="S9" s="50" t="s">
        <v>87</v>
      </c>
      <c r="T9" s="50" t="s">
        <v>105</v>
      </c>
      <c r="U9" s="50" t="s">
        <v>121</v>
      </c>
      <c r="V9" s="50" t="s">
        <v>50</v>
      </c>
      <c r="W9" s="50" t="s">
        <v>19</v>
      </c>
      <c r="X9" s="50" t="s">
        <v>15</v>
      </c>
      <c r="Y9" s="50" t="s">
        <v>53</v>
      </c>
      <c r="Z9" s="50" t="s">
        <v>81</v>
      </c>
      <c r="AA9" s="50" t="s">
        <v>124</v>
      </c>
      <c r="AB9" s="50" t="s">
        <v>70</v>
      </c>
      <c r="AC9" s="50" t="s">
        <v>30</v>
      </c>
      <c r="AD9" s="50" t="s">
        <v>33</v>
      </c>
      <c r="AE9" s="50" t="s">
        <v>29</v>
      </c>
      <c r="AF9" s="50" t="s">
        <v>34</v>
      </c>
      <c r="AG9" s="50" t="s">
        <v>145</v>
      </c>
      <c r="AH9" s="50" t="s">
        <v>146</v>
      </c>
      <c r="AI9" s="36"/>
    </row>
    <row r="10" spans="1:35">
      <c r="A10" s="51" t="s">
        <v>26</v>
      </c>
      <c r="B10" s="52"/>
      <c r="C10" s="51"/>
      <c r="D10" s="51"/>
      <c r="E10" s="51"/>
      <c r="F10" s="53"/>
      <c r="G10" s="54"/>
      <c r="H10" s="53"/>
      <c r="I10" s="54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</row>
    <row r="11" spans="1:35">
      <c r="A11" s="2" t="s">
        <v>166</v>
      </c>
      <c r="B11" s="27">
        <v>45083</v>
      </c>
      <c r="C11" s="2" t="s">
        <v>167</v>
      </c>
      <c r="F11" s="4">
        <v>0.15</v>
      </c>
      <c r="G11" s="5">
        <v>250</v>
      </c>
      <c r="H11" s="4">
        <v>1.1000000000000001</v>
      </c>
      <c r="I11" s="5">
        <v>400</v>
      </c>
      <c r="J11" s="25">
        <v>1.25</v>
      </c>
      <c r="K11" s="100">
        <v>68096</v>
      </c>
      <c r="L11" s="100">
        <v>0</v>
      </c>
      <c r="M11" s="100">
        <v>0</v>
      </c>
      <c r="N11" s="100">
        <v>99408</v>
      </c>
      <c r="O11" s="100">
        <v>5916</v>
      </c>
      <c r="P11" s="100">
        <v>0</v>
      </c>
      <c r="Q11" s="100">
        <v>251781</v>
      </c>
      <c r="R11" s="100">
        <v>0</v>
      </c>
      <c r="S11" s="100">
        <v>10335</v>
      </c>
      <c r="T11" s="100">
        <v>11124</v>
      </c>
      <c r="U11" s="100">
        <v>16635</v>
      </c>
      <c r="V11" s="100">
        <v>68982</v>
      </c>
      <c r="W11" s="100">
        <v>12495</v>
      </c>
      <c r="X11" s="100">
        <v>17219</v>
      </c>
      <c r="Y11" s="100">
        <v>5842</v>
      </c>
      <c r="Z11" s="100">
        <v>6962</v>
      </c>
      <c r="AA11" s="100">
        <v>28074</v>
      </c>
      <c r="AB11" s="100">
        <v>0</v>
      </c>
      <c r="AC11" s="100">
        <v>12122</v>
      </c>
      <c r="AD11" s="100">
        <v>7136</v>
      </c>
      <c r="AE11" s="100">
        <v>203498</v>
      </c>
      <c r="AF11" s="100">
        <v>6948</v>
      </c>
      <c r="AG11" s="100">
        <v>0</v>
      </c>
      <c r="AH11" s="100">
        <v>27506</v>
      </c>
    </row>
    <row r="12" spans="1:35">
      <c r="A12" s="2" t="s">
        <v>168</v>
      </c>
      <c r="B12" s="27">
        <v>45083</v>
      </c>
      <c r="C12" s="2" t="s">
        <v>167</v>
      </c>
      <c r="F12" s="4">
        <v>0.15</v>
      </c>
      <c r="G12" s="5">
        <v>250</v>
      </c>
      <c r="H12" s="4">
        <v>1.1000000000000001</v>
      </c>
      <c r="I12" s="5">
        <v>400</v>
      </c>
      <c r="J12" s="25">
        <v>1.25</v>
      </c>
      <c r="K12" s="100">
        <v>71947</v>
      </c>
      <c r="L12" s="100">
        <v>0</v>
      </c>
      <c r="M12" s="100">
        <v>1948</v>
      </c>
      <c r="N12" s="100">
        <v>83301</v>
      </c>
      <c r="O12" s="100">
        <v>11023</v>
      </c>
      <c r="P12" s="100">
        <v>0</v>
      </c>
      <c r="Q12" s="100">
        <v>273363</v>
      </c>
      <c r="R12" s="100">
        <v>16011</v>
      </c>
      <c r="S12" s="100">
        <v>10211</v>
      </c>
      <c r="T12" s="100">
        <v>12589</v>
      </c>
      <c r="U12" s="100">
        <v>16876</v>
      </c>
      <c r="V12" s="100">
        <v>72571</v>
      </c>
      <c r="W12" s="100">
        <v>12159</v>
      </c>
      <c r="X12" s="100">
        <v>18890</v>
      </c>
      <c r="Y12" s="100">
        <v>6524</v>
      </c>
      <c r="Z12" s="100">
        <v>7394</v>
      </c>
      <c r="AA12" s="100">
        <v>29082</v>
      </c>
      <c r="AB12" s="100">
        <v>3037</v>
      </c>
      <c r="AC12" s="100">
        <v>12611</v>
      </c>
      <c r="AD12" s="100">
        <v>5523</v>
      </c>
      <c r="AE12" s="100">
        <v>202650</v>
      </c>
      <c r="AF12" s="100">
        <v>6478</v>
      </c>
      <c r="AG12" s="100">
        <v>0</v>
      </c>
      <c r="AH12" s="100">
        <v>29822</v>
      </c>
    </row>
    <row r="13" spans="1:35">
      <c r="A13" s="2" t="s">
        <v>169</v>
      </c>
      <c r="B13" s="27">
        <v>45083</v>
      </c>
      <c r="C13" s="2" t="s">
        <v>167</v>
      </c>
      <c r="F13" s="4">
        <v>0.15</v>
      </c>
      <c r="G13" s="5">
        <v>250</v>
      </c>
      <c r="H13" s="4">
        <v>1.1000000000000001</v>
      </c>
      <c r="I13" s="5">
        <v>400</v>
      </c>
      <c r="J13" s="25">
        <v>1.25</v>
      </c>
      <c r="K13" s="100">
        <v>68232</v>
      </c>
      <c r="L13" s="100">
        <v>0</v>
      </c>
      <c r="M13" s="100">
        <v>1633</v>
      </c>
      <c r="N13" s="100">
        <v>82479</v>
      </c>
      <c r="O13" s="100">
        <v>10264</v>
      </c>
      <c r="P13" s="100">
        <v>0</v>
      </c>
      <c r="Q13" s="100">
        <v>263426</v>
      </c>
      <c r="R13" s="100">
        <v>12891</v>
      </c>
      <c r="S13" s="100">
        <v>9353</v>
      </c>
      <c r="T13" s="100">
        <v>12165</v>
      </c>
      <c r="U13" s="100">
        <v>16438</v>
      </c>
      <c r="V13" s="100">
        <v>71304</v>
      </c>
      <c r="W13" s="100">
        <v>14035</v>
      </c>
      <c r="X13" s="100">
        <v>18970</v>
      </c>
      <c r="Y13" s="100">
        <v>7925</v>
      </c>
      <c r="Z13" s="100">
        <v>7422</v>
      </c>
      <c r="AA13" s="100">
        <v>32053</v>
      </c>
      <c r="AB13" s="100">
        <v>3219</v>
      </c>
      <c r="AC13" s="100">
        <v>11579</v>
      </c>
      <c r="AD13" s="100">
        <v>4856</v>
      </c>
      <c r="AE13" s="100">
        <v>189662</v>
      </c>
      <c r="AF13" s="100">
        <v>6853</v>
      </c>
      <c r="AG13" s="100">
        <v>2157</v>
      </c>
      <c r="AH13" s="100">
        <v>28256</v>
      </c>
    </row>
    <row r="14" spans="1:35">
      <c r="A14" s="2" t="s">
        <v>170</v>
      </c>
      <c r="B14" s="27">
        <v>45083</v>
      </c>
      <c r="C14" s="2" t="s">
        <v>167</v>
      </c>
      <c r="F14" s="4">
        <v>0.15</v>
      </c>
      <c r="G14" s="5">
        <v>250</v>
      </c>
      <c r="H14" s="4">
        <v>1.1000000000000001</v>
      </c>
      <c r="I14" s="5">
        <v>400</v>
      </c>
      <c r="J14" s="25">
        <v>1.25</v>
      </c>
      <c r="K14" s="100">
        <v>64006</v>
      </c>
      <c r="L14" s="100">
        <v>0</v>
      </c>
      <c r="M14" s="100">
        <v>1657</v>
      </c>
      <c r="N14" s="100">
        <v>82543</v>
      </c>
      <c r="O14" s="100">
        <v>9659</v>
      </c>
      <c r="P14" s="100">
        <v>0</v>
      </c>
      <c r="Q14" s="100">
        <v>250876</v>
      </c>
      <c r="R14" s="100">
        <v>13556</v>
      </c>
      <c r="S14" s="100">
        <v>9387</v>
      </c>
      <c r="T14" s="100">
        <v>11212</v>
      </c>
      <c r="U14" s="100">
        <v>15108</v>
      </c>
      <c r="V14" s="100">
        <v>66386</v>
      </c>
      <c r="W14" s="100">
        <v>11590</v>
      </c>
      <c r="X14" s="100">
        <v>16902</v>
      </c>
      <c r="Y14" s="100">
        <v>6967</v>
      </c>
      <c r="Z14" s="100">
        <v>6718</v>
      </c>
      <c r="AA14" s="100">
        <v>30081</v>
      </c>
      <c r="AB14" s="100">
        <v>2831</v>
      </c>
      <c r="AC14" s="100">
        <v>11497</v>
      </c>
      <c r="AD14" s="100">
        <v>4414</v>
      </c>
      <c r="AE14" s="100">
        <v>178582</v>
      </c>
      <c r="AF14" s="100">
        <v>6641</v>
      </c>
      <c r="AG14" s="100">
        <v>0</v>
      </c>
      <c r="AH14" s="100">
        <v>24972</v>
      </c>
    </row>
    <row r="15" spans="1:35">
      <c r="A15" s="2" t="s">
        <v>171</v>
      </c>
      <c r="B15" s="27">
        <v>45083</v>
      </c>
      <c r="C15" s="2" t="s">
        <v>167</v>
      </c>
      <c r="F15" s="4">
        <v>0.15</v>
      </c>
      <c r="G15" s="5">
        <v>250</v>
      </c>
      <c r="H15" s="4">
        <v>1.1000000000000001</v>
      </c>
      <c r="I15" s="5">
        <v>400</v>
      </c>
      <c r="J15" s="25">
        <v>1.25</v>
      </c>
      <c r="K15" s="100">
        <v>73209</v>
      </c>
      <c r="L15" s="100">
        <v>0</v>
      </c>
      <c r="M15" s="100">
        <v>4036</v>
      </c>
      <c r="N15" s="100">
        <v>83197</v>
      </c>
      <c r="O15" s="100">
        <v>10377</v>
      </c>
      <c r="P15" s="100">
        <v>0</v>
      </c>
      <c r="Q15" s="100">
        <v>279186</v>
      </c>
      <c r="R15" s="100">
        <v>23677</v>
      </c>
      <c r="S15" s="100">
        <v>0</v>
      </c>
      <c r="T15" s="100">
        <v>13193</v>
      </c>
      <c r="U15" s="100">
        <v>17264</v>
      </c>
      <c r="V15" s="100">
        <v>75705</v>
      </c>
      <c r="W15" s="100">
        <v>14950</v>
      </c>
      <c r="X15" s="100">
        <v>20884</v>
      </c>
      <c r="Y15" s="100">
        <v>8521</v>
      </c>
      <c r="Z15" s="100">
        <v>8322</v>
      </c>
      <c r="AA15" s="100">
        <v>30828</v>
      </c>
      <c r="AB15" s="100">
        <v>2861</v>
      </c>
      <c r="AC15" s="100">
        <v>12579</v>
      </c>
      <c r="AD15" s="100">
        <v>5743</v>
      </c>
      <c r="AE15" s="100">
        <v>211918</v>
      </c>
      <c r="AF15" s="100">
        <v>7211</v>
      </c>
      <c r="AG15" s="100">
        <v>0</v>
      </c>
      <c r="AH15" s="100">
        <v>29405</v>
      </c>
    </row>
    <row r="16" spans="1:35">
      <c r="A16" s="2" t="s">
        <v>172</v>
      </c>
      <c r="B16" s="27">
        <v>45085</v>
      </c>
      <c r="C16" s="2" t="s">
        <v>167</v>
      </c>
      <c r="F16" s="4">
        <v>0.1</v>
      </c>
      <c r="G16" s="5">
        <v>250</v>
      </c>
      <c r="H16" s="4">
        <v>1.1000000000000001</v>
      </c>
      <c r="I16" s="5">
        <v>400</v>
      </c>
      <c r="J16" s="25">
        <v>1.25</v>
      </c>
      <c r="K16" s="100">
        <v>73812</v>
      </c>
      <c r="L16" s="100">
        <v>0</v>
      </c>
      <c r="M16" s="100">
        <v>3777</v>
      </c>
      <c r="N16" s="100">
        <v>43676</v>
      </c>
      <c r="O16" s="100">
        <v>3765</v>
      </c>
      <c r="P16" s="100">
        <v>0</v>
      </c>
      <c r="Q16" s="100">
        <v>149321</v>
      </c>
      <c r="R16" s="100">
        <v>12051</v>
      </c>
      <c r="S16" s="100">
        <v>0</v>
      </c>
      <c r="T16" s="100">
        <v>0</v>
      </c>
      <c r="U16" s="100">
        <v>6986</v>
      </c>
      <c r="V16" s="100">
        <v>58593</v>
      </c>
      <c r="W16" s="100">
        <v>8767</v>
      </c>
      <c r="X16" s="100">
        <v>10030</v>
      </c>
      <c r="Y16" s="100">
        <v>9666</v>
      </c>
      <c r="Z16" s="100">
        <v>4046</v>
      </c>
      <c r="AA16" s="100">
        <v>12322</v>
      </c>
      <c r="AB16" s="100">
        <v>0</v>
      </c>
      <c r="AC16" s="100">
        <v>4728</v>
      </c>
      <c r="AD16" s="100">
        <v>2682</v>
      </c>
      <c r="AE16" s="100">
        <v>100093</v>
      </c>
      <c r="AF16" s="100">
        <v>3637</v>
      </c>
      <c r="AG16" s="100">
        <v>0</v>
      </c>
      <c r="AH16" s="100">
        <v>10374</v>
      </c>
    </row>
    <row r="17" spans="1:34">
      <c r="A17" s="2" t="s">
        <v>173</v>
      </c>
      <c r="B17" s="27">
        <v>45085</v>
      </c>
      <c r="C17" s="2" t="s">
        <v>167</v>
      </c>
      <c r="F17" s="4">
        <v>0.1</v>
      </c>
      <c r="G17" s="5">
        <v>250</v>
      </c>
      <c r="H17" s="4">
        <v>1.1000000000000001</v>
      </c>
      <c r="I17" s="5">
        <v>400</v>
      </c>
      <c r="J17" s="25">
        <v>1.25</v>
      </c>
      <c r="K17" s="100">
        <v>83363</v>
      </c>
      <c r="L17" s="100">
        <v>0</v>
      </c>
      <c r="M17" s="100">
        <v>1481</v>
      </c>
      <c r="N17" s="100">
        <v>33425</v>
      </c>
      <c r="O17" s="100">
        <v>0</v>
      </c>
      <c r="P17" s="100">
        <v>0</v>
      </c>
      <c r="Q17" s="100">
        <v>145621</v>
      </c>
      <c r="R17" s="100">
        <v>9845</v>
      </c>
      <c r="S17" s="100">
        <v>0</v>
      </c>
      <c r="T17" s="100">
        <v>0</v>
      </c>
      <c r="U17" s="100">
        <v>7221</v>
      </c>
      <c r="V17" s="100">
        <v>56806</v>
      </c>
      <c r="W17" s="100">
        <v>8785</v>
      </c>
      <c r="X17" s="100">
        <v>10617</v>
      </c>
      <c r="Y17" s="100">
        <v>6620</v>
      </c>
      <c r="Z17" s="100">
        <v>5017</v>
      </c>
      <c r="AA17" s="100">
        <v>19910</v>
      </c>
      <c r="AB17" s="100">
        <v>0</v>
      </c>
      <c r="AC17" s="100">
        <v>4921</v>
      </c>
      <c r="AD17" s="100">
        <v>3551</v>
      </c>
      <c r="AE17" s="100">
        <v>95718</v>
      </c>
      <c r="AF17" s="100">
        <v>4616</v>
      </c>
      <c r="AG17" s="100">
        <v>0</v>
      </c>
      <c r="AH17" s="100">
        <v>10662</v>
      </c>
    </row>
    <row r="18" spans="1:34">
      <c r="A18" s="2" t="s">
        <v>174</v>
      </c>
      <c r="B18" s="27">
        <v>45085</v>
      </c>
      <c r="C18" s="2" t="s">
        <v>167</v>
      </c>
      <c r="F18" s="4">
        <v>0.1</v>
      </c>
      <c r="G18" s="5">
        <v>250</v>
      </c>
      <c r="H18" s="4">
        <v>1.1000000000000001</v>
      </c>
      <c r="I18" s="5">
        <v>400</v>
      </c>
      <c r="J18" s="25">
        <v>1.25</v>
      </c>
      <c r="K18" s="100">
        <v>75783</v>
      </c>
      <c r="L18" s="100">
        <v>0</v>
      </c>
      <c r="M18" s="100">
        <v>2082</v>
      </c>
      <c r="N18" s="100">
        <v>34703</v>
      </c>
      <c r="O18" s="100">
        <v>0</v>
      </c>
      <c r="P18" s="100">
        <v>0</v>
      </c>
      <c r="Q18" s="100">
        <v>148009</v>
      </c>
      <c r="R18" s="100">
        <v>19624</v>
      </c>
      <c r="S18" s="100">
        <v>0</v>
      </c>
      <c r="T18" s="100">
        <v>0</v>
      </c>
      <c r="U18" s="100">
        <v>6361</v>
      </c>
      <c r="V18" s="100">
        <v>60072</v>
      </c>
      <c r="W18" s="100">
        <v>9292</v>
      </c>
      <c r="X18" s="100">
        <v>18765</v>
      </c>
      <c r="Y18" s="100">
        <v>8485</v>
      </c>
      <c r="Z18" s="100">
        <v>4443</v>
      </c>
      <c r="AA18" s="100">
        <v>16085</v>
      </c>
      <c r="AB18" s="100">
        <v>0</v>
      </c>
      <c r="AC18" s="100">
        <v>3364</v>
      </c>
      <c r="AD18" s="100">
        <v>2610</v>
      </c>
      <c r="AE18" s="100">
        <v>95799</v>
      </c>
      <c r="AF18" s="100">
        <v>3902</v>
      </c>
      <c r="AG18" s="100">
        <v>0</v>
      </c>
      <c r="AH18" s="100">
        <v>13429</v>
      </c>
    </row>
    <row r="19" spans="1:34">
      <c r="A19" s="2" t="s">
        <v>180</v>
      </c>
      <c r="B19" s="27">
        <v>45085</v>
      </c>
      <c r="C19" s="2" t="s">
        <v>167</v>
      </c>
      <c r="F19" s="4">
        <v>0.1</v>
      </c>
      <c r="G19" s="5">
        <v>250</v>
      </c>
      <c r="H19" s="4">
        <v>1.1000000000000001</v>
      </c>
      <c r="I19" s="5">
        <v>400</v>
      </c>
      <c r="J19" s="25">
        <v>1.25</v>
      </c>
      <c r="K19" s="100">
        <v>84015</v>
      </c>
      <c r="L19" s="100">
        <v>0</v>
      </c>
      <c r="M19" s="100">
        <v>0</v>
      </c>
      <c r="N19" s="100">
        <v>29794</v>
      </c>
      <c r="O19" s="100">
        <v>0</v>
      </c>
      <c r="P19" s="100">
        <v>0</v>
      </c>
      <c r="Q19" s="100">
        <v>115157</v>
      </c>
      <c r="R19" s="100">
        <v>13950</v>
      </c>
      <c r="S19" s="100">
        <v>0</v>
      </c>
      <c r="T19" s="100">
        <v>0</v>
      </c>
      <c r="U19" s="100">
        <v>5201</v>
      </c>
      <c r="V19" s="100">
        <v>42979</v>
      </c>
      <c r="W19" s="100">
        <v>3662</v>
      </c>
      <c r="X19" s="100">
        <v>14681</v>
      </c>
      <c r="Y19" s="100">
        <v>6081</v>
      </c>
      <c r="Z19" s="100">
        <v>4076</v>
      </c>
      <c r="AA19" s="100">
        <v>14105</v>
      </c>
      <c r="AB19" s="100">
        <v>0</v>
      </c>
      <c r="AC19" s="100">
        <v>4187</v>
      </c>
      <c r="AD19" s="100">
        <v>3010</v>
      </c>
      <c r="AE19" s="100">
        <v>85031</v>
      </c>
      <c r="AF19" s="100">
        <v>3467</v>
      </c>
      <c r="AG19" s="100">
        <v>0</v>
      </c>
      <c r="AH19" s="100">
        <v>8595</v>
      </c>
    </row>
    <row r="20" spans="1:34">
      <c r="A20" s="2" t="s">
        <v>181</v>
      </c>
      <c r="B20" s="27">
        <v>45085</v>
      </c>
      <c r="C20" s="2" t="s">
        <v>167</v>
      </c>
      <c r="F20" s="4">
        <v>0.1</v>
      </c>
      <c r="G20" s="5">
        <v>250</v>
      </c>
      <c r="H20" s="4">
        <v>1.1000000000000001</v>
      </c>
      <c r="I20" s="5">
        <v>400</v>
      </c>
      <c r="J20" s="25">
        <v>1.25</v>
      </c>
      <c r="K20" s="100">
        <v>79912</v>
      </c>
      <c r="L20" s="100">
        <v>0</v>
      </c>
      <c r="M20" s="100">
        <v>1539</v>
      </c>
      <c r="N20" s="100">
        <v>34595</v>
      </c>
      <c r="O20" s="100">
        <v>0</v>
      </c>
      <c r="P20" s="100">
        <v>0</v>
      </c>
      <c r="Q20" s="100">
        <v>138003</v>
      </c>
      <c r="R20" s="100">
        <v>13136</v>
      </c>
      <c r="S20" s="100">
        <v>0</v>
      </c>
      <c r="T20" s="100">
        <v>0</v>
      </c>
      <c r="U20" s="100">
        <v>5703</v>
      </c>
      <c r="V20" s="100">
        <v>64773</v>
      </c>
      <c r="W20" s="100">
        <v>3408</v>
      </c>
      <c r="X20" s="100">
        <v>13112</v>
      </c>
      <c r="Y20" s="100">
        <v>8414</v>
      </c>
      <c r="Z20" s="100">
        <v>3971</v>
      </c>
      <c r="AA20" s="100">
        <v>15205</v>
      </c>
      <c r="AB20" s="100">
        <v>0</v>
      </c>
      <c r="AC20" s="100">
        <v>3059</v>
      </c>
      <c r="AD20" s="100">
        <v>2555</v>
      </c>
      <c r="AE20" s="100">
        <v>92021</v>
      </c>
      <c r="AF20" s="100">
        <v>4007</v>
      </c>
      <c r="AG20" s="100">
        <v>0</v>
      </c>
      <c r="AH20" s="100">
        <v>9110</v>
      </c>
    </row>
    <row r="21" spans="1:34">
      <c r="A21" s="2" t="s">
        <v>175</v>
      </c>
      <c r="B21" s="27">
        <v>45085</v>
      </c>
      <c r="C21" s="2" t="s">
        <v>167</v>
      </c>
      <c r="F21" s="4">
        <v>0.1</v>
      </c>
      <c r="G21" s="5">
        <v>250</v>
      </c>
      <c r="H21" s="4">
        <v>1.1000000000000001</v>
      </c>
      <c r="I21" s="5">
        <v>400</v>
      </c>
      <c r="J21" s="25">
        <v>1.25</v>
      </c>
      <c r="K21" s="100">
        <v>78509</v>
      </c>
      <c r="L21" s="100">
        <v>0</v>
      </c>
      <c r="M21" s="100">
        <v>65042</v>
      </c>
      <c r="N21" s="100">
        <v>437411</v>
      </c>
      <c r="O21" s="100">
        <v>0</v>
      </c>
      <c r="P21" s="100">
        <v>0</v>
      </c>
      <c r="Q21" s="100">
        <v>1046206</v>
      </c>
      <c r="R21" s="100">
        <v>59106</v>
      </c>
      <c r="S21" s="100">
        <v>13594</v>
      </c>
      <c r="T21" s="100">
        <v>0</v>
      </c>
      <c r="U21" s="100">
        <v>51420</v>
      </c>
      <c r="V21" s="100">
        <v>294405</v>
      </c>
      <c r="W21" s="100">
        <v>36781</v>
      </c>
      <c r="X21" s="100">
        <v>55814</v>
      </c>
      <c r="Y21" s="100">
        <v>46415</v>
      </c>
      <c r="Z21" s="100">
        <v>18716</v>
      </c>
      <c r="AA21" s="100">
        <v>25872</v>
      </c>
      <c r="AB21" s="100">
        <v>5986</v>
      </c>
      <c r="AC21" s="100">
        <v>18203</v>
      </c>
      <c r="AD21" s="100">
        <v>12853</v>
      </c>
      <c r="AE21" s="100">
        <v>692052</v>
      </c>
      <c r="AF21" s="100">
        <v>25451</v>
      </c>
      <c r="AG21" s="100">
        <v>5701</v>
      </c>
      <c r="AH21" s="100">
        <v>77698</v>
      </c>
    </row>
    <row r="22" spans="1:34">
      <c r="A22" s="2" t="s">
        <v>179</v>
      </c>
      <c r="B22" s="27">
        <v>45085</v>
      </c>
      <c r="C22" s="2" t="s">
        <v>167</v>
      </c>
      <c r="F22" s="4">
        <v>0.1</v>
      </c>
      <c r="G22" s="5">
        <v>250</v>
      </c>
      <c r="H22" s="4">
        <v>1.1000000000000001</v>
      </c>
      <c r="I22" s="5">
        <v>400</v>
      </c>
      <c r="J22" s="25">
        <v>1.25</v>
      </c>
      <c r="K22" s="100">
        <v>76402</v>
      </c>
      <c r="L22" s="100">
        <v>0</v>
      </c>
      <c r="M22" s="100">
        <v>65968</v>
      </c>
      <c r="N22" s="100">
        <v>427895</v>
      </c>
      <c r="O22" s="100">
        <v>0</v>
      </c>
      <c r="P22" s="100">
        <v>0</v>
      </c>
      <c r="Q22" s="100">
        <v>1050487</v>
      </c>
      <c r="R22" s="100">
        <v>42947</v>
      </c>
      <c r="S22" s="100">
        <v>5371</v>
      </c>
      <c r="T22" s="100">
        <v>0</v>
      </c>
      <c r="U22" s="100">
        <v>52206</v>
      </c>
      <c r="V22" s="100">
        <v>265410</v>
      </c>
      <c r="W22" s="100">
        <v>26176</v>
      </c>
      <c r="X22" s="100">
        <v>48982</v>
      </c>
      <c r="Y22" s="100">
        <v>54099</v>
      </c>
      <c r="Z22" s="100">
        <v>16139</v>
      </c>
      <c r="AA22" s="100">
        <v>22951</v>
      </c>
      <c r="AB22" s="100">
        <v>10460</v>
      </c>
      <c r="AC22" s="100">
        <v>21609</v>
      </c>
      <c r="AD22" s="100">
        <v>18508</v>
      </c>
      <c r="AE22" s="100">
        <v>734433</v>
      </c>
      <c r="AF22" s="100">
        <v>29227</v>
      </c>
      <c r="AG22" s="100">
        <v>0</v>
      </c>
      <c r="AH22" s="100">
        <v>79616</v>
      </c>
    </row>
    <row r="23" spans="1:34">
      <c r="A23" s="2" t="s">
        <v>176</v>
      </c>
      <c r="B23" s="27">
        <v>45085</v>
      </c>
      <c r="C23" s="2" t="s">
        <v>167</v>
      </c>
      <c r="F23" s="4">
        <v>0.1</v>
      </c>
      <c r="G23" s="5">
        <v>250</v>
      </c>
      <c r="H23" s="4">
        <v>1.1000000000000001</v>
      </c>
      <c r="I23" s="5">
        <v>400</v>
      </c>
      <c r="J23" s="25">
        <v>1.25</v>
      </c>
      <c r="K23" s="100">
        <v>83309</v>
      </c>
      <c r="L23" s="100">
        <v>0</v>
      </c>
      <c r="M23" s="100">
        <v>77703</v>
      </c>
      <c r="N23" s="100">
        <v>493498</v>
      </c>
      <c r="O23" s="100">
        <v>0</v>
      </c>
      <c r="P23" s="100">
        <v>0</v>
      </c>
      <c r="Q23" s="100">
        <v>1206505</v>
      </c>
      <c r="R23" s="100">
        <v>65041</v>
      </c>
      <c r="S23" s="100">
        <v>15945</v>
      </c>
      <c r="T23" s="100">
        <v>0</v>
      </c>
      <c r="U23" s="100">
        <v>49655</v>
      </c>
      <c r="V23" s="100">
        <v>312869</v>
      </c>
      <c r="W23" s="100">
        <v>39406</v>
      </c>
      <c r="X23" s="100">
        <v>63718</v>
      </c>
      <c r="Y23" s="100">
        <v>55818</v>
      </c>
      <c r="Z23" s="100">
        <v>20622</v>
      </c>
      <c r="AA23" s="100">
        <v>28105</v>
      </c>
      <c r="AB23" s="100">
        <v>11423</v>
      </c>
      <c r="AC23" s="100">
        <v>23220</v>
      </c>
      <c r="AD23" s="100">
        <v>17154</v>
      </c>
      <c r="AE23" s="100">
        <v>787035</v>
      </c>
      <c r="AF23" s="100">
        <v>31985</v>
      </c>
      <c r="AG23" s="100">
        <v>6145</v>
      </c>
      <c r="AH23" s="100">
        <v>80865</v>
      </c>
    </row>
    <row r="24" spans="1:34">
      <c r="A24" s="2" t="s">
        <v>177</v>
      </c>
      <c r="B24" s="27">
        <v>45085</v>
      </c>
      <c r="C24" s="2" t="s">
        <v>167</v>
      </c>
      <c r="F24" s="4">
        <v>0.1</v>
      </c>
      <c r="G24" s="5">
        <v>250</v>
      </c>
      <c r="H24" s="4">
        <v>1.1000000000000001</v>
      </c>
      <c r="I24" s="5">
        <v>400</v>
      </c>
      <c r="J24" s="25">
        <v>1.25</v>
      </c>
      <c r="K24" s="100">
        <v>81856</v>
      </c>
      <c r="L24" s="100">
        <v>0</v>
      </c>
      <c r="M24" s="100">
        <v>63965</v>
      </c>
      <c r="N24" s="100">
        <v>415067</v>
      </c>
      <c r="O24" s="100">
        <v>0</v>
      </c>
      <c r="P24" s="100">
        <v>0</v>
      </c>
      <c r="Q24" s="100">
        <v>1087977</v>
      </c>
      <c r="R24" s="100">
        <v>43490</v>
      </c>
      <c r="S24" s="100">
        <v>5418</v>
      </c>
      <c r="T24" s="100">
        <v>0</v>
      </c>
      <c r="U24" s="100">
        <v>32472</v>
      </c>
      <c r="V24" s="100">
        <v>290201</v>
      </c>
      <c r="W24" s="100">
        <v>27004</v>
      </c>
      <c r="X24" s="100">
        <v>53532</v>
      </c>
      <c r="Y24" s="100">
        <v>61011</v>
      </c>
      <c r="Z24" s="100">
        <v>17174</v>
      </c>
      <c r="AA24" s="100">
        <v>24046</v>
      </c>
      <c r="AB24" s="100">
        <v>0</v>
      </c>
      <c r="AC24" s="100">
        <v>15994</v>
      </c>
      <c r="AD24" s="100">
        <v>16035</v>
      </c>
      <c r="AE24" s="100">
        <v>736482</v>
      </c>
      <c r="AF24" s="100">
        <v>28723</v>
      </c>
      <c r="AG24" s="100">
        <v>5523</v>
      </c>
      <c r="AH24" s="100">
        <v>78795</v>
      </c>
    </row>
    <row r="25" spans="1:34">
      <c r="A25" s="2" t="s">
        <v>178</v>
      </c>
      <c r="B25" s="27">
        <v>45085</v>
      </c>
      <c r="C25" s="2" t="s">
        <v>167</v>
      </c>
      <c r="F25" s="4">
        <v>0.1</v>
      </c>
      <c r="G25" s="5">
        <v>250</v>
      </c>
      <c r="H25" s="4">
        <v>1.1000000000000001</v>
      </c>
      <c r="I25" s="5">
        <v>400</v>
      </c>
      <c r="J25" s="25">
        <v>1.25</v>
      </c>
      <c r="K25" s="100">
        <v>79286</v>
      </c>
      <c r="L25" s="100">
        <v>0</v>
      </c>
      <c r="M25" s="100">
        <v>60806</v>
      </c>
      <c r="N25" s="100">
        <v>479457</v>
      </c>
      <c r="O25" s="100">
        <v>0</v>
      </c>
      <c r="P25" s="100">
        <v>0</v>
      </c>
      <c r="Q25" s="100">
        <v>1090680</v>
      </c>
      <c r="R25" s="100">
        <v>62380</v>
      </c>
      <c r="S25" s="100">
        <v>16729</v>
      </c>
      <c r="T25" s="100">
        <v>0</v>
      </c>
      <c r="U25" s="100">
        <v>45409</v>
      </c>
      <c r="V25" s="100">
        <v>298924</v>
      </c>
      <c r="W25" s="100">
        <v>39878</v>
      </c>
      <c r="X25" s="100">
        <v>61636</v>
      </c>
      <c r="Y25" s="100">
        <v>50356</v>
      </c>
      <c r="Z25" s="100">
        <v>19841</v>
      </c>
      <c r="AA25" s="100">
        <v>26516</v>
      </c>
      <c r="AB25" s="100">
        <v>0</v>
      </c>
      <c r="AC25" s="100">
        <v>14566</v>
      </c>
      <c r="AD25" s="100">
        <v>17141</v>
      </c>
      <c r="AE25" s="100">
        <v>685177</v>
      </c>
      <c r="AF25" s="100">
        <v>28686</v>
      </c>
      <c r="AG25" s="100">
        <v>4781</v>
      </c>
      <c r="AH25" s="100">
        <v>65229</v>
      </c>
    </row>
    <row r="26" spans="1:34">
      <c r="A26" s="2" t="s">
        <v>182</v>
      </c>
      <c r="B26" s="27">
        <v>45085</v>
      </c>
      <c r="C26" s="2" t="s">
        <v>167</v>
      </c>
      <c r="F26" s="4">
        <v>0.1</v>
      </c>
      <c r="G26" s="5">
        <v>250</v>
      </c>
      <c r="H26" s="4">
        <v>1.1000000000000001</v>
      </c>
      <c r="I26" s="5">
        <v>400</v>
      </c>
      <c r="J26" s="25">
        <v>1.25</v>
      </c>
      <c r="K26" s="100">
        <v>84959</v>
      </c>
      <c r="L26" s="100">
        <v>0</v>
      </c>
      <c r="M26" s="100">
        <v>4147</v>
      </c>
      <c r="N26" s="100">
        <v>81858</v>
      </c>
      <c r="O26" s="100">
        <v>0</v>
      </c>
      <c r="P26" s="100">
        <v>0</v>
      </c>
      <c r="Q26" s="100">
        <v>304430</v>
      </c>
      <c r="R26" s="100">
        <v>27036</v>
      </c>
      <c r="S26" s="100">
        <v>0</v>
      </c>
      <c r="T26" s="100">
        <v>0</v>
      </c>
      <c r="U26" s="100">
        <v>10952</v>
      </c>
      <c r="V26" s="100">
        <v>101804</v>
      </c>
      <c r="W26" s="100">
        <v>13783</v>
      </c>
      <c r="X26" s="100">
        <v>23588</v>
      </c>
      <c r="Y26" s="100">
        <v>14187</v>
      </c>
      <c r="Z26" s="100">
        <v>6492</v>
      </c>
      <c r="AA26" s="100">
        <v>18767</v>
      </c>
      <c r="AB26" s="100">
        <v>0</v>
      </c>
      <c r="AC26" s="100">
        <v>5248</v>
      </c>
      <c r="AD26" s="100">
        <v>3527</v>
      </c>
      <c r="AE26" s="100">
        <v>199592</v>
      </c>
      <c r="AF26" s="100">
        <v>8888</v>
      </c>
      <c r="AG26" s="100">
        <v>0</v>
      </c>
      <c r="AH26" s="100">
        <v>19701</v>
      </c>
    </row>
    <row r="27" spans="1:34">
      <c r="A27" s="2" t="s">
        <v>183</v>
      </c>
      <c r="B27" s="27">
        <v>45085</v>
      </c>
      <c r="C27" s="2" t="s">
        <v>167</v>
      </c>
      <c r="F27" s="4">
        <v>0.1</v>
      </c>
      <c r="G27" s="5">
        <v>250</v>
      </c>
      <c r="H27" s="4">
        <v>1.1000000000000001</v>
      </c>
      <c r="I27" s="5">
        <v>400</v>
      </c>
      <c r="J27" s="25">
        <v>1.25</v>
      </c>
      <c r="K27" s="100">
        <v>81251</v>
      </c>
      <c r="L27" s="100">
        <v>0</v>
      </c>
      <c r="M27" s="100">
        <v>4089</v>
      </c>
      <c r="N27" s="100">
        <v>52352</v>
      </c>
      <c r="O27" s="100">
        <v>0</v>
      </c>
      <c r="P27" s="100">
        <v>0</v>
      </c>
      <c r="Q27" s="100">
        <v>208458</v>
      </c>
      <c r="R27" s="100">
        <v>25092</v>
      </c>
      <c r="S27" s="100">
        <v>0</v>
      </c>
      <c r="T27" s="100">
        <v>0</v>
      </c>
      <c r="U27" s="100">
        <v>7019</v>
      </c>
      <c r="V27" s="100">
        <v>73626</v>
      </c>
      <c r="W27" s="100">
        <v>6374</v>
      </c>
      <c r="X27" s="100">
        <v>23581</v>
      </c>
      <c r="Y27" s="100">
        <v>10158</v>
      </c>
      <c r="Z27" s="100">
        <v>5238</v>
      </c>
      <c r="AA27" s="100">
        <v>16750</v>
      </c>
      <c r="AB27" s="100">
        <v>0</v>
      </c>
      <c r="AC27" s="100">
        <v>3727</v>
      </c>
      <c r="AD27" s="100">
        <v>2815</v>
      </c>
      <c r="AE27" s="100">
        <v>132968</v>
      </c>
      <c r="AF27" s="100">
        <v>6056</v>
      </c>
      <c r="AG27" s="100">
        <v>0</v>
      </c>
      <c r="AH27" s="100">
        <v>9691</v>
      </c>
    </row>
    <row r="28" spans="1:34">
      <c r="A28" s="2" t="s">
        <v>184</v>
      </c>
      <c r="B28" s="27">
        <v>45085</v>
      </c>
      <c r="C28" s="2" t="s">
        <v>167</v>
      </c>
      <c r="F28" s="4">
        <v>0.1</v>
      </c>
      <c r="G28" s="5">
        <v>250</v>
      </c>
      <c r="H28" s="4">
        <v>1.1000000000000001</v>
      </c>
      <c r="I28" s="5">
        <v>400</v>
      </c>
      <c r="J28" s="25">
        <v>1.25</v>
      </c>
      <c r="K28" s="100">
        <v>80220</v>
      </c>
      <c r="L28" s="100">
        <v>0</v>
      </c>
      <c r="M28" s="100">
        <v>2971</v>
      </c>
      <c r="N28" s="100">
        <v>58550</v>
      </c>
      <c r="O28" s="100">
        <v>0</v>
      </c>
      <c r="P28" s="100">
        <v>0</v>
      </c>
      <c r="Q28" s="100">
        <v>226664</v>
      </c>
      <c r="R28" s="100">
        <v>30423</v>
      </c>
      <c r="S28" s="100">
        <v>0</v>
      </c>
      <c r="T28" s="100">
        <v>0</v>
      </c>
      <c r="U28" s="100">
        <v>8785</v>
      </c>
      <c r="V28" s="100">
        <v>78986</v>
      </c>
      <c r="W28" s="100">
        <v>13291</v>
      </c>
      <c r="X28" s="100">
        <v>28221</v>
      </c>
      <c r="Y28" s="100">
        <v>10505</v>
      </c>
      <c r="Z28" s="100">
        <v>6289</v>
      </c>
      <c r="AA28" s="100">
        <v>18216</v>
      </c>
      <c r="AB28" s="100">
        <v>0</v>
      </c>
      <c r="AC28" s="100">
        <v>4471</v>
      </c>
      <c r="AD28" s="100">
        <v>2125</v>
      </c>
      <c r="AE28" s="100">
        <v>139125</v>
      </c>
      <c r="AF28" s="100">
        <v>6736</v>
      </c>
      <c r="AG28" s="100">
        <v>0</v>
      </c>
      <c r="AH28" s="100">
        <v>12605</v>
      </c>
    </row>
    <row r="29" spans="1:34">
      <c r="A29" s="2" t="s">
        <v>185</v>
      </c>
      <c r="B29" s="27">
        <v>45085</v>
      </c>
      <c r="C29" s="2" t="s">
        <v>167</v>
      </c>
      <c r="F29" s="4">
        <v>0.1</v>
      </c>
      <c r="G29" s="5">
        <v>250</v>
      </c>
      <c r="H29" s="4">
        <v>1.1000000000000001</v>
      </c>
      <c r="I29" s="5">
        <v>400</v>
      </c>
      <c r="J29" s="25">
        <v>1.25</v>
      </c>
      <c r="K29" s="100">
        <v>81422</v>
      </c>
      <c r="L29" s="100">
        <v>0</v>
      </c>
      <c r="M29" s="100">
        <v>0</v>
      </c>
      <c r="N29" s="100">
        <v>53555</v>
      </c>
      <c r="O29" s="100">
        <v>0</v>
      </c>
      <c r="P29" s="100">
        <v>0</v>
      </c>
      <c r="Q29" s="100">
        <v>206655</v>
      </c>
      <c r="R29" s="100">
        <v>20465</v>
      </c>
      <c r="S29" s="100">
        <v>0</v>
      </c>
      <c r="T29" s="100">
        <v>0</v>
      </c>
      <c r="U29" s="100">
        <v>7699</v>
      </c>
      <c r="V29" s="100">
        <v>74825</v>
      </c>
      <c r="W29" s="100">
        <v>12298</v>
      </c>
      <c r="X29" s="100">
        <v>12044</v>
      </c>
      <c r="Y29" s="100">
        <v>10479</v>
      </c>
      <c r="Z29" s="100">
        <v>5432</v>
      </c>
      <c r="AA29" s="100">
        <v>17888</v>
      </c>
      <c r="AB29" s="100">
        <v>0</v>
      </c>
      <c r="AC29" s="100">
        <v>4619</v>
      </c>
      <c r="AD29" s="100">
        <v>4242</v>
      </c>
      <c r="AE29" s="100">
        <v>135907</v>
      </c>
      <c r="AF29" s="100">
        <v>6161</v>
      </c>
      <c r="AG29" s="100">
        <v>0</v>
      </c>
      <c r="AH29" s="100">
        <v>10468</v>
      </c>
    </row>
    <row r="30" spans="1:34">
      <c r="A30" s="2" t="s">
        <v>186</v>
      </c>
      <c r="B30" s="27">
        <v>45085</v>
      </c>
      <c r="C30" s="2" t="s">
        <v>167</v>
      </c>
      <c r="F30" s="4">
        <v>0.1</v>
      </c>
      <c r="G30" s="5">
        <v>250</v>
      </c>
      <c r="H30" s="4">
        <v>1.1000000000000001</v>
      </c>
      <c r="I30" s="5">
        <v>400</v>
      </c>
      <c r="J30" s="25">
        <v>1.25</v>
      </c>
      <c r="K30" s="100">
        <v>84211</v>
      </c>
      <c r="L30" s="100">
        <v>0</v>
      </c>
      <c r="M30" s="100">
        <v>2480</v>
      </c>
      <c r="N30" s="100">
        <v>54547</v>
      </c>
      <c r="O30" s="100">
        <v>4629</v>
      </c>
      <c r="P30" s="100">
        <v>0</v>
      </c>
      <c r="Q30" s="100">
        <v>186531</v>
      </c>
      <c r="R30" s="100">
        <v>18648</v>
      </c>
      <c r="S30" s="100">
        <v>0</v>
      </c>
      <c r="T30" s="100">
        <v>0</v>
      </c>
      <c r="U30" s="100">
        <v>7847</v>
      </c>
      <c r="V30" s="100">
        <v>71332</v>
      </c>
      <c r="W30" s="100">
        <v>10662</v>
      </c>
      <c r="X30" s="100">
        <v>20089</v>
      </c>
      <c r="Y30" s="100">
        <v>10304</v>
      </c>
      <c r="Z30" s="100">
        <v>5459</v>
      </c>
      <c r="AA30" s="100">
        <v>17113</v>
      </c>
      <c r="AB30" s="100">
        <v>0</v>
      </c>
      <c r="AC30" s="100">
        <v>5034</v>
      </c>
      <c r="AD30" s="100">
        <v>3221</v>
      </c>
      <c r="AE30" s="100">
        <v>127014</v>
      </c>
      <c r="AF30" s="100">
        <v>6192</v>
      </c>
      <c r="AG30" s="100">
        <v>0</v>
      </c>
      <c r="AH30" s="100">
        <v>13583</v>
      </c>
    </row>
    <row r="31" spans="1:34">
      <c r="A31" s="2" t="s">
        <v>187</v>
      </c>
      <c r="B31" s="27">
        <v>45085</v>
      </c>
      <c r="C31" s="2" t="s">
        <v>167</v>
      </c>
      <c r="F31" s="4">
        <v>0.1</v>
      </c>
      <c r="G31" s="5">
        <v>250</v>
      </c>
      <c r="H31" s="4">
        <v>1.1000000000000001</v>
      </c>
      <c r="I31" s="5">
        <v>400</v>
      </c>
      <c r="J31" s="25">
        <v>1.25</v>
      </c>
      <c r="K31" s="100">
        <v>81270</v>
      </c>
      <c r="L31" s="100">
        <v>0</v>
      </c>
      <c r="M31" s="100">
        <v>0</v>
      </c>
      <c r="N31" s="100">
        <v>50471</v>
      </c>
      <c r="O31" s="100">
        <v>0</v>
      </c>
      <c r="P31" s="100">
        <v>0</v>
      </c>
      <c r="Q31" s="100">
        <v>202729</v>
      </c>
      <c r="R31" s="100">
        <v>25107</v>
      </c>
      <c r="S31" s="100">
        <v>0</v>
      </c>
      <c r="T31" s="100">
        <v>0</v>
      </c>
      <c r="U31" s="100">
        <v>8408</v>
      </c>
      <c r="V31" s="100">
        <v>72901</v>
      </c>
      <c r="W31" s="100">
        <v>12849</v>
      </c>
      <c r="X31" s="100">
        <v>10795</v>
      </c>
      <c r="Y31" s="100">
        <v>10046</v>
      </c>
      <c r="Z31" s="100">
        <v>5491</v>
      </c>
      <c r="AA31" s="100">
        <v>16836</v>
      </c>
      <c r="AB31" s="100">
        <v>0</v>
      </c>
      <c r="AC31" s="100">
        <v>4156</v>
      </c>
      <c r="AD31" s="100">
        <v>3431</v>
      </c>
      <c r="AE31" s="100">
        <v>135436</v>
      </c>
      <c r="AF31" s="100">
        <v>7148</v>
      </c>
      <c r="AG31" s="100">
        <v>0</v>
      </c>
      <c r="AH31" s="100">
        <v>16421</v>
      </c>
    </row>
    <row r="32" spans="1:34">
      <c r="A32" s="2" t="s">
        <v>188</v>
      </c>
      <c r="B32" s="27">
        <v>45085</v>
      </c>
      <c r="C32" s="2" t="s">
        <v>167</v>
      </c>
      <c r="F32" s="4">
        <v>0.1</v>
      </c>
      <c r="G32" s="5">
        <v>250</v>
      </c>
      <c r="H32" s="4">
        <v>1.1000000000000001</v>
      </c>
      <c r="I32" s="5">
        <v>400</v>
      </c>
      <c r="J32" s="25">
        <v>1.25</v>
      </c>
      <c r="K32" s="100">
        <v>81899</v>
      </c>
      <c r="L32" s="100">
        <v>0</v>
      </c>
      <c r="M32" s="100">
        <v>3317</v>
      </c>
      <c r="N32" s="100">
        <v>59754</v>
      </c>
      <c r="O32" s="100">
        <v>0</v>
      </c>
      <c r="P32" s="100">
        <v>0</v>
      </c>
      <c r="Q32" s="100">
        <v>237075</v>
      </c>
      <c r="R32" s="100">
        <v>25805</v>
      </c>
      <c r="S32" s="100">
        <v>0</v>
      </c>
      <c r="T32" s="100">
        <v>0</v>
      </c>
      <c r="U32" s="100">
        <v>10946</v>
      </c>
      <c r="V32" s="100">
        <v>83748</v>
      </c>
      <c r="W32" s="100">
        <v>15454</v>
      </c>
      <c r="X32" s="100">
        <v>24078</v>
      </c>
      <c r="Y32" s="100">
        <v>10184</v>
      </c>
      <c r="Z32" s="100">
        <v>6280</v>
      </c>
      <c r="AA32" s="100">
        <v>20224</v>
      </c>
      <c r="AB32" s="100">
        <v>0</v>
      </c>
      <c r="AC32" s="100">
        <v>4646</v>
      </c>
      <c r="AD32" s="100">
        <v>4226</v>
      </c>
      <c r="AE32" s="100">
        <v>154397</v>
      </c>
      <c r="AF32" s="100">
        <v>8359</v>
      </c>
      <c r="AG32" s="100">
        <v>0</v>
      </c>
      <c r="AH32" s="100">
        <v>12823</v>
      </c>
    </row>
    <row r="33" spans="1:34">
      <c r="A33" s="2" t="s">
        <v>189</v>
      </c>
      <c r="B33" s="27">
        <v>45085</v>
      </c>
      <c r="C33" s="2" t="s">
        <v>167</v>
      </c>
      <c r="F33" s="4">
        <v>0.1</v>
      </c>
      <c r="G33" s="5">
        <v>250</v>
      </c>
      <c r="H33" s="4">
        <v>1.1000000000000001</v>
      </c>
      <c r="I33" s="5">
        <v>400</v>
      </c>
      <c r="J33" s="25">
        <v>1.25</v>
      </c>
      <c r="K33" s="100">
        <v>82608</v>
      </c>
      <c r="L33" s="100">
        <v>0</v>
      </c>
      <c r="M33" s="100">
        <v>3173</v>
      </c>
      <c r="N33" s="100">
        <v>51796</v>
      </c>
      <c r="O33" s="100">
        <v>0</v>
      </c>
      <c r="P33" s="100">
        <v>0</v>
      </c>
      <c r="Q33" s="100">
        <v>208669</v>
      </c>
      <c r="R33" s="100">
        <v>23347</v>
      </c>
      <c r="S33" s="100">
        <v>0</v>
      </c>
      <c r="T33" s="100">
        <v>0</v>
      </c>
      <c r="U33" s="100">
        <v>7632</v>
      </c>
      <c r="V33" s="100">
        <v>71684</v>
      </c>
      <c r="W33" s="100">
        <v>10803</v>
      </c>
      <c r="X33" s="100">
        <v>9953</v>
      </c>
      <c r="Y33" s="100">
        <v>11306</v>
      </c>
      <c r="Z33" s="100">
        <v>4845</v>
      </c>
      <c r="AA33" s="100">
        <v>17240</v>
      </c>
      <c r="AB33" s="100">
        <v>0</v>
      </c>
      <c r="AC33" s="100">
        <v>4999</v>
      </c>
      <c r="AD33" s="100">
        <v>3110</v>
      </c>
      <c r="AE33" s="100">
        <v>129322</v>
      </c>
      <c r="AF33" s="100">
        <v>6729</v>
      </c>
      <c r="AG33" s="100">
        <v>0</v>
      </c>
      <c r="AH33" s="100">
        <v>9621</v>
      </c>
    </row>
    <row r="34" spans="1:34">
      <c r="A34" s="2" t="s">
        <v>190</v>
      </c>
      <c r="B34" s="27">
        <v>45085</v>
      </c>
      <c r="C34" s="2" t="s">
        <v>167</v>
      </c>
      <c r="F34" s="4">
        <v>0.1</v>
      </c>
      <c r="G34" s="5">
        <v>250</v>
      </c>
      <c r="H34" s="4">
        <v>1.1000000000000001</v>
      </c>
      <c r="I34" s="5">
        <v>400</v>
      </c>
      <c r="J34" s="25">
        <v>1.25</v>
      </c>
      <c r="K34" s="100">
        <v>85098</v>
      </c>
      <c r="L34" s="100">
        <v>0</v>
      </c>
      <c r="M34" s="100">
        <v>2402</v>
      </c>
      <c r="N34" s="100">
        <v>48745</v>
      </c>
      <c r="O34" s="100">
        <v>0</v>
      </c>
      <c r="P34" s="100">
        <v>0</v>
      </c>
      <c r="Q34" s="100">
        <v>186871</v>
      </c>
      <c r="R34" s="100">
        <v>23723</v>
      </c>
      <c r="S34" s="100">
        <v>0</v>
      </c>
      <c r="T34" s="100">
        <v>0</v>
      </c>
      <c r="U34" s="100">
        <v>7908</v>
      </c>
      <c r="V34" s="100">
        <v>67913</v>
      </c>
      <c r="W34" s="100">
        <v>10869</v>
      </c>
      <c r="X34" s="100">
        <v>10496</v>
      </c>
      <c r="Y34" s="100">
        <v>9803</v>
      </c>
      <c r="Z34" s="100">
        <v>4756</v>
      </c>
      <c r="AA34" s="100">
        <v>17158</v>
      </c>
      <c r="AB34" s="100">
        <v>0</v>
      </c>
      <c r="AC34" s="100">
        <v>5289</v>
      </c>
      <c r="AD34" s="100">
        <v>3269</v>
      </c>
      <c r="AE34" s="100">
        <v>127077</v>
      </c>
      <c r="AF34" s="100">
        <v>6472</v>
      </c>
      <c r="AG34" s="100">
        <v>0</v>
      </c>
      <c r="AH34" s="100">
        <v>10909</v>
      </c>
    </row>
    <row r="35" spans="1:34">
      <c r="A35" s="2" t="s">
        <v>191</v>
      </c>
      <c r="B35" s="27">
        <v>45085</v>
      </c>
      <c r="C35" s="2" t="s">
        <v>167</v>
      </c>
      <c r="F35" s="4">
        <v>0.1</v>
      </c>
      <c r="G35" s="5">
        <v>250</v>
      </c>
      <c r="H35" s="4">
        <v>1.1000000000000001</v>
      </c>
      <c r="I35" s="5">
        <v>400</v>
      </c>
      <c r="J35" s="25">
        <v>1.25</v>
      </c>
      <c r="K35" s="100">
        <v>85088</v>
      </c>
      <c r="L35" s="100">
        <v>0</v>
      </c>
      <c r="M35" s="100">
        <v>3252</v>
      </c>
      <c r="N35" s="100">
        <v>50321</v>
      </c>
      <c r="O35" s="100">
        <v>781</v>
      </c>
      <c r="P35" s="100">
        <v>0</v>
      </c>
      <c r="Q35" s="100">
        <v>210733</v>
      </c>
      <c r="R35" s="100">
        <v>25844</v>
      </c>
      <c r="S35" s="100">
        <v>0</v>
      </c>
      <c r="T35" s="100">
        <v>0</v>
      </c>
      <c r="U35" s="100">
        <v>8208</v>
      </c>
      <c r="V35" s="100">
        <v>75757</v>
      </c>
      <c r="W35" s="100">
        <v>11951</v>
      </c>
      <c r="X35" s="100">
        <v>25120</v>
      </c>
      <c r="Y35" s="100">
        <v>11027</v>
      </c>
      <c r="Z35" s="100">
        <v>5314</v>
      </c>
      <c r="AA35" s="100">
        <v>18751</v>
      </c>
      <c r="AB35" s="100">
        <v>0</v>
      </c>
      <c r="AC35" s="100">
        <v>4288</v>
      </c>
      <c r="AD35" s="100">
        <v>4482</v>
      </c>
      <c r="AE35" s="100">
        <v>133692</v>
      </c>
      <c r="AF35" s="100">
        <v>7235</v>
      </c>
      <c r="AG35" s="100">
        <v>0</v>
      </c>
      <c r="AH35" s="100">
        <v>15237</v>
      </c>
    </row>
    <row r="36" spans="1:34">
      <c r="A36" s="2" t="s">
        <v>192</v>
      </c>
      <c r="B36" s="27">
        <v>45085</v>
      </c>
      <c r="C36" s="2" t="s">
        <v>167</v>
      </c>
      <c r="F36" s="4">
        <v>0.1</v>
      </c>
      <c r="G36" s="5">
        <v>250</v>
      </c>
      <c r="H36" s="4">
        <v>1.1000000000000001</v>
      </c>
      <c r="I36" s="5">
        <v>400</v>
      </c>
      <c r="J36" s="25">
        <v>1.25</v>
      </c>
      <c r="K36" s="100">
        <v>85178</v>
      </c>
      <c r="L36" s="100">
        <v>0</v>
      </c>
      <c r="M36" s="100">
        <v>76457</v>
      </c>
      <c r="N36" s="100">
        <v>823508</v>
      </c>
      <c r="O36" s="100">
        <v>3443</v>
      </c>
      <c r="P36" s="100">
        <v>0</v>
      </c>
      <c r="Q36" s="100">
        <v>1982697</v>
      </c>
      <c r="R36" s="100">
        <v>0</v>
      </c>
      <c r="S36" s="100">
        <v>10543</v>
      </c>
      <c r="T36" s="100">
        <v>0</v>
      </c>
      <c r="U36" s="100">
        <v>54273</v>
      </c>
      <c r="V36" s="100">
        <v>386507</v>
      </c>
      <c r="W36" s="100">
        <v>12059</v>
      </c>
      <c r="X36" s="100">
        <v>66312</v>
      </c>
      <c r="Y36" s="100">
        <v>143131</v>
      </c>
      <c r="Z36" s="100">
        <v>25565</v>
      </c>
      <c r="AA36" s="100">
        <v>30531</v>
      </c>
      <c r="AB36" s="100">
        <v>19278</v>
      </c>
      <c r="AC36" s="100">
        <v>35927</v>
      </c>
      <c r="AD36" s="100">
        <v>33416</v>
      </c>
      <c r="AE36" s="100">
        <v>1235136</v>
      </c>
      <c r="AF36" s="100">
        <v>67198</v>
      </c>
      <c r="AG36" s="100">
        <v>13729</v>
      </c>
      <c r="AH36" s="100">
        <v>137548</v>
      </c>
    </row>
    <row r="37" spans="1:34">
      <c r="A37" s="2" t="s">
        <v>193</v>
      </c>
      <c r="B37" s="27">
        <v>45085</v>
      </c>
      <c r="C37" s="2" t="s">
        <v>167</v>
      </c>
      <c r="F37" s="4">
        <v>0.1</v>
      </c>
      <c r="G37" s="5">
        <v>250</v>
      </c>
      <c r="H37" s="4">
        <v>1.1000000000000001</v>
      </c>
      <c r="I37" s="5">
        <v>400</v>
      </c>
      <c r="J37" s="25">
        <v>1.25</v>
      </c>
      <c r="K37" s="100">
        <v>85348</v>
      </c>
      <c r="L37" s="100">
        <v>0</v>
      </c>
      <c r="M37" s="100">
        <v>112643</v>
      </c>
      <c r="N37" s="100">
        <v>972056</v>
      </c>
      <c r="O37" s="100">
        <v>1015</v>
      </c>
      <c r="P37" s="100">
        <v>0</v>
      </c>
      <c r="Q37" s="100">
        <v>2216168</v>
      </c>
      <c r="R37" s="100">
        <v>0</v>
      </c>
      <c r="S37" s="100">
        <v>32588</v>
      </c>
      <c r="T37" s="100">
        <v>0</v>
      </c>
      <c r="U37" s="100">
        <v>77122</v>
      </c>
      <c r="V37" s="100">
        <v>390478</v>
      </c>
      <c r="W37" s="100">
        <v>20191</v>
      </c>
      <c r="X37" s="100">
        <v>67428</v>
      </c>
      <c r="Y37" s="100">
        <v>148862</v>
      </c>
      <c r="Z37" s="100">
        <v>29652</v>
      </c>
      <c r="AA37" s="100">
        <v>37213</v>
      </c>
      <c r="AB37" s="100">
        <v>19191</v>
      </c>
      <c r="AC37" s="100">
        <v>38085</v>
      </c>
      <c r="AD37" s="100">
        <v>51455</v>
      </c>
      <c r="AE37" s="100">
        <v>1326395</v>
      </c>
      <c r="AF37" s="100">
        <v>72597</v>
      </c>
      <c r="AG37" s="100">
        <v>8163</v>
      </c>
      <c r="AH37" s="100">
        <v>140979</v>
      </c>
    </row>
    <row r="38" spans="1:34">
      <c r="A38" s="2" t="s">
        <v>194</v>
      </c>
      <c r="B38" s="27">
        <v>45085</v>
      </c>
      <c r="C38" s="2" t="s">
        <v>167</v>
      </c>
      <c r="F38" s="4">
        <v>0.1</v>
      </c>
      <c r="G38" s="5">
        <v>250</v>
      </c>
      <c r="H38" s="4">
        <v>1.1000000000000001</v>
      </c>
      <c r="I38" s="5">
        <v>400</v>
      </c>
      <c r="J38" s="25">
        <v>1.25</v>
      </c>
      <c r="K38" s="100">
        <v>77359</v>
      </c>
      <c r="L38" s="100">
        <v>0</v>
      </c>
      <c r="M38" s="100">
        <v>98422</v>
      </c>
      <c r="N38" s="100">
        <v>952913</v>
      </c>
      <c r="O38" s="100">
        <v>2023</v>
      </c>
      <c r="P38" s="100">
        <v>0</v>
      </c>
      <c r="Q38" s="100">
        <v>2212863</v>
      </c>
      <c r="R38" s="100">
        <v>0</v>
      </c>
      <c r="S38" s="100">
        <v>11649</v>
      </c>
      <c r="T38" s="100">
        <v>0</v>
      </c>
      <c r="U38" s="100">
        <v>62600</v>
      </c>
      <c r="V38" s="100">
        <v>402278</v>
      </c>
      <c r="W38" s="100">
        <v>12587</v>
      </c>
      <c r="X38" s="100">
        <v>66290</v>
      </c>
      <c r="Y38" s="100">
        <v>147573</v>
      </c>
      <c r="Z38" s="100">
        <v>24829</v>
      </c>
      <c r="AA38" s="100">
        <v>36323</v>
      </c>
      <c r="AB38" s="100">
        <v>18461</v>
      </c>
      <c r="AC38" s="100">
        <v>38466</v>
      </c>
      <c r="AD38" s="100">
        <v>42907</v>
      </c>
      <c r="AE38" s="100">
        <v>1321758</v>
      </c>
      <c r="AF38" s="100">
        <v>76466</v>
      </c>
      <c r="AG38" s="100">
        <v>6563</v>
      </c>
      <c r="AH38" s="100">
        <v>117328</v>
      </c>
    </row>
    <row r="39" spans="1:34">
      <c r="A39" s="2" t="s">
        <v>195</v>
      </c>
      <c r="B39" s="27">
        <v>45085</v>
      </c>
      <c r="C39" s="2" t="s">
        <v>167</v>
      </c>
      <c r="F39" s="4">
        <v>0.1</v>
      </c>
      <c r="G39" s="5">
        <v>250</v>
      </c>
      <c r="H39" s="4">
        <v>1.1000000000000001</v>
      </c>
      <c r="I39" s="5">
        <v>400</v>
      </c>
      <c r="J39" s="25">
        <v>1.25</v>
      </c>
      <c r="K39" s="100">
        <v>83914</v>
      </c>
      <c r="L39" s="100">
        <v>118545</v>
      </c>
      <c r="M39" s="100">
        <v>152534</v>
      </c>
      <c r="N39" s="100">
        <v>1168009</v>
      </c>
      <c r="O39" s="100">
        <v>1451</v>
      </c>
      <c r="P39" s="100">
        <v>0</v>
      </c>
      <c r="Q39" s="100">
        <v>2809316</v>
      </c>
      <c r="R39" s="100">
        <v>0</v>
      </c>
      <c r="S39" s="100">
        <v>30590</v>
      </c>
      <c r="T39" s="100">
        <v>0</v>
      </c>
      <c r="U39" s="100">
        <v>89173</v>
      </c>
      <c r="V39" s="100">
        <v>507942</v>
      </c>
      <c r="W39" s="100">
        <v>18363</v>
      </c>
      <c r="X39" s="100">
        <v>74830</v>
      </c>
      <c r="Y39" s="100">
        <v>188478</v>
      </c>
      <c r="Z39" s="100">
        <v>27280</v>
      </c>
      <c r="AA39" s="100">
        <v>33634</v>
      </c>
      <c r="AB39" s="100">
        <v>14053</v>
      </c>
      <c r="AC39" s="100">
        <v>40160</v>
      </c>
      <c r="AD39" s="100">
        <v>42095</v>
      </c>
      <c r="AE39" s="100">
        <v>1673976</v>
      </c>
      <c r="AF39" s="100">
        <v>95390</v>
      </c>
      <c r="AG39" s="100">
        <v>12319</v>
      </c>
      <c r="AH39" s="100">
        <v>150699</v>
      </c>
    </row>
    <row r="40" spans="1:34">
      <c r="A40" s="2" t="s">
        <v>196</v>
      </c>
      <c r="B40" s="27">
        <v>45085</v>
      </c>
      <c r="C40" s="2" t="s">
        <v>167</v>
      </c>
      <c r="F40" s="4">
        <v>0.1</v>
      </c>
      <c r="G40" s="5">
        <v>250</v>
      </c>
      <c r="H40" s="4">
        <v>1.1000000000000001</v>
      </c>
      <c r="I40" s="5">
        <v>400</v>
      </c>
      <c r="J40" s="25">
        <v>1.25</v>
      </c>
      <c r="K40" s="100">
        <v>86051</v>
      </c>
      <c r="L40" s="100">
        <v>115763</v>
      </c>
      <c r="M40" s="100">
        <v>108870</v>
      </c>
      <c r="N40" s="100">
        <v>1058529</v>
      </c>
      <c r="O40" s="100">
        <v>1331</v>
      </c>
      <c r="P40" s="100">
        <v>0</v>
      </c>
      <c r="Q40" s="100">
        <v>2447489</v>
      </c>
      <c r="R40" s="100">
        <v>0</v>
      </c>
      <c r="S40" s="100">
        <v>26204</v>
      </c>
      <c r="T40" s="100">
        <v>0</v>
      </c>
      <c r="U40" s="100">
        <v>84906</v>
      </c>
      <c r="V40" s="100">
        <v>450437</v>
      </c>
      <c r="W40" s="100">
        <v>17759</v>
      </c>
      <c r="X40" s="100">
        <v>72146</v>
      </c>
      <c r="Y40" s="100">
        <v>199784</v>
      </c>
      <c r="Z40" s="100">
        <v>26185</v>
      </c>
      <c r="AA40" s="100">
        <v>37127</v>
      </c>
      <c r="AB40" s="100">
        <v>14220</v>
      </c>
      <c r="AC40" s="100">
        <v>37753</v>
      </c>
      <c r="AD40" s="100">
        <v>43382</v>
      </c>
      <c r="AE40" s="100">
        <v>1430551</v>
      </c>
      <c r="AF40" s="100">
        <v>81464</v>
      </c>
      <c r="AG40" s="100">
        <v>4853</v>
      </c>
      <c r="AH40" s="100">
        <v>140526</v>
      </c>
    </row>
    <row r="41" spans="1:34">
      <c r="A41" s="2" t="s">
        <v>197</v>
      </c>
      <c r="B41" s="27">
        <v>45085</v>
      </c>
      <c r="C41" s="2" t="s">
        <v>167</v>
      </c>
      <c r="F41" s="4">
        <v>0.1</v>
      </c>
      <c r="G41" s="5">
        <v>250</v>
      </c>
      <c r="H41" s="4">
        <v>1.1000000000000001</v>
      </c>
      <c r="I41" s="5">
        <v>400</v>
      </c>
      <c r="J41" s="25">
        <v>1.25</v>
      </c>
      <c r="K41" s="100">
        <v>84594</v>
      </c>
      <c r="L41" s="100">
        <v>0</v>
      </c>
      <c r="M41" s="100">
        <v>148428</v>
      </c>
      <c r="N41" s="100">
        <v>1067023</v>
      </c>
      <c r="O41" s="100">
        <v>2824</v>
      </c>
      <c r="P41" s="100">
        <v>0</v>
      </c>
      <c r="Q41" s="100">
        <v>2460869</v>
      </c>
      <c r="R41" s="100">
        <v>0</v>
      </c>
      <c r="S41" s="100">
        <v>29621</v>
      </c>
      <c r="T41" s="100">
        <v>0</v>
      </c>
      <c r="U41" s="100">
        <v>89080</v>
      </c>
      <c r="V41" s="100">
        <v>464726</v>
      </c>
      <c r="W41" s="100">
        <v>18433</v>
      </c>
      <c r="X41" s="100">
        <v>66015</v>
      </c>
      <c r="Y41" s="100">
        <v>181724</v>
      </c>
      <c r="Z41" s="100">
        <v>26225</v>
      </c>
      <c r="AA41" s="100">
        <v>32068</v>
      </c>
      <c r="AB41" s="100">
        <v>13225</v>
      </c>
      <c r="AC41" s="100">
        <v>38193</v>
      </c>
      <c r="AD41" s="100">
        <v>39035</v>
      </c>
      <c r="AE41" s="100">
        <v>1453018</v>
      </c>
      <c r="AF41" s="100">
        <v>80545</v>
      </c>
      <c r="AG41" s="100">
        <v>11934</v>
      </c>
      <c r="AH41" s="100">
        <v>148478</v>
      </c>
    </row>
    <row r="42" spans="1:34">
      <c r="A42" s="2" t="s">
        <v>198</v>
      </c>
      <c r="B42" s="27">
        <v>45085</v>
      </c>
      <c r="C42" s="2" t="s">
        <v>167</v>
      </c>
      <c r="F42" s="4">
        <v>0.1</v>
      </c>
      <c r="G42" s="5">
        <v>250</v>
      </c>
      <c r="H42" s="4">
        <v>1.1000000000000001</v>
      </c>
      <c r="I42" s="5">
        <v>400</v>
      </c>
      <c r="J42" s="25">
        <v>1.25</v>
      </c>
      <c r="K42" s="100">
        <v>85665</v>
      </c>
      <c r="L42" s="100">
        <v>106245</v>
      </c>
      <c r="M42" s="100">
        <v>136652</v>
      </c>
      <c r="N42" s="100">
        <v>1059729</v>
      </c>
      <c r="O42" s="100">
        <v>2161</v>
      </c>
      <c r="P42" s="100">
        <v>0</v>
      </c>
      <c r="Q42" s="100">
        <v>2516337</v>
      </c>
      <c r="R42" s="100">
        <v>0</v>
      </c>
      <c r="S42" s="100">
        <v>32517</v>
      </c>
      <c r="T42" s="100">
        <v>0</v>
      </c>
      <c r="U42" s="100">
        <v>91047</v>
      </c>
      <c r="V42" s="100">
        <v>466395</v>
      </c>
      <c r="W42" s="100">
        <v>20077</v>
      </c>
      <c r="X42" s="100">
        <v>81669</v>
      </c>
      <c r="Y42" s="100">
        <v>189470</v>
      </c>
      <c r="Z42" s="100">
        <v>28438</v>
      </c>
      <c r="AA42" s="100">
        <v>31994</v>
      </c>
      <c r="AB42" s="100">
        <v>13210</v>
      </c>
      <c r="AC42" s="100">
        <v>42224</v>
      </c>
      <c r="AD42" s="100">
        <v>36375</v>
      </c>
      <c r="AE42" s="100">
        <v>1528244</v>
      </c>
      <c r="AF42" s="100">
        <v>86620</v>
      </c>
      <c r="AG42" s="100">
        <v>16010</v>
      </c>
      <c r="AH42" s="100">
        <v>158014</v>
      </c>
    </row>
    <row r="43" spans="1:34">
      <c r="A43" s="2" t="s">
        <v>199</v>
      </c>
      <c r="B43" s="27">
        <v>45085</v>
      </c>
      <c r="C43" s="2" t="s">
        <v>167</v>
      </c>
      <c r="F43" s="4">
        <v>0.1</v>
      </c>
      <c r="G43" s="5">
        <v>250</v>
      </c>
      <c r="H43" s="4">
        <v>1.1000000000000001</v>
      </c>
      <c r="I43" s="5">
        <v>400</v>
      </c>
      <c r="J43" s="25">
        <v>1.25</v>
      </c>
      <c r="K43" s="100">
        <v>86528</v>
      </c>
      <c r="L43" s="100">
        <v>0</v>
      </c>
      <c r="M43" s="100">
        <v>136248</v>
      </c>
      <c r="N43" s="100">
        <v>1091529</v>
      </c>
      <c r="O43" s="100">
        <v>1145</v>
      </c>
      <c r="P43" s="100">
        <v>0</v>
      </c>
      <c r="Q43" s="100">
        <v>2631909</v>
      </c>
      <c r="R43" s="100">
        <v>0</v>
      </c>
      <c r="S43" s="100">
        <v>29150</v>
      </c>
      <c r="T43" s="100">
        <v>0</v>
      </c>
      <c r="U43" s="100">
        <v>96511</v>
      </c>
      <c r="V43" s="100">
        <v>471971</v>
      </c>
      <c r="W43" s="100">
        <v>19131</v>
      </c>
      <c r="X43" s="100">
        <v>74500</v>
      </c>
      <c r="Y43" s="100">
        <v>186081</v>
      </c>
      <c r="Z43" s="100">
        <v>28906</v>
      </c>
      <c r="AA43" s="100">
        <v>34891</v>
      </c>
      <c r="AB43" s="100">
        <v>14511</v>
      </c>
      <c r="AC43" s="100">
        <v>38466</v>
      </c>
      <c r="AD43" s="100">
        <v>41267</v>
      </c>
      <c r="AE43" s="100">
        <v>1568983</v>
      </c>
      <c r="AF43" s="100">
        <v>89700</v>
      </c>
      <c r="AG43" s="100">
        <v>7173</v>
      </c>
      <c r="AH43" s="100">
        <v>137280</v>
      </c>
    </row>
    <row r="44" spans="1:34">
      <c r="A44" s="2" t="s">
        <v>200</v>
      </c>
      <c r="B44" s="27">
        <v>45085</v>
      </c>
      <c r="C44" s="2" t="s">
        <v>167</v>
      </c>
      <c r="F44" s="4">
        <v>0.1</v>
      </c>
      <c r="G44" s="5">
        <v>250</v>
      </c>
      <c r="H44" s="4">
        <v>1.1000000000000001</v>
      </c>
      <c r="I44" s="5">
        <v>400</v>
      </c>
      <c r="J44" s="25">
        <v>1.25</v>
      </c>
      <c r="K44" s="100">
        <v>84713</v>
      </c>
      <c r="L44" s="100">
        <v>130540</v>
      </c>
      <c r="M44" s="100">
        <v>173532</v>
      </c>
      <c r="N44" s="100">
        <v>1101055</v>
      </c>
      <c r="O44" s="100">
        <v>3082</v>
      </c>
      <c r="P44" s="100">
        <v>0</v>
      </c>
      <c r="Q44" s="100">
        <v>2440753</v>
      </c>
      <c r="R44" s="100">
        <v>0</v>
      </c>
      <c r="S44" s="100">
        <v>33323</v>
      </c>
      <c r="T44" s="100">
        <v>0</v>
      </c>
      <c r="U44" s="100">
        <v>101024</v>
      </c>
      <c r="V44" s="100">
        <v>447143</v>
      </c>
      <c r="W44" s="100">
        <v>24281</v>
      </c>
      <c r="X44" s="100">
        <v>71846</v>
      </c>
      <c r="Y44" s="100">
        <v>202742</v>
      </c>
      <c r="Z44" s="100">
        <v>35317</v>
      </c>
      <c r="AA44" s="100">
        <v>39147</v>
      </c>
      <c r="AB44" s="100">
        <v>26311</v>
      </c>
      <c r="AC44" s="100">
        <v>38722</v>
      </c>
      <c r="AD44" s="100">
        <v>36751</v>
      </c>
      <c r="AE44" s="100">
        <v>1409427</v>
      </c>
      <c r="AF44" s="100">
        <v>82536</v>
      </c>
      <c r="AG44" s="100">
        <v>6685</v>
      </c>
      <c r="AH44" s="100">
        <v>130999</v>
      </c>
    </row>
    <row r="45" spans="1:34">
      <c r="A45" s="2" t="s">
        <v>201</v>
      </c>
      <c r="B45" s="27">
        <v>45085</v>
      </c>
      <c r="C45" s="2" t="s">
        <v>167</v>
      </c>
      <c r="F45" s="4">
        <v>0.1</v>
      </c>
      <c r="G45" s="5">
        <v>250</v>
      </c>
      <c r="H45" s="4">
        <v>1.1000000000000001</v>
      </c>
      <c r="I45" s="5">
        <v>400</v>
      </c>
      <c r="J45" s="25">
        <v>1.25</v>
      </c>
      <c r="K45" s="100">
        <v>83916</v>
      </c>
      <c r="L45" s="100">
        <v>120331</v>
      </c>
      <c r="M45" s="100">
        <v>128827</v>
      </c>
      <c r="N45" s="100">
        <v>1072000</v>
      </c>
      <c r="O45" s="100">
        <v>2230</v>
      </c>
      <c r="P45" s="100">
        <v>0</v>
      </c>
      <c r="Q45" s="100">
        <v>2278041</v>
      </c>
      <c r="R45" s="100">
        <v>0</v>
      </c>
      <c r="S45" s="100">
        <v>32405</v>
      </c>
      <c r="T45" s="100">
        <v>0</v>
      </c>
      <c r="U45" s="100">
        <v>120766</v>
      </c>
      <c r="V45" s="100">
        <v>446424</v>
      </c>
      <c r="W45" s="100">
        <v>22769</v>
      </c>
      <c r="X45" s="100">
        <v>71486</v>
      </c>
      <c r="Y45" s="100">
        <v>176719</v>
      </c>
      <c r="Z45" s="100">
        <v>33346</v>
      </c>
      <c r="AA45" s="100">
        <v>35977</v>
      </c>
      <c r="AB45" s="100">
        <v>25130</v>
      </c>
      <c r="AC45" s="100">
        <v>39031</v>
      </c>
      <c r="AD45" s="100">
        <v>44848</v>
      </c>
      <c r="AE45" s="100">
        <v>1449898</v>
      </c>
      <c r="AF45" s="100">
        <v>85499</v>
      </c>
      <c r="AG45" s="100">
        <v>7213</v>
      </c>
      <c r="AH45" s="100">
        <v>152733</v>
      </c>
    </row>
    <row r="46" spans="1:34">
      <c r="K46" s="100">
        <v>79316</v>
      </c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spans="1:34">
      <c r="K47" s="100">
        <v>85026</v>
      </c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</row>
    <row r="48" spans="1:34">
      <c r="K48" s="100">
        <v>82675</v>
      </c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</row>
    <row r="49" spans="11:34">
      <c r="K49" s="100">
        <v>80222</v>
      </c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</row>
    <row r="50" spans="11:34">
      <c r="K50" s="100">
        <v>128347</v>
      </c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</row>
    <row r="51" spans="11:34">
      <c r="K51" s="100">
        <v>85170</v>
      </c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spans="11:34">
      <c r="K52" s="100">
        <v>88764</v>
      </c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spans="11:34">
      <c r="K53" s="100">
        <v>86168</v>
      </c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</row>
    <row r="54" spans="11:34">
      <c r="K54" s="100">
        <v>89030</v>
      </c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</row>
    <row r="55" spans="11:34">
      <c r="K55" s="100">
        <v>90284</v>
      </c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</row>
    <row r="56" spans="11:34">
      <c r="K56" s="100">
        <v>86700</v>
      </c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spans="11:34">
      <c r="K57" s="100">
        <v>86693</v>
      </c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spans="11:34">
      <c r="K58" s="100">
        <v>87651</v>
      </c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</row>
    <row r="59" spans="11:34">
      <c r="K59" s="100">
        <v>83178</v>
      </c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spans="11:34">
      <c r="K60" s="100">
        <v>79605</v>
      </c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spans="11:34">
      <c r="K61" s="100">
        <v>80838</v>
      </c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</row>
    <row r="62" spans="11:34">
      <c r="K62" s="100">
        <v>87361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11:34">
      <c r="K63" s="100">
        <v>98369</v>
      </c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11:34">
      <c r="K64" s="100">
        <v>105430</v>
      </c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</row>
    <row r="65" spans="11:34">
      <c r="K65" s="100">
        <v>98249</v>
      </c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</sheetData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H49"/>
  <sheetViews>
    <sheetView tabSelected="1" topLeftCell="Y20" zoomScaleNormal="100" workbookViewId="0">
      <selection activeCell="Y42" sqref="A42:XFD42"/>
    </sheetView>
  </sheetViews>
  <sheetFormatPr defaultColWidth="9.109375" defaultRowHeight="13.2"/>
  <cols>
    <col min="1" max="1" width="6.88671875" style="2" customWidth="1"/>
    <col min="2" max="2" width="12.88671875" style="57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5" customWidth="1"/>
    <col min="7" max="7" width="8.44140625" style="25" customWidth="1"/>
    <col min="8" max="8" width="7.44140625" style="25" customWidth="1"/>
    <col min="9" max="34" width="12.88671875" style="25" customWidth="1"/>
    <col min="35" max="243" width="8.44140625" style="2" customWidth="1"/>
    <col min="244" max="16384" width="9.109375" style="2"/>
  </cols>
  <sheetData>
    <row r="1" spans="1:34" ht="20.399999999999999">
      <c r="A1" s="101" t="s">
        <v>130</v>
      </c>
      <c r="B1" s="101"/>
      <c r="C1" s="101"/>
      <c r="D1" s="101"/>
      <c r="E1" s="101"/>
      <c r="F1" s="101"/>
      <c r="G1" s="101"/>
      <c r="H1" s="101"/>
    </row>
    <row r="2" spans="1:34">
      <c r="A2" s="2" t="s">
        <v>152</v>
      </c>
    </row>
    <row r="3" spans="1:34" ht="20.399999999999999">
      <c r="A3" s="2" t="s">
        <v>131</v>
      </c>
      <c r="J3" s="58" t="s">
        <v>136</v>
      </c>
      <c r="K3" s="59"/>
      <c r="L3" s="59"/>
    </row>
    <row r="4" spans="1:34" ht="20.399999999999999">
      <c r="A4" s="2" t="s">
        <v>132</v>
      </c>
      <c r="J4" s="60" t="s">
        <v>150</v>
      </c>
      <c r="K4" s="61"/>
      <c r="L4" s="61"/>
      <c r="M4" s="61"/>
    </row>
    <row r="5" spans="1:34">
      <c r="A5" s="62" t="s">
        <v>133</v>
      </c>
      <c r="C5" s="2" t="s">
        <v>134</v>
      </c>
    </row>
    <row r="6" spans="1:34" ht="17.399999999999999">
      <c r="A6" s="63"/>
    </row>
    <row r="8" spans="1:34" ht="15.6">
      <c r="B8" s="64" t="s">
        <v>111</v>
      </c>
      <c r="C8" s="65" t="s">
        <v>202</v>
      </c>
    </row>
    <row r="9" spans="1:34" ht="21">
      <c r="B9" s="64"/>
      <c r="C9" s="66"/>
      <c r="L9" s="67" t="s">
        <v>104</v>
      </c>
    </row>
    <row r="10" spans="1:34" ht="17.399999999999999">
      <c r="M10" s="68" t="s">
        <v>156</v>
      </c>
    </row>
    <row r="11" spans="1:34">
      <c r="K11" s="69"/>
      <c r="L11" s="69"/>
      <c r="M11" s="69" t="s">
        <v>151</v>
      </c>
      <c r="N11" s="69"/>
      <c r="O11" s="69"/>
    </row>
    <row r="12" spans="1:34" s="18" customFormat="1">
      <c r="A12" s="70"/>
      <c r="B12" s="71"/>
      <c r="C12" s="72"/>
      <c r="D12" s="72"/>
      <c r="E12" s="72"/>
      <c r="F12" s="73" t="s">
        <v>110</v>
      </c>
      <c r="G12" s="73" t="s">
        <v>123</v>
      </c>
      <c r="H12" s="73" t="s">
        <v>79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3" spans="1:34" s="18" customFormat="1" ht="15.6">
      <c r="A13" s="74" t="s">
        <v>90</v>
      </c>
      <c r="B13" s="75" t="s">
        <v>47</v>
      </c>
      <c r="C13" s="76" t="s">
        <v>118</v>
      </c>
      <c r="D13" s="76" t="s">
        <v>92</v>
      </c>
      <c r="E13" s="76" t="s">
        <v>89</v>
      </c>
      <c r="F13" s="77" t="s">
        <v>135</v>
      </c>
      <c r="G13" s="77" t="s">
        <v>45</v>
      </c>
      <c r="H13" s="77" t="s">
        <v>44</v>
      </c>
      <c r="I13" s="77" t="s">
        <v>157</v>
      </c>
      <c r="J13" s="77" t="s">
        <v>158</v>
      </c>
      <c r="K13" s="77" t="s">
        <v>96</v>
      </c>
      <c r="L13" s="77" t="s">
        <v>6</v>
      </c>
      <c r="M13" s="77" t="s">
        <v>68</v>
      </c>
      <c r="N13" s="77" t="s">
        <v>7</v>
      </c>
      <c r="O13" s="77" t="s">
        <v>87</v>
      </c>
      <c r="P13" s="77" t="s">
        <v>105</v>
      </c>
      <c r="Q13" s="77" t="s">
        <v>121</v>
      </c>
      <c r="R13" s="77" t="s">
        <v>50</v>
      </c>
      <c r="S13" s="77" t="s">
        <v>19</v>
      </c>
      <c r="T13" s="77" t="s">
        <v>15</v>
      </c>
      <c r="U13" s="77" t="s">
        <v>53</v>
      </c>
      <c r="V13" s="77" t="s">
        <v>81</v>
      </c>
      <c r="W13" s="77" t="s">
        <v>124</v>
      </c>
      <c r="X13" s="77" t="s">
        <v>70</v>
      </c>
      <c r="Y13" s="77" t="s">
        <v>30</v>
      </c>
      <c r="Z13" s="77" t="s">
        <v>33</v>
      </c>
      <c r="AA13" s="77" t="s">
        <v>29</v>
      </c>
      <c r="AB13" s="77" t="s">
        <v>34</v>
      </c>
      <c r="AC13" s="77" t="s">
        <v>147</v>
      </c>
      <c r="AD13" s="77" t="s">
        <v>148</v>
      </c>
      <c r="AE13" s="77"/>
      <c r="AF13" s="77" t="s">
        <v>35</v>
      </c>
      <c r="AG13" s="77" t="s">
        <v>119</v>
      </c>
      <c r="AH13" s="77" t="s">
        <v>14</v>
      </c>
    </row>
    <row r="14" spans="1:34" s="18" customFormat="1">
      <c r="A14" s="78"/>
      <c r="B14" s="79"/>
      <c r="C14" s="78"/>
      <c r="D14" s="78"/>
      <c r="E14" s="78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4">
      <c r="A15" s="2" t="str">
        <f>'Peak Areas'!A11</f>
        <v>T0 A</v>
      </c>
      <c r="B15" s="57">
        <f>'Peak Areas'!B11</f>
        <v>45083</v>
      </c>
      <c r="C15" s="2" t="str">
        <f>'Peak Areas'!C11</f>
        <v>Clambank</v>
      </c>
      <c r="D15" s="2">
        <f>'Peak Areas'!D11</f>
        <v>0</v>
      </c>
      <c r="E15" s="2">
        <f>'Peak Areas'!E11</f>
        <v>0</v>
      </c>
      <c r="F15" s="25">
        <f>'Peak Areas'!F11</f>
        <v>0.15</v>
      </c>
      <c r="G15" s="25">
        <f>((1/'Peak Areas'!$G11)*(('Peak Areas'!$H11+('Internal Standard'!$E$10/1000))/'Peak Areas'!$F11)*'Peak Areas'!$J11)*H15</f>
        <v>6.459650546821602E-2</v>
      </c>
      <c r="H15" s="25">
        <f>(('Internal Standard'!$F$13*('Peak Areas'!G11/'Internal Standard'!$C$10))/'Peak Areas'!K11)</f>
        <v>1.6149126367054001</v>
      </c>
      <c r="I15" s="25">
        <f>IF('Peak Areas'!M11=0,0,((('Peak Areas'!M11*Coefficients!$G$21+Coefficients!$H$21)*$G15)))</f>
        <v>0</v>
      </c>
      <c r="J15" s="25">
        <f>IF('Peak Areas'!N11=0,0,((('Peak Areas'!N11*Coefficients!$G$20+Coefficients!$H$20)*$G15)))</f>
        <v>0.47651589158093782</v>
      </c>
      <c r="K15" s="25">
        <f>IF('Peak Areas'!O11=0,0,((('Peak Areas'!O11*Coefficients!$G$41+Coefficients!$H$41)*$G15)))</f>
        <v>6.6297418274897504E-2</v>
      </c>
      <c r="L15" s="25">
        <f>IF('Peak Areas'!P11=0,0,((('Peak Areas'!P11*Coefficients!$G$10+Coefficients!$H$10)*$G15)))</f>
        <v>0</v>
      </c>
      <c r="M15" s="25">
        <f>IF('Peak Areas'!Q11=0,0,((('Peak Areas'!Q11*Coefficients!$G$32+Coefficients!$H$32)*$G15)))</f>
        <v>1.9673305992014523</v>
      </c>
      <c r="N15" s="25">
        <f>IF('Peak Areas'!R11=0,0,((('Peak Areas'!R11*Coefficients!$G$11+Coefficients!$H$11)*$G15)))</f>
        <v>0</v>
      </c>
      <c r="O15" s="25">
        <f>IF('Peak Areas'!S11=0,0,((('Peak Areas'!S11*Coefficients!$G$39+Coefficients!$H$39)*$G15)))</f>
        <v>0.10366393726489975</v>
      </c>
      <c r="P15" s="25">
        <f>IF('Peak Areas'!T11=0,0,((('Peak Areas'!T11*Coefficients!$G$46+Coefficients!$H$46)*$G15)))</f>
        <v>0.15432042110167468</v>
      </c>
      <c r="Q15" s="25">
        <f>IF('Peak Areas'!U11=0,0,((('Peak Areas'!U11*Coefficients!$G$51+Coefficients!$H$51)*$G15)))</f>
        <v>0.12973253388232295</v>
      </c>
      <c r="R15" s="25">
        <f>IF('Peak Areas'!V11=0,0,((('Peak Areas'!V11*Coefficients!$G$26+Coefficients!$H$26)*$G15)))</f>
        <v>0.40595865349391597</v>
      </c>
      <c r="S15" s="25">
        <f>IF('Peak Areas'!W11=0,0,((('Peak Areas'!W11*Coefficients!$G$13+Coefficients!$H$13)*$G15)))</f>
        <v>9.6172245364932019E-2</v>
      </c>
      <c r="T15" s="25">
        <f>IF('Peak Areas'!X11=0,0,((('Peak Areas'!X11*Coefficients!$G$12+Coefficients!$H$12)*$G15)))</f>
        <v>8.6671916751588807E-2</v>
      </c>
      <c r="U15" s="25">
        <f>IF('Peak Areas'!Y11=0,0,((('Peak Areas'!Y11*Coefficients!$G$27+Coefficients!$H$27)*$G15)))</f>
        <v>4.7105157865647278E-2</v>
      </c>
      <c r="V15" s="25">
        <f>IF('Peak Areas'!Z11=0,0,((('Peak Areas'!Z11*Coefficients!$G$34+Coefficients!$H$34)*$G15)))</f>
        <v>7.500976257770392E-2</v>
      </c>
      <c r="W15" s="25">
        <f>IF('Peak Areas'!AA11=0,0,((('Peak Areas'!AA11*Coefficients!$G$52+Coefficients!$H$52)*$G15)))</f>
        <v>0.15524786687589631</v>
      </c>
      <c r="X15" s="25">
        <f>IF('Peak Areas'!AB11=0,0,((('Peak Areas'!AB11*Coefficients!$G$33+Coefficients!$H$33)*$G15)))</f>
        <v>0</v>
      </c>
      <c r="Y15" s="25">
        <f>IF('Peak Areas'!AC11=0,0,((('Peak Areas'!AC11*Coefficients!$G$19+Coefficients!$H$19)*$G15)))</f>
        <v>0.35699523721875015</v>
      </c>
      <c r="Z15" s="25">
        <f>IF('Peak Areas'!AD11=0,0,((('Peak Areas'!AD11*Coefficients!$G$18+Coefficients!$H$18)*$G15)))</f>
        <v>0.18588238736329468</v>
      </c>
      <c r="AA15" s="25">
        <f>IF('Peak Areas'!AE11=0,0,((('Peak Areas'!AE11*Coefficients!$G$18+Coefficients!$H$18)*$G15)))</f>
        <v>5.3008259618351659</v>
      </c>
      <c r="AB15" s="25">
        <f>IF('Peak Areas'!AF11=0,0,((('Peak Areas'!AF11*Coefficients!$G$18+Coefficients!$H$18)*$G15)))</f>
        <v>0.18098526168724374</v>
      </c>
      <c r="AC15" s="25">
        <f>IF('Peak Areas'!AG11=0,0,((('Peak Areas'!AG11*Coefficients!$G$7+Coefficients!$H$7)*$G15)))</f>
        <v>0</v>
      </c>
      <c r="AD15" s="25">
        <f>IF('Peak Areas'!AH11=0,0,((('Peak Areas'!AH11*Coefficients!$G$6+Coefficients!$H$6)*$G15)))</f>
        <v>0.41819061760978565</v>
      </c>
      <c r="AF15" s="25">
        <f>IF('Peak Areas'!L11=0,0,((('Peak Areas'!L11*Coefficients!$G$22+Coefficients!$H$22)*$G15)))</f>
        <v>0</v>
      </c>
      <c r="AG15" s="25">
        <f>AA15+AF15</f>
        <v>5.3008259618351659</v>
      </c>
      <c r="AH15" s="25">
        <f>Z15+AA15+AB15+AF15</f>
        <v>5.6676936108857046</v>
      </c>
    </row>
    <row r="16" spans="1:34">
      <c r="A16" s="2" t="str">
        <f>'Peak Areas'!A12</f>
        <v>T0 B</v>
      </c>
      <c r="B16" s="57">
        <f>'Peak Areas'!B12</f>
        <v>45083</v>
      </c>
      <c r="C16" s="2" t="str">
        <f>'Peak Areas'!C12</f>
        <v>Clambank</v>
      </c>
      <c r="D16" s="2">
        <f>'Peak Areas'!D12</f>
        <v>0</v>
      </c>
      <c r="E16" s="2">
        <f>'Peak Areas'!E12</f>
        <v>0</v>
      </c>
      <c r="F16" s="25">
        <f>'Peak Areas'!F12</f>
        <v>0.15</v>
      </c>
      <c r="G16" s="25">
        <f>((1/'Peak Areas'!$G12)*(('Peak Areas'!$H12+('Internal Standard'!$E$10/1000))/'Peak Areas'!$F12)*'Peak Areas'!$J12)*H16</f>
        <v>6.113894445027087E-2</v>
      </c>
      <c r="H16" s="25">
        <f>(('Internal Standard'!$F$13*('Peak Areas'!G12/'Internal Standard'!$C$10))/'Peak Areas'!K12)</f>
        <v>1.5284736112567714</v>
      </c>
      <c r="I16" s="25">
        <f>IF('Peak Areas'!M12=0,0,((('Peak Areas'!M12*Coefficients!$G$21+Coefficients!$H$21)*$G16)))</f>
        <v>1.710525022202726E-2</v>
      </c>
      <c r="J16" s="25">
        <f>IF('Peak Areas'!N12=0,0,((('Peak Areas'!N12*Coefficients!$G$20+Coefficients!$H$20)*$G16)))</f>
        <v>0.37793331745121883</v>
      </c>
      <c r="K16" s="25">
        <f>IF('Peak Areas'!O12=0,0,((('Peak Areas'!O12*Coefficients!$G$41+Coefficients!$H$41)*$G16)))</f>
        <v>0.11691686748781596</v>
      </c>
      <c r="L16" s="25">
        <f>IF('Peak Areas'!P12=0,0,((('Peak Areas'!P12*Coefficients!$G$10+Coefficients!$H$10)*$G16)))</f>
        <v>0</v>
      </c>
      <c r="M16" s="25">
        <f>IF('Peak Areas'!Q12=0,0,((('Peak Areas'!Q12*Coefficients!$G$32+Coefficients!$H$32)*$G16)))</f>
        <v>2.0216363459972881</v>
      </c>
      <c r="N16" s="25">
        <f>IF('Peak Areas'!R12=0,0,((('Peak Areas'!R12*Coefficients!$G$11+Coefficients!$H$11)*$G16)))</f>
        <v>0.14502587540067002</v>
      </c>
      <c r="O16" s="25">
        <f>IF('Peak Areas'!S12=0,0,((('Peak Areas'!S12*Coefficients!$G$39+Coefficients!$H$39)*$G16)))</f>
        <v>9.6938078570288966E-2</v>
      </c>
      <c r="P16" s="25">
        <f>IF('Peak Areas'!T12=0,0,((('Peak Areas'!T12*Coefficients!$G$46+Coefficients!$H$46)*$G16)))</f>
        <v>0.16529608415095462</v>
      </c>
      <c r="Q16" s="25">
        <f>IF('Peak Areas'!U12=0,0,((('Peak Areas'!U12*Coefficients!$G$51+Coefficients!$H$51)*$G16)))</f>
        <v>0.12456743571453856</v>
      </c>
      <c r="R16" s="25">
        <f>IF('Peak Areas'!V12=0,0,((('Peak Areas'!V12*Coefficients!$G$26+Coefficients!$H$26)*$G16)))</f>
        <v>0.40422022675192837</v>
      </c>
      <c r="S16" s="25">
        <f>IF('Peak Areas'!W12=0,0,((('Peak Areas'!W12*Coefficients!$G$13+Coefficients!$H$13)*$G16)))</f>
        <v>8.8576856997663142E-2</v>
      </c>
      <c r="T16" s="25">
        <f>IF('Peak Areas'!X12=0,0,((('Peak Areas'!X12*Coefficients!$G$12+Coefficients!$H$12)*$G16)))</f>
        <v>8.9993541987563402E-2</v>
      </c>
      <c r="U16" s="25">
        <f>IF('Peak Areas'!Y12=0,0,((('Peak Areas'!Y12*Coefficients!$G$27+Coefficients!$H$27)*$G16)))</f>
        <v>4.9788584063615013E-2</v>
      </c>
      <c r="V16" s="25">
        <f>IF('Peak Areas'!Z12=0,0,((('Peak Areas'!Z12*Coefficients!$G$34+Coefficients!$H$34)*$G16)))</f>
        <v>7.540013619636643E-2</v>
      </c>
      <c r="W16" s="25">
        <f>IF('Peak Areas'!AA12=0,0,((('Peak Areas'!AA12*Coefficients!$G$52+Coefficients!$H$52)*$G16)))</f>
        <v>0.15221397530738476</v>
      </c>
      <c r="X16" s="25">
        <f>IF('Peak Areas'!AB12=0,0,((('Peak Areas'!AB12*Coefficients!$G$33+Coefficients!$H$33)*$G16)))</f>
        <v>3.3171262812265762E-2</v>
      </c>
      <c r="Y16" s="25">
        <f>IF('Peak Areas'!AC12=0,0,((('Peak Areas'!AC12*Coefficients!$G$19+Coefficients!$H$19)*$G16)))</f>
        <v>0.35151720008827725</v>
      </c>
      <c r="Z16" s="25">
        <f>IF('Peak Areas'!AD12=0,0,((('Peak Areas'!AD12*Coefficients!$G$18+Coefficients!$H$18)*$G16)))</f>
        <v>0.13616558484768465</v>
      </c>
      <c r="AA16" s="25">
        <f>IF('Peak Areas'!AE12=0,0,((('Peak Areas'!AE12*Coefficients!$G$18+Coefficients!$H$18)*$G16)))</f>
        <v>4.9961897101907109</v>
      </c>
      <c r="AB16" s="25">
        <f>IF('Peak Areas'!AF12=0,0,((('Peak Areas'!AF12*Coefficients!$G$18+Coefficients!$H$18)*$G16)))</f>
        <v>0.15971042162652566</v>
      </c>
      <c r="AC16" s="25">
        <f>IF('Peak Areas'!AG12=0,0,((('Peak Areas'!AG12*Coefficients!$G$7+Coefficients!$H$7)*$G16)))</f>
        <v>0</v>
      </c>
      <c r="AD16" s="25">
        <f>IF('Peak Areas'!AH12=0,0,((('Peak Areas'!AH12*Coefficients!$G$6+Coefficients!$H$6)*$G16)))</f>
        <v>0.42913360434424119</v>
      </c>
      <c r="AF16" s="25">
        <f>IF('Peak Areas'!L12=0,0,((('Peak Areas'!L12*Coefficients!$G$22+Coefficients!$H$22)*$G16)))</f>
        <v>0</v>
      </c>
      <c r="AG16" s="25">
        <f t="shared" ref="AG16:AG49" si="0">AA16+AF16</f>
        <v>4.9961897101907109</v>
      </c>
      <c r="AH16" s="25">
        <f t="shared" ref="AH16:AH49" si="1">Z16+AA16+AB16+AF16</f>
        <v>5.2920657166649212</v>
      </c>
    </row>
    <row r="17" spans="1:34">
      <c r="A17" s="2" t="str">
        <f>'Peak Areas'!A13</f>
        <v>T0 C</v>
      </c>
      <c r="B17" s="57">
        <f>'Peak Areas'!B13</f>
        <v>45083</v>
      </c>
      <c r="C17" s="2" t="str">
        <f>'Peak Areas'!C13</f>
        <v>Clambank</v>
      </c>
      <c r="D17" s="2">
        <f>'Peak Areas'!D13</f>
        <v>0</v>
      </c>
      <c r="E17" s="2">
        <f>'Peak Areas'!E13</f>
        <v>0</v>
      </c>
      <c r="F17" s="25">
        <f>'Peak Areas'!F13</f>
        <v>0.15</v>
      </c>
      <c r="G17" s="25">
        <f>((1/'Peak Areas'!$G13)*(('Peak Areas'!$H13+('Internal Standard'!$E$10/1000))/'Peak Areas'!$F13)*'Peak Areas'!$J13)*H17</f>
        <v>6.4467751734723258E-2</v>
      </c>
      <c r="H17" s="25">
        <f>(('Internal Standard'!$F$13*('Peak Areas'!G13/'Internal Standard'!$C$10))/'Peak Areas'!K13)</f>
        <v>1.6116937933680813</v>
      </c>
      <c r="I17" s="25">
        <f>IF('Peak Areas'!M13=0,0,((('Peak Areas'!M13*Coefficients!$G$21+Coefficients!$H$21)*$G17)))</f>
        <v>1.5119981232375406E-2</v>
      </c>
      <c r="J17" s="25">
        <f>IF('Peak Areas'!N13=0,0,((('Peak Areas'!N13*Coefficients!$G$20+Coefficients!$H$20)*$G17)))</f>
        <v>0.39457806598595857</v>
      </c>
      <c r="K17" s="25">
        <f>IF('Peak Areas'!O13=0,0,((('Peak Areas'!O13*Coefficients!$G$41+Coefficients!$H$41)*$G17)))</f>
        <v>0.11479384300814124</v>
      </c>
      <c r="L17" s="25">
        <f>IF('Peak Areas'!P13=0,0,((('Peak Areas'!P13*Coefficients!$G$10+Coefficients!$H$10)*$G17)))</f>
        <v>0</v>
      </c>
      <c r="M17" s="25">
        <f>IF('Peak Areas'!Q13=0,0,((('Peak Areas'!Q13*Coefficients!$G$32+Coefficients!$H$32)*$G17)))</f>
        <v>2.0542180013882461</v>
      </c>
      <c r="N17" s="25">
        <f>IF('Peak Areas'!R13=0,0,((('Peak Areas'!R13*Coefficients!$G$11+Coefficients!$H$11)*$G17)))</f>
        <v>0.12312272951138538</v>
      </c>
      <c r="O17" s="25">
        <f>IF('Peak Areas'!S13=0,0,((('Peak Areas'!S13*Coefficients!$G$39+Coefficients!$H$39)*$G17)))</f>
        <v>9.3627117659826523E-2</v>
      </c>
      <c r="P17" s="25">
        <f>IF('Peak Areas'!T13=0,0,((('Peak Areas'!T13*Coefficients!$G$46+Coefficients!$H$46)*$G17)))</f>
        <v>0.1684255729204106</v>
      </c>
      <c r="Q17" s="25">
        <f>IF('Peak Areas'!U13=0,0,((('Peak Areas'!U13*Coefficients!$G$51+Coefficients!$H$51)*$G17)))</f>
        <v>0.12794065567591648</v>
      </c>
      <c r="R17" s="25">
        <f>IF('Peak Areas'!V13=0,0,((('Peak Areas'!V13*Coefficients!$G$26+Coefficients!$H$26)*$G17)))</f>
        <v>0.41878721583327883</v>
      </c>
      <c r="S17" s="25">
        <f>IF('Peak Areas'!W13=0,0,((('Peak Areas'!W13*Coefficients!$G$13+Coefficients!$H$13)*$G17)))</f>
        <v>0.10781009105236501</v>
      </c>
      <c r="T17" s="25">
        <f>IF('Peak Areas'!X13=0,0,((('Peak Areas'!X13*Coefficients!$G$12+Coefficients!$H$12)*$G17)))</f>
        <v>9.5295261578861923E-2</v>
      </c>
      <c r="U17" s="25">
        <f>IF('Peak Areas'!Y13=0,0,((('Peak Areas'!Y13*Coefficients!$G$27+Coefficients!$H$27)*$G17)))</f>
        <v>6.3773416287674675E-2</v>
      </c>
      <c r="V17" s="25">
        <f>IF('Peak Areas'!Z13=0,0,((('Peak Areas'!Z13*Coefficients!$G$34+Coefficients!$H$34)*$G17)))</f>
        <v>7.9806492219404737E-2</v>
      </c>
      <c r="W17" s="25">
        <f>IF('Peak Areas'!AA13=0,0,((('Peak Areas'!AA13*Coefficients!$G$52+Coefficients!$H$52)*$G17)))</f>
        <v>0.17689824737265633</v>
      </c>
      <c r="X17" s="25">
        <f>IF('Peak Areas'!AB13=0,0,((('Peak Areas'!AB13*Coefficients!$G$33+Coefficients!$H$33)*$G17)))</f>
        <v>3.7073430841400377E-2</v>
      </c>
      <c r="Y17" s="25">
        <f>IF('Peak Areas'!AC13=0,0,((('Peak Areas'!AC13*Coefficients!$G$19+Coefficients!$H$19)*$G17)))</f>
        <v>0.34032409389662016</v>
      </c>
      <c r="Z17" s="25">
        <f>IF('Peak Areas'!AD13=0,0,((('Peak Areas'!AD13*Coefficients!$G$18+Coefficients!$H$18)*$G17)))</f>
        <v>0.12623959102740387</v>
      </c>
      <c r="AA17" s="25">
        <f>IF('Peak Areas'!AE13=0,0,((('Peak Areas'!AE13*Coefficients!$G$18+Coefficients!$H$18)*$G17)))</f>
        <v>4.930571110675344</v>
      </c>
      <c r="AB17" s="25">
        <f>IF('Peak Areas'!AF13=0,0,((('Peak Areas'!AF13*Coefficients!$G$18+Coefficients!$H$18)*$G17)))</f>
        <v>0.17815484293879708</v>
      </c>
      <c r="AC17" s="25">
        <f>IF('Peak Areas'!AG13=0,0,((('Peak Areas'!AG13*Coefficients!$G$7+Coefficients!$H$7)*$G17)))</f>
        <v>3.030362220862981E-2</v>
      </c>
      <c r="AD17" s="25">
        <f>IF('Peak Areas'!AH13=0,0,((('Peak Areas'!AH13*Coefficients!$G$6+Coefficients!$H$6)*$G17)))</f>
        <v>0.42873706312654625</v>
      </c>
      <c r="AF17" s="25">
        <f>IF('Peak Areas'!L13=0,0,((('Peak Areas'!L13*Coefficients!$G$22+Coefficients!$H$22)*$G17)))</f>
        <v>0</v>
      </c>
      <c r="AG17" s="25">
        <f t="shared" si="0"/>
        <v>4.930571110675344</v>
      </c>
      <c r="AH17" s="25">
        <f t="shared" si="1"/>
        <v>5.2349655446415451</v>
      </c>
    </row>
    <row r="18" spans="1:34">
      <c r="A18" s="2" t="str">
        <f>'Peak Areas'!A14</f>
        <v>T0 D</v>
      </c>
      <c r="B18" s="57">
        <f>'Peak Areas'!B14</f>
        <v>45083</v>
      </c>
      <c r="C18" s="2" t="str">
        <f>'Peak Areas'!C14</f>
        <v>Clambank</v>
      </c>
      <c r="D18" s="2">
        <f>'Peak Areas'!D14</f>
        <v>0</v>
      </c>
      <c r="E18" s="2">
        <f>'Peak Areas'!E14</f>
        <v>0</v>
      </c>
      <c r="F18" s="25">
        <f>'Peak Areas'!F14</f>
        <v>0.15</v>
      </c>
      <c r="G18" s="25">
        <f>((1/'Peak Areas'!$G14)*(('Peak Areas'!$H14+('Internal Standard'!$E$10/1000))/'Peak Areas'!$F14)*'Peak Areas'!$J14)*H18</f>
        <v>6.8724238920783012E-2</v>
      </c>
      <c r="H18" s="25">
        <f>(('Internal Standard'!$F$13*('Peak Areas'!G14/'Internal Standard'!$C$10))/'Peak Areas'!K14)</f>
        <v>1.7181059730195751</v>
      </c>
      <c r="I18" s="25">
        <f>IF('Peak Areas'!M14=0,0,((('Peak Areas'!M14*Coefficients!$G$21+Coefficients!$H$21)*$G18)))</f>
        <v>1.635516726381234E-2</v>
      </c>
      <c r="J18" s="25">
        <f>IF('Peak Areas'!N14=0,0,((('Peak Areas'!N14*Coefficients!$G$20+Coefficients!$H$20)*$G18)))</f>
        <v>0.42095649659963252</v>
      </c>
      <c r="K18" s="25">
        <f>IF('Peak Areas'!O14=0,0,((('Peak Areas'!O14*Coefficients!$G$41+Coefficients!$H$41)*$G18)))</f>
        <v>0.11515996709938901</v>
      </c>
      <c r="L18" s="25">
        <f>IF('Peak Areas'!P14=0,0,((('Peak Areas'!P14*Coefficients!$G$10+Coefficients!$H$10)*$G18)))</f>
        <v>0</v>
      </c>
      <c r="M18" s="25">
        <f>IF('Peak Areas'!Q14=0,0,((('Peak Areas'!Q14*Coefficients!$G$32+Coefficients!$H$32)*$G18)))</f>
        <v>2.0855203125579571</v>
      </c>
      <c r="N18" s="25">
        <f>IF('Peak Areas'!R14=0,0,((('Peak Areas'!R14*Coefficients!$G$11+Coefficients!$H$11)*$G18)))</f>
        <v>0.1380227260528098</v>
      </c>
      <c r="O18" s="25">
        <f>IF('Peak Areas'!S14=0,0,((('Peak Areas'!S14*Coefficients!$G$39+Coefficients!$H$39)*$G18)))</f>
        <v>0.10017167860695673</v>
      </c>
      <c r="P18" s="25">
        <f>IF('Peak Areas'!T14=0,0,((('Peak Areas'!T14*Coefficients!$G$46+Coefficients!$H$46)*$G18)))</f>
        <v>0.16548034717763394</v>
      </c>
      <c r="Q18" s="25">
        <f>IF('Peak Areas'!U14=0,0,((('Peak Areas'!U14*Coefficients!$G$51+Coefficients!$H$51)*$G18)))</f>
        <v>0.12535278473761868</v>
      </c>
      <c r="R18" s="25">
        <f>IF('Peak Areas'!V14=0,0,((('Peak Areas'!V14*Coefficients!$G$26+Coefficients!$H$26)*$G18)))</f>
        <v>0.41564583975758512</v>
      </c>
      <c r="S18" s="25">
        <f>IF('Peak Areas'!W14=0,0,((('Peak Areas'!W14*Coefficients!$G$13+Coefficients!$H$13)*$G18)))</f>
        <v>9.4906912681134131E-2</v>
      </c>
      <c r="T18" s="25">
        <f>IF('Peak Areas'!X14=0,0,((('Peak Areas'!X14*Coefficients!$G$12+Coefficients!$H$12)*$G18)))</f>
        <v>9.0512693138730199E-2</v>
      </c>
      <c r="U18" s="25">
        <f>IF('Peak Areas'!Y14=0,0,((('Peak Areas'!Y14*Coefficients!$G$27+Coefficients!$H$27)*$G18)))</f>
        <v>5.9765923730059796E-2</v>
      </c>
      <c r="V18" s="25">
        <f>IF('Peak Areas'!Z14=0,0,((('Peak Areas'!Z14*Coefficients!$G$34+Coefficients!$H$34)*$G18)))</f>
        <v>7.700602148365078E-2</v>
      </c>
      <c r="W18" s="25">
        <f>IF('Peak Areas'!AA14=0,0,((('Peak Areas'!AA14*Coefficients!$G$52+Coefficients!$H$52)*$G18)))</f>
        <v>0.17697606336466731</v>
      </c>
      <c r="X18" s="25">
        <f>IF('Peak Areas'!AB14=0,0,((('Peak Areas'!AB14*Coefficients!$G$33+Coefficients!$H$33)*$G18)))</f>
        <v>3.4757544316919811E-2</v>
      </c>
      <c r="Y18" s="25">
        <f>IF('Peak Areas'!AC14=0,0,((('Peak Areas'!AC14*Coefficients!$G$19+Coefficients!$H$19)*$G18)))</f>
        <v>0.36022478311000405</v>
      </c>
      <c r="Z18" s="25">
        <f>IF('Peak Areas'!AD14=0,0,((('Peak Areas'!AD14*Coefficients!$G$18+Coefficients!$H$18)*$G18)))</f>
        <v>0.12232539980797259</v>
      </c>
      <c r="AA18" s="25">
        <f>IF('Peak Areas'!AE14=0,0,((('Peak Areas'!AE14*Coefficients!$G$18+Coefficients!$H$18)*$G18)))</f>
        <v>4.949051778094101</v>
      </c>
      <c r="AB18" s="25">
        <f>IF('Peak Areas'!AF14=0,0,((('Peak Areas'!AF14*Coefficients!$G$18+Coefficients!$H$18)*$G18)))</f>
        <v>0.18404236069885499</v>
      </c>
      <c r="AC18" s="25">
        <f>IF('Peak Areas'!AG14=0,0,((('Peak Areas'!AG14*Coefficients!$G$7+Coefficients!$H$7)*$G18)))</f>
        <v>0</v>
      </c>
      <c r="AD18" s="25">
        <f>IF('Peak Areas'!AH14=0,0,((('Peak Areas'!AH14*Coefficients!$G$6+Coefficients!$H$6)*$G18)))</f>
        <v>0.40392532888620425</v>
      </c>
      <c r="AF18" s="25">
        <f>IF('Peak Areas'!L14=0,0,((('Peak Areas'!L14*Coefficients!$G$22+Coefficients!$H$22)*$G18)))</f>
        <v>0</v>
      </c>
      <c r="AG18" s="25">
        <f t="shared" si="0"/>
        <v>4.949051778094101</v>
      </c>
      <c r="AH18" s="25">
        <f t="shared" si="1"/>
        <v>5.2554195386009281</v>
      </c>
    </row>
    <row r="19" spans="1:34">
      <c r="A19" s="2" t="str">
        <f>'Peak Areas'!A15</f>
        <v>T0 E</v>
      </c>
      <c r="B19" s="57">
        <f>'Peak Areas'!B15</f>
        <v>45083</v>
      </c>
      <c r="C19" s="2" t="str">
        <f>'Peak Areas'!C15</f>
        <v>Clambank</v>
      </c>
      <c r="D19" s="2">
        <f>'Peak Areas'!D15</f>
        <v>0</v>
      </c>
      <c r="E19" s="2">
        <f>'Peak Areas'!E15</f>
        <v>0</v>
      </c>
      <c r="F19" s="25">
        <f>'Peak Areas'!F15</f>
        <v>0.15</v>
      </c>
      <c r="G19" s="25">
        <f>((1/'Peak Areas'!$G15)*(('Peak Areas'!$H15+('Internal Standard'!$E$10/1000))/'Peak Areas'!$F15)*'Peak Areas'!$J15)*H19</f>
        <v>6.0085011902411424E-2</v>
      </c>
      <c r="H19" s="25">
        <f>(('Internal Standard'!$F$13*('Peak Areas'!G15/'Internal Standard'!$C$10))/'Peak Areas'!K15)</f>
        <v>1.5021252975602852</v>
      </c>
      <c r="I19" s="25">
        <f>IF('Peak Areas'!M15=0,0,((('Peak Areas'!M15*Coefficients!$G$21+Coefficients!$H$21)*$G19)))</f>
        <v>3.4828907484268846E-2</v>
      </c>
      <c r="J19" s="25">
        <f>IF('Peak Areas'!N15=0,0,((('Peak Areas'!N15*Coefficients!$G$20+Coefficients!$H$20)*$G19)))</f>
        <v>0.37095467279684657</v>
      </c>
      <c r="K19" s="25">
        <f>IF('Peak Areas'!O15=0,0,((('Peak Areas'!O15*Coefficients!$G$41+Coefficients!$H$41)*$G19)))</f>
        <v>0.10816765020201843</v>
      </c>
      <c r="L19" s="25">
        <f>IF('Peak Areas'!P15=0,0,((('Peak Areas'!P15*Coefficients!$G$10+Coefficients!$H$10)*$G19)))</f>
        <v>0</v>
      </c>
      <c r="M19" s="25">
        <f>IF('Peak Areas'!Q15=0,0,((('Peak Areas'!Q15*Coefficients!$G$32+Coefficients!$H$32)*$G19)))</f>
        <v>2.0291079692201963</v>
      </c>
      <c r="N19" s="25">
        <f>IF('Peak Areas'!R15=0,0,((('Peak Areas'!R15*Coefficients!$G$11+Coefficients!$H$11)*$G19)))</f>
        <v>0.21076666677978464</v>
      </c>
      <c r="O19" s="25">
        <f>IF('Peak Areas'!S15=0,0,((('Peak Areas'!S15*Coefficients!$G$39+Coefficients!$H$39)*$G19)))</f>
        <v>0</v>
      </c>
      <c r="P19" s="25">
        <f>IF('Peak Areas'!T15=0,0,((('Peak Areas'!T15*Coefficients!$G$46+Coefficients!$H$46)*$G19)))</f>
        <v>0.17024058746124363</v>
      </c>
      <c r="Q19" s="25">
        <f>IF('Peak Areas'!U15=0,0,((('Peak Areas'!U15*Coefficients!$G$51+Coefficients!$H$51)*$G19)))</f>
        <v>0.1252346914391661</v>
      </c>
      <c r="R19" s="25">
        <f>IF('Peak Areas'!V15=0,0,((('Peak Areas'!V15*Coefficients!$G$26+Coefficients!$H$26)*$G19)))</f>
        <v>0.41440760111730102</v>
      </c>
      <c r="S19" s="25">
        <f>IF('Peak Areas'!W15=0,0,((('Peak Areas'!W15*Coefficients!$G$13+Coefficients!$H$13)*$G19)))</f>
        <v>0.10703155011903012</v>
      </c>
      <c r="T19" s="25">
        <f>IF('Peak Areas'!X15=0,0,((('Peak Areas'!X15*Coefficients!$G$12+Coefficients!$H$12)*$G19)))</f>
        <v>9.7778030883103259E-2</v>
      </c>
      <c r="U19" s="25">
        <f>IF('Peak Areas'!Y15=0,0,((('Peak Areas'!Y15*Coefficients!$G$27+Coefficients!$H$27)*$G19)))</f>
        <v>6.3907908331482785E-2</v>
      </c>
      <c r="V19" s="25">
        <f>IF('Peak Areas'!Z15=0,0,((('Peak Areas'!Z15*Coefficients!$G$34+Coefficients!$H$34)*$G19)))</f>
        <v>8.3400491613154715E-2</v>
      </c>
      <c r="W19" s="25">
        <f>IF('Peak Areas'!AA15=0,0,((('Peak Areas'!AA15*Coefficients!$G$52+Coefficients!$H$52)*$G19)))</f>
        <v>0.15857102142267401</v>
      </c>
      <c r="X19" s="25">
        <f>IF('Peak Areas'!AB15=0,0,((('Peak Areas'!AB15*Coefficients!$G$33+Coefficients!$H$33)*$G19)))</f>
        <v>3.0710245352825211E-2</v>
      </c>
      <c r="Y19" s="25">
        <f>IF('Peak Areas'!AC15=0,0,((('Peak Areas'!AC15*Coefficients!$G$19+Coefficients!$H$19)*$G19)))</f>
        <v>0.34458104746969276</v>
      </c>
      <c r="Z19" s="25">
        <f>IF('Peak Areas'!AD15=0,0,((('Peak Areas'!AD15*Coefficients!$G$18+Coefficients!$H$18)*$G19)))</f>
        <v>0.13914876106812507</v>
      </c>
      <c r="AA19" s="25">
        <f>IF('Peak Areas'!AE15=0,0,((('Peak Areas'!AE15*Coefficients!$G$18+Coefficients!$H$18)*$G19)))</f>
        <v>5.1346207814791791</v>
      </c>
      <c r="AB19" s="25">
        <f>IF('Peak Areas'!AF15=0,0,((('Peak Areas'!AF15*Coefficients!$G$18+Coefficients!$H$18)*$G19)))</f>
        <v>0.17471734564900746</v>
      </c>
      <c r="AC19" s="25">
        <f>IF('Peak Areas'!AG15=0,0,((('Peak Areas'!AG15*Coefficients!$G$7+Coefficients!$H$7)*$G19)))</f>
        <v>0</v>
      </c>
      <c r="AD19" s="25">
        <f>IF('Peak Areas'!AH15=0,0,((('Peak Areas'!AH15*Coefficients!$G$6+Coefficients!$H$6)*$G19)))</f>
        <v>0.41583894208111233</v>
      </c>
      <c r="AF19" s="25">
        <f>IF('Peak Areas'!L15=0,0,((('Peak Areas'!L15*Coefficients!$G$22+Coefficients!$H$22)*$G19)))</f>
        <v>0</v>
      </c>
      <c r="AG19" s="25">
        <f t="shared" si="0"/>
        <v>5.1346207814791791</v>
      </c>
      <c r="AH19" s="25">
        <f t="shared" si="1"/>
        <v>5.448486888196312</v>
      </c>
    </row>
    <row r="20" spans="1:34">
      <c r="A20" s="2" t="str">
        <f>'Peak Areas'!A16</f>
        <v>Control A</v>
      </c>
      <c r="B20" s="57">
        <f>'Peak Areas'!B16</f>
        <v>45085</v>
      </c>
      <c r="C20" s="2" t="str">
        <f>'Peak Areas'!C16</f>
        <v>Clambank</v>
      </c>
      <c r="D20" s="2">
        <f>'Peak Areas'!D16</f>
        <v>0</v>
      </c>
      <c r="E20" s="2">
        <f>'Peak Areas'!E16</f>
        <v>0</v>
      </c>
      <c r="F20" s="25">
        <f>'Peak Areas'!F16</f>
        <v>0.1</v>
      </c>
      <c r="G20" s="25">
        <f>((1/'Peak Areas'!$G16)*(('Peak Areas'!$H16+('Internal Standard'!$E$10/1000))/'Peak Areas'!$F16)*'Peak Areas'!$J16)*H20</f>
        <v>8.9391229807422326E-2</v>
      </c>
      <c r="H20" s="25">
        <f>(('Internal Standard'!$F$13*('Peak Areas'!G16/'Internal Standard'!$C$10))/'Peak Areas'!K16)</f>
        <v>1.4898538301237052</v>
      </c>
      <c r="I20" s="25">
        <f>IF('Peak Areas'!M16=0,0,((('Peak Areas'!M16*Coefficients!$G$21+Coefficients!$H$21)*$G20)))</f>
        <v>4.8491368370306875E-2</v>
      </c>
      <c r="J20" s="25">
        <f>IF('Peak Areas'!N16=0,0,((('Peak Areas'!N16*Coefficients!$G$20+Coefficients!$H$20)*$G20)))</f>
        <v>0.28972421692168754</v>
      </c>
      <c r="K20" s="25">
        <f>IF('Peak Areas'!O16=0,0,((('Peak Areas'!O16*Coefficients!$G$41+Coefficients!$H$41)*$G20)))</f>
        <v>5.8387424641344374E-2</v>
      </c>
      <c r="L20" s="25">
        <f>IF('Peak Areas'!P16=0,0,((('Peak Areas'!P16*Coefficients!$G$10+Coefficients!$H$10)*$G20)))</f>
        <v>0</v>
      </c>
      <c r="M20" s="25">
        <f>IF('Peak Areas'!Q16=0,0,((('Peak Areas'!Q16*Coefficients!$G$32+Coefficients!$H$32)*$G20)))</f>
        <v>1.6145859554297501</v>
      </c>
      <c r="N20" s="25">
        <f>IF('Peak Areas'!R16=0,0,((('Peak Areas'!R16*Coefficients!$G$11+Coefficients!$H$11)*$G20)))</f>
        <v>0.15959787342155432</v>
      </c>
      <c r="O20" s="25">
        <f>IF('Peak Areas'!S16=0,0,((('Peak Areas'!S16*Coefficients!$G$39+Coefficients!$H$39)*$G20)))</f>
        <v>0</v>
      </c>
      <c r="P20" s="25">
        <f>IF('Peak Areas'!T16=0,0,((('Peak Areas'!T16*Coefficients!$G$46+Coefficients!$H$46)*$G20)))</f>
        <v>0</v>
      </c>
      <c r="Q20" s="25">
        <f>IF('Peak Areas'!U16=0,0,((('Peak Areas'!U16*Coefficients!$G$51+Coefficients!$H$51)*$G20)))</f>
        <v>7.539465611141391E-2</v>
      </c>
      <c r="R20" s="25">
        <f>IF('Peak Areas'!V16=0,0,((('Peak Areas'!V16*Coefficients!$G$26+Coefficients!$H$26)*$G20)))</f>
        <v>0.47717495834796519</v>
      </c>
      <c r="S20" s="25">
        <f>IF('Peak Areas'!W16=0,0,((('Peak Areas'!W16*Coefficients!$G$13+Coefficients!$H$13)*$G20)))</f>
        <v>9.337925179336469E-2</v>
      </c>
      <c r="T20" s="25">
        <f>IF('Peak Areas'!X16=0,0,((('Peak Areas'!X16*Coefficients!$G$12+Coefficients!$H$12)*$G20)))</f>
        <v>6.9864619161755778E-2</v>
      </c>
      <c r="U20" s="25">
        <f>IF('Peak Areas'!Y16=0,0,((('Peak Areas'!Y16*Coefficients!$G$27+Coefficients!$H$27)*$G20)))</f>
        <v>0.10785482778107232</v>
      </c>
      <c r="V20" s="25">
        <f>IF('Peak Areas'!Z16=0,0,((('Peak Areas'!Z16*Coefficients!$G$34+Coefficients!$H$34)*$G20)))</f>
        <v>6.0324751038407308E-2</v>
      </c>
      <c r="W20" s="25">
        <f>IF('Peak Areas'!AA16=0,0,((('Peak Areas'!AA16*Coefficients!$G$52+Coefficients!$H$52)*$G20)))</f>
        <v>9.4294950841988176E-2</v>
      </c>
      <c r="X20" s="25">
        <f>IF('Peak Areas'!AB16=0,0,((('Peak Areas'!AB16*Coefficients!$G$33+Coefficients!$H$33)*$G20)))</f>
        <v>0</v>
      </c>
      <c r="Y20" s="25">
        <f>IF('Peak Areas'!AC16=0,0,((('Peak Areas'!AC16*Coefficients!$G$19+Coefficients!$H$19)*$G20)))</f>
        <v>0.19268659318934106</v>
      </c>
      <c r="Z20" s="25">
        <f>IF('Peak Areas'!AD16=0,0,((('Peak Areas'!AD16*Coefficients!$G$18+Coefficients!$H$18)*$G20)))</f>
        <v>9.6678089992019073E-2</v>
      </c>
      <c r="AA20" s="25">
        <f>IF('Peak Areas'!AE16=0,0,((('Peak Areas'!AE16*Coefficients!$G$18+Coefficients!$H$18)*$G20)))</f>
        <v>3.6080537142323506</v>
      </c>
      <c r="AB20" s="25">
        <f>IF('Peak Areas'!AF16=0,0,((('Peak Areas'!AF16*Coefficients!$G$18+Coefficients!$H$18)*$G20)))</f>
        <v>0.1311029878079692</v>
      </c>
      <c r="AC20" s="25">
        <f>IF('Peak Areas'!AG16=0,0,((('Peak Areas'!AG16*Coefficients!$G$7+Coefficients!$H$7)*$G20)))</f>
        <v>0</v>
      </c>
      <c r="AD20" s="25">
        <f>IF('Peak Areas'!AH16=0,0,((('Peak Areas'!AH16*Coefficients!$G$6+Coefficients!$H$6)*$G20)))</f>
        <v>0.21826242586263522</v>
      </c>
      <c r="AF20" s="25">
        <f>IF('Peak Areas'!L16=0,0,((('Peak Areas'!L16*Coefficients!$G$22+Coefficients!$H$22)*$G20)))</f>
        <v>0</v>
      </c>
      <c r="AG20" s="25">
        <f t="shared" si="0"/>
        <v>3.6080537142323506</v>
      </c>
      <c r="AH20" s="25">
        <f t="shared" si="1"/>
        <v>3.8358347920323386</v>
      </c>
    </row>
    <row r="21" spans="1:34">
      <c r="A21" s="2" t="str">
        <f>'Peak Areas'!A17</f>
        <v>Control B</v>
      </c>
      <c r="B21" s="57">
        <f>'Peak Areas'!B17</f>
        <v>45085</v>
      </c>
      <c r="C21" s="2" t="str">
        <f>'Peak Areas'!C17</f>
        <v>Clambank</v>
      </c>
      <c r="D21" s="2">
        <f>'Peak Areas'!D17</f>
        <v>0</v>
      </c>
      <c r="E21" s="2">
        <f>'Peak Areas'!E17</f>
        <v>0</v>
      </c>
      <c r="F21" s="25">
        <f>'Peak Areas'!F17</f>
        <v>0.1</v>
      </c>
      <c r="G21" s="25">
        <f>((1/'Peak Areas'!$G17)*(('Peak Areas'!$H17+('Internal Standard'!$E$10/1000))/'Peak Areas'!$F17)*'Peak Areas'!$J17)*H21</f>
        <v>7.9149568208263341E-2</v>
      </c>
      <c r="H21" s="25">
        <f>(('Internal Standard'!$F$13*('Peak Areas'!G17/'Internal Standard'!$C$10))/'Peak Areas'!K17)</f>
        <v>1.3191594701377221</v>
      </c>
      <c r="I21" s="25">
        <f>IF('Peak Areas'!M17=0,0,((('Peak Areas'!M17*Coefficients!$G$21+Coefficients!$H$21)*$G21)))</f>
        <v>1.6835505116057328E-2</v>
      </c>
      <c r="J21" s="25">
        <f>IF('Peak Areas'!N17=0,0,((('Peak Areas'!N17*Coefficients!$G$20+Coefficients!$H$20)*$G21)))</f>
        <v>0.19632110693977153</v>
      </c>
      <c r="K21" s="25">
        <f>IF('Peak Areas'!O17=0,0,((('Peak Areas'!O17*Coefficients!$G$41+Coefficients!$H$41)*$G21)))</f>
        <v>0</v>
      </c>
      <c r="L21" s="25">
        <f>IF('Peak Areas'!P17=0,0,((('Peak Areas'!P17*Coefficients!$G$10+Coefficients!$H$10)*$G21)))</f>
        <v>0</v>
      </c>
      <c r="M21" s="25">
        <f>IF('Peak Areas'!Q17=0,0,((('Peak Areas'!Q17*Coefficients!$G$32+Coefficients!$H$32)*$G21)))</f>
        <v>1.3941770441871073</v>
      </c>
      <c r="N21" s="25">
        <f>IF('Peak Areas'!R17=0,0,((('Peak Areas'!R17*Coefficients!$G$11+Coefficients!$H$11)*$G21)))</f>
        <v>0.11544453321623124</v>
      </c>
      <c r="O21" s="25">
        <f>IF('Peak Areas'!S17=0,0,((('Peak Areas'!S17*Coefficients!$G$39+Coefficients!$H$39)*$G21)))</f>
        <v>0</v>
      </c>
      <c r="P21" s="25">
        <f>IF('Peak Areas'!T17=0,0,((('Peak Areas'!T17*Coefficients!$G$46+Coefficients!$H$46)*$G21)))</f>
        <v>0</v>
      </c>
      <c r="Q21" s="25">
        <f>IF('Peak Areas'!U17=0,0,((('Peak Areas'!U17*Coefficients!$G$51+Coefficients!$H$51)*$G21)))</f>
        <v>6.9002204537504261E-2</v>
      </c>
      <c r="R21" s="25">
        <f>IF('Peak Areas'!V17=0,0,((('Peak Areas'!V17*Coefficients!$G$26+Coefficients!$H$26)*$G21)))</f>
        <v>0.40961868289774872</v>
      </c>
      <c r="S21" s="25">
        <f>IF('Peak Areas'!W17=0,0,((('Peak Areas'!W17*Coefficients!$G$13+Coefficients!$H$13)*$G21)))</f>
        <v>8.2850433832764248E-2</v>
      </c>
      <c r="T21" s="25">
        <f>IF('Peak Areas'!X17=0,0,((('Peak Areas'!X17*Coefficients!$G$12+Coefficients!$H$12)*$G21)))</f>
        <v>6.5480474547469886E-2</v>
      </c>
      <c r="U21" s="25">
        <f>IF('Peak Areas'!Y17=0,0,((('Peak Areas'!Y17*Coefficients!$G$27+Coefficients!$H$27)*$G21)))</f>
        <v>6.5404017509218607E-2</v>
      </c>
      <c r="V21" s="25">
        <f>IF('Peak Areas'!Z17=0,0,((('Peak Areas'!Z17*Coefficients!$G$34+Coefficients!$H$34)*$G21)))</f>
        <v>6.6231928177424293E-2</v>
      </c>
      <c r="W21" s="25">
        <f>IF('Peak Areas'!AA17=0,0,((('Peak Areas'!AA17*Coefficients!$G$52+Coefficients!$H$52)*$G21)))</f>
        <v>0.13490626909513337</v>
      </c>
      <c r="X21" s="25">
        <f>IF('Peak Areas'!AB17=0,0,((('Peak Areas'!AB17*Coefficients!$G$33+Coefficients!$H$33)*$G21)))</f>
        <v>0</v>
      </c>
      <c r="Y21" s="25">
        <f>IF('Peak Areas'!AC17=0,0,((('Peak Areas'!AC17*Coefficients!$G$19+Coefficients!$H$19)*$G21)))</f>
        <v>0.17757467691744219</v>
      </c>
      <c r="Z21" s="25">
        <f>IF('Peak Areas'!AD17=0,0,((('Peak Areas'!AD17*Coefficients!$G$18+Coefficients!$H$18)*$G21)))</f>
        <v>0.11333749206231677</v>
      </c>
      <c r="AA21" s="25">
        <f>IF('Peak Areas'!AE17=0,0,((('Peak Areas'!AE17*Coefficients!$G$18+Coefficients!$H$18)*$G21)))</f>
        <v>3.0550374726051355</v>
      </c>
      <c r="AB21" s="25">
        <f>IF('Peak Areas'!AF17=0,0,((('Peak Areas'!AF17*Coefficients!$G$18+Coefficients!$H$18)*$G21)))</f>
        <v>0.14732916456199779</v>
      </c>
      <c r="AC21" s="25">
        <f>IF('Peak Areas'!AG17=0,0,((('Peak Areas'!AG17*Coefficients!$G$7+Coefficients!$H$7)*$G21)))</f>
        <v>0</v>
      </c>
      <c r="AD21" s="25">
        <f>IF('Peak Areas'!AH17=0,0,((('Peak Areas'!AH17*Coefficients!$G$6+Coefficients!$H$6)*$G21)))</f>
        <v>0.19862094788577295</v>
      </c>
      <c r="AF21" s="25">
        <f>IF('Peak Areas'!L17=0,0,((('Peak Areas'!L17*Coefficients!$G$22+Coefficients!$H$22)*$G21)))</f>
        <v>0</v>
      </c>
      <c r="AG21" s="25">
        <f t="shared" si="0"/>
        <v>3.0550374726051355</v>
      </c>
      <c r="AH21" s="25">
        <f t="shared" si="1"/>
        <v>3.31570412922945</v>
      </c>
    </row>
    <row r="22" spans="1:34">
      <c r="A22" s="2" t="str">
        <f>'Peak Areas'!A18</f>
        <v>Control C</v>
      </c>
      <c r="B22" s="57">
        <f>'Peak Areas'!B18</f>
        <v>45085</v>
      </c>
      <c r="C22" s="2" t="str">
        <f>'Peak Areas'!C18</f>
        <v>Clambank</v>
      </c>
      <c r="D22" s="2">
        <f>'Peak Areas'!D18</f>
        <v>0</v>
      </c>
      <c r="E22" s="2">
        <f>'Peak Areas'!E18</f>
        <v>0</v>
      </c>
      <c r="F22" s="25">
        <f>'Peak Areas'!F18</f>
        <v>0.1</v>
      </c>
      <c r="G22" s="25">
        <f>((1/'Peak Areas'!$G18)*(('Peak Areas'!$H18+('Internal Standard'!$E$10/1000))/'Peak Areas'!$F18)*'Peak Areas'!$J18)*H22</f>
        <v>8.7066300549535611E-2</v>
      </c>
      <c r="H22" s="25">
        <f>(('Internal Standard'!$F$13*('Peak Areas'!G18/'Internal Standard'!$C$10))/'Peak Areas'!K18)</f>
        <v>1.4511050091589266</v>
      </c>
      <c r="I22" s="25">
        <f>IF('Peak Areas'!M18=0,0,((('Peak Areas'!M18*Coefficients!$G$21+Coefficients!$H$21)*$G22)))</f>
        <v>2.6034746866347519E-2</v>
      </c>
      <c r="J22" s="25">
        <f>IF('Peak Areas'!N18=0,0,((('Peak Areas'!N18*Coefficients!$G$20+Coefficients!$H$20)*$G22)))</f>
        <v>0.22421472976616214</v>
      </c>
      <c r="K22" s="25">
        <f>IF('Peak Areas'!O18=0,0,((('Peak Areas'!O18*Coefficients!$G$41+Coefficients!$H$41)*$G22)))</f>
        <v>0</v>
      </c>
      <c r="L22" s="25">
        <f>IF('Peak Areas'!P18=0,0,((('Peak Areas'!P18*Coefficients!$G$10+Coefficients!$H$10)*$G22)))</f>
        <v>0</v>
      </c>
      <c r="M22" s="25">
        <f>IF('Peak Areas'!Q18=0,0,((('Peak Areas'!Q18*Coefficients!$G$32+Coefficients!$H$32)*$G22)))</f>
        <v>1.5587755481953387</v>
      </c>
      <c r="N22" s="25">
        <f>IF('Peak Areas'!R18=0,0,((('Peak Areas'!R18*Coefficients!$G$11+Coefficients!$H$11)*$G22)))</f>
        <v>0.25313181231221071</v>
      </c>
      <c r="O22" s="25">
        <f>IF('Peak Areas'!S18=0,0,((('Peak Areas'!S18*Coefficients!$G$39+Coefficients!$H$39)*$G22)))</f>
        <v>0</v>
      </c>
      <c r="P22" s="25">
        <f>IF('Peak Areas'!T18=0,0,((('Peak Areas'!T18*Coefficients!$G$46+Coefficients!$H$46)*$G22)))</f>
        <v>0</v>
      </c>
      <c r="Q22" s="25">
        <f>IF('Peak Areas'!U18=0,0,((('Peak Areas'!U18*Coefficients!$G$51+Coefficients!$H$51)*$G22)))</f>
        <v>6.6864031505005958E-2</v>
      </c>
      <c r="R22" s="25">
        <f>IF('Peak Areas'!V18=0,0,((('Peak Areas'!V18*Coefficients!$G$26+Coefficients!$H$26)*$G22)))</f>
        <v>0.47649591342635278</v>
      </c>
      <c r="S22" s="25">
        <f>IF('Peak Areas'!W18=0,0,((('Peak Areas'!W18*Coefficients!$G$13+Coefficients!$H$13)*$G22)))</f>
        <v>9.639705450713891E-2</v>
      </c>
      <c r="T22" s="25">
        <f>IF('Peak Areas'!X18=0,0,((('Peak Areas'!X18*Coefficients!$G$12+Coefficients!$H$12)*$G22)))</f>
        <v>0.12730929444020114</v>
      </c>
      <c r="U22" s="25">
        <f>IF('Peak Areas'!Y18=0,0,((('Peak Areas'!Y18*Coefficients!$G$27+Coefficients!$H$27)*$G22)))</f>
        <v>9.2214629364308937E-2</v>
      </c>
      <c r="V22" s="25">
        <f>IF('Peak Areas'!Z18=0,0,((('Peak Areas'!Z18*Coefficients!$G$34+Coefficients!$H$34)*$G22)))</f>
        <v>6.4521009318386724E-2</v>
      </c>
      <c r="W22" s="25">
        <f>IF('Peak Areas'!AA18=0,0,((('Peak Areas'!AA18*Coefficients!$G$52+Coefficients!$H$52)*$G22)))</f>
        <v>0.11989014314241936</v>
      </c>
      <c r="X22" s="25">
        <f>IF('Peak Areas'!AB18=0,0,((('Peak Areas'!AB18*Coefficients!$G$33+Coefficients!$H$33)*$G22)))</f>
        <v>0</v>
      </c>
      <c r="Y22" s="25">
        <f>IF('Peak Areas'!AC18=0,0,((('Peak Areas'!AC18*Coefficients!$G$19+Coefficients!$H$19)*$G22)))</f>
        <v>0.13353195178902447</v>
      </c>
      <c r="Z22" s="25">
        <f>IF('Peak Areas'!AD18=0,0,((('Peak Areas'!AD18*Coefficients!$G$18+Coefficients!$H$18)*$G22)))</f>
        <v>9.1635757668126608E-2</v>
      </c>
      <c r="AA22" s="25">
        <f>IF('Peak Areas'!AE18=0,0,((('Peak Areas'!AE18*Coefficients!$G$18+Coefficients!$H$18)*$G22)))</f>
        <v>3.3634536202486061</v>
      </c>
      <c r="AB22" s="25">
        <f>IF('Peak Areas'!AF18=0,0,((('Peak Areas'!AF18*Coefficients!$G$18+Coefficients!$H$18)*$G22)))</f>
        <v>0.13699721318813413</v>
      </c>
      <c r="AC22" s="25">
        <f>IF('Peak Areas'!AG18=0,0,((('Peak Areas'!AG18*Coefficients!$G$7+Coefficients!$H$7)*$G22)))</f>
        <v>0</v>
      </c>
      <c r="AD22" s="25">
        <f>IF('Peak Areas'!AH18=0,0,((('Peak Areas'!AH18*Coefficients!$G$6+Coefficients!$H$6)*$G22)))</f>
        <v>0.27518932787214162</v>
      </c>
      <c r="AF22" s="25">
        <f>IF('Peak Areas'!L18=0,0,((('Peak Areas'!L18*Coefficients!$G$22+Coefficients!$H$22)*$G22)))</f>
        <v>0</v>
      </c>
      <c r="AG22" s="25">
        <f t="shared" si="0"/>
        <v>3.3634536202486061</v>
      </c>
      <c r="AH22" s="25">
        <f t="shared" si="1"/>
        <v>3.5920865911048669</v>
      </c>
    </row>
    <row r="23" spans="1:34">
      <c r="A23" s="2" t="str">
        <f>'Peak Areas'!A19</f>
        <v>Control D</v>
      </c>
      <c r="B23" s="57">
        <f>'Peak Areas'!B19</f>
        <v>45085</v>
      </c>
      <c r="C23" s="2" t="str">
        <f>'Peak Areas'!C19</f>
        <v>Clambank</v>
      </c>
      <c r="D23" s="2">
        <f>'Peak Areas'!D19</f>
        <v>0</v>
      </c>
      <c r="E23" s="2">
        <f>'Peak Areas'!E19</f>
        <v>0</v>
      </c>
      <c r="F23" s="25">
        <f>'Peak Areas'!F19</f>
        <v>0.1</v>
      </c>
      <c r="G23" s="25">
        <f>((1/'Peak Areas'!$G19)*(('Peak Areas'!$H19+('Internal Standard'!$E$10/1000))/'Peak Areas'!$F19)*'Peak Areas'!$J19)*H23</f>
        <v>7.8535326483907125E-2</v>
      </c>
      <c r="H23" s="25">
        <f>(('Internal Standard'!$F$13*('Peak Areas'!G19/'Internal Standard'!$C$10))/'Peak Areas'!K19)</f>
        <v>1.3089221080651186</v>
      </c>
      <c r="I23" s="25">
        <f>IF('Peak Areas'!M19=0,0,((('Peak Areas'!M19*Coefficients!$G$21+Coefficients!$H$21)*$G23)))</f>
        <v>0</v>
      </c>
      <c r="J23" s="25">
        <f>IF('Peak Areas'!N19=0,0,((('Peak Areas'!N19*Coefficients!$G$20+Coefficients!$H$20)*$G23)))</f>
        <v>0.17363644882782461</v>
      </c>
      <c r="K23" s="25">
        <f>IF('Peak Areas'!O19=0,0,((('Peak Areas'!O19*Coefficients!$G$41+Coefficients!$H$41)*$G23)))</f>
        <v>0</v>
      </c>
      <c r="L23" s="25">
        <f>IF('Peak Areas'!P19=0,0,((('Peak Areas'!P19*Coefficients!$G$10+Coefficients!$H$10)*$G23)))</f>
        <v>0</v>
      </c>
      <c r="M23" s="25">
        <f>IF('Peak Areas'!Q19=0,0,((('Peak Areas'!Q19*Coefficients!$G$32+Coefficients!$H$32)*$G23)))</f>
        <v>1.0939582918096982</v>
      </c>
      <c r="N23" s="25">
        <f>IF('Peak Areas'!R19=0,0,((('Peak Areas'!R19*Coefficients!$G$11+Coefficients!$H$11)*$G23)))</f>
        <v>0.16231115297156554</v>
      </c>
      <c r="O23" s="25">
        <f>IF('Peak Areas'!S19=0,0,((('Peak Areas'!S19*Coefficients!$G$39+Coefficients!$H$39)*$G23)))</f>
        <v>0</v>
      </c>
      <c r="P23" s="25">
        <f>IF('Peak Areas'!T19=0,0,((('Peak Areas'!T19*Coefficients!$G$46+Coefficients!$H$46)*$G23)))</f>
        <v>0</v>
      </c>
      <c r="Q23" s="25">
        <f>IF('Peak Areas'!U19=0,0,((('Peak Areas'!U19*Coefficients!$G$51+Coefficients!$H$51)*$G23)))</f>
        <v>4.9313857795618539E-2</v>
      </c>
      <c r="R23" s="25">
        <f>IF('Peak Areas'!V19=0,0,((('Peak Areas'!V19*Coefficients!$G$26+Coefficients!$H$26)*$G23)))</f>
        <v>0.30750937269673989</v>
      </c>
      <c r="S23" s="25">
        <f>IF('Peak Areas'!W19=0,0,((('Peak Areas'!W19*Coefficients!$G$13+Coefficients!$H$13)*$G23)))</f>
        <v>3.4267929484947258E-2</v>
      </c>
      <c r="T23" s="25">
        <f>IF('Peak Areas'!X19=0,0,((('Peak Areas'!X19*Coefficients!$G$12+Coefficients!$H$12)*$G23)))</f>
        <v>8.9842565103025421E-2</v>
      </c>
      <c r="U23" s="25">
        <f>IF('Peak Areas'!Y19=0,0,((('Peak Areas'!Y19*Coefficients!$G$27+Coefficients!$H$27)*$G23)))</f>
        <v>5.9612583484799316E-2</v>
      </c>
      <c r="V23" s="25">
        <f>IF('Peak Areas'!Z19=0,0,((('Peak Areas'!Z19*Coefficients!$G$34+Coefficients!$H$34)*$G23)))</f>
        <v>5.3391727957109697E-2</v>
      </c>
      <c r="W23" s="25">
        <f>IF('Peak Areas'!AA19=0,0,((('Peak Areas'!AA19*Coefficients!$G$52+Coefficients!$H$52)*$G23)))</f>
        <v>9.483102960268007E-2</v>
      </c>
      <c r="X23" s="25">
        <f>IF('Peak Areas'!AB19=0,0,((('Peak Areas'!AB19*Coefficients!$G$33+Coefficients!$H$33)*$G23)))</f>
        <v>0</v>
      </c>
      <c r="Y23" s="25">
        <f>IF('Peak Areas'!AC19=0,0,((('Peak Areas'!AC19*Coefficients!$G$19+Coefficients!$H$19)*$G23)))</f>
        <v>0.14991570539950341</v>
      </c>
      <c r="Z23" s="25">
        <f>IF('Peak Areas'!AD19=0,0,((('Peak Areas'!AD19*Coefficients!$G$18+Coefficients!$H$18)*$G23)))</f>
        <v>9.5324804917953004E-2</v>
      </c>
      <c r="AA23" s="25">
        <f>IF('Peak Areas'!AE19=0,0,((('Peak Areas'!AE19*Coefficients!$G$18+Coefficients!$H$18)*$G23)))</f>
        <v>2.6928782348765652</v>
      </c>
      <c r="AB23" s="25">
        <f>IF('Peak Areas'!AF19=0,0,((('Peak Areas'!AF19*Coefficients!$G$18+Coefficients!$H$18)*$G23)))</f>
        <v>0.10979770719287145</v>
      </c>
      <c r="AC23" s="25">
        <f>IF('Peak Areas'!AG19=0,0,((('Peak Areas'!AG19*Coefficients!$G$7+Coefficients!$H$7)*$G23)))</f>
        <v>0</v>
      </c>
      <c r="AD23" s="25">
        <f>IF('Peak Areas'!AH19=0,0,((('Peak Areas'!AH19*Coefficients!$G$6+Coefficients!$H$6)*$G23)))</f>
        <v>0.15887250985373139</v>
      </c>
      <c r="AF23" s="25">
        <f>IF('Peak Areas'!L19=0,0,((('Peak Areas'!L19*Coefficients!$G$22+Coefficients!$H$22)*$G23)))</f>
        <v>0</v>
      </c>
      <c r="AG23" s="25">
        <f t="shared" si="0"/>
        <v>2.6928782348765652</v>
      </c>
      <c r="AH23" s="25">
        <f t="shared" si="1"/>
        <v>2.8980007469873894</v>
      </c>
    </row>
    <row r="24" spans="1:34">
      <c r="A24" s="2" t="str">
        <f>'Peak Areas'!A20</f>
        <v>Control E</v>
      </c>
      <c r="B24" s="57">
        <f>'Peak Areas'!B20</f>
        <v>45085</v>
      </c>
      <c r="C24" s="2" t="str">
        <f>'Peak Areas'!C20</f>
        <v>Clambank</v>
      </c>
      <c r="D24" s="2">
        <f>'Peak Areas'!D20</f>
        <v>0</v>
      </c>
      <c r="E24" s="2">
        <f>'Peak Areas'!E20</f>
        <v>0</v>
      </c>
      <c r="F24" s="25">
        <f>'Peak Areas'!F20</f>
        <v>0.1</v>
      </c>
      <c r="G24" s="25">
        <f>((1/'Peak Areas'!$G20)*(('Peak Areas'!$H20+('Internal Standard'!$E$10/1000))/'Peak Areas'!$F20)*'Peak Areas'!$J20)*H24</f>
        <v>8.2567642588665752E-2</v>
      </c>
      <c r="H24" s="25">
        <f>(('Internal Standard'!$F$13*('Peak Areas'!G20/'Internal Standard'!$C$10))/'Peak Areas'!K20)</f>
        <v>1.3761273764777622</v>
      </c>
      <c r="I24" s="25">
        <f>IF('Peak Areas'!M20=0,0,((('Peak Areas'!M20*Coefficients!$G$21+Coefficients!$H$21)*$G24)))</f>
        <v>1.8250343691627945E-2</v>
      </c>
      <c r="J24" s="25">
        <f>IF('Peak Areas'!N20=0,0,((('Peak Areas'!N20*Coefficients!$G$20+Coefficients!$H$20)*$G24)))</f>
        <v>0.21196797373385551</v>
      </c>
      <c r="K24" s="25">
        <f>IF('Peak Areas'!O20=0,0,((('Peak Areas'!O20*Coefficients!$G$41+Coefficients!$H$41)*$G24)))</f>
        <v>0</v>
      </c>
      <c r="L24" s="25">
        <f>IF('Peak Areas'!P20=0,0,((('Peak Areas'!P20*Coefficients!$G$10+Coefficients!$H$10)*$G24)))</f>
        <v>0</v>
      </c>
      <c r="M24" s="25">
        <f>IF('Peak Areas'!Q20=0,0,((('Peak Areas'!Q20*Coefficients!$G$32+Coefficients!$H$32)*$G24)))</f>
        <v>1.3783000792869742</v>
      </c>
      <c r="N24" s="25">
        <f>IF('Peak Areas'!R20=0,0,((('Peak Areas'!R20*Coefficients!$G$11+Coefficients!$H$11)*$G24)))</f>
        <v>0.16068751203929901</v>
      </c>
      <c r="O24" s="25">
        <f>IF('Peak Areas'!S20=0,0,((('Peak Areas'!S20*Coefficients!$G$39+Coefficients!$H$39)*$G24)))</f>
        <v>0</v>
      </c>
      <c r="P24" s="25">
        <f>IF('Peak Areas'!T20=0,0,((('Peak Areas'!T20*Coefficients!$G$46+Coefficients!$H$46)*$G24)))</f>
        <v>0</v>
      </c>
      <c r="Q24" s="25">
        <f>IF('Peak Areas'!U20=0,0,((('Peak Areas'!U20*Coefficients!$G$51+Coefficients!$H$51)*$G24)))</f>
        <v>5.6849981525226155E-2</v>
      </c>
      <c r="R24" s="25">
        <f>IF('Peak Areas'!V20=0,0,((('Peak Areas'!V20*Coefficients!$G$26+Coefficients!$H$26)*$G24)))</f>
        <v>0.48723771139952909</v>
      </c>
      <c r="S24" s="25">
        <f>IF('Peak Areas'!W20=0,0,((('Peak Areas'!W20*Coefficients!$G$13+Coefficients!$H$13)*$G24)))</f>
        <v>3.3528485942914091E-2</v>
      </c>
      <c r="T24" s="25">
        <f>IF('Peak Areas'!X20=0,0,((('Peak Areas'!X20*Coefficients!$G$12+Coefficients!$H$12)*$G24)))</f>
        <v>8.4360719771021928E-2</v>
      </c>
      <c r="U24" s="25">
        <f>IF('Peak Areas'!Y20=0,0,((('Peak Areas'!Y20*Coefficients!$G$27+Coefficients!$H$27)*$G24)))</f>
        <v>8.6718204959706099E-2</v>
      </c>
      <c r="V24" s="25">
        <f>IF('Peak Areas'!Z20=0,0,((('Peak Areas'!Z20*Coefficients!$G$34+Coefficients!$H$34)*$G24)))</f>
        <v>5.4687052907858559E-2</v>
      </c>
      <c r="W24" s="25">
        <f>IF('Peak Areas'!AA20=0,0,((('Peak Areas'!AA20*Coefficients!$G$52+Coefficients!$H$52)*$G24)))</f>
        <v>0.107475291427635</v>
      </c>
      <c r="X24" s="25">
        <f>IF('Peak Areas'!AB20=0,0,((('Peak Areas'!AB20*Coefficients!$G$33+Coefficients!$H$33)*$G24)))</f>
        <v>0</v>
      </c>
      <c r="Y24" s="25">
        <f>IF('Peak Areas'!AC20=0,0,((('Peak Areas'!AC20*Coefficients!$G$19+Coefficients!$H$19)*$G24)))</f>
        <v>0.11515120321981913</v>
      </c>
      <c r="Z24" s="25">
        <f>IF('Peak Areas'!AD20=0,0,((('Peak Areas'!AD20*Coefficients!$G$18+Coefficients!$H$18)*$G24)))</f>
        <v>8.5069751787762035E-2</v>
      </c>
      <c r="AA24" s="25">
        <f>IF('Peak Areas'!AE20=0,0,((('Peak Areas'!AE20*Coefficients!$G$18+Coefficients!$H$18)*$G24)))</f>
        <v>3.0638761758362625</v>
      </c>
      <c r="AB24" s="25">
        <f>IF('Peak Areas'!AF20=0,0,((('Peak Areas'!AF20*Coefficients!$G$18+Coefficients!$H$18)*$G24)))</f>
        <v>0.13341467530863502</v>
      </c>
      <c r="AC24" s="25">
        <f>IF('Peak Areas'!AG20=0,0,((('Peak Areas'!AG20*Coefficients!$G$7+Coefficients!$H$7)*$G24)))</f>
        <v>0</v>
      </c>
      <c r="AD24" s="25">
        <f>IF('Peak Areas'!AH20=0,0,((('Peak Areas'!AH20*Coefficients!$G$6+Coefficients!$H$6)*$G24)))</f>
        <v>0.17703783261200598</v>
      </c>
      <c r="AF24" s="25">
        <f>IF('Peak Areas'!L20=0,0,((('Peak Areas'!L20*Coefficients!$G$22+Coefficients!$H$22)*$G24)))</f>
        <v>0</v>
      </c>
      <c r="AG24" s="25">
        <f t="shared" si="0"/>
        <v>3.0638761758362625</v>
      </c>
      <c r="AH24" s="25">
        <f t="shared" si="1"/>
        <v>3.2823606029326595</v>
      </c>
    </row>
    <row r="25" spans="1:34">
      <c r="A25" s="2" t="str">
        <f>'Peak Areas'!A21</f>
        <v>DIN A</v>
      </c>
      <c r="B25" s="57">
        <f>'Peak Areas'!B21</f>
        <v>45085</v>
      </c>
      <c r="C25" s="2" t="str">
        <f>'Peak Areas'!C21</f>
        <v>Clambank</v>
      </c>
      <c r="D25" s="2">
        <f>'Peak Areas'!D21</f>
        <v>0</v>
      </c>
      <c r="E25" s="2">
        <f>'Peak Areas'!E21</f>
        <v>0</v>
      </c>
      <c r="F25" s="25">
        <f>'Peak Areas'!F21</f>
        <v>0.1</v>
      </c>
      <c r="G25" s="25">
        <f>((1/'Peak Areas'!$G21)*(('Peak Areas'!$H21+('Internal Standard'!$E$10/1000))/'Peak Areas'!$F21)*'Peak Areas'!$J21)*H25</f>
        <v>8.4043172815160772E-2</v>
      </c>
      <c r="H25" s="25">
        <f>(('Internal Standard'!$F$13*('Peak Areas'!G21/'Internal Standard'!$C$10))/'Peak Areas'!K21)</f>
        <v>1.4007195469193459</v>
      </c>
      <c r="I25" s="25">
        <f>IF('Peak Areas'!M21=0,0,((('Peak Areas'!M21*Coefficients!$G$21+Coefficients!$H$21)*$G25)))</f>
        <v>0.78508895812835489</v>
      </c>
      <c r="J25" s="25">
        <f>IF('Peak Areas'!N21=0,0,((('Peak Areas'!N21*Coefficients!$G$20+Coefficients!$H$20)*$G25)))</f>
        <v>2.7279673512636107</v>
      </c>
      <c r="K25" s="25">
        <f>IF('Peak Areas'!O21=0,0,((('Peak Areas'!O21*Coefficients!$G$41+Coefficients!$H$41)*$G25)))</f>
        <v>0</v>
      </c>
      <c r="L25" s="25">
        <f>IF('Peak Areas'!P21=0,0,((('Peak Areas'!P21*Coefficients!$G$10+Coefficients!$H$10)*$G25)))</f>
        <v>0</v>
      </c>
      <c r="M25" s="25">
        <f>IF('Peak Areas'!Q21=0,0,((('Peak Areas'!Q21*Coefficients!$G$32+Coefficients!$H$32)*$G25)))</f>
        <v>10.635673938254557</v>
      </c>
      <c r="N25" s="25">
        <f>IF('Peak Areas'!R21=0,0,((('Peak Areas'!R21*Coefficients!$G$11+Coefficients!$H$11)*$G25)))</f>
        <v>0.73594119002063196</v>
      </c>
      <c r="O25" s="25">
        <f>IF('Peak Areas'!S21=0,0,((('Peak Areas'!S21*Coefficients!$G$39+Coefficients!$H$39)*$G25)))</f>
        <v>0.17740175004801553</v>
      </c>
      <c r="P25" s="25">
        <f>IF('Peak Areas'!T21=0,0,((('Peak Areas'!T21*Coefficients!$G$46+Coefficients!$H$46)*$G25)))</f>
        <v>0</v>
      </c>
      <c r="Q25" s="25">
        <f>IF('Peak Areas'!U21=0,0,((('Peak Areas'!U21*Coefficients!$G$51+Coefficients!$H$51)*$G25)))</f>
        <v>0.52173693567933355</v>
      </c>
      <c r="R25" s="25">
        <f>IF('Peak Areas'!V21=0,0,((('Peak Areas'!V21*Coefficients!$G$26+Coefficients!$H$26)*$G25)))</f>
        <v>2.254159374764702</v>
      </c>
      <c r="S25" s="25">
        <f>IF('Peak Areas'!W21=0,0,((('Peak Areas'!W21*Coefficients!$G$13+Coefficients!$H$13)*$G25)))</f>
        <v>0.36832436037826055</v>
      </c>
      <c r="T25" s="25">
        <f>IF('Peak Areas'!X21=0,0,((('Peak Areas'!X21*Coefficients!$G$12+Coefficients!$H$12)*$G25)))</f>
        <v>0.36551654377661252</v>
      </c>
      <c r="U25" s="25">
        <f>IF('Peak Areas'!Y21=0,0,((('Peak Areas'!Y21*Coefficients!$G$27+Coefficients!$H$27)*$G25)))</f>
        <v>0.48692119718467491</v>
      </c>
      <c r="V25" s="25">
        <f>IF('Peak Areas'!Z21=0,0,((('Peak Areas'!Z21*Coefficients!$G$34+Coefficients!$H$34)*$G25)))</f>
        <v>0.26235553059020267</v>
      </c>
      <c r="W25" s="25">
        <f>IF('Peak Areas'!AA21=0,0,((('Peak Areas'!AA21*Coefficients!$G$52+Coefficients!$H$52)*$G25)))</f>
        <v>0.18614216635527042</v>
      </c>
      <c r="X25" s="25">
        <f>IF('Peak Areas'!AB21=0,0,((('Peak Areas'!AB21*Coefficients!$G$33+Coefficients!$H$33)*$G25)))</f>
        <v>8.9874901814096825E-2</v>
      </c>
      <c r="Y25" s="25">
        <f>IF('Peak Areas'!AC21=0,0,((('Peak Areas'!AC21*Coefficients!$G$19+Coefficients!$H$19)*$G25)))</f>
        <v>0.6974683854792656</v>
      </c>
      <c r="Z25" s="25">
        <f>IF('Peak Areas'!AD21=0,0,((('Peak Areas'!AD21*Coefficients!$G$18+Coefficients!$H$18)*$G25)))</f>
        <v>0.4355934325029327</v>
      </c>
      <c r="AA25" s="25">
        <f>IF('Peak Areas'!AE21=0,0,((('Peak Areas'!AE21*Coefficients!$G$18+Coefficients!$H$18)*$G25)))</f>
        <v>23.453925632188561</v>
      </c>
      <c r="AB25" s="25">
        <f>IF('Peak Areas'!AF21=0,0,((('Peak Areas'!AF21*Coefficients!$G$18+Coefficients!$H$18)*$G25)))</f>
        <v>0.86254481059924837</v>
      </c>
      <c r="AC25" s="25">
        <f>IF('Peak Areas'!AG21=0,0,((('Peak Areas'!AG21*Coefficients!$G$7+Coefficients!$H$7)*$G25)))</f>
        <v>0.10441318745384266</v>
      </c>
      <c r="AD25" s="25">
        <f>IF('Peak Areas'!AH21=0,0,((('Peak Areas'!AH21*Coefficients!$G$6+Coefficients!$H$6)*$G25)))</f>
        <v>1.5369158928081419</v>
      </c>
      <c r="AF25" s="25">
        <f>IF('Peak Areas'!L21=0,0,((('Peak Areas'!L21*Coefficients!$G$22+Coefficients!$H$22)*$G25)))</f>
        <v>0</v>
      </c>
      <c r="AG25" s="25">
        <f t="shared" si="0"/>
        <v>23.453925632188561</v>
      </c>
      <c r="AH25" s="25">
        <f t="shared" si="1"/>
        <v>24.752063875290744</v>
      </c>
    </row>
    <row r="26" spans="1:34">
      <c r="A26" s="2" t="str">
        <f>'Peak Areas'!A22</f>
        <v>DIN B</v>
      </c>
      <c r="B26" s="57">
        <f>'Peak Areas'!B22</f>
        <v>45085</v>
      </c>
      <c r="C26" s="2" t="str">
        <f>'Peak Areas'!C22</f>
        <v>Clambank</v>
      </c>
      <c r="D26" s="2">
        <f>'Peak Areas'!D22</f>
        <v>0</v>
      </c>
      <c r="E26" s="2">
        <f>'Peak Areas'!E22</f>
        <v>0</v>
      </c>
      <c r="F26" s="25">
        <f>'Peak Areas'!F22</f>
        <v>0.1</v>
      </c>
      <c r="G26" s="25">
        <f>((1/'Peak Areas'!$G22)*(('Peak Areas'!$H22+('Internal Standard'!$E$10/1000))/'Peak Areas'!$F22)*'Peak Areas'!$J22)*H26</f>
        <v>8.636089964327448E-2</v>
      </c>
      <c r="H26" s="25">
        <f>(('Internal Standard'!$F$13*('Peak Areas'!G22/'Internal Standard'!$C$10))/'Peak Areas'!K22)</f>
        <v>1.4393483273879077</v>
      </c>
      <c r="I26" s="25">
        <f>IF('Peak Areas'!M22=0,0,((('Peak Areas'!M22*Coefficients!$G$21+Coefficients!$H$21)*$G26)))</f>
        <v>0.81822551455029657</v>
      </c>
      <c r="J26" s="25">
        <f>IF('Peak Areas'!N22=0,0,((('Peak Areas'!N22*Coefficients!$G$20+Coefficients!$H$20)*$G26)))</f>
        <v>2.742214341372355</v>
      </c>
      <c r="K26" s="25">
        <f>IF('Peak Areas'!O22=0,0,((('Peak Areas'!O22*Coefficients!$G$41+Coefficients!$H$41)*$G26)))</f>
        <v>0</v>
      </c>
      <c r="L26" s="25">
        <f>IF('Peak Areas'!P22=0,0,((('Peak Areas'!P22*Coefficients!$G$10+Coefficients!$H$10)*$G26)))</f>
        <v>0</v>
      </c>
      <c r="M26" s="25">
        <f>IF('Peak Areas'!Q22=0,0,((('Peak Areas'!Q22*Coefficients!$G$32+Coefficients!$H$32)*$G26)))</f>
        <v>10.973703169318343</v>
      </c>
      <c r="N26" s="25">
        <f>IF('Peak Areas'!R22=0,0,((('Peak Areas'!R22*Coefficients!$G$11+Coefficients!$H$11)*$G26)))</f>
        <v>0.54948911237809872</v>
      </c>
      <c r="O26" s="25">
        <f>IF('Peak Areas'!S22=0,0,((('Peak Areas'!S22*Coefficients!$G$39+Coefficients!$H$39)*$G26)))</f>
        <v>7.2024541914972748E-2</v>
      </c>
      <c r="P26" s="25">
        <f>IF('Peak Areas'!T22=0,0,((('Peak Areas'!T22*Coefficients!$G$46+Coefficients!$H$46)*$G26)))</f>
        <v>0</v>
      </c>
      <c r="Q26" s="25">
        <f>IF('Peak Areas'!U22=0,0,((('Peak Areas'!U22*Coefficients!$G$51+Coefficients!$H$51)*$G26)))</f>
        <v>0.54432044636546739</v>
      </c>
      <c r="R26" s="25">
        <f>IF('Peak Areas'!V22=0,0,((('Peak Areas'!V22*Coefficients!$G$26+Coefficients!$H$26)*$G26)))</f>
        <v>2.0881968543078249</v>
      </c>
      <c r="S26" s="25">
        <f>IF('Peak Areas'!W22=0,0,((('Peak Areas'!W22*Coefficients!$G$13+Coefficients!$H$13)*$G26)))</f>
        <v>0.26935491888189927</v>
      </c>
      <c r="T26" s="25">
        <f>IF('Peak Areas'!X22=0,0,((('Peak Areas'!X22*Coefficients!$G$12+Coefficients!$H$12)*$G26)))</f>
        <v>0.32962118977738147</v>
      </c>
      <c r="U26" s="25">
        <f>IF('Peak Areas'!Y22=0,0,((('Peak Areas'!Y22*Coefficients!$G$27+Coefficients!$H$27)*$G26)))</f>
        <v>0.58318222966036459</v>
      </c>
      <c r="V26" s="25">
        <f>IF('Peak Areas'!Z22=0,0,((('Peak Areas'!Z22*Coefficients!$G$34+Coefficients!$H$34)*$G26)))</f>
        <v>0.23247086258976474</v>
      </c>
      <c r="W26" s="25">
        <f>IF('Peak Areas'!AA22=0,0,((('Peak Areas'!AA22*Coefficients!$G$52+Coefficients!$H$52)*$G26)))</f>
        <v>0.16968017078467368</v>
      </c>
      <c r="X26" s="25">
        <f>IF('Peak Areas'!AB22=0,0,((('Peak Areas'!AB22*Coefficients!$G$33+Coefficients!$H$33)*$G26)))</f>
        <v>0.16137940844857868</v>
      </c>
      <c r="Y26" s="25">
        <f>IF('Peak Areas'!AC22=0,0,((('Peak Areas'!AC22*Coefficients!$G$19+Coefficients!$H$19)*$G26)))</f>
        <v>0.85080678671729715</v>
      </c>
      <c r="Z26" s="25">
        <f>IF('Peak Areas'!AD22=0,0,((('Peak Areas'!AD22*Coefficients!$G$18+Coefficients!$H$18)*$G26)))</f>
        <v>0.64454170671353228</v>
      </c>
      <c r="AA26" s="25">
        <f>IF('Peak Areas'!AE22=0,0,((('Peak Areas'!AE22*Coefficients!$G$18+Coefficients!$H$18)*$G26)))</f>
        <v>25.576653300558657</v>
      </c>
      <c r="AB26" s="25">
        <f>IF('Peak Areas'!AF22=0,0,((('Peak Areas'!AF22*Coefficients!$G$18+Coefficients!$H$18)*$G26)))</f>
        <v>1.0178312330946837</v>
      </c>
      <c r="AC26" s="25">
        <f>IF('Peak Areas'!AG22=0,0,((('Peak Areas'!AG22*Coefficients!$G$7+Coefficients!$H$7)*$G26)))</f>
        <v>0</v>
      </c>
      <c r="AD26" s="25">
        <f>IF('Peak Areas'!AH22=0,0,((('Peak Areas'!AH22*Coefficients!$G$6+Coefficients!$H$6)*$G26)))</f>
        <v>1.6182862130749913</v>
      </c>
      <c r="AF26" s="25">
        <f>IF('Peak Areas'!L22=0,0,((('Peak Areas'!L22*Coefficients!$G$22+Coefficients!$H$22)*$G26)))</f>
        <v>0</v>
      </c>
      <c r="AG26" s="25">
        <f t="shared" si="0"/>
        <v>25.576653300558657</v>
      </c>
      <c r="AH26" s="25">
        <f t="shared" si="1"/>
        <v>27.239026240366872</v>
      </c>
    </row>
    <row r="27" spans="1:34">
      <c r="A27" s="2" t="str">
        <f>'Peak Areas'!A23</f>
        <v>DIN C</v>
      </c>
      <c r="B27" s="57">
        <f>'Peak Areas'!B23</f>
        <v>45085</v>
      </c>
      <c r="C27" s="2" t="str">
        <f>'Peak Areas'!C23</f>
        <v>Clambank</v>
      </c>
      <c r="D27" s="2">
        <f>'Peak Areas'!D23</f>
        <v>0</v>
      </c>
      <c r="E27" s="2">
        <f>'Peak Areas'!E23</f>
        <v>0</v>
      </c>
      <c r="F27" s="25">
        <f>'Peak Areas'!F23</f>
        <v>0.1</v>
      </c>
      <c r="G27" s="25">
        <f>((1/'Peak Areas'!$G23)*(('Peak Areas'!$H23+('Internal Standard'!$E$10/1000))/'Peak Areas'!$F23)*'Peak Areas'!$J23)*H27</f>
        <v>7.9200872109201362E-2</v>
      </c>
      <c r="H27" s="25">
        <f>(('Internal Standard'!$F$13*('Peak Areas'!G23/'Internal Standard'!$C$10))/'Peak Areas'!K23)</f>
        <v>1.3200145351533559</v>
      </c>
      <c r="I27" s="25">
        <f>IF('Peak Areas'!M23=0,0,((('Peak Areas'!M23*Coefficients!$G$21+Coefficients!$H$21)*$G27)))</f>
        <v>0.88387386583961391</v>
      </c>
      <c r="J27" s="25">
        <f>IF('Peak Areas'!N23=0,0,((('Peak Areas'!N23*Coefficients!$G$20+Coefficients!$H$20)*$G27)))</f>
        <v>2.9004300029812606</v>
      </c>
      <c r="K27" s="25">
        <f>IF('Peak Areas'!O23=0,0,((('Peak Areas'!O23*Coefficients!$G$41+Coefficients!$H$41)*$G27)))</f>
        <v>0</v>
      </c>
      <c r="L27" s="25">
        <f>IF('Peak Areas'!P23=0,0,((('Peak Areas'!P23*Coefficients!$G$10+Coefficients!$H$10)*$G27)))</f>
        <v>0</v>
      </c>
      <c r="M27" s="25">
        <f>IF('Peak Areas'!Q23=0,0,((('Peak Areas'!Q23*Coefficients!$G$32+Coefficients!$H$32)*$G27)))</f>
        <v>11.558579339017591</v>
      </c>
      <c r="N27" s="25">
        <f>IF('Peak Areas'!R23=0,0,((('Peak Areas'!R23*Coefficients!$G$11+Coefficients!$H$11)*$G27)))</f>
        <v>0.76317876048286803</v>
      </c>
      <c r="O27" s="25">
        <f>IF('Peak Areas'!S23=0,0,((('Peak Areas'!S23*Coefficients!$G$39+Coefficients!$H$39)*$G27)))</f>
        <v>0.19609326692199402</v>
      </c>
      <c r="P27" s="25">
        <f>IF('Peak Areas'!T23=0,0,((('Peak Areas'!T23*Coefficients!$G$46+Coefficients!$H$46)*$G27)))</f>
        <v>0</v>
      </c>
      <c r="Q27" s="25">
        <f>IF('Peak Areas'!U23=0,0,((('Peak Areas'!U23*Coefficients!$G$51+Coefficients!$H$51)*$G27)))</f>
        <v>0.47479924665627071</v>
      </c>
      <c r="R27" s="25">
        <f>IF('Peak Areas'!V23=0,0,((('Peak Areas'!V23*Coefficients!$G$26+Coefficients!$H$26)*$G27)))</f>
        <v>2.2575090251734058</v>
      </c>
      <c r="S27" s="25">
        <f>IF('Peak Areas'!W23=0,0,((('Peak Areas'!W23*Coefficients!$G$13+Coefficients!$H$13)*$G27)))</f>
        <v>0.37187483285899747</v>
      </c>
      <c r="T27" s="25">
        <f>IF('Peak Areas'!X23=0,0,((('Peak Areas'!X23*Coefficients!$G$12+Coefficients!$H$12)*$G27)))</f>
        <v>0.39323625388619826</v>
      </c>
      <c r="U27" s="25">
        <f>IF('Peak Areas'!Y23=0,0,((('Peak Areas'!Y23*Coefficients!$G$27+Coefficients!$H$27)*$G27)))</f>
        <v>0.55182595284069558</v>
      </c>
      <c r="V27" s="25">
        <f>IF('Peak Areas'!Z23=0,0,((('Peak Areas'!Z23*Coefficients!$G$34+Coefficients!$H$34)*$G27)))</f>
        <v>0.27241780792373022</v>
      </c>
      <c r="W27" s="25">
        <f>IF('Peak Areas'!AA23=0,0,((('Peak Areas'!AA23*Coefficients!$G$52+Coefficients!$H$52)*$G27)))</f>
        <v>0.19055742485773211</v>
      </c>
      <c r="X27" s="25">
        <f>IF('Peak Areas'!AB23=0,0,((('Peak Areas'!AB23*Coefficients!$G$33+Coefficients!$H$33)*$G27)))</f>
        <v>0.16162532731396803</v>
      </c>
      <c r="Y27" s="25">
        <f>IF('Peak Areas'!AC23=0,0,((('Peak Areas'!AC23*Coefficients!$G$19+Coefficients!$H$19)*$G27)))</f>
        <v>0.83843866418876523</v>
      </c>
      <c r="Z27" s="25">
        <f>IF('Peak Areas'!AD23=0,0,((('Peak Areas'!AD23*Coefficients!$G$18+Coefficients!$H$18)*$G27)))</f>
        <v>0.54786019228502014</v>
      </c>
      <c r="AA27" s="25">
        <f>IF('Peak Areas'!AE23=0,0,((('Peak Areas'!AE23*Coefficients!$G$18+Coefficients!$H$18)*$G27)))</f>
        <v>25.136128391922629</v>
      </c>
      <c r="AB27" s="25">
        <f>IF('Peak Areas'!AF23=0,0,((('Peak Areas'!AF23*Coefficients!$G$18+Coefficients!$H$18)*$G27)))</f>
        <v>1.021528987421964</v>
      </c>
      <c r="AC27" s="25">
        <f>IF('Peak Areas'!AG23=0,0,((('Peak Areas'!AG23*Coefficients!$G$7+Coefficients!$H$7)*$G27)))</f>
        <v>0.10606051319194021</v>
      </c>
      <c r="AD27" s="25">
        <f>IF('Peak Areas'!AH23=0,0,((('Peak Areas'!AH23*Coefficients!$G$6+Coefficients!$H$6)*$G27)))</f>
        <v>1.5073995340191677</v>
      </c>
      <c r="AF27" s="25">
        <f>IF('Peak Areas'!L23=0,0,((('Peak Areas'!L23*Coefficients!$G$22+Coefficients!$H$22)*$G27)))</f>
        <v>0</v>
      </c>
      <c r="AG27" s="25">
        <f t="shared" si="0"/>
        <v>25.136128391922629</v>
      </c>
      <c r="AH27" s="25">
        <f t="shared" si="1"/>
        <v>26.705517571629613</v>
      </c>
    </row>
    <row r="28" spans="1:34">
      <c r="A28" s="2" t="str">
        <f>'Peak Areas'!A24</f>
        <v>DIN D</v>
      </c>
      <c r="B28" s="57">
        <f>'Peak Areas'!B24</f>
        <v>45085</v>
      </c>
      <c r="C28" s="2" t="str">
        <f>'Peak Areas'!C24</f>
        <v>Clambank</v>
      </c>
      <c r="D28" s="2">
        <f>'Peak Areas'!D24</f>
        <v>0</v>
      </c>
      <c r="E28" s="2">
        <f>'Peak Areas'!E24</f>
        <v>0</v>
      </c>
      <c r="F28" s="25">
        <f>'Peak Areas'!F24</f>
        <v>0.1</v>
      </c>
      <c r="G28" s="25">
        <f>((1/'Peak Areas'!$G24)*(('Peak Areas'!$H24+('Internal Standard'!$E$10/1000))/'Peak Areas'!$F24)*'Peak Areas'!$J24)*H28</f>
        <v>8.0606741772691767E-2</v>
      </c>
      <c r="H28" s="25">
        <f>(('Internal Standard'!$F$13*('Peak Areas'!G24/'Internal Standard'!$C$10))/'Peak Areas'!K24)</f>
        <v>1.3434456962115291</v>
      </c>
      <c r="I28" s="25">
        <f>IF('Peak Areas'!M24=0,0,((('Peak Areas'!M24*Coefficients!$G$21+Coefficients!$H$21)*$G28)))</f>
        <v>0.74051918345414514</v>
      </c>
      <c r="J28" s="25">
        <f>IF('Peak Areas'!N24=0,0,((('Peak Areas'!N24*Coefficients!$G$20+Coefficients!$H$20)*$G28)))</f>
        <v>2.482770640401001</v>
      </c>
      <c r="K28" s="25">
        <f>IF('Peak Areas'!O24=0,0,((('Peak Areas'!O24*Coefficients!$G$41+Coefficients!$H$41)*$G28)))</f>
        <v>0</v>
      </c>
      <c r="L28" s="25">
        <f>IF('Peak Areas'!P24=0,0,((('Peak Areas'!P24*Coefficients!$G$10+Coefficients!$H$10)*$G28)))</f>
        <v>0</v>
      </c>
      <c r="M28" s="25">
        <f>IF('Peak Areas'!Q24=0,0,((('Peak Areas'!Q24*Coefficients!$G$32+Coefficients!$H$32)*$G28)))</f>
        <v>10.60807177936632</v>
      </c>
      <c r="N28" s="25">
        <f>IF('Peak Areas'!R24=0,0,((('Peak Areas'!R24*Coefficients!$G$11+Coefficients!$H$11)*$G28)))</f>
        <v>0.51936164782620742</v>
      </c>
      <c r="O28" s="25">
        <f>IF('Peak Areas'!S24=0,0,((('Peak Areas'!S24*Coefficients!$G$39+Coefficients!$H$39)*$G28)))</f>
        <v>6.7813875099231119E-2</v>
      </c>
      <c r="P28" s="25">
        <f>IF('Peak Areas'!T24=0,0,((('Peak Areas'!T24*Coefficients!$G$46+Coefficients!$H$46)*$G28)))</f>
        <v>0</v>
      </c>
      <c r="Q28" s="25">
        <f>IF('Peak Areas'!U24=0,0,((('Peak Areas'!U24*Coefficients!$G$51+Coefficients!$H$51)*$G28)))</f>
        <v>0.31600756268819868</v>
      </c>
      <c r="R28" s="25">
        <f>IF('Peak Areas'!V24=0,0,((('Peak Areas'!V24*Coefficients!$G$26+Coefficients!$H$26)*$G28)))</f>
        <v>2.1311168787675299</v>
      </c>
      <c r="S28" s="25">
        <f>IF('Peak Areas'!W24=0,0,((('Peak Areas'!W24*Coefficients!$G$13+Coefficients!$H$13)*$G28)))</f>
        <v>0.25936056116770773</v>
      </c>
      <c r="T28" s="25">
        <f>IF('Peak Areas'!X24=0,0,((('Peak Areas'!X24*Coefficients!$G$12+Coefficients!$H$12)*$G28)))</f>
        <v>0.33623760758684701</v>
      </c>
      <c r="U28" s="25">
        <f>IF('Peak Areas'!Y24=0,0,((('Peak Areas'!Y24*Coefficients!$G$27+Coefficients!$H$27)*$G28)))</f>
        <v>0.61387139517851308</v>
      </c>
      <c r="V28" s="25">
        <f>IF('Peak Areas'!Z24=0,0,((('Peak Areas'!Z24*Coefficients!$G$34+Coefficients!$H$34)*$G28)))</f>
        <v>0.2308966186557633</v>
      </c>
      <c r="W28" s="25">
        <f>IF('Peak Areas'!AA24=0,0,((('Peak Areas'!AA24*Coefficients!$G$52+Coefficients!$H$52)*$G28)))</f>
        <v>0.16593061825403835</v>
      </c>
      <c r="X28" s="25">
        <f>IF('Peak Areas'!AB24=0,0,((('Peak Areas'!AB24*Coefficients!$G$33+Coefficients!$H$33)*$G28)))</f>
        <v>0</v>
      </c>
      <c r="Y28" s="25">
        <f>IF('Peak Areas'!AC24=0,0,((('Peak Areas'!AC24*Coefficients!$G$19+Coefficients!$H$19)*$G28)))</f>
        <v>0.587770217747557</v>
      </c>
      <c r="Z28" s="25">
        <f>IF('Peak Areas'!AD24=0,0,((('Peak Areas'!AD24*Coefficients!$G$18+Coefficients!$H$18)*$G28)))</f>
        <v>0.52121236131910165</v>
      </c>
      <c r="AA28" s="25">
        <f>IF('Peak Areas'!AE24=0,0,((('Peak Areas'!AE24*Coefficients!$G$18+Coefficients!$H$18)*$G28)))</f>
        <v>23.939103354475499</v>
      </c>
      <c r="AB28" s="25">
        <f>IF('Peak Areas'!AF24=0,0,((('Peak Areas'!AF24*Coefficients!$G$18+Coefficients!$H$18)*$G28)))</f>
        <v>0.93363159676760554</v>
      </c>
      <c r="AC28" s="25">
        <f>IF('Peak Areas'!AG24=0,0,((('Peak Areas'!AG24*Coefficients!$G$7+Coefficients!$H$7)*$G28)))</f>
        <v>9.7017098764404397E-2</v>
      </c>
      <c r="AD28" s="25">
        <f>IF('Peak Areas'!AH24=0,0,((('Peak Areas'!AH24*Coefficients!$G$6+Coefficients!$H$6)*$G28)))</f>
        <v>1.494885222126606</v>
      </c>
      <c r="AF28" s="25">
        <f>IF('Peak Areas'!L24=0,0,((('Peak Areas'!L24*Coefficients!$G$22+Coefficients!$H$22)*$G28)))</f>
        <v>0</v>
      </c>
      <c r="AG28" s="25">
        <f t="shared" si="0"/>
        <v>23.939103354475499</v>
      </c>
      <c r="AH28" s="25">
        <f t="shared" si="1"/>
        <v>25.393947312562204</v>
      </c>
    </row>
    <row r="29" spans="1:34">
      <c r="A29" s="2" t="str">
        <f>'Peak Areas'!A25</f>
        <v>DIN E</v>
      </c>
      <c r="B29" s="57">
        <f>'Peak Areas'!B25</f>
        <v>45085</v>
      </c>
      <c r="C29" s="2" t="str">
        <f>'Peak Areas'!C25</f>
        <v>Clambank</v>
      </c>
      <c r="D29" s="2">
        <f>'Peak Areas'!D25</f>
        <v>0</v>
      </c>
      <c r="E29" s="2">
        <f>'Peak Areas'!E25</f>
        <v>0</v>
      </c>
      <c r="F29" s="25">
        <f>'Peak Areas'!F25</f>
        <v>0.1</v>
      </c>
      <c r="G29" s="25">
        <f>((1/'Peak Areas'!$G25)*(('Peak Areas'!$H25+('Internal Standard'!$E$10/1000))/'Peak Areas'!$F25)*'Peak Areas'!$J25)*H29</f>
        <v>8.3219552689572651E-2</v>
      </c>
      <c r="H29" s="25">
        <f>(('Internal Standard'!$F$13*('Peak Areas'!G25/'Internal Standard'!$C$10))/'Peak Areas'!K25)</f>
        <v>1.3869925448262106</v>
      </c>
      <c r="I29" s="25">
        <f>IF('Peak Areas'!M25=0,0,((('Peak Areas'!M25*Coefficients!$G$21+Coefficients!$H$21)*$G29)))</f>
        <v>0.72676558694061477</v>
      </c>
      <c r="J29" s="25">
        <f>IF('Peak Areas'!N25=0,0,((('Peak Areas'!N25*Coefficients!$G$20+Coefficients!$H$20)*$G29)))</f>
        <v>2.9608886075342649</v>
      </c>
      <c r="K29" s="25">
        <f>IF('Peak Areas'!O25=0,0,((('Peak Areas'!O25*Coefficients!$G$41+Coefficients!$H$41)*$G29)))</f>
        <v>0</v>
      </c>
      <c r="L29" s="25">
        <f>IF('Peak Areas'!P25=0,0,((('Peak Areas'!P25*Coefficients!$G$10+Coefficients!$H$10)*$G29)))</f>
        <v>0</v>
      </c>
      <c r="M29" s="25">
        <f>IF('Peak Areas'!Q25=0,0,((('Peak Areas'!Q25*Coefficients!$G$32+Coefficients!$H$32)*$G29)))</f>
        <v>10.979134238855663</v>
      </c>
      <c r="N29" s="25">
        <f>IF('Peak Areas'!R25=0,0,((('Peak Areas'!R25*Coefficients!$G$11+Coefficients!$H$11)*$G29)))</f>
        <v>0.7690947542159664</v>
      </c>
      <c r="O29" s="25">
        <f>IF('Peak Areas'!S25=0,0,((('Peak Areas'!S25*Coefficients!$G$39+Coefficients!$H$39)*$G29)))</f>
        <v>0.21617404688611272</v>
      </c>
      <c r="P29" s="25">
        <f>IF('Peak Areas'!T25=0,0,((('Peak Areas'!T25*Coefficients!$G$46+Coefficients!$H$46)*$G29)))</f>
        <v>0</v>
      </c>
      <c r="Q29" s="25">
        <f>IF('Peak Areas'!U25=0,0,((('Peak Areas'!U25*Coefficients!$G$51+Coefficients!$H$51)*$G29)))</f>
        <v>0.45623057437406284</v>
      </c>
      <c r="R29" s="25">
        <f>IF('Peak Areas'!V25=0,0,((('Peak Areas'!V25*Coefficients!$G$26+Coefficients!$H$26)*$G29)))</f>
        <v>2.266330061773044</v>
      </c>
      <c r="S29" s="25">
        <f>IF('Peak Areas'!W25=0,0,((('Peak Areas'!W25*Coefficients!$G$13+Coefficients!$H$13)*$G29)))</f>
        <v>0.3954241750146032</v>
      </c>
      <c r="T29" s="25">
        <f>IF('Peak Areas'!X25=0,0,((('Peak Areas'!X25*Coefficients!$G$12+Coefficients!$H$12)*$G29)))</f>
        <v>0.39968815183370948</v>
      </c>
      <c r="U29" s="25">
        <f>IF('Peak Areas'!Y25=0,0,((('Peak Areas'!Y25*Coefficients!$G$27+Coefficients!$H$27)*$G29)))</f>
        <v>0.52308767670032574</v>
      </c>
      <c r="V29" s="25">
        <f>IF('Peak Areas'!Z25=0,0,((('Peak Areas'!Z25*Coefficients!$G$34+Coefficients!$H$34)*$G29)))</f>
        <v>0.27539983888981823</v>
      </c>
      <c r="W29" s="25">
        <f>IF('Peak Areas'!AA25=0,0,((('Peak Areas'!AA25*Coefficients!$G$52+Coefficients!$H$52)*$G29)))</f>
        <v>0.18890598135779951</v>
      </c>
      <c r="X29" s="25">
        <f>IF('Peak Areas'!AB25=0,0,((('Peak Areas'!AB25*Coefficients!$G$33+Coefficients!$H$33)*$G29)))</f>
        <v>0</v>
      </c>
      <c r="Y29" s="25">
        <f>IF('Peak Areas'!AC25=0,0,((('Peak Areas'!AC25*Coefficients!$G$19+Coefficients!$H$19)*$G29)))</f>
        <v>0.5526431622007969</v>
      </c>
      <c r="Z29" s="25">
        <f>IF('Peak Areas'!AD25=0,0,((('Peak Areas'!AD25*Coefficients!$G$18+Coefficients!$H$18)*$G29)))</f>
        <v>0.57522255670690481</v>
      </c>
      <c r="AA29" s="25">
        <f>IF('Peak Areas'!AE25=0,0,((('Peak Areas'!AE25*Coefficients!$G$18+Coefficients!$H$18)*$G29)))</f>
        <v>22.993364782496176</v>
      </c>
      <c r="AB29" s="25">
        <f>IF('Peak Areas'!AF25=0,0,((('Peak Areas'!AF25*Coefficients!$G$18+Coefficients!$H$18)*$G29)))</f>
        <v>0.96265295266870499</v>
      </c>
      <c r="AC29" s="25">
        <f>IF('Peak Areas'!AG25=0,0,((('Peak Areas'!AG25*Coefficients!$G$7+Coefficients!$H$7)*$G29)))</f>
        <v>8.670536962705129E-2</v>
      </c>
      <c r="AD29" s="25">
        <f>IF('Peak Areas'!AH25=0,0,((('Peak Areas'!AH25*Coefficients!$G$6+Coefficients!$H$6)*$G29)))</f>
        <v>1.2776265250330379</v>
      </c>
      <c r="AF29" s="25">
        <f>IF('Peak Areas'!L25=0,0,((('Peak Areas'!L25*Coefficients!$G$22+Coefficients!$H$22)*$G29)))</f>
        <v>0</v>
      </c>
      <c r="AG29" s="25">
        <f t="shared" si="0"/>
        <v>22.993364782496176</v>
      </c>
      <c r="AH29" s="25">
        <f t="shared" si="1"/>
        <v>24.531240291871786</v>
      </c>
    </row>
    <row r="30" spans="1:34">
      <c r="A30" s="2" t="str">
        <f>'Peak Areas'!A26</f>
        <v>LP A</v>
      </c>
      <c r="B30" s="57">
        <f>'Peak Areas'!B26</f>
        <v>45085</v>
      </c>
      <c r="C30" s="2" t="str">
        <f>'Peak Areas'!C26</f>
        <v>Clambank</v>
      </c>
      <c r="D30" s="2">
        <f>'Peak Areas'!D26</f>
        <v>0</v>
      </c>
      <c r="E30" s="2">
        <f>'Peak Areas'!E26</f>
        <v>0</v>
      </c>
      <c r="F30" s="25">
        <f>'Peak Areas'!F26</f>
        <v>0.1</v>
      </c>
      <c r="G30" s="25">
        <f>((1/'Peak Areas'!$G26)*(('Peak Areas'!$H26+('Internal Standard'!$E$10/1000))/'Peak Areas'!$F26)*'Peak Areas'!$J26)*H30</f>
        <v>7.7662701474187051E-2</v>
      </c>
      <c r="H30" s="25">
        <f>(('Internal Standard'!$F$13*('Peak Areas'!G26/'Internal Standard'!$C$10))/'Peak Areas'!K26)</f>
        <v>1.2943783579031172</v>
      </c>
      <c r="I30" s="25">
        <f>IF('Peak Areas'!M26=0,0,((('Peak Areas'!M26*Coefficients!$G$21+Coefficients!$H$21)*$G30)))</f>
        <v>4.6256106178594214E-2</v>
      </c>
      <c r="J30" s="25">
        <f>IF('Peak Areas'!N26=0,0,((('Peak Areas'!N26*Coefficients!$G$20+Coefficients!$H$20)*$G30)))</f>
        <v>0.47175949624698954</v>
      </c>
      <c r="K30" s="25">
        <f>IF('Peak Areas'!O26=0,0,((('Peak Areas'!O26*Coefficients!$G$41+Coefficients!$H$41)*$G30)))</f>
        <v>0</v>
      </c>
      <c r="L30" s="25">
        <f>IF('Peak Areas'!P26=0,0,((('Peak Areas'!P26*Coefficients!$G$10+Coefficients!$H$10)*$G30)))</f>
        <v>0</v>
      </c>
      <c r="M30" s="25">
        <f>IF('Peak Areas'!Q26=0,0,((('Peak Areas'!Q26*Coefficients!$G$32+Coefficients!$H$32)*$G30)))</f>
        <v>2.8598635299920168</v>
      </c>
      <c r="N30" s="25">
        <f>IF('Peak Areas'!R26=0,0,((('Peak Areas'!R26*Coefficients!$G$11+Coefficients!$H$11)*$G30)))</f>
        <v>0.31107422849340893</v>
      </c>
      <c r="O30" s="25">
        <f>IF('Peak Areas'!S26=0,0,((('Peak Areas'!S26*Coefficients!$G$39+Coefficients!$H$39)*$G30)))</f>
        <v>0</v>
      </c>
      <c r="P30" s="25">
        <f>IF('Peak Areas'!T26=0,0,((('Peak Areas'!T26*Coefficients!$G$46+Coefficients!$H$46)*$G30)))</f>
        <v>0</v>
      </c>
      <c r="Q30" s="25">
        <f>IF('Peak Areas'!U26=0,0,((('Peak Areas'!U26*Coefficients!$G$51+Coefficients!$H$51)*$G30)))</f>
        <v>0.10268878126940505</v>
      </c>
      <c r="R30" s="25">
        <f>IF('Peak Areas'!V26=0,0,((('Peak Areas'!V26*Coefficients!$G$26+Coefficients!$H$26)*$G30)))</f>
        <v>0.72030152280151782</v>
      </c>
      <c r="S30" s="25">
        <f>IF('Peak Areas'!W26=0,0,((('Peak Areas'!W26*Coefficients!$G$13+Coefficients!$H$13)*$G30)))</f>
        <v>0.12754420188353174</v>
      </c>
      <c r="T30" s="25">
        <f>IF('Peak Areas'!X26=0,0,((('Peak Areas'!X26*Coefficients!$G$12+Coefficients!$H$12)*$G30)))</f>
        <v>0.14274636676202238</v>
      </c>
      <c r="U30" s="25">
        <f>IF('Peak Areas'!Y26=0,0,((('Peak Areas'!Y26*Coefficients!$G$27+Coefficients!$H$27)*$G30)))</f>
        <v>0.13753111018747838</v>
      </c>
      <c r="V30" s="25">
        <f>IF('Peak Areas'!Z26=0,0,((('Peak Areas'!Z26*Coefficients!$G$34+Coefficients!$H$34)*$G30)))</f>
        <v>8.4094143585876233E-2</v>
      </c>
      <c r="W30" s="25">
        <f>IF('Peak Areas'!AA26=0,0,((('Peak Areas'!AA26*Coefficients!$G$52+Coefficients!$H$52)*$G30)))</f>
        <v>0.12477272759823654</v>
      </c>
      <c r="X30" s="25">
        <f>IF('Peak Areas'!AB26=0,0,((('Peak Areas'!AB26*Coefficients!$G$33+Coefficients!$H$33)*$G30)))</f>
        <v>0</v>
      </c>
      <c r="Y30" s="25">
        <f>IF('Peak Areas'!AC26=0,0,((('Peak Areas'!AC26*Coefficients!$G$19+Coefficients!$H$19)*$G30)))</f>
        <v>0.18581699729829906</v>
      </c>
      <c r="Z30" s="25">
        <f>IF('Peak Areas'!AD26=0,0,((('Peak Areas'!AD26*Coefficients!$G$18+Coefficients!$H$18)*$G30)))</f>
        <v>0.11045676737110634</v>
      </c>
      <c r="AA30" s="25">
        <f>IF('Peak Areas'!AE26=0,0,((('Peak Areas'!AE26*Coefficients!$G$18+Coefficients!$H$18)*$G30)))</f>
        <v>6.2507193402704431</v>
      </c>
      <c r="AB30" s="25">
        <f>IF('Peak Areas'!AF26=0,0,((('Peak Areas'!AF26*Coefficients!$G$18+Coefficients!$H$18)*$G30)))</f>
        <v>0.2783498010758132</v>
      </c>
      <c r="AC30" s="25">
        <f>IF('Peak Areas'!AG26=0,0,((('Peak Areas'!AG26*Coefficients!$G$7+Coefficients!$H$7)*$G30)))</f>
        <v>0</v>
      </c>
      <c r="AD30" s="25">
        <f>IF('Peak Areas'!AH26=0,0,((('Peak Areas'!AH26*Coefficients!$G$6+Coefficients!$H$6)*$G30)))</f>
        <v>0.36011282313909171</v>
      </c>
      <c r="AF30" s="25">
        <f>IF('Peak Areas'!L26=0,0,((('Peak Areas'!L26*Coefficients!$G$22+Coefficients!$H$22)*$G30)))</f>
        <v>0</v>
      </c>
      <c r="AG30" s="25">
        <f t="shared" si="0"/>
        <v>6.2507193402704431</v>
      </c>
      <c r="AH30" s="25">
        <f t="shared" si="1"/>
        <v>6.6395259087173626</v>
      </c>
    </row>
    <row r="31" spans="1:34">
      <c r="A31" s="2" t="str">
        <f>'Peak Areas'!A27</f>
        <v>LP B</v>
      </c>
      <c r="B31" s="57">
        <f>'Peak Areas'!B27</f>
        <v>45085</v>
      </c>
      <c r="C31" s="2" t="str">
        <f>'Peak Areas'!C27</f>
        <v>Clambank</v>
      </c>
      <c r="D31" s="2">
        <f>'Peak Areas'!D27</f>
        <v>0</v>
      </c>
      <c r="E31" s="2">
        <f>'Peak Areas'!E27</f>
        <v>0</v>
      </c>
      <c r="F31" s="25">
        <f>'Peak Areas'!F27</f>
        <v>0.1</v>
      </c>
      <c r="G31" s="25">
        <f>((1/'Peak Areas'!$G27)*(('Peak Areas'!$H27+('Internal Standard'!$E$10/1000))/'Peak Areas'!$F27)*'Peak Areas'!$J27)*H31</f>
        <v>8.120694458585688E-2</v>
      </c>
      <c r="H31" s="25">
        <f>(('Internal Standard'!$F$13*('Peak Areas'!G27/'Internal Standard'!$C$10))/'Peak Areas'!K27)</f>
        <v>1.3534490764309477</v>
      </c>
      <c r="I31" s="25">
        <f>IF('Peak Areas'!M27=0,0,((('Peak Areas'!M27*Coefficients!$G$21+Coefficients!$H$21)*$G31)))</f>
        <v>4.7690604087724464E-2</v>
      </c>
      <c r="J31" s="25">
        <f>IF('Peak Areas'!N27=0,0,((('Peak Areas'!N27*Coefficients!$G$20+Coefficients!$H$20)*$G31)))</f>
        <v>0.31548119436859651</v>
      </c>
      <c r="K31" s="25">
        <f>IF('Peak Areas'!O27=0,0,((('Peak Areas'!O27*Coefficients!$G$41+Coefficients!$H$41)*$G31)))</f>
        <v>0</v>
      </c>
      <c r="L31" s="25">
        <f>IF('Peak Areas'!P27=0,0,((('Peak Areas'!P27*Coefficients!$G$10+Coefficients!$H$10)*$G31)))</f>
        <v>0</v>
      </c>
      <c r="M31" s="25">
        <f>IF('Peak Areas'!Q27=0,0,((('Peak Areas'!Q27*Coefficients!$G$32+Coefficients!$H$32)*$G31)))</f>
        <v>2.04765650653898</v>
      </c>
      <c r="N31" s="25">
        <f>IF('Peak Areas'!R27=0,0,((('Peak Areas'!R27*Coefficients!$G$11+Coefficients!$H$11)*$G31)))</f>
        <v>0.3018822310406038</v>
      </c>
      <c r="O31" s="25">
        <f>IF('Peak Areas'!S27=0,0,((('Peak Areas'!S27*Coefficients!$G$39+Coefficients!$H$39)*$G31)))</f>
        <v>0</v>
      </c>
      <c r="P31" s="25">
        <f>IF('Peak Areas'!T27=0,0,((('Peak Areas'!T27*Coefficients!$G$46+Coefficients!$H$46)*$G31)))</f>
        <v>0</v>
      </c>
      <c r="Q31" s="25">
        <f>IF('Peak Areas'!U27=0,0,((('Peak Areas'!U27*Coefficients!$G$51+Coefficients!$H$51)*$G31)))</f>
        <v>6.8815375508533574E-2</v>
      </c>
      <c r="R31" s="25">
        <f>IF('Peak Areas'!V27=0,0,((('Peak Areas'!V27*Coefficients!$G$26+Coefficients!$H$26)*$G31)))</f>
        <v>0.54470501568874607</v>
      </c>
      <c r="S31" s="25">
        <f>IF('Peak Areas'!W27=0,0,((('Peak Areas'!W27*Coefficients!$G$13+Coefficients!$H$13)*$G31)))</f>
        <v>6.1675077043123798E-2</v>
      </c>
      <c r="T31" s="25">
        <f>IF('Peak Areas'!X27=0,0,((('Peak Areas'!X27*Coefficients!$G$12+Coefficients!$H$12)*$G31)))</f>
        <v>0.14921649675246165</v>
      </c>
      <c r="U31" s="25">
        <f>IF('Peak Areas'!Y27=0,0,((('Peak Areas'!Y27*Coefficients!$G$27+Coefficients!$H$27)*$G31)))</f>
        <v>0.10296728596869703</v>
      </c>
      <c r="V31" s="25">
        <f>IF('Peak Areas'!Z27=0,0,((('Peak Areas'!Z27*Coefficients!$G$34+Coefficients!$H$34)*$G31)))</f>
        <v>7.0946898092590249E-2</v>
      </c>
      <c r="W31" s="25">
        <f>IF('Peak Areas'!AA27=0,0,((('Peak Areas'!AA27*Coefficients!$G$52+Coefficients!$H$52)*$G31)))</f>
        <v>0.11644485479124736</v>
      </c>
      <c r="X31" s="25">
        <f>IF('Peak Areas'!AB27=0,0,((('Peak Areas'!AB27*Coefficients!$G$33+Coefficients!$H$33)*$G31)))</f>
        <v>0</v>
      </c>
      <c r="Y31" s="25">
        <f>IF('Peak Areas'!AC27=0,0,((('Peak Areas'!AC27*Coefficients!$G$19+Coefficients!$H$19)*$G31)))</f>
        <v>0.13798493756157637</v>
      </c>
      <c r="Z31" s="25">
        <f>IF('Peak Areas'!AD27=0,0,((('Peak Areas'!AD27*Coefficients!$G$18+Coefficients!$H$18)*$G31)))</f>
        <v>9.2181961637954724E-2</v>
      </c>
      <c r="AA31" s="25">
        <f>IF('Peak Areas'!AE27=0,0,((('Peak Areas'!AE27*Coefficients!$G$18+Coefficients!$H$18)*$G31)))</f>
        <v>4.3542632593518871</v>
      </c>
      <c r="AB31" s="25">
        <f>IF('Peak Areas'!AF27=0,0,((('Peak Areas'!AF27*Coefficients!$G$18+Coefficients!$H$18)*$G31)))</f>
        <v>0.19831401764811854</v>
      </c>
      <c r="AC31" s="25">
        <f>IF('Peak Areas'!AG27=0,0,((('Peak Areas'!AG27*Coefficients!$G$7+Coefficients!$H$7)*$G31)))</f>
        <v>0</v>
      </c>
      <c r="AD31" s="25">
        <f>IF('Peak Areas'!AH27=0,0,((('Peak Areas'!AH27*Coefficients!$G$6+Coefficients!$H$6)*$G31)))</f>
        <v>0.18522499256985495</v>
      </c>
      <c r="AF31" s="25">
        <f>IF('Peak Areas'!L27=0,0,((('Peak Areas'!L27*Coefficients!$G$22+Coefficients!$H$22)*$G31)))</f>
        <v>0</v>
      </c>
      <c r="AG31" s="25">
        <f t="shared" si="0"/>
        <v>4.3542632593518871</v>
      </c>
      <c r="AH31" s="25">
        <f t="shared" si="1"/>
        <v>4.6447592386379606</v>
      </c>
    </row>
    <row r="32" spans="1:34">
      <c r="A32" s="2" t="str">
        <f>'Peak Areas'!A28</f>
        <v>LP C</v>
      </c>
      <c r="B32" s="57">
        <f>'Peak Areas'!B28</f>
        <v>45085</v>
      </c>
      <c r="C32" s="2" t="str">
        <f>'Peak Areas'!C28</f>
        <v>Clambank</v>
      </c>
      <c r="D32" s="2">
        <f>'Peak Areas'!D28</f>
        <v>0</v>
      </c>
      <c r="E32" s="2">
        <f>'Peak Areas'!E28</f>
        <v>0</v>
      </c>
      <c r="F32" s="25">
        <f>'Peak Areas'!F28</f>
        <v>0.1</v>
      </c>
      <c r="G32" s="25">
        <f>((1/'Peak Areas'!$G28)*(('Peak Areas'!$H28+('Internal Standard'!$E$10/1000))/'Peak Areas'!$F28)*'Peak Areas'!$J28)*H32</f>
        <v>8.2250628952199659E-2</v>
      </c>
      <c r="H32" s="25">
        <f>(('Internal Standard'!$F$13*('Peak Areas'!G28/'Internal Standard'!$C$10))/'Peak Areas'!K28)</f>
        <v>1.370843815869994</v>
      </c>
      <c r="I32" s="25">
        <f>IF('Peak Areas'!M28=0,0,((('Peak Areas'!M28*Coefficients!$G$21+Coefficients!$H$21)*$G32)))</f>
        <v>3.5096549569650325E-2</v>
      </c>
      <c r="J32" s="25">
        <f>IF('Peak Areas'!N28=0,0,((('Peak Areas'!N28*Coefficients!$G$20+Coefficients!$H$20)*$G32)))</f>
        <v>0.35736593755145341</v>
      </c>
      <c r="K32" s="25">
        <f>IF('Peak Areas'!O28=0,0,((('Peak Areas'!O28*Coefficients!$G$41+Coefficients!$H$41)*$G32)))</f>
        <v>0</v>
      </c>
      <c r="L32" s="25">
        <f>IF('Peak Areas'!P28=0,0,((('Peak Areas'!P28*Coefficients!$G$10+Coefficients!$H$10)*$G32)))</f>
        <v>0</v>
      </c>
      <c r="M32" s="25">
        <f>IF('Peak Areas'!Q28=0,0,((('Peak Areas'!Q28*Coefficients!$G$32+Coefficients!$H$32)*$G32)))</f>
        <v>2.2551069568535151</v>
      </c>
      <c r="N32" s="25">
        <f>IF('Peak Areas'!R28=0,0,((('Peak Areas'!R28*Coefficients!$G$11+Coefficients!$H$11)*$G32)))</f>
        <v>0.37072371342502886</v>
      </c>
      <c r="O32" s="25">
        <f>IF('Peak Areas'!S28=0,0,((('Peak Areas'!S28*Coefficients!$G$39+Coefficients!$H$39)*$G32)))</f>
        <v>0</v>
      </c>
      <c r="P32" s="25">
        <f>IF('Peak Areas'!T28=0,0,((('Peak Areas'!T28*Coefficients!$G$46+Coefficients!$H$46)*$G32)))</f>
        <v>0</v>
      </c>
      <c r="Q32" s="25">
        <f>IF('Peak Areas'!U28=0,0,((('Peak Areas'!U28*Coefficients!$G$51+Coefficients!$H$51)*$G32)))</f>
        <v>8.7236466174733948E-2</v>
      </c>
      <c r="R32" s="25">
        <f>IF('Peak Areas'!V28=0,0,((('Peak Areas'!V28*Coefficients!$G$26+Coefficients!$H$26)*$G32)))</f>
        <v>0.59187002496170493</v>
      </c>
      <c r="S32" s="25">
        <f>IF('Peak Areas'!W28=0,0,((('Peak Areas'!W28*Coefficients!$G$13+Coefficients!$H$13)*$G32)))</f>
        <v>0.13025708551774204</v>
      </c>
      <c r="T32" s="25">
        <f>IF('Peak Areas'!X28=0,0,((('Peak Areas'!X28*Coefficients!$G$12+Coefficients!$H$12)*$G32)))</f>
        <v>0.18087272313508854</v>
      </c>
      <c r="U32" s="25">
        <f>IF('Peak Areas'!Y28=0,0,((('Peak Areas'!Y28*Coefficients!$G$27+Coefficients!$H$27)*$G32)))</f>
        <v>0.1078532337574286</v>
      </c>
      <c r="V32" s="25">
        <f>IF('Peak Areas'!Z28=0,0,((('Peak Areas'!Z28*Coefficients!$G$34+Coefficients!$H$34)*$G32)))</f>
        <v>8.627710617112716E-2</v>
      </c>
      <c r="W32" s="25">
        <f>IF('Peak Areas'!AA28=0,0,((('Peak Areas'!AA28*Coefficients!$G$52+Coefficients!$H$52)*$G32)))</f>
        <v>0.12826393722729698</v>
      </c>
      <c r="X32" s="25">
        <f>IF('Peak Areas'!AB28=0,0,((('Peak Areas'!AB28*Coefficients!$G$33+Coefficients!$H$33)*$G32)))</f>
        <v>0</v>
      </c>
      <c r="Y32" s="25">
        <f>IF('Peak Areas'!AC28=0,0,((('Peak Areas'!AC28*Coefficients!$G$19+Coefficients!$H$19)*$G32)))</f>
        <v>0.16765751146206576</v>
      </c>
      <c r="Z32" s="25">
        <f>IF('Peak Areas'!AD28=0,0,((('Peak Areas'!AD28*Coefficients!$G$18+Coefficients!$H$18)*$G32)))</f>
        <v>7.0481078015570839E-2</v>
      </c>
      <c r="AA32" s="25">
        <f>IF('Peak Areas'!AE28=0,0,((('Peak Areas'!AE28*Coefficients!$G$18+Coefficients!$H$18)*$G32)))</f>
        <v>4.6144376371370788</v>
      </c>
      <c r="AB32" s="25">
        <f>IF('Peak Areas'!AF28=0,0,((('Peak Areas'!AF28*Coefficients!$G$18+Coefficients!$H$18)*$G32)))</f>
        <v>0.22341672541782834</v>
      </c>
      <c r="AC32" s="25">
        <f>IF('Peak Areas'!AG28=0,0,((('Peak Areas'!AG28*Coefficients!$G$7+Coefficients!$H$7)*$G32)))</f>
        <v>0</v>
      </c>
      <c r="AD32" s="25">
        <f>IF('Peak Areas'!AH28=0,0,((('Peak Areas'!AH28*Coefficients!$G$6+Coefficients!$H$6)*$G32)))</f>
        <v>0.24401689667423954</v>
      </c>
      <c r="AF32" s="25">
        <f>IF('Peak Areas'!L28=0,0,((('Peak Areas'!L28*Coefficients!$G$22+Coefficients!$H$22)*$G32)))</f>
        <v>0</v>
      </c>
      <c r="AG32" s="25">
        <f t="shared" si="0"/>
        <v>4.6144376371370788</v>
      </c>
      <c r="AH32" s="25">
        <f t="shared" si="1"/>
        <v>4.908335440570478</v>
      </c>
    </row>
    <row r="33" spans="1:34">
      <c r="A33" s="2" t="str">
        <f>'Peak Areas'!A29</f>
        <v>LP D</v>
      </c>
      <c r="B33" s="57">
        <f>'Peak Areas'!B29</f>
        <v>45085</v>
      </c>
      <c r="C33" s="2" t="str">
        <f>'Peak Areas'!C29</f>
        <v>Clambank</v>
      </c>
      <c r="D33" s="2">
        <f>'Peak Areas'!D29</f>
        <v>0</v>
      </c>
      <c r="E33" s="2">
        <f>'Peak Areas'!E29</f>
        <v>0</v>
      </c>
      <c r="F33" s="25">
        <f>'Peak Areas'!F29</f>
        <v>0.1</v>
      </c>
      <c r="G33" s="25">
        <f>((1/'Peak Areas'!$G29)*(('Peak Areas'!$H29+('Internal Standard'!$E$10/1000))/'Peak Areas'!$F29)*'Peak Areas'!$J29)*H33</f>
        <v>8.1036396238675756E-2</v>
      </c>
      <c r="H33" s="25">
        <f>(('Internal Standard'!$F$13*('Peak Areas'!G29/'Internal Standard'!$C$10))/'Peak Areas'!K29)</f>
        <v>1.350606603977929</v>
      </c>
      <c r="I33" s="25">
        <f>IF('Peak Areas'!M29=0,0,((('Peak Areas'!M29*Coefficients!$G$21+Coefficients!$H$21)*$G33)))</f>
        <v>0</v>
      </c>
      <c r="J33" s="25">
        <f>IF('Peak Areas'!N29=0,0,((('Peak Areas'!N29*Coefficients!$G$20+Coefficients!$H$20)*$G33)))</f>
        <v>0.32205286809587091</v>
      </c>
      <c r="K33" s="25">
        <f>IF('Peak Areas'!O29=0,0,((('Peak Areas'!O29*Coefficients!$G$41+Coefficients!$H$41)*$G33)))</f>
        <v>0</v>
      </c>
      <c r="L33" s="25">
        <f>IF('Peak Areas'!P29=0,0,((('Peak Areas'!P29*Coefficients!$G$10+Coefficients!$H$10)*$G33)))</f>
        <v>0</v>
      </c>
      <c r="M33" s="25">
        <f>IF('Peak Areas'!Q29=0,0,((('Peak Areas'!Q29*Coefficients!$G$32+Coefficients!$H$32)*$G33)))</f>
        <v>2.0256826357470046</v>
      </c>
      <c r="N33" s="25">
        <f>IF('Peak Areas'!R29=0,0,((('Peak Areas'!R29*Coefficients!$G$11+Coefficients!$H$11)*$G33)))</f>
        <v>0.24569763149399612</v>
      </c>
      <c r="O33" s="25">
        <f>IF('Peak Areas'!S29=0,0,((('Peak Areas'!S29*Coefficients!$G$39+Coefficients!$H$39)*$G33)))</f>
        <v>0</v>
      </c>
      <c r="P33" s="25">
        <f>IF('Peak Areas'!T29=0,0,((('Peak Areas'!T29*Coefficients!$G$46+Coefficients!$H$46)*$G33)))</f>
        <v>0</v>
      </c>
      <c r="Q33" s="25">
        <f>IF('Peak Areas'!U29=0,0,((('Peak Areas'!U29*Coefficients!$G$51+Coefficients!$H$51)*$G33)))</f>
        <v>7.5323676611267709E-2</v>
      </c>
      <c r="R33" s="25">
        <f>IF('Peak Areas'!V29=0,0,((('Peak Areas'!V29*Coefficients!$G$26+Coefficients!$H$26)*$G33)))</f>
        <v>0.55241293877356645</v>
      </c>
      <c r="S33" s="25">
        <f>IF('Peak Areas'!W29=0,0,((('Peak Areas'!W29*Coefficients!$G$13+Coefficients!$H$13)*$G33)))</f>
        <v>0.11874602458720508</v>
      </c>
      <c r="T33" s="25">
        <f>IF('Peak Areas'!X29=0,0,((('Peak Areas'!X29*Coefficients!$G$12+Coefficients!$H$12)*$G33)))</f>
        <v>7.6052293752075284E-2</v>
      </c>
      <c r="U33" s="25">
        <f>IF('Peak Areas'!Y29=0,0,((('Peak Areas'!Y29*Coefficients!$G$27+Coefficients!$H$27)*$G33)))</f>
        <v>0.10599804282258304</v>
      </c>
      <c r="V33" s="25">
        <f>IF('Peak Areas'!Z29=0,0,((('Peak Areas'!Z29*Coefficients!$G$34+Coefficients!$H$34)*$G33)))</f>
        <v>7.3420041936881841E-2</v>
      </c>
      <c r="W33" s="25">
        <f>IF('Peak Areas'!AA29=0,0,((('Peak Areas'!AA29*Coefficients!$G$52+Coefficients!$H$52)*$G33)))</f>
        <v>0.12409498398735715</v>
      </c>
      <c r="X33" s="25">
        <f>IF('Peak Areas'!AB29=0,0,((('Peak Areas'!AB29*Coefficients!$G$33+Coefficients!$H$33)*$G33)))</f>
        <v>0</v>
      </c>
      <c r="Y33" s="25">
        <f>IF('Peak Areas'!AC29=0,0,((('Peak Areas'!AC29*Coefficients!$G$19+Coefficients!$H$19)*$G33)))</f>
        <v>0.17065035644697776</v>
      </c>
      <c r="Z33" s="25">
        <f>IF('Peak Areas'!AD29=0,0,((('Peak Areas'!AD29*Coefficients!$G$18+Coefficients!$H$18)*$G33)))</f>
        <v>0.13861976541452953</v>
      </c>
      <c r="AA33" s="25">
        <f>IF('Peak Areas'!AE29=0,0,((('Peak Areas'!AE29*Coefficients!$G$18+Coefficients!$H$18)*$G33)))</f>
        <v>4.4411589953306141</v>
      </c>
      <c r="AB33" s="25">
        <f>IF('Peak Areas'!AF29=0,0,((('Peak Areas'!AF29*Coefficients!$G$18+Coefficients!$H$18)*$G33)))</f>
        <v>0.20132870691157861</v>
      </c>
      <c r="AC33" s="25">
        <f>IF('Peak Areas'!AG29=0,0,((('Peak Areas'!AG29*Coefficients!$G$7+Coefficients!$H$7)*$G33)))</f>
        <v>0</v>
      </c>
      <c r="AD33" s="25">
        <f>IF('Peak Areas'!AH29=0,0,((('Peak Areas'!AH29*Coefficients!$G$6+Coefficients!$H$6)*$G33)))</f>
        <v>0.19965567326690339</v>
      </c>
      <c r="AF33" s="25">
        <f>IF('Peak Areas'!L29=0,0,((('Peak Areas'!L29*Coefficients!$G$22+Coefficients!$H$22)*$G33)))</f>
        <v>0</v>
      </c>
      <c r="AG33" s="25">
        <f t="shared" si="0"/>
        <v>4.4411589953306141</v>
      </c>
      <c r="AH33" s="25">
        <f t="shared" si="1"/>
        <v>4.7811074676567218</v>
      </c>
    </row>
    <row r="34" spans="1:34">
      <c r="A34" s="2" t="str">
        <f>'Peak Areas'!A30</f>
        <v>LP E</v>
      </c>
      <c r="B34" s="57">
        <f>'Peak Areas'!B30</f>
        <v>45085</v>
      </c>
      <c r="C34" s="2" t="str">
        <f>'Peak Areas'!C30</f>
        <v>Clambank</v>
      </c>
      <c r="D34" s="2">
        <f>'Peak Areas'!D30</f>
        <v>0</v>
      </c>
      <c r="E34" s="2">
        <f>'Peak Areas'!E30</f>
        <v>0</v>
      </c>
      <c r="F34" s="25">
        <f>'Peak Areas'!F30</f>
        <v>0.1</v>
      </c>
      <c r="G34" s="25">
        <f>((1/'Peak Areas'!$G30)*(('Peak Areas'!$H30+('Internal Standard'!$E$10/1000))/'Peak Areas'!$F30)*'Peak Areas'!$J30)*H34</f>
        <v>7.8352536539709264E-2</v>
      </c>
      <c r="H34" s="25">
        <f>(('Internal Standard'!$F$13*('Peak Areas'!G30/'Internal Standard'!$C$10))/'Peak Areas'!K30)</f>
        <v>1.3058756089951542</v>
      </c>
      <c r="I34" s="25">
        <f>IF('Peak Areas'!M30=0,0,((('Peak Areas'!M30*Coefficients!$G$21+Coefficients!$H$21)*$G34)))</f>
        <v>2.7907908090638308E-2</v>
      </c>
      <c r="J34" s="25">
        <f>IF('Peak Areas'!N30=0,0,((('Peak Areas'!N30*Coefficients!$G$20+Coefficients!$H$20)*$G34)))</f>
        <v>0.31715455921319158</v>
      </c>
      <c r="K34" s="25">
        <f>IF('Peak Areas'!O30=0,0,((('Peak Areas'!O30*Coefficients!$G$41+Coefficients!$H$41)*$G34)))</f>
        <v>6.292158709767523E-2</v>
      </c>
      <c r="L34" s="25">
        <f>IF('Peak Areas'!P30=0,0,((('Peak Areas'!P30*Coefficients!$G$10+Coefficients!$H$10)*$G34)))</f>
        <v>0</v>
      </c>
      <c r="M34" s="25">
        <f>IF('Peak Areas'!Q30=0,0,((('Peak Areas'!Q30*Coefficients!$G$32+Coefficients!$H$32)*$G34)))</f>
        <v>1.7678664242851712</v>
      </c>
      <c r="N34" s="25">
        <f>IF('Peak Areas'!R30=0,0,((('Peak Areas'!R30*Coefficients!$G$11+Coefficients!$H$11)*$G34)))</f>
        <v>0.2164683579612762</v>
      </c>
      <c r="O34" s="25">
        <f>IF('Peak Areas'!S30=0,0,((('Peak Areas'!S30*Coefficients!$G$39+Coefficients!$H$39)*$G34)))</f>
        <v>0</v>
      </c>
      <c r="P34" s="25">
        <f>IF('Peak Areas'!T30=0,0,((('Peak Areas'!T30*Coefficients!$G$46+Coefficients!$H$46)*$G34)))</f>
        <v>0</v>
      </c>
      <c r="Q34" s="25">
        <f>IF('Peak Areas'!U30=0,0,((('Peak Areas'!U30*Coefficients!$G$51+Coefficients!$H$51)*$G34)))</f>
        <v>7.4229029838661809E-2</v>
      </c>
      <c r="R34" s="25">
        <f>IF('Peak Areas'!V30=0,0,((('Peak Areas'!V30*Coefficients!$G$26+Coefficients!$H$26)*$G34)))</f>
        <v>0.50918366053313524</v>
      </c>
      <c r="S34" s="25">
        <f>IF('Peak Areas'!W30=0,0,((('Peak Areas'!W30*Coefficients!$G$13+Coefficients!$H$13)*$G34)))</f>
        <v>9.9539673046436711E-2</v>
      </c>
      <c r="T34" s="25">
        <f>IF('Peak Areas'!X30=0,0,((('Peak Areas'!X30*Coefficients!$G$12+Coefficients!$H$12)*$G34)))</f>
        <v>0.12265149049217651</v>
      </c>
      <c r="U34" s="25">
        <f>IF('Peak Areas'!Y30=0,0,((('Peak Areas'!Y30*Coefficients!$G$27+Coefficients!$H$27)*$G34)))</f>
        <v>0.10077592598404843</v>
      </c>
      <c r="V34" s="25">
        <f>IF('Peak Areas'!Z30=0,0,((('Peak Areas'!Z30*Coefficients!$G$34+Coefficients!$H$34)*$G34)))</f>
        <v>7.1341280891896286E-2</v>
      </c>
      <c r="W34" s="25">
        <f>IF('Peak Areas'!AA30=0,0,((('Peak Areas'!AA30*Coefficients!$G$52+Coefficients!$H$52)*$G34)))</f>
        <v>0.11478669002490552</v>
      </c>
      <c r="X34" s="25">
        <f>IF('Peak Areas'!AB30=0,0,((('Peak Areas'!AB30*Coefficients!$G$33+Coefficients!$H$33)*$G34)))</f>
        <v>0</v>
      </c>
      <c r="Y34" s="25">
        <f>IF('Peak Areas'!AC30=0,0,((('Peak Areas'!AC30*Coefficients!$G$19+Coefficients!$H$19)*$G34)))</f>
        <v>0.17982306263684408</v>
      </c>
      <c r="Z34" s="25">
        <f>IF('Peak Areas'!AD30=0,0,((('Peak Areas'!AD30*Coefficients!$G$18+Coefficients!$H$18)*$G34)))</f>
        <v>0.10176962201839322</v>
      </c>
      <c r="AA34" s="25">
        <f>IF('Peak Areas'!AE30=0,0,((('Peak Areas'!AE30*Coefficients!$G$18+Coefficients!$H$18)*$G34)))</f>
        <v>4.0130912049190304</v>
      </c>
      <c r="AB34" s="25">
        <f>IF('Peak Areas'!AF30=0,0,((('Peak Areas'!AF30*Coefficients!$G$18+Coefficients!$H$18)*$G34)))</f>
        <v>0.195640328946877</v>
      </c>
      <c r="AC34" s="25">
        <f>IF('Peak Areas'!AG30=0,0,((('Peak Areas'!AG30*Coefficients!$G$7+Coefficients!$H$7)*$G34)))</f>
        <v>0</v>
      </c>
      <c r="AD34" s="25">
        <f>IF('Peak Areas'!AH30=0,0,((('Peak Areas'!AH30*Coefficients!$G$6+Coefficients!$H$6)*$G34)))</f>
        <v>0.25048780283382016</v>
      </c>
      <c r="AF34" s="25">
        <f>IF('Peak Areas'!L30=0,0,((('Peak Areas'!L30*Coefficients!$G$22+Coefficients!$H$22)*$G34)))</f>
        <v>0</v>
      </c>
      <c r="AG34" s="25">
        <f t="shared" si="0"/>
        <v>4.0130912049190304</v>
      </c>
      <c r="AH34" s="25">
        <f t="shared" si="1"/>
        <v>4.3105011558843005</v>
      </c>
    </row>
    <row r="35" spans="1:34">
      <c r="A35" s="2" t="str">
        <f>'Peak Areas'!A31</f>
        <v>HP A</v>
      </c>
      <c r="B35" s="57">
        <f>'Peak Areas'!B31</f>
        <v>45085</v>
      </c>
      <c r="C35" s="2" t="str">
        <f>'Peak Areas'!C31</f>
        <v>Clambank</v>
      </c>
      <c r="D35" s="2">
        <f>'Peak Areas'!D31</f>
        <v>0</v>
      </c>
      <c r="E35" s="2">
        <f>'Peak Areas'!E31</f>
        <v>0</v>
      </c>
      <c r="F35" s="25">
        <f>'Peak Areas'!F31</f>
        <v>0.1</v>
      </c>
      <c r="G35" s="25">
        <f>((1/'Peak Areas'!$G31)*(('Peak Areas'!$H31+('Internal Standard'!$E$10/1000))/'Peak Areas'!$F31)*'Peak Areas'!$J31)*H35</f>
        <v>8.118795932749423E-2</v>
      </c>
      <c r="H35" s="25">
        <f>(('Internal Standard'!$F$13*('Peak Areas'!G31/'Internal Standard'!$C$10))/'Peak Areas'!K31)</f>
        <v>1.353132655458237</v>
      </c>
      <c r="I35" s="25">
        <f>IF('Peak Areas'!M31=0,0,((('Peak Areas'!M31*Coefficients!$G$21+Coefficients!$H$21)*$G35)))</f>
        <v>0</v>
      </c>
      <c r="J35" s="25">
        <f>IF('Peak Areas'!N31=0,0,((('Peak Areas'!N31*Coefficients!$G$20+Coefficients!$H$20)*$G35)))</f>
        <v>0.30407489353823747</v>
      </c>
      <c r="K35" s="25">
        <f>IF('Peak Areas'!O31=0,0,((('Peak Areas'!O31*Coefficients!$G$41+Coefficients!$H$41)*$G35)))</f>
        <v>0</v>
      </c>
      <c r="L35" s="25">
        <f>IF('Peak Areas'!P31=0,0,((('Peak Areas'!P31*Coefficients!$G$10+Coefficients!$H$10)*$G35)))</f>
        <v>0</v>
      </c>
      <c r="M35" s="25">
        <f>IF('Peak Areas'!Q31=0,0,((('Peak Areas'!Q31*Coefficients!$G$32+Coefficients!$H$32)*$G35)))</f>
        <v>1.9909157035884792</v>
      </c>
      <c r="N35" s="25">
        <f>IF('Peak Areas'!R31=0,0,((('Peak Areas'!R31*Coefficients!$G$11+Coefficients!$H$11)*$G35)))</f>
        <v>0.30199207745054507</v>
      </c>
      <c r="O35" s="25">
        <f>IF('Peak Areas'!S31=0,0,((('Peak Areas'!S31*Coefficients!$G$39+Coefficients!$H$39)*$G35)))</f>
        <v>0</v>
      </c>
      <c r="P35" s="25">
        <f>IF('Peak Areas'!T31=0,0,((('Peak Areas'!T31*Coefficients!$G$46+Coefficients!$H$46)*$G35)))</f>
        <v>0</v>
      </c>
      <c r="Q35" s="25">
        <f>IF('Peak Areas'!U31=0,0,((('Peak Areas'!U31*Coefficients!$G$51+Coefficients!$H$51)*$G35)))</f>
        <v>8.2414077114095499E-2</v>
      </c>
      <c r="R35" s="25">
        <f>IF('Peak Areas'!V31=0,0,((('Peak Areas'!V31*Coefficients!$G$26+Coefficients!$H$26)*$G35)))</f>
        <v>0.53921517820670606</v>
      </c>
      <c r="S35" s="25">
        <f>IF('Peak Areas'!W31=0,0,((('Peak Areas'!W31*Coefficients!$G$13+Coefficients!$H$13)*$G35)))</f>
        <v>0.12429836775838336</v>
      </c>
      <c r="T35" s="25">
        <f>IF('Peak Areas'!X31=0,0,((('Peak Areas'!X31*Coefficients!$G$12+Coefficients!$H$12)*$G35)))</f>
        <v>6.8292926407171189E-2</v>
      </c>
      <c r="U35" s="25">
        <f>IF('Peak Areas'!Y31=0,0,((('Peak Areas'!Y31*Coefficients!$G$27+Coefficients!$H$27)*$G35)))</f>
        <v>0.10180818288251139</v>
      </c>
      <c r="V35" s="25">
        <f>IF('Peak Areas'!Z31=0,0,((('Peak Areas'!Z31*Coefficients!$G$34+Coefficients!$H$34)*$G35)))</f>
        <v>7.4356307853268189E-2</v>
      </c>
      <c r="W35" s="25">
        <f>IF('Peak Areas'!AA31=0,0,((('Peak Areas'!AA31*Coefficients!$G$52+Coefficients!$H$52)*$G35)))</f>
        <v>0.1170153576568191</v>
      </c>
      <c r="X35" s="25">
        <f>IF('Peak Areas'!AB31=0,0,((('Peak Areas'!AB31*Coefficients!$G$33+Coefficients!$H$33)*$G35)))</f>
        <v>0</v>
      </c>
      <c r="Y35" s="25">
        <f>IF('Peak Areas'!AC31=0,0,((('Peak Areas'!AC31*Coefficients!$G$19+Coefficients!$H$19)*$G35)))</f>
        <v>0.15383185694376325</v>
      </c>
      <c r="Z35" s="25">
        <f>IF('Peak Areas'!AD31=0,0,((('Peak Areas'!AD31*Coefficients!$G$18+Coefficients!$H$18)*$G35)))</f>
        <v>0.11232766201852415</v>
      </c>
      <c r="AA35" s="25">
        <f>IF('Peak Areas'!AE31=0,0,((('Peak Areas'!AE31*Coefficients!$G$18+Coefficients!$H$18)*$G35)))</f>
        <v>4.4340452442847083</v>
      </c>
      <c r="AB35" s="25">
        <f>IF('Peak Areas'!AF31=0,0,((('Peak Areas'!AF31*Coefficients!$G$18+Coefficients!$H$18)*$G35)))</f>
        <v>0.23401869079230853</v>
      </c>
      <c r="AC35" s="25">
        <f>IF('Peak Areas'!AG31=0,0,((('Peak Areas'!AG31*Coefficients!$G$7+Coefficients!$H$7)*$G35)))</f>
        <v>0</v>
      </c>
      <c r="AD35" s="25">
        <f>IF('Peak Areas'!AH31=0,0,((('Peak Areas'!AH31*Coefficients!$G$6+Coefficients!$H$6)*$G35)))</f>
        <v>0.31378273824523029</v>
      </c>
      <c r="AF35" s="25">
        <f>IF('Peak Areas'!L31=0,0,((('Peak Areas'!L31*Coefficients!$G$22+Coefficients!$H$22)*$G35)))</f>
        <v>0</v>
      </c>
      <c r="AG35" s="25">
        <f t="shared" si="0"/>
        <v>4.4340452442847083</v>
      </c>
      <c r="AH35" s="25">
        <f t="shared" si="1"/>
        <v>4.7803915970955408</v>
      </c>
    </row>
    <row r="36" spans="1:34">
      <c r="A36" s="2" t="str">
        <f>'Peak Areas'!A32</f>
        <v>HP B</v>
      </c>
      <c r="B36" s="57">
        <f>'Peak Areas'!B32</f>
        <v>45085</v>
      </c>
      <c r="C36" s="2" t="str">
        <f>'Peak Areas'!C32</f>
        <v>Clambank</v>
      </c>
      <c r="D36" s="2">
        <f>'Peak Areas'!D32</f>
        <v>0</v>
      </c>
      <c r="E36" s="2">
        <f>'Peak Areas'!E32</f>
        <v>0</v>
      </c>
      <c r="F36" s="25">
        <f>'Peak Areas'!F32</f>
        <v>0.1</v>
      </c>
      <c r="G36" s="25">
        <f>((1/'Peak Areas'!$G32)*(('Peak Areas'!$H32+('Internal Standard'!$E$10/1000))/'Peak Areas'!$F32)*'Peak Areas'!$J32)*H36</f>
        <v>8.0564420255991614E-2</v>
      </c>
      <c r="H36" s="25">
        <f>(('Internal Standard'!$F$13*('Peak Areas'!G32/'Internal Standard'!$C$10))/'Peak Areas'!K32)</f>
        <v>1.3427403375998599</v>
      </c>
      <c r="I36" s="25">
        <f>IF('Peak Areas'!M32=0,0,((('Peak Areas'!M32*Coefficients!$G$21+Coefficients!$H$21)*$G36)))</f>
        <v>3.8380559402376627E-2</v>
      </c>
      <c r="J36" s="25">
        <f>IF('Peak Areas'!N32=0,0,((('Peak Areas'!N32*Coefficients!$G$20+Coefficients!$H$20)*$G36)))</f>
        <v>0.35723771039749724</v>
      </c>
      <c r="K36" s="25">
        <f>IF('Peak Areas'!O32=0,0,((('Peak Areas'!O32*Coefficients!$G$41+Coefficients!$H$41)*$G36)))</f>
        <v>0</v>
      </c>
      <c r="L36" s="25">
        <f>IF('Peak Areas'!P32=0,0,((('Peak Areas'!P32*Coefficients!$G$10+Coefficients!$H$10)*$G36)))</f>
        <v>0</v>
      </c>
      <c r="M36" s="25">
        <f>IF('Peak Areas'!Q32=0,0,((('Peak Areas'!Q32*Coefficients!$G$32+Coefficients!$H$32)*$G36)))</f>
        <v>2.3103321092075393</v>
      </c>
      <c r="N36" s="25">
        <f>IF('Peak Areas'!R32=0,0,((('Peak Areas'!R32*Coefficients!$G$11+Coefficients!$H$11)*$G36)))</f>
        <v>0.30800392527693005</v>
      </c>
      <c r="O36" s="25">
        <f>IF('Peak Areas'!S32=0,0,((('Peak Areas'!S32*Coefficients!$G$39+Coefficients!$H$39)*$G36)))</f>
        <v>0</v>
      </c>
      <c r="P36" s="25">
        <f>IF('Peak Areas'!T32=0,0,((('Peak Areas'!T32*Coefficients!$G$46+Coefficients!$H$46)*$G36)))</f>
        <v>0</v>
      </c>
      <c r="Q36" s="25">
        <f>IF('Peak Areas'!U32=0,0,((('Peak Areas'!U32*Coefficients!$G$51+Coefficients!$H$51)*$G36)))</f>
        <v>0.10646719230609415</v>
      </c>
      <c r="R36" s="25">
        <f>IF('Peak Areas'!V32=0,0,((('Peak Areas'!V32*Coefficients!$G$26+Coefficients!$H$26)*$G36)))</f>
        <v>0.61468799026626741</v>
      </c>
      <c r="S36" s="25">
        <f>IF('Peak Areas'!W32=0,0,((('Peak Areas'!W32*Coefficients!$G$13+Coefficients!$H$13)*$G36)))</f>
        <v>0.14835038072998546</v>
      </c>
      <c r="T36" s="25">
        <f>IF('Peak Areas'!X32=0,0,((('Peak Areas'!X32*Coefficients!$G$12+Coefficients!$H$12)*$G36)))</f>
        <v>0.15115591522194879</v>
      </c>
      <c r="U36" s="25">
        <f>IF('Peak Areas'!Y32=0,0,((('Peak Areas'!Y32*Coefficients!$G$27+Coefficients!$H$27)*$G36)))</f>
        <v>0.10241405537995785</v>
      </c>
      <c r="V36" s="25">
        <f>IF('Peak Areas'!Z32=0,0,((('Peak Areas'!Z32*Coefficients!$G$34+Coefficients!$H$34)*$G36)))</f>
        <v>8.4387413849337914E-2</v>
      </c>
      <c r="W36" s="25">
        <f>IF('Peak Areas'!AA32=0,0,((('Peak Areas'!AA32*Coefficients!$G$52+Coefficients!$H$52)*$G36)))</f>
        <v>0.13948344484276209</v>
      </c>
      <c r="X36" s="25">
        <f>IF('Peak Areas'!AB32=0,0,((('Peak Areas'!AB32*Coefficients!$G$33+Coefficients!$H$33)*$G36)))</f>
        <v>0</v>
      </c>
      <c r="Y36" s="25">
        <f>IF('Peak Areas'!AC32=0,0,((('Peak Areas'!AC32*Coefficients!$G$19+Coefficients!$H$19)*$G36)))</f>
        <v>0.17064816000157187</v>
      </c>
      <c r="Z36" s="25">
        <f>IF('Peak Areas'!AD32=0,0,((('Peak Areas'!AD32*Coefficients!$G$18+Coefficients!$H$18)*$G36)))</f>
        <v>0.13729260803073415</v>
      </c>
      <c r="AA36" s="25">
        <f>IF('Peak Areas'!AE32=0,0,((('Peak Areas'!AE32*Coefficients!$G$18+Coefficients!$H$18)*$G36)))</f>
        <v>5.0159883582870943</v>
      </c>
      <c r="AB36" s="25">
        <f>IF('Peak Areas'!AF32=0,0,((('Peak Areas'!AF32*Coefficients!$G$18+Coefficients!$H$18)*$G36)))</f>
        <v>0.27156386903192303</v>
      </c>
      <c r="AC36" s="25">
        <f>IF('Peak Areas'!AG32=0,0,((('Peak Areas'!AG32*Coefficients!$G$7+Coefficients!$H$7)*$G36)))</f>
        <v>0</v>
      </c>
      <c r="AD36" s="25">
        <f>IF('Peak Areas'!AH32=0,0,((('Peak Areas'!AH32*Coefficients!$G$6+Coefficients!$H$6)*$G36)))</f>
        <v>0.24314802736061633</v>
      </c>
      <c r="AF36" s="25">
        <f>IF('Peak Areas'!L32=0,0,((('Peak Areas'!L32*Coefficients!$G$22+Coefficients!$H$22)*$G36)))</f>
        <v>0</v>
      </c>
      <c r="AG36" s="25">
        <f t="shared" si="0"/>
        <v>5.0159883582870943</v>
      </c>
      <c r="AH36" s="25">
        <f t="shared" si="1"/>
        <v>5.4248448353497514</v>
      </c>
    </row>
    <row r="37" spans="1:34">
      <c r="A37" s="2" t="str">
        <f>'Peak Areas'!A33</f>
        <v>HP C</v>
      </c>
      <c r="B37" s="57">
        <f>'Peak Areas'!B33</f>
        <v>45085</v>
      </c>
      <c r="C37" s="2" t="str">
        <f>'Peak Areas'!C33</f>
        <v>Clambank</v>
      </c>
      <c r="D37" s="2">
        <f>'Peak Areas'!D33</f>
        <v>0</v>
      </c>
      <c r="E37" s="2">
        <f>'Peak Areas'!E33</f>
        <v>0</v>
      </c>
      <c r="F37" s="25">
        <f>'Peak Areas'!F33</f>
        <v>0.1</v>
      </c>
      <c r="G37" s="25">
        <f>((1/'Peak Areas'!$G33)*(('Peak Areas'!$H33+('Internal Standard'!$E$10/1000))/'Peak Areas'!$F33)*'Peak Areas'!$J33)*H37</f>
        <v>7.9872959695737183E-2</v>
      </c>
      <c r="H37" s="25">
        <f>(('Internal Standard'!$F$13*('Peak Areas'!G33/'Internal Standard'!$C$10))/'Peak Areas'!K33)</f>
        <v>1.3312159949289528</v>
      </c>
      <c r="I37" s="25">
        <f>IF('Peak Areas'!M33=0,0,((('Peak Areas'!M33*Coefficients!$G$21+Coefficients!$H$21)*$G37)))</f>
        <v>3.6399246399065936E-2</v>
      </c>
      <c r="J37" s="25">
        <f>IF('Peak Areas'!N33=0,0,((('Peak Areas'!N33*Coefficients!$G$20+Coefficients!$H$20)*$G37)))</f>
        <v>0.30700328882518663</v>
      </c>
      <c r="K37" s="25">
        <f>IF('Peak Areas'!O33=0,0,((('Peak Areas'!O33*Coefficients!$G$41+Coefficients!$H$41)*$G37)))</f>
        <v>0</v>
      </c>
      <c r="L37" s="25">
        <f>IF('Peak Areas'!P33=0,0,((('Peak Areas'!P33*Coefficients!$G$10+Coefficients!$H$10)*$G37)))</f>
        <v>0</v>
      </c>
      <c r="M37" s="25">
        <f>IF('Peak Areas'!Q33=0,0,((('Peak Areas'!Q33*Coefficients!$G$32+Coefficients!$H$32)*$G37)))</f>
        <v>2.0160582724222804</v>
      </c>
      <c r="N37" s="25">
        <f>IF('Peak Areas'!R33=0,0,((('Peak Areas'!R33*Coefficients!$G$11+Coefficients!$H$11)*$G37)))</f>
        <v>0.27627396619766076</v>
      </c>
      <c r="O37" s="25">
        <f>IF('Peak Areas'!S33=0,0,((('Peak Areas'!S33*Coefficients!$G$39+Coefficients!$H$39)*$G37)))</f>
        <v>0</v>
      </c>
      <c r="P37" s="25">
        <f>IF('Peak Areas'!T33=0,0,((('Peak Areas'!T33*Coefficients!$G$46+Coefficients!$H$46)*$G37)))</f>
        <v>0</v>
      </c>
      <c r="Q37" s="25">
        <f>IF('Peak Areas'!U33=0,0,((('Peak Areas'!U33*Coefficients!$G$51+Coefficients!$H$51)*$G37)))</f>
        <v>7.3596169407497136E-2</v>
      </c>
      <c r="R37" s="25">
        <f>IF('Peak Areas'!V33=0,0,((('Peak Areas'!V33*Coefficients!$G$26+Coefficients!$H$26)*$G37)))</f>
        <v>0.52162573066706874</v>
      </c>
      <c r="S37" s="25">
        <f>IF('Peak Areas'!W33=0,0,((('Peak Areas'!W33*Coefficients!$G$13+Coefficients!$H$13)*$G37)))</f>
        <v>0.10281314038640085</v>
      </c>
      <c r="T37" s="25">
        <f>IF('Peak Areas'!X33=0,0,((('Peak Areas'!X33*Coefficients!$G$12+Coefficients!$H$12)*$G37)))</f>
        <v>6.1946280172176557E-2</v>
      </c>
      <c r="U37" s="25">
        <f>IF('Peak Areas'!Y33=0,0,((('Peak Areas'!Y33*Coefficients!$G$27+Coefficients!$H$27)*$G37)))</f>
        <v>0.11272147041929131</v>
      </c>
      <c r="V37" s="25">
        <f>IF('Peak Areas'!Z33=0,0,((('Peak Areas'!Z33*Coefficients!$G$34+Coefficients!$H$34)*$G37)))</f>
        <v>6.4545847353145253E-2</v>
      </c>
      <c r="W37" s="25">
        <f>IF('Peak Areas'!AA33=0,0,((('Peak Areas'!AA33*Coefficients!$G$52+Coefficients!$H$52)*$G37)))</f>
        <v>0.11788250630789715</v>
      </c>
      <c r="X37" s="25">
        <f>IF('Peak Areas'!AB33=0,0,((('Peak Areas'!AB33*Coefficients!$G$33+Coefficients!$H$33)*$G37)))</f>
        <v>0</v>
      </c>
      <c r="Y37" s="25">
        <f>IF('Peak Areas'!AC33=0,0,((('Peak Areas'!AC33*Coefficients!$G$19+Coefficients!$H$19)*$G37)))</f>
        <v>0.18203799039336283</v>
      </c>
      <c r="Z37" s="25">
        <f>IF('Peak Areas'!AD33=0,0,((('Peak Areas'!AD33*Coefficients!$G$18+Coefficients!$H$18)*$G37)))</f>
        <v>0.10016927780162173</v>
      </c>
      <c r="AA37" s="25">
        <f>IF('Peak Areas'!AE33=0,0,((('Peak Areas'!AE33*Coefficients!$G$18+Coefficients!$H$18)*$G37)))</f>
        <v>4.1653026829136088</v>
      </c>
      <c r="AB37" s="25">
        <f>IF('Peak Areas'!AF33=0,0,((('Peak Areas'!AF33*Coefficients!$G$18+Coefficients!$H$18)*$G37)))</f>
        <v>0.21673282004087221</v>
      </c>
      <c r="AC37" s="25">
        <f>IF('Peak Areas'!AG33=0,0,((('Peak Areas'!AG33*Coefficients!$G$7+Coefficients!$H$7)*$G37)))</f>
        <v>0</v>
      </c>
      <c r="AD37" s="25">
        <f>IF('Peak Areas'!AH33=0,0,((('Peak Areas'!AH33*Coefficients!$G$6+Coefficients!$H$6)*$G37)))</f>
        <v>0.18086636659965194</v>
      </c>
      <c r="AF37" s="25">
        <f>IF('Peak Areas'!L33=0,0,((('Peak Areas'!L33*Coefficients!$G$22+Coefficients!$H$22)*$G37)))</f>
        <v>0</v>
      </c>
      <c r="AG37" s="25">
        <f t="shared" si="0"/>
        <v>4.1653026829136088</v>
      </c>
      <c r="AH37" s="25">
        <f t="shared" si="1"/>
        <v>4.4822047807561027</v>
      </c>
    </row>
    <row r="38" spans="1:34">
      <c r="A38" s="2" t="str">
        <f>'Peak Areas'!A34</f>
        <v>HP D</v>
      </c>
      <c r="B38" s="57">
        <f>'Peak Areas'!B34</f>
        <v>45085</v>
      </c>
      <c r="C38" s="2" t="str">
        <f>'Peak Areas'!C34</f>
        <v>Clambank</v>
      </c>
      <c r="D38" s="2">
        <f>'Peak Areas'!D34</f>
        <v>0</v>
      </c>
      <c r="E38" s="2">
        <f>'Peak Areas'!E34</f>
        <v>0</v>
      </c>
      <c r="F38" s="25">
        <f>'Peak Areas'!F34</f>
        <v>0.1</v>
      </c>
      <c r="G38" s="25">
        <f>((1/'Peak Areas'!$G34)*(('Peak Areas'!$H34+('Internal Standard'!$E$10/1000))/'Peak Areas'!$F34)*'Peak Areas'!$J34)*H38</f>
        <v>7.753584637177674E-2</v>
      </c>
      <c r="H38" s="25">
        <f>(('Internal Standard'!$F$13*('Peak Areas'!G34/'Internal Standard'!$C$10))/'Peak Areas'!K34)</f>
        <v>1.2922641061962787</v>
      </c>
      <c r="I38" s="25">
        <f>IF('Peak Areas'!M34=0,0,((('Peak Areas'!M34*Coefficients!$G$21+Coefficients!$H$21)*$G38)))</f>
        <v>2.6748416538286329E-2</v>
      </c>
      <c r="J38" s="25">
        <f>IF('Peak Areas'!N34=0,0,((('Peak Areas'!N34*Coefficients!$G$20+Coefficients!$H$20)*$G38)))</f>
        <v>0.28046562173354317</v>
      </c>
      <c r="K38" s="25">
        <f>IF('Peak Areas'!O34=0,0,((('Peak Areas'!O34*Coefficients!$G$41+Coefficients!$H$41)*$G38)))</f>
        <v>0</v>
      </c>
      <c r="L38" s="25">
        <f>IF('Peak Areas'!P34=0,0,((('Peak Areas'!P34*Coefficients!$G$10+Coefficients!$H$10)*$G38)))</f>
        <v>0</v>
      </c>
      <c r="M38" s="25">
        <f>IF('Peak Areas'!Q34=0,0,((('Peak Areas'!Q34*Coefficients!$G$32+Coefficients!$H$32)*$G38)))</f>
        <v>1.7526282599834289</v>
      </c>
      <c r="N38" s="25">
        <f>IF('Peak Areas'!R34=0,0,((('Peak Areas'!R34*Coefficients!$G$11+Coefficients!$H$11)*$G38)))</f>
        <v>0.27250924621973932</v>
      </c>
      <c r="O38" s="25">
        <f>IF('Peak Areas'!S34=0,0,((('Peak Areas'!S34*Coefficients!$G$39+Coefficients!$H$39)*$G38)))</f>
        <v>0</v>
      </c>
      <c r="P38" s="25">
        <f>IF('Peak Areas'!T34=0,0,((('Peak Areas'!T34*Coefficients!$G$46+Coefficients!$H$46)*$G38)))</f>
        <v>0</v>
      </c>
      <c r="Q38" s="25">
        <f>IF('Peak Areas'!U34=0,0,((('Peak Areas'!U34*Coefficients!$G$51+Coefficients!$H$51)*$G38)))</f>
        <v>7.4026337648136112E-2</v>
      </c>
      <c r="R38" s="25">
        <f>IF('Peak Areas'!V34=0,0,((('Peak Areas'!V34*Coefficients!$G$26+Coefficients!$H$26)*$G38)))</f>
        <v>0.47972510303899046</v>
      </c>
      <c r="S38" s="25">
        <f>IF('Peak Areas'!W34=0,0,((('Peak Areas'!W34*Coefficients!$G$13+Coefficients!$H$13)*$G38)))</f>
        <v>0.10041453738684501</v>
      </c>
      <c r="T38" s="25">
        <f>IF('Peak Areas'!X34=0,0,((('Peak Areas'!X34*Coefficients!$G$12+Coefficients!$H$12)*$G38)))</f>
        <v>6.3414387898586153E-2</v>
      </c>
      <c r="U38" s="25">
        <f>IF('Peak Areas'!Y34=0,0,((('Peak Areas'!Y34*Coefficients!$G$27+Coefficients!$H$27)*$G38)))</f>
        <v>9.4876667376032869E-2</v>
      </c>
      <c r="V38" s="25">
        <f>IF('Peak Areas'!Z34=0,0,((('Peak Areas'!Z34*Coefficients!$G$34+Coefficients!$H$34)*$G38)))</f>
        <v>6.1506232494637464E-2</v>
      </c>
      <c r="W38" s="25">
        <f>IF('Peak Areas'!AA34=0,0,((('Peak Areas'!AA34*Coefficients!$G$52+Coefficients!$H$52)*$G38)))</f>
        <v>0.11388893119161407</v>
      </c>
      <c r="X38" s="25">
        <f>IF('Peak Areas'!AB34=0,0,((('Peak Areas'!AB34*Coefficients!$G$33+Coefficients!$H$33)*$G38)))</f>
        <v>0</v>
      </c>
      <c r="Y38" s="25">
        <f>IF('Peak Areas'!AC34=0,0,((('Peak Areas'!AC34*Coefficients!$G$19+Coefficients!$H$19)*$G38)))</f>
        <v>0.18696280586767777</v>
      </c>
      <c r="Z38" s="25">
        <f>IF('Peak Areas'!AD34=0,0,((('Peak Areas'!AD34*Coefficients!$G$18+Coefficients!$H$18)*$G38)))</f>
        <v>0.10220963293155062</v>
      </c>
      <c r="AA38" s="25">
        <f>IF('Peak Areas'!AE34=0,0,((('Peak Areas'!AE34*Coefficients!$G$18+Coefficients!$H$18)*$G38)))</f>
        <v>3.9732314236900144</v>
      </c>
      <c r="AB38" s="25">
        <f>IF('Peak Areas'!AF34=0,0,((('Peak Areas'!AF34*Coefficients!$G$18+Coefficients!$H$18)*$G38)))</f>
        <v>0.20235568807983959</v>
      </c>
      <c r="AC38" s="25">
        <f>IF('Peak Areas'!AG34=0,0,((('Peak Areas'!AG34*Coefficients!$G$7+Coefficients!$H$7)*$G38)))</f>
        <v>0</v>
      </c>
      <c r="AD38" s="25">
        <f>IF('Peak Areas'!AH34=0,0,((('Peak Areas'!AH34*Coefficients!$G$6+Coefficients!$H$6)*$G38)))</f>
        <v>0.19907892902162211</v>
      </c>
      <c r="AF38" s="25">
        <f>IF('Peak Areas'!L34=0,0,((('Peak Areas'!L34*Coefficients!$G$22+Coefficients!$H$22)*$G38)))</f>
        <v>0</v>
      </c>
      <c r="AG38" s="25">
        <f t="shared" si="0"/>
        <v>3.9732314236900144</v>
      </c>
      <c r="AH38" s="25">
        <f t="shared" si="1"/>
        <v>4.277796744701404</v>
      </c>
    </row>
    <row r="39" spans="1:34">
      <c r="A39" s="2" t="str">
        <f>'Peak Areas'!A35</f>
        <v>HP E</v>
      </c>
      <c r="B39" s="57">
        <f>'Peak Areas'!B35</f>
        <v>45085</v>
      </c>
      <c r="C39" s="2" t="str">
        <f>'Peak Areas'!C35</f>
        <v>Clambank</v>
      </c>
      <c r="D39" s="2">
        <f>'Peak Areas'!D35</f>
        <v>0</v>
      </c>
      <c r="E39" s="2">
        <f>'Peak Areas'!E35</f>
        <v>0</v>
      </c>
      <c r="F39" s="25">
        <f>'Peak Areas'!F35</f>
        <v>0.1</v>
      </c>
      <c r="G39" s="25">
        <f>((1/'Peak Areas'!$G35)*(('Peak Areas'!$H35+('Internal Standard'!$E$10/1000))/'Peak Areas'!$F35)*'Peak Areas'!$J35)*H39</f>
        <v>7.7544958802010344E-2</v>
      </c>
      <c r="H39" s="25">
        <f>(('Internal Standard'!$F$13*('Peak Areas'!G35/'Internal Standard'!$C$10))/'Peak Areas'!K35)</f>
        <v>1.2924159800335056</v>
      </c>
      <c r="I39" s="25">
        <f>IF('Peak Areas'!M35=0,0,((('Peak Areas'!M35*Coefficients!$G$21+Coefficients!$H$21)*$G39)))</f>
        <v>3.6218182193225826E-2</v>
      </c>
      <c r="J39" s="25">
        <f>IF('Peak Areas'!N35=0,0,((('Peak Areas'!N35*Coefficients!$G$20+Coefficients!$H$20)*$G39)))</f>
        <v>0.28956752945977238</v>
      </c>
      <c r="K39" s="25">
        <f>IF('Peak Areas'!O35=0,0,((('Peak Areas'!O35*Coefficients!$G$41+Coefficients!$H$41)*$G39)))</f>
        <v>1.0506644323223019E-2</v>
      </c>
      <c r="L39" s="25">
        <f>IF('Peak Areas'!P35=0,0,((('Peak Areas'!P35*Coefficients!$G$10+Coefficients!$H$10)*$G39)))</f>
        <v>0</v>
      </c>
      <c r="M39" s="25">
        <f>IF('Peak Areas'!Q35=0,0,((('Peak Areas'!Q35*Coefficients!$G$32+Coefficients!$H$32)*$G39)))</f>
        <v>1.9766577881997835</v>
      </c>
      <c r="N39" s="25">
        <f>IF('Peak Areas'!R35=0,0,((('Peak Areas'!R35*Coefficients!$G$11+Coefficients!$H$11)*$G39)))</f>
        <v>0.29690834459127169</v>
      </c>
      <c r="O39" s="25">
        <f>IF('Peak Areas'!S35=0,0,((('Peak Areas'!S35*Coefficients!$G$39+Coefficients!$H$39)*$G39)))</f>
        <v>0</v>
      </c>
      <c r="P39" s="25">
        <f>IF('Peak Areas'!T35=0,0,((('Peak Areas'!T35*Coefficients!$G$46+Coefficients!$H$46)*$G39)))</f>
        <v>0</v>
      </c>
      <c r="Q39" s="25">
        <f>IF('Peak Areas'!U35=0,0,((('Peak Areas'!U35*Coefficients!$G$51+Coefficients!$H$51)*$G39)))</f>
        <v>7.6843650581867692E-2</v>
      </c>
      <c r="R39" s="25">
        <f>IF('Peak Areas'!V35=0,0,((('Peak Areas'!V35*Coefficients!$G$26+Coefficients!$H$26)*$G39)))</f>
        <v>0.53519658682898319</v>
      </c>
      <c r="S39" s="25">
        <f>IF('Peak Areas'!W35=0,0,((('Peak Areas'!W35*Coefficients!$G$13+Coefficients!$H$13)*$G39)))</f>
        <v>0.11042369796072825</v>
      </c>
      <c r="T39" s="25">
        <f>IF('Peak Areas'!X35=0,0,((('Peak Areas'!X35*Coefficients!$G$12+Coefficients!$H$12)*$G39)))</f>
        <v>0.15178702728259377</v>
      </c>
      <c r="U39" s="25">
        <f>IF('Peak Areas'!Y35=0,0,((('Peak Areas'!Y35*Coefficients!$G$27+Coefficients!$H$27)*$G39)))</f>
        <v>0.10673548574954043</v>
      </c>
      <c r="V39" s="25">
        <f>IF('Peak Areas'!Z35=0,0,((('Peak Areas'!Z35*Coefficients!$G$34+Coefficients!$H$34)*$G39)))</f>
        <v>6.8730557602531092E-2</v>
      </c>
      <c r="W39" s="25">
        <f>IF('Peak Areas'!AA35=0,0,((('Peak Areas'!AA35*Coefficients!$G$52+Coefficients!$H$52)*$G39)))</f>
        <v>0.12447734747167102</v>
      </c>
      <c r="X39" s="25">
        <f>IF('Peak Areas'!AB35=0,0,((('Peak Areas'!AB35*Coefficients!$G$33+Coefficients!$H$33)*$G39)))</f>
        <v>0</v>
      </c>
      <c r="Y39" s="25">
        <f>IF('Peak Areas'!AC35=0,0,((('Peak Areas'!AC35*Coefficients!$G$19+Coefficients!$H$19)*$G39)))</f>
        <v>0.15159590305391643</v>
      </c>
      <c r="Z39" s="25">
        <f>IF('Peak Areas'!AD35=0,0,((('Peak Areas'!AD35*Coefficients!$G$18+Coefficients!$H$18)*$G39)))</f>
        <v>0.14015216078263365</v>
      </c>
      <c r="AA39" s="25">
        <f>IF('Peak Areas'!AE35=0,0,((('Peak Areas'!AE35*Coefficients!$G$18+Coefficients!$H$18)*$G39)))</f>
        <v>4.1805494599178612</v>
      </c>
      <c r="AB39" s="25">
        <f>IF('Peak Areas'!AF35=0,0,((('Peak Areas'!AF35*Coefficients!$G$18+Coefficients!$H$18)*$G39)))</f>
        <v>0.22623848354804871</v>
      </c>
      <c r="AC39" s="25">
        <f>IF('Peak Areas'!AG35=0,0,((('Peak Areas'!AG35*Coefficients!$G$7+Coefficients!$H$7)*$G39)))</f>
        <v>0</v>
      </c>
      <c r="AD39" s="25">
        <f>IF('Peak Areas'!AH35=0,0,((('Peak Areas'!AH35*Coefficients!$G$6+Coefficients!$H$6)*$G39)))</f>
        <v>0.27809351351808459</v>
      </c>
      <c r="AF39" s="25">
        <f>IF('Peak Areas'!L35=0,0,((('Peak Areas'!L35*Coefficients!$G$22+Coefficients!$H$22)*$G39)))</f>
        <v>0</v>
      </c>
      <c r="AG39" s="25">
        <f t="shared" si="0"/>
        <v>4.1805494599178612</v>
      </c>
      <c r="AH39" s="25">
        <f t="shared" si="1"/>
        <v>4.5469401042485442</v>
      </c>
    </row>
    <row r="40" spans="1:34">
      <c r="A40" s="2" t="str">
        <f>'Peak Areas'!A36</f>
        <v>DIN + LP A</v>
      </c>
      <c r="B40" s="57">
        <f>'Peak Areas'!B36</f>
        <v>45085</v>
      </c>
      <c r="C40" s="2" t="str">
        <f>'Peak Areas'!C36</f>
        <v>Clambank</v>
      </c>
      <c r="D40" s="2">
        <f>'Peak Areas'!D36</f>
        <v>0</v>
      </c>
      <c r="E40" s="2">
        <f>'Peak Areas'!E36</f>
        <v>0</v>
      </c>
      <c r="F40" s="25">
        <f>'Peak Areas'!F36</f>
        <v>0.1</v>
      </c>
      <c r="G40" s="25">
        <f>((1/'Peak Areas'!$G36)*(('Peak Areas'!$H36+('Internal Standard'!$E$10/1000))/'Peak Areas'!$F36)*'Peak Areas'!$J36)*H40</f>
        <v>7.7463023956249932E-2</v>
      </c>
      <c r="H40" s="25">
        <f>(('Internal Standard'!$F$13*('Peak Areas'!G36/'Internal Standard'!$C$10))/'Peak Areas'!K36)</f>
        <v>1.291050399270832</v>
      </c>
      <c r="I40" s="25">
        <f>IF('Peak Areas'!M36=0,0,((('Peak Areas'!M36*Coefficients!$G$21+Coefficients!$H$21)*$G40)))</f>
        <v>0.85061736142498034</v>
      </c>
      <c r="J40" s="25">
        <f>IF('Peak Areas'!N36=0,0,((('Peak Areas'!N36*Coefficients!$G$20+Coefficients!$H$20)*$G40)))</f>
        <v>4.7337933741485898</v>
      </c>
      <c r="K40" s="25">
        <f>IF('Peak Areas'!O36=0,0,((('Peak Areas'!O36*Coefficients!$G$41+Coefficients!$H$41)*$G40)))</f>
        <v>4.6269083438953737E-2</v>
      </c>
      <c r="L40" s="25">
        <f>IF('Peak Areas'!P36=0,0,((('Peak Areas'!P36*Coefficients!$G$10+Coefficients!$H$10)*$G40)))</f>
        <v>0</v>
      </c>
      <c r="M40" s="25">
        <f>IF('Peak Areas'!Q36=0,0,((('Peak Areas'!Q36*Coefficients!$G$32+Coefficients!$H$32)*$G40)))</f>
        <v>18.577880487784018</v>
      </c>
      <c r="N40" s="25">
        <f>IF('Peak Areas'!R36=0,0,((('Peak Areas'!R36*Coefficients!$G$11+Coefficients!$H$11)*$G40)))</f>
        <v>0</v>
      </c>
      <c r="O40" s="25">
        <f>IF('Peak Areas'!S36=0,0,((('Peak Areas'!S36*Coefficients!$G$39+Coefficients!$H$39)*$G40)))</f>
        <v>0.12681389675393165</v>
      </c>
      <c r="P40" s="25">
        <f>IF('Peak Areas'!T36=0,0,((('Peak Areas'!T36*Coefficients!$G$46+Coefficients!$H$46)*$G40)))</f>
        <v>0</v>
      </c>
      <c r="Q40" s="25">
        <f>IF('Peak Areas'!U36=0,0,((('Peak Areas'!U36*Coefficients!$G$51+Coefficients!$H$51)*$G40)))</f>
        <v>0.5075693000700694</v>
      </c>
      <c r="R40" s="25">
        <f>IF('Peak Areas'!V36=0,0,((('Peak Areas'!V36*Coefficients!$G$26+Coefficients!$H$26)*$G40)))</f>
        <v>2.7276510367674369</v>
      </c>
      <c r="S40" s="25">
        <f>IF('Peak Areas'!W36=0,0,((('Peak Areas'!W36*Coefficients!$G$13+Coefficients!$H$13)*$G40)))</f>
        <v>0.11130385669369784</v>
      </c>
      <c r="T40" s="25">
        <f>IF('Peak Areas'!X36=0,0,((('Peak Areas'!X36*Coefficients!$G$12+Coefficients!$H$12)*$G40)))</f>
        <v>0.40026537605193907</v>
      </c>
      <c r="U40" s="25">
        <f>IF('Peak Areas'!Y36=0,0,((('Peak Areas'!Y36*Coefficients!$G$27+Coefficients!$H$27)*$G40)))</f>
        <v>1.3839679696192349</v>
      </c>
      <c r="V40" s="25">
        <f>IF('Peak Areas'!Z36=0,0,((('Peak Areas'!Z36*Coefficients!$G$34+Coefficients!$H$34)*$G40)))</f>
        <v>0.33030488100199018</v>
      </c>
      <c r="W40" s="25">
        <f>IF('Peak Areas'!AA36=0,0,((('Peak Areas'!AA36*Coefficients!$G$52+Coefficients!$H$52)*$G40)))</f>
        <v>0.20246399300458914</v>
      </c>
      <c r="X40" s="25">
        <f>IF('Peak Areas'!AB36=0,0,((('Peak Areas'!AB36*Coefficients!$G$33+Coefficients!$H$33)*$G40)))</f>
        <v>0.26678149348022612</v>
      </c>
      <c r="Y40" s="25">
        <f>IF('Peak Areas'!AC36=0,0,((('Peak Areas'!AC36*Coefficients!$G$19+Coefficients!$H$19)*$G40)))</f>
        <v>1.2688039408587923</v>
      </c>
      <c r="Z40" s="25">
        <f>IF('Peak Areas'!AD36=0,0,((('Peak Areas'!AD36*Coefficients!$G$18+Coefficients!$H$18)*$G40)))</f>
        <v>1.0438144027365157</v>
      </c>
      <c r="AA40" s="25">
        <f>IF('Peak Areas'!AE36=0,0,((('Peak Areas'!AE36*Coefficients!$G$18+Coefficients!$H$18)*$G40)))</f>
        <v>38.581899273951677</v>
      </c>
      <c r="AB40" s="25">
        <f>IF('Peak Areas'!AF36=0,0,((('Peak Areas'!AF36*Coefficients!$G$18+Coefficients!$H$18)*$G40)))</f>
        <v>2.0990615344472228</v>
      </c>
      <c r="AC40" s="25">
        <f>IF('Peak Areas'!AG36=0,0,((('Peak Areas'!AG36*Coefficients!$G$7+Coefficients!$H$7)*$G40)))</f>
        <v>0.23175826177236994</v>
      </c>
      <c r="AD40" s="25">
        <f>IF('Peak Areas'!AH36=0,0,((('Peak Areas'!AH36*Coefficients!$G$6+Coefficients!$H$6)*$G40)))</f>
        <v>2.507763336418694</v>
      </c>
      <c r="AF40" s="25">
        <f>IF('Peak Areas'!L36=0,0,((('Peak Areas'!L36*Coefficients!$G$22+Coefficients!$H$22)*$G40)))</f>
        <v>0</v>
      </c>
      <c r="AG40" s="25">
        <f t="shared" si="0"/>
        <v>38.581899273951677</v>
      </c>
      <c r="AH40" s="25">
        <f t="shared" si="1"/>
        <v>41.724775211135416</v>
      </c>
    </row>
    <row r="41" spans="1:34">
      <c r="A41" s="2" t="str">
        <f>'Peak Areas'!A37</f>
        <v>DIN + LP B</v>
      </c>
      <c r="B41" s="57">
        <f>'Peak Areas'!B37</f>
        <v>45085</v>
      </c>
      <c r="C41" s="2" t="str">
        <f>'Peak Areas'!C37</f>
        <v>Clambank</v>
      </c>
      <c r="D41" s="2">
        <f>'Peak Areas'!D37</f>
        <v>0</v>
      </c>
      <c r="E41" s="2">
        <f>'Peak Areas'!E37</f>
        <v>0</v>
      </c>
      <c r="F41" s="25">
        <f>'Peak Areas'!F37</f>
        <v>0.1</v>
      </c>
      <c r="G41" s="25">
        <f>((1/'Peak Areas'!$G37)*(('Peak Areas'!$H37+('Internal Standard'!$E$10/1000))/'Peak Areas'!$F37)*'Peak Areas'!$J37)*H41</f>
        <v>7.7308729607553278E-2</v>
      </c>
      <c r="H41" s="25">
        <f>(('Internal Standard'!$F$13*('Peak Areas'!G37/'Internal Standard'!$C$10))/'Peak Areas'!K37)</f>
        <v>1.2884788267925544</v>
      </c>
      <c r="I41" s="25">
        <f>IF('Peak Areas'!M37=0,0,((('Peak Areas'!M37*Coefficients!$G$21+Coefficients!$H$21)*$G41)))</f>
        <v>1.2507061567391695</v>
      </c>
      <c r="J41" s="25">
        <f>IF('Peak Areas'!N37=0,0,((('Peak Areas'!N37*Coefficients!$G$20+Coefficients!$H$20)*$G41)))</f>
        <v>5.5765660469988614</v>
      </c>
      <c r="K41" s="25">
        <f>IF('Peak Areas'!O37=0,0,((('Peak Areas'!O37*Coefficients!$G$41+Coefficients!$H$41)*$G41)))</f>
        <v>1.3613005061945325E-2</v>
      </c>
      <c r="L41" s="25">
        <f>IF('Peak Areas'!P37=0,0,((('Peak Areas'!P37*Coefficients!$G$10+Coefficients!$H$10)*$G41)))</f>
        <v>0</v>
      </c>
      <c r="M41" s="25">
        <f>IF('Peak Areas'!Q37=0,0,((('Peak Areas'!Q37*Coefficients!$G$32+Coefficients!$H$32)*$G41)))</f>
        <v>20.724143217731967</v>
      </c>
      <c r="N41" s="25">
        <f>IF('Peak Areas'!R37=0,0,((('Peak Areas'!R37*Coefficients!$G$11+Coefficients!$H$11)*$G41)))</f>
        <v>0</v>
      </c>
      <c r="O41" s="25">
        <f>IF('Peak Areas'!S37=0,0,((('Peak Areas'!S37*Coefficients!$G$39+Coefficients!$H$39)*$G41)))</f>
        <v>0.39119603013379617</v>
      </c>
      <c r="P41" s="25">
        <f>IF('Peak Areas'!T37=0,0,((('Peak Areas'!T37*Coefficients!$G$46+Coefficients!$H$46)*$G41)))</f>
        <v>0</v>
      </c>
      <c r="Q41" s="25">
        <f>IF('Peak Areas'!U37=0,0,((('Peak Areas'!U37*Coefficients!$G$51+Coefficients!$H$51)*$G41)))</f>
        <v>0.71981997052794555</v>
      </c>
      <c r="R41" s="25">
        <f>IF('Peak Areas'!V37=0,0,((('Peak Areas'!V37*Coefficients!$G$26+Coefficients!$H$26)*$G41)))</f>
        <v>2.7501862365253205</v>
      </c>
      <c r="S41" s="25">
        <f>IF('Peak Areas'!W37=0,0,((('Peak Areas'!W37*Coefficients!$G$13+Coefficients!$H$13)*$G41)))</f>
        <v>0.18599053195515297</v>
      </c>
      <c r="T41" s="25">
        <f>IF('Peak Areas'!X37=0,0,((('Peak Areas'!X37*Coefficients!$G$12+Coefficients!$H$12)*$G41)))</f>
        <v>0.4061909711793506</v>
      </c>
      <c r="U41" s="25">
        <f>IF('Peak Areas'!Y37=0,0,((('Peak Areas'!Y37*Coefficients!$G$27+Coefficients!$H$27)*$G41)))</f>
        <v>1.4365153564042192</v>
      </c>
      <c r="V41" s="25">
        <f>IF('Peak Areas'!Z37=0,0,((('Peak Areas'!Z37*Coefficients!$G$34+Coefficients!$H$34)*$G41)))</f>
        <v>0.38234663802178104</v>
      </c>
      <c r="W41" s="25">
        <f>IF('Peak Areas'!AA37=0,0,((('Peak Areas'!AA37*Coefficients!$G$52+Coefficients!$H$52)*$G41)))</f>
        <v>0.24628362738036846</v>
      </c>
      <c r="X41" s="25">
        <f>IF('Peak Areas'!AB37=0,0,((('Peak Areas'!AB37*Coefficients!$G$33+Coefficients!$H$33)*$G41)))</f>
        <v>0.26504854161835878</v>
      </c>
      <c r="Y41" s="25">
        <f>IF('Peak Areas'!AC37=0,0,((('Peak Areas'!AC37*Coefficients!$G$19+Coefficients!$H$19)*$G41)))</f>
        <v>1.3423371657322327</v>
      </c>
      <c r="Z41" s="25">
        <f>IF('Peak Areas'!AD37=0,0,((('Peak Areas'!AD37*Coefficients!$G$18+Coefficients!$H$18)*$G41)))</f>
        <v>1.6040965149990207</v>
      </c>
      <c r="AA41" s="25">
        <f>IF('Peak Areas'!AE37=0,0,((('Peak Areas'!AE37*Coefficients!$G$18+Coefficients!$H$18)*$G41)))</f>
        <v>41.350026178449639</v>
      </c>
      <c r="AB41" s="25">
        <f>IF('Peak Areas'!AF37=0,0,((('Peak Areas'!AF37*Coefficients!$G$18+Coefficients!$H$18)*$G41)))</f>
        <v>2.2631929783186067</v>
      </c>
      <c r="AC41" s="25">
        <f>IF('Peak Areas'!AG37=0,0,((('Peak Areas'!AG37*Coefficients!$G$7+Coefficients!$H$7)*$G41)))</f>
        <v>0.13752454171144826</v>
      </c>
      <c r="AD41" s="25">
        <f>IF('Peak Areas'!AH37=0,0,((('Peak Areas'!AH37*Coefficients!$G$6+Coefficients!$H$6)*$G41)))</f>
        <v>2.5651973605672436</v>
      </c>
      <c r="AF41" s="25">
        <f>IF('Peak Areas'!L37=0,0,((('Peak Areas'!L37*Coefficients!$G$22+Coefficients!$H$22)*$G41)))</f>
        <v>0</v>
      </c>
      <c r="AG41" s="25">
        <f t="shared" si="0"/>
        <v>41.350026178449639</v>
      </c>
      <c r="AH41" s="25">
        <f t="shared" si="1"/>
        <v>45.217315671767267</v>
      </c>
    </row>
    <row r="42" spans="1:34">
      <c r="A42" s="2" t="str">
        <f>'Peak Areas'!A38</f>
        <v>DIN + LP C</v>
      </c>
      <c r="B42" s="57">
        <f>'Peak Areas'!B38</f>
        <v>45085</v>
      </c>
      <c r="C42" s="2" t="str">
        <f>'Peak Areas'!C38</f>
        <v>Clambank</v>
      </c>
      <c r="D42" s="2">
        <f>'Peak Areas'!D38</f>
        <v>0</v>
      </c>
      <c r="E42" s="2">
        <f>'Peak Areas'!E38</f>
        <v>0</v>
      </c>
      <c r="F42" s="25">
        <f>'Peak Areas'!F38</f>
        <v>0.1</v>
      </c>
      <c r="G42" s="25">
        <f>((1/'Peak Areas'!$G38)*(('Peak Areas'!$H38+('Internal Standard'!$E$10/1000))/'Peak Areas'!$F38)*'Peak Areas'!$J38)*H42</f>
        <v>8.52925380957026E-2</v>
      </c>
      <c r="H42" s="25">
        <f>(('Internal Standard'!$F$13*('Peak Areas'!G38/'Internal Standard'!$C$10))/'Peak Areas'!K38)</f>
        <v>1.421542301595043</v>
      </c>
      <c r="I42" s="25">
        <f>IF('Peak Areas'!M38=0,0,((('Peak Areas'!M38*Coefficients!$G$21+Coefficients!$H$21)*$G42)))</f>
        <v>1.2056625374801666</v>
      </c>
      <c r="J42" s="25">
        <f>IF('Peak Areas'!N38=0,0,((('Peak Areas'!N38*Coefficients!$G$20+Coefficients!$H$20)*$G42)))</f>
        <v>6.0313053761777917</v>
      </c>
      <c r="K42" s="25">
        <f>IF('Peak Areas'!O38=0,0,((('Peak Areas'!O38*Coefficients!$G$41+Coefficients!$H$41)*$G42)))</f>
        <v>2.9934109843606626E-2</v>
      </c>
      <c r="L42" s="25">
        <f>IF('Peak Areas'!P38=0,0,((('Peak Areas'!P38*Coefficients!$G$10+Coefficients!$H$10)*$G42)))</f>
        <v>0</v>
      </c>
      <c r="M42" s="25">
        <f>IF('Peak Areas'!Q38=0,0,((('Peak Areas'!Q38*Coefficients!$G$32+Coefficients!$H$32)*$G42)))</f>
        <v>22.830264021729164</v>
      </c>
      <c r="N42" s="25">
        <f>IF('Peak Areas'!R38=0,0,((('Peak Areas'!R38*Coefficients!$G$11+Coefficients!$H$11)*$G42)))</f>
        <v>0</v>
      </c>
      <c r="O42" s="25">
        <f>IF('Peak Areas'!S38=0,0,((('Peak Areas'!S38*Coefficients!$G$39+Coefficients!$H$39)*$G42)))</f>
        <v>0.15427937753959381</v>
      </c>
      <c r="P42" s="25">
        <f>IF('Peak Areas'!T38=0,0,((('Peak Areas'!T38*Coefficients!$G$46+Coefficients!$H$46)*$G42)))</f>
        <v>0</v>
      </c>
      <c r="Q42" s="25">
        <f>IF('Peak Areas'!U38=0,0,((('Peak Areas'!U38*Coefficients!$G$51+Coefficients!$H$51)*$G42)))</f>
        <v>0.6446180210235154</v>
      </c>
      <c r="R42" s="25">
        <f>IF('Peak Areas'!V38=0,0,((('Peak Areas'!V38*Coefficients!$G$26+Coefficients!$H$26)*$G42)))</f>
        <v>3.1258945103930103</v>
      </c>
      <c r="S42" s="25">
        <f>IF('Peak Areas'!W38=0,0,((('Peak Areas'!W38*Coefficients!$G$13+Coefficients!$H$13)*$G42)))</f>
        <v>0.12791979107154028</v>
      </c>
      <c r="T42" s="25">
        <f>IF('Peak Areas'!X38=0,0,((('Peak Areas'!X38*Coefficients!$G$12+Coefficients!$H$12)*$G42)))</f>
        <v>0.44057566761140687</v>
      </c>
      <c r="U42" s="25">
        <f>IF('Peak Areas'!Y38=0,0,((('Peak Areas'!Y38*Coefficients!$G$27+Coefficients!$H$27)*$G42)))</f>
        <v>1.5711434202096026</v>
      </c>
      <c r="V42" s="25">
        <f>IF('Peak Areas'!Z38=0,0,((('Peak Areas'!Z38*Coefficients!$G$34+Coefficients!$H$34)*$G42)))</f>
        <v>0.35321977883493955</v>
      </c>
      <c r="W42" s="25">
        <f>IF('Peak Areas'!AA38=0,0,((('Peak Areas'!AA38*Coefficients!$G$52+Coefficients!$H$52)*$G42)))</f>
        <v>0.26521926713756311</v>
      </c>
      <c r="X42" s="25">
        <f>IF('Peak Areas'!AB38=0,0,((('Peak Areas'!AB38*Coefficients!$G$33+Coefficients!$H$33)*$G42)))</f>
        <v>0.28129728289270783</v>
      </c>
      <c r="Y42" s="25">
        <f>IF('Peak Areas'!AC38=0,0,((('Peak Areas'!AC38*Coefficients!$G$19+Coefficients!$H$19)*$G42)))</f>
        <v>1.495778145648184</v>
      </c>
      <c r="Z42" s="25">
        <f>IF('Peak Areas'!AD38=0,0,((('Peak Areas'!AD38*Coefficients!$G$18+Coefficients!$H$18)*$G42)))</f>
        <v>1.4757526253581594</v>
      </c>
      <c r="AA42" s="25">
        <f>IF('Peak Areas'!AE38=0,0,((('Peak Areas'!AE38*Coefficients!$G$18+Coefficients!$H$18)*$G42)))</f>
        <v>45.46083013466685</v>
      </c>
      <c r="AB42" s="25">
        <f>IF('Peak Areas'!AF38=0,0,((('Peak Areas'!AF38*Coefficients!$G$18+Coefficients!$H$18)*$G42)))</f>
        <v>2.6299881196689823</v>
      </c>
      <c r="AC42" s="25">
        <f>IF('Peak Areas'!AG38=0,0,((('Peak Areas'!AG38*Coefficients!$G$7+Coefficients!$H$7)*$G42)))</f>
        <v>0.12198749566544125</v>
      </c>
      <c r="AD42" s="25">
        <f>IF('Peak Areas'!AH38=0,0,((('Peak Areas'!AH38*Coefficients!$G$6+Coefficients!$H$6)*$G42)))</f>
        <v>2.3553232969933959</v>
      </c>
      <c r="AF42" s="25">
        <f>IF('Peak Areas'!L38=0,0,((('Peak Areas'!L38*Coefficients!$G$22+Coefficients!$H$22)*$G42)))</f>
        <v>0</v>
      </c>
      <c r="AG42" s="25">
        <f t="shared" si="0"/>
        <v>45.46083013466685</v>
      </c>
      <c r="AH42" s="25">
        <f t="shared" si="1"/>
        <v>49.566570879693991</v>
      </c>
    </row>
    <row r="43" spans="1:34">
      <c r="A43" s="2" t="str">
        <f>'Peak Areas'!A39</f>
        <v>DIN + LP D</v>
      </c>
      <c r="B43" s="57">
        <f>'Peak Areas'!B39</f>
        <v>45085</v>
      </c>
      <c r="C43" s="2" t="str">
        <f>'Peak Areas'!C39</f>
        <v>Clambank</v>
      </c>
      <c r="D43" s="2">
        <f>'Peak Areas'!D39</f>
        <v>0</v>
      </c>
      <c r="E43" s="2">
        <f>'Peak Areas'!E39</f>
        <v>0</v>
      </c>
      <c r="F43" s="25">
        <f>'Peak Areas'!F39</f>
        <v>0.1</v>
      </c>
      <c r="G43" s="25">
        <f>((1/'Peak Areas'!$G39)*(('Peak Areas'!$H39+('Internal Standard'!$E$10/1000))/'Peak Areas'!$F39)*'Peak Areas'!$J39)*H43</f>
        <v>7.862985264134062E-2</v>
      </c>
      <c r="H43" s="25">
        <f>(('Internal Standard'!$F$13*('Peak Areas'!G39/'Internal Standard'!$C$10))/'Peak Areas'!K39)</f>
        <v>1.3104975440223434</v>
      </c>
      <c r="I43" s="25">
        <f>IF('Peak Areas'!M39=0,0,((('Peak Areas'!M39*Coefficients!$G$21+Coefficients!$H$21)*$G43)))</f>
        <v>1.7225691440934858</v>
      </c>
      <c r="J43" s="25">
        <f>IF('Peak Areas'!N39=0,0,((('Peak Areas'!N39*Coefficients!$G$20+Coefficients!$H$20)*$G43)))</f>
        <v>6.815232545976043</v>
      </c>
      <c r="K43" s="25">
        <f>IF('Peak Areas'!O39=0,0,((('Peak Areas'!O39*Coefficients!$G$41+Coefficients!$H$41)*$G43)))</f>
        <v>1.9793121987019616E-2</v>
      </c>
      <c r="L43" s="25">
        <f>IF('Peak Areas'!P39=0,0,((('Peak Areas'!P39*Coefficients!$G$10+Coefficients!$H$10)*$G43)))</f>
        <v>0</v>
      </c>
      <c r="M43" s="25">
        <f>IF('Peak Areas'!Q39=0,0,((('Peak Areas'!Q39*Coefficients!$G$32+Coefficients!$H$32)*$G43)))</f>
        <v>26.7198135274372</v>
      </c>
      <c r="N43" s="25">
        <f>IF('Peak Areas'!R39=0,0,((('Peak Areas'!R39*Coefficients!$G$11+Coefficients!$H$11)*$G43)))</f>
        <v>0</v>
      </c>
      <c r="O43" s="25">
        <f>IF('Peak Areas'!S39=0,0,((('Peak Areas'!S39*Coefficients!$G$39+Coefficients!$H$39)*$G43)))</f>
        <v>0.37348669336768425</v>
      </c>
      <c r="P43" s="25">
        <f>IF('Peak Areas'!T39=0,0,((('Peak Areas'!T39*Coefficients!$G$46+Coefficients!$H$46)*$G43)))</f>
        <v>0</v>
      </c>
      <c r="Q43" s="25">
        <f>IF('Peak Areas'!U39=0,0,((('Peak Areas'!U39*Coefficients!$G$51+Coefficients!$H$51)*$G43)))</f>
        <v>0.84652133970367172</v>
      </c>
      <c r="R43" s="25">
        <f>IF('Peak Areas'!V39=0,0,((('Peak Areas'!V39*Coefficients!$G$26+Coefficients!$H$26)*$G43)))</f>
        <v>3.638635763317096</v>
      </c>
      <c r="S43" s="25">
        <f>IF('Peak Areas'!W39=0,0,((('Peak Areas'!W39*Coefficients!$G$13+Coefficients!$H$13)*$G43)))</f>
        <v>0.17204242959666197</v>
      </c>
      <c r="T43" s="25">
        <f>IF('Peak Areas'!X39=0,0,((('Peak Areas'!X39*Coefficients!$G$12+Coefficients!$H$12)*$G43)))</f>
        <v>0.45848449976444972</v>
      </c>
      <c r="U43" s="25">
        <f>IF('Peak Areas'!Y39=0,0,((('Peak Areas'!Y39*Coefficients!$G$27+Coefficients!$H$27)*$G43)))</f>
        <v>1.849890462030543</v>
      </c>
      <c r="V43" s="25">
        <f>IF('Peak Areas'!Z39=0,0,((('Peak Areas'!Z39*Coefficients!$G$34+Coefficients!$H$34)*$G43)))</f>
        <v>0.35777218671023392</v>
      </c>
      <c r="W43" s="25">
        <f>IF('Peak Areas'!AA39=0,0,((('Peak Areas'!AA39*Coefficients!$G$52+Coefficients!$H$52)*$G43)))</f>
        <v>0.22640098053317001</v>
      </c>
      <c r="X43" s="25">
        <f>IF('Peak Areas'!AB39=0,0,((('Peak Areas'!AB39*Coefficients!$G$33+Coefficients!$H$33)*$G43)))</f>
        <v>0.19740392559210737</v>
      </c>
      <c r="Y43" s="25">
        <f>IF('Peak Areas'!AC39=0,0,((('Peak Areas'!AC39*Coefficients!$G$19+Coefficients!$H$19)*$G43)))</f>
        <v>1.4396611464873783</v>
      </c>
      <c r="Z43" s="25">
        <f>IF('Peak Areas'!AD39=0,0,((('Peak Areas'!AD39*Coefficients!$G$18+Coefficients!$H$18)*$G43)))</f>
        <v>1.3347267106274394</v>
      </c>
      <c r="AA43" s="25">
        <f>IF('Peak Areas'!AE39=0,0,((('Peak Areas'!AE39*Coefficients!$G$18+Coefficients!$H$18)*$G43)))</f>
        <v>53.077574062223036</v>
      </c>
      <c r="AB43" s="25">
        <f>IF('Peak Areas'!AF39=0,0,((('Peak Areas'!AF39*Coefficients!$G$18+Coefficients!$H$18)*$G43)))</f>
        <v>3.0245772877242296</v>
      </c>
      <c r="AC43" s="25">
        <f>IF('Peak Areas'!AG39=0,0,((('Peak Areas'!AG39*Coefficients!$G$7+Coefficients!$H$7)*$G43)))</f>
        <v>0.21108860516852732</v>
      </c>
      <c r="AD43" s="25">
        <f>IF('Peak Areas'!AH39=0,0,((('Peak Areas'!AH39*Coefficients!$G$6+Coefficients!$H$6)*$G43)))</f>
        <v>2.7889174152425942</v>
      </c>
      <c r="AF43" s="25">
        <f>IF('Peak Areas'!L39=0,0,((('Peak Areas'!L39*Coefficients!$G$22+Coefficients!$H$22)*$G43)))</f>
        <v>1.693327128747762</v>
      </c>
      <c r="AG43" s="25">
        <f t="shared" si="0"/>
        <v>54.770901190970797</v>
      </c>
      <c r="AH43" s="25">
        <f t="shared" si="1"/>
        <v>59.13020518932246</v>
      </c>
    </row>
    <row r="44" spans="1:34">
      <c r="A44" s="2" t="str">
        <f>'Peak Areas'!A40</f>
        <v>DIN + LP E</v>
      </c>
      <c r="B44" s="57">
        <f>'Peak Areas'!B40</f>
        <v>45085</v>
      </c>
      <c r="C44" s="2" t="str">
        <f>'Peak Areas'!C40</f>
        <v>Clambank</v>
      </c>
      <c r="D44" s="2">
        <f>'Peak Areas'!D40</f>
        <v>0</v>
      </c>
      <c r="E44" s="2">
        <f>'Peak Areas'!E40</f>
        <v>0</v>
      </c>
      <c r="F44" s="25">
        <f>'Peak Areas'!F40</f>
        <v>0.1</v>
      </c>
      <c r="G44" s="25">
        <f>((1/'Peak Areas'!$G40)*(('Peak Areas'!$H40+('Internal Standard'!$E$10/1000))/'Peak Areas'!$F40)*'Peak Areas'!$J40)*H44</f>
        <v>7.6677150231205402E-2</v>
      </c>
      <c r="H44" s="25">
        <f>(('Internal Standard'!$F$13*('Peak Areas'!G40/'Internal Standard'!$C$10))/'Peak Areas'!K40)</f>
        <v>1.2779525038534232</v>
      </c>
      <c r="I44" s="25">
        <f>IF('Peak Areas'!M40=0,0,((('Peak Areas'!M40*Coefficients!$G$21+Coefficients!$H$21)*$G44)))</f>
        <v>1.1989380106255076</v>
      </c>
      <c r="J44" s="25">
        <f>IF('Peak Areas'!N40=0,0,((('Peak Areas'!N40*Coefficients!$G$20+Coefficients!$H$20)*$G44)))</f>
        <v>6.023040070681275</v>
      </c>
      <c r="K44" s="25">
        <f>IF('Peak Areas'!O40=0,0,((('Peak Areas'!O40*Coefficients!$G$41+Coefficients!$H$41)*$G44)))</f>
        <v>1.7705306370575592E-2</v>
      </c>
      <c r="L44" s="25">
        <f>IF('Peak Areas'!P40=0,0,((('Peak Areas'!P40*Coefficients!$G$10+Coefficients!$H$10)*$G44)))</f>
        <v>0</v>
      </c>
      <c r="M44" s="25">
        <f>IF('Peak Areas'!Q40=0,0,((('Peak Areas'!Q40*Coefficients!$G$32+Coefficients!$H$32)*$G44)))</f>
        <v>22.700325298020996</v>
      </c>
      <c r="N44" s="25">
        <f>IF('Peak Areas'!R40=0,0,((('Peak Areas'!R40*Coefficients!$G$11+Coefficients!$H$11)*$G44)))</f>
        <v>0</v>
      </c>
      <c r="O44" s="25">
        <f>IF('Peak Areas'!S40=0,0,((('Peak Areas'!S40*Coefficients!$G$39+Coefficients!$H$39)*$G44)))</f>
        <v>0.31199077214469584</v>
      </c>
      <c r="P44" s="25">
        <f>IF('Peak Areas'!T40=0,0,((('Peak Areas'!T40*Coefficients!$G$46+Coefficients!$H$46)*$G44)))</f>
        <v>0</v>
      </c>
      <c r="Q44" s="25">
        <f>IF('Peak Areas'!U40=0,0,((('Peak Areas'!U40*Coefficients!$G$51+Coefficients!$H$51)*$G44)))</f>
        <v>0.78599795507154557</v>
      </c>
      <c r="R44" s="25">
        <f>IF('Peak Areas'!V40=0,0,((('Peak Areas'!V40*Coefficients!$G$26+Coefficients!$H$26)*$G44)))</f>
        <v>3.146567251061851</v>
      </c>
      <c r="S44" s="25">
        <f>IF('Peak Areas'!W40=0,0,((('Peak Areas'!W40*Coefficients!$G$13+Coefficients!$H$13)*$G44)))</f>
        <v>0.16225158271960599</v>
      </c>
      <c r="T44" s="25">
        <f>IF('Peak Areas'!X40=0,0,((('Peak Areas'!X40*Coefficients!$G$12+Coefficients!$H$12)*$G44)))</f>
        <v>0.43106193280591931</v>
      </c>
      <c r="U44" s="25">
        <f>IF('Peak Areas'!Y40=0,0,((('Peak Areas'!Y40*Coefficients!$G$27+Coefficients!$H$27)*$G44)))</f>
        <v>1.9121614328622303</v>
      </c>
      <c r="V44" s="25">
        <f>IF('Peak Areas'!Z40=0,0,((('Peak Areas'!Z40*Coefficients!$G$34+Coefficients!$H$34)*$G44)))</f>
        <v>0.3348831448926835</v>
      </c>
      <c r="W44" s="25">
        <f>IF('Peak Areas'!AA40=0,0,((('Peak Areas'!AA40*Coefficients!$G$52+Coefficients!$H$52)*$G44)))</f>
        <v>0.24370707847129763</v>
      </c>
      <c r="X44" s="25">
        <f>IF('Peak Areas'!AB40=0,0,((('Peak Areas'!AB40*Coefficients!$G$33+Coefficients!$H$33)*$G44)))</f>
        <v>0.19478918334122738</v>
      </c>
      <c r="Y44" s="25">
        <f>IF('Peak Areas'!AC40=0,0,((('Peak Areas'!AC40*Coefficients!$G$19+Coefficients!$H$19)*$G44)))</f>
        <v>1.3197648271007452</v>
      </c>
      <c r="Z44" s="25">
        <f>IF('Peak Areas'!AD40=0,0,((('Peak Areas'!AD40*Coefficients!$G$18+Coefficients!$H$18)*$G44)))</f>
        <v>1.3413740789588842</v>
      </c>
      <c r="AA44" s="25">
        <f>IF('Peak Areas'!AE40=0,0,((('Peak Areas'!AE40*Coefficients!$G$18+Coefficients!$H$18)*$G44)))</f>
        <v>44.232723941466752</v>
      </c>
      <c r="AB44" s="25">
        <f>IF('Peak Areas'!AF40=0,0,((('Peak Areas'!AF40*Coefficients!$G$18+Coefficients!$H$18)*$G44)))</f>
        <v>2.5188718355148803</v>
      </c>
      <c r="AC44" s="25">
        <f>IF('Peak Areas'!AG40=0,0,((('Peak Areas'!AG40*Coefficients!$G$7+Coefficients!$H$7)*$G44)))</f>
        <v>8.1092021733003089E-2</v>
      </c>
      <c r="AD44" s="25">
        <f>IF('Peak Areas'!AH40=0,0,((('Peak Areas'!AH40*Coefficients!$G$6+Coefficients!$H$6)*$G44)))</f>
        <v>2.5360655234765543</v>
      </c>
      <c r="AF44" s="25">
        <f>IF('Peak Areas'!L40=0,0,((('Peak Areas'!L40*Coefficients!$G$22+Coefficients!$H$22)*$G44)))</f>
        <v>1.6125229340741001</v>
      </c>
      <c r="AG44" s="25">
        <f t="shared" si="0"/>
        <v>45.845246875540852</v>
      </c>
      <c r="AH44" s="25">
        <f t="shared" si="1"/>
        <v>49.705492790014617</v>
      </c>
    </row>
    <row r="45" spans="1:34">
      <c r="A45" s="2" t="str">
        <f>'Peak Areas'!A41</f>
        <v>DIN + HP A</v>
      </c>
      <c r="B45" s="57">
        <f>'Peak Areas'!B41</f>
        <v>45085</v>
      </c>
      <c r="C45" s="2" t="str">
        <f>'Peak Areas'!C41</f>
        <v>Clambank</v>
      </c>
      <c r="D45" s="2">
        <f>'Peak Areas'!D41</f>
        <v>0</v>
      </c>
      <c r="E45" s="2">
        <f>'Peak Areas'!E41</f>
        <v>0</v>
      </c>
      <c r="F45" s="25">
        <f>'Peak Areas'!F41</f>
        <v>0.1</v>
      </c>
      <c r="G45" s="25">
        <f>((1/'Peak Areas'!$G41)*(('Peak Areas'!$H41+('Internal Standard'!$E$10/1000))/'Peak Areas'!$F41)*'Peak Areas'!$J41)*H45</f>
        <v>7.7997794814590349E-2</v>
      </c>
      <c r="H45" s="25">
        <f>(('Internal Standard'!$F$13*('Peak Areas'!G41/'Internal Standard'!$C$10))/'Peak Areas'!K41)</f>
        <v>1.299963246909839</v>
      </c>
      <c r="I45" s="25">
        <f>IF('Peak Areas'!M41=0,0,((('Peak Areas'!M41*Coefficients!$G$21+Coefficients!$H$21)*$G45)))</f>
        <v>1.6627260558196968</v>
      </c>
      <c r="J45" s="25">
        <f>IF('Peak Areas'!N41=0,0,((('Peak Areas'!N41*Coefficients!$G$20+Coefficients!$H$20)*$G45)))</f>
        <v>6.1759409284698981</v>
      </c>
      <c r="K45" s="25">
        <f>IF('Peak Areas'!O41=0,0,((('Peak Areas'!O41*Coefficients!$G$41+Coefficients!$H$41)*$G45)))</f>
        <v>3.8212587286175048E-2</v>
      </c>
      <c r="L45" s="25">
        <f>IF('Peak Areas'!P41=0,0,((('Peak Areas'!P41*Coefficients!$G$10+Coefficients!$H$10)*$G45)))</f>
        <v>0</v>
      </c>
      <c r="M45" s="25">
        <f>IF('Peak Areas'!Q41=0,0,((('Peak Areas'!Q41*Coefficients!$G$32+Coefficients!$H$32)*$G45)))</f>
        <v>23.217539242780145</v>
      </c>
      <c r="N45" s="25">
        <f>IF('Peak Areas'!R41=0,0,((('Peak Areas'!R41*Coefficients!$G$11+Coefficients!$H$11)*$G45)))</f>
        <v>0</v>
      </c>
      <c r="O45" s="25">
        <f>IF('Peak Areas'!S41=0,0,((('Peak Areas'!S41*Coefficients!$G$39+Coefficients!$H$39)*$G45)))</f>
        <v>0.35874861660549667</v>
      </c>
      <c r="P45" s="25">
        <f>IF('Peak Areas'!T41=0,0,((('Peak Areas'!T41*Coefficients!$G$46+Coefficients!$H$46)*$G45)))</f>
        <v>0</v>
      </c>
      <c r="Q45" s="25">
        <f>IF('Peak Areas'!U41=0,0,((('Peak Areas'!U41*Coefficients!$G$51+Coefficients!$H$51)*$G45)))</f>
        <v>0.83884091223301827</v>
      </c>
      <c r="R45" s="25">
        <f>IF('Peak Areas'!V41=0,0,((('Peak Areas'!V41*Coefficients!$G$26+Coefficients!$H$26)*$G45)))</f>
        <v>3.302298234020856</v>
      </c>
      <c r="S45" s="25">
        <f>IF('Peak Areas'!W41=0,0,((('Peak Areas'!W41*Coefficients!$G$13+Coefficients!$H$13)*$G45)))</f>
        <v>0.17131004078642273</v>
      </c>
      <c r="T45" s="25">
        <f>IF('Peak Areas'!X41=0,0,((('Peak Areas'!X41*Coefficients!$G$12+Coefficients!$H$12)*$G45)))</f>
        <v>0.40122353758227836</v>
      </c>
      <c r="U45" s="25">
        <f>IF('Peak Areas'!Y41=0,0,((('Peak Areas'!Y41*Coefficients!$G$27+Coefficients!$H$27)*$G45)))</f>
        <v>1.7692634211239311</v>
      </c>
      <c r="V45" s="25">
        <f>IF('Peak Areas'!Z41=0,0,((('Peak Areas'!Z41*Coefficients!$G$34+Coefficients!$H$34)*$G45)))</f>
        <v>0.34117136166536444</v>
      </c>
      <c r="W45" s="25">
        <f>IF('Peak Areas'!AA41=0,0,((('Peak Areas'!AA41*Coefficients!$G$52+Coefficients!$H$52)*$G45)))</f>
        <v>0.2141245784931419</v>
      </c>
      <c r="X45" s="25">
        <f>IF('Peak Areas'!AB41=0,0,((('Peak Areas'!AB41*Coefficients!$G$33+Coefficients!$H$33)*$G45)))</f>
        <v>0.18427960888487321</v>
      </c>
      <c r="Y45" s="25">
        <f>IF('Peak Areas'!AC41=0,0,((('Peak Areas'!AC41*Coefficients!$G$19+Coefficients!$H$19)*$G45)))</f>
        <v>1.3581421111933023</v>
      </c>
      <c r="Z45" s="25">
        <f>IF('Peak Areas'!AD41=0,0,((('Peak Areas'!AD41*Coefficients!$G$18+Coefficients!$H$18)*$G45)))</f>
        <v>1.2277526609769231</v>
      </c>
      <c r="AA45" s="25">
        <f>IF('Peak Areas'!AE41=0,0,((('Peak Areas'!AE41*Coefficients!$G$18+Coefficients!$H$18)*$G45)))</f>
        <v>45.701209579796775</v>
      </c>
      <c r="AB45" s="25">
        <f>IF('Peak Areas'!AF41=0,0,((('Peak Areas'!AF41*Coefficients!$G$18+Coefficients!$H$18)*$G45)))</f>
        <v>2.5333505335823308</v>
      </c>
      <c r="AC45" s="25">
        <f>IF('Peak Areas'!AG41=0,0,((('Peak Areas'!AG41*Coefficients!$G$7+Coefficients!$H$7)*$G45)))</f>
        <v>0.20284776689015058</v>
      </c>
      <c r="AD45" s="25">
        <f>IF('Peak Areas'!AH41=0,0,((('Peak Areas'!AH41*Coefficients!$G$6+Coefficients!$H$6)*$G45)))</f>
        <v>2.7257263669896479</v>
      </c>
      <c r="AF45" s="25">
        <f>IF('Peak Areas'!L41=0,0,((('Peak Areas'!L41*Coefficients!$G$22+Coefficients!$H$22)*$G45)))</f>
        <v>0</v>
      </c>
      <c r="AG45" s="25">
        <f t="shared" si="0"/>
        <v>45.701209579796775</v>
      </c>
      <c r="AH45" s="25">
        <f t="shared" si="1"/>
        <v>49.462312774356029</v>
      </c>
    </row>
    <row r="46" spans="1:34">
      <c r="A46" s="2" t="str">
        <f>'Peak Areas'!A42</f>
        <v>DIN + HP B</v>
      </c>
      <c r="B46" s="57">
        <f>'Peak Areas'!B42</f>
        <v>45085</v>
      </c>
      <c r="C46" s="2" t="str">
        <f>'Peak Areas'!C42</f>
        <v>Clambank</v>
      </c>
      <c r="D46" s="2">
        <f>'Peak Areas'!D42</f>
        <v>0</v>
      </c>
      <c r="E46" s="2">
        <f>'Peak Areas'!E42</f>
        <v>0</v>
      </c>
      <c r="F46" s="25">
        <f>'Peak Areas'!F42</f>
        <v>0.1</v>
      </c>
      <c r="G46" s="25">
        <f>((1/'Peak Areas'!$G42)*(('Peak Areas'!$H42+('Internal Standard'!$E$10/1000))/'Peak Areas'!$F42)*'Peak Areas'!$J42)*H46</f>
        <v>7.7022651661068781E-2</v>
      </c>
      <c r="H46" s="25">
        <f>(('Internal Standard'!$F$13*('Peak Areas'!G42/'Internal Standard'!$C$10))/'Peak Areas'!K42)</f>
        <v>1.2837108610178127</v>
      </c>
      <c r="I46" s="25">
        <f>IF('Peak Areas'!M42=0,0,((('Peak Areas'!M42*Coefficients!$G$21+Coefficients!$H$21)*$G46)))</f>
        <v>1.5116700228339808</v>
      </c>
      <c r="J46" s="25">
        <f>IF('Peak Areas'!N42=0,0,((('Peak Areas'!N42*Coefficients!$G$20+Coefficients!$H$20)*$G46)))</f>
        <v>6.0570382108402505</v>
      </c>
      <c r="K46" s="25">
        <f>IF('Peak Areas'!O42=0,0,((('Peak Areas'!O42*Coefficients!$G$41+Coefficients!$H$41)*$G46)))</f>
        <v>2.8875709231361499E-2</v>
      </c>
      <c r="L46" s="25">
        <f>IF('Peak Areas'!P42=0,0,((('Peak Areas'!P42*Coefficients!$G$10+Coefficients!$H$10)*$G46)))</f>
        <v>0</v>
      </c>
      <c r="M46" s="25">
        <f>IF('Peak Areas'!Q42=0,0,((('Peak Areas'!Q42*Coefficients!$G$32+Coefficients!$H$32)*$G46)))</f>
        <v>23.444049950775618</v>
      </c>
      <c r="N46" s="25">
        <f>IF('Peak Areas'!R42=0,0,((('Peak Areas'!R42*Coefficients!$G$11+Coefficients!$H$11)*$G46)))</f>
        <v>0</v>
      </c>
      <c r="O46" s="25">
        <f>IF('Peak Areas'!S42=0,0,((('Peak Areas'!S42*Coefficients!$G$39+Coefficients!$H$39)*$G46)))</f>
        <v>0.38889927327832069</v>
      </c>
      <c r="P46" s="25">
        <f>IF('Peak Areas'!T42=0,0,((('Peak Areas'!T42*Coefficients!$G$46+Coefficients!$H$46)*$G46)))</f>
        <v>0</v>
      </c>
      <c r="Q46" s="25">
        <f>IF('Peak Areas'!U42=0,0,((('Peak Areas'!U42*Coefficients!$G$51+Coefficients!$H$51)*$G46)))</f>
        <v>0.84664466788557291</v>
      </c>
      <c r="R46" s="25">
        <f>IF('Peak Areas'!V42=0,0,((('Peak Areas'!V42*Coefficients!$G$26+Coefficients!$H$26)*$G46)))</f>
        <v>3.2727237586737878</v>
      </c>
      <c r="S46" s="25">
        <f>IF('Peak Areas'!W42=0,0,((('Peak Areas'!W42*Coefficients!$G$13+Coefficients!$H$13)*$G46)))</f>
        <v>0.18425604973472734</v>
      </c>
      <c r="T46" s="25">
        <f>IF('Peak Areas'!X42=0,0,((('Peak Areas'!X42*Coefficients!$G$12+Coefficients!$H$12)*$G46)))</f>
        <v>0.49015919574296385</v>
      </c>
      <c r="U46" s="25">
        <f>IF('Peak Areas'!Y42=0,0,((('Peak Areas'!Y42*Coefficients!$G$27+Coefficients!$H$27)*$G46)))</f>
        <v>1.8216158978703298</v>
      </c>
      <c r="V46" s="25">
        <f>IF('Peak Areas'!Z42=0,0,((('Peak Areas'!Z42*Coefficients!$G$34+Coefficients!$H$34)*$G46)))</f>
        <v>0.3653358267839969</v>
      </c>
      <c r="W46" s="25">
        <f>IF('Peak Areas'!AA42=0,0,((('Peak Areas'!AA42*Coefficients!$G$52+Coefficients!$H$52)*$G46)))</f>
        <v>0.21095961699275753</v>
      </c>
      <c r="X46" s="25">
        <f>IF('Peak Areas'!AB42=0,0,((('Peak Areas'!AB42*Coefficients!$G$33+Coefficients!$H$33)*$G46)))</f>
        <v>0.18176931075867983</v>
      </c>
      <c r="Y46" s="25">
        <f>IF('Peak Areas'!AC42=0,0,((('Peak Areas'!AC42*Coefficients!$G$19+Coefficients!$H$19)*$G46)))</f>
        <v>1.4827125279441211</v>
      </c>
      <c r="Z46" s="25">
        <f>IF('Peak Areas'!AD42=0,0,((('Peak Areas'!AD42*Coefficients!$G$18+Coefficients!$H$18)*$G46)))</f>
        <v>1.1297851032696078</v>
      </c>
      <c r="AA46" s="25">
        <f>IF('Peak Areas'!AE42=0,0,((('Peak Areas'!AE42*Coefficients!$G$18+Coefficients!$H$18)*$G46)))</f>
        <v>47.466317673158997</v>
      </c>
      <c r="AB46" s="25">
        <f>IF('Peak Areas'!AF42=0,0,((('Peak Areas'!AF42*Coefficients!$G$18+Coefficients!$H$18)*$G46)))</f>
        <v>2.6903638665350771</v>
      </c>
      <c r="AC46" s="25">
        <f>IF('Peak Areas'!AG42=0,0,((('Peak Areas'!AG42*Coefficients!$G$7+Coefficients!$H$7)*$G46)))</f>
        <v>0.26872722728054893</v>
      </c>
      <c r="AD46" s="25">
        <f>IF('Peak Areas'!AH42=0,0,((('Peak Areas'!AH42*Coefficients!$G$6+Coefficients!$H$6)*$G46)))</f>
        <v>2.8645199751604769</v>
      </c>
      <c r="AF46" s="25">
        <f>IF('Peak Areas'!L42=0,0,((('Peak Areas'!L42*Coefficients!$G$22+Coefficients!$H$22)*$G46)))</f>
        <v>1.4866102755833384</v>
      </c>
      <c r="AG46" s="25">
        <f t="shared" si="0"/>
        <v>48.952927948742335</v>
      </c>
      <c r="AH46" s="25">
        <f t="shared" si="1"/>
        <v>52.773076918547019</v>
      </c>
    </row>
    <row r="47" spans="1:34">
      <c r="A47" s="2" t="str">
        <f>'Peak Areas'!A43</f>
        <v xml:space="preserve">DIN + HP C </v>
      </c>
      <c r="B47" s="57">
        <f>'Peak Areas'!B43</f>
        <v>45085</v>
      </c>
      <c r="C47" s="2" t="str">
        <f>'Peak Areas'!C43</f>
        <v>Clambank</v>
      </c>
      <c r="D47" s="2">
        <f>'Peak Areas'!D43</f>
        <v>0</v>
      </c>
      <c r="E47" s="2">
        <f>'Peak Areas'!E43</f>
        <v>0</v>
      </c>
      <c r="F47" s="25">
        <f>'Peak Areas'!F43</f>
        <v>0.1</v>
      </c>
      <c r="G47" s="25">
        <f>((1/'Peak Areas'!$G43)*(('Peak Areas'!$H43+('Internal Standard'!$E$10/1000))/'Peak Areas'!$F43)*'Peak Areas'!$J43)*H47</f>
        <v>7.6254454679935468E-2</v>
      </c>
      <c r="H47" s="25">
        <f>(('Internal Standard'!$F$13*('Peak Areas'!G43/'Internal Standard'!$C$10))/'Peak Areas'!K43)</f>
        <v>1.2709075779989243</v>
      </c>
      <c r="I47" s="25">
        <f>IF('Peak Areas'!M43=0,0,((('Peak Areas'!M43*Coefficients!$G$21+Coefficients!$H$21)*$G47)))</f>
        <v>1.4921686046824099</v>
      </c>
      <c r="J47" s="25">
        <f>IF('Peak Areas'!N43=0,0,((('Peak Areas'!N43*Coefficients!$G$20+Coefficients!$H$20)*$G47)))</f>
        <v>6.1765722584790215</v>
      </c>
      <c r="K47" s="25">
        <f>IF('Peak Areas'!O43=0,0,((('Peak Areas'!O43*Coefficients!$G$41+Coefficients!$H$41)*$G47)))</f>
        <v>1.5147122348969543E-2</v>
      </c>
      <c r="L47" s="25">
        <f>IF('Peak Areas'!P43=0,0,((('Peak Areas'!P43*Coefficients!$G$10+Coefficients!$H$10)*$G47)))</f>
        <v>0</v>
      </c>
      <c r="M47" s="25">
        <f>IF('Peak Areas'!Q43=0,0,((('Peak Areas'!Q43*Coefficients!$G$32+Coefficients!$H$32)*$G47)))</f>
        <v>24.276241956391001</v>
      </c>
      <c r="N47" s="25">
        <f>IF('Peak Areas'!R43=0,0,((('Peak Areas'!R43*Coefficients!$G$11+Coefficients!$H$11)*$G47)))</f>
        <v>0</v>
      </c>
      <c r="O47" s="25">
        <f>IF('Peak Areas'!S43=0,0,((('Peak Areas'!S43*Coefficients!$G$39+Coefficients!$H$39)*$G47)))</f>
        <v>0.34515325493524879</v>
      </c>
      <c r="P47" s="25">
        <f>IF('Peak Areas'!T43=0,0,((('Peak Areas'!T43*Coefficients!$G$46+Coefficients!$H$46)*$G47)))</f>
        <v>0</v>
      </c>
      <c r="Q47" s="25">
        <f>IF('Peak Areas'!U43=0,0,((('Peak Areas'!U43*Coefficients!$G$51+Coefficients!$H$51)*$G47)))</f>
        <v>0.88850342534174054</v>
      </c>
      <c r="R47" s="25">
        <f>IF('Peak Areas'!V43=0,0,((('Peak Areas'!V43*Coefficients!$G$26+Coefficients!$H$26)*$G47)))</f>
        <v>3.2788196675448056</v>
      </c>
      <c r="S47" s="25">
        <f>IF('Peak Areas'!W43=0,0,((('Peak Areas'!W43*Coefficients!$G$13+Coefficients!$H$13)*$G47)))</f>
        <v>0.1738230485577732</v>
      </c>
      <c r="T47" s="25">
        <f>IF('Peak Areas'!X43=0,0,((('Peak Areas'!X43*Coefficients!$G$12+Coefficients!$H$12)*$G47)))</f>
        <v>0.44267290766243711</v>
      </c>
      <c r="U47" s="25">
        <f>IF('Peak Areas'!Y43=0,0,((('Peak Areas'!Y43*Coefficients!$G$27+Coefficients!$H$27)*$G47)))</f>
        <v>1.7711899433799145</v>
      </c>
      <c r="V47" s="25">
        <f>IF('Peak Areas'!Z43=0,0,((('Peak Areas'!Z43*Coefficients!$G$34+Coefficients!$H$34)*$G47)))</f>
        <v>0.36764440888380229</v>
      </c>
      <c r="W47" s="25">
        <f>IF('Peak Areas'!AA43=0,0,((('Peak Areas'!AA43*Coefficients!$G$52+Coefficients!$H$52)*$G47)))</f>
        <v>0.2277670821728956</v>
      </c>
      <c r="X47" s="25">
        <f>IF('Peak Areas'!AB43=0,0,((('Peak Areas'!AB43*Coefficients!$G$33+Coefficients!$H$33)*$G47)))</f>
        <v>0.19767959315216263</v>
      </c>
      <c r="Y47" s="25">
        <f>IF('Peak Areas'!AC43=0,0,((('Peak Areas'!AC43*Coefficients!$G$19+Coefficients!$H$19)*$G47)))</f>
        <v>1.3372769689487547</v>
      </c>
      <c r="Z47" s="25">
        <f>IF('Peak Areas'!AD43=0,0,((('Peak Areas'!AD43*Coefficients!$G$18+Coefficients!$H$18)*$G47)))</f>
        <v>1.2689441083999087</v>
      </c>
      <c r="AA47" s="25">
        <f>IF('Peak Areas'!AE43=0,0,((('Peak Areas'!AE43*Coefficients!$G$18+Coefficients!$H$18)*$G47)))</f>
        <v>48.245613541803721</v>
      </c>
      <c r="AB47" s="25">
        <f>IF('Peak Areas'!AF43=0,0,((('Peak Areas'!AF43*Coefficients!$G$18+Coefficients!$H$18)*$G47)))</f>
        <v>2.7582399138166531</v>
      </c>
      <c r="AC47" s="25">
        <f>IF('Peak Areas'!AG43=0,0,((('Peak Areas'!AG43*Coefficients!$G$7+Coefficients!$H$7)*$G47)))</f>
        <v>0.11919771322479528</v>
      </c>
      <c r="AD47" s="25">
        <f>IF('Peak Areas'!AH43=0,0,((('Peak Areas'!AH43*Coefficients!$G$6+Coefficients!$H$6)*$G47)))</f>
        <v>2.4638275786846155</v>
      </c>
      <c r="AF47" s="25">
        <f>IF('Peak Areas'!L43=0,0,((('Peak Areas'!L43*Coefficients!$G$22+Coefficients!$H$22)*$G47)))</f>
        <v>0</v>
      </c>
      <c r="AG47" s="25">
        <f t="shared" si="0"/>
        <v>48.245613541803721</v>
      </c>
      <c r="AH47" s="25">
        <f t="shared" si="1"/>
        <v>52.27279756402028</v>
      </c>
    </row>
    <row r="48" spans="1:34">
      <c r="A48" s="2" t="str">
        <f>'Peak Areas'!A44</f>
        <v>DIN + HP D</v>
      </c>
      <c r="B48" s="57">
        <f>'Peak Areas'!B44</f>
        <v>45085</v>
      </c>
      <c r="C48" s="2" t="str">
        <f>'Peak Areas'!C44</f>
        <v>Clambank</v>
      </c>
      <c r="D48" s="2">
        <f>'Peak Areas'!D44</f>
        <v>0</v>
      </c>
      <c r="E48" s="2">
        <f>'Peak Areas'!E44</f>
        <v>0</v>
      </c>
      <c r="F48" s="25">
        <f>'Peak Areas'!F44</f>
        <v>0.1</v>
      </c>
      <c r="G48" s="25">
        <f>((1/'Peak Areas'!$G44)*(('Peak Areas'!$H44+('Internal Standard'!$E$10/1000))/'Peak Areas'!$F44)*'Peak Areas'!$J44)*H48</f>
        <v>7.7888227952562852E-2</v>
      </c>
      <c r="H48" s="25">
        <f>(('Internal Standard'!$F$13*('Peak Areas'!G44/'Internal Standard'!$C$10))/'Peak Areas'!K44)</f>
        <v>1.298137132542714</v>
      </c>
      <c r="I48" s="25">
        <f>IF('Peak Areas'!M44=0,0,((('Peak Areas'!M44*Coefficients!$G$21+Coefficients!$H$21)*$G48)))</f>
        <v>1.9412163387034034</v>
      </c>
      <c r="J48" s="25">
        <f>IF('Peak Areas'!N44=0,0,((('Peak Areas'!N44*Coefficients!$G$20+Coefficients!$H$20)*$G48)))</f>
        <v>6.3639662078143333</v>
      </c>
      <c r="K48" s="25">
        <f>IF('Peak Areas'!O44=0,0,((('Peak Areas'!O44*Coefficients!$G$41+Coefficients!$H$41)*$G48)))</f>
        <v>4.1645097644093285E-2</v>
      </c>
      <c r="L48" s="25">
        <f>IF('Peak Areas'!P44=0,0,((('Peak Areas'!P44*Coefficients!$G$10+Coefficients!$H$10)*$G48)))</f>
        <v>0</v>
      </c>
      <c r="M48" s="25">
        <f>IF('Peak Areas'!Q44=0,0,((('Peak Areas'!Q44*Coefficients!$G$32+Coefficients!$H$32)*$G48)))</f>
        <v>22.995402919712539</v>
      </c>
      <c r="N48" s="25">
        <f>IF('Peak Areas'!R44=0,0,((('Peak Areas'!R44*Coefficients!$G$11+Coefficients!$H$11)*$G48)))</f>
        <v>0</v>
      </c>
      <c r="O48" s="25">
        <f>IF('Peak Areas'!S44=0,0,((('Peak Areas'!S44*Coefficients!$G$39+Coefficients!$H$39)*$G48)))</f>
        <v>0.40301769141754124</v>
      </c>
      <c r="P48" s="25">
        <f>IF('Peak Areas'!T44=0,0,((('Peak Areas'!T44*Coefficients!$G$46+Coefficients!$H$46)*$G48)))</f>
        <v>0</v>
      </c>
      <c r="Q48" s="25">
        <f>IF('Peak Areas'!U44=0,0,((('Peak Areas'!U44*Coefficients!$G$51+Coefficients!$H$51)*$G48)))</f>
        <v>0.94997779619203837</v>
      </c>
      <c r="R48" s="25">
        <f>IF('Peak Areas'!V44=0,0,((('Peak Areas'!V44*Coefficients!$G$26+Coefficients!$H$26)*$G48)))</f>
        <v>3.1728917604769951</v>
      </c>
      <c r="S48" s="25">
        <f>IF('Peak Areas'!W44=0,0,((('Peak Areas'!W44*Coefficients!$G$13+Coefficients!$H$13)*$G48)))</f>
        <v>0.22534237294008264</v>
      </c>
      <c r="T48" s="25">
        <f>IF('Peak Areas'!X44=0,0,((('Peak Areas'!X44*Coefficients!$G$12+Coefficients!$H$12)*$G48)))</f>
        <v>0.43604957550629997</v>
      </c>
      <c r="U48" s="25">
        <f>IF('Peak Areas'!Y44=0,0,((('Peak Areas'!Y44*Coefficients!$G$27+Coefficients!$H$27)*$G48)))</f>
        <v>1.971121687612271</v>
      </c>
      <c r="V48" s="25">
        <f>IF('Peak Areas'!Z44=0,0,((('Peak Areas'!Z44*Coefficients!$G$34+Coefficients!$H$34)*$G48)))</f>
        <v>0.45880736020447926</v>
      </c>
      <c r="W48" s="25">
        <f>IF('Peak Areas'!AA44=0,0,((('Peak Areas'!AA44*Coefficients!$G$52+Coefficients!$H$52)*$G48)))</f>
        <v>0.26102531643430193</v>
      </c>
      <c r="X48" s="25">
        <f>IF('Peak Areas'!AB44=0,0,((('Peak Areas'!AB44*Coefficients!$G$33+Coefficients!$H$33)*$G48)))</f>
        <v>0.36610735569670261</v>
      </c>
      <c r="Y48" s="25">
        <f>IF('Peak Areas'!AC44=0,0,((('Peak Areas'!AC44*Coefficients!$G$19+Coefficients!$H$19)*$G48)))</f>
        <v>1.3750190721106372</v>
      </c>
      <c r="Z48" s="25">
        <f>IF('Peak Areas'!AD44=0,0,((('Peak Areas'!AD44*Coefficients!$G$18+Coefficients!$H$18)*$G48)))</f>
        <v>1.1542911345566802</v>
      </c>
      <c r="AA48" s="25">
        <f>IF('Peak Areas'!AE44=0,0,((('Peak Areas'!AE44*Coefficients!$G$18+Coefficients!$H$18)*$G48)))</f>
        <v>44.267886340638839</v>
      </c>
      <c r="AB48" s="25">
        <f>IF('Peak Areas'!AF44=0,0,((('Peak Areas'!AF44*Coefficients!$G$18+Coefficients!$H$18)*$G48)))</f>
        <v>2.5923260069595426</v>
      </c>
      <c r="AC48" s="25">
        <f>IF('Peak Areas'!AG44=0,0,((('Peak Areas'!AG44*Coefficients!$G$7+Coefficients!$H$7)*$G48)))</f>
        <v>0.11346844625652865</v>
      </c>
      <c r="AD48" s="25">
        <f>IF('Peak Areas'!AH44=0,0,((('Peak Areas'!AH44*Coefficients!$G$6+Coefficients!$H$6)*$G48)))</f>
        <v>2.4014725437604851</v>
      </c>
      <c r="AF48" s="25">
        <f>IF('Peak Areas'!L44=0,0,((('Peak Areas'!L44*Coefficients!$G$22+Coefficients!$H$22)*$G48)))</f>
        <v>1.8470795290295767</v>
      </c>
      <c r="AG48" s="25">
        <f t="shared" si="0"/>
        <v>46.114965869668417</v>
      </c>
      <c r="AH48" s="25">
        <f t="shared" si="1"/>
        <v>49.861583011184642</v>
      </c>
    </row>
    <row r="49" spans="1:34">
      <c r="A49" s="2" t="str">
        <f>'Peak Areas'!A45</f>
        <v>DIN + HP E</v>
      </c>
      <c r="B49" s="57">
        <f>'Peak Areas'!B45</f>
        <v>45085</v>
      </c>
      <c r="C49" s="2" t="str">
        <f>'Peak Areas'!C45</f>
        <v>Clambank</v>
      </c>
      <c r="D49" s="2">
        <f>'Peak Areas'!D45</f>
        <v>0</v>
      </c>
      <c r="E49" s="2">
        <f>'Peak Areas'!E45</f>
        <v>0</v>
      </c>
      <c r="F49" s="25">
        <f>'Peak Areas'!F45</f>
        <v>0.1</v>
      </c>
      <c r="G49" s="25">
        <f>((1/'Peak Areas'!$G45)*(('Peak Areas'!$H45+('Internal Standard'!$E$10/1000))/'Peak Areas'!$F45)*'Peak Areas'!$J45)*H49</f>
        <v>7.8627978627978656E-2</v>
      </c>
      <c r="H49" s="25">
        <f>(('Internal Standard'!$F$13*('Peak Areas'!G45/'Internal Standard'!$C$10))/'Peak Areas'!K45)</f>
        <v>1.3104663104663106</v>
      </c>
      <c r="I49" s="25">
        <f>IF('Peak Areas'!M45=0,0,((('Peak Areas'!M45*Coefficients!$G$21+Coefficients!$H$21)*$G49)))</f>
        <v>1.4548109023853617</v>
      </c>
      <c r="J49" s="25">
        <f>IF('Peak Areas'!N45=0,0,((('Peak Areas'!N45*Coefficients!$G$20+Coefficients!$H$20)*$G49)))</f>
        <v>6.2548791699928108</v>
      </c>
      <c r="K49" s="25">
        <f>IF('Peak Areas'!O45=0,0,((('Peak Areas'!O45*Coefficients!$G$41+Coefficients!$H$41)*$G49)))</f>
        <v>3.0418752624780637E-2</v>
      </c>
      <c r="L49" s="25">
        <f>IF('Peak Areas'!P45=0,0,((('Peak Areas'!P45*Coefficients!$G$10+Coefficients!$H$10)*$G49)))</f>
        <v>0</v>
      </c>
      <c r="M49" s="25">
        <f>IF('Peak Areas'!Q45=0,0,((('Peak Areas'!Q45*Coefficients!$G$32+Coefficients!$H$32)*$G49)))</f>
        <v>21.666263253857348</v>
      </c>
      <c r="N49" s="25">
        <f>IF('Peak Areas'!R45=0,0,((('Peak Areas'!R45*Coefficients!$G$11+Coefficients!$H$11)*$G49)))</f>
        <v>0</v>
      </c>
      <c r="O49" s="25">
        <f>IF('Peak Areas'!S45=0,0,((('Peak Areas'!S45*Coefficients!$G$39+Coefficients!$H$39)*$G49)))</f>
        <v>0.39563739285255234</v>
      </c>
      <c r="P49" s="25">
        <f>IF('Peak Areas'!T45=0,0,((('Peak Areas'!T45*Coefficients!$G$46+Coefficients!$H$46)*$G49)))</f>
        <v>0</v>
      </c>
      <c r="Q49" s="25">
        <f>IF('Peak Areas'!U45=0,0,((('Peak Areas'!U45*Coefficients!$G$51+Coefficients!$H$51)*$G49)))</f>
        <v>1.1464070918642393</v>
      </c>
      <c r="R49" s="25">
        <f>IF('Peak Areas'!V45=0,0,((('Peak Areas'!V45*Coefficients!$G$26+Coefficients!$H$26)*$G49)))</f>
        <v>3.1978761703293768</v>
      </c>
      <c r="S49" s="25">
        <f>IF('Peak Areas'!W45=0,0,((('Peak Areas'!W45*Coefficients!$G$13+Coefficients!$H$13)*$G49)))</f>
        <v>0.21331703526915397</v>
      </c>
      <c r="T49" s="25">
        <f>IF('Peak Areas'!X45=0,0,((('Peak Areas'!X45*Coefficients!$G$12+Coefficients!$H$12)*$G49)))</f>
        <v>0.43798532415564162</v>
      </c>
      <c r="U49" s="25">
        <f>IF('Peak Areas'!Y45=0,0,((('Peak Areas'!Y45*Coefficients!$G$27+Coefficients!$H$27)*$G49)))</f>
        <v>1.7344358555263468</v>
      </c>
      <c r="V49" s="25">
        <f>IF('Peak Areas'!Z45=0,0,((('Peak Areas'!Z45*Coefficients!$G$34+Coefficients!$H$34)*$G49)))</f>
        <v>0.4373162389890603</v>
      </c>
      <c r="W49" s="25">
        <f>IF('Peak Areas'!AA45=0,0,((('Peak Areas'!AA45*Coefficients!$G$52+Coefficients!$H$52)*$G49)))</f>
        <v>0.24216667504643818</v>
      </c>
      <c r="X49" s="25">
        <f>IF('Peak Areas'!AB45=0,0,((('Peak Areas'!AB45*Coefficients!$G$33+Coefficients!$H$33)*$G49)))</f>
        <v>0.35299526211835663</v>
      </c>
      <c r="Y49" s="25">
        <f>IF('Peak Areas'!AC45=0,0,((('Peak Areas'!AC45*Coefficients!$G$19+Coefficients!$H$19)*$G49)))</f>
        <v>1.399155253448813</v>
      </c>
      <c r="Z49" s="25">
        <f>IF('Peak Areas'!AD45=0,0,((('Peak Areas'!AD45*Coefficients!$G$18+Coefficients!$H$18)*$G49)))</f>
        <v>1.4219835338559346</v>
      </c>
      <c r="AA49" s="25">
        <f>IF('Peak Areas'!AE45=0,0,((('Peak Areas'!AE45*Coefficients!$G$18+Coefficients!$H$18)*$G49)))</f>
        <v>45.971527866809033</v>
      </c>
      <c r="AB49" s="25">
        <f>IF('Peak Areas'!AF45=0,0,((('Peak Areas'!AF45*Coefficients!$G$18+Coefficients!$H$18)*$G49)))</f>
        <v>2.710893911905738</v>
      </c>
      <c r="AC49" s="25">
        <f>IF('Peak Areas'!AG45=0,0,((('Peak Areas'!AG45*Coefficients!$G$7+Coefficients!$H$7)*$G49)))</f>
        <v>0.12359329660178311</v>
      </c>
      <c r="AD49" s="25">
        <f>IF('Peak Areas'!AH45=0,0,((('Peak Areas'!AH45*Coefficients!$G$6+Coefficients!$H$6)*$G49)))</f>
        <v>2.8264923558352506</v>
      </c>
      <c r="AF49" s="25">
        <f>IF('Peak Areas'!L45=0,0,((('Peak Areas'!L45*Coefficients!$G$22+Coefficients!$H$22)*$G49)))</f>
        <v>1.7187978442829894</v>
      </c>
      <c r="AG49" s="25">
        <f t="shared" si="0"/>
        <v>47.690325711092022</v>
      </c>
      <c r="AH49" s="25">
        <f t="shared" si="1"/>
        <v>51.823203156853694</v>
      </c>
    </row>
  </sheetData>
  <mergeCells count="1">
    <mergeCell ref="A1:H1"/>
  </mergeCells>
  <conditionalFormatting sqref="AH15:AH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AH15:AH49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>
      <selection activeCell="G26" sqref="G26"/>
    </sheetView>
  </sheetViews>
  <sheetFormatPr defaultColWidth="9.109375" defaultRowHeight="13.2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>
      <c r="A1" s="63" t="s">
        <v>63</v>
      </c>
    </row>
    <row r="2" spans="1:47" ht="18">
      <c r="A2" s="63"/>
      <c r="D2" s="81" t="s">
        <v>159</v>
      </c>
      <c r="E2" s="4" t="s">
        <v>128</v>
      </c>
    </row>
    <row r="3" spans="1:47" ht="18">
      <c r="A3" s="63"/>
      <c r="D3" s="82" t="s">
        <v>160</v>
      </c>
      <c r="E3" s="4" t="s">
        <v>129</v>
      </c>
    </row>
    <row r="4" spans="1:47" ht="17.399999999999999">
      <c r="A4" s="63"/>
    </row>
    <row r="5" spans="1:47" ht="15.6">
      <c r="M5" s="83" t="s">
        <v>104</v>
      </c>
      <c r="N5" s="83"/>
      <c r="O5" s="83"/>
    </row>
    <row r="6" spans="1:47" ht="18">
      <c r="M6" s="83"/>
      <c r="N6" s="84" t="s">
        <v>156</v>
      </c>
      <c r="O6" s="83"/>
    </row>
    <row r="7" spans="1:47" s="85" customFormat="1">
      <c r="B7" s="86" t="s">
        <v>110</v>
      </c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9"/>
    </row>
    <row r="8" spans="1:47" s="85" customFormat="1" ht="15.6">
      <c r="B8" s="90" t="s">
        <v>90</v>
      </c>
      <c r="C8" s="91"/>
      <c r="D8" s="92" t="s">
        <v>161</v>
      </c>
      <c r="E8" s="92"/>
      <c r="F8" s="92"/>
      <c r="G8" s="92" t="s">
        <v>96</v>
      </c>
      <c r="H8" s="92"/>
      <c r="I8" s="92"/>
      <c r="J8" s="92" t="s">
        <v>6</v>
      </c>
      <c r="K8" s="92"/>
      <c r="L8" s="92"/>
      <c r="M8" s="92" t="s">
        <v>68</v>
      </c>
      <c r="N8" s="92"/>
      <c r="O8" s="92"/>
      <c r="P8" s="92" t="s">
        <v>7</v>
      </c>
      <c r="Q8" s="92"/>
      <c r="R8" s="92"/>
      <c r="S8" s="92" t="s">
        <v>87</v>
      </c>
      <c r="T8" s="92"/>
      <c r="U8" s="92"/>
      <c r="V8" s="92" t="s">
        <v>121</v>
      </c>
      <c r="W8" s="92"/>
      <c r="X8" s="92"/>
      <c r="Y8" s="92" t="s">
        <v>50</v>
      </c>
      <c r="Z8" s="92"/>
      <c r="AA8" s="92"/>
      <c r="AB8" s="92" t="s">
        <v>15</v>
      </c>
      <c r="AC8" s="92"/>
      <c r="AD8" s="92"/>
      <c r="AE8" s="92" t="s">
        <v>53</v>
      </c>
      <c r="AF8" s="92"/>
      <c r="AG8" s="92"/>
      <c r="AH8" s="92" t="s">
        <v>81</v>
      </c>
      <c r="AI8" s="92"/>
      <c r="AJ8" s="92"/>
      <c r="AK8" s="92" t="s">
        <v>124</v>
      </c>
      <c r="AL8" s="92"/>
      <c r="AM8" s="92"/>
      <c r="AN8" s="92" t="s">
        <v>70</v>
      </c>
      <c r="AO8" s="92"/>
      <c r="AP8" s="92"/>
      <c r="AQ8" s="92" t="s">
        <v>30</v>
      </c>
      <c r="AR8" s="92"/>
      <c r="AS8" s="92"/>
      <c r="AT8" s="92" t="s">
        <v>29</v>
      </c>
      <c r="AU8" s="93"/>
    </row>
    <row r="9" spans="1:47" s="18" customFormat="1" ht="15.6">
      <c r="D9" s="81" t="s">
        <v>159</v>
      </c>
      <c r="E9" s="82" t="s">
        <v>160</v>
      </c>
      <c r="F9" s="94"/>
      <c r="G9" s="81" t="s">
        <v>159</v>
      </c>
      <c r="H9" s="82" t="s">
        <v>160</v>
      </c>
      <c r="I9" s="94"/>
      <c r="J9" s="81" t="s">
        <v>159</v>
      </c>
      <c r="K9" s="82" t="s">
        <v>160</v>
      </c>
      <c r="L9" s="94"/>
      <c r="M9" s="81" t="s">
        <v>159</v>
      </c>
      <c r="N9" s="82" t="s">
        <v>160</v>
      </c>
      <c r="O9" s="94"/>
      <c r="P9" s="81" t="s">
        <v>159</v>
      </c>
      <c r="Q9" s="82" t="s">
        <v>160</v>
      </c>
      <c r="R9" s="94"/>
      <c r="S9" s="81" t="s">
        <v>159</v>
      </c>
      <c r="T9" s="82" t="s">
        <v>160</v>
      </c>
      <c r="U9" s="94"/>
      <c r="V9" s="81" t="s">
        <v>159</v>
      </c>
      <c r="W9" s="82" t="s">
        <v>160</v>
      </c>
      <c r="X9" s="94"/>
      <c r="Y9" s="81" t="s">
        <v>159</v>
      </c>
      <c r="Z9" s="82" t="s">
        <v>160</v>
      </c>
      <c r="AA9" s="94"/>
      <c r="AB9" s="81" t="s">
        <v>159</v>
      </c>
      <c r="AC9" s="82" t="s">
        <v>160</v>
      </c>
      <c r="AD9" s="94"/>
      <c r="AE9" s="81" t="s">
        <v>159</v>
      </c>
      <c r="AF9" s="82" t="s">
        <v>160</v>
      </c>
      <c r="AG9" s="94"/>
      <c r="AH9" s="81" t="s">
        <v>159</v>
      </c>
      <c r="AI9" s="82" t="s">
        <v>160</v>
      </c>
      <c r="AJ9" s="94"/>
      <c r="AK9" s="81" t="s">
        <v>159</v>
      </c>
      <c r="AL9" s="82" t="s">
        <v>160</v>
      </c>
      <c r="AM9" s="94"/>
      <c r="AN9" s="81" t="s">
        <v>159</v>
      </c>
      <c r="AO9" s="82" t="s">
        <v>160</v>
      </c>
      <c r="AP9" s="94"/>
      <c r="AQ9" s="81" t="s">
        <v>159</v>
      </c>
      <c r="AR9" s="82" t="s">
        <v>160</v>
      </c>
      <c r="AS9" s="94"/>
      <c r="AT9" s="81" t="s">
        <v>159</v>
      </c>
      <c r="AU9" s="82" t="s">
        <v>160</v>
      </c>
    </row>
    <row r="11" spans="1:47">
      <c r="B11" s="2" t="str">
        <f>'Peak Areas'!A11</f>
        <v>T0 A</v>
      </c>
      <c r="D11" s="4">
        <f>((Coefficients!$L$21*('Peak Areas'!$H11+('Internal Standard'!$E$10/1000)))/(('Peak Areas'!$G11/1000)*'Peak Areas'!$F11))/1000</f>
        <v>4.6819783407993998E-3</v>
      </c>
      <c r="E11" s="4">
        <f>((Coefficients!$K$21*('Peak Areas'!$H11+('Internal Standard'!$E$10/1000)))/(('Peak Areas'!$G11/1000)*'Peak Areas'!$F11))/1000</f>
        <v>1.5606594469331334E-2</v>
      </c>
      <c r="G11" s="4">
        <f>((Coefficients!$L$41*('Peak Areas'!$H11+('Internal Standard'!$E$10/1000)))/(('Peak Areas'!$G11/1000)*'Peak Areas'!$F11))/1000</f>
        <v>5.1330522197816303E-3</v>
      </c>
      <c r="H11" s="4">
        <f>((Coefficients!$K$41*('Peak Areas'!$H11+('Internal Standard'!$E$10/1000)))/(('Peak Areas'!$G11/1000)*'Peak Areas'!$F11))/1000</f>
        <v>1.7110174065938767E-2</v>
      </c>
      <c r="J11" s="4">
        <f>((Coefficients!$L$10*('Peak Areas'!$H11+('Internal Standard'!$E$10/1000)))/(('Peak Areas'!$G11/1000)*'Peak Areas'!$F11))/1000</f>
        <v>5.1618707896593863E-3</v>
      </c>
      <c r="K11" s="4">
        <f>((Coefficients!$K$10*('Peak Areas'!$H11+('Internal Standard'!$E$10/1000)))/(('Peak Areas'!$G11/1000)*'Peak Areas'!$F11))/1000</f>
        <v>1.7206235965531287E-2</v>
      </c>
      <c r="M11" s="4">
        <f>((Coefficients!$L$32*('Peak Areas'!$H11+('Internal Standard'!$E$10/1000)))/(('Peak Areas'!$G11/1000)*'Peak Areas'!$F11))/1000</f>
        <v>5.4088276327844244E-3</v>
      </c>
      <c r="N11" s="4">
        <f>((Coefficients!$K$32*('Peak Areas'!$H11+('Internal Standard'!$E$10/1000)))/(('Peak Areas'!$G11/1000)*'Peak Areas'!$F11))/1000</f>
        <v>1.8029425442614752E-2</v>
      </c>
      <c r="P11" s="4">
        <f>((Coefficients!$L$11*('Peak Areas'!$H11+('Internal Standard'!$E$10/1000)))/(('Peak Areas'!$G11/1000)*'Peak Areas'!$F11))/1000</f>
        <v>3.9688550427762394E-3</v>
      </c>
      <c r="Q11" s="4">
        <f>((Coefficients!$K$11*('Peak Areas'!$H11+('Internal Standard'!$E$10/1000)))/(('Peak Areas'!$G11/1000)*'Peak Areas'!$F11))/1000</f>
        <v>1.3229516809254133E-2</v>
      </c>
      <c r="S11" s="4">
        <f>((Coefficients!$L$39*('Peak Areas'!$H11+('Internal Standard'!$E$10/1000)))/(('Peak Areas'!$G11/1000)*'Peak Areas'!$F11))/1000</f>
        <v>3.0322631872901373E-3</v>
      </c>
      <c r="T11" s="4">
        <f>((Coefficients!$K$39*('Peak Areas'!$H11+('Internal Standard'!$E$10/1000)))/(('Peak Areas'!$G11/1000)*'Peak Areas'!$F11))/1000</f>
        <v>1.010754395763379E-2</v>
      </c>
      <c r="V11" s="4">
        <f>((Coefficients!$L$51*('Peak Areas'!$H11+('Internal Standard'!$E$10/1000)))/(('Peak Areas'!$G11/1000)*'Peak Areas'!$F11))/1000</f>
        <v>4.1953557071628478E-3</v>
      </c>
      <c r="W11" s="4">
        <f>((Coefficients!$K$51*('Peak Areas'!$H11+('Internal Standard'!$E$10/1000)))/(('Peak Areas'!$G11/1000)*'Peak Areas'!$F11))/1000</f>
        <v>1.3984519023876159E-2</v>
      </c>
      <c r="Y11" s="4">
        <f>((Coefficients!$L$26*('Peak Areas'!$H11+('Internal Standard'!$E$10/1000)))/(('Peak Areas'!$G11/1000)*'Peak Areas'!$F11))/1000</f>
        <v>3.6166143786114553E-3</v>
      </c>
      <c r="Z11" s="4">
        <f>((Coefficients!$K$26*('Peak Areas'!$H11+('Internal Standard'!$E$10/1000)))/(('Peak Areas'!$G11/1000)*'Peak Areas'!$F11))/1000</f>
        <v>1.2055381262038185E-2</v>
      </c>
      <c r="AB11" s="4">
        <f>((Coefficients!$L$12*('Peak Areas'!$H11+('Internal Standard'!$E$10/1000)))/(('Peak Areas'!$G11/1000)*'Peak Areas'!$F11))/1000</f>
        <v>3.7754427175618909E-3</v>
      </c>
      <c r="AC11" s="4">
        <f>((Coefficients!$K$12*('Peak Areas'!$H11+('Internal Standard'!$E$10/1000)))/(('Peak Areas'!$G11/1000)*'Peak Areas'!$F11))/1000</f>
        <v>1.2584809058539637E-2</v>
      </c>
      <c r="AE11" s="4">
        <f>((Coefficients!$L$27*('Peak Areas'!$H11+('Internal Standard'!$E$10/1000)))/(('Peak Areas'!$G11/1000)*'Peak Areas'!$F11))/1000</f>
        <v>4.565258870209702E-3</v>
      </c>
      <c r="AF11" s="4">
        <f>((Coefficients!$K$27*('Peak Areas'!$H11+('Internal Standard'!$E$10/1000)))/(('Peak Areas'!$G11/1000)*'Peak Areas'!$F11))/1000</f>
        <v>1.5217529567365674E-2</v>
      </c>
      <c r="AH11" s="4">
        <f>((Coefficients!$L$34*('Peak Areas'!$H11+('Internal Standard'!$E$10/1000)))/(('Peak Areas'!$G11/1000)*'Peak Areas'!$F11))/1000</f>
        <v>3.4832721825825059E-3</v>
      </c>
      <c r="AI11" s="4">
        <f>((Coefficients!$K$34*('Peak Areas'!$H11+('Internal Standard'!$E$10/1000)))/(('Peak Areas'!$G11/1000)*'Peak Areas'!$F11))/1000</f>
        <v>1.1610907275275018E-2</v>
      </c>
      <c r="AK11" s="4">
        <f>((Coefficients!$L$52*('Peak Areas'!$H11+('Internal Standard'!$E$10/1000)))/(('Peak Areas'!$G11/1000)*'Peak Areas'!$F11))/1000</f>
        <v>4.5783129065877443E-3</v>
      </c>
      <c r="AL11" s="4">
        <f>((Coefficients!$K$52*('Peak Areas'!$H11+('Internal Standard'!$E$10/1000)))/(('Peak Areas'!$G11/1000)*'Peak Areas'!$F11))/1000</f>
        <v>1.5261043021959146E-2</v>
      </c>
      <c r="AN11" s="4">
        <f>((Coefficients!$L$33*('Peak Areas'!$H11+('Internal Standard'!$E$10/1000)))/(('Peak Areas'!$G11/1000)*'Peak Areas'!$F11))/1000</f>
        <v>3.6198050914072097E-3</v>
      </c>
      <c r="AO11" s="4">
        <f>((Coefficients!$K$33*('Peak Areas'!$H11+('Internal Standard'!$E$10/1000)))/(('Peak Areas'!$G11/1000)*'Peak Areas'!$F11))/1000</f>
        <v>1.2066016971357365E-2</v>
      </c>
      <c r="AQ11" s="4">
        <f>((Coefficients!$L$19*('Peak Areas'!$H11+('Internal Standard'!$E$10/1000)))/(('Peak Areas'!$G11/1000)*'Peak Areas'!$F11))/1000</f>
        <v>1.637149018425053E-2</v>
      </c>
      <c r="AR11" s="4">
        <f>((Coefficients!$K$19*('Peak Areas'!$H11+('Internal Standard'!$E$10/1000)))/(('Peak Areas'!$G11/1000)*'Peak Areas'!$F11))/1000</f>
        <v>5.4571633947501766E-2</v>
      </c>
      <c r="AT11" s="4">
        <f>((Coefficients!$L$18*('Peak Areas'!$H11+('Internal Standard'!$E$10/1000)))/(('Peak Areas'!$G11/1000)*'Peak Areas'!$F11))/1000</f>
        <v>1.2932922328930854E-2</v>
      </c>
      <c r="AU11" s="4">
        <f>((Coefficients!$K$18*('Peak Areas'!$H11+('Internal Standard'!$E$10/1000)))/(('Peak Areas'!$G11/1000)*'Peak Areas'!$F11))/1000</f>
        <v>4.3109741096436179E-2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Catherine Schlenker</cp:lastModifiedBy>
  <dcterms:created xsi:type="dcterms:W3CDTF">2012-02-03T19:24:55Z</dcterms:created>
  <dcterms:modified xsi:type="dcterms:W3CDTF">2023-06-21T16:53:10Z</dcterms:modified>
</cp:coreProperties>
</file>