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795A8503-99E5-474D-9D11-6A672FE37D70}" xr6:coauthVersionLast="47" xr6:coauthVersionMax="47" xr10:uidLastSave="{00000000-0000-0000-0000-000000000000}"/>
  <bookViews>
    <workbookView xWindow="11544" yWindow="336" windowWidth="11496" windowHeight="12024" activeTab="7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8" r:id="rId5"/>
    <sheet name="All Nutrients" sheetId="5" r:id="rId6"/>
    <sheet name="All Nutrients zeroes" sheetId="6" r:id="rId7"/>
    <sheet name="PA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" i="6"/>
  <c r="H3" i="5"/>
  <c r="J3" i="5" s="1"/>
  <c r="L3" i="5"/>
  <c r="M3" i="5"/>
  <c r="N3" i="5"/>
  <c r="O3" i="5"/>
  <c r="H4" i="5"/>
  <c r="J4" i="5" s="1"/>
  <c r="L4" i="5"/>
  <c r="M4" i="5"/>
  <c r="N4" i="5"/>
  <c r="O4" i="5"/>
  <c r="H5" i="5"/>
  <c r="J5" i="5"/>
  <c r="L5" i="5"/>
  <c r="M5" i="5"/>
  <c r="N5" i="5"/>
  <c r="O5" i="5"/>
  <c r="Q5" i="5"/>
  <c r="S5" i="5" s="1"/>
  <c r="H6" i="5"/>
  <c r="J6" i="5" s="1"/>
  <c r="L6" i="5"/>
  <c r="M6" i="5"/>
  <c r="N6" i="5"/>
  <c r="O6" i="5"/>
  <c r="H7" i="5"/>
  <c r="J7" i="5" s="1"/>
  <c r="L7" i="5"/>
  <c r="M7" i="5"/>
  <c r="N7" i="5"/>
  <c r="O7" i="5"/>
  <c r="H8" i="5"/>
  <c r="J8" i="5" s="1"/>
  <c r="L8" i="5"/>
  <c r="M8" i="5"/>
  <c r="N8" i="5"/>
  <c r="O8" i="5"/>
  <c r="H9" i="5"/>
  <c r="Q9" i="5" s="1"/>
  <c r="J9" i="5"/>
  <c r="L9" i="5"/>
  <c r="M9" i="5"/>
  <c r="N9" i="5"/>
  <c r="O9" i="5"/>
  <c r="H10" i="5"/>
  <c r="J10" i="5" s="1"/>
  <c r="L10" i="5"/>
  <c r="M10" i="5"/>
  <c r="N10" i="5"/>
  <c r="O10" i="5"/>
  <c r="Q10" i="5"/>
  <c r="S10" i="5" s="1"/>
  <c r="H11" i="5"/>
  <c r="J11" i="5" s="1"/>
  <c r="L11" i="5"/>
  <c r="M11" i="5"/>
  <c r="N11" i="5"/>
  <c r="O11" i="5"/>
  <c r="H12" i="5"/>
  <c r="J12" i="5" s="1"/>
  <c r="L12" i="5"/>
  <c r="M12" i="5"/>
  <c r="N12" i="5"/>
  <c r="O12" i="5"/>
  <c r="H13" i="5"/>
  <c r="Q13" i="5" s="1"/>
  <c r="L13" i="5"/>
  <c r="M13" i="5"/>
  <c r="N13" i="5"/>
  <c r="O13" i="5"/>
  <c r="H14" i="5"/>
  <c r="J14" i="5" s="1"/>
  <c r="L14" i="5"/>
  <c r="M14" i="5"/>
  <c r="N14" i="5"/>
  <c r="O14" i="5"/>
  <c r="H15" i="5"/>
  <c r="J15" i="5" s="1"/>
  <c r="L15" i="5"/>
  <c r="M15" i="5"/>
  <c r="N15" i="5"/>
  <c r="O15" i="5"/>
  <c r="H16" i="5"/>
  <c r="J16" i="5" s="1"/>
  <c r="L16" i="5"/>
  <c r="M16" i="5"/>
  <c r="N16" i="5"/>
  <c r="O16" i="5"/>
  <c r="H17" i="5"/>
  <c r="J17" i="5" s="1"/>
  <c r="L17" i="5"/>
  <c r="M17" i="5"/>
  <c r="N17" i="5"/>
  <c r="O17" i="5"/>
  <c r="H18" i="5"/>
  <c r="J18" i="5" s="1"/>
  <c r="L18" i="5"/>
  <c r="M18" i="5"/>
  <c r="N18" i="5"/>
  <c r="O18" i="5"/>
  <c r="H19" i="5"/>
  <c r="J19" i="5" s="1"/>
  <c r="L19" i="5"/>
  <c r="M19" i="5"/>
  <c r="N19" i="5"/>
  <c r="O19" i="5"/>
  <c r="H20" i="5"/>
  <c r="J20" i="5" s="1"/>
  <c r="L20" i="5"/>
  <c r="M20" i="5"/>
  <c r="N20" i="5"/>
  <c r="O20" i="5"/>
  <c r="H21" i="5"/>
  <c r="J21" i="5" s="1"/>
  <c r="L21" i="5"/>
  <c r="M21" i="5"/>
  <c r="N21" i="5"/>
  <c r="O21" i="5"/>
  <c r="H22" i="5"/>
  <c r="J22" i="5" s="1"/>
  <c r="L22" i="5"/>
  <c r="M22" i="5"/>
  <c r="N22" i="5"/>
  <c r="O22" i="5"/>
  <c r="H23" i="5"/>
  <c r="J23" i="5" s="1"/>
  <c r="L23" i="5"/>
  <c r="M23" i="5"/>
  <c r="N23" i="5"/>
  <c r="O23" i="5"/>
  <c r="H24" i="5"/>
  <c r="J24" i="5" s="1"/>
  <c r="L24" i="5"/>
  <c r="M24" i="5"/>
  <c r="N24" i="5"/>
  <c r="O24" i="5"/>
  <c r="H25" i="5"/>
  <c r="J25" i="5" s="1"/>
  <c r="L25" i="5"/>
  <c r="M25" i="5"/>
  <c r="N25" i="5"/>
  <c r="O25" i="5"/>
  <c r="H26" i="5"/>
  <c r="J26" i="5" s="1"/>
  <c r="L26" i="5"/>
  <c r="M26" i="5"/>
  <c r="N26" i="5"/>
  <c r="O26" i="5"/>
  <c r="H27" i="5"/>
  <c r="J27" i="5" s="1"/>
  <c r="L27" i="5"/>
  <c r="M27" i="5"/>
  <c r="N27" i="5"/>
  <c r="O27" i="5"/>
  <c r="H28" i="5"/>
  <c r="J28" i="5" s="1"/>
  <c r="L28" i="5"/>
  <c r="M28" i="5"/>
  <c r="N28" i="5"/>
  <c r="O28" i="5"/>
  <c r="H29" i="5"/>
  <c r="J29" i="5" s="1"/>
  <c r="L29" i="5"/>
  <c r="M29" i="5"/>
  <c r="N29" i="5"/>
  <c r="O29" i="5"/>
  <c r="H2" i="5"/>
  <c r="J2" i="5" s="1"/>
  <c r="L2" i="5"/>
  <c r="M2" i="5"/>
  <c r="N2" i="5"/>
  <c r="O2" i="5"/>
  <c r="O29" i="6"/>
  <c r="N29" i="6"/>
  <c r="M29" i="6"/>
  <c r="L29" i="6"/>
  <c r="H29" i="6"/>
  <c r="Q29" i="6" s="1"/>
  <c r="O28" i="6"/>
  <c r="N28" i="6"/>
  <c r="M28" i="6"/>
  <c r="L28" i="6"/>
  <c r="H28" i="6"/>
  <c r="J28" i="6" s="1"/>
  <c r="O27" i="6"/>
  <c r="N27" i="6"/>
  <c r="M27" i="6"/>
  <c r="L27" i="6"/>
  <c r="H27" i="6"/>
  <c r="Q27" i="6" s="1"/>
  <c r="O26" i="6"/>
  <c r="N26" i="6"/>
  <c r="M26" i="6"/>
  <c r="L26" i="6"/>
  <c r="H26" i="6"/>
  <c r="Q26" i="6" s="1"/>
  <c r="S26" i="6" s="1"/>
  <c r="O25" i="6"/>
  <c r="N25" i="6"/>
  <c r="M25" i="6"/>
  <c r="L25" i="6"/>
  <c r="H25" i="6"/>
  <c r="Q25" i="6" s="1"/>
  <c r="O24" i="6"/>
  <c r="N24" i="6"/>
  <c r="M24" i="6"/>
  <c r="L24" i="6"/>
  <c r="H24" i="6"/>
  <c r="J24" i="6" s="1"/>
  <c r="O23" i="6"/>
  <c r="N23" i="6"/>
  <c r="M23" i="6"/>
  <c r="L23" i="6"/>
  <c r="H23" i="6"/>
  <c r="Q23" i="6" s="1"/>
  <c r="O22" i="6"/>
  <c r="N22" i="6"/>
  <c r="M22" i="6"/>
  <c r="L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H20" i="6"/>
  <c r="Q20" i="6" s="1"/>
  <c r="O19" i="6"/>
  <c r="N19" i="6"/>
  <c r="M19" i="6"/>
  <c r="L19" i="6"/>
  <c r="H19" i="6"/>
  <c r="Q19" i="6" s="1"/>
  <c r="O18" i="6"/>
  <c r="N18" i="6"/>
  <c r="M18" i="6"/>
  <c r="L18" i="6"/>
  <c r="H18" i="6"/>
  <c r="Q18" i="6" s="1"/>
  <c r="O17" i="6"/>
  <c r="N17" i="6"/>
  <c r="M17" i="6"/>
  <c r="L17" i="6"/>
  <c r="H17" i="6"/>
  <c r="Q17" i="6" s="1"/>
  <c r="O16" i="6"/>
  <c r="N16" i="6"/>
  <c r="M16" i="6"/>
  <c r="L16" i="6"/>
  <c r="H16" i="6"/>
  <c r="Q16" i="6" s="1"/>
  <c r="O15" i="6"/>
  <c r="N15" i="6"/>
  <c r="M15" i="6"/>
  <c r="L15" i="6"/>
  <c r="H15" i="6"/>
  <c r="Q15" i="6" s="1"/>
  <c r="O14" i="6"/>
  <c r="N14" i="6"/>
  <c r="M14" i="6"/>
  <c r="L14" i="6"/>
  <c r="H14" i="6"/>
  <c r="Q14" i="6" s="1"/>
  <c r="O13" i="6"/>
  <c r="N13" i="6"/>
  <c r="M13" i="6"/>
  <c r="L13" i="6"/>
  <c r="H13" i="6"/>
  <c r="Q13" i="6" s="1"/>
  <c r="O12" i="6"/>
  <c r="N12" i="6"/>
  <c r="M12" i="6"/>
  <c r="L12" i="6"/>
  <c r="H12" i="6"/>
  <c r="Q12" i="6" s="1"/>
  <c r="O11" i="6"/>
  <c r="N11" i="6"/>
  <c r="M11" i="6"/>
  <c r="L11" i="6"/>
  <c r="H11" i="6"/>
  <c r="Q11" i="6" s="1"/>
  <c r="O10" i="6"/>
  <c r="N10" i="6"/>
  <c r="M10" i="6"/>
  <c r="L10" i="6"/>
  <c r="H10" i="6"/>
  <c r="Q10" i="6" s="1"/>
  <c r="O9" i="6"/>
  <c r="N9" i="6"/>
  <c r="M9" i="6"/>
  <c r="L9" i="6"/>
  <c r="H9" i="6"/>
  <c r="J9" i="6" s="1"/>
  <c r="O8" i="6"/>
  <c r="N8" i="6"/>
  <c r="M8" i="6"/>
  <c r="L8" i="6"/>
  <c r="H8" i="6"/>
  <c r="Q8" i="6" s="1"/>
  <c r="O7" i="6"/>
  <c r="N7" i="6"/>
  <c r="M7" i="6"/>
  <c r="L7" i="6"/>
  <c r="H7" i="6"/>
  <c r="Q7" i="6" s="1"/>
  <c r="O6" i="6"/>
  <c r="N6" i="6"/>
  <c r="M6" i="6"/>
  <c r="L6" i="6"/>
  <c r="H6" i="6"/>
  <c r="Q6" i="6" s="1"/>
  <c r="S6" i="6" s="1"/>
  <c r="O5" i="6"/>
  <c r="N5" i="6"/>
  <c r="M5" i="6"/>
  <c r="L5" i="6"/>
  <c r="H5" i="6"/>
  <c r="J5" i="6" s="1"/>
  <c r="O4" i="6"/>
  <c r="N4" i="6"/>
  <c r="M4" i="6"/>
  <c r="L4" i="6"/>
  <c r="H4" i="6"/>
  <c r="Q4" i="6" s="1"/>
  <c r="O3" i="6"/>
  <c r="N3" i="6"/>
  <c r="M3" i="6"/>
  <c r="L3" i="6"/>
  <c r="H3" i="6"/>
  <c r="Q3" i="6" s="1"/>
  <c r="O2" i="6"/>
  <c r="N2" i="6"/>
  <c r="M2" i="6"/>
  <c r="L2" i="6"/>
  <c r="H2" i="6"/>
  <c r="J2" i="6" s="1"/>
  <c r="S7" i="6" l="1"/>
  <c r="S8" i="6"/>
  <c r="S12" i="6"/>
  <c r="S16" i="6"/>
  <c r="S20" i="6"/>
  <c r="S15" i="6"/>
  <c r="S13" i="6"/>
  <c r="S13" i="5"/>
  <c r="S9" i="5"/>
  <c r="Q28" i="6"/>
  <c r="S28" i="6" s="1"/>
  <c r="Q6" i="5"/>
  <c r="S6" i="5" s="1"/>
  <c r="Q11" i="5"/>
  <c r="S11" i="5" s="1"/>
  <c r="J13" i="5"/>
  <c r="Q7" i="5"/>
  <c r="S7" i="5" s="1"/>
  <c r="J26" i="6"/>
  <c r="S10" i="6"/>
  <c r="J13" i="6"/>
  <c r="S17" i="6"/>
  <c r="Q24" i="6"/>
  <c r="S24" i="6" s="1"/>
  <c r="J8" i="6"/>
  <c r="S14" i="6"/>
  <c r="S22" i="6"/>
  <c r="S3" i="6"/>
  <c r="J6" i="6"/>
  <c r="S19" i="6"/>
  <c r="J3" i="6"/>
  <c r="J7" i="6"/>
  <c r="S11" i="6"/>
  <c r="J17" i="6"/>
  <c r="J22" i="6"/>
  <c r="S25" i="6"/>
  <c r="S27" i="6"/>
  <c r="S29" i="6"/>
  <c r="J16" i="6"/>
  <c r="J20" i="6"/>
  <c r="S23" i="6"/>
  <c r="S4" i="6"/>
  <c r="Q9" i="6"/>
  <c r="S9" i="6" s="1"/>
  <c r="J14" i="6"/>
  <c r="S18" i="6"/>
  <c r="S21" i="6"/>
  <c r="Q12" i="5"/>
  <c r="S12" i="5" s="1"/>
  <c r="Q8" i="5"/>
  <c r="S8" i="5" s="1"/>
  <c r="Q2" i="6"/>
  <c r="S2" i="6" s="1"/>
  <c r="J12" i="6"/>
  <c r="J15" i="6"/>
  <c r="J19" i="6"/>
  <c r="J23" i="6"/>
  <c r="J4" i="6"/>
  <c r="Q5" i="6"/>
  <c r="S5" i="6" s="1"/>
  <c r="J10" i="6"/>
  <c r="J11" i="6"/>
  <c r="J18" i="6"/>
  <c r="J27" i="6"/>
  <c r="Q4" i="5"/>
  <c r="S4" i="5" s="1"/>
  <c r="Q3" i="5"/>
  <c r="S3" i="5" s="1"/>
  <c r="Q29" i="5"/>
  <c r="S29" i="5" s="1"/>
  <c r="Q28" i="5"/>
  <c r="S28" i="5" s="1"/>
  <c r="Q27" i="5"/>
  <c r="S27" i="5" s="1"/>
  <c r="Q26" i="5"/>
  <c r="S26" i="5" s="1"/>
  <c r="Q25" i="5"/>
  <c r="S25" i="5" s="1"/>
  <c r="Q24" i="5"/>
  <c r="S24" i="5" s="1"/>
  <c r="Q23" i="5"/>
  <c r="S23" i="5" s="1"/>
  <c r="Q22" i="5"/>
  <c r="S22" i="5" s="1"/>
  <c r="Q21" i="5"/>
  <c r="S21" i="5" s="1"/>
  <c r="Q20" i="5"/>
  <c r="S20" i="5" s="1"/>
  <c r="Q19" i="5"/>
  <c r="S19" i="5" s="1"/>
  <c r="Q18" i="5"/>
  <c r="S18" i="5" s="1"/>
  <c r="Q17" i="5"/>
  <c r="S17" i="5" s="1"/>
  <c r="Q16" i="5"/>
  <c r="S16" i="5" s="1"/>
  <c r="Q15" i="5"/>
  <c r="S15" i="5" s="1"/>
  <c r="Q14" i="5"/>
  <c r="S14" i="5" s="1"/>
  <c r="Q2" i="5"/>
  <c r="S2" i="5" s="1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18D89D20-12C3-4A85-8932-CB79BA65E0F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for 4-5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B5E86E86-95FC-4F3A-B3CE-BA40E0080FC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24B88259-7E17-423E-B827-764EAA9C0848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<sst xmlns="http://schemas.openxmlformats.org/spreadsheetml/2006/main" count="237" uniqueCount="50">
  <si>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</si>
  <si>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</si>
  <si>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</si>
  <si>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</si>
  <si>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</si>
  <si>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</si>
  <si>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</si>
  <si>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</si>
  <si>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</si>
  <si>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</si>
  <si>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</si>
  <si>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</si>
  <si>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</si>
  <si>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</si>
  <si>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</si>
  <si>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</si>
  <si>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</si>
  <si>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</si>
  <si>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</si>
  <si>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</si>
  <si>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</si>
  <si>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</si>
  <si>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</si>
  <si>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</si>
  <si>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</si>
  <si>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</si>
  <si>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</si>
  <si>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</si>
  <si>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</si>
  <si>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</si>
  <si>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</si>
  <si>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</si>
  <si>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</si>
  <si>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</si>
  <si>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</si>
  <si>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</si>
  <si>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</si>
  <si>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</si>
  <si>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</si>
  <si>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</si>
  <si>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</si>
  <si>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</si>
  <si>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</si>
  <si>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</si>
  <si>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</si>
  <si>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</si>
  <si>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</si>
  <si>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</si>
  <si>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FvFm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</si>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</sst>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9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22" fontId="0" fillId="0" borderId="0" xfId="0" applyNumberFormat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topLeftCell="A14" workbookViewId="0">
      <selection activeCell="F32" sqref="F3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14.036334138389943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13.708982816418985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14.083207164041358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14.523581267430187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13.941224594653459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8.2717035450018486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6.4995747435923992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6.5982173794525245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7.3456470712085311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6.6583246351293015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41.725357811752161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45.57919640177203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47.769846493491691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45.622691463111451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50.77849692303063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16.794673615872615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11.489119586564128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9.8229665092657363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10.627566482423406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8.9123751095545636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9.4389385740052045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9.484729690305258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9.606553169140339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11.1136417248473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8.2944750044549576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30.451355772084089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42.620422971600497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39.939351297018746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33.349487713118513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36.842672691199233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35.44996001290734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33.240588541145542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33.076197709584065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39.479083413544579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42.697279501049209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K2:K38"/>
  <sheetViews>
    <sheetView workbookViewId="0">
      <selection sqref="A1:XFD1048576"/>
    </sheetView>
  </sheetViews>
  <sheetFormatPr defaultRowHeight="14.4"/>
  <cols>
    <col min="11" max="11" width="14.6640625" bestFit="1" customWidth="1"/>
  </cols>
  <sheetData>
    <row r="2" spans="11:11">
      <c r="K2" s="13"/>
    </row>
    <row r="3" spans="11:11">
      <c r="K3" s="13"/>
    </row>
    <row r="4" spans="11:11">
      <c r="K4" s="13"/>
    </row>
    <row r="5" spans="11:11">
      <c r="K5" s="13"/>
    </row>
    <row r="6" spans="11:11">
      <c r="K6" s="13"/>
    </row>
    <row r="7" spans="11:11">
      <c r="K7" s="13"/>
    </row>
    <row r="8" spans="11:11">
      <c r="K8" s="13"/>
    </row>
    <row r="9" spans="11:11">
      <c r="K9" s="13"/>
    </row>
    <row r="10" spans="11:11">
      <c r="K10" s="13"/>
    </row>
    <row r="11" spans="11:11">
      <c r="K11" s="13"/>
    </row>
    <row r="12" spans="11:11">
      <c r="K12" s="13"/>
    </row>
    <row r="13" spans="11:11">
      <c r="K13" s="13"/>
    </row>
    <row r="14" spans="11:11">
      <c r="K14" s="13"/>
    </row>
    <row r="15" spans="11:11">
      <c r="K15" s="13"/>
    </row>
    <row r="16" spans="11:11">
      <c r="K16" s="13"/>
    </row>
    <row r="17" spans="11:11">
      <c r="K17" s="13"/>
    </row>
    <row r="18" spans="11:11">
      <c r="K18" s="13"/>
    </row>
    <row r="19" spans="11:11">
      <c r="K19" s="13"/>
    </row>
    <row r="20" spans="11:11">
      <c r="K20" s="13"/>
    </row>
    <row r="21" spans="11:11">
      <c r="K21" s="13"/>
    </row>
    <row r="22" spans="11:11">
      <c r="K22" s="13"/>
    </row>
    <row r="23" spans="11:11">
      <c r="K23" s="13"/>
    </row>
    <row r="24" spans="11:11">
      <c r="K24" s="13"/>
    </row>
    <row r="25" spans="11:11">
      <c r="K25" s="13"/>
    </row>
    <row r="26" spans="11:11">
      <c r="K26" s="13"/>
    </row>
    <row r="27" spans="11:11">
      <c r="K27" s="13"/>
    </row>
    <row r="28" spans="11:11">
      <c r="K28" s="13"/>
    </row>
    <row r="29" spans="11:11">
      <c r="K29" s="13"/>
    </row>
    <row r="30" spans="11:11">
      <c r="K30" s="13"/>
    </row>
    <row r="31" spans="11:11">
      <c r="K31" s="13"/>
    </row>
    <row r="32" spans="11:11">
      <c r="K32" s="13"/>
    </row>
    <row r="33" spans="11:11">
      <c r="K33" s="13"/>
    </row>
    <row r="34" spans="11:11">
      <c r="K34" s="13"/>
    </row>
    <row r="35" spans="11:11">
      <c r="K35" s="13"/>
    </row>
    <row r="36" spans="11:11">
      <c r="K36" s="13"/>
    </row>
    <row r="37" spans="11:11">
      <c r="K37" s="13"/>
    </row>
    <row r="38" spans="11:11">
      <c r="K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K2:K37"/>
  <sheetViews>
    <sheetView topLeftCell="A5" workbookViewId="0">
      <selection activeCell="A5" sqref="A1:XFD1048576"/>
    </sheetView>
  </sheetViews>
  <sheetFormatPr defaultRowHeight="14.4"/>
  <cols>
    <col min="11" max="11" width="14.6640625" bestFit="1" customWidth="1"/>
  </cols>
  <sheetData>
    <row r="2" spans="11:11">
      <c r="K2" s="13"/>
    </row>
    <row r="3" spans="11:11">
      <c r="K3" s="13"/>
    </row>
    <row r="4" spans="11:11">
      <c r="K4" s="13"/>
    </row>
    <row r="5" spans="11:11">
      <c r="K5" s="13"/>
    </row>
    <row r="6" spans="11:11">
      <c r="K6" s="13"/>
    </row>
    <row r="7" spans="11:11">
      <c r="K7" s="13"/>
    </row>
    <row r="8" spans="11:11">
      <c r="K8" s="13"/>
    </row>
    <row r="9" spans="11:11">
      <c r="K9" s="13"/>
    </row>
    <row r="10" spans="11:11">
      <c r="K10" s="13"/>
    </row>
    <row r="11" spans="11:11">
      <c r="K11" s="13"/>
    </row>
    <row r="12" spans="11:11">
      <c r="K12" s="13"/>
    </row>
    <row r="13" spans="11:11">
      <c r="K13" s="13"/>
    </row>
    <row r="14" spans="11:11">
      <c r="K14" s="13"/>
    </row>
    <row r="15" spans="11:11">
      <c r="K15" s="13"/>
    </row>
    <row r="16" spans="11:11">
      <c r="K16" s="13"/>
    </row>
    <row r="17" spans="11:11">
      <c r="K17" s="13"/>
    </row>
    <row r="18" spans="11:11">
      <c r="K18" s="13"/>
    </row>
    <row r="19" spans="11:11">
      <c r="K19" s="13"/>
    </row>
    <row r="20" spans="11:11">
      <c r="K20" s="13"/>
    </row>
    <row r="21" spans="11:11">
      <c r="K21" s="13"/>
    </row>
    <row r="22" spans="11:11">
      <c r="K22" s="13"/>
    </row>
    <row r="23" spans="11:11">
      <c r="K23" s="13"/>
    </row>
    <row r="24" spans="11:11">
      <c r="K24" s="13"/>
    </row>
    <row r="25" spans="11:11">
      <c r="K25" s="13"/>
    </row>
    <row r="26" spans="11:11">
      <c r="K26" s="13"/>
    </row>
    <row r="27" spans="11:11">
      <c r="K27" s="13"/>
    </row>
    <row r="28" spans="11:11">
      <c r="K28" s="13"/>
    </row>
    <row r="29" spans="11:11">
      <c r="K29" s="13"/>
    </row>
    <row r="30" spans="11:11">
      <c r="K30" s="13"/>
    </row>
    <row r="31" spans="11:11">
      <c r="K31" s="13"/>
    </row>
    <row r="32" spans="11:11">
      <c r="K32" s="13"/>
    </row>
    <row r="33" spans="11:11">
      <c r="K33" s="13"/>
    </row>
    <row r="34" spans="11:11">
      <c r="K34" s="13"/>
    </row>
    <row r="35" spans="11:11">
      <c r="K35" s="13"/>
    </row>
    <row r="36" spans="11:11">
      <c r="K36" s="13"/>
    </row>
    <row r="37" spans="11:11">
      <c r="K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O38"/>
  <sheetViews>
    <sheetView workbookViewId="0">
      <selection sqref="A1:XFD1048576"/>
    </sheetView>
  </sheetViews>
  <sheetFormatPr defaultRowHeight="14.4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7"/>
      <c r="N1" s="16"/>
      <c r="O1" s="16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8"/>
      <c r="L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8"/>
      <c r="L7" s="7"/>
    </row>
    <row r="8" spans="1:15">
      <c r="A8" s="7"/>
      <c r="B8" s="7"/>
      <c r="C8" s="7"/>
      <c r="D8" s="7"/>
      <c r="E8" s="7"/>
      <c r="F8" s="7"/>
      <c r="G8" s="7"/>
      <c r="H8" s="7"/>
      <c r="I8" s="7"/>
      <c r="J8" s="7"/>
      <c r="K8" s="8"/>
      <c r="L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8"/>
      <c r="L9" s="7"/>
    </row>
    <row r="10" spans="1:15">
      <c r="A10" s="7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8"/>
      <c r="L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</row>
    <row r="14" spans="1:15">
      <c r="A14" s="7"/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</row>
    <row r="15" spans="1:15">
      <c r="A15" s="7"/>
      <c r="B15" s="7"/>
      <c r="C15" s="7"/>
      <c r="D15" s="7"/>
      <c r="E15" s="7"/>
      <c r="F15" s="7"/>
      <c r="G15" s="7"/>
      <c r="H15" s="7"/>
      <c r="I15" s="7"/>
      <c r="J15" s="7"/>
      <c r="K15" s="8"/>
      <c r="L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>
      <c r="A35" s="7"/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F73-781B-4160-B4E4-CB3EDF22DF4E}">
  <dimension ref="A1:O38"/>
  <sheetViews>
    <sheetView workbookViewId="0">
      <selection sqref="A1:XFD1048576"/>
    </sheetView>
  </sheetViews>
  <sheetFormatPr defaultRowHeight="14.4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7"/>
      <c r="N1" s="16"/>
      <c r="O1" s="16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8"/>
      <c r="L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8"/>
      <c r="L7" s="7"/>
    </row>
    <row r="8" spans="1:15">
      <c r="A8" s="7"/>
      <c r="B8" s="7"/>
      <c r="C8" s="7"/>
      <c r="D8" s="7"/>
      <c r="E8" s="7"/>
      <c r="F8" s="7"/>
      <c r="G8" s="7"/>
      <c r="H8" s="7"/>
      <c r="I8" s="7"/>
      <c r="J8" s="7"/>
      <c r="K8" s="8"/>
      <c r="L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8"/>
      <c r="L9" s="7"/>
    </row>
    <row r="10" spans="1:15">
      <c r="A10" s="7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8"/>
      <c r="L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</row>
    <row r="14" spans="1:15">
      <c r="A14" s="7"/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</row>
    <row r="15" spans="1:15">
      <c r="A15" s="7"/>
      <c r="B15" s="7"/>
      <c r="C15" s="7"/>
      <c r="D15" s="7"/>
      <c r="E15" s="7"/>
      <c r="F15" s="7"/>
      <c r="G15" s="7"/>
      <c r="H15" s="7"/>
      <c r="I15" s="7"/>
      <c r="J15" s="7"/>
      <c r="K15" s="8"/>
      <c r="L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>
      <c r="A35" s="7"/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E11" sqref="E11"/>
    </sheetView>
  </sheetViews>
  <sheetFormatPr defaultRowHeight="14.4"/>
  <sheetData>
    <row r="1" spans="1:19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</row>
    <row r="2" spans="1:19" s="10" customFormat="1">
      <c r="A2" s="9" t="s">
        <v>14</v>
      </c>
      <c r="B2" s="11">
        <v>45111</v>
      </c>
      <c r="C2" s="9">
        <v>-2.1999999999999999E-2</v>
      </c>
      <c r="D2" s="14">
        <v>4.7999999999999996E-3</v>
      </c>
      <c r="E2" s="15">
        <v>-6.5000000000000002E-2</v>
      </c>
      <c r="F2" s="9">
        <v>-0.01</v>
      </c>
      <c r="G2" s="9"/>
      <c r="H2" s="10">
        <f>C2+D2</f>
        <v>-1.72E-2</v>
      </c>
      <c r="J2" s="10">
        <f>E2+H2</f>
        <v>-8.2199999999999995E-2</v>
      </c>
      <c r="L2" s="10">
        <f>(C2/62.01)*1000</f>
        <v>-0.35478148685695854</v>
      </c>
      <c r="M2" s="10">
        <f>(D2/46.01)*1000</f>
        <v>0.10432514670723754</v>
      </c>
      <c r="N2" s="10">
        <f>(E2/17.03)*1000</f>
        <v>-3.8167938931297707</v>
      </c>
      <c r="O2" s="10">
        <f>(F2/94.97)*1000</f>
        <v>-0.10529640939243973</v>
      </c>
      <c r="Q2" s="10">
        <f>(H2/62)*1000</f>
        <v>-0.27741935483870966</v>
      </c>
      <c r="S2" s="10">
        <f>N2+Q2</f>
        <v>-4.0942132479684803</v>
      </c>
    </row>
    <row r="3" spans="1:19" s="10" customFormat="1">
      <c r="A3" s="9" t="s">
        <v>15</v>
      </c>
      <c r="B3" s="11">
        <v>45111</v>
      </c>
      <c r="C3" s="9">
        <v>-2.1000000000000001E-2</v>
      </c>
      <c r="D3" s="14">
        <v>5.5999999999999999E-3</v>
      </c>
      <c r="E3" s="15">
        <v>-0.06</v>
      </c>
      <c r="F3" s="9">
        <v>-1.0999999999999999E-2</v>
      </c>
      <c r="G3" s="9"/>
      <c r="H3" s="10">
        <f t="shared" ref="H3:H29" si="0">C3+D3</f>
        <v>-1.54E-2</v>
      </c>
      <c r="J3" s="10">
        <f t="shared" ref="J3:J29" si="1">E3+H3</f>
        <v>-7.5399999999999995E-2</v>
      </c>
      <c r="L3" s="10">
        <f>(C3/62.01)*1000</f>
        <v>-0.33865505563618775</v>
      </c>
      <c r="M3" s="10">
        <f t="shared" ref="M3:M29" si="2">(D3/46.01)*1000</f>
        <v>0.12171267115844382</v>
      </c>
      <c r="N3" s="10">
        <f t="shared" ref="N3:N29" si="3">(E3/17.03)*1000</f>
        <v>-3.523194362889019</v>
      </c>
      <c r="O3" s="10">
        <f t="shared" ref="O3:O29" si="4">(F3/94.97)*1000</f>
        <v>-0.11582605033168368</v>
      </c>
      <c r="Q3" s="10">
        <f t="shared" ref="Q3:Q29" si="5">(H3/62)*1000</f>
        <v>-0.24838709677419357</v>
      </c>
      <c r="S3" s="10">
        <f t="shared" ref="S3:S29" si="6">N3+Q3</f>
        <v>-3.7715814596632127</v>
      </c>
    </row>
    <row r="4" spans="1:19" s="10" customFormat="1">
      <c r="A4" s="9" t="s">
        <v>16</v>
      </c>
      <c r="B4" s="11">
        <v>45111</v>
      </c>
      <c r="C4" s="9">
        <v>-1.6E-2</v>
      </c>
      <c r="D4" s="14">
        <v>4.8999999999999998E-3</v>
      </c>
      <c r="E4" s="15">
        <v>4.2999999999999997E-2</v>
      </c>
      <c r="F4" s="9">
        <v>-0.01</v>
      </c>
      <c r="G4" s="9"/>
      <c r="H4" s="10">
        <f t="shared" si="0"/>
        <v>-1.11E-2</v>
      </c>
      <c r="J4" s="10">
        <f t="shared" si="1"/>
        <v>3.1899999999999998E-2</v>
      </c>
      <c r="L4" s="10">
        <f t="shared" ref="L4:L29" si="7">(C4/62.01)*1000</f>
        <v>-0.25802289953233348</v>
      </c>
      <c r="M4" s="10">
        <f t="shared" si="2"/>
        <v>0.10649858726363834</v>
      </c>
      <c r="N4" s="10">
        <f t="shared" si="3"/>
        <v>2.5249559600704634</v>
      </c>
      <c r="O4" s="10">
        <f t="shared" si="4"/>
        <v>-0.10529640939243973</v>
      </c>
      <c r="Q4" s="10">
        <f t="shared" si="5"/>
        <v>-0.17903225806451614</v>
      </c>
      <c r="S4" s="10">
        <f t="shared" si="6"/>
        <v>2.3459237020059471</v>
      </c>
    </row>
    <row r="5" spans="1:19" s="10" customFormat="1">
      <c r="A5" s="9" t="s">
        <v>17</v>
      </c>
      <c r="B5" s="11">
        <v>45111</v>
      </c>
      <c r="C5" s="9">
        <v>-7.0000000000000001E-3</v>
      </c>
      <c r="D5" s="14">
        <v>5.3E-3</v>
      </c>
      <c r="E5" s="15">
        <v>-5.1999999999999998E-2</v>
      </c>
      <c r="F5" s="9">
        <v>-1E-3</v>
      </c>
      <c r="G5" s="9"/>
      <c r="H5" s="10">
        <f t="shared" si="0"/>
        <v>-1.7000000000000001E-3</v>
      </c>
      <c r="J5" s="10">
        <f t="shared" si="1"/>
        <v>-5.3699999999999998E-2</v>
      </c>
      <c r="L5" s="10">
        <f t="shared" si="7"/>
        <v>-0.1128850185453959</v>
      </c>
      <c r="M5" s="10">
        <f t="shared" si="2"/>
        <v>0.11519234948924148</v>
      </c>
      <c r="N5" s="10">
        <f t="shared" si="3"/>
        <v>-3.0534351145038165</v>
      </c>
      <c r="O5" s="10">
        <f t="shared" si="4"/>
        <v>-1.0529640939243972E-2</v>
      </c>
      <c r="Q5" s="10">
        <f t="shared" si="5"/>
        <v>-2.7419354838709682E-2</v>
      </c>
      <c r="S5" s="10">
        <f t="shared" si="6"/>
        <v>-3.0808544693425262</v>
      </c>
    </row>
    <row r="6" spans="1:19">
      <c r="A6" s="7" t="s">
        <v>18</v>
      </c>
      <c r="B6" s="12">
        <v>45113</v>
      </c>
      <c r="C6" s="7">
        <v>-6.0000000000000001E-3</v>
      </c>
      <c r="D6" s="14">
        <v>4.7000000000000002E-3</v>
      </c>
      <c r="E6" s="15">
        <v>3.0000000000000001E-3</v>
      </c>
      <c r="F6" s="7">
        <v>-6.0000000000000001E-3</v>
      </c>
      <c r="G6" s="7"/>
      <c r="H6">
        <f t="shared" si="0"/>
        <v>-1.2999999999999999E-3</v>
      </c>
      <c r="J6">
        <f t="shared" si="1"/>
        <v>1.7000000000000001E-3</v>
      </c>
      <c r="L6">
        <f t="shared" si="7"/>
        <v>-9.6758587324625056E-2</v>
      </c>
      <c r="M6">
        <f t="shared" si="2"/>
        <v>0.10215170615083678</v>
      </c>
      <c r="N6">
        <f t="shared" si="3"/>
        <v>0.17615971814445094</v>
      </c>
      <c r="O6">
        <f t="shared" si="4"/>
        <v>-6.3177845635463831E-2</v>
      </c>
      <c r="Q6">
        <f t="shared" si="5"/>
        <v>-2.0967741935483869E-2</v>
      </c>
      <c r="S6">
        <f t="shared" si="6"/>
        <v>0.15519197620896708</v>
      </c>
    </row>
    <row r="7" spans="1:19">
      <c r="A7" s="7" t="s">
        <v>19</v>
      </c>
      <c r="B7" s="12">
        <v>45113</v>
      </c>
      <c r="C7" s="7">
        <v>-1.0999999999999999E-2</v>
      </c>
      <c r="D7" s="14">
        <v>4.5999999999999999E-3</v>
      </c>
      <c r="E7" s="15">
        <v>-2.8000000000000001E-2</v>
      </c>
      <c r="F7" s="7">
        <v>-0.01</v>
      </c>
      <c r="G7" s="7"/>
      <c r="H7">
        <f t="shared" si="0"/>
        <v>-6.3999999999999994E-3</v>
      </c>
      <c r="J7">
        <f t="shared" si="1"/>
        <v>-3.44E-2</v>
      </c>
      <c r="L7">
        <f t="shared" si="7"/>
        <v>-0.17739074342847927</v>
      </c>
      <c r="M7">
        <f t="shared" si="2"/>
        <v>9.9978265594435997E-2</v>
      </c>
      <c r="N7">
        <f t="shared" si="3"/>
        <v>-1.644157369348209</v>
      </c>
      <c r="O7">
        <f t="shared" si="4"/>
        <v>-0.10529640939243973</v>
      </c>
      <c r="Q7">
        <f t="shared" si="5"/>
        <v>-0.10322580645161289</v>
      </c>
      <c r="S7">
        <f t="shared" si="6"/>
        <v>-1.7473831757998219</v>
      </c>
    </row>
    <row r="8" spans="1:19">
      <c r="A8" s="7" t="s">
        <v>20</v>
      </c>
      <c r="B8" s="12">
        <v>45113</v>
      </c>
      <c r="C8" s="7">
        <v>-1.4E-2</v>
      </c>
      <c r="D8" s="14">
        <v>6.1000000000000004E-3</v>
      </c>
      <c r="E8" s="15">
        <v>-7.0999999999999994E-2</v>
      </c>
      <c r="F8" s="7">
        <v>6.7000000000000004E-2</v>
      </c>
      <c r="G8" s="7"/>
      <c r="H8">
        <f t="shared" si="0"/>
        <v>-7.9000000000000008E-3</v>
      </c>
      <c r="J8">
        <f t="shared" si="1"/>
        <v>-7.8899999999999998E-2</v>
      </c>
      <c r="L8">
        <f t="shared" si="7"/>
        <v>-0.2257700370907918</v>
      </c>
      <c r="M8">
        <f t="shared" si="2"/>
        <v>0.13257987394044776</v>
      </c>
      <c r="N8">
        <f t="shared" si="3"/>
        <v>-4.1691133294186722</v>
      </c>
      <c r="O8">
        <f t="shared" si="4"/>
        <v>0.70548594292934619</v>
      </c>
      <c r="Q8">
        <f t="shared" si="5"/>
        <v>-0.1274193548387097</v>
      </c>
      <c r="S8">
        <f t="shared" si="6"/>
        <v>-4.2965326842573823</v>
      </c>
    </row>
    <row r="9" spans="1:19">
      <c r="A9" s="7" t="s">
        <v>21</v>
      </c>
      <c r="B9" s="12">
        <v>45113</v>
      </c>
      <c r="C9" s="7">
        <v>-0.02</v>
      </c>
      <c r="D9" s="14">
        <v>4.7999999999999996E-3</v>
      </c>
      <c r="E9" s="15">
        <v>-7.5999999999999998E-2</v>
      </c>
      <c r="F9" s="7">
        <v>-5.0000000000000001E-3</v>
      </c>
      <c r="G9" s="7"/>
      <c r="H9">
        <f t="shared" si="0"/>
        <v>-1.5200000000000002E-2</v>
      </c>
      <c r="J9">
        <f t="shared" si="1"/>
        <v>-9.1200000000000003E-2</v>
      </c>
      <c r="L9">
        <f t="shared" si="7"/>
        <v>-0.32252862441541685</v>
      </c>
      <c r="M9">
        <f t="shared" si="2"/>
        <v>0.10432514670723754</v>
      </c>
      <c r="N9">
        <f t="shared" si="3"/>
        <v>-4.4627128596594243</v>
      </c>
      <c r="O9">
        <f t="shared" si="4"/>
        <v>-5.2648204696219864E-2</v>
      </c>
      <c r="Q9">
        <f t="shared" si="5"/>
        <v>-0.24516129032258069</v>
      </c>
      <c r="S9">
        <f t="shared" si="6"/>
        <v>-4.7078741499820049</v>
      </c>
    </row>
    <row r="10" spans="1:19" s="10" customFormat="1">
      <c r="A10" s="9" t="s">
        <v>22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-7.0000000000000001E-3</v>
      </c>
      <c r="G10" s="9"/>
      <c r="H10" s="10">
        <f t="shared" si="0"/>
        <v>4.99E-2</v>
      </c>
      <c r="J10" s="10">
        <f t="shared" si="1"/>
        <v>4.99E-2</v>
      </c>
      <c r="L10" s="10">
        <f t="shared" si="7"/>
        <v>0.70956297371391708</v>
      </c>
      <c r="M10" s="10">
        <f t="shared" si="2"/>
        <v>0.12823299282764616</v>
      </c>
      <c r="N10" s="10">
        <f t="shared" si="3"/>
        <v>0</v>
      </c>
      <c r="O10" s="10">
        <f t="shared" si="4"/>
        <v>-7.3707486574707798E-2</v>
      </c>
      <c r="Q10" s="10">
        <f t="shared" si="5"/>
        <v>0.80483870967741933</v>
      </c>
      <c r="S10" s="10">
        <f t="shared" si="6"/>
        <v>0.80483870967741933</v>
      </c>
    </row>
    <row r="11" spans="1:19" s="10" customFormat="1">
      <c r="A11" s="9" t="s">
        <v>23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-6.0000000000000001E-3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7"/>
        <v>0.6773101112723755</v>
      </c>
      <c r="M11" s="10">
        <f t="shared" si="2"/>
        <v>0.12171267115844382</v>
      </c>
      <c r="N11" s="10">
        <f t="shared" si="3"/>
        <v>5.8719906048150326E-2</v>
      </c>
      <c r="O11" s="10">
        <f t="shared" si="4"/>
        <v>-6.3177845635463831E-2</v>
      </c>
      <c r="Q11" s="10">
        <f t="shared" si="5"/>
        <v>0.76774193548387093</v>
      </c>
      <c r="S11" s="10">
        <f t="shared" si="6"/>
        <v>0.82646184153202129</v>
      </c>
    </row>
    <row r="12" spans="1:19" s="10" customFormat="1">
      <c r="A12" s="9" t="s">
        <v>24</v>
      </c>
      <c r="B12" s="11">
        <v>45113</v>
      </c>
      <c r="C12" s="9">
        <v>3.1E-2</v>
      </c>
      <c r="D12" s="14">
        <v>5.7000000000000002E-3</v>
      </c>
      <c r="E12" s="15">
        <v>-5.8000000000000003E-2</v>
      </c>
      <c r="F12" s="9">
        <v>-7.0000000000000001E-3</v>
      </c>
      <c r="G12" s="9"/>
      <c r="H12" s="10">
        <f t="shared" si="0"/>
        <v>3.6699999999999997E-2</v>
      </c>
      <c r="J12" s="10">
        <f t="shared" si="1"/>
        <v>-2.1300000000000006E-2</v>
      </c>
      <c r="L12" s="10">
        <f t="shared" si="7"/>
        <v>0.49991936784389612</v>
      </c>
      <c r="M12" s="10">
        <f t="shared" si="2"/>
        <v>0.12388611171484459</v>
      </c>
      <c r="N12" s="10">
        <f t="shared" si="3"/>
        <v>-3.4057545507927185</v>
      </c>
      <c r="O12" s="10">
        <f t="shared" si="4"/>
        <v>-7.3707486574707798E-2</v>
      </c>
      <c r="Q12" s="10">
        <f t="shared" si="5"/>
        <v>0.59193548387096773</v>
      </c>
      <c r="S12" s="10">
        <f t="shared" si="6"/>
        <v>-2.8138190669217509</v>
      </c>
    </row>
    <row r="13" spans="1:19" s="10" customFormat="1">
      <c r="A13" s="9" t="s">
        <v>25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-6.0000000000000001E-3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7"/>
        <v>0.43541364296081281</v>
      </c>
      <c r="M13" s="10">
        <f t="shared" si="2"/>
        <v>0.11736579004564227</v>
      </c>
      <c r="N13" s="10">
        <f t="shared" si="3"/>
        <v>8.9254257193188486</v>
      </c>
      <c r="O13" s="10">
        <f t="shared" si="4"/>
        <v>-6.3177845635463831E-2</v>
      </c>
      <c r="Q13" s="10">
        <f t="shared" si="5"/>
        <v>0.52258064516129032</v>
      </c>
      <c r="S13" s="10">
        <f t="shared" si="6"/>
        <v>9.4480063644801398</v>
      </c>
    </row>
    <row r="14" spans="1:19">
      <c r="A14" s="7" t="s">
        <v>26</v>
      </c>
      <c r="B14" s="12">
        <v>45113</v>
      </c>
      <c r="C14" s="7">
        <v>-1.4999999999999999E-2</v>
      </c>
      <c r="D14" s="14">
        <v>4.4000000000000003E-3</v>
      </c>
      <c r="E14" s="15">
        <v>-7.0999999999999994E-2</v>
      </c>
      <c r="F14" s="7">
        <v>0.126</v>
      </c>
      <c r="G14" s="7"/>
      <c r="H14">
        <f t="shared" si="0"/>
        <v>-1.0599999999999998E-2</v>
      </c>
      <c r="J14">
        <f t="shared" si="1"/>
        <v>-8.1599999999999992E-2</v>
      </c>
      <c r="L14">
        <f t="shared" si="7"/>
        <v>-0.24189646831156264</v>
      </c>
      <c r="M14">
        <f t="shared" si="2"/>
        <v>9.563138448163444E-2</v>
      </c>
      <c r="N14">
        <f t="shared" si="3"/>
        <v>-4.1691133294186722</v>
      </c>
      <c r="O14">
        <f t="shared" si="4"/>
        <v>1.3267347583447404</v>
      </c>
      <c r="Q14">
        <f t="shared" si="5"/>
        <v>-0.17096774193548384</v>
      </c>
      <c r="S14">
        <f t="shared" si="6"/>
        <v>-4.340081071354156</v>
      </c>
    </row>
    <row r="15" spans="1:19">
      <c r="A15" s="7" t="s">
        <v>27</v>
      </c>
      <c r="B15" s="12">
        <v>45113</v>
      </c>
      <c r="C15" s="7">
        <v>-8.0000000000000002E-3</v>
      </c>
      <c r="D15" s="14">
        <v>4.7999999999999996E-3</v>
      </c>
      <c r="E15" s="15">
        <v>-6.8000000000000005E-2</v>
      </c>
      <c r="F15" s="7">
        <v>0.128</v>
      </c>
      <c r="G15" s="7"/>
      <c r="H15">
        <f t="shared" si="0"/>
        <v>-3.2000000000000006E-3</v>
      </c>
      <c r="J15">
        <f t="shared" si="1"/>
        <v>-7.1199999999999999E-2</v>
      </c>
      <c r="L15">
        <f t="shared" si="7"/>
        <v>-0.12901144976616674</v>
      </c>
      <c r="M15">
        <f t="shared" si="2"/>
        <v>0.10432514670723754</v>
      </c>
      <c r="N15">
        <f t="shared" si="3"/>
        <v>-3.9929536112742219</v>
      </c>
      <c r="O15">
        <f t="shared" si="4"/>
        <v>1.3477940402232285</v>
      </c>
      <c r="Q15">
        <f t="shared" si="5"/>
        <v>-5.1612903225806459E-2</v>
      </c>
      <c r="S15">
        <f t="shared" si="6"/>
        <v>-4.044566514500028</v>
      </c>
    </row>
    <row r="16" spans="1:19">
      <c r="A16" s="7" t="s">
        <v>28</v>
      </c>
      <c r="B16" s="12">
        <v>45113</v>
      </c>
      <c r="C16" s="7">
        <v>-2.1999999999999999E-2</v>
      </c>
      <c r="D16" s="14">
        <v>5.0000000000000001E-3</v>
      </c>
      <c r="E16" s="15">
        <v>-7.0000000000000007E-2</v>
      </c>
      <c r="F16" s="7">
        <v>0.125</v>
      </c>
      <c r="G16" s="7"/>
      <c r="H16">
        <f t="shared" si="0"/>
        <v>-1.6999999999999998E-2</v>
      </c>
      <c r="J16">
        <f t="shared" si="1"/>
        <v>-8.7000000000000008E-2</v>
      </c>
      <c r="L16">
        <f t="shared" si="7"/>
        <v>-0.35478148685695854</v>
      </c>
      <c r="M16">
        <f t="shared" si="2"/>
        <v>0.10867202782003912</v>
      </c>
      <c r="N16">
        <f t="shared" si="3"/>
        <v>-4.1103934233705228</v>
      </c>
      <c r="O16">
        <f t="shared" si="4"/>
        <v>1.3162051174054965</v>
      </c>
      <c r="Q16">
        <f t="shared" si="5"/>
        <v>-0.27419354838709675</v>
      </c>
      <c r="S16">
        <f t="shared" si="6"/>
        <v>-4.3845869717576198</v>
      </c>
    </row>
    <row r="17" spans="1:19">
      <c r="A17" s="7" t="s">
        <v>29</v>
      </c>
      <c r="B17" s="12">
        <v>45113</v>
      </c>
      <c r="C17" s="7">
        <v>-2.1000000000000001E-2</v>
      </c>
      <c r="D17" s="14">
        <v>5.1000000000000004E-3</v>
      </c>
      <c r="E17" s="15">
        <v>-6.7000000000000004E-2</v>
      </c>
      <c r="F17" s="7">
        <v>0.122</v>
      </c>
      <c r="G17" s="7"/>
      <c r="H17">
        <f t="shared" si="0"/>
        <v>-1.5900000000000001E-2</v>
      </c>
      <c r="J17">
        <f t="shared" si="1"/>
        <v>-8.2900000000000001E-2</v>
      </c>
      <c r="L17">
        <f t="shared" si="7"/>
        <v>-0.33865505563618775</v>
      </c>
      <c r="M17">
        <f t="shared" si="2"/>
        <v>0.11084546837643991</v>
      </c>
      <c r="N17">
        <f t="shared" si="3"/>
        <v>-3.9342337052260716</v>
      </c>
      <c r="O17">
        <f t="shared" si="4"/>
        <v>1.2846161945877645</v>
      </c>
      <c r="Q17">
        <f t="shared" si="5"/>
        <v>-0.25645161290322582</v>
      </c>
      <c r="S17">
        <f t="shared" si="6"/>
        <v>-4.1906853181292973</v>
      </c>
    </row>
    <row r="18" spans="1:19" s="10" customFormat="1">
      <c r="A18" s="9" t="s">
        <v>30</v>
      </c>
      <c r="B18" s="11">
        <v>45113</v>
      </c>
      <c r="C18" s="9">
        <v>-1.7000000000000001E-2</v>
      </c>
      <c r="D18" s="14">
        <v>6.7000000000000002E-3</v>
      </c>
      <c r="E18" s="15">
        <v>-0.05</v>
      </c>
      <c r="F18" s="9">
        <v>0.54800000000000004</v>
      </c>
      <c r="G18" s="9"/>
      <c r="H18" s="10">
        <f t="shared" si="0"/>
        <v>-1.03E-2</v>
      </c>
      <c r="J18" s="10">
        <f t="shared" si="1"/>
        <v>-6.0300000000000006E-2</v>
      </c>
      <c r="L18" s="10">
        <f t="shared" si="7"/>
        <v>-0.27414933075310438</v>
      </c>
      <c r="M18" s="10">
        <f t="shared" si="2"/>
        <v>0.14562051727885245</v>
      </c>
      <c r="N18" s="10">
        <f t="shared" si="3"/>
        <v>-2.935995302407516</v>
      </c>
      <c r="O18" s="10">
        <f t="shared" si="4"/>
        <v>5.7702432347056973</v>
      </c>
      <c r="Q18" s="10">
        <f t="shared" si="5"/>
        <v>-0.16612903225806452</v>
      </c>
      <c r="S18" s="10">
        <f t="shared" si="6"/>
        <v>-3.1021243346655805</v>
      </c>
    </row>
    <row r="19" spans="1:19" s="10" customFormat="1">
      <c r="A19" s="9" t="s">
        <v>31</v>
      </c>
      <c r="B19" s="11">
        <v>45113</v>
      </c>
      <c r="C19" s="9">
        <v>-1.0999999999999999E-2</v>
      </c>
      <c r="D19" s="14">
        <v>6.3E-3</v>
      </c>
      <c r="E19" s="15">
        <v>-5.8999999999999997E-2</v>
      </c>
      <c r="F19" s="9">
        <v>0.55700000000000005</v>
      </c>
      <c r="G19" s="9"/>
      <c r="H19" s="10">
        <f t="shared" si="0"/>
        <v>-4.6999999999999993E-3</v>
      </c>
      <c r="J19" s="10">
        <f t="shared" si="1"/>
        <v>-6.3699999999999993E-2</v>
      </c>
      <c r="L19" s="10">
        <f t="shared" si="7"/>
        <v>-0.17739074342847927</v>
      </c>
      <c r="M19" s="10">
        <f t="shared" si="2"/>
        <v>0.1369267550532493</v>
      </c>
      <c r="N19" s="10">
        <f t="shared" si="3"/>
        <v>-3.4644744568408683</v>
      </c>
      <c r="O19" s="10">
        <f t="shared" si="4"/>
        <v>5.8650100031588925</v>
      </c>
      <c r="Q19" s="10">
        <f t="shared" si="5"/>
        <v>-7.5806451612903211E-2</v>
      </c>
      <c r="S19" s="10">
        <f t="shared" si="6"/>
        <v>-3.5402809084537714</v>
      </c>
    </row>
    <row r="20" spans="1:19" s="10" customFormat="1">
      <c r="A20" s="9" t="s">
        <v>32</v>
      </c>
      <c r="B20" s="11">
        <v>45113</v>
      </c>
      <c r="C20" s="9">
        <v>-2.1000000000000001E-2</v>
      </c>
      <c r="D20" s="14">
        <v>5.0000000000000001E-3</v>
      </c>
      <c r="E20" s="15">
        <v>-5.0999999999999997E-2</v>
      </c>
      <c r="F20" s="9">
        <v>0.56100000000000005</v>
      </c>
      <c r="G20" s="9"/>
      <c r="H20" s="10">
        <f t="shared" si="0"/>
        <v>-1.6E-2</v>
      </c>
      <c r="J20" s="10">
        <f t="shared" si="1"/>
        <v>-6.7000000000000004E-2</v>
      </c>
      <c r="L20" s="10">
        <f t="shared" si="7"/>
        <v>-0.33865505563618775</v>
      </c>
      <c r="M20" s="10">
        <f t="shared" si="2"/>
        <v>0.10867202782003912</v>
      </c>
      <c r="N20" s="10">
        <f t="shared" si="3"/>
        <v>-2.9947152084556663</v>
      </c>
      <c r="O20" s="10">
        <f t="shared" si="4"/>
        <v>5.9071285669158682</v>
      </c>
      <c r="Q20" s="10">
        <f t="shared" si="5"/>
        <v>-0.25806451612903225</v>
      </c>
      <c r="S20" s="10">
        <f t="shared" si="6"/>
        <v>-3.2527797245846983</v>
      </c>
    </row>
    <row r="21" spans="1:19" s="10" customFormat="1">
      <c r="A21" s="9" t="s">
        <v>33</v>
      </c>
      <c r="B21" s="11">
        <v>45113</v>
      </c>
      <c r="C21" s="9">
        <v>-1.9E-2</v>
      </c>
      <c r="D21" s="14">
        <v>4.7999999999999996E-3</v>
      </c>
      <c r="E21" s="15">
        <v>-0.03</v>
      </c>
      <c r="F21" s="9">
        <v>0.57999999999999996</v>
      </c>
      <c r="G21" s="9"/>
      <c r="H21" s="10">
        <f t="shared" si="0"/>
        <v>-1.4200000000000001E-2</v>
      </c>
      <c r="J21" s="10">
        <f t="shared" si="1"/>
        <v>-4.4200000000000003E-2</v>
      </c>
      <c r="L21" s="10">
        <f t="shared" si="7"/>
        <v>-0.30640219319464607</v>
      </c>
      <c r="M21" s="10">
        <f t="shared" si="2"/>
        <v>0.10432514670723754</v>
      </c>
      <c r="N21" s="10">
        <f t="shared" si="3"/>
        <v>-1.7615971814445095</v>
      </c>
      <c r="O21" s="10">
        <f t="shared" si="4"/>
        <v>6.1071917447615034</v>
      </c>
      <c r="Q21" s="10">
        <f t="shared" si="5"/>
        <v>-0.22903225806451616</v>
      </c>
      <c r="S21" s="10">
        <f t="shared" si="6"/>
        <v>-1.9906294395090256</v>
      </c>
    </row>
    <row r="22" spans="1:19">
      <c r="A22" s="7" t="s">
        <v>34</v>
      </c>
      <c r="B22" s="12">
        <v>45113</v>
      </c>
      <c r="C22" s="7">
        <v>-1.7000000000000001E-2</v>
      </c>
      <c r="D22" s="14">
        <v>6.0000000000000001E-3</v>
      </c>
      <c r="E22" s="15">
        <v>-5.8999999999999997E-2</v>
      </c>
      <c r="F22" s="7">
        <v>6.0999999999999999E-2</v>
      </c>
      <c r="G22" s="7"/>
      <c r="H22">
        <f t="shared" si="0"/>
        <v>-1.1000000000000001E-2</v>
      </c>
      <c r="J22">
        <f t="shared" si="1"/>
        <v>-6.9999999999999993E-2</v>
      </c>
      <c r="L22">
        <f t="shared" si="7"/>
        <v>-0.27414933075310438</v>
      </c>
      <c r="M22">
        <f t="shared" si="2"/>
        <v>0.13040643338404695</v>
      </c>
      <c r="N22">
        <f t="shared" si="3"/>
        <v>-3.4644744568408683</v>
      </c>
      <c r="O22">
        <f t="shared" si="4"/>
        <v>0.64230809729388227</v>
      </c>
      <c r="Q22">
        <f t="shared" si="5"/>
        <v>-0.17741935483870969</v>
      </c>
      <c r="S22">
        <f t="shared" si="6"/>
        <v>-3.6418938116795778</v>
      </c>
    </row>
    <row r="23" spans="1:19">
      <c r="A23" s="7" t="s">
        <v>35</v>
      </c>
      <c r="B23" s="12">
        <v>45113</v>
      </c>
      <c r="C23" s="7">
        <v>-0.02</v>
      </c>
      <c r="D23" s="14">
        <v>6.4000000000000003E-3</v>
      </c>
      <c r="E23" s="15">
        <v>-6.6000000000000003E-2</v>
      </c>
      <c r="F23" s="7">
        <v>5.8999999999999997E-2</v>
      </c>
      <c r="G23" s="7"/>
      <c r="H23">
        <f t="shared" si="0"/>
        <v>-1.3600000000000001E-2</v>
      </c>
      <c r="J23">
        <f t="shared" si="1"/>
        <v>-7.9600000000000004E-2</v>
      </c>
      <c r="L23">
        <f t="shared" si="7"/>
        <v>-0.32252862441541685</v>
      </c>
      <c r="M23">
        <f t="shared" si="2"/>
        <v>0.13910019560965009</v>
      </c>
      <c r="N23">
        <f t="shared" si="3"/>
        <v>-3.8755137991779209</v>
      </c>
      <c r="O23">
        <f t="shared" si="4"/>
        <v>0.62124881541539434</v>
      </c>
      <c r="Q23">
        <f t="shared" si="5"/>
        <v>-0.21935483870967745</v>
      </c>
      <c r="S23">
        <f t="shared" si="6"/>
        <v>-4.0948686378875987</v>
      </c>
    </row>
    <row r="24" spans="1:19">
      <c r="A24" s="7" t="s">
        <v>36</v>
      </c>
      <c r="B24" s="12">
        <v>45113</v>
      </c>
      <c r="C24" s="7">
        <v>-1.4999999999999999E-2</v>
      </c>
      <c r="D24" s="14">
        <v>6.0000000000000001E-3</v>
      </c>
      <c r="E24" s="15">
        <v>-7.0000000000000007E-2</v>
      </c>
      <c r="F24" s="7">
        <v>7.3999999999999996E-2</v>
      </c>
      <c r="G24" s="7"/>
      <c r="H24">
        <f t="shared" si="0"/>
        <v>-8.9999999999999993E-3</v>
      </c>
      <c r="J24">
        <f t="shared" si="1"/>
        <v>-7.9000000000000001E-2</v>
      </c>
      <c r="L24">
        <f t="shared" si="7"/>
        <v>-0.24189646831156264</v>
      </c>
      <c r="M24">
        <f t="shared" si="2"/>
        <v>0.13040643338404695</v>
      </c>
      <c r="N24">
        <f t="shared" si="3"/>
        <v>-4.1103934233705228</v>
      </c>
      <c r="O24">
        <f t="shared" si="4"/>
        <v>0.7791934295040539</v>
      </c>
      <c r="Q24">
        <f t="shared" si="5"/>
        <v>-0.14516129032258063</v>
      </c>
      <c r="S24">
        <f t="shared" si="6"/>
        <v>-4.2555547136931038</v>
      </c>
    </row>
    <row r="25" spans="1:19">
      <c r="A25" s="7" t="s">
        <v>37</v>
      </c>
      <c r="B25" s="12">
        <v>45113</v>
      </c>
      <c r="C25" s="7">
        <v>-2.1999999999999999E-2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-1.6299999999999999E-2</v>
      </c>
      <c r="J25">
        <f t="shared" si="1"/>
        <v>-9.2999999999999992E-3</v>
      </c>
      <c r="L25">
        <f t="shared" si="7"/>
        <v>-0.35478148685695854</v>
      </c>
      <c r="M25">
        <f t="shared" si="2"/>
        <v>0.12388611171484459</v>
      </c>
      <c r="N25">
        <f t="shared" si="3"/>
        <v>0.41103934233705225</v>
      </c>
      <c r="O25">
        <f t="shared" si="4"/>
        <v>0.72654522480783412</v>
      </c>
      <c r="Q25">
        <f t="shared" si="5"/>
        <v>-0.26290322580645159</v>
      </c>
      <c r="S25">
        <f t="shared" si="6"/>
        <v>0.14813611653060066</v>
      </c>
    </row>
    <row r="26" spans="1:19" s="10" customFormat="1">
      <c r="A26" s="9" t="s">
        <v>38</v>
      </c>
      <c r="B26" s="11">
        <v>45113</v>
      </c>
      <c r="C26" s="9">
        <v>-2.1999999999999999E-2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-1.7499999999999998E-2</v>
      </c>
      <c r="J26" s="10">
        <f t="shared" si="1"/>
        <v>2.6499999999999999E-2</v>
      </c>
      <c r="L26" s="10">
        <f t="shared" si="7"/>
        <v>-0.35478148685695854</v>
      </c>
      <c r="M26" s="10">
        <f t="shared" si="2"/>
        <v>9.7804825038035212E-2</v>
      </c>
      <c r="N26" s="10">
        <f t="shared" si="3"/>
        <v>2.5836758661186141</v>
      </c>
      <c r="O26" s="10">
        <f t="shared" si="4"/>
        <v>5.6228282615562817</v>
      </c>
      <c r="Q26" s="10">
        <f t="shared" si="5"/>
        <v>-0.282258064516129</v>
      </c>
      <c r="S26" s="10">
        <f t="shared" si="6"/>
        <v>2.3014178016024851</v>
      </c>
    </row>
    <row r="27" spans="1:19" s="10" customFormat="1">
      <c r="A27" s="9" t="s">
        <v>39</v>
      </c>
      <c r="B27" s="11">
        <v>45113</v>
      </c>
      <c r="C27" s="9">
        <v>-1.9E-2</v>
      </c>
      <c r="D27" s="14">
        <v>5.3E-3</v>
      </c>
      <c r="E27" s="15">
        <v>-0.02</v>
      </c>
      <c r="F27" s="9">
        <v>0.52400000000000002</v>
      </c>
      <c r="G27" s="9"/>
      <c r="H27" s="10">
        <f t="shared" si="0"/>
        <v>-1.37E-2</v>
      </c>
      <c r="J27" s="10">
        <f t="shared" si="1"/>
        <v>-3.3700000000000001E-2</v>
      </c>
      <c r="L27" s="10">
        <f t="shared" si="7"/>
        <v>-0.30640219319464607</v>
      </c>
      <c r="M27" s="10">
        <f t="shared" si="2"/>
        <v>0.11519234948924148</v>
      </c>
      <c r="N27" s="10">
        <f t="shared" si="3"/>
        <v>-1.1743981209630063</v>
      </c>
      <c r="O27" s="10">
        <f t="shared" si="4"/>
        <v>5.5175318521638408</v>
      </c>
      <c r="Q27" s="10">
        <f t="shared" si="5"/>
        <v>-0.22096774193548388</v>
      </c>
      <c r="S27" s="10">
        <f t="shared" si="6"/>
        <v>-1.3953658628984902</v>
      </c>
    </row>
    <row r="28" spans="1:19" s="10" customFormat="1">
      <c r="A28" s="9" t="s">
        <v>40</v>
      </c>
      <c r="B28" s="11">
        <v>45113</v>
      </c>
      <c r="C28" s="9">
        <v>-1.9E-2</v>
      </c>
      <c r="D28" s="14">
        <v>6.1999999999999998E-3</v>
      </c>
      <c r="E28" s="15">
        <v>-1.6E-2</v>
      </c>
      <c r="F28" s="9">
        <v>0.39900000000000002</v>
      </c>
      <c r="G28" s="9"/>
      <c r="H28" s="10">
        <f t="shared" si="0"/>
        <v>-1.2799999999999999E-2</v>
      </c>
      <c r="J28" s="10">
        <f t="shared" si="1"/>
        <v>-2.8799999999999999E-2</v>
      </c>
      <c r="L28" s="10">
        <f t="shared" si="7"/>
        <v>-0.30640219319464607</v>
      </c>
      <c r="M28" s="10">
        <f t="shared" si="2"/>
        <v>0.13475331449684849</v>
      </c>
      <c r="N28" s="10">
        <f t="shared" si="3"/>
        <v>-0.93951849677040522</v>
      </c>
      <c r="O28" s="10">
        <f t="shared" si="4"/>
        <v>4.2013267347583456</v>
      </c>
      <c r="Q28" s="10">
        <f t="shared" si="5"/>
        <v>-0.20645161290322578</v>
      </c>
      <c r="S28" s="10">
        <f t="shared" si="6"/>
        <v>-1.145970109673631</v>
      </c>
    </row>
    <row r="29" spans="1:19" s="10" customFormat="1">
      <c r="A29" s="9" t="s">
        <v>41</v>
      </c>
      <c r="B29" s="11">
        <v>45113</v>
      </c>
      <c r="C29" s="9">
        <v>-4.0000000000000001E-3</v>
      </c>
      <c r="D29" s="14">
        <v>6.4999999999999997E-3</v>
      </c>
      <c r="E29" s="15">
        <v>-2.4E-2</v>
      </c>
      <c r="F29" s="9">
        <v>0.39</v>
      </c>
      <c r="G29" s="9"/>
      <c r="H29" s="10">
        <f t="shared" si="0"/>
        <v>2.4999999999999996E-3</v>
      </c>
      <c r="J29" s="10">
        <f t="shared" si="1"/>
        <v>-2.1500000000000002E-2</v>
      </c>
      <c r="L29" s="10">
        <f t="shared" si="7"/>
        <v>-6.4505724883083371E-2</v>
      </c>
      <c r="M29" s="10">
        <f t="shared" si="2"/>
        <v>0.14127363616605085</v>
      </c>
      <c r="N29" s="10">
        <f t="shared" si="3"/>
        <v>-1.4092777451556076</v>
      </c>
      <c r="O29" s="10">
        <f t="shared" si="4"/>
        <v>4.1065599663051486</v>
      </c>
      <c r="Q29" s="10">
        <f t="shared" si="5"/>
        <v>4.0322580645161282E-2</v>
      </c>
      <c r="S29" s="10">
        <f t="shared" si="6"/>
        <v>-1.3689551645104463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workbookViewId="0">
      <selection activeCell="O15" sqref="O15"/>
    </sheetView>
  </sheetViews>
  <sheetFormatPr defaultRowHeight="14.4"/>
  <sheetData>
    <row r="1" spans="1:21">
      <c r="A1" t="s">
        <v>42</v>
      </c>
      <c r="B1" t="s">
        <v>1</v>
      </c>
      <c r="C1" t="s">
        <v>43</v>
      </c>
      <c r="D1" t="s">
        <v>47</v>
      </c>
      <c r="E1" t="s">
        <v>44</v>
      </c>
      <c r="F1" t="s">
        <v>45</v>
      </c>
      <c r="H1" t="s">
        <v>46</v>
      </c>
      <c r="J1" t="s">
        <v>8</v>
      </c>
      <c r="L1" t="s">
        <v>43</v>
      </c>
      <c r="M1" t="s">
        <v>47</v>
      </c>
      <c r="N1" t="s">
        <v>44</v>
      </c>
      <c r="O1" t="s">
        <v>45</v>
      </c>
      <c r="Q1" t="s">
        <v>46</v>
      </c>
      <c r="S1" t="s">
        <v>8</v>
      </c>
      <c r="U1" t="s">
        <v>49</v>
      </c>
    </row>
    <row r="2" spans="1:21" s="10" customFormat="1">
      <c r="A2" s="9" t="s">
        <v>14</v>
      </c>
      <c r="B2" s="11">
        <v>45111</v>
      </c>
      <c r="C2" s="9">
        <v>0</v>
      </c>
      <c r="D2" s="14">
        <v>4.7999999999999996E-3</v>
      </c>
      <c r="E2" s="15">
        <v>0</v>
      </c>
      <c r="F2" s="9">
        <v>0</v>
      </c>
      <c r="G2" s="9"/>
      <c r="H2" s="10">
        <f>C2+D2</f>
        <v>4.7999999999999996E-3</v>
      </c>
      <c r="J2" s="10">
        <f>E2+H2</f>
        <v>4.7999999999999996E-3</v>
      </c>
      <c r="L2" s="10">
        <f>(C2/62.01)*1000</f>
        <v>0</v>
      </c>
      <c r="M2" s="10">
        <f>(D2/46.01)*1000</f>
        <v>0.10432514670723754</v>
      </c>
      <c r="N2" s="10">
        <f>(E2/17.03)*1000</f>
        <v>0</v>
      </c>
      <c r="O2" s="10">
        <f>(F2/94.97)*1000</f>
        <v>0</v>
      </c>
      <c r="Q2" s="10">
        <f>(H2/62)*1000</f>
        <v>7.7419354838709667E-2</v>
      </c>
      <c r="S2" s="10">
        <f>N2+Q2</f>
        <v>7.7419354838709667E-2</v>
      </c>
      <c r="U2" s="10" t="e">
        <f>S2/O2</f>
        <v>#DIV/0!</v>
      </c>
    </row>
    <row r="3" spans="1:21" s="10" customFormat="1">
      <c r="A3" s="9" t="s">
        <v>15</v>
      </c>
      <c r="B3" s="11">
        <v>45111</v>
      </c>
      <c r="C3" s="9">
        <v>0</v>
      </c>
      <c r="D3" s="14">
        <v>5.5999999999999999E-3</v>
      </c>
      <c r="E3" s="15">
        <v>0</v>
      </c>
      <c r="F3" s="9">
        <v>0</v>
      </c>
      <c r="G3" s="9"/>
      <c r="H3" s="10">
        <f t="shared" ref="H3:H29" si="0">C3+D3</f>
        <v>5.5999999999999999E-3</v>
      </c>
      <c r="J3" s="10">
        <f t="shared" ref="J3:J29" si="1">E3+H3</f>
        <v>5.5999999999999999E-3</v>
      </c>
      <c r="L3" s="10">
        <f t="shared" ref="L3:L29" si="2">(C3/62.01)*1000</f>
        <v>0</v>
      </c>
      <c r="M3" s="10">
        <f t="shared" ref="M3:M29" si="3">(D3/46.01)*1000</f>
        <v>0.12171267115844382</v>
      </c>
      <c r="N3" s="10">
        <f t="shared" ref="N3:N29" si="4">(E3/17.03)*1000</f>
        <v>0</v>
      </c>
      <c r="O3" s="10">
        <f t="shared" ref="O3:O29" si="5">(F3/94.97)*1000</f>
        <v>0</v>
      </c>
      <c r="Q3" s="10">
        <f t="shared" ref="Q3:Q29" si="6">(H3/62)*1000</f>
        <v>9.0322580645161285E-2</v>
      </c>
      <c r="S3" s="10">
        <f t="shared" ref="S3:S29" si="7">N3+Q3</f>
        <v>9.0322580645161285E-2</v>
      </c>
      <c r="U3" s="10" t="e">
        <f t="shared" ref="U3:U28" si="8">S3/O3</f>
        <v>#DIV/0!</v>
      </c>
    </row>
    <row r="4" spans="1:21" s="10" customFormat="1">
      <c r="A4" s="9" t="s">
        <v>16</v>
      </c>
      <c r="B4" s="11">
        <v>45111</v>
      </c>
      <c r="C4" s="9">
        <v>0</v>
      </c>
      <c r="D4" s="14">
        <v>4.8999999999999998E-3</v>
      </c>
      <c r="E4" s="15">
        <v>0</v>
      </c>
      <c r="F4" s="9">
        <v>0</v>
      </c>
      <c r="G4" s="9"/>
      <c r="H4" s="10">
        <f t="shared" si="0"/>
        <v>4.8999999999999998E-3</v>
      </c>
      <c r="J4" s="10">
        <f t="shared" si="1"/>
        <v>4.8999999999999998E-3</v>
      </c>
      <c r="L4" s="10">
        <f t="shared" si="2"/>
        <v>0</v>
      </c>
      <c r="M4" s="10">
        <f t="shared" si="3"/>
        <v>0.10649858726363834</v>
      </c>
      <c r="N4" s="10">
        <f t="shared" si="4"/>
        <v>0</v>
      </c>
      <c r="O4" s="10">
        <f t="shared" si="5"/>
        <v>0</v>
      </c>
      <c r="Q4" s="10">
        <f t="shared" si="6"/>
        <v>7.9032258064516123E-2</v>
      </c>
      <c r="S4" s="10">
        <f t="shared" si="7"/>
        <v>7.9032258064516123E-2</v>
      </c>
      <c r="U4" s="10" t="e">
        <f t="shared" si="8"/>
        <v>#DIV/0!</v>
      </c>
    </row>
    <row r="5" spans="1:21" s="10" customFormat="1">
      <c r="A5" s="9" t="s">
        <v>17</v>
      </c>
      <c r="B5" s="11">
        <v>45111</v>
      </c>
      <c r="C5" s="9">
        <v>0</v>
      </c>
      <c r="D5" s="14">
        <v>5.3E-3</v>
      </c>
      <c r="E5" s="15">
        <v>0</v>
      </c>
      <c r="F5" s="9">
        <v>0</v>
      </c>
      <c r="G5" s="9"/>
      <c r="H5" s="10">
        <f t="shared" si="0"/>
        <v>5.3E-3</v>
      </c>
      <c r="J5" s="10">
        <f t="shared" si="1"/>
        <v>5.3E-3</v>
      </c>
      <c r="L5" s="10">
        <f t="shared" si="2"/>
        <v>0</v>
      </c>
      <c r="M5" s="10">
        <f t="shared" si="3"/>
        <v>0.11519234948924148</v>
      </c>
      <c r="N5" s="10">
        <f t="shared" si="4"/>
        <v>0</v>
      </c>
      <c r="O5" s="10">
        <f t="shared" si="5"/>
        <v>0</v>
      </c>
      <c r="Q5" s="10">
        <f t="shared" si="6"/>
        <v>8.5483870967741932E-2</v>
      </c>
      <c r="S5" s="10">
        <f t="shared" si="7"/>
        <v>8.5483870967741932E-2</v>
      </c>
      <c r="U5" s="10" t="e">
        <f t="shared" si="8"/>
        <v>#DIV/0!</v>
      </c>
    </row>
    <row r="6" spans="1:21">
      <c r="A6" s="7" t="s">
        <v>18</v>
      </c>
      <c r="B6" s="12">
        <v>45113</v>
      </c>
      <c r="C6" s="7">
        <v>0</v>
      </c>
      <c r="D6" s="14">
        <v>4.7000000000000002E-3</v>
      </c>
      <c r="E6" s="15">
        <v>3.0000000000000001E-3</v>
      </c>
      <c r="F6" s="7">
        <v>0</v>
      </c>
      <c r="G6" s="7"/>
      <c r="H6">
        <f t="shared" si="0"/>
        <v>4.7000000000000002E-3</v>
      </c>
      <c r="J6">
        <f t="shared" si="1"/>
        <v>7.7000000000000002E-3</v>
      </c>
      <c r="L6">
        <f t="shared" si="2"/>
        <v>0</v>
      </c>
      <c r="M6">
        <f t="shared" si="3"/>
        <v>0.10215170615083678</v>
      </c>
      <c r="N6">
        <f t="shared" si="4"/>
        <v>0.17615971814445094</v>
      </c>
      <c r="O6">
        <f t="shared" si="5"/>
        <v>0</v>
      </c>
      <c r="Q6">
        <f t="shared" si="6"/>
        <v>7.5806451612903225E-2</v>
      </c>
      <c r="S6">
        <f t="shared" si="7"/>
        <v>0.2519661697573542</v>
      </c>
      <c r="U6" t="e">
        <f t="shared" si="8"/>
        <v>#DIV/0!</v>
      </c>
    </row>
    <row r="7" spans="1:21">
      <c r="A7" s="7" t="s">
        <v>19</v>
      </c>
      <c r="B7" s="12">
        <v>45113</v>
      </c>
      <c r="C7" s="7">
        <v>0</v>
      </c>
      <c r="D7" s="14">
        <v>4.5999999999999999E-3</v>
      </c>
      <c r="E7" s="15">
        <v>0</v>
      </c>
      <c r="F7" s="7">
        <v>0</v>
      </c>
      <c r="G7" s="7"/>
      <c r="H7">
        <f t="shared" si="0"/>
        <v>4.5999999999999999E-3</v>
      </c>
      <c r="J7">
        <f t="shared" si="1"/>
        <v>4.5999999999999999E-3</v>
      </c>
      <c r="L7">
        <f t="shared" si="2"/>
        <v>0</v>
      </c>
      <c r="M7">
        <f t="shared" si="3"/>
        <v>9.9978265594435997E-2</v>
      </c>
      <c r="N7">
        <f t="shared" si="4"/>
        <v>0</v>
      </c>
      <c r="O7">
        <f t="shared" si="5"/>
        <v>0</v>
      </c>
      <c r="Q7">
        <f t="shared" si="6"/>
        <v>7.4193548387096769E-2</v>
      </c>
      <c r="S7">
        <f t="shared" si="7"/>
        <v>7.4193548387096769E-2</v>
      </c>
      <c r="U7" t="e">
        <f t="shared" si="8"/>
        <v>#DIV/0!</v>
      </c>
    </row>
    <row r="8" spans="1:21">
      <c r="A8" s="7" t="s">
        <v>20</v>
      </c>
      <c r="B8" s="12">
        <v>45113</v>
      </c>
      <c r="C8" s="7">
        <v>0</v>
      </c>
      <c r="D8" s="14">
        <v>6.1000000000000004E-3</v>
      </c>
      <c r="E8" s="15">
        <v>0</v>
      </c>
      <c r="F8" s="7">
        <v>6.7000000000000004E-2</v>
      </c>
      <c r="G8" s="7"/>
      <c r="H8">
        <f t="shared" si="0"/>
        <v>6.1000000000000004E-3</v>
      </c>
      <c r="J8">
        <f t="shared" si="1"/>
        <v>6.1000000000000004E-3</v>
      </c>
      <c r="L8">
        <f t="shared" si="2"/>
        <v>0</v>
      </c>
      <c r="M8">
        <f t="shared" si="3"/>
        <v>0.13257987394044776</v>
      </c>
      <c r="N8">
        <f t="shared" si="4"/>
        <v>0</v>
      </c>
      <c r="O8">
        <f t="shared" si="5"/>
        <v>0.70548594292934619</v>
      </c>
      <c r="Q8">
        <f t="shared" si="6"/>
        <v>9.838709677419355E-2</v>
      </c>
      <c r="S8">
        <f t="shared" si="7"/>
        <v>9.838709677419355E-2</v>
      </c>
      <c r="U8">
        <f t="shared" si="8"/>
        <v>0.13946003851709193</v>
      </c>
    </row>
    <row r="9" spans="1:21">
      <c r="A9" s="7" t="s">
        <v>21</v>
      </c>
      <c r="B9" s="12">
        <v>45113</v>
      </c>
      <c r="C9" s="7">
        <v>0</v>
      </c>
      <c r="D9" s="14">
        <v>4.7999999999999996E-3</v>
      </c>
      <c r="E9" s="15">
        <v>0</v>
      </c>
      <c r="F9" s="7">
        <v>0</v>
      </c>
      <c r="G9" s="7"/>
      <c r="H9">
        <f t="shared" si="0"/>
        <v>4.7999999999999996E-3</v>
      </c>
      <c r="J9">
        <f t="shared" si="1"/>
        <v>4.7999999999999996E-3</v>
      </c>
      <c r="L9">
        <f t="shared" si="2"/>
        <v>0</v>
      </c>
      <c r="M9">
        <f t="shared" si="3"/>
        <v>0.10432514670723754</v>
      </c>
      <c r="N9">
        <f t="shared" si="4"/>
        <v>0</v>
      </c>
      <c r="O9">
        <f t="shared" si="5"/>
        <v>0</v>
      </c>
      <c r="Q9">
        <f t="shared" si="6"/>
        <v>7.7419354838709667E-2</v>
      </c>
      <c r="S9">
        <f t="shared" si="7"/>
        <v>7.7419354838709667E-2</v>
      </c>
      <c r="U9" t="e">
        <f t="shared" si="8"/>
        <v>#DIV/0!</v>
      </c>
    </row>
    <row r="10" spans="1:21" s="10" customFormat="1">
      <c r="A10" s="9" t="s">
        <v>22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0</v>
      </c>
      <c r="G10" s="9"/>
      <c r="H10" s="10">
        <f t="shared" si="0"/>
        <v>4.99E-2</v>
      </c>
      <c r="J10" s="10">
        <f t="shared" si="1"/>
        <v>4.99E-2</v>
      </c>
      <c r="L10" s="10">
        <f t="shared" si="2"/>
        <v>0.70956297371391708</v>
      </c>
      <c r="M10" s="10">
        <f t="shared" si="3"/>
        <v>0.12823299282764616</v>
      </c>
      <c r="N10" s="10">
        <f t="shared" si="4"/>
        <v>0</v>
      </c>
      <c r="O10" s="10">
        <f t="shared" si="5"/>
        <v>0</v>
      </c>
      <c r="Q10" s="10">
        <f t="shared" si="6"/>
        <v>0.80483870967741933</v>
      </c>
      <c r="S10" s="10">
        <f t="shared" si="7"/>
        <v>0.80483870967741933</v>
      </c>
      <c r="U10" s="10" t="e">
        <f t="shared" si="8"/>
        <v>#DIV/0!</v>
      </c>
    </row>
    <row r="11" spans="1:21" s="10" customFormat="1">
      <c r="A11" s="9" t="s">
        <v>23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0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2"/>
        <v>0.6773101112723755</v>
      </c>
      <c r="M11" s="10">
        <f t="shared" si="3"/>
        <v>0.12171267115844382</v>
      </c>
      <c r="N11" s="10">
        <f t="shared" si="4"/>
        <v>5.8719906048150326E-2</v>
      </c>
      <c r="O11" s="10">
        <f t="shared" si="5"/>
        <v>0</v>
      </c>
      <c r="Q11" s="10">
        <f t="shared" si="6"/>
        <v>0.76774193548387093</v>
      </c>
      <c r="S11" s="10">
        <f t="shared" si="7"/>
        <v>0.82646184153202129</v>
      </c>
      <c r="U11" s="10" t="e">
        <f t="shared" si="8"/>
        <v>#DIV/0!</v>
      </c>
    </row>
    <row r="12" spans="1:21" s="10" customFormat="1">
      <c r="A12" s="9" t="s">
        <v>24</v>
      </c>
      <c r="B12" s="11">
        <v>45113</v>
      </c>
      <c r="C12" s="9">
        <v>3.1E-2</v>
      </c>
      <c r="D12" s="14">
        <v>5.7000000000000002E-3</v>
      </c>
      <c r="E12" s="15">
        <v>0</v>
      </c>
      <c r="F12" s="9">
        <v>0</v>
      </c>
      <c r="G12" s="9"/>
      <c r="H12" s="10">
        <f t="shared" si="0"/>
        <v>3.6699999999999997E-2</v>
      </c>
      <c r="J12" s="10">
        <f t="shared" si="1"/>
        <v>3.6699999999999997E-2</v>
      </c>
      <c r="L12" s="10">
        <f t="shared" si="2"/>
        <v>0.49991936784389612</v>
      </c>
      <c r="M12" s="10">
        <f t="shared" si="3"/>
        <v>0.12388611171484459</v>
      </c>
      <c r="N12" s="10">
        <f t="shared" si="4"/>
        <v>0</v>
      </c>
      <c r="O12" s="10">
        <f t="shared" si="5"/>
        <v>0</v>
      </c>
      <c r="Q12" s="10">
        <f t="shared" si="6"/>
        <v>0.59193548387096773</v>
      </c>
      <c r="S12" s="10">
        <f t="shared" si="7"/>
        <v>0.59193548387096773</v>
      </c>
      <c r="U12" s="10" t="e">
        <f t="shared" si="8"/>
        <v>#DIV/0!</v>
      </c>
    </row>
    <row r="13" spans="1:21" s="10" customFormat="1">
      <c r="A13" s="9" t="s">
        <v>25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0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2"/>
        <v>0.43541364296081281</v>
      </c>
      <c r="M13" s="10">
        <f t="shared" si="3"/>
        <v>0.11736579004564227</v>
      </c>
      <c r="N13" s="10">
        <f t="shared" si="4"/>
        <v>8.9254257193188486</v>
      </c>
      <c r="O13" s="10">
        <f t="shared" si="5"/>
        <v>0</v>
      </c>
      <c r="Q13" s="10">
        <f t="shared" si="6"/>
        <v>0.52258064516129032</v>
      </c>
      <c r="S13" s="10">
        <f t="shared" si="7"/>
        <v>9.4480063644801398</v>
      </c>
      <c r="U13" s="10" t="e">
        <f t="shared" si="8"/>
        <v>#DIV/0!</v>
      </c>
    </row>
    <row r="14" spans="1:21">
      <c r="A14" s="7" t="s">
        <v>26</v>
      </c>
      <c r="B14" s="12">
        <v>45113</v>
      </c>
      <c r="C14" s="7">
        <v>0</v>
      </c>
      <c r="D14" s="14">
        <v>4.4000000000000003E-3</v>
      </c>
      <c r="E14" s="15">
        <v>0</v>
      </c>
      <c r="F14" s="7">
        <v>0.126</v>
      </c>
      <c r="G14" s="7"/>
      <c r="H14">
        <f t="shared" si="0"/>
        <v>4.4000000000000003E-3</v>
      </c>
      <c r="J14">
        <f t="shared" si="1"/>
        <v>4.4000000000000003E-3</v>
      </c>
      <c r="L14">
        <f t="shared" si="2"/>
        <v>0</v>
      </c>
      <c r="M14">
        <f t="shared" si="3"/>
        <v>9.563138448163444E-2</v>
      </c>
      <c r="N14">
        <f t="shared" si="4"/>
        <v>0</v>
      </c>
      <c r="O14">
        <f t="shared" si="5"/>
        <v>1.3267347583447404</v>
      </c>
      <c r="Q14">
        <f t="shared" si="6"/>
        <v>7.0967741935483872E-2</v>
      </c>
      <c r="S14">
        <f t="shared" si="7"/>
        <v>7.0967741935483872E-2</v>
      </c>
      <c r="U14">
        <f t="shared" si="8"/>
        <v>5.34905273937532E-2</v>
      </c>
    </row>
    <row r="15" spans="1:21">
      <c r="A15" s="7" t="s">
        <v>27</v>
      </c>
      <c r="B15" s="12">
        <v>45113</v>
      </c>
      <c r="C15" s="7">
        <v>0</v>
      </c>
      <c r="D15" s="14">
        <v>4.7999999999999996E-3</v>
      </c>
      <c r="E15" s="15">
        <v>0</v>
      </c>
      <c r="F15" s="7">
        <v>0.128</v>
      </c>
      <c r="G15" s="7"/>
      <c r="H15">
        <f t="shared" si="0"/>
        <v>4.7999999999999996E-3</v>
      </c>
      <c r="J15">
        <f t="shared" si="1"/>
        <v>4.7999999999999996E-3</v>
      </c>
      <c r="L15">
        <f t="shared" si="2"/>
        <v>0</v>
      </c>
      <c r="M15">
        <f t="shared" si="3"/>
        <v>0.10432514670723754</v>
      </c>
      <c r="N15">
        <f t="shared" si="4"/>
        <v>0</v>
      </c>
      <c r="O15">
        <f t="shared" si="5"/>
        <v>1.3477940402232285</v>
      </c>
      <c r="Q15">
        <f t="shared" si="6"/>
        <v>7.7419354838709667E-2</v>
      </c>
      <c r="S15">
        <f t="shared" si="7"/>
        <v>7.7419354838709667E-2</v>
      </c>
      <c r="U15">
        <f t="shared" si="8"/>
        <v>5.7441532258064504E-2</v>
      </c>
    </row>
    <row r="16" spans="1:21">
      <c r="A16" s="7" t="s">
        <v>28</v>
      </c>
      <c r="B16" s="12">
        <v>45113</v>
      </c>
      <c r="C16" s="7">
        <v>0</v>
      </c>
      <c r="D16" s="14">
        <v>5.0000000000000001E-3</v>
      </c>
      <c r="E16" s="15">
        <v>0</v>
      </c>
      <c r="F16" s="7">
        <v>0.125</v>
      </c>
      <c r="G16" s="7"/>
      <c r="H16">
        <f t="shared" si="0"/>
        <v>5.0000000000000001E-3</v>
      </c>
      <c r="J16">
        <f t="shared" si="1"/>
        <v>5.0000000000000001E-3</v>
      </c>
      <c r="L16">
        <f t="shared" si="2"/>
        <v>0</v>
      </c>
      <c r="M16">
        <f t="shared" si="3"/>
        <v>0.10867202782003912</v>
      </c>
      <c r="N16">
        <f t="shared" si="4"/>
        <v>0</v>
      </c>
      <c r="O16">
        <f t="shared" si="5"/>
        <v>1.3162051174054965</v>
      </c>
      <c r="Q16">
        <f t="shared" si="6"/>
        <v>8.0645161290322578E-2</v>
      </c>
      <c r="S16">
        <f t="shared" si="7"/>
        <v>8.0645161290322578E-2</v>
      </c>
      <c r="U16">
        <f t="shared" si="8"/>
        <v>6.1270967741935481E-2</v>
      </c>
    </row>
    <row r="17" spans="1:21">
      <c r="A17" s="7" t="s">
        <v>29</v>
      </c>
      <c r="B17" s="12">
        <v>45113</v>
      </c>
      <c r="C17" s="7">
        <v>0</v>
      </c>
      <c r="D17" s="14">
        <v>5.1000000000000004E-3</v>
      </c>
      <c r="E17" s="15">
        <v>0</v>
      </c>
      <c r="F17" s="7">
        <v>0.122</v>
      </c>
      <c r="G17" s="7"/>
      <c r="H17">
        <f t="shared" si="0"/>
        <v>5.1000000000000004E-3</v>
      </c>
      <c r="J17">
        <f t="shared" si="1"/>
        <v>5.1000000000000004E-3</v>
      </c>
      <c r="L17">
        <f t="shared" si="2"/>
        <v>0</v>
      </c>
      <c r="M17">
        <f t="shared" si="3"/>
        <v>0.11084546837643991</v>
      </c>
      <c r="N17">
        <f t="shared" si="4"/>
        <v>0</v>
      </c>
      <c r="O17">
        <f t="shared" si="5"/>
        <v>1.2846161945877645</v>
      </c>
      <c r="Q17">
        <f t="shared" si="6"/>
        <v>8.2258064516129034E-2</v>
      </c>
      <c r="S17">
        <f t="shared" si="7"/>
        <v>8.2258064516129034E-2</v>
      </c>
      <c r="U17">
        <f t="shared" si="8"/>
        <v>6.4033183500793234E-2</v>
      </c>
    </row>
    <row r="18" spans="1:21" s="10" customFormat="1">
      <c r="A18" s="9" t="s">
        <v>30</v>
      </c>
      <c r="B18" s="11">
        <v>45113</v>
      </c>
      <c r="C18" s="9">
        <v>0</v>
      </c>
      <c r="D18" s="14">
        <v>6.7000000000000002E-3</v>
      </c>
      <c r="E18" s="15">
        <v>0</v>
      </c>
      <c r="F18" s="9">
        <v>0.54800000000000004</v>
      </c>
      <c r="G18" s="9"/>
      <c r="H18" s="10">
        <f t="shared" si="0"/>
        <v>6.7000000000000002E-3</v>
      </c>
      <c r="J18" s="10">
        <f t="shared" si="1"/>
        <v>6.7000000000000002E-3</v>
      </c>
      <c r="L18" s="10">
        <f t="shared" si="2"/>
        <v>0</v>
      </c>
      <c r="M18" s="10">
        <f t="shared" si="3"/>
        <v>0.14562051727885245</v>
      </c>
      <c r="N18" s="10">
        <f t="shared" si="4"/>
        <v>0</v>
      </c>
      <c r="O18" s="10">
        <f t="shared" si="5"/>
        <v>5.7702432347056973</v>
      </c>
      <c r="Q18" s="10">
        <f t="shared" si="6"/>
        <v>0.10806451612903227</v>
      </c>
      <c r="S18" s="10">
        <f t="shared" si="7"/>
        <v>0.10806451612903227</v>
      </c>
      <c r="U18" s="10">
        <f t="shared" si="8"/>
        <v>1.8727896161996702E-2</v>
      </c>
    </row>
    <row r="19" spans="1:21" s="10" customFormat="1">
      <c r="A19" s="9" t="s">
        <v>31</v>
      </c>
      <c r="B19" s="11">
        <v>45113</v>
      </c>
      <c r="C19" s="9">
        <v>0</v>
      </c>
      <c r="D19" s="14">
        <v>6.3E-3</v>
      </c>
      <c r="E19" s="15">
        <v>0</v>
      </c>
      <c r="F19" s="9">
        <v>0.55700000000000005</v>
      </c>
      <c r="G19" s="9"/>
      <c r="H19" s="10">
        <f t="shared" si="0"/>
        <v>6.3E-3</v>
      </c>
      <c r="J19" s="10">
        <f t="shared" si="1"/>
        <v>6.3E-3</v>
      </c>
      <c r="L19" s="10">
        <f t="shared" si="2"/>
        <v>0</v>
      </c>
      <c r="M19" s="10">
        <f t="shared" si="3"/>
        <v>0.1369267550532493</v>
      </c>
      <c r="N19" s="10">
        <f t="shared" si="4"/>
        <v>0</v>
      </c>
      <c r="O19" s="10">
        <f t="shared" si="5"/>
        <v>5.8650100031588925</v>
      </c>
      <c r="Q19" s="10">
        <f t="shared" si="6"/>
        <v>0.10161290322580645</v>
      </c>
      <c r="S19" s="10">
        <f t="shared" si="7"/>
        <v>0.10161290322580645</v>
      </c>
      <c r="U19" s="10">
        <f t="shared" si="8"/>
        <v>1.7325273643365956E-2</v>
      </c>
    </row>
    <row r="20" spans="1:21" s="10" customFormat="1">
      <c r="A20" s="9" t="s">
        <v>32</v>
      </c>
      <c r="B20" s="11">
        <v>45113</v>
      </c>
      <c r="C20" s="9">
        <v>0</v>
      </c>
      <c r="D20" s="14">
        <v>5.0000000000000001E-3</v>
      </c>
      <c r="E20" s="15">
        <v>0</v>
      </c>
      <c r="F20" s="9">
        <v>0.56100000000000005</v>
      </c>
      <c r="G20" s="9"/>
      <c r="H20" s="10">
        <f t="shared" si="0"/>
        <v>5.0000000000000001E-3</v>
      </c>
      <c r="J20" s="10">
        <f t="shared" si="1"/>
        <v>5.0000000000000001E-3</v>
      </c>
      <c r="L20" s="10">
        <f t="shared" si="2"/>
        <v>0</v>
      </c>
      <c r="M20" s="10">
        <f t="shared" si="3"/>
        <v>0.10867202782003912</v>
      </c>
      <c r="N20" s="10">
        <f t="shared" si="4"/>
        <v>0</v>
      </c>
      <c r="O20" s="10">
        <f t="shared" si="5"/>
        <v>5.9071285669158682</v>
      </c>
      <c r="Q20" s="10">
        <f t="shared" si="6"/>
        <v>8.0645161290322578E-2</v>
      </c>
      <c r="S20" s="10">
        <f t="shared" si="7"/>
        <v>8.0645161290322578E-2</v>
      </c>
      <c r="U20" s="10">
        <f t="shared" si="8"/>
        <v>1.3652176413087228E-2</v>
      </c>
    </row>
    <row r="21" spans="1:21" s="10" customFormat="1">
      <c r="A21" s="9" t="s">
        <v>33</v>
      </c>
      <c r="B21" s="11">
        <v>45113</v>
      </c>
      <c r="C21" s="9">
        <v>0</v>
      </c>
      <c r="D21" s="14">
        <v>4.7999999999999996E-3</v>
      </c>
      <c r="E21" s="15">
        <v>0</v>
      </c>
      <c r="F21" s="9">
        <v>0.57999999999999996</v>
      </c>
      <c r="G21" s="9"/>
      <c r="H21" s="10">
        <f t="shared" si="0"/>
        <v>4.7999999999999996E-3</v>
      </c>
      <c r="J21" s="10">
        <f t="shared" si="1"/>
        <v>4.7999999999999996E-3</v>
      </c>
      <c r="L21" s="10">
        <f t="shared" si="2"/>
        <v>0</v>
      </c>
      <c r="M21" s="10">
        <f t="shared" si="3"/>
        <v>0.10432514670723754</v>
      </c>
      <c r="N21" s="10">
        <f t="shared" si="4"/>
        <v>0</v>
      </c>
      <c r="O21" s="10">
        <f t="shared" si="5"/>
        <v>6.1071917447615034</v>
      </c>
      <c r="Q21" s="10">
        <f t="shared" si="6"/>
        <v>7.7419354838709667E-2</v>
      </c>
      <c r="S21" s="10">
        <f t="shared" si="7"/>
        <v>7.7419354838709667E-2</v>
      </c>
      <c r="U21" s="10">
        <f t="shared" si="8"/>
        <v>1.2676751946607341E-2</v>
      </c>
    </row>
    <row r="22" spans="1:21">
      <c r="A22" s="7" t="s">
        <v>34</v>
      </c>
      <c r="B22" s="12">
        <v>45113</v>
      </c>
      <c r="C22" s="7">
        <v>0</v>
      </c>
      <c r="D22" s="14">
        <v>6.0000000000000001E-3</v>
      </c>
      <c r="E22" s="15">
        <v>0</v>
      </c>
      <c r="F22" s="7">
        <v>6.0999999999999999E-2</v>
      </c>
      <c r="G22" s="7"/>
      <c r="H22">
        <f t="shared" si="0"/>
        <v>6.0000000000000001E-3</v>
      </c>
      <c r="J22">
        <f t="shared" si="1"/>
        <v>6.0000000000000001E-3</v>
      </c>
      <c r="L22">
        <f t="shared" si="2"/>
        <v>0</v>
      </c>
      <c r="M22">
        <f t="shared" si="3"/>
        <v>0.13040643338404695</v>
      </c>
      <c r="N22">
        <f t="shared" si="4"/>
        <v>0</v>
      </c>
      <c r="O22">
        <f t="shared" si="5"/>
        <v>0.64230809729388227</v>
      </c>
      <c r="Q22">
        <f t="shared" si="6"/>
        <v>9.6774193548387094E-2</v>
      </c>
      <c r="S22">
        <f t="shared" si="7"/>
        <v>9.6774193548387094E-2</v>
      </c>
      <c r="U22">
        <f t="shared" si="8"/>
        <v>0.15066631411951348</v>
      </c>
    </row>
    <row r="23" spans="1:21">
      <c r="A23" s="7" t="s">
        <v>35</v>
      </c>
      <c r="B23" s="12">
        <v>45113</v>
      </c>
      <c r="C23" s="7">
        <v>0</v>
      </c>
      <c r="D23" s="14">
        <v>6.4000000000000003E-3</v>
      </c>
      <c r="E23" s="15">
        <v>0</v>
      </c>
      <c r="F23" s="7">
        <v>5.8999999999999997E-2</v>
      </c>
      <c r="G23" s="7"/>
      <c r="H23">
        <f t="shared" si="0"/>
        <v>6.4000000000000003E-3</v>
      </c>
      <c r="J23">
        <f t="shared" si="1"/>
        <v>6.4000000000000003E-3</v>
      </c>
      <c r="L23">
        <f t="shared" si="2"/>
        <v>0</v>
      </c>
      <c r="M23">
        <f t="shared" si="3"/>
        <v>0.13910019560965009</v>
      </c>
      <c r="N23">
        <f t="shared" si="4"/>
        <v>0</v>
      </c>
      <c r="O23">
        <f t="shared" si="5"/>
        <v>0.62124881541539434</v>
      </c>
      <c r="Q23">
        <f t="shared" si="6"/>
        <v>0.1032258064516129</v>
      </c>
      <c r="S23">
        <f t="shared" si="7"/>
        <v>0.1032258064516129</v>
      </c>
      <c r="U23">
        <f t="shared" si="8"/>
        <v>0.16615855658829962</v>
      </c>
    </row>
    <row r="24" spans="1:21">
      <c r="A24" s="7" t="s">
        <v>36</v>
      </c>
      <c r="B24" s="12">
        <v>45113</v>
      </c>
      <c r="C24" s="7">
        <v>0</v>
      </c>
      <c r="D24" s="14">
        <v>6.0000000000000001E-3</v>
      </c>
      <c r="E24" s="15">
        <v>0</v>
      </c>
      <c r="F24" s="7">
        <v>7.3999999999999996E-2</v>
      </c>
      <c r="G24" s="7"/>
      <c r="H24">
        <f t="shared" si="0"/>
        <v>6.0000000000000001E-3</v>
      </c>
      <c r="J24">
        <f t="shared" si="1"/>
        <v>6.0000000000000001E-3</v>
      </c>
      <c r="L24">
        <f t="shared" si="2"/>
        <v>0</v>
      </c>
      <c r="M24">
        <f t="shared" si="3"/>
        <v>0.13040643338404695</v>
      </c>
      <c r="N24">
        <f t="shared" si="4"/>
        <v>0</v>
      </c>
      <c r="O24">
        <f t="shared" si="5"/>
        <v>0.7791934295040539</v>
      </c>
      <c r="Q24">
        <f t="shared" si="6"/>
        <v>9.6774193548387094E-2</v>
      </c>
      <c r="S24">
        <f t="shared" si="7"/>
        <v>9.6774193548387094E-2</v>
      </c>
      <c r="U24">
        <f t="shared" si="8"/>
        <v>0.12419790758500436</v>
      </c>
    </row>
    <row r="25" spans="1:21">
      <c r="A25" s="7" t="s">
        <v>37</v>
      </c>
      <c r="B25" s="12">
        <v>45113</v>
      </c>
      <c r="C25" s="7">
        <v>0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5.7000000000000002E-3</v>
      </c>
      <c r="J25">
        <f t="shared" si="1"/>
        <v>1.2699999999999999E-2</v>
      </c>
      <c r="L25">
        <f t="shared" si="2"/>
        <v>0</v>
      </c>
      <c r="M25">
        <f t="shared" si="3"/>
        <v>0.12388611171484459</v>
      </c>
      <c r="N25">
        <f t="shared" si="4"/>
        <v>0.41103934233705225</v>
      </c>
      <c r="O25">
        <f t="shared" si="5"/>
        <v>0.72654522480783412</v>
      </c>
      <c r="Q25">
        <f t="shared" si="6"/>
        <v>9.1935483870967741E-2</v>
      </c>
      <c r="S25">
        <f t="shared" si="7"/>
        <v>0.50297482620802003</v>
      </c>
      <c r="U25">
        <f t="shared" si="8"/>
        <v>0.69228288760834289</v>
      </c>
    </row>
    <row r="26" spans="1:21" s="10" customFormat="1">
      <c r="A26" s="9" t="s">
        <v>38</v>
      </c>
      <c r="B26" s="11">
        <v>45113</v>
      </c>
      <c r="C26" s="9">
        <v>0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4.4999999999999997E-3</v>
      </c>
      <c r="J26" s="10">
        <f t="shared" si="1"/>
        <v>4.8499999999999995E-2</v>
      </c>
      <c r="L26" s="10">
        <f t="shared" si="2"/>
        <v>0</v>
      </c>
      <c r="M26" s="10">
        <f t="shared" si="3"/>
        <v>9.7804825038035212E-2</v>
      </c>
      <c r="N26" s="10">
        <f t="shared" si="4"/>
        <v>2.5836758661186141</v>
      </c>
      <c r="O26" s="10">
        <f t="shared" si="5"/>
        <v>5.6228282615562817</v>
      </c>
      <c r="Q26" s="10">
        <f t="shared" si="6"/>
        <v>7.2580645161290314E-2</v>
      </c>
      <c r="S26" s="10">
        <f t="shared" si="7"/>
        <v>2.6562565112799046</v>
      </c>
      <c r="U26" s="10">
        <f t="shared" si="8"/>
        <v>0.47240576943118445</v>
      </c>
    </row>
    <row r="27" spans="1:21" s="10" customFormat="1">
      <c r="A27" s="9" t="s">
        <v>39</v>
      </c>
      <c r="B27" s="11">
        <v>45113</v>
      </c>
      <c r="C27" s="9">
        <v>0</v>
      </c>
      <c r="D27" s="14">
        <v>5.3E-3</v>
      </c>
      <c r="E27" s="15">
        <v>0</v>
      </c>
      <c r="F27" s="9">
        <v>0.52400000000000002</v>
      </c>
      <c r="G27" s="9"/>
      <c r="H27" s="10">
        <f t="shared" si="0"/>
        <v>5.3E-3</v>
      </c>
      <c r="J27" s="10">
        <f t="shared" si="1"/>
        <v>5.3E-3</v>
      </c>
      <c r="L27" s="10">
        <f t="shared" si="2"/>
        <v>0</v>
      </c>
      <c r="M27" s="10">
        <f t="shared" si="3"/>
        <v>0.11519234948924148</v>
      </c>
      <c r="N27" s="10">
        <f t="shared" si="4"/>
        <v>0</v>
      </c>
      <c r="O27" s="10">
        <f t="shared" si="5"/>
        <v>5.5175318521638408</v>
      </c>
      <c r="Q27" s="10">
        <f t="shared" si="6"/>
        <v>8.5483870967741932E-2</v>
      </c>
      <c r="S27" s="10">
        <f t="shared" si="7"/>
        <v>8.5483870967741932E-2</v>
      </c>
      <c r="U27" s="10">
        <f t="shared" si="8"/>
        <v>1.5493135927111549E-2</v>
      </c>
    </row>
    <row r="28" spans="1:21" s="10" customFormat="1">
      <c r="A28" s="9" t="s">
        <v>40</v>
      </c>
      <c r="B28" s="11">
        <v>45113</v>
      </c>
      <c r="C28" s="9">
        <v>0</v>
      </c>
      <c r="D28" s="14">
        <v>6.1999999999999998E-3</v>
      </c>
      <c r="E28" s="15">
        <v>0</v>
      </c>
      <c r="F28" s="9">
        <v>0.39900000000000002</v>
      </c>
      <c r="G28" s="9"/>
      <c r="H28" s="10">
        <f t="shared" si="0"/>
        <v>6.1999999999999998E-3</v>
      </c>
      <c r="J28" s="10">
        <f t="shared" si="1"/>
        <v>6.1999999999999998E-3</v>
      </c>
      <c r="L28" s="10">
        <f t="shared" si="2"/>
        <v>0</v>
      </c>
      <c r="M28" s="10">
        <f t="shared" si="3"/>
        <v>0.13475331449684849</v>
      </c>
      <c r="N28" s="10">
        <f t="shared" si="4"/>
        <v>0</v>
      </c>
      <c r="O28" s="10">
        <f t="shared" si="5"/>
        <v>4.2013267347583456</v>
      </c>
      <c r="Q28" s="10">
        <f t="shared" si="6"/>
        <v>9.9999999999999992E-2</v>
      </c>
      <c r="S28" s="10">
        <f t="shared" si="7"/>
        <v>9.9999999999999992E-2</v>
      </c>
      <c r="U28" s="10">
        <f t="shared" si="8"/>
        <v>2.3802005012531321E-2</v>
      </c>
    </row>
    <row r="29" spans="1:21" s="10" customFormat="1">
      <c r="A29" s="9" t="s">
        <v>41</v>
      </c>
      <c r="B29" s="11">
        <v>45113</v>
      </c>
      <c r="C29" s="9">
        <v>0</v>
      </c>
      <c r="D29" s="14">
        <v>6.4999999999999997E-3</v>
      </c>
      <c r="E29" s="15">
        <v>0</v>
      </c>
      <c r="F29" s="9">
        <v>0.39</v>
      </c>
      <c r="G29" s="9"/>
      <c r="H29" s="10">
        <f t="shared" si="0"/>
        <v>6.4999999999999997E-3</v>
      </c>
      <c r="J29" s="10">
        <f t="shared" si="1"/>
        <v>6.4999999999999997E-3</v>
      </c>
      <c r="L29" s="10">
        <f t="shared" si="2"/>
        <v>0</v>
      </c>
      <c r="M29" s="10">
        <f t="shared" si="3"/>
        <v>0.14127363616605085</v>
      </c>
      <c r="N29" s="10">
        <f t="shared" si="4"/>
        <v>0</v>
      </c>
      <c r="O29" s="10">
        <f t="shared" si="5"/>
        <v>4.1065599663051486</v>
      </c>
      <c r="Q29" s="10">
        <f t="shared" si="6"/>
        <v>0.10483870967741934</v>
      </c>
      <c r="S29" s="10">
        <f t="shared" si="7"/>
        <v>0.10483870967741934</v>
      </c>
      <c r="U29" s="10">
        <f>S29/O29</f>
        <v>2.5529569892473118E-2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220-8498-41C1-B8D9-7D721B9C6F39}">
  <dimension ref="A1:F36"/>
  <sheetViews>
    <sheetView tabSelected="1" topLeftCell="A14" workbookViewId="0">
      <selection activeCell="F37" sqref="F37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48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0.60399999999999998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0.622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0.66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0.69599999999999995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0.64500000000000002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0.55100000000000005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0.51900000000000002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0.48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0.55000000000000004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0.54100000000000004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0.67200000000000004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0.67900000000000005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0.67500000000000004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0.67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0.68600000000000005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0.69099999999999995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0.625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0.66600000000000004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0.70499999999999996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0.64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0.68799999999999994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0.70399999999999996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0.70099999999999996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0.64400000000000002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0.69599999999999995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0.622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0.63300000000000001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0.70599999999999996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0.66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0.68100000000000005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0.67100000000000004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0.67500000000000004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0.67200000000000004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0.66200000000000003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0.68600000000000005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</vt:lpstr>
      <vt:lpstr>PO4</vt:lpstr>
      <vt:lpstr>NO3</vt:lpstr>
      <vt:lpstr>NO2</vt:lpstr>
      <vt:lpstr>NH4</vt:lpstr>
      <vt:lpstr>All Nutrients</vt:lpstr>
      <vt:lpstr>All Nutrients zeroes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2023-05-23T15:03:34Z</dcterms:created>
  <dcterms:modified xsi:type="dcterms:W3CDTF">2023-09-26T20:29:03Z</dcterms:modified>
</cp:coreProperties>
</file>