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B514DFE-A40D-4946-8847-DC70A30A9324}" xr6:coauthVersionLast="47" xr6:coauthVersionMax="47" xr10:uidLastSave="{00000000-0000-0000-0000-000000000000}"/>
  <bookViews>
    <workbookView xWindow="14400" yWindow="0" windowWidth="14400" windowHeight="15600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A16" i="4"/>
  <c r="B16" i="4"/>
  <c r="C16" i="4"/>
  <c r="D16" i="4"/>
  <c r="E16" i="4"/>
  <c r="F16" i="4"/>
  <c r="H16" i="4"/>
  <c r="G16" i="4" s="1"/>
  <c r="L16" i="4"/>
  <c r="N16" i="4"/>
  <c r="Q16" i="4"/>
  <c r="AF16" i="4"/>
  <c r="A17" i="4"/>
  <c r="B17" i="4"/>
  <c r="C17" i="4"/>
  <c r="D17" i="4"/>
  <c r="E17" i="4"/>
  <c r="F17" i="4"/>
  <c r="H17" i="4"/>
  <c r="G17" i="4" s="1"/>
  <c r="L17" i="4"/>
  <c r="N17" i="4"/>
  <c r="AF17" i="4"/>
  <c r="A18" i="4"/>
  <c r="B18" i="4"/>
  <c r="C18" i="4"/>
  <c r="D18" i="4"/>
  <c r="E18" i="4"/>
  <c r="F18" i="4"/>
  <c r="G18" i="4"/>
  <c r="T18" i="4" s="1"/>
  <c r="H18" i="4"/>
  <c r="L18" i="4"/>
  <c r="N18" i="4"/>
  <c r="P18" i="4"/>
  <c r="S18" i="4"/>
  <c r="AF18" i="4"/>
  <c r="A19" i="4"/>
  <c r="B19" i="4"/>
  <c r="C19" i="4"/>
  <c r="D19" i="4"/>
  <c r="E19" i="4"/>
  <c r="F19" i="4"/>
  <c r="H19" i="4"/>
  <c r="G19" i="4" s="1"/>
  <c r="L19" i="4"/>
  <c r="N19" i="4"/>
  <c r="P19" i="4"/>
  <c r="AF19" i="4"/>
  <c r="A20" i="4"/>
  <c r="B20" i="4"/>
  <c r="C20" i="4"/>
  <c r="D20" i="4"/>
  <c r="E20" i="4"/>
  <c r="F20" i="4"/>
  <c r="G20" i="4"/>
  <c r="M20" i="4" s="1"/>
  <c r="H20" i="4"/>
  <c r="L20" i="4"/>
  <c r="N20" i="4"/>
  <c r="AF20" i="4"/>
  <c r="A21" i="4"/>
  <c r="B21" i="4"/>
  <c r="C21" i="4"/>
  <c r="D21" i="4"/>
  <c r="E21" i="4"/>
  <c r="F21" i="4"/>
  <c r="H21" i="4"/>
  <c r="G21" i="4" s="1"/>
  <c r="K21" i="4"/>
  <c r="L21" i="4"/>
  <c r="N21" i="4"/>
  <c r="AC21" i="4"/>
  <c r="AF21" i="4"/>
  <c r="A22" i="4"/>
  <c r="B22" i="4"/>
  <c r="C22" i="4"/>
  <c r="D22" i="4"/>
  <c r="E22" i="4"/>
  <c r="F22" i="4"/>
  <c r="H22" i="4"/>
  <c r="G22" i="4" s="1"/>
  <c r="K22" i="4"/>
  <c r="L22" i="4"/>
  <c r="N22" i="4"/>
  <c r="AC22" i="4"/>
  <c r="AF22" i="4"/>
  <c r="A23" i="4"/>
  <c r="B23" i="4"/>
  <c r="C23" i="4"/>
  <c r="D23" i="4"/>
  <c r="E23" i="4"/>
  <c r="F23" i="4"/>
  <c r="H23" i="4"/>
  <c r="G23" i="4" s="1"/>
  <c r="K23" i="4"/>
  <c r="L23" i="4"/>
  <c r="N23" i="4"/>
  <c r="AC23" i="4"/>
  <c r="AF23" i="4"/>
  <c r="A24" i="4"/>
  <c r="B24" i="4"/>
  <c r="C24" i="4"/>
  <c r="D24" i="4"/>
  <c r="E24" i="4"/>
  <c r="F24" i="4"/>
  <c r="H24" i="4"/>
  <c r="G24" i="4" s="1"/>
  <c r="K24" i="4"/>
  <c r="L24" i="4"/>
  <c r="N24" i="4"/>
  <c r="P24" i="4"/>
  <c r="AC24" i="4"/>
  <c r="AF24" i="4"/>
  <c r="A25" i="4"/>
  <c r="B25" i="4"/>
  <c r="C25" i="4"/>
  <c r="D25" i="4"/>
  <c r="E25" i="4"/>
  <c r="F25" i="4"/>
  <c r="H25" i="4"/>
  <c r="G25" i="4" s="1"/>
  <c r="L25" i="4"/>
  <c r="N25" i="4"/>
  <c r="O25" i="4"/>
  <c r="P25" i="4"/>
  <c r="X25" i="4"/>
  <c r="AF25" i="4"/>
  <c r="A26" i="4"/>
  <c r="B26" i="4"/>
  <c r="C26" i="4"/>
  <c r="D26" i="4"/>
  <c r="E26" i="4"/>
  <c r="F26" i="4"/>
  <c r="H26" i="4"/>
  <c r="G26" i="4" s="1"/>
  <c r="L26" i="4"/>
  <c r="N26" i="4"/>
  <c r="O26" i="4"/>
  <c r="P26" i="4"/>
  <c r="X26" i="4"/>
  <c r="AF26" i="4"/>
  <c r="A27" i="4"/>
  <c r="B27" i="4"/>
  <c r="C27" i="4"/>
  <c r="D27" i="4"/>
  <c r="E27" i="4"/>
  <c r="F27" i="4"/>
  <c r="H27" i="4"/>
  <c r="G27" i="4" s="1"/>
  <c r="L27" i="4"/>
  <c r="N27" i="4"/>
  <c r="O27" i="4"/>
  <c r="P27" i="4"/>
  <c r="X27" i="4"/>
  <c r="AF27" i="4"/>
  <c r="A28" i="4"/>
  <c r="B28" i="4"/>
  <c r="C28" i="4"/>
  <c r="D28" i="4"/>
  <c r="E28" i="4"/>
  <c r="F28" i="4"/>
  <c r="H28" i="4"/>
  <c r="G28" i="4" s="1"/>
  <c r="L28" i="4"/>
  <c r="N28" i="4"/>
  <c r="O28" i="4"/>
  <c r="P28" i="4"/>
  <c r="AF28" i="4"/>
  <c r="A29" i="4"/>
  <c r="B29" i="4"/>
  <c r="C29" i="4"/>
  <c r="D29" i="4"/>
  <c r="E29" i="4"/>
  <c r="F29" i="4"/>
  <c r="H29" i="4"/>
  <c r="G29" i="4" s="1"/>
  <c r="I29" i="4"/>
  <c r="L29" i="4"/>
  <c r="N29" i="4"/>
  <c r="P29" i="4"/>
  <c r="X29" i="4"/>
  <c r="AF29" i="4"/>
  <c r="A30" i="4"/>
  <c r="B30" i="4"/>
  <c r="C30" i="4"/>
  <c r="D30" i="4"/>
  <c r="E30" i="4"/>
  <c r="F30" i="4"/>
  <c r="G30" i="4"/>
  <c r="T30" i="4" s="1"/>
  <c r="H30" i="4"/>
  <c r="L30" i="4"/>
  <c r="N30" i="4"/>
  <c r="R30" i="4"/>
  <c r="AF30" i="4"/>
  <c r="A31" i="4"/>
  <c r="B31" i="4"/>
  <c r="C31" i="4"/>
  <c r="D31" i="4"/>
  <c r="E31" i="4"/>
  <c r="F31" i="4"/>
  <c r="G31" i="4"/>
  <c r="X31" i="4" s="1"/>
  <c r="H31" i="4"/>
  <c r="L31" i="4"/>
  <c r="N31" i="4"/>
  <c r="AC31" i="4"/>
  <c r="AF31" i="4"/>
  <c r="A32" i="4"/>
  <c r="B32" i="4"/>
  <c r="C32" i="4"/>
  <c r="D32" i="4"/>
  <c r="E32" i="4"/>
  <c r="F32" i="4"/>
  <c r="G32" i="4"/>
  <c r="M32" i="4" s="1"/>
  <c r="H32" i="4"/>
  <c r="K32" i="4"/>
  <c r="L32" i="4"/>
  <c r="N32" i="4"/>
  <c r="Y32" i="4"/>
  <c r="AB32" i="4"/>
  <c r="AC32" i="4"/>
  <c r="AF32" i="4"/>
  <c r="A33" i="4"/>
  <c r="B33" i="4"/>
  <c r="C33" i="4"/>
  <c r="D33" i="4"/>
  <c r="E33" i="4"/>
  <c r="F33" i="4"/>
  <c r="G33" i="4"/>
  <c r="P33" i="4" s="1"/>
  <c r="H33" i="4"/>
  <c r="L33" i="4"/>
  <c r="N33" i="4"/>
  <c r="AA33" i="4"/>
  <c r="AG33" i="4" s="1"/>
  <c r="AC33" i="4"/>
  <c r="AF33" i="4"/>
  <c r="A34" i="4"/>
  <c r="B34" i="4"/>
  <c r="C34" i="4"/>
  <c r="D34" i="4"/>
  <c r="E34" i="4"/>
  <c r="F34" i="4"/>
  <c r="G34" i="4"/>
  <c r="T34" i="4" s="1"/>
  <c r="H34" i="4"/>
  <c r="K34" i="4"/>
  <c r="L34" i="4"/>
  <c r="N34" i="4"/>
  <c r="AC34" i="4"/>
  <c r="AF34" i="4"/>
  <c r="A35" i="4"/>
  <c r="B35" i="4"/>
  <c r="C35" i="4"/>
  <c r="D35" i="4"/>
  <c r="E35" i="4"/>
  <c r="F35" i="4"/>
  <c r="H35" i="4"/>
  <c r="G35" i="4" s="1"/>
  <c r="L35" i="4"/>
  <c r="N35" i="4"/>
  <c r="AC35" i="4"/>
  <c r="AF35" i="4"/>
  <c r="A36" i="4"/>
  <c r="B36" i="4"/>
  <c r="C36" i="4"/>
  <c r="D36" i="4"/>
  <c r="E36" i="4"/>
  <c r="F36" i="4"/>
  <c r="H36" i="4"/>
  <c r="G36" i="4" s="1"/>
  <c r="L36" i="4"/>
  <c r="N36" i="4"/>
  <c r="AC36" i="4"/>
  <c r="AF36" i="4"/>
  <c r="A37" i="4"/>
  <c r="B37" i="4"/>
  <c r="C37" i="4"/>
  <c r="D37" i="4"/>
  <c r="E37" i="4"/>
  <c r="F37" i="4"/>
  <c r="G37" i="4"/>
  <c r="P37" i="4" s="1"/>
  <c r="H37" i="4"/>
  <c r="K37" i="4"/>
  <c r="L37" i="4"/>
  <c r="N37" i="4"/>
  <c r="O37" i="4"/>
  <c r="AA37" i="4"/>
  <c r="AG37" i="4" s="1"/>
  <c r="AC37" i="4"/>
  <c r="AF37" i="4"/>
  <c r="A38" i="4"/>
  <c r="B38" i="4"/>
  <c r="C38" i="4"/>
  <c r="D38" i="4"/>
  <c r="E38" i="4"/>
  <c r="F38" i="4"/>
  <c r="H38" i="4"/>
  <c r="G38" i="4" s="1"/>
  <c r="K38" i="4"/>
  <c r="L38" i="4"/>
  <c r="N38" i="4"/>
  <c r="AC38" i="4"/>
  <c r="AF38" i="4"/>
  <c r="A39" i="4"/>
  <c r="B39" i="4"/>
  <c r="C39" i="4"/>
  <c r="D39" i="4"/>
  <c r="E39" i="4"/>
  <c r="F39" i="4"/>
  <c r="G39" i="4"/>
  <c r="X39" i="4" s="1"/>
  <c r="H39" i="4"/>
  <c r="I39" i="4"/>
  <c r="K39" i="4"/>
  <c r="L39" i="4"/>
  <c r="N39" i="4"/>
  <c r="O39" i="4"/>
  <c r="S39" i="4"/>
  <c r="U39" i="4"/>
  <c r="W39" i="4"/>
  <c r="AA39" i="4"/>
  <c r="AB39" i="4"/>
  <c r="AC39" i="4"/>
  <c r="AD39" i="4"/>
  <c r="AF39" i="4"/>
  <c r="A40" i="4"/>
  <c r="B40" i="4"/>
  <c r="C40" i="4"/>
  <c r="D40" i="4"/>
  <c r="E40" i="4"/>
  <c r="F40" i="4"/>
  <c r="H40" i="4"/>
  <c r="G40" i="4" s="1"/>
  <c r="L40" i="4"/>
  <c r="N40" i="4"/>
  <c r="O40" i="4"/>
  <c r="P40" i="4"/>
  <c r="X40" i="4"/>
  <c r="A41" i="4"/>
  <c r="B41" i="4"/>
  <c r="C41" i="4"/>
  <c r="D41" i="4"/>
  <c r="E41" i="4"/>
  <c r="F41" i="4"/>
  <c r="G41" i="4"/>
  <c r="Q41" i="4" s="1"/>
  <c r="H41" i="4"/>
  <c r="I41" i="4"/>
  <c r="L41" i="4"/>
  <c r="N41" i="4"/>
  <c r="O41" i="4"/>
  <c r="P41" i="4"/>
  <c r="A42" i="4"/>
  <c r="B42" i="4"/>
  <c r="C42" i="4"/>
  <c r="D42" i="4"/>
  <c r="E42" i="4"/>
  <c r="F42" i="4"/>
  <c r="G42" i="4"/>
  <c r="T42" i="4" s="1"/>
  <c r="H42" i="4"/>
  <c r="L42" i="4"/>
  <c r="N42" i="4"/>
  <c r="O42" i="4"/>
  <c r="P42" i="4"/>
  <c r="A43" i="4"/>
  <c r="B43" i="4"/>
  <c r="C43" i="4"/>
  <c r="D43" i="4"/>
  <c r="E43" i="4"/>
  <c r="F43" i="4"/>
  <c r="H43" i="4"/>
  <c r="G43" i="4" s="1"/>
  <c r="I43" i="4"/>
  <c r="L43" i="4"/>
  <c r="N43" i="4"/>
  <c r="O43" i="4"/>
  <c r="P43" i="4"/>
  <c r="X43" i="4"/>
  <c r="A44" i="4"/>
  <c r="B44" i="4"/>
  <c r="C44" i="4"/>
  <c r="D44" i="4"/>
  <c r="E44" i="4"/>
  <c r="F44" i="4"/>
  <c r="H44" i="4"/>
  <c r="G44" i="4" s="1"/>
  <c r="I44" i="4"/>
  <c r="L44" i="4"/>
  <c r="N44" i="4"/>
  <c r="O44" i="4"/>
  <c r="P44" i="4"/>
  <c r="A45" i="4"/>
  <c r="B45" i="4"/>
  <c r="C45" i="4"/>
  <c r="D45" i="4"/>
  <c r="E45" i="4"/>
  <c r="F45" i="4"/>
  <c r="H45" i="4"/>
  <c r="G45" i="4" s="1"/>
  <c r="I45" i="4"/>
  <c r="L45" i="4"/>
  <c r="N45" i="4"/>
  <c r="O45" i="4"/>
  <c r="P45" i="4"/>
  <c r="A46" i="4"/>
  <c r="B46" i="4"/>
  <c r="C46" i="4"/>
  <c r="D46" i="4"/>
  <c r="E46" i="4"/>
  <c r="F46" i="4"/>
  <c r="G46" i="4"/>
  <c r="T46" i="4" s="1"/>
  <c r="H46" i="4"/>
  <c r="L46" i="4"/>
  <c r="N46" i="4"/>
  <c r="O46" i="4"/>
  <c r="P46" i="4"/>
  <c r="Q46" i="4"/>
  <c r="R46" i="4"/>
  <c r="S46" i="4"/>
  <c r="X46" i="4"/>
  <c r="A47" i="4"/>
  <c r="B47" i="4"/>
  <c r="C47" i="4"/>
  <c r="D47" i="4"/>
  <c r="E47" i="4"/>
  <c r="F47" i="4"/>
  <c r="G47" i="4"/>
  <c r="Q47" i="4" s="1"/>
  <c r="H47" i="4"/>
  <c r="L47" i="4"/>
  <c r="N47" i="4"/>
  <c r="O47" i="4"/>
  <c r="P47" i="4"/>
  <c r="X47" i="4"/>
  <c r="AC47" i="4"/>
  <c r="A48" i="4"/>
  <c r="B48" i="4"/>
  <c r="C48" i="4"/>
  <c r="D48" i="4"/>
  <c r="E48" i="4"/>
  <c r="F48" i="4"/>
  <c r="H48" i="4"/>
  <c r="G48" i="4" s="1"/>
  <c r="I48" i="4"/>
  <c r="L48" i="4"/>
  <c r="N48" i="4"/>
  <c r="O48" i="4"/>
  <c r="P48" i="4"/>
  <c r="A49" i="4"/>
  <c r="B49" i="4"/>
  <c r="C49" i="4"/>
  <c r="D49" i="4"/>
  <c r="E49" i="4"/>
  <c r="F49" i="4"/>
  <c r="H49" i="4"/>
  <c r="G49" i="4" s="1"/>
  <c r="L49" i="4"/>
  <c r="N49" i="4"/>
  <c r="O49" i="4"/>
  <c r="P49" i="4"/>
  <c r="M40" i="4" l="1"/>
  <c r="S40" i="4"/>
  <c r="Y40" i="4"/>
  <c r="AB40" i="4"/>
  <c r="AF40" i="4"/>
  <c r="Z48" i="4"/>
  <c r="S48" i="4"/>
  <c r="X48" i="4"/>
  <c r="Y48" i="4"/>
  <c r="AB48" i="4"/>
  <c r="M48" i="4"/>
  <c r="AF48" i="4"/>
  <c r="M28" i="4"/>
  <c r="S28" i="4"/>
  <c r="X28" i="4"/>
  <c r="Y28" i="4"/>
  <c r="AB28" i="4"/>
  <c r="Z16" i="4"/>
  <c r="P16" i="4"/>
  <c r="S16" i="4"/>
  <c r="U16" i="4"/>
  <c r="X16" i="4"/>
  <c r="Y16" i="4"/>
  <c r="AB16" i="4"/>
  <c r="AD16" i="4"/>
  <c r="I16" i="4"/>
  <c r="M16" i="4"/>
  <c r="Z27" i="4"/>
  <c r="AA27" i="4"/>
  <c r="AG27" i="4" s="1"/>
  <c r="M27" i="4"/>
  <c r="AB27" i="4"/>
  <c r="R27" i="4"/>
  <c r="S27" i="4"/>
  <c r="V27" i="4"/>
  <c r="U27" i="4"/>
  <c r="AD27" i="4"/>
  <c r="I27" i="4"/>
  <c r="W27" i="4"/>
  <c r="J27" i="4"/>
  <c r="K27" i="4"/>
  <c r="Y27" i="4"/>
  <c r="Q17" i="4"/>
  <c r="V17" i="4"/>
  <c r="X17" i="4"/>
  <c r="AA17" i="4"/>
  <c r="AG17" i="4" s="1"/>
  <c r="AB17" i="4"/>
  <c r="O17" i="4"/>
  <c r="P17" i="4"/>
  <c r="S17" i="4"/>
  <c r="U17" i="4"/>
  <c r="Q49" i="4"/>
  <c r="AA49" i="4"/>
  <c r="AB49" i="4"/>
  <c r="AF49" i="4"/>
  <c r="S49" i="4"/>
  <c r="V49" i="4"/>
  <c r="T26" i="4"/>
  <c r="J26" i="4"/>
  <c r="M26" i="4"/>
  <c r="R26" i="4"/>
  <c r="V26" i="4"/>
  <c r="S26" i="4"/>
  <c r="Y26" i="4"/>
  <c r="AD26" i="4"/>
  <c r="X19" i="4"/>
  <c r="R19" i="4"/>
  <c r="S19" i="4"/>
  <c r="U19" i="4"/>
  <c r="W19" i="4"/>
  <c r="V19" i="4"/>
  <c r="I19" i="4"/>
  <c r="J19" i="4"/>
  <c r="Y19" i="4"/>
  <c r="K19" i="4"/>
  <c r="AA19" i="4"/>
  <c r="AG19" i="4" s="1"/>
  <c r="AB19" i="4"/>
  <c r="M19" i="4"/>
  <c r="AD19" i="4"/>
  <c r="O19" i="4"/>
  <c r="AB25" i="4"/>
  <c r="S25" i="4"/>
  <c r="AA25" i="4"/>
  <c r="AG25" i="4" s="1"/>
  <c r="M24" i="4"/>
  <c r="S24" i="4"/>
  <c r="Y24" i="4"/>
  <c r="X24" i="4"/>
  <c r="AB24" i="4"/>
  <c r="X23" i="4"/>
  <c r="J23" i="4"/>
  <c r="Y23" i="4"/>
  <c r="AA23" i="4"/>
  <c r="AG23" i="4" s="1"/>
  <c r="M23" i="4"/>
  <c r="O23" i="4"/>
  <c r="AD23" i="4"/>
  <c r="P23" i="4"/>
  <c r="R23" i="4"/>
  <c r="S23" i="4"/>
  <c r="AB23" i="4"/>
  <c r="U23" i="4"/>
  <c r="V23" i="4"/>
  <c r="I23" i="4"/>
  <c r="W23" i="4"/>
  <c r="T22" i="4"/>
  <c r="AD22" i="4"/>
  <c r="J22" i="4"/>
  <c r="M22" i="4"/>
  <c r="R22" i="4"/>
  <c r="S22" i="4"/>
  <c r="V22" i="4"/>
  <c r="Y22" i="4"/>
  <c r="P21" i="4"/>
  <c r="S21" i="4"/>
  <c r="AA21" i="4"/>
  <c r="AG21" i="4" s="1"/>
  <c r="O21" i="4"/>
  <c r="AB29" i="4"/>
  <c r="AA29" i="4"/>
  <c r="AG29" i="4" s="1"/>
  <c r="O29" i="4"/>
  <c r="S29" i="4"/>
  <c r="T38" i="4"/>
  <c r="J38" i="4"/>
  <c r="M38" i="4"/>
  <c r="R38" i="4"/>
  <c r="S38" i="4"/>
  <c r="V38" i="4"/>
  <c r="Y38" i="4"/>
  <c r="AD38" i="4"/>
  <c r="AB45" i="4"/>
  <c r="S45" i="4"/>
  <c r="AA45" i="4"/>
  <c r="AF45" i="4"/>
  <c r="M44" i="4"/>
  <c r="X44" i="4"/>
  <c r="S44" i="4"/>
  <c r="Y44" i="4"/>
  <c r="AB44" i="4"/>
  <c r="AF44" i="4"/>
  <c r="X35" i="4"/>
  <c r="I35" i="4"/>
  <c r="W35" i="4"/>
  <c r="J35" i="4"/>
  <c r="K35" i="4"/>
  <c r="AB35" i="4"/>
  <c r="AA35" i="4"/>
  <c r="AG35" i="4" s="1"/>
  <c r="M35" i="4"/>
  <c r="AD35" i="4"/>
  <c r="O35" i="4"/>
  <c r="P35" i="4"/>
  <c r="R35" i="4"/>
  <c r="S35" i="4"/>
  <c r="V35" i="4"/>
  <c r="U35" i="4"/>
  <c r="Y35" i="4"/>
  <c r="Z43" i="4"/>
  <c r="AF43" i="4"/>
  <c r="R43" i="4"/>
  <c r="S43" i="4"/>
  <c r="U43" i="4"/>
  <c r="V43" i="4"/>
  <c r="W43" i="4"/>
  <c r="J43" i="4"/>
  <c r="K43" i="4"/>
  <c r="Y43" i="4"/>
  <c r="AA43" i="4"/>
  <c r="AB43" i="4"/>
  <c r="AD43" i="4"/>
  <c r="M43" i="4"/>
  <c r="M36" i="4"/>
  <c r="P36" i="4"/>
  <c r="S36" i="4"/>
  <c r="X36" i="4"/>
  <c r="Y36" i="4"/>
  <c r="AB36" i="4"/>
  <c r="S47" i="4"/>
  <c r="S32" i="4"/>
  <c r="X20" i="4"/>
  <c r="AA41" i="4"/>
  <c r="P31" i="4"/>
  <c r="AB47" i="4"/>
  <c r="J42" i="4"/>
  <c r="AG39" i="4"/>
  <c r="S34" i="4"/>
  <c r="P32" i="4"/>
  <c r="O31" i="4"/>
  <c r="J30" i="4"/>
  <c r="S20" i="4"/>
  <c r="V34" i="4"/>
  <c r="V41" i="4"/>
  <c r="AA47" i="4"/>
  <c r="AG47" i="4" s="1"/>
  <c r="AF42" i="4"/>
  <c r="S41" i="4"/>
  <c r="Y39" i="4"/>
  <c r="J39" i="4"/>
  <c r="R34" i="4"/>
  <c r="AD31" i="4"/>
  <c r="P20" i="4"/>
  <c r="T47" i="4"/>
  <c r="AD34" i="4"/>
  <c r="M47" i="4"/>
  <c r="M31" i="4"/>
  <c r="Y47" i="4"/>
  <c r="AF46" i="4"/>
  <c r="J46" i="4"/>
  <c r="Y42" i="4"/>
  <c r="V39" i="4"/>
  <c r="M34" i="4"/>
  <c r="AB31" i="4"/>
  <c r="AD18" i="4"/>
  <c r="AF47" i="4"/>
  <c r="Z47" i="4"/>
  <c r="AD42" i="4"/>
  <c r="K47" i="4"/>
  <c r="AD46" i="4"/>
  <c r="V42" i="4"/>
  <c r="AA31" i="4"/>
  <c r="AG31" i="4" s="1"/>
  <c r="K31" i="4"/>
  <c r="AD30" i="4"/>
  <c r="Y18" i="4"/>
  <c r="Y31" i="4"/>
  <c r="W47" i="4"/>
  <c r="Y46" i="4"/>
  <c r="S42" i="4"/>
  <c r="J31" i="4"/>
  <c r="V47" i="4"/>
  <c r="I47" i="4"/>
  <c r="R42" i="4"/>
  <c r="R39" i="4"/>
  <c r="J34" i="4"/>
  <c r="S33" i="4"/>
  <c r="W31" i="4"/>
  <c r="I31" i="4"/>
  <c r="V30" i="4"/>
  <c r="R18" i="4"/>
  <c r="J47" i="4"/>
  <c r="Y30" i="4"/>
  <c r="U47" i="4"/>
  <c r="V46" i="4"/>
  <c r="P39" i="4"/>
  <c r="O33" i="4"/>
  <c r="V31" i="4"/>
  <c r="S30" i="4"/>
  <c r="U31" i="4"/>
  <c r="AF41" i="4"/>
  <c r="S31" i="4"/>
  <c r="AB20" i="4"/>
  <c r="AD47" i="4"/>
  <c r="R47" i="4"/>
  <c r="M42" i="4"/>
  <c r="AB41" i="4"/>
  <c r="M39" i="4"/>
  <c r="S37" i="4"/>
  <c r="Y34" i="4"/>
  <c r="X32" i="4"/>
  <c r="R31" i="4"/>
  <c r="M30" i="4"/>
  <c r="Y20" i="4"/>
  <c r="Z49" i="4"/>
  <c r="AH49" i="4" s="1"/>
  <c r="W48" i="4"/>
  <c r="K48" i="4"/>
  <c r="AC46" i="4"/>
  <c r="Z45" i="4"/>
  <c r="W44" i="4"/>
  <c r="K44" i="4"/>
  <c r="T43" i="4"/>
  <c r="AC42" i="4"/>
  <c r="Q42" i="4"/>
  <c r="Z41" i="4"/>
  <c r="W40" i="4"/>
  <c r="K40" i="4"/>
  <c r="T39" i="4"/>
  <c r="Q38" i="4"/>
  <c r="Z37" i="4"/>
  <c r="W36" i="4"/>
  <c r="K36" i="4"/>
  <c r="T35" i="4"/>
  <c r="Q34" i="4"/>
  <c r="Z33" i="4"/>
  <c r="AH33" i="4" s="1"/>
  <c r="W32" i="4"/>
  <c r="T31" i="4"/>
  <c r="AC30" i="4"/>
  <c r="Q30" i="4"/>
  <c r="Z29" i="4"/>
  <c r="W28" i="4"/>
  <c r="K28" i="4"/>
  <c r="T27" i="4"/>
  <c r="AC26" i="4"/>
  <c r="Q26" i="4"/>
  <c r="Z25" i="4"/>
  <c r="W24" i="4"/>
  <c r="T23" i="4"/>
  <c r="Q22" i="4"/>
  <c r="Z21" i="4"/>
  <c r="W20" i="4"/>
  <c r="K20" i="4"/>
  <c r="T19" i="4"/>
  <c r="AC18" i="4"/>
  <c r="Q18" i="4"/>
  <c r="Z17" i="4"/>
  <c r="W16" i="4"/>
  <c r="K16" i="4"/>
  <c r="Y49" i="4"/>
  <c r="M49" i="4"/>
  <c r="V48" i="4"/>
  <c r="J48" i="4"/>
  <c r="AB46" i="4"/>
  <c r="Y45" i="4"/>
  <c r="M45" i="4"/>
  <c r="V44" i="4"/>
  <c r="J44" i="4"/>
  <c r="AB42" i="4"/>
  <c r="Y41" i="4"/>
  <c r="M41" i="4"/>
  <c r="V40" i="4"/>
  <c r="J40" i="4"/>
  <c r="AB38" i="4"/>
  <c r="P38" i="4"/>
  <c r="Y37" i="4"/>
  <c r="M37" i="4"/>
  <c r="V36" i="4"/>
  <c r="J36" i="4"/>
  <c r="AB34" i="4"/>
  <c r="P34" i="4"/>
  <c r="Y33" i="4"/>
  <c r="M33" i="4"/>
  <c r="V32" i="4"/>
  <c r="J32" i="4"/>
  <c r="AB30" i="4"/>
  <c r="P30" i="4"/>
  <c r="Y29" i="4"/>
  <c r="M29" i="4"/>
  <c r="V28" i="4"/>
  <c r="J28" i="4"/>
  <c r="AB26" i="4"/>
  <c r="Y25" i="4"/>
  <c r="M25" i="4"/>
  <c r="V24" i="4"/>
  <c r="J24" i="4"/>
  <c r="AB22" i="4"/>
  <c r="P22" i="4"/>
  <c r="Y21" i="4"/>
  <c r="M21" i="4"/>
  <c r="V20" i="4"/>
  <c r="J20" i="4"/>
  <c r="AB18" i="4"/>
  <c r="Y17" i="4"/>
  <c r="M17" i="4"/>
  <c r="V16" i="4"/>
  <c r="J16" i="4"/>
  <c r="X49" i="4"/>
  <c r="U48" i="4"/>
  <c r="AA46" i="4"/>
  <c r="X45" i="4"/>
  <c r="U44" i="4"/>
  <c r="AA42" i="4"/>
  <c r="X41" i="4"/>
  <c r="U40" i="4"/>
  <c r="I40" i="4"/>
  <c r="AA38" i="4"/>
  <c r="AG38" i="4" s="1"/>
  <c r="O38" i="4"/>
  <c r="X37" i="4"/>
  <c r="U36" i="4"/>
  <c r="I36" i="4"/>
  <c r="AA34" i="4"/>
  <c r="AG34" i="4" s="1"/>
  <c r="O34" i="4"/>
  <c r="X33" i="4"/>
  <c r="U32" i="4"/>
  <c r="I32" i="4"/>
  <c r="AA30" i="4"/>
  <c r="AG30" i="4" s="1"/>
  <c r="O30" i="4"/>
  <c r="U28" i="4"/>
  <c r="I28" i="4"/>
  <c r="AA26" i="4"/>
  <c r="AG26" i="4" s="1"/>
  <c r="U24" i="4"/>
  <c r="I24" i="4"/>
  <c r="AA22" i="4"/>
  <c r="AG22" i="4" s="1"/>
  <c r="O22" i="4"/>
  <c r="X21" i="4"/>
  <c r="U20" i="4"/>
  <c r="I20" i="4"/>
  <c r="AA18" i="4"/>
  <c r="AG18" i="4" s="1"/>
  <c r="O18" i="4"/>
  <c r="W49" i="4"/>
  <c r="K49" i="4"/>
  <c r="T48" i="4"/>
  <c r="Z46" i="4"/>
  <c r="AH46" i="4" s="1"/>
  <c r="W45" i="4"/>
  <c r="K45" i="4"/>
  <c r="T44" i="4"/>
  <c r="AC43" i="4"/>
  <c r="Q43" i="4"/>
  <c r="Z42" i="4"/>
  <c r="W41" i="4"/>
  <c r="K41" i="4"/>
  <c r="T40" i="4"/>
  <c r="Q39" i="4"/>
  <c r="Z38" i="4"/>
  <c r="W37" i="4"/>
  <c r="T36" i="4"/>
  <c r="Q35" i="4"/>
  <c r="Z34" i="4"/>
  <c r="W33" i="4"/>
  <c r="K33" i="4"/>
  <c r="T32" i="4"/>
  <c r="Q31" i="4"/>
  <c r="Z30" i="4"/>
  <c r="W29" i="4"/>
  <c r="K29" i="4"/>
  <c r="T28" i="4"/>
  <c r="AC27" i="4"/>
  <c r="Q27" i="4"/>
  <c r="Z26" i="4"/>
  <c r="AH26" i="4" s="1"/>
  <c r="W25" i="4"/>
  <c r="K25" i="4"/>
  <c r="T24" i="4"/>
  <c r="Q23" i="4"/>
  <c r="Z22" i="4"/>
  <c r="AH22" i="4" s="1"/>
  <c r="W21" i="4"/>
  <c r="T20" i="4"/>
  <c r="AC19" i="4"/>
  <c r="Q19" i="4"/>
  <c r="Z18" i="4"/>
  <c r="AH18" i="4" s="1"/>
  <c r="W17" i="4"/>
  <c r="K17" i="4"/>
  <c r="T16" i="4"/>
  <c r="J49" i="4"/>
  <c r="M46" i="4"/>
  <c r="V45" i="4"/>
  <c r="J45" i="4"/>
  <c r="J41" i="4"/>
  <c r="V37" i="4"/>
  <c r="J37" i="4"/>
  <c r="V33" i="4"/>
  <c r="J33" i="4"/>
  <c r="V29" i="4"/>
  <c r="J29" i="4"/>
  <c r="V25" i="4"/>
  <c r="J25" i="4"/>
  <c r="V21" i="4"/>
  <c r="J21" i="4"/>
  <c r="M18" i="4"/>
  <c r="J17" i="4"/>
  <c r="U49" i="4"/>
  <c r="I49" i="4"/>
  <c r="AD48" i="4"/>
  <c r="R48" i="4"/>
  <c r="U45" i="4"/>
  <c r="AD44" i="4"/>
  <c r="R44" i="4"/>
  <c r="X42" i="4"/>
  <c r="U41" i="4"/>
  <c r="AD40" i="4"/>
  <c r="R40" i="4"/>
  <c r="X38" i="4"/>
  <c r="U37" i="4"/>
  <c r="I37" i="4"/>
  <c r="AD36" i="4"/>
  <c r="R36" i="4"/>
  <c r="X34" i="4"/>
  <c r="U33" i="4"/>
  <c r="I33" i="4"/>
  <c r="AD32" i="4"/>
  <c r="R32" i="4"/>
  <c r="X30" i="4"/>
  <c r="U29" i="4"/>
  <c r="AD28" i="4"/>
  <c r="R28" i="4"/>
  <c r="U25" i="4"/>
  <c r="I25" i="4"/>
  <c r="AD24" i="4"/>
  <c r="R24" i="4"/>
  <c r="X22" i="4"/>
  <c r="U21" i="4"/>
  <c r="I21" i="4"/>
  <c r="AD20" i="4"/>
  <c r="R20" i="4"/>
  <c r="X18" i="4"/>
  <c r="I17" i="4"/>
  <c r="R16" i="4"/>
  <c r="T49" i="4"/>
  <c r="AC48" i="4"/>
  <c r="Q48" i="4"/>
  <c r="W46" i="4"/>
  <c r="K46" i="4"/>
  <c r="T45" i="4"/>
  <c r="AC44" i="4"/>
  <c r="Q44" i="4"/>
  <c r="W42" i="4"/>
  <c r="K42" i="4"/>
  <c r="T41" i="4"/>
  <c r="AC40" i="4"/>
  <c r="Q40" i="4"/>
  <c r="Z39" i="4"/>
  <c r="AH39" i="4" s="1"/>
  <c r="W38" i="4"/>
  <c r="T37" i="4"/>
  <c r="Q36" i="4"/>
  <c r="Z35" i="4"/>
  <c r="W34" i="4"/>
  <c r="T33" i="4"/>
  <c r="Q32" i="4"/>
  <c r="Z31" i="4"/>
  <c r="W30" i="4"/>
  <c r="K30" i="4"/>
  <c r="T29" i="4"/>
  <c r="AC28" i="4"/>
  <c r="Q28" i="4"/>
  <c r="W26" i="4"/>
  <c r="K26" i="4"/>
  <c r="T25" i="4"/>
  <c r="Q24" i="4"/>
  <c r="Z23" i="4"/>
  <c r="W22" i="4"/>
  <c r="T21" i="4"/>
  <c r="AC20" i="4"/>
  <c r="Q20" i="4"/>
  <c r="Z19" i="4"/>
  <c r="AH19" i="4" s="1"/>
  <c r="W18" i="4"/>
  <c r="K18" i="4"/>
  <c r="T17" i="4"/>
  <c r="AC16" i="4"/>
  <c r="V18" i="4"/>
  <c r="J18" i="4"/>
  <c r="AD49" i="4"/>
  <c r="R49" i="4"/>
  <c r="AA48" i="4"/>
  <c r="AG48" i="4" s="1"/>
  <c r="U46" i="4"/>
  <c r="I46" i="4"/>
  <c r="AD45" i="4"/>
  <c r="R45" i="4"/>
  <c r="AA44" i="4"/>
  <c r="AG44" i="4" s="1"/>
  <c r="U42" i="4"/>
  <c r="I42" i="4"/>
  <c r="AD41" i="4"/>
  <c r="R41" i="4"/>
  <c r="AA40" i="4"/>
  <c r="AG40" i="4" s="1"/>
  <c r="U38" i="4"/>
  <c r="I38" i="4"/>
  <c r="AD37" i="4"/>
  <c r="R37" i="4"/>
  <c r="AA36" i="4"/>
  <c r="AG36" i="4" s="1"/>
  <c r="O36" i="4"/>
  <c r="U34" i="4"/>
  <c r="I34" i="4"/>
  <c r="AD33" i="4"/>
  <c r="R33" i="4"/>
  <c r="AA32" i="4"/>
  <c r="AG32" i="4" s="1"/>
  <c r="O32" i="4"/>
  <c r="U30" i="4"/>
  <c r="I30" i="4"/>
  <c r="AD29" i="4"/>
  <c r="R29" i="4"/>
  <c r="AA28" i="4"/>
  <c r="AG28" i="4" s="1"/>
  <c r="U26" i="4"/>
  <c r="I26" i="4"/>
  <c r="AD25" i="4"/>
  <c r="R25" i="4"/>
  <c r="AA24" i="4"/>
  <c r="AG24" i="4" s="1"/>
  <c r="O24" i="4"/>
  <c r="U22" i="4"/>
  <c r="I22" i="4"/>
  <c r="AD21" i="4"/>
  <c r="R21" i="4"/>
  <c r="AA20" i="4"/>
  <c r="AG20" i="4" s="1"/>
  <c r="O20" i="4"/>
  <c r="U18" i="4"/>
  <c r="I18" i="4"/>
  <c r="AD17" i="4"/>
  <c r="R17" i="4"/>
  <c r="AA16" i="4"/>
  <c r="AG16" i="4" s="1"/>
  <c r="O16" i="4"/>
  <c r="AC49" i="4"/>
  <c r="AC45" i="4"/>
  <c r="Q45" i="4"/>
  <c r="Z44" i="4"/>
  <c r="AC41" i="4"/>
  <c r="Z40" i="4"/>
  <c r="AH40" i="4" s="1"/>
  <c r="Q37" i="4"/>
  <c r="Z36" i="4"/>
  <c r="Q33" i="4"/>
  <c r="Z32" i="4"/>
  <c r="AH32" i="4" s="1"/>
  <c r="AC29" i="4"/>
  <c r="Q29" i="4"/>
  <c r="Z28" i="4"/>
  <c r="AC25" i="4"/>
  <c r="Q25" i="4"/>
  <c r="Z24" i="4"/>
  <c r="Q21" i="4"/>
  <c r="Z20" i="4"/>
  <c r="AH20" i="4" s="1"/>
  <c r="AC17" i="4"/>
  <c r="AB37" i="4"/>
  <c r="AB33" i="4"/>
  <c r="AB21" i="4"/>
  <c r="AH25" i="4" l="1"/>
  <c r="AH43" i="4"/>
  <c r="AG45" i="4"/>
  <c r="AH45" i="4"/>
  <c r="AG41" i="4"/>
  <c r="AH23" i="4"/>
  <c r="AG42" i="4"/>
  <c r="AH29" i="4"/>
  <c r="AH47" i="4"/>
  <c r="AH17" i="4"/>
  <c r="AH31" i="4"/>
  <c r="AG43" i="4"/>
  <c r="AG49" i="4"/>
  <c r="AH27" i="4"/>
  <c r="AG46" i="4"/>
  <c r="AH41" i="4"/>
  <c r="AH35" i="4"/>
  <c r="AH38" i="4"/>
  <c r="AH24" i="4"/>
  <c r="AH44" i="4"/>
  <c r="AH30" i="4"/>
  <c r="AH28" i="4"/>
  <c r="AH37" i="4"/>
  <c r="AH42" i="4"/>
  <c r="AH34" i="4"/>
  <c r="AH21" i="4"/>
  <c r="AH16" i="4"/>
  <c r="AH36" i="4"/>
  <c r="AH48" i="4"/>
  <c r="H15" i="4" l="1"/>
  <c r="AU11" i="5" l="1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F15" i="4" l="1"/>
  <c r="G15" i="4" l="1"/>
  <c r="AF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H15" i="4" l="1"/>
  <c r="AG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F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G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H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<sst xmlns="http://schemas.openxmlformats.org/spreadsheetml/2006/main" count="341" uniqueCount="198">
  <si>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</si>
  <si>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</si>
  <si>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</si>
  <si>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</si>
  <si>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</si>
  <si>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</si>
  <si>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</si>
  <si>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</si>
  <si>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</si>
  <si>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</si>
  <si>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</si>
  <si>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</si>
  <si>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</si>
  <si>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</si>
  <si>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</si>
  <si>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</si>
  <si>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</si>
  <si>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</si>
  <si>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</si>
  <si>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</si>
  <si>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</si>
  <si>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</si>
  <si>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</si>
  <si>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</si>
  <si>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</si>
  <si>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</si>
  <si>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</si>
  <si>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</si>
  <si>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</si>
  <si>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</si>
  <si>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</si>
  <si>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</si>
  <si>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</si>
  <si>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</si>
  <si>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</si>
  <si>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</si>
  <si>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</si>
  <si>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</si>
  <si>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</si>
  <si>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</si>
  <si>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</si>
  <si>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</si>
  <si>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</si>
  <si>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</si>
  <si>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</si>
  <si>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</si>
  <si>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</si>
  <si>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</si>
  <si>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</si>
  <si>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</si>
  <si>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</si>
  <si>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</si>
  <si>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</si>
  <si>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</si>
  <si>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</si>
  <si>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</si>
  <si>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</si>
  <si>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</si>
  <si>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</si>
  <si>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</si>
  <si>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</si>
  <si>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</si>
  <si>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</si>
  <si>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</si>
  <si>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</si>
  <si>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</si>
  <si>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</si>
  <si>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</si>
  <si>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</si>
  <si>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</si>
  <si>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</si>
  <si>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</si>
  <si>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</si>
  <si>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</si>
  <si>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</si>
  <si>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</si>
  <si>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</si>
  <si>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</si>
  <si>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</si>
  <si>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</si>
  <si>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</si>
  <si>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</si>
  <si>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</si>
  <si>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</si>
  <si>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</si>
  <si>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</si>
  <si>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</si>
  <si>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</si>
  <si>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</si>
  <si>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</si>
  <si>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</si>
  <si>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</si>
  <si>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</si>
  <si>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</si>
  <si>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</si>
  <si>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</si>
  <si>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</si>
  <si>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</si>
  <si>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</si>
  <si>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</si>
  <si>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</si>
  <si>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</si>
  <si>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</si>
  <si>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</si>
  <si>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</si>
  <si>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</si>
  <si>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</si>
  <si>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</si>
  <si>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</si>
  <si>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</si>
  <si>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</si>
  <si>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</si>
  <si>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</si>
  <si>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</si>
  <si>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</si>
  <si>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</si>
  <si>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</si>
  <si>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</si>
  <si>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</si>
  <si>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</si>
  <si>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</si>
  <si>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</si>
  <si>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</si>
  <si>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</si>
  <si>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</si>
  <si>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</si>
  <si>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</si>
  <si>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</si>
  <si>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</si>
  <si>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</si>
  <si>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</si>
  <si>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</si>
  <si>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</si>
  <si>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</si>
  <si>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</si>
  <si>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</si>
  <si>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</si>
  <si>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</si>
  <si>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</si>
  <si>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</si>
  <si>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</si>
  <si>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</si>
  <si>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</si>
  <si>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</si>
  <si>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</si>
  <si>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</si>
  <si>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</si>
  <si>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</si>
  <si>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</si>
  <si>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</si>
  <si>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</si>
  <si>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</si>
  <si>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r>
      <t>λ</t>
    </r>
    <r>
      <rPr>
        <b/>
        <vertAlign val="subscript"/>
        <sz val="12"/>
        <rFont val="Daytona Pro Light"/>
        <family val="2"/>
      </rPr>
      <t>max</t>
    </r>
  </si>
  <si>
    <r>
      <t>(µg pigment liter</t>
    </r>
    <r>
      <rPr>
        <vertAlign val="superscript"/>
        <sz val="12"/>
        <rFont val="Daytona Pro Light"/>
        <family val="2"/>
      </rPr>
      <t>-1</t>
    </r>
    <r>
      <rPr>
        <sz val="12"/>
        <rFont val="Daytona Pro Light"/>
        <family val="2"/>
      </rPr>
      <t>)</t>
    </r>
  </si>
  <si>
    <r>
      <t>Chl c</t>
    </r>
    <r>
      <rPr>
        <vertAlign val="subscript"/>
        <sz val="10"/>
        <rFont val="Daytona Pro Light"/>
        <family val="2"/>
      </rPr>
      <t>3</t>
    </r>
  </si>
  <si>
    <r>
      <t>Chl c</t>
    </r>
    <r>
      <rPr>
        <vertAlign val="subscript"/>
        <sz val="10"/>
        <rFont val="Daytona Pro Light"/>
        <family val="2"/>
      </rPr>
      <t>1</t>
    </r>
    <r>
      <rPr>
        <sz val="10"/>
        <rFont val="Daytona Pro Light"/>
        <family val="2"/>
      </rPr>
      <t>c</t>
    </r>
    <r>
      <rPr>
        <vertAlign val="subscript"/>
        <sz val="10"/>
        <rFont val="Daytona Pro Light"/>
        <family val="2"/>
      </rPr>
      <t>2</t>
    </r>
  </si>
  <si>
    <r>
      <t>LOD</t>
    </r>
    <r>
      <rPr>
        <vertAlign val="subscript"/>
        <sz val="10"/>
        <rFont val="Daytona Pro Light"/>
        <family val="2"/>
      </rPr>
      <t>eff</t>
    </r>
  </si>
  <si>
    <r>
      <t>LOQ</t>
    </r>
    <r>
      <rPr>
        <vertAlign val="subscript"/>
        <sz val="10"/>
        <rFont val="Daytona Pro Light"/>
        <family val="2"/>
      </rPr>
      <t>eff</t>
    </r>
  </si>
  <si>
    <r>
      <t>Chl c</t>
    </r>
    <r>
      <rPr>
        <b/>
        <vertAlign val="subscript"/>
        <sz val="10"/>
        <rFont val="Daytona Pro Light"/>
        <family val="2"/>
      </rPr>
      <t>3</t>
    </r>
  </si>
  <si>
    <t>All others were estimated using LC 10AD coefficients</t>
  </si>
  <si>
    <r>
      <rPr>
        <b/>
        <sz val="10"/>
        <color rgb="FFFF0000"/>
        <rFont val="Daytona Pro Light"/>
        <family val="2"/>
      </rPr>
      <t>Red coefficients</t>
    </r>
    <r>
      <rPr>
        <sz val="10"/>
        <rFont val="Daytona Pro Light"/>
        <family val="2"/>
      </rPr>
      <t xml:space="preserve"> were determined from standards</t>
    </r>
  </si>
  <si>
    <t>Dec 21</t>
  </si>
  <si>
    <t>Jul 23</t>
  </si>
  <si>
    <t>Control A</t>
  </si>
  <si>
    <t>Control B</t>
  </si>
  <si>
    <t>Control D</t>
  </si>
  <si>
    <t>Control C</t>
  </si>
  <si>
    <t>Control E</t>
  </si>
  <si>
    <t>T0 A</t>
  </si>
  <si>
    <t>T0 B</t>
  </si>
  <si>
    <t>T0 C</t>
  </si>
  <si>
    <t>T0 D</t>
  </si>
  <si>
    <t>T0 E</t>
  </si>
  <si>
    <t>DIN A</t>
  </si>
  <si>
    <t>DIN B</t>
  </si>
  <si>
    <t>DIN C</t>
  </si>
  <si>
    <t>DIN D</t>
  </si>
  <si>
    <t>DIN E</t>
  </si>
  <si>
    <t>LP A</t>
  </si>
  <si>
    <t>LP B</t>
  </si>
  <si>
    <t>LP C</t>
  </si>
  <si>
    <t>LP D</t>
  </si>
  <si>
    <t>LP E</t>
  </si>
  <si>
    <t>HP A</t>
  </si>
  <si>
    <t>HP B</t>
  </si>
  <si>
    <t>HP C</t>
  </si>
  <si>
    <t>HP D</t>
  </si>
  <si>
    <t>HP E</t>
  </si>
  <si>
    <t>DIN+LP A</t>
  </si>
  <si>
    <t>DIN+LP B</t>
  </si>
  <si>
    <t>DIN+LP C</t>
  </si>
  <si>
    <t>DIN+LP D</t>
  </si>
  <si>
    <t>DIN+LP E</t>
  </si>
  <si>
    <t>DIN+HP A</t>
  </si>
  <si>
    <t>DIN+HP B</t>
  </si>
  <si>
    <t>DIN+HP C</t>
  </si>
  <si>
    <t>DIN+HP D</t>
  </si>
  <si>
    <t>DIN+HP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</si>
</sst>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6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Daytona Pro Light"/>
      <family val="2"/>
    </font>
    <font>
      <sz val="10"/>
      <name val="Daytona Pro Light"/>
      <family val="2"/>
    </font>
    <font>
      <b/>
      <sz val="12"/>
      <name val="Daytona Pro Light"/>
      <family val="2"/>
    </font>
    <font>
      <b/>
      <vertAlign val="subscript"/>
      <sz val="12"/>
      <name val="Daytona Pro Light"/>
      <family val="2"/>
    </font>
    <font>
      <b/>
      <sz val="18"/>
      <color rgb="FFFF0000"/>
      <name val="Daytona Pro Light"/>
      <family val="2"/>
    </font>
    <font>
      <b/>
      <sz val="14"/>
      <color rgb="FFFF0000"/>
      <name val="Daytona Pro Light"/>
      <family val="2"/>
    </font>
    <font>
      <sz val="16"/>
      <name val="Daytona Pro Light"/>
      <family val="2"/>
    </font>
    <font>
      <sz val="16"/>
      <color theme="10"/>
      <name val="Daytona Pro Light"/>
      <family val="2"/>
    </font>
    <font>
      <u/>
      <sz val="16"/>
      <color theme="10"/>
      <name val="Daytona Pro Light"/>
      <family val="2"/>
    </font>
    <font>
      <sz val="10"/>
      <color rgb="FF0070C0"/>
      <name val="Daytona Pro Light"/>
      <family val="2"/>
    </font>
    <font>
      <b/>
      <sz val="14"/>
      <name val="Daytona Pro Light"/>
      <family val="2"/>
    </font>
    <font>
      <sz val="12"/>
      <name val="Daytona Pro Light"/>
      <family val="2"/>
    </font>
    <font>
      <vertAlign val="superscript"/>
      <sz val="12"/>
      <name val="Daytona Pro Light"/>
      <family val="2"/>
    </font>
    <font>
      <b/>
      <i/>
      <sz val="10"/>
      <color rgb="FFFF0000"/>
      <name val="Daytona Pro Light"/>
      <family val="2"/>
    </font>
    <font>
      <vertAlign val="subscript"/>
      <sz val="10"/>
      <name val="Daytona Pro Light"/>
      <family val="2"/>
    </font>
    <font>
      <b/>
      <sz val="10"/>
      <name val="Daytona Pro Light"/>
      <family val="2"/>
    </font>
    <font>
      <b/>
      <vertAlign val="subscript"/>
      <sz val="10"/>
      <name val="Daytona Pro Light"/>
      <family val="2"/>
    </font>
    <font>
      <sz val="10"/>
      <color theme="1"/>
      <name val="Daytona Pro Light"/>
      <family val="2"/>
    </font>
    <font>
      <b/>
      <sz val="10"/>
      <color rgb="FFFF0000"/>
      <name val="Daytona Pro Light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8" applyFont="1" applyFill="1" applyBorder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2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4" fillId="9" borderId="0" xfId="9" applyNumberFormat="1" applyFont="1" applyFill="1" applyAlignment="1" applyProtection="1"/>
    <xf numFmtId="2" fontId="15" fillId="9" borderId="0" xfId="9" applyNumberFormat="1" applyFont="1" applyFill="1" applyAlignment="1" applyProtection="1"/>
    <xf numFmtId="2" fontId="14" fillId="10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0" fontId="16" fillId="0" borderId="0" xfId="9" applyFont="1" applyAlignment="1" applyProtection="1"/>
    <xf numFmtId="0" fontId="17" fillId="0" borderId="0" xfId="0" applyFont="1"/>
    <xf numFmtId="168" fontId="9" fillId="0" borderId="0" xfId="0" applyNumberFormat="1" applyFont="1"/>
    <xf numFmtId="0" fontId="18" fillId="4" borderId="0" xfId="0" applyFont="1" applyFill="1"/>
    <xf numFmtId="0" fontId="18" fillId="0" borderId="0" xfId="0" applyFont="1"/>
    <xf numFmtId="2" fontId="7" fillId="0" borderId="0" xfId="0" applyNumberFormat="1" applyFont="1"/>
    <xf numFmtId="2" fontId="18" fillId="0" borderId="0" xfId="0" applyNumberFormat="1" applyFont="1"/>
    <xf numFmtId="2" fontId="20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8" fillId="0" borderId="0" xfId="0" applyNumberFormat="1" applyFont="1"/>
    <xf numFmtId="0" fontId="22" fillId="0" borderId="0" xfId="0" applyFont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22" fillId="14" borderId="5" xfId="0" applyFont="1" applyFill="1" applyBorder="1" applyAlignment="1">
      <alignment horizontal="center"/>
    </xf>
    <xf numFmtId="165" fontId="22" fillId="14" borderId="5" xfId="0" applyNumberFormat="1" applyFont="1" applyFill="1" applyBorder="1" applyAlignment="1">
      <alignment horizontal="center"/>
    </xf>
    <xf numFmtId="165" fontId="22" fillId="14" borderId="6" xfId="0" applyNumberFormat="1" applyFont="1" applyFill="1" applyBorder="1" applyAlignment="1">
      <alignment horizontal="center"/>
    </xf>
    <xf numFmtId="0" fontId="22" fillId="14" borderId="8" xfId="0" applyFont="1" applyFill="1" applyBorder="1" applyAlignment="1">
      <alignment horizontal="center"/>
    </xf>
    <xf numFmtId="0" fontId="22" fillId="14" borderId="9" xfId="0" applyFont="1" applyFill="1" applyBorder="1" applyAlignment="1">
      <alignment horizontal="center"/>
    </xf>
    <xf numFmtId="165" fontId="22" fillId="14" borderId="9" xfId="0" applyNumberFormat="1" applyFont="1" applyFill="1" applyBorder="1" applyAlignment="1">
      <alignment horizontal="center"/>
    </xf>
    <xf numFmtId="165" fontId="22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7" fontId="24" fillId="0" borderId="0" xfId="0" applyNumberFormat="1" applyFont="1"/>
    <xf numFmtId="165" fontId="24" fillId="0" borderId="0" xfId="0" applyNumberFormat="1" applyFont="1"/>
    <xf numFmtId="167" fontId="25" fillId="0" borderId="0" xfId="0" applyNumberFormat="1" applyFont="1"/>
    <xf numFmtId="165" fontId="25" fillId="0" borderId="0" xfId="0" applyNumberFormat="1" applyFont="1"/>
    <xf numFmtId="49" fontId="8" fillId="0" borderId="0" xfId="0" applyNumberFormat="1" applyFont="1"/>
    <xf numFmtId="0" fontId="0" fillId="0" borderId="0" xfId="0"/>
    <xf numFmtId="0" fontId="1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>
      <selection activeCell="B21" sqref="B21"/>
    </sheetView>
  </sheetViews>
  <sheetFormatPr defaultColWidth="9.140625" defaultRowHeight="12.75"/>
  <cols>
    <col min="1" max="1" width="32.140625" style="2" customWidth="1"/>
    <col min="2" max="2" width="20.140625" style="2" customWidth="1"/>
    <col min="3" max="3" width="10.85546875" style="2" customWidth="1"/>
    <col min="4" max="4" width="8.85546875" style="2" customWidth="1"/>
    <col min="5" max="5" width="18.85546875" style="2" customWidth="1"/>
    <col min="6" max="6" width="9" style="2" customWidth="1"/>
    <col min="7" max="7" width="16.5703125" style="3" customWidth="1"/>
    <col min="8" max="8" width="16.5703125" style="4" customWidth="1"/>
    <col min="9" max="9" width="9" style="5" customWidth="1"/>
    <col min="10" max="10" width="17.140625" style="2" customWidth="1"/>
    <col min="11" max="11" width="22" style="3" customWidth="1"/>
    <col min="12" max="12" width="15.140625" style="3" customWidth="1"/>
    <col min="13" max="13" width="24.85546875" style="2" customWidth="1"/>
    <col min="14" max="257" width="8.42578125" style="2" customWidth="1"/>
    <col min="258" max="16384" width="9.140625" style="2"/>
  </cols>
  <sheetData>
    <row r="1" spans="1:13" ht="20.25">
      <c r="A1" s="1" t="s">
        <v>113</v>
      </c>
    </row>
    <row r="2" spans="1:13" ht="15.75">
      <c r="E2" s="6" t="s">
        <v>42</v>
      </c>
    </row>
    <row r="3" spans="1:13" ht="15.75">
      <c r="E3" s="7"/>
      <c r="F3" s="7" t="s">
        <v>58</v>
      </c>
      <c r="G3" s="8" t="s">
        <v>63</v>
      </c>
      <c r="H3" s="9"/>
      <c r="I3" s="10"/>
      <c r="J3" s="7"/>
      <c r="K3" s="8" t="s">
        <v>78</v>
      </c>
      <c r="L3" s="8" t="s">
        <v>78</v>
      </c>
      <c r="M3" s="7"/>
    </row>
    <row r="4" spans="1:13" ht="18.75">
      <c r="A4" s="11" t="s">
        <v>26</v>
      </c>
      <c r="B4" s="12">
        <v>45134</v>
      </c>
      <c r="E4" s="7" t="s">
        <v>100</v>
      </c>
      <c r="F4" s="7" t="s">
        <v>152</v>
      </c>
      <c r="G4" s="8" t="s">
        <v>41</v>
      </c>
      <c r="H4" s="9" t="s">
        <v>150</v>
      </c>
      <c r="I4" s="10" t="s">
        <v>152</v>
      </c>
      <c r="J4" s="7" t="s">
        <v>111</v>
      </c>
      <c r="K4" s="8" t="s">
        <v>105</v>
      </c>
      <c r="L4" s="8" t="s">
        <v>47</v>
      </c>
      <c r="M4" s="7" t="s">
        <v>87</v>
      </c>
    </row>
    <row r="5" spans="1:13">
      <c r="A5" s="11" t="s">
        <v>114</v>
      </c>
      <c r="B5" s="13" t="s">
        <v>48</v>
      </c>
    </row>
    <row r="6" spans="1:13">
      <c r="E6" s="2" t="s">
        <v>124</v>
      </c>
      <c r="F6" s="5">
        <v>2500</v>
      </c>
      <c r="G6" s="94">
        <v>2.3536279999999998E-4</v>
      </c>
      <c r="H6" s="95">
        <v>0</v>
      </c>
      <c r="I6" s="5">
        <v>454</v>
      </c>
      <c r="J6" s="2" t="s">
        <v>10</v>
      </c>
    </row>
    <row r="7" spans="1:13">
      <c r="E7" s="2" t="s">
        <v>140</v>
      </c>
      <c r="F7" s="5">
        <v>2700</v>
      </c>
      <c r="G7" s="94">
        <v>2.1792239999999998E-4</v>
      </c>
      <c r="H7" s="95">
        <v>0</v>
      </c>
      <c r="I7" s="5">
        <v>448</v>
      </c>
      <c r="J7" s="2" t="s">
        <v>10</v>
      </c>
    </row>
    <row r="8" spans="1:13">
      <c r="E8" s="2" t="s">
        <v>123</v>
      </c>
      <c r="F8" s="5">
        <v>3185</v>
      </c>
      <c r="G8" s="94">
        <v>1.847408E-4</v>
      </c>
      <c r="H8" s="95">
        <v>0</v>
      </c>
      <c r="I8" s="5">
        <v>459</v>
      </c>
      <c r="J8" s="2" t="s">
        <v>95</v>
      </c>
    </row>
    <row r="9" spans="1:13">
      <c r="A9" s="2" t="s">
        <v>59</v>
      </c>
      <c r="E9" s="2" t="s">
        <v>141</v>
      </c>
      <c r="F9" s="5">
        <v>2900</v>
      </c>
      <c r="G9" s="94">
        <v>2.0290099999999999E-4</v>
      </c>
      <c r="H9" s="95">
        <v>0</v>
      </c>
      <c r="I9" s="5">
        <v>440</v>
      </c>
      <c r="J9" s="2" t="s">
        <v>95</v>
      </c>
    </row>
    <row r="10" spans="1:13">
      <c r="E10" s="2" t="s">
        <v>4</v>
      </c>
      <c r="F10" s="5">
        <v>1470</v>
      </c>
      <c r="G10" s="94">
        <v>1.3205026E-4</v>
      </c>
      <c r="H10" s="9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>
      <c r="A11" s="2" t="s">
        <v>3</v>
      </c>
      <c r="E11" s="2" t="s">
        <v>5</v>
      </c>
      <c r="F11" s="5">
        <v>1420</v>
      </c>
      <c r="G11" s="94">
        <v>1.4815254000000001E-4</v>
      </c>
      <c r="H11" s="9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>
      <c r="E12" s="2" t="s">
        <v>16</v>
      </c>
      <c r="F12" s="5">
        <v>2500</v>
      </c>
      <c r="G12" s="94">
        <v>7.7922244000000005E-5</v>
      </c>
      <c r="H12" s="9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>
      <c r="A13" s="2" t="s">
        <v>60</v>
      </c>
      <c r="E13" s="2" t="s">
        <v>20</v>
      </c>
      <c r="F13" s="5">
        <v>2350</v>
      </c>
      <c r="G13" s="94">
        <v>1.1915286000000001E-4</v>
      </c>
      <c r="H13" s="95">
        <v>0</v>
      </c>
      <c r="I13" s="5">
        <v>446</v>
      </c>
      <c r="J13" s="2" t="s">
        <v>64</v>
      </c>
    </row>
    <row r="14" spans="1:13">
      <c r="B14" s="2" t="s">
        <v>18</v>
      </c>
      <c r="E14" s="2" t="s">
        <v>146</v>
      </c>
      <c r="F14" s="5"/>
      <c r="G14" s="94">
        <v>1.6859013999999999E-4</v>
      </c>
      <c r="H14" s="95">
        <v>0</v>
      </c>
    </row>
    <row r="15" spans="1:13">
      <c r="E15" s="2" t="s">
        <v>23</v>
      </c>
      <c r="F15" s="5">
        <v>2100</v>
      </c>
      <c r="G15" s="94">
        <v>1.0888096E-4</v>
      </c>
      <c r="H15" s="95">
        <v>0</v>
      </c>
      <c r="I15" s="5">
        <v>468</v>
      </c>
      <c r="J15" s="2" t="s">
        <v>71</v>
      </c>
    </row>
    <row r="16" spans="1:13">
      <c r="E16" s="2" t="s">
        <v>24</v>
      </c>
      <c r="F16" s="5">
        <v>594</v>
      </c>
      <c r="G16" s="94">
        <v>9.4391739999999998E-3</v>
      </c>
      <c r="H16" s="95">
        <v>0</v>
      </c>
      <c r="I16" s="5">
        <v>771</v>
      </c>
      <c r="J16" s="2" t="s">
        <v>12</v>
      </c>
      <c r="M16" s="2" t="s">
        <v>89</v>
      </c>
    </row>
    <row r="17" spans="1:13">
      <c r="A17" s="2" t="s">
        <v>160</v>
      </c>
      <c r="E17" s="2" t="s">
        <v>27</v>
      </c>
      <c r="F17" s="5">
        <v>2200</v>
      </c>
      <c r="G17" s="94">
        <v>1.0393204E-4</v>
      </c>
      <c r="H17" s="95">
        <v>0</v>
      </c>
      <c r="I17" s="5">
        <v>466</v>
      </c>
      <c r="J17" s="2" t="s">
        <v>95</v>
      </c>
    </row>
    <row r="18" spans="1:13">
      <c r="A18" s="2" t="s">
        <v>159</v>
      </c>
      <c r="D18" s="98" t="s">
        <v>162</v>
      </c>
      <c r="E18" s="2" t="s">
        <v>35</v>
      </c>
      <c r="F18" s="5">
        <v>876.7</v>
      </c>
      <c r="G18" s="96">
        <v>3.6769999999999999E-4</v>
      </c>
      <c r="H18" s="97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>
      <c r="D19" s="98" t="s">
        <v>161</v>
      </c>
      <c r="E19" s="2" t="s">
        <v>36</v>
      </c>
      <c r="F19" s="5">
        <v>513.6</v>
      </c>
      <c r="G19" s="96">
        <v>4.5591000000000002E-4</v>
      </c>
      <c r="H19" s="97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>
      <c r="E20" s="2" t="s">
        <v>37</v>
      </c>
      <c r="F20" s="5">
        <v>426</v>
      </c>
      <c r="G20" s="94">
        <v>7.4207367999999996E-5</v>
      </c>
      <c r="H20" s="9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>
      <c r="E21" s="2" t="s">
        <v>38</v>
      </c>
      <c r="F21" s="5">
        <v>3460</v>
      </c>
      <c r="G21" s="94">
        <v>1.4362252E-4</v>
      </c>
      <c r="H21" s="9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>
      <c r="E22" s="2" t="s">
        <v>39</v>
      </c>
      <c r="F22" s="5">
        <v>1270</v>
      </c>
      <c r="G22" s="94">
        <v>1.8166453999999998E-4</v>
      </c>
      <c r="H22" s="95">
        <v>0</v>
      </c>
      <c r="I22" s="5">
        <v>664</v>
      </c>
      <c r="J22" s="2" t="s">
        <v>8</v>
      </c>
    </row>
    <row r="23" spans="1:13">
      <c r="E23" s="2" t="s">
        <v>40</v>
      </c>
      <c r="F23" s="5">
        <v>740.7</v>
      </c>
      <c r="G23" s="94">
        <v>2.9600299999999998E-4</v>
      </c>
      <c r="H23" s="95">
        <v>0</v>
      </c>
      <c r="I23" s="5">
        <v>645</v>
      </c>
      <c r="J23" s="2" t="s">
        <v>8</v>
      </c>
    </row>
    <row r="24" spans="1:13">
      <c r="E24" s="2" t="s">
        <v>45</v>
      </c>
      <c r="F24" s="5">
        <v>2500</v>
      </c>
      <c r="G24" s="94">
        <v>8.1206419999999997E-5</v>
      </c>
      <c r="H24" s="95">
        <v>0</v>
      </c>
      <c r="I24" s="5">
        <v>443</v>
      </c>
      <c r="J24" s="2" t="s">
        <v>64</v>
      </c>
    </row>
    <row r="25" spans="1:13">
      <c r="E25" s="2" t="s">
        <v>50</v>
      </c>
      <c r="F25" s="5">
        <v>2500</v>
      </c>
      <c r="G25" s="94">
        <v>7.6500580000000003E-5</v>
      </c>
      <c r="H25" s="95">
        <v>0</v>
      </c>
      <c r="I25" s="5">
        <v>428</v>
      </c>
      <c r="J25" s="2" t="s">
        <v>10</v>
      </c>
    </row>
    <row r="26" spans="1:13">
      <c r="E26" s="2" t="s">
        <v>51</v>
      </c>
      <c r="F26" s="5">
        <v>2250</v>
      </c>
      <c r="G26" s="94">
        <v>9.1103905999999997E-5</v>
      </c>
      <c r="H26" s="95">
        <v>0</v>
      </c>
      <c r="I26" s="5">
        <v>444.5</v>
      </c>
      <c r="J26" s="2" t="s">
        <v>81</v>
      </c>
      <c r="K26" s="3">
        <v>0.37673066443869319</v>
      </c>
      <c r="L26" s="3">
        <v>0.11301919933160795</v>
      </c>
    </row>
    <row r="27" spans="1:13">
      <c r="E27" s="2" t="s">
        <v>53</v>
      </c>
      <c r="F27" s="5">
        <v>2100</v>
      </c>
      <c r="G27" s="94">
        <v>1.2482393999999999E-4</v>
      </c>
      <c r="H27" s="9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>
      <c r="E28" s="2" t="s">
        <v>55</v>
      </c>
      <c r="F28" s="5">
        <v>2100</v>
      </c>
      <c r="G28" s="94">
        <v>9.6673859999999993E-5</v>
      </c>
      <c r="H28" s="95">
        <v>0</v>
      </c>
      <c r="I28" s="5">
        <v>442</v>
      </c>
      <c r="J28" s="2" t="s">
        <v>10</v>
      </c>
    </row>
    <row r="29" spans="1:13">
      <c r="E29" s="2" t="s">
        <v>56</v>
      </c>
      <c r="F29" s="5">
        <v>876.7</v>
      </c>
      <c r="G29" s="94">
        <v>4.0626220000000002E-4</v>
      </c>
      <c r="H29" s="9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>
      <c r="E30" s="2" t="s">
        <v>57</v>
      </c>
      <c r="F30" s="5">
        <v>513.6</v>
      </c>
      <c r="G30" s="94">
        <v>4.2688859999999993E-4</v>
      </c>
      <c r="H30" s="95">
        <v>0</v>
      </c>
      <c r="I30" s="5">
        <v>646.79999999999995</v>
      </c>
      <c r="J30" s="2" t="s">
        <v>8</v>
      </c>
      <c r="M30" s="2" t="s">
        <v>22</v>
      </c>
    </row>
    <row r="31" spans="1:13">
      <c r="E31" s="2" t="s">
        <v>61</v>
      </c>
      <c r="F31" s="5">
        <v>2158</v>
      </c>
      <c r="G31" s="94">
        <v>2.4320979999999998E-4</v>
      </c>
      <c r="H31" s="95">
        <v>0</v>
      </c>
      <c r="I31" s="5">
        <v>458</v>
      </c>
      <c r="J31" s="2" t="s">
        <v>95</v>
      </c>
    </row>
    <row r="32" spans="1:13">
      <c r="D32" s="98" t="s">
        <v>161</v>
      </c>
      <c r="E32" s="2" t="s">
        <v>68</v>
      </c>
      <c r="F32" s="5">
        <v>1660</v>
      </c>
      <c r="G32" s="96">
        <v>1.20961E-4</v>
      </c>
      <c r="H32" s="97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>
      <c r="E33" s="2" t="s">
        <v>70</v>
      </c>
      <c r="F33" s="5">
        <v>2620</v>
      </c>
      <c r="G33" s="94">
        <v>1.7864845999999998E-4</v>
      </c>
      <c r="H33" s="9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>
      <c r="E34" s="2" t="s">
        <v>79</v>
      </c>
      <c r="F34" s="5">
        <v>2550</v>
      </c>
      <c r="G34" s="94">
        <v>1.6679181999999999E-4</v>
      </c>
      <c r="H34" s="9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>
      <c r="E35" s="2" t="s">
        <v>80</v>
      </c>
      <c r="F35" s="5">
        <v>3446</v>
      </c>
      <c r="G35" s="94">
        <v>5.6603419999999994E-4</v>
      </c>
      <c r="H35" s="95">
        <v>0</v>
      </c>
      <c r="I35" s="5">
        <v>474</v>
      </c>
      <c r="J35" s="2" t="s">
        <v>10</v>
      </c>
    </row>
    <row r="36" spans="4:13">
      <c r="E36" s="2" t="s">
        <v>82</v>
      </c>
      <c r="F36" s="5">
        <v>589</v>
      </c>
      <c r="G36" s="94">
        <v>3.7224279999999995E-4</v>
      </c>
      <c r="H36" s="95">
        <v>0</v>
      </c>
      <c r="I36" s="5">
        <v>623</v>
      </c>
      <c r="J36" s="2" t="s">
        <v>81</v>
      </c>
    </row>
    <row r="37" spans="4:13">
      <c r="E37" s="2" t="s">
        <v>83</v>
      </c>
      <c r="F37" s="5">
        <v>2500</v>
      </c>
      <c r="G37" s="94">
        <v>9.7067979999999998E-5</v>
      </c>
      <c r="H37" s="95">
        <v>0</v>
      </c>
      <c r="I37" s="5">
        <v>446</v>
      </c>
      <c r="J37" s="2" t="s">
        <v>54</v>
      </c>
    </row>
    <row r="38" spans="4:13">
      <c r="E38" s="2" t="s">
        <v>84</v>
      </c>
      <c r="F38" s="5">
        <v>2160</v>
      </c>
      <c r="G38" s="94">
        <v>1.7631441999999998E-4</v>
      </c>
      <c r="H38" s="9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72</v>
      </c>
    </row>
    <row r="39" spans="4:13">
      <c r="E39" s="2" t="s">
        <v>86</v>
      </c>
      <c r="F39" s="5">
        <v>2270</v>
      </c>
      <c r="G39" s="94">
        <v>1.5527738E-4</v>
      </c>
      <c r="H39" s="9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>
      <c r="E40" s="2" t="s">
        <v>91</v>
      </c>
      <c r="F40" s="5">
        <v>1640</v>
      </c>
      <c r="G40" s="94">
        <v>1.1893219999999998E-3</v>
      </c>
      <c r="H40" s="95">
        <v>0</v>
      </c>
      <c r="I40" s="5">
        <v>457</v>
      </c>
      <c r="J40" s="2" t="s">
        <v>10</v>
      </c>
    </row>
    <row r="41" spans="4:13">
      <c r="D41" s="98" t="s">
        <v>161</v>
      </c>
      <c r="E41" s="2" t="s">
        <v>94</v>
      </c>
      <c r="F41" s="5">
        <v>1340</v>
      </c>
      <c r="G41" s="96">
        <v>1.7348400000000001E-4</v>
      </c>
      <c r="H41" s="97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>
      <c r="E42" s="2" t="s">
        <v>96</v>
      </c>
      <c r="F42" s="5">
        <v>742</v>
      </c>
      <c r="G42" s="94">
        <v>4.5341499999999998E-4</v>
      </c>
      <c r="H42" s="95">
        <v>0</v>
      </c>
      <c r="I42" s="5">
        <v>667</v>
      </c>
      <c r="J42" s="2" t="s">
        <v>8</v>
      </c>
    </row>
    <row r="43" spans="4:13">
      <c r="E43" s="2" t="s">
        <v>97</v>
      </c>
      <c r="F43" s="5">
        <v>463.7</v>
      </c>
      <c r="G43" s="94">
        <v>4.7282599999999998E-4</v>
      </c>
      <c r="H43" s="95">
        <v>0</v>
      </c>
      <c r="I43" s="5">
        <v>657</v>
      </c>
      <c r="J43" s="2" t="s">
        <v>8</v>
      </c>
    </row>
    <row r="44" spans="4:13">
      <c r="E44" s="2" t="s">
        <v>98</v>
      </c>
      <c r="F44" s="5">
        <v>512</v>
      </c>
      <c r="G44" s="94">
        <v>6.5709479999999994E-4</v>
      </c>
      <c r="H44" s="95">
        <v>0</v>
      </c>
      <c r="I44" s="5">
        <v>667</v>
      </c>
      <c r="J44" s="2" t="s">
        <v>8</v>
      </c>
    </row>
    <row r="45" spans="4:13">
      <c r="E45" s="2" t="s">
        <v>99</v>
      </c>
      <c r="F45" s="5">
        <v>318</v>
      </c>
      <c r="G45" s="94">
        <v>6.8946220000000002E-4</v>
      </c>
      <c r="H45" s="95">
        <v>0</v>
      </c>
      <c r="I45" s="5">
        <v>657</v>
      </c>
      <c r="J45" s="2" t="s">
        <v>8</v>
      </c>
    </row>
    <row r="46" spans="4:13">
      <c r="E46" s="2" t="s">
        <v>103</v>
      </c>
      <c r="F46" s="5">
        <v>2500</v>
      </c>
      <c r="G46" s="94">
        <v>2.1475999999999998E-4</v>
      </c>
      <c r="H46" s="95">
        <v>0</v>
      </c>
      <c r="I46" s="5">
        <v>446</v>
      </c>
      <c r="J46" s="2" t="s">
        <v>54</v>
      </c>
    </row>
    <row r="47" spans="4:13">
      <c r="E47" s="2" t="s">
        <v>104</v>
      </c>
      <c r="F47" s="5">
        <v>602.9</v>
      </c>
      <c r="G47" s="94">
        <v>5.5802199999999992E-4</v>
      </c>
      <c r="H47" s="95">
        <v>0</v>
      </c>
      <c r="I47" s="5">
        <v>667</v>
      </c>
      <c r="J47" s="2" t="s">
        <v>54</v>
      </c>
    </row>
    <row r="48" spans="4:13">
      <c r="E48" s="2" t="s">
        <v>109</v>
      </c>
      <c r="F48" s="5">
        <v>2500</v>
      </c>
      <c r="G48" s="94">
        <v>7.6500580000000003E-5</v>
      </c>
      <c r="H48" s="95">
        <v>0</v>
      </c>
      <c r="I48" s="5">
        <v>445</v>
      </c>
      <c r="J48" s="2" t="s">
        <v>10</v>
      </c>
    </row>
    <row r="49" spans="4:12">
      <c r="E49" s="2" t="s">
        <v>110</v>
      </c>
      <c r="F49" s="5">
        <v>1920</v>
      </c>
      <c r="G49" s="94">
        <v>1.0159209999999999E-3</v>
      </c>
      <c r="H49" s="95">
        <v>0</v>
      </c>
      <c r="I49" s="5">
        <v>462</v>
      </c>
      <c r="J49" s="2" t="s">
        <v>64</v>
      </c>
    </row>
    <row r="50" spans="4:12">
      <c r="E50" s="2" t="s">
        <v>117</v>
      </c>
      <c r="F50" s="5">
        <v>2500</v>
      </c>
      <c r="G50" s="94">
        <v>9.7067979999999998E-5</v>
      </c>
      <c r="H50" s="95">
        <v>0</v>
      </c>
      <c r="I50" s="5">
        <v>444</v>
      </c>
      <c r="J50" s="2" t="s">
        <v>10</v>
      </c>
    </row>
    <row r="51" spans="4:12">
      <c r="E51" s="2" t="s">
        <v>119</v>
      </c>
      <c r="F51" s="5">
        <v>2400</v>
      </c>
      <c r="G51" s="94">
        <v>1.2073051999999999E-4</v>
      </c>
      <c r="H51" s="9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>
      <c r="D52" s="98" t="s">
        <v>161</v>
      </c>
      <c r="E52" s="2" t="s">
        <v>122</v>
      </c>
      <c r="F52" s="5">
        <v>2340</v>
      </c>
      <c r="G52" s="96">
        <v>8.5607599999999997E-5</v>
      </c>
      <c r="H52" s="97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topLeftCell="A3" zoomScale="130" zoomScaleNormal="130" workbookViewId="0">
      <selection activeCell="F14" sqref="F14"/>
    </sheetView>
  </sheetViews>
  <sheetFormatPr defaultColWidth="19.7109375" defaultRowHeight="12.75"/>
  <cols>
    <col min="1" max="16384" width="19.7109375" style="2"/>
  </cols>
  <sheetData>
    <row r="1" spans="1:7" ht="15.75">
      <c r="A1" s="14" t="s">
        <v>76</v>
      </c>
      <c r="B1" s="15"/>
      <c r="C1" s="15"/>
      <c r="D1" s="16"/>
      <c r="E1" s="16"/>
      <c r="F1" s="16"/>
      <c r="G1" s="16"/>
    </row>
    <row r="2" spans="1:7">
      <c r="A2" s="15"/>
      <c r="B2" s="15"/>
      <c r="C2" s="15"/>
      <c r="D2" s="16"/>
      <c r="E2" s="16"/>
      <c r="F2" s="16"/>
      <c r="G2" s="16"/>
    </row>
    <row r="3" spans="1:7">
      <c r="A3" s="15"/>
      <c r="B3" s="15"/>
      <c r="C3" s="15"/>
      <c r="D3" s="16"/>
      <c r="E3" s="16"/>
      <c r="F3" s="16"/>
      <c r="G3" s="16"/>
    </row>
    <row r="4" spans="1:7">
      <c r="A4" s="15"/>
      <c r="B4" s="15"/>
      <c r="C4" s="15"/>
      <c r="D4" s="16"/>
      <c r="E4" s="16"/>
      <c r="F4" s="16"/>
      <c r="G4" s="16"/>
    </row>
    <row r="5" spans="1:7">
      <c r="A5" s="15"/>
      <c r="B5" s="15"/>
      <c r="C5" s="15" t="s">
        <v>73</v>
      </c>
      <c r="D5" s="16" t="s">
        <v>11</v>
      </c>
      <c r="E5" s="16" t="s">
        <v>134</v>
      </c>
      <c r="F5" s="16" t="s">
        <v>135</v>
      </c>
      <c r="G5" s="16" t="s">
        <v>136</v>
      </c>
    </row>
    <row r="6" spans="1:7">
      <c r="A6" s="15"/>
      <c r="B6" s="15"/>
      <c r="C6" s="15" t="s">
        <v>75</v>
      </c>
      <c r="D6" s="16" t="s">
        <v>120</v>
      </c>
      <c r="E6" s="16" t="s">
        <v>120</v>
      </c>
      <c r="F6" s="16" t="s">
        <v>120</v>
      </c>
      <c r="G6" s="16" t="s">
        <v>137</v>
      </c>
    </row>
    <row r="7" spans="1:7">
      <c r="A7" s="15"/>
      <c r="B7" s="15"/>
      <c r="C7" s="15" t="s">
        <v>120</v>
      </c>
      <c r="D7" s="16" t="s">
        <v>13</v>
      </c>
      <c r="E7" s="16" t="s">
        <v>13</v>
      </c>
      <c r="F7" s="16" t="s">
        <v>138</v>
      </c>
      <c r="G7" s="16" t="s">
        <v>138</v>
      </c>
    </row>
    <row r="8" spans="1:7">
      <c r="A8" s="15"/>
      <c r="B8" s="15"/>
      <c r="C8" s="15" t="s">
        <v>0</v>
      </c>
      <c r="D8" s="16" t="s">
        <v>0</v>
      </c>
      <c r="E8" s="16" t="s">
        <v>0</v>
      </c>
      <c r="F8" s="16" t="s">
        <v>0</v>
      </c>
      <c r="G8" s="16" t="s">
        <v>0</v>
      </c>
    </row>
    <row r="9" spans="1:7">
      <c r="A9" s="15"/>
      <c r="B9" s="15"/>
      <c r="C9" s="15"/>
      <c r="D9" s="16"/>
      <c r="E9" s="16"/>
      <c r="F9" s="16"/>
      <c r="G9" s="16"/>
    </row>
    <row r="10" spans="1:7">
      <c r="A10" s="15"/>
      <c r="B10" s="15"/>
      <c r="C10" s="17">
        <v>200</v>
      </c>
      <c r="D10" s="17">
        <v>750</v>
      </c>
      <c r="E10" s="17">
        <v>100</v>
      </c>
      <c r="F10" s="17">
        <v>350</v>
      </c>
      <c r="G10" s="17">
        <v>88</v>
      </c>
    </row>
    <row r="11" spans="1:7">
      <c r="A11" s="15"/>
      <c r="B11" s="15"/>
      <c r="C11" s="15"/>
      <c r="D11" s="16"/>
      <c r="E11" s="16"/>
      <c r="F11" s="16"/>
      <c r="G11" s="16"/>
    </row>
    <row r="12" spans="1:7">
      <c r="D12" s="18"/>
      <c r="E12" s="18"/>
      <c r="F12" s="18"/>
      <c r="G12" s="18"/>
    </row>
    <row r="13" spans="1:7" ht="23.25">
      <c r="A13" s="19" t="s">
        <v>139</v>
      </c>
      <c r="B13" s="20"/>
      <c r="C13" s="20"/>
      <c r="D13" s="21"/>
      <c r="E13" s="21"/>
      <c r="F13" s="22">
        <f>4685*(C10*(E10/(D10+E10))*(F10/(F10+G10)))</f>
        <v>88087.563792640329</v>
      </c>
      <c r="G13" s="23"/>
    </row>
    <row r="14" spans="1:7">
      <c r="D14" s="18"/>
      <c r="E14" s="18"/>
      <c r="F14" s="18"/>
      <c r="G14" s="18"/>
    </row>
    <row r="15" spans="1:7">
      <c r="A15" s="15"/>
      <c r="B15" s="15"/>
      <c r="C15" s="15"/>
      <c r="D15" s="15"/>
      <c r="E15" s="15"/>
    </row>
    <row r="16" spans="1:7">
      <c r="A16" s="15"/>
      <c r="B16" s="15"/>
      <c r="C16" s="15"/>
      <c r="D16" s="15"/>
      <c r="E16" s="15"/>
    </row>
    <row r="17" spans="1:5">
      <c r="A17" s="15"/>
      <c r="B17" s="15"/>
      <c r="C17" s="15"/>
      <c r="D17" s="15"/>
      <c r="E17" s="15"/>
    </row>
    <row r="18" spans="1:5">
      <c r="A18" s="15"/>
      <c r="B18" s="15"/>
      <c r="C18" s="15"/>
      <c r="D18" s="15"/>
      <c r="E18" s="15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5"/>
      <c r="B21" s="15"/>
      <c r="C21" s="15"/>
      <c r="D21" s="15"/>
      <c r="E21" s="15"/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8" spans="1:5">
      <c r="A28" s="15"/>
      <c r="B28" s="15"/>
      <c r="C28" s="15"/>
      <c r="D28" s="15"/>
      <c r="E28" s="15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I85"/>
  <sheetViews>
    <sheetView workbookViewId="0">
      <selection activeCell="B40" sqref="B40"/>
    </sheetView>
  </sheetViews>
  <sheetFormatPr defaultColWidth="9.140625" defaultRowHeight="12.75"/>
  <cols>
    <col min="1" max="1" width="16.85546875" style="2" customWidth="1"/>
    <col min="2" max="2" width="8.85546875" style="27" customWidth="1"/>
    <col min="3" max="4" width="8.85546875" style="2" customWidth="1"/>
    <col min="5" max="5" width="10.85546875" style="2" customWidth="1"/>
    <col min="6" max="6" width="8.85546875" style="4" customWidth="1"/>
    <col min="7" max="7" width="9.42578125" style="5" customWidth="1"/>
    <col min="8" max="8" width="15.85546875" style="4" bestFit="1" customWidth="1"/>
    <col min="9" max="9" width="8.85546875" style="5" customWidth="1"/>
    <col min="10" max="10" width="11.5703125" style="25" customWidth="1"/>
    <col min="11" max="27" width="11" style="26" customWidth="1"/>
    <col min="28" max="28" width="12.140625" style="26" customWidth="1"/>
    <col min="29" max="34" width="11" style="26" customWidth="1"/>
    <col min="35" max="35" width="11.85546875" style="2" bestFit="1" customWidth="1"/>
    <col min="36" max="41" width="11" style="2" customWidth="1"/>
    <col min="42" max="237" width="8.42578125" style="2" customWidth="1"/>
    <col min="238" max="16384" width="9.140625" style="2"/>
  </cols>
  <sheetData>
    <row r="2" spans="1:35">
      <c r="A2" s="2" t="s">
        <v>108</v>
      </c>
      <c r="B2" s="24"/>
    </row>
    <row r="4" spans="1:35" ht="20.25">
      <c r="S4" s="28" t="s">
        <v>92</v>
      </c>
    </row>
    <row r="6" spans="1:35" s="18" customFormat="1">
      <c r="A6" s="29"/>
      <c r="B6" s="30"/>
      <c r="C6" s="31"/>
      <c r="D6" s="31"/>
      <c r="E6" s="31"/>
      <c r="F6" s="32" t="s">
        <v>107</v>
      </c>
      <c r="G6" s="33" t="s">
        <v>73</v>
      </c>
      <c r="H6" s="32" t="s">
        <v>151</v>
      </c>
      <c r="I6" s="33" t="s">
        <v>65</v>
      </c>
      <c r="J6" s="34" t="s">
        <v>17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 s="18" customFormat="1">
      <c r="A7" s="36"/>
      <c r="B7" s="37"/>
      <c r="C7" s="38"/>
      <c r="D7" s="38"/>
      <c r="E7" s="38"/>
      <c r="F7" s="39" t="s">
        <v>66</v>
      </c>
      <c r="G7" s="40" t="s">
        <v>75</v>
      </c>
      <c r="H7" s="39" t="s">
        <v>13</v>
      </c>
      <c r="I7" s="40" t="s">
        <v>120</v>
      </c>
      <c r="J7" s="41" t="s">
        <v>9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s="18" customFormat="1">
      <c r="A8" s="36"/>
      <c r="B8" s="37"/>
      <c r="C8" s="38"/>
      <c r="D8" s="38"/>
      <c r="E8" s="38" t="s">
        <v>112</v>
      </c>
      <c r="F8" s="39" t="s">
        <v>120</v>
      </c>
      <c r="G8" s="40" t="s">
        <v>120</v>
      </c>
      <c r="H8" s="39" t="s">
        <v>120</v>
      </c>
      <c r="I8" s="40" t="s">
        <v>74</v>
      </c>
      <c r="J8" s="41" t="s">
        <v>106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1:35" s="18" customFormat="1">
      <c r="A9" s="43" t="s">
        <v>88</v>
      </c>
      <c r="B9" s="44" t="s">
        <v>46</v>
      </c>
      <c r="C9" s="45" t="s">
        <v>115</v>
      </c>
      <c r="D9" s="45" t="s">
        <v>90</v>
      </c>
      <c r="E9" s="45" t="s">
        <v>87</v>
      </c>
      <c r="F9" s="46" t="s">
        <v>1</v>
      </c>
      <c r="G9" s="47" t="s">
        <v>0</v>
      </c>
      <c r="H9" s="46" t="s">
        <v>2</v>
      </c>
      <c r="I9" s="47" t="s">
        <v>0</v>
      </c>
      <c r="J9" s="48"/>
      <c r="K9" s="49" t="s">
        <v>34</v>
      </c>
      <c r="L9" s="49" t="s">
        <v>31</v>
      </c>
      <c r="M9" s="49" t="s">
        <v>30</v>
      </c>
      <c r="N9" s="49" t="s">
        <v>93</v>
      </c>
      <c r="O9" s="49" t="s">
        <v>6</v>
      </c>
      <c r="P9" s="49" t="s">
        <v>67</v>
      </c>
      <c r="Q9" s="49" t="s">
        <v>7</v>
      </c>
      <c r="R9" s="49" t="s">
        <v>85</v>
      </c>
      <c r="S9" s="49" t="s">
        <v>102</v>
      </c>
      <c r="T9" s="49" t="s">
        <v>118</v>
      </c>
      <c r="U9" s="49" t="s">
        <v>49</v>
      </c>
      <c r="V9" s="49" t="s">
        <v>19</v>
      </c>
      <c r="W9" s="49" t="s">
        <v>15</v>
      </c>
      <c r="X9" s="49" t="s">
        <v>52</v>
      </c>
      <c r="Y9" s="49" t="s">
        <v>79</v>
      </c>
      <c r="Z9" s="49" t="s">
        <v>121</v>
      </c>
      <c r="AA9" s="49" t="s">
        <v>69</v>
      </c>
      <c r="AB9" s="49" t="s">
        <v>134</v>
      </c>
      <c r="AC9" s="49" t="s">
        <v>29</v>
      </c>
      <c r="AD9" s="49" t="s">
        <v>32</v>
      </c>
      <c r="AE9" s="49" t="s">
        <v>28</v>
      </c>
      <c r="AF9" s="49" t="s">
        <v>33</v>
      </c>
      <c r="AG9" s="49" t="s">
        <v>142</v>
      </c>
      <c r="AH9" s="49" t="s">
        <v>143</v>
      </c>
      <c r="AI9" s="49" t="s">
        <v>45</v>
      </c>
    </row>
    <row r="10" spans="1:35">
      <c r="A10" s="50" t="s">
        <v>25</v>
      </c>
      <c r="B10" s="51"/>
      <c r="C10" s="50"/>
      <c r="D10" s="50"/>
      <c r="E10" s="50"/>
      <c r="F10" s="52"/>
      <c r="G10" s="53"/>
      <c r="H10" s="52"/>
      <c r="I10" s="53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</row>
    <row r="11" spans="1:35">
      <c r="A11" s="2" t="s">
        <v>168</v>
      </c>
      <c r="F11" s="4">
        <v>0.1</v>
      </c>
      <c r="G11" s="5">
        <v>200</v>
      </c>
      <c r="H11" s="4">
        <v>0.85</v>
      </c>
      <c r="I11" s="5">
        <v>400</v>
      </c>
      <c r="J11" s="25">
        <v>1.25</v>
      </c>
      <c r="K11" s="99">
        <v>0</v>
      </c>
      <c r="L11" s="99">
        <v>58801</v>
      </c>
      <c r="M11" s="99">
        <v>251340</v>
      </c>
      <c r="N11" s="99">
        <v>9693</v>
      </c>
      <c r="O11" s="99">
        <v>0</v>
      </c>
      <c r="P11" s="99">
        <v>715283</v>
      </c>
      <c r="Q11" s="99">
        <v>0</v>
      </c>
      <c r="R11" s="99">
        <v>8594</v>
      </c>
      <c r="S11" s="99">
        <v>11548</v>
      </c>
      <c r="T11" s="99">
        <v>17591</v>
      </c>
      <c r="U11" s="99">
        <v>128563</v>
      </c>
      <c r="V11" s="99">
        <v>24258</v>
      </c>
      <c r="W11" s="99">
        <v>27995</v>
      </c>
      <c r="X11" s="99">
        <v>10735</v>
      </c>
      <c r="Y11" s="99">
        <v>4061</v>
      </c>
      <c r="Z11" s="99">
        <v>54008</v>
      </c>
      <c r="AA11" s="99">
        <v>3804</v>
      </c>
      <c r="AB11" s="99">
        <v>74103</v>
      </c>
      <c r="AC11" s="99">
        <v>16938</v>
      </c>
      <c r="AD11" s="99">
        <v>12105</v>
      </c>
      <c r="AE11" s="99">
        <v>508333</v>
      </c>
      <c r="AF11" s="99">
        <v>20413</v>
      </c>
      <c r="AG11" s="99">
        <v>8229</v>
      </c>
      <c r="AH11" s="99">
        <v>64493</v>
      </c>
      <c r="AI11" s="99">
        <v>6417</v>
      </c>
    </row>
    <row r="12" spans="1:35">
      <c r="A12" s="2" t="s">
        <v>169</v>
      </c>
      <c r="F12" s="4">
        <v>0.1</v>
      </c>
      <c r="G12" s="5">
        <v>200</v>
      </c>
      <c r="H12" s="4">
        <v>0.85</v>
      </c>
      <c r="I12" s="5">
        <v>400</v>
      </c>
      <c r="J12" s="25">
        <v>1.25</v>
      </c>
      <c r="K12" s="99">
        <v>0</v>
      </c>
      <c r="L12" s="99">
        <v>45679</v>
      </c>
      <c r="M12" s="99">
        <v>249368</v>
      </c>
      <c r="N12" s="99">
        <v>10035</v>
      </c>
      <c r="O12" s="99">
        <v>0</v>
      </c>
      <c r="P12" s="99">
        <v>698419</v>
      </c>
      <c r="Q12" s="99">
        <v>0</v>
      </c>
      <c r="R12" s="99">
        <v>9435</v>
      </c>
      <c r="S12" s="99">
        <v>11948</v>
      </c>
      <c r="T12" s="99">
        <v>0</v>
      </c>
      <c r="U12" s="99">
        <v>124167</v>
      </c>
      <c r="V12" s="99">
        <v>25733</v>
      </c>
      <c r="W12" s="99">
        <v>30185</v>
      </c>
      <c r="X12" s="99">
        <v>9787</v>
      </c>
      <c r="Y12" s="99">
        <v>3409</v>
      </c>
      <c r="Z12" s="99">
        <v>55459</v>
      </c>
      <c r="AA12" s="99">
        <v>4337</v>
      </c>
      <c r="AB12" s="99">
        <v>74014</v>
      </c>
      <c r="AC12" s="99">
        <v>16875</v>
      </c>
      <c r="AD12" s="99">
        <v>14144</v>
      </c>
      <c r="AE12" s="99">
        <v>494185</v>
      </c>
      <c r="AF12" s="99">
        <v>19274</v>
      </c>
      <c r="AG12" s="99">
        <v>8191</v>
      </c>
      <c r="AH12" s="99">
        <v>61994</v>
      </c>
      <c r="AI12" s="99">
        <v>0</v>
      </c>
    </row>
    <row r="13" spans="1:35">
      <c r="A13" s="2" t="s">
        <v>170</v>
      </c>
      <c r="F13" s="4">
        <v>0.1</v>
      </c>
      <c r="G13" s="5">
        <v>200</v>
      </c>
      <c r="H13" s="4">
        <v>0.85</v>
      </c>
      <c r="I13" s="5">
        <v>400</v>
      </c>
      <c r="J13" s="25">
        <v>1.25</v>
      </c>
      <c r="K13" s="99">
        <v>0</v>
      </c>
      <c r="L13" s="99">
        <v>7425</v>
      </c>
      <c r="M13" s="99">
        <v>260692</v>
      </c>
      <c r="N13" s="99">
        <v>10108</v>
      </c>
      <c r="O13" s="99">
        <v>0</v>
      </c>
      <c r="P13" s="99">
        <v>756289</v>
      </c>
      <c r="Q13" s="99">
        <v>0</v>
      </c>
      <c r="R13" s="99">
        <v>9102</v>
      </c>
      <c r="S13" s="99">
        <v>13681</v>
      </c>
      <c r="T13" s="99">
        <v>16972</v>
      </c>
      <c r="U13" s="99">
        <v>120240</v>
      </c>
      <c r="V13" s="99">
        <v>27184</v>
      </c>
      <c r="W13" s="99">
        <v>27574</v>
      </c>
      <c r="X13" s="99">
        <v>9354</v>
      </c>
      <c r="Y13" s="99">
        <v>4086</v>
      </c>
      <c r="Z13" s="99">
        <v>62283</v>
      </c>
      <c r="AA13" s="99">
        <v>4180</v>
      </c>
      <c r="AB13" s="99">
        <v>71725</v>
      </c>
      <c r="AC13" s="99">
        <v>16981</v>
      </c>
      <c r="AD13" s="99">
        <v>18714</v>
      </c>
      <c r="AE13" s="99">
        <v>486386</v>
      </c>
      <c r="AF13" s="99">
        <v>20143</v>
      </c>
      <c r="AG13" s="99">
        <v>10595</v>
      </c>
      <c r="AH13" s="99">
        <v>64776</v>
      </c>
      <c r="AI13" s="99">
        <v>2577</v>
      </c>
    </row>
    <row r="14" spans="1:35">
      <c r="A14" s="2" t="s">
        <v>171</v>
      </c>
      <c r="F14" s="4">
        <v>0.1</v>
      </c>
      <c r="G14" s="5">
        <v>200</v>
      </c>
      <c r="H14" s="4">
        <v>0.85</v>
      </c>
      <c r="I14" s="5">
        <v>350</v>
      </c>
      <c r="J14" s="25">
        <v>1.25</v>
      </c>
      <c r="K14" s="99">
        <v>0</v>
      </c>
      <c r="L14" s="99">
        <v>8931</v>
      </c>
      <c r="M14" s="99">
        <v>267684</v>
      </c>
      <c r="N14" s="99">
        <v>10461</v>
      </c>
      <c r="O14" s="99">
        <v>0</v>
      </c>
      <c r="P14" s="99">
        <v>816941</v>
      </c>
      <c r="Q14" s="99">
        <v>0</v>
      </c>
      <c r="R14" s="99">
        <v>8843</v>
      </c>
      <c r="S14" s="99">
        <v>0</v>
      </c>
      <c r="T14" s="99">
        <v>18361</v>
      </c>
      <c r="U14" s="99">
        <v>132236</v>
      </c>
      <c r="V14" s="99">
        <v>30227</v>
      </c>
      <c r="W14" s="99">
        <v>32026</v>
      </c>
      <c r="X14" s="99">
        <v>10766</v>
      </c>
      <c r="Y14" s="99">
        <v>4937</v>
      </c>
      <c r="Z14" s="99">
        <v>67892</v>
      </c>
      <c r="AA14" s="99">
        <v>5156</v>
      </c>
      <c r="AB14" s="99">
        <v>76926</v>
      </c>
      <c r="AC14" s="99">
        <v>18452</v>
      </c>
      <c r="AD14" s="99">
        <v>17885</v>
      </c>
      <c r="AE14" s="99">
        <v>538827</v>
      </c>
      <c r="AF14" s="99">
        <v>24233</v>
      </c>
      <c r="AG14" s="99">
        <v>9230</v>
      </c>
      <c r="AH14" s="99">
        <v>65586</v>
      </c>
      <c r="AI14" s="99">
        <v>3363</v>
      </c>
    </row>
    <row r="15" spans="1:35">
      <c r="A15" s="2" t="s">
        <v>172</v>
      </c>
      <c r="F15" s="4">
        <v>0.1</v>
      </c>
      <c r="G15" s="5">
        <v>200</v>
      </c>
      <c r="H15" s="4">
        <v>0.85</v>
      </c>
      <c r="I15" s="5">
        <v>350</v>
      </c>
      <c r="J15" s="25">
        <v>1.25</v>
      </c>
      <c r="K15" s="99">
        <v>0</v>
      </c>
      <c r="L15" s="99">
        <v>12725</v>
      </c>
      <c r="M15" s="99">
        <v>240737</v>
      </c>
      <c r="N15" s="99">
        <v>9791</v>
      </c>
      <c r="O15" s="99">
        <v>0</v>
      </c>
      <c r="P15" s="99">
        <v>783932</v>
      </c>
      <c r="Q15" s="99">
        <v>0</v>
      </c>
      <c r="R15" s="99">
        <v>8722</v>
      </c>
      <c r="S15" s="99">
        <v>0</v>
      </c>
      <c r="T15" s="99">
        <v>17910</v>
      </c>
      <c r="U15" s="99">
        <v>127085</v>
      </c>
      <c r="V15" s="99">
        <v>22248</v>
      </c>
      <c r="W15" s="99">
        <v>28144</v>
      </c>
      <c r="X15" s="99">
        <v>9497</v>
      </c>
      <c r="Y15" s="99">
        <v>3866</v>
      </c>
      <c r="Z15" s="99">
        <v>60032</v>
      </c>
      <c r="AA15" s="99">
        <v>4643</v>
      </c>
      <c r="AB15" s="99">
        <v>74371</v>
      </c>
      <c r="AC15" s="99">
        <v>16843</v>
      </c>
      <c r="AD15" s="99">
        <v>13451</v>
      </c>
      <c r="AE15" s="99">
        <v>502512</v>
      </c>
      <c r="AF15" s="99">
        <v>23166</v>
      </c>
      <c r="AG15" s="99">
        <v>11852</v>
      </c>
      <c r="AH15" s="99">
        <v>65394</v>
      </c>
      <c r="AI15" s="99">
        <v>4808</v>
      </c>
    </row>
    <row r="16" spans="1:35">
      <c r="A16" s="2" t="s">
        <v>163</v>
      </c>
      <c r="F16" s="4">
        <v>0.1</v>
      </c>
      <c r="G16" s="5">
        <v>200</v>
      </c>
      <c r="H16" s="4">
        <v>0.85</v>
      </c>
      <c r="I16" s="5">
        <v>350</v>
      </c>
      <c r="J16" s="25">
        <v>1.25</v>
      </c>
      <c r="K16" s="99">
        <v>0</v>
      </c>
      <c r="L16" s="99">
        <v>5132</v>
      </c>
      <c r="M16" s="99">
        <v>134784</v>
      </c>
      <c r="N16" s="99">
        <v>707</v>
      </c>
      <c r="O16" s="99">
        <v>0</v>
      </c>
      <c r="P16" s="99">
        <v>515063</v>
      </c>
      <c r="Q16" s="99">
        <v>0</v>
      </c>
      <c r="R16" s="99">
        <v>21636</v>
      </c>
      <c r="S16" s="99">
        <v>8146</v>
      </c>
      <c r="T16" s="99">
        <v>9595</v>
      </c>
      <c r="U16" s="99">
        <v>150855</v>
      </c>
      <c r="V16" s="99">
        <v>17585</v>
      </c>
      <c r="W16" s="99">
        <v>19248</v>
      </c>
      <c r="X16" s="99">
        <v>22167</v>
      </c>
      <c r="Y16" s="99">
        <v>3277</v>
      </c>
      <c r="Z16" s="99">
        <v>43652</v>
      </c>
      <c r="AA16" s="99">
        <v>2960</v>
      </c>
      <c r="AB16" s="99">
        <v>73017</v>
      </c>
      <c r="AC16" s="99">
        <v>7003</v>
      </c>
      <c r="AD16" s="99">
        <v>5213</v>
      </c>
      <c r="AE16" s="99">
        <v>292774</v>
      </c>
      <c r="AF16" s="99">
        <v>16069</v>
      </c>
      <c r="AG16" s="99">
        <v>9251</v>
      </c>
      <c r="AH16" s="99">
        <v>35907</v>
      </c>
      <c r="AI16" s="99">
        <v>0</v>
      </c>
    </row>
    <row r="17" spans="1:35">
      <c r="A17" s="2" t="s">
        <v>164</v>
      </c>
      <c r="F17" s="4">
        <v>0.1</v>
      </c>
      <c r="G17" s="5">
        <v>200</v>
      </c>
      <c r="H17" s="4">
        <v>0.85</v>
      </c>
      <c r="I17" s="5">
        <v>350</v>
      </c>
      <c r="J17" s="25">
        <v>1.25</v>
      </c>
      <c r="K17" s="99">
        <v>0</v>
      </c>
      <c r="L17" s="99">
        <v>4224</v>
      </c>
      <c r="M17" s="99">
        <v>117192</v>
      </c>
      <c r="N17" s="99">
        <v>0</v>
      </c>
      <c r="O17" s="99">
        <v>0</v>
      </c>
      <c r="P17" s="99">
        <v>436992</v>
      </c>
      <c r="Q17" s="99">
        <v>0</v>
      </c>
      <c r="R17" s="99">
        <v>27051</v>
      </c>
      <c r="S17" s="99">
        <v>6600</v>
      </c>
      <c r="T17" s="99">
        <v>8636</v>
      </c>
      <c r="U17" s="99">
        <v>124547</v>
      </c>
      <c r="V17" s="99">
        <v>15773</v>
      </c>
      <c r="W17" s="99">
        <v>18647</v>
      </c>
      <c r="X17" s="99">
        <v>14506</v>
      </c>
      <c r="Y17" s="99">
        <v>4067</v>
      </c>
      <c r="Z17" s="99">
        <v>45632</v>
      </c>
      <c r="AA17" s="99">
        <v>2432</v>
      </c>
      <c r="AB17" s="99">
        <v>76197</v>
      </c>
      <c r="AC17" s="99">
        <v>6417</v>
      </c>
      <c r="AD17" s="99">
        <v>6690</v>
      </c>
      <c r="AE17" s="99">
        <v>238303</v>
      </c>
      <c r="AF17" s="99">
        <v>12527</v>
      </c>
      <c r="AG17" s="99">
        <v>0</v>
      </c>
      <c r="AH17" s="99">
        <v>18841</v>
      </c>
      <c r="AI17" s="99">
        <v>0</v>
      </c>
    </row>
    <row r="18" spans="1:35">
      <c r="A18" s="2" t="s">
        <v>166</v>
      </c>
      <c r="F18" s="4">
        <v>0.1</v>
      </c>
      <c r="G18" s="5">
        <v>200</v>
      </c>
      <c r="H18" s="4">
        <v>0.85</v>
      </c>
      <c r="I18" s="5">
        <v>350</v>
      </c>
      <c r="J18" s="25">
        <v>1.25</v>
      </c>
      <c r="K18" s="99">
        <v>0</v>
      </c>
      <c r="L18" s="99">
        <v>9858</v>
      </c>
      <c r="M18" s="99">
        <v>117585</v>
      </c>
      <c r="N18" s="99">
        <v>0</v>
      </c>
      <c r="O18" s="99">
        <v>0</v>
      </c>
      <c r="P18" s="99">
        <v>438651</v>
      </c>
      <c r="Q18" s="99">
        <v>0</v>
      </c>
      <c r="R18" s="99">
        <v>29334</v>
      </c>
      <c r="S18" s="99">
        <v>6676</v>
      </c>
      <c r="T18" s="99">
        <v>9251</v>
      </c>
      <c r="U18" s="99">
        <v>124115</v>
      </c>
      <c r="V18" s="99">
        <v>16965</v>
      </c>
      <c r="W18" s="99">
        <v>17935</v>
      </c>
      <c r="X18" s="99">
        <v>11946</v>
      </c>
      <c r="Y18" s="99">
        <v>3868</v>
      </c>
      <c r="Z18" s="99">
        <v>43554</v>
      </c>
      <c r="AA18" s="99">
        <v>2033</v>
      </c>
      <c r="AB18" s="99">
        <v>77860</v>
      </c>
      <c r="AC18" s="99">
        <v>6358</v>
      </c>
      <c r="AD18" s="99">
        <v>6581</v>
      </c>
      <c r="AE18" s="99">
        <v>246323</v>
      </c>
      <c r="AF18" s="99">
        <v>14230</v>
      </c>
      <c r="AG18" s="99">
        <v>0</v>
      </c>
      <c r="AH18" s="99">
        <v>27039</v>
      </c>
      <c r="AI18" s="99">
        <v>0</v>
      </c>
    </row>
    <row r="19" spans="1:35">
      <c r="A19" s="2" t="s">
        <v>165</v>
      </c>
      <c r="F19" s="4">
        <v>0.1</v>
      </c>
      <c r="G19" s="5">
        <v>200</v>
      </c>
      <c r="H19" s="4">
        <v>0.85</v>
      </c>
      <c r="I19" s="5">
        <v>350</v>
      </c>
      <c r="J19" s="25">
        <v>1.25</v>
      </c>
      <c r="K19" s="99">
        <v>0</v>
      </c>
      <c r="L19" s="99">
        <v>12847</v>
      </c>
      <c r="M19" s="99">
        <v>124893</v>
      </c>
      <c r="N19" s="99">
        <v>0</v>
      </c>
      <c r="O19" s="99">
        <v>0</v>
      </c>
      <c r="P19" s="99">
        <v>482908</v>
      </c>
      <c r="Q19" s="99">
        <v>0</v>
      </c>
      <c r="R19" s="99">
        <v>30369</v>
      </c>
      <c r="S19" s="99">
        <v>6253</v>
      </c>
      <c r="T19" s="99">
        <v>8460</v>
      </c>
      <c r="U19" s="99">
        <v>171082</v>
      </c>
      <c r="V19" s="99">
        <v>6911</v>
      </c>
      <c r="W19" s="99">
        <v>19516</v>
      </c>
      <c r="X19" s="99">
        <v>21284</v>
      </c>
      <c r="Y19" s="99">
        <v>3959</v>
      </c>
      <c r="Z19" s="99">
        <v>46359</v>
      </c>
      <c r="AA19" s="99">
        <v>2000</v>
      </c>
      <c r="AB19" s="99">
        <v>75938</v>
      </c>
      <c r="AC19" s="99">
        <v>5387</v>
      </c>
      <c r="AD19" s="99">
        <v>6693</v>
      </c>
      <c r="AE19" s="99">
        <v>267180</v>
      </c>
      <c r="AF19" s="99">
        <v>16180</v>
      </c>
      <c r="AG19" s="99">
        <v>0</v>
      </c>
      <c r="AH19" s="99">
        <v>28293</v>
      </c>
      <c r="AI19" s="99">
        <v>0</v>
      </c>
    </row>
    <row r="20" spans="1:35">
      <c r="A20" s="2" t="s">
        <v>167</v>
      </c>
      <c r="F20" s="4">
        <v>0.1</v>
      </c>
      <c r="G20" s="5">
        <v>200</v>
      </c>
      <c r="H20" s="4">
        <v>0.85</v>
      </c>
      <c r="I20" s="5">
        <v>350</v>
      </c>
      <c r="J20" s="25">
        <v>1.25</v>
      </c>
      <c r="K20" s="99">
        <v>0</v>
      </c>
      <c r="L20" s="99">
        <v>24074</v>
      </c>
      <c r="M20" s="99">
        <v>119402</v>
      </c>
      <c r="N20" s="99">
        <v>0</v>
      </c>
      <c r="O20" s="99">
        <v>0</v>
      </c>
      <c r="P20" s="99">
        <v>437860</v>
      </c>
      <c r="Q20" s="99">
        <v>0</v>
      </c>
      <c r="R20" s="99">
        <v>29061</v>
      </c>
      <c r="S20" s="99">
        <v>0</v>
      </c>
      <c r="T20" s="99">
        <v>6436</v>
      </c>
      <c r="U20" s="99">
        <v>129231</v>
      </c>
      <c r="V20" s="99">
        <v>16300</v>
      </c>
      <c r="W20" s="99">
        <v>17853</v>
      </c>
      <c r="X20" s="99">
        <v>11679</v>
      </c>
      <c r="Y20" s="99">
        <v>3285</v>
      </c>
      <c r="Z20" s="99">
        <v>49350</v>
      </c>
      <c r="AA20" s="99">
        <v>1741</v>
      </c>
      <c r="AB20" s="99">
        <v>76669</v>
      </c>
      <c r="AC20" s="99">
        <v>4076</v>
      </c>
      <c r="AD20" s="99">
        <v>6211</v>
      </c>
      <c r="AE20" s="99">
        <v>243065</v>
      </c>
      <c r="AF20" s="99">
        <v>16168</v>
      </c>
      <c r="AG20" s="99">
        <v>0</v>
      </c>
      <c r="AH20" s="99">
        <v>27896</v>
      </c>
      <c r="AI20" s="99">
        <v>0</v>
      </c>
    </row>
    <row r="21" spans="1:35">
      <c r="A21" s="2" t="s">
        <v>173</v>
      </c>
      <c r="F21" s="4">
        <v>0.1</v>
      </c>
      <c r="G21" s="5">
        <v>200</v>
      </c>
      <c r="H21" s="4">
        <v>0.85</v>
      </c>
      <c r="I21" s="5">
        <v>350</v>
      </c>
      <c r="J21" s="25">
        <v>1.25</v>
      </c>
      <c r="K21" s="99">
        <v>0</v>
      </c>
      <c r="L21" s="99">
        <v>239828</v>
      </c>
      <c r="M21" s="99">
        <v>942632</v>
      </c>
      <c r="N21" s="99">
        <v>2585</v>
      </c>
      <c r="O21" s="99">
        <v>0</v>
      </c>
      <c r="P21" s="99">
        <v>2651549</v>
      </c>
      <c r="Q21" s="99">
        <v>0</v>
      </c>
      <c r="R21" s="99">
        <v>0</v>
      </c>
      <c r="S21" s="99">
        <v>0</v>
      </c>
      <c r="T21" s="99">
        <v>24185</v>
      </c>
      <c r="U21" s="99">
        <v>568679</v>
      </c>
      <c r="V21" s="99">
        <v>21821</v>
      </c>
      <c r="W21" s="99">
        <v>35134</v>
      </c>
      <c r="X21" s="99">
        <v>120158</v>
      </c>
      <c r="Y21" s="99">
        <v>6513</v>
      </c>
      <c r="Z21" s="99">
        <v>100451</v>
      </c>
      <c r="AA21" s="99">
        <v>0</v>
      </c>
      <c r="AB21" s="99">
        <v>76209</v>
      </c>
      <c r="AC21" s="99">
        <v>10860</v>
      </c>
      <c r="AD21" s="99">
        <v>22505</v>
      </c>
      <c r="AE21" s="99">
        <v>1542805</v>
      </c>
      <c r="AF21" s="99">
        <v>88153</v>
      </c>
      <c r="AG21" s="99">
        <v>3989</v>
      </c>
      <c r="AH21" s="99">
        <v>159188</v>
      </c>
      <c r="AI21" s="99">
        <v>7272</v>
      </c>
    </row>
    <row r="22" spans="1:35">
      <c r="A22" s="2" t="s">
        <v>174</v>
      </c>
      <c r="F22" s="4">
        <v>0.1</v>
      </c>
      <c r="G22" s="5">
        <v>200</v>
      </c>
      <c r="H22" s="4">
        <v>0.85</v>
      </c>
      <c r="I22" s="5">
        <v>350</v>
      </c>
      <c r="J22" s="25">
        <v>1.25</v>
      </c>
      <c r="K22" s="99">
        <v>0</v>
      </c>
      <c r="L22" s="99">
        <v>90581</v>
      </c>
      <c r="M22" s="99">
        <v>1167464</v>
      </c>
      <c r="N22" s="99">
        <v>4989</v>
      </c>
      <c r="O22" s="99">
        <v>0</v>
      </c>
      <c r="P22" s="99">
        <v>3108497</v>
      </c>
      <c r="Q22" s="99">
        <v>0</v>
      </c>
      <c r="R22" s="99">
        <v>0</v>
      </c>
      <c r="S22" s="99">
        <v>0</v>
      </c>
      <c r="T22" s="99">
        <v>24611</v>
      </c>
      <c r="U22" s="99">
        <v>460905</v>
      </c>
      <c r="V22" s="99">
        <v>10909</v>
      </c>
      <c r="W22" s="99">
        <v>32887</v>
      </c>
      <c r="X22" s="99">
        <v>52184</v>
      </c>
      <c r="Y22" s="99">
        <v>7022</v>
      </c>
      <c r="Z22" s="99">
        <v>89938</v>
      </c>
      <c r="AA22" s="99">
        <v>0</v>
      </c>
      <c r="AB22" s="99">
        <v>79063</v>
      </c>
      <c r="AC22" s="99">
        <v>11820</v>
      </c>
      <c r="AD22" s="99">
        <v>28811</v>
      </c>
      <c r="AE22" s="99">
        <v>1747289</v>
      </c>
      <c r="AF22" s="99">
        <v>97721</v>
      </c>
      <c r="AG22" s="99">
        <v>2427</v>
      </c>
      <c r="AH22" s="99">
        <v>165258</v>
      </c>
      <c r="AI22" s="99">
        <v>11977</v>
      </c>
    </row>
    <row r="23" spans="1:35">
      <c r="A23" s="2" t="s">
        <v>175</v>
      </c>
      <c r="F23" s="4">
        <v>0.1</v>
      </c>
      <c r="G23" s="5">
        <v>200</v>
      </c>
      <c r="H23" s="4">
        <v>0.85</v>
      </c>
      <c r="I23" s="5">
        <v>350</v>
      </c>
      <c r="J23" s="25">
        <v>1.25</v>
      </c>
      <c r="K23" s="99">
        <v>0</v>
      </c>
      <c r="L23" s="99">
        <v>76028</v>
      </c>
      <c r="M23" s="99">
        <v>1084686</v>
      </c>
      <c r="N23" s="99">
        <v>3299</v>
      </c>
      <c r="O23" s="99">
        <v>0</v>
      </c>
      <c r="P23" s="99">
        <v>3158776</v>
      </c>
      <c r="Q23" s="99">
        <v>0</v>
      </c>
      <c r="R23" s="99">
        <v>0</v>
      </c>
      <c r="S23" s="99">
        <v>0</v>
      </c>
      <c r="T23" s="99">
        <v>27829</v>
      </c>
      <c r="U23" s="99">
        <v>643636</v>
      </c>
      <c r="V23" s="99">
        <v>7932</v>
      </c>
      <c r="W23" s="99">
        <v>40104</v>
      </c>
      <c r="X23" s="99">
        <v>123138</v>
      </c>
      <c r="Y23" s="99">
        <v>7960</v>
      </c>
      <c r="Z23" s="99">
        <v>89711</v>
      </c>
      <c r="AA23" s="99">
        <v>0</v>
      </c>
      <c r="AB23" s="99">
        <v>77752</v>
      </c>
      <c r="AC23" s="99">
        <v>14042</v>
      </c>
      <c r="AD23" s="99">
        <v>28235</v>
      </c>
      <c r="AE23" s="99">
        <v>1794986</v>
      </c>
      <c r="AF23" s="99">
        <v>108096</v>
      </c>
      <c r="AG23" s="99">
        <v>3425</v>
      </c>
      <c r="AH23" s="99">
        <v>179078</v>
      </c>
      <c r="AI23" s="99">
        <v>9497</v>
      </c>
    </row>
    <row r="24" spans="1:35">
      <c r="A24" s="2" t="s">
        <v>176</v>
      </c>
      <c r="F24" s="4">
        <v>0.1</v>
      </c>
      <c r="G24" s="5">
        <v>200</v>
      </c>
      <c r="H24" s="4">
        <v>0.85</v>
      </c>
      <c r="I24" s="5">
        <v>350</v>
      </c>
      <c r="J24" s="25">
        <v>1.25</v>
      </c>
      <c r="K24" s="99">
        <v>0</v>
      </c>
      <c r="L24" s="99">
        <v>52414</v>
      </c>
      <c r="M24" s="99">
        <v>1004221</v>
      </c>
      <c r="N24" s="99">
        <v>3522</v>
      </c>
      <c r="O24" s="99">
        <v>0</v>
      </c>
      <c r="P24" s="99">
        <v>2946359</v>
      </c>
      <c r="Q24" s="99">
        <v>0</v>
      </c>
      <c r="R24" s="99">
        <v>0</v>
      </c>
      <c r="S24" s="99">
        <v>0</v>
      </c>
      <c r="T24" s="99">
        <v>28580</v>
      </c>
      <c r="U24" s="99">
        <v>662604</v>
      </c>
      <c r="V24" s="99">
        <v>12096</v>
      </c>
      <c r="W24" s="99">
        <v>35537</v>
      </c>
      <c r="X24" s="99">
        <v>136180</v>
      </c>
      <c r="Y24" s="99">
        <v>7212</v>
      </c>
      <c r="Z24" s="99">
        <v>107164</v>
      </c>
      <c r="AA24" s="99">
        <v>9031</v>
      </c>
      <c r="AB24" s="99">
        <v>78356</v>
      </c>
      <c r="AC24" s="99">
        <v>12936</v>
      </c>
      <c r="AD24" s="99">
        <v>25998</v>
      </c>
      <c r="AE24" s="99">
        <v>1728864</v>
      </c>
      <c r="AF24" s="99">
        <v>103975</v>
      </c>
      <c r="AG24" s="99">
        <v>4818</v>
      </c>
      <c r="AH24" s="99">
        <v>187368</v>
      </c>
      <c r="AI24" s="99">
        <v>8835</v>
      </c>
    </row>
    <row r="25" spans="1:35">
      <c r="A25" s="2" t="s">
        <v>177</v>
      </c>
      <c r="F25" s="4">
        <v>0.1</v>
      </c>
      <c r="G25" s="5">
        <v>200</v>
      </c>
      <c r="H25" s="4">
        <v>0.85</v>
      </c>
      <c r="I25" s="5">
        <v>350</v>
      </c>
      <c r="J25" s="25">
        <v>1.25</v>
      </c>
      <c r="K25" s="99">
        <v>0</v>
      </c>
      <c r="L25" s="99">
        <v>0</v>
      </c>
      <c r="M25" s="99">
        <v>1218103</v>
      </c>
      <c r="N25" s="99">
        <v>5311</v>
      </c>
      <c r="O25" s="99">
        <v>0</v>
      </c>
      <c r="P25" s="99">
        <v>3264932</v>
      </c>
      <c r="Q25" s="99">
        <v>0</v>
      </c>
      <c r="R25" s="99">
        <v>5392</v>
      </c>
      <c r="S25" s="99">
        <v>0</v>
      </c>
      <c r="T25" s="99">
        <v>28752</v>
      </c>
      <c r="U25" s="99">
        <v>547470</v>
      </c>
      <c r="V25" s="99">
        <v>6752</v>
      </c>
      <c r="W25" s="99">
        <v>35951</v>
      </c>
      <c r="X25" s="99">
        <v>59482</v>
      </c>
      <c r="Y25" s="99">
        <v>6970</v>
      </c>
      <c r="Z25" s="99">
        <v>94735</v>
      </c>
      <c r="AA25" s="99">
        <v>0</v>
      </c>
      <c r="AB25" s="99">
        <v>78263</v>
      </c>
      <c r="AC25" s="99">
        <v>12435</v>
      </c>
      <c r="AD25" s="99">
        <v>33382</v>
      </c>
      <c r="AE25" s="99">
        <v>1916755</v>
      </c>
      <c r="AF25" s="99">
        <v>116311</v>
      </c>
      <c r="AG25" s="99">
        <v>8440</v>
      </c>
      <c r="AH25" s="99">
        <v>197040</v>
      </c>
      <c r="AI25" s="99">
        <v>9183</v>
      </c>
    </row>
    <row r="26" spans="1:35">
      <c r="A26" s="2" t="s">
        <v>178</v>
      </c>
      <c r="F26" s="4">
        <v>0.1</v>
      </c>
      <c r="G26" s="5">
        <v>200</v>
      </c>
      <c r="H26" s="4">
        <v>0.85</v>
      </c>
      <c r="I26" s="5">
        <v>350</v>
      </c>
      <c r="J26" s="25">
        <v>1.25</v>
      </c>
      <c r="K26" s="99">
        <v>0</v>
      </c>
      <c r="L26" s="99">
        <v>14371</v>
      </c>
      <c r="M26" s="99">
        <v>361013</v>
      </c>
      <c r="N26" s="99">
        <v>1120</v>
      </c>
      <c r="O26" s="99">
        <v>0</v>
      </c>
      <c r="P26" s="99">
        <v>1103758</v>
      </c>
      <c r="Q26" s="99">
        <v>0</v>
      </c>
      <c r="R26" s="99">
        <v>20509</v>
      </c>
      <c r="S26" s="99">
        <v>19870</v>
      </c>
      <c r="T26" s="99">
        <v>21045</v>
      </c>
      <c r="U26" s="99">
        <v>231195</v>
      </c>
      <c r="V26" s="99">
        <v>34869</v>
      </c>
      <c r="W26" s="99">
        <v>32872</v>
      </c>
      <c r="X26" s="99">
        <v>32882</v>
      </c>
      <c r="Y26" s="99">
        <v>6883</v>
      </c>
      <c r="Z26" s="99">
        <v>90704</v>
      </c>
      <c r="AA26" s="99">
        <v>4530</v>
      </c>
      <c r="AB26" s="99">
        <v>80599</v>
      </c>
      <c r="AC26" s="99">
        <v>12384</v>
      </c>
      <c r="AD26" s="99">
        <v>11987</v>
      </c>
      <c r="AE26" s="99">
        <v>651332</v>
      </c>
      <c r="AF26" s="99">
        <v>40546</v>
      </c>
      <c r="AG26" s="99">
        <v>6036</v>
      </c>
      <c r="AH26" s="99">
        <v>77259</v>
      </c>
      <c r="AI26" s="99">
        <v>4475</v>
      </c>
    </row>
    <row r="27" spans="1:35">
      <c r="A27" s="2" t="s">
        <v>179</v>
      </c>
      <c r="F27" s="4">
        <v>0.1</v>
      </c>
      <c r="G27" s="5">
        <v>200</v>
      </c>
      <c r="H27" s="4">
        <v>0.85</v>
      </c>
      <c r="I27" s="5">
        <v>350</v>
      </c>
      <c r="J27" s="25">
        <v>1.25</v>
      </c>
      <c r="K27" s="99">
        <v>0</v>
      </c>
      <c r="L27" s="99">
        <v>47528</v>
      </c>
      <c r="M27" s="99">
        <v>249343</v>
      </c>
      <c r="N27" s="99">
        <v>492</v>
      </c>
      <c r="O27" s="99">
        <v>0</v>
      </c>
      <c r="P27" s="99">
        <v>784787</v>
      </c>
      <c r="Q27" s="99">
        <v>0</v>
      </c>
      <c r="R27" s="99">
        <v>24870</v>
      </c>
      <c r="S27" s="99">
        <v>10815</v>
      </c>
      <c r="T27" s="99">
        <v>14434</v>
      </c>
      <c r="U27" s="99">
        <v>212021</v>
      </c>
      <c r="V27" s="99">
        <v>28109</v>
      </c>
      <c r="W27" s="99">
        <v>25946</v>
      </c>
      <c r="X27" s="99">
        <v>27208</v>
      </c>
      <c r="Y27" s="99">
        <v>5779</v>
      </c>
      <c r="Z27" s="99">
        <v>93085</v>
      </c>
      <c r="AA27" s="99">
        <v>3535</v>
      </c>
      <c r="AB27" s="99">
        <v>75850</v>
      </c>
      <c r="AC27" s="99">
        <v>9210</v>
      </c>
      <c r="AD27" s="99">
        <v>5896</v>
      </c>
      <c r="AE27" s="99">
        <v>419544</v>
      </c>
      <c r="AF27" s="99">
        <v>27698</v>
      </c>
      <c r="AG27" s="99">
        <v>0</v>
      </c>
      <c r="AH27" s="99">
        <v>42349</v>
      </c>
      <c r="AI27" s="99">
        <v>1798</v>
      </c>
    </row>
    <row r="28" spans="1:35">
      <c r="A28" s="2" t="s">
        <v>180</v>
      </c>
      <c r="F28" s="4">
        <v>0.1</v>
      </c>
      <c r="G28" s="5">
        <v>200</v>
      </c>
      <c r="H28" s="4">
        <v>0.85</v>
      </c>
      <c r="I28" s="5">
        <v>350</v>
      </c>
      <c r="J28" s="25">
        <v>1.25</v>
      </c>
      <c r="K28" s="99">
        <v>0</v>
      </c>
      <c r="L28" s="99">
        <v>13976</v>
      </c>
      <c r="M28" s="99">
        <v>186016</v>
      </c>
      <c r="N28" s="99">
        <v>0</v>
      </c>
      <c r="O28" s="99">
        <v>0</v>
      </c>
      <c r="P28" s="99">
        <v>666229</v>
      </c>
      <c r="Q28" s="99">
        <v>0</v>
      </c>
      <c r="R28" s="99">
        <v>28608</v>
      </c>
      <c r="S28" s="99">
        <v>9953</v>
      </c>
      <c r="T28" s="99">
        <v>13252</v>
      </c>
      <c r="U28" s="99">
        <v>185040</v>
      </c>
      <c r="V28" s="99">
        <v>23483</v>
      </c>
      <c r="W28" s="99">
        <v>24894</v>
      </c>
      <c r="X28" s="99">
        <v>34005</v>
      </c>
      <c r="Y28" s="99">
        <v>4655</v>
      </c>
      <c r="Z28" s="99">
        <v>77749</v>
      </c>
      <c r="AA28" s="99">
        <v>3773</v>
      </c>
      <c r="AB28" s="99">
        <v>77178</v>
      </c>
      <c r="AC28" s="99">
        <v>7332</v>
      </c>
      <c r="AD28" s="99">
        <v>4295</v>
      </c>
      <c r="AE28" s="99">
        <v>364395</v>
      </c>
      <c r="AF28" s="99">
        <v>25517</v>
      </c>
      <c r="AG28" s="99">
        <v>0</v>
      </c>
      <c r="AH28" s="99">
        <v>35029</v>
      </c>
      <c r="AI28" s="99">
        <v>1492</v>
      </c>
    </row>
    <row r="29" spans="1:35">
      <c r="A29" s="2" t="s">
        <v>181</v>
      </c>
      <c r="F29" s="4">
        <v>0.1</v>
      </c>
      <c r="G29" s="5">
        <v>200</v>
      </c>
      <c r="H29" s="4">
        <v>0.85</v>
      </c>
      <c r="I29" s="5">
        <v>350</v>
      </c>
      <c r="J29" s="25">
        <v>1.25</v>
      </c>
      <c r="K29" s="99">
        <v>0</v>
      </c>
      <c r="L29" s="99">
        <v>10276</v>
      </c>
      <c r="M29" s="99">
        <v>209993</v>
      </c>
      <c r="N29" s="99">
        <v>444</v>
      </c>
      <c r="O29" s="99">
        <v>0</v>
      </c>
      <c r="P29" s="99">
        <v>701347</v>
      </c>
      <c r="Q29" s="99">
        <v>0</v>
      </c>
      <c r="R29" s="99">
        <v>41706</v>
      </c>
      <c r="S29" s="99">
        <v>9663</v>
      </c>
      <c r="T29" s="99">
        <v>12951</v>
      </c>
      <c r="U29" s="99">
        <v>191055</v>
      </c>
      <c r="V29" s="99">
        <v>26182</v>
      </c>
      <c r="W29" s="99">
        <v>26712</v>
      </c>
      <c r="X29" s="99">
        <v>28177</v>
      </c>
      <c r="Y29" s="99">
        <v>5421</v>
      </c>
      <c r="Z29" s="99">
        <v>90377</v>
      </c>
      <c r="AA29" s="99">
        <v>4066</v>
      </c>
      <c r="AB29" s="99">
        <v>77483</v>
      </c>
      <c r="AC29" s="99">
        <v>9238</v>
      </c>
      <c r="AD29" s="99">
        <v>5920</v>
      </c>
      <c r="AE29" s="99">
        <v>394690</v>
      </c>
      <c r="AF29" s="99">
        <v>27572</v>
      </c>
      <c r="AG29" s="99">
        <v>0</v>
      </c>
      <c r="AH29" s="99">
        <v>36839</v>
      </c>
      <c r="AI29" s="99">
        <v>1705</v>
      </c>
    </row>
    <row r="30" spans="1:35">
      <c r="A30" s="2" t="s">
        <v>182</v>
      </c>
      <c r="F30" s="4">
        <v>0.1</v>
      </c>
      <c r="G30" s="5">
        <v>200</v>
      </c>
      <c r="H30" s="4">
        <v>0.85</v>
      </c>
      <c r="I30" s="5">
        <v>350</v>
      </c>
      <c r="J30" s="25">
        <v>1.25</v>
      </c>
      <c r="K30" s="99">
        <v>0</v>
      </c>
      <c r="L30" s="99">
        <v>8692</v>
      </c>
      <c r="M30" s="99">
        <v>175915</v>
      </c>
      <c r="N30" s="99">
        <v>0</v>
      </c>
      <c r="O30" s="99">
        <v>0</v>
      </c>
      <c r="P30" s="99">
        <v>602435</v>
      </c>
      <c r="Q30" s="99">
        <v>0</v>
      </c>
      <c r="R30" s="99">
        <v>34803</v>
      </c>
      <c r="S30" s="99">
        <v>7292</v>
      </c>
      <c r="T30" s="99">
        <v>10299</v>
      </c>
      <c r="U30" s="99">
        <v>166290</v>
      </c>
      <c r="V30" s="99">
        <v>21933</v>
      </c>
      <c r="W30" s="99">
        <v>20662</v>
      </c>
      <c r="X30" s="99">
        <v>29403</v>
      </c>
      <c r="Y30" s="99">
        <v>2254</v>
      </c>
      <c r="Z30" s="99">
        <v>69888</v>
      </c>
      <c r="AA30" s="99">
        <v>3182</v>
      </c>
      <c r="AB30" s="99">
        <v>76311</v>
      </c>
      <c r="AC30" s="99">
        <v>5501</v>
      </c>
      <c r="AD30" s="99">
        <v>1778</v>
      </c>
      <c r="AE30" s="99">
        <v>327786</v>
      </c>
      <c r="AF30" s="99">
        <v>24082</v>
      </c>
      <c r="AG30" s="99">
        <v>0</v>
      </c>
      <c r="AH30" s="99">
        <v>31862</v>
      </c>
      <c r="AI30" s="99">
        <v>1363</v>
      </c>
    </row>
    <row r="31" spans="1:35">
      <c r="A31" s="2" t="s">
        <v>183</v>
      </c>
      <c r="F31" s="4">
        <v>0.1</v>
      </c>
      <c r="G31" s="5">
        <v>200</v>
      </c>
      <c r="H31" s="4">
        <v>0.85</v>
      </c>
      <c r="I31" s="5">
        <v>350</v>
      </c>
      <c r="J31" s="25">
        <v>1.25</v>
      </c>
      <c r="K31" s="99">
        <v>0</v>
      </c>
      <c r="L31" s="99">
        <v>11248</v>
      </c>
      <c r="M31" s="99">
        <v>180441</v>
      </c>
      <c r="N31" s="99">
        <v>348</v>
      </c>
      <c r="O31" s="99">
        <v>0</v>
      </c>
      <c r="P31" s="99">
        <v>608658</v>
      </c>
      <c r="Q31" s="99">
        <v>0</v>
      </c>
      <c r="R31" s="99">
        <v>40073</v>
      </c>
      <c r="S31" s="99">
        <v>10350</v>
      </c>
      <c r="T31" s="99">
        <v>14550</v>
      </c>
      <c r="U31" s="99">
        <v>180158</v>
      </c>
      <c r="V31" s="99">
        <v>24033</v>
      </c>
      <c r="W31" s="99">
        <v>23272</v>
      </c>
      <c r="X31" s="99">
        <v>24931</v>
      </c>
      <c r="Y31" s="99">
        <v>5379</v>
      </c>
      <c r="Z31" s="99">
        <v>73842</v>
      </c>
      <c r="AA31" s="99">
        <v>3744</v>
      </c>
      <c r="AB31" s="99">
        <v>75356</v>
      </c>
      <c r="AC31" s="99">
        <v>7586</v>
      </c>
      <c r="AD31" s="99">
        <v>3802</v>
      </c>
      <c r="AE31" s="99">
        <v>341108</v>
      </c>
      <c r="AF31" s="99">
        <v>24943</v>
      </c>
      <c r="AG31" s="99">
        <v>0</v>
      </c>
      <c r="AH31" s="99">
        <v>33859</v>
      </c>
      <c r="AI31" s="99">
        <v>1614</v>
      </c>
    </row>
    <row r="32" spans="1:35">
      <c r="A32" s="2" t="s">
        <v>184</v>
      </c>
      <c r="F32" s="4">
        <v>0.1</v>
      </c>
      <c r="G32" s="5">
        <v>200</v>
      </c>
      <c r="H32" s="4">
        <v>0.85</v>
      </c>
      <c r="I32" s="5">
        <v>350</v>
      </c>
      <c r="J32" s="25">
        <v>1.25</v>
      </c>
      <c r="K32" s="99">
        <v>0</v>
      </c>
      <c r="L32" s="99">
        <v>10604</v>
      </c>
      <c r="M32" s="99">
        <v>188396</v>
      </c>
      <c r="N32" s="99">
        <v>440</v>
      </c>
      <c r="O32" s="99">
        <v>0</v>
      </c>
      <c r="P32" s="99">
        <v>599575</v>
      </c>
      <c r="Q32" s="99">
        <v>0</v>
      </c>
      <c r="R32" s="99">
        <v>23158</v>
      </c>
      <c r="S32" s="99">
        <v>9122</v>
      </c>
      <c r="T32" s="99">
        <v>12254</v>
      </c>
      <c r="U32" s="99">
        <v>165209</v>
      </c>
      <c r="V32" s="99">
        <v>21503</v>
      </c>
      <c r="W32" s="99">
        <v>20640</v>
      </c>
      <c r="X32" s="99">
        <v>13098</v>
      </c>
      <c r="Y32" s="99">
        <v>3374</v>
      </c>
      <c r="Z32" s="99">
        <v>64101</v>
      </c>
      <c r="AA32" s="99">
        <v>3840</v>
      </c>
      <c r="AB32" s="99">
        <v>72453</v>
      </c>
      <c r="AC32" s="99">
        <v>5531</v>
      </c>
      <c r="AD32" s="99">
        <v>5673</v>
      </c>
      <c r="AE32" s="99">
        <v>327706</v>
      </c>
      <c r="AF32" s="99">
        <v>23951</v>
      </c>
      <c r="AG32" s="99">
        <v>0</v>
      </c>
      <c r="AH32" s="99">
        <v>28772</v>
      </c>
      <c r="AI32" s="99">
        <v>0</v>
      </c>
    </row>
    <row r="33" spans="1:35">
      <c r="A33" s="2" t="s">
        <v>185</v>
      </c>
      <c r="F33" s="4">
        <v>0.1</v>
      </c>
      <c r="G33" s="5">
        <v>200</v>
      </c>
      <c r="H33" s="4">
        <v>0.85</v>
      </c>
      <c r="I33" s="5">
        <v>350</v>
      </c>
      <c r="J33" s="25">
        <v>1.25</v>
      </c>
      <c r="K33" s="99">
        <v>0</v>
      </c>
      <c r="L33" s="99">
        <v>46916</v>
      </c>
      <c r="M33" s="99">
        <v>195350</v>
      </c>
      <c r="N33" s="99">
        <v>0</v>
      </c>
      <c r="O33" s="99">
        <v>0</v>
      </c>
      <c r="P33" s="99">
        <v>659957</v>
      </c>
      <c r="Q33" s="99">
        <v>0</v>
      </c>
      <c r="R33" s="99">
        <v>39575</v>
      </c>
      <c r="S33" s="99">
        <v>9729</v>
      </c>
      <c r="T33" s="99">
        <v>13603</v>
      </c>
      <c r="U33" s="99">
        <v>175676</v>
      </c>
      <c r="V33" s="99">
        <v>24929</v>
      </c>
      <c r="W33" s="99">
        <v>23277</v>
      </c>
      <c r="X33" s="99">
        <v>32431</v>
      </c>
      <c r="Y33" s="99">
        <v>4450</v>
      </c>
      <c r="Z33" s="99">
        <v>74821</v>
      </c>
      <c r="AA33" s="99">
        <v>2957</v>
      </c>
      <c r="AB33" s="99">
        <v>76566</v>
      </c>
      <c r="AC33" s="99">
        <v>7277</v>
      </c>
      <c r="AD33" s="99">
        <v>4325</v>
      </c>
      <c r="AE33" s="99">
        <v>351349</v>
      </c>
      <c r="AF33" s="99">
        <v>26791</v>
      </c>
      <c r="AG33" s="99">
        <v>0</v>
      </c>
      <c r="AH33" s="99">
        <v>28999</v>
      </c>
      <c r="AI33" s="99">
        <v>1587</v>
      </c>
    </row>
    <row r="34" spans="1:35">
      <c r="A34" s="2" t="s">
        <v>186</v>
      </c>
      <c r="F34" s="4">
        <v>0.1</v>
      </c>
      <c r="G34" s="5">
        <v>200</v>
      </c>
      <c r="H34" s="4">
        <v>0.85</v>
      </c>
      <c r="I34" s="5">
        <v>350</v>
      </c>
      <c r="J34" s="25">
        <v>1.25</v>
      </c>
      <c r="K34" s="99">
        <v>0</v>
      </c>
      <c r="L34" s="99">
        <v>9509</v>
      </c>
      <c r="M34" s="99">
        <v>167106</v>
      </c>
      <c r="N34" s="99">
        <v>0</v>
      </c>
      <c r="O34" s="99">
        <v>0</v>
      </c>
      <c r="P34" s="99">
        <v>655164</v>
      </c>
      <c r="Q34" s="99">
        <v>0</v>
      </c>
      <c r="R34" s="99">
        <v>37803</v>
      </c>
      <c r="S34" s="99">
        <v>7427</v>
      </c>
      <c r="T34" s="99">
        <v>12802</v>
      </c>
      <c r="U34" s="99">
        <v>206845</v>
      </c>
      <c r="V34" s="99">
        <v>22508</v>
      </c>
      <c r="W34" s="99">
        <v>21250</v>
      </c>
      <c r="X34" s="99">
        <v>23259</v>
      </c>
      <c r="Y34" s="99">
        <v>2383</v>
      </c>
      <c r="Z34" s="99">
        <v>64698</v>
      </c>
      <c r="AA34" s="99">
        <v>2432</v>
      </c>
      <c r="AB34" s="99">
        <v>67641</v>
      </c>
      <c r="AC34" s="99">
        <v>5896</v>
      </c>
      <c r="AD34" s="99">
        <v>8840</v>
      </c>
      <c r="AE34" s="99">
        <v>355183</v>
      </c>
      <c r="AF34" s="99">
        <v>26867</v>
      </c>
      <c r="AG34" s="99">
        <v>0</v>
      </c>
      <c r="AH34" s="99">
        <v>33663</v>
      </c>
      <c r="AI34" s="99">
        <v>1526</v>
      </c>
    </row>
    <row r="35" spans="1:35">
      <c r="A35" s="2" t="s">
        <v>187</v>
      </c>
      <c r="F35" s="4">
        <v>0.1</v>
      </c>
      <c r="G35" s="5">
        <v>200</v>
      </c>
      <c r="H35" s="4">
        <v>0.85</v>
      </c>
      <c r="I35" s="5">
        <v>350</v>
      </c>
      <c r="J35" s="25">
        <v>1.25</v>
      </c>
      <c r="K35" s="99">
        <v>0</v>
      </c>
      <c r="L35" s="99">
        <v>35682</v>
      </c>
      <c r="M35" s="99">
        <v>161047</v>
      </c>
      <c r="N35" s="99">
        <v>0</v>
      </c>
      <c r="O35" s="99">
        <v>0</v>
      </c>
      <c r="P35" s="99">
        <v>558957</v>
      </c>
      <c r="Q35" s="99">
        <v>0</v>
      </c>
      <c r="R35" s="99">
        <v>34795</v>
      </c>
      <c r="S35" s="99">
        <v>7111</v>
      </c>
      <c r="T35" s="99">
        <v>12385</v>
      </c>
      <c r="U35" s="99">
        <v>180759</v>
      </c>
      <c r="V35" s="99">
        <v>20636</v>
      </c>
      <c r="W35" s="99">
        <v>19376</v>
      </c>
      <c r="X35" s="99">
        <v>22868</v>
      </c>
      <c r="Y35" s="99">
        <v>2179</v>
      </c>
      <c r="Z35" s="99">
        <v>60267</v>
      </c>
      <c r="AA35" s="99">
        <v>2850</v>
      </c>
      <c r="AB35" s="99">
        <v>76140</v>
      </c>
      <c r="AC35" s="99">
        <v>5425</v>
      </c>
      <c r="AD35" s="99">
        <v>5756</v>
      </c>
      <c r="AE35" s="99">
        <v>298664</v>
      </c>
      <c r="AF35" s="99">
        <v>23970</v>
      </c>
      <c r="AG35" s="99">
        <v>0</v>
      </c>
      <c r="AH35" s="99">
        <v>29129</v>
      </c>
      <c r="AI35" s="99">
        <v>0</v>
      </c>
    </row>
    <row r="36" spans="1:35">
      <c r="A36" s="2" t="s">
        <v>188</v>
      </c>
      <c r="F36" s="4">
        <v>0.1</v>
      </c>
      <c r="G36" s="5">
        <v>200</v>
      </c>
      <c r="H36" s="4">
        <v>0.85</v>
      </c>
      <c r="I36" s="5">
        <v>350</v>
      </c>
      <c r="J36" s="25">
        <v>1.25</v>
      </c>
      <c r="K36" s="99">
        <v>78023</v>
      </c>
      <c r="L36" s="99">
        <v>70934</v>
      </c>
      <c r="M36" s="99">
        <v>868442</v>
      </c>
      <c r="N36" s="99">
        <v>2332</v>
      </c>
      <c r="O36" s="99">
        <v>0</v>
      </c>
      <c r="P36" s="99">
        <v>2052085</v>
      </c>
      <c r="Q36" s="99">
        <v>0</v>
      </c>
      <c r="R36" s="99">
        <v>0</v>
      </c>
      <c r="S36" s="99">
        <v>0</v>
      </c>
      <c r="T36" s="99">
        <v>19118</v>
      </c>
      <c r="U36" s="99">
        <v>380747</v>
      </c>
      <c r="V36" s="99">
        <v>9883</v>
      </c>
      <c r="W36" s="99">
        <v>34094</v>
      </c>
      <c r="X36" s="99">
        <v>66050</v>
      </c>
      <c r="Y36" s="99">
        <v>3425</v>
      </c>
      <c r="Z36" s="99">
        <v>79200</v>
      </c>
      <c r="AA36" s="99">
        <v>0</v>
      </c>
      <c r="AB36" s="99">
        <v>79206</v>
      </c>
      <c r="AC36" s="99">
        <v>10521</v>
      </c>
      <c r="AD36" s="99">
        <v>35091</v>
      </c>
      <c r="AE36" s="99">
        <v>1101423</v>
      </c>
      <c r="AF36" s="99">
        <v>79098</v>
      </c>
      <c r="AG36" s="99">
        <v>1318</v>
      </c>
      <c r="AH36" s="99">
        <v>106776</v>
      </c>
      <c r="AI36" s="99">
        <v>4711</v>
      </c>
    </row>
    <row r="37" spans="1:35">
      <c r="A37" s="2" t="s">
        <v>189</v>
      </c>
      <c r="F37" s="4">
        <v>0.1</v>
      </c>
      <c r="G37" s="5">
        <v>200</v>
      </c>
      <c r="H37" s="4">
        <v>0.85</v>
      </c>
      <c r="I37" s="5">
        <v>350</v>
      </c>
      <c r="J37" s="25">
        <v>1.25</v>
      </c>
      <c r="K37" s="99">
        <v>115820</v>
      </c>
      <c r="L37" s="99">
        <v>0</v>
      </c>
      <c r="M37" s="99">
        <v>1112543</v>
      </c>
      <c r="N37" s="99">
        <v>6984</v>
      </c>
      <c r="O37" s="99">
        <v>0</v>
      </c>
      <c r="P37" s="99">
        <v>2795492</v>
      </c>
      <c r="Q37" s="99">
        <v>0</v>
      </c>
      <c r="R37" s="99">
        <v>0</v>
      </c>
      <c r="S37" s="99">
        <v>0</v>
      </c>
      <c r="T37" s="99">
        <v>25146</v>
      </c>
      <c r="U37" s="99">
        <v>542192</v>
      </c>
      <c r="V37" s="99">
        <v>12996</v>
      </c>
      <c r="W37" s="99">
        <v>38728</v>
      </c>
      <c r="X37" s="99">
        <v>235055</v>
      </c>
      <c r="Y37" s="99">
        <v>6764</v>
      </c>
      <c r="Z37" s="99">
        <v>108327</v>
      </c>
      <c r="AA37" s="99">
        <v>4392</v>
      </c>
      <c r="AB37" s="99">
        <v>74736</v>
      </c>
      <c r="AC37" s="99">
        <v>11997</v>
      </c>
      <c r="AD37" s="99">
        <v>19971</v>
      </c>
      <c r="AE37" s="99">
        <v>1470007</v>
      </c>
      <c r="AF37" s="99">
        <v>109088</v>
      </c>
      <c r="AG37" s="99">
        <v>5393</v>
      </c>
      <c r="AH37" s="99">
        <v>161808</v>
      </c>
      <c r="AI37" s="99">
        <v>12235</v>
      </c>
    </row>
    <row r="38" spans="1:35">
      <c r="A38" s="2" t="s">
        <v>190</v>
      </c>
      <c r="F38" s="4">
        <v>0.1</v>
      </c>
      <c r="G38" s="5">
        <v>200</v>
      </c>
      <c r="H38" s="4">
        <v>0.85</v>
      </c>
      <c r="I38" s="5">
        <v>350</v>
      </c>
      <c r="J38" s="25">
        <v>1.25</v>
      </c>
      <c r="K38" s="99">
        <v>66584</v>
      </c>
      <c r="L38" s="99">
        <v>61880</v>
      </c>
      <c r="M38" s="99">
        <v>1062818</v>
      </c>
      <c r="N38" s="99">
        <v>1887</v>
      </c>
      <c r="O38" s="99">
        <v>0</v>
      </c>
      <c r="P38" s="99">
        <v>2907225</v>
      </c>
      <c r="Q38" s="99">
        <v>0</v>
      </c>
      <c r="R38" s="99">
        <v>0</v>
      </c>
      <c r="S38" s="99">
        <v>0</v>
      </c>
      <c r="T38" s="99">
        <v>29216</v>
      </c>
      <c r="U38" s="99">
        <v>630536</v>
      </c>
      <c r="V38" s="99">
        <v>13498</v>
      </c>
      <c r="W38" s="99">
        <v>44465</v>
      </c>
      <c r="X38" s="99">
        <v>181713</v>
      </c>
      <c r="Y38" s="99">
        <v>7140</v>
      </c>
      <c r="Z38" s="99">
        <v>97707</v>
      </c>
      <c r="AA38" s="99">
        <v>11721</v>
      </c>
      <c r="AB38" s="99">
        <v>80937</v>
      </c>
      <c r="AC38" s="99">
        <v>11911</v>
      </c>
      <c r="AD38" s="99">
        <v>24643</v>
      </c>
      <c r="AE38" s="99">
        <v>1504357</v>
      </c>
      <c r="AF38" s="99">
        <v>118982</v>
      </c>
      <c r="AG38" s="99">
        <v>5251</v>
      </c>
      <c r="AH38" s="99">
        <v>163894</v>
      </c>
      <c r="AI38" s="99">
        <v>7629</v>
      </c>
    </row>
    <row r="39" spans="1:35">
      <c r="A39" s="2" t="s">
        <v>191</v>
      </c>
      <c r="F39" s="4">
        <v>0.1</v>
      </c>
      <c r="G39" s="5">
        <v>200</v>
      </c>
      <c r="H39" s="4">
        <v>0.85</v>
      </c>
      <c r="I39" s="5">
        <v>350</v>
      </c>
      <c r="J39" s="25">
        <v>1.25</v>
      </c>
      <c r="K39" s="99">
        <v>92020</v>
      </c>
      <c r="L39" s="99">
        <v>0</v>
      </c>
      <c r="M39" s="99">
        <v>995061</v>
      </c>
      <c r="N39" s="99">
        <v>5638</v>
      </c>
      <c r="O39" s="99">
        <v>0</v>
      </c>
      <c r="P39" s="99">
        <v>2337062</v>
      </c>
      <c r="Q39" s="99">
        <v>0</v>
      </c>
      <c r="R39" s="99">
        <v>0</v>
      </c>
      <c r="S39" s="99">
        <v>0</v>
      </c>
      <c r="T39" s="99">
        <v>26287</v>
      </c>
      <c r="U39" s="99">
        <v>467231</v>
      </c>
      <c r="V39" s="99">
        <v>12086</v>
      </c>
      <c r="W39" s="99">
        <v>37357</v>
      </c>
      <c r="X39" s="99">
        <v>97524</v>
      </c>
      <c r="Y39" s="99">
        <v>6653</v>
      </c>
      <c r="Z39" s="99">
        <v>94218</v>
      </c>
      <c r="AA39" s="99">
        <v>0</v>
      </c>
      <c r="AB39" s="99">
        <v>79220</v>
      </c>
      <c r="AC39" s="99">
        <v>13446</v>
      </c>
      <c r="AD39" s="99">
        <v>37819</v>
      </c>
      <c r="AE39" s="99">
        <v>1200211</v>
      </c>
      <c r="AF39" s="99">
        <v>90271</v>
      </c>
      <c r="AG39" s="99">
        <v>7651</v>
      </c>
      <c r="AH39" s="99">
        <v>109232</v>
      </c>
      <c r="AI39" s="99">
        <v>5818</v>
      </c>
    </row>
    <row r="40" spans="1:35">
      <c r="A40" s="2" t="s">
        <v>192</v>
      </c>
      <c r="F40" s="4">
        <v>0.1</v>
      </c>
      <c r="G40" s="5">
        <v>200</v>
      </c>
      <c r="H40" s="4">
        <v>0.85</v>
      </c>
      <c r="I40" s="5">
        <v>350</v>
      </c>
      <c r="J40" s="25">
        <v>1.25</v>
      </c>
      <c r="K40" s="99">
        <v>109000</v>
      </c>
      <c r="L40" s="99">
        <v>0</v>
      </c>
      <c r="M40" s="99">
        <v>1011588</v>
      </c>
      <c r="N40" s="99">
        <v>2134</v>
      </c>
      <c r="O40" s="99">
        <v>0</v>
      </c>
      <c r="P40" s="99">
        <v>2635364</v>
      </c>
      <c r="Q40" s="99">
        <v>0</v>
      </c>
      <c r="R40" s="99">
        <v>0</v>
      </c>
      <c r="S40" s="99">
        <v>0</v>
      </c>
      <c r="T40" s="99">
        <v>24888</v>
      </c>
      <c r="U40" s="99">
        <v>598940</v>
      </c>
      <c r="V40" s="99">
        <v>14105</v>
      </c>
      <c r="W40" s="99">
        <v>43246</v>
      </c>
      <c r="X40" s="99">
        <v>204049</v>
      </c>
      <c r="Y40" s="99">
        <v>6842</v>
      </c>
      <c r="Z40" s="99">
        <v>96095</v>
      </c>
      <c r="AA40" s="99">
        <v>4761</v>
      </c>
      <c r="AB40" s="99">
        <v>80537</v>
      </c>
      <c r="AC40" s="99">
        <v>10466</v>
      </c>
      <c r="AD40" s="99">
        <v>19473</v>
      </c>
      <c r="AE40" s="99">
        <v>1362173</v>
      </c>
      <c r="AF40" s="99">
        <v>107391</v>
      </c>
      <c r="AG40" s="99">
        <v>5875</v>
      </c>
      <c r="AH40" s="99">
        <v>150740</v>
      </c>
      <c r="AI40" s="99">
        <v>7008</v>
      </c>
    </row>
    <row r="41" spans="1:35">
      <c r="A41" s="2" t="s">
        <v>193</v>
      </c>
      <c r="F41" s="4">
        <v>0.1</v>
      </c>
      <c r="G41" s="5">
        <v>200</v>
      </c>
      <c r="H41" s="4">
        <v>0.85</v>
      </c>
      <c r="I41" s="5">
        <v>350</v>
      </c>
      <c r="J41" s="25">
        <v>1.25</v>
      </c>
      <c r="K41" s="99">
        <v>111934</v>
      </c>
      <c r="L41" s="99">
        <v>0</v>
      </c>
      <c r="M41" s="99">
        <v>970954</v>
      </c>
      <c r="N41" s="99">
        <v>6497</v>
      </c>
      <c r="O41" s="99">
        <v>0</v>
      </c>
      <c r="P41" s="99">
        <v>2593156</v>
      </c>
      <c r="Q41" s="99">
        <v>0</v>
      </c>
      <c r="R41" s="99">
        <v>0</v>
      </c>
      <c r="S41" s="99">
        <v>0</v>
      </c>
      <c r="T41" s="99">
        <v>22096</v>
      </c>
      <c r="U41" s="99">
        <v>501412</v>
      </c>
      <c r="V41" s="99">
        <v>9871</v>
      </c>
      <c r="W41" s="99">
        <v>39492</v>
      </c>
      <c r="X41" s="99">
        <v>165536</v>
      </c>
      <c r="Y41" s="99">
        <v>6537</v>
      </c>
      <c r="Z41" s="99">
        <v>82796</v>
      </c>
      <c r="AA41" s="99">
        <v>10312</v>
      </c>
      <c r="AB41" s="99">
        <v>83443</v>
      </c>
      <c r="AC41" s="99">
        <v>9933</v>
      </c>
      <c r="AD41" s="99">
        <v>19748</v>
      </c>
      <c r="AE41" s="99">
        <v>1352855</v>
      </c>
      <c r="AF41" s="99">
        <v>110228</v>
      </c>
      <c r="AG41" s="99">
        <v>5333</v>
      </c>
      <c r="AH41" s="99">
        <v>147396</v>
      </c>
      <c r="AI41" s="99">
        <v>5430</v>
      </c>
    </row>
    <row r="42" spans="1:35">
      <c r="A42" s="2" t="s">
        <v>194</v>
      </c>
      <c r="F42" s="4">
        <v>0.1</v>
      </c>
      <c r="G42" s="5">
        <v>200</v>
      </c>
      <c r="H42" s="4">
        <v>0.85</v>
      </c>
      <c r="I42" s="5">
        <v>350</v>
      </c>
      <c r="J42" s="25">
        <v>1.25</v>
      </c>
      <c r="K42" s="99">
        <v>103705</v>
      </c>
      <c r="L42" s="99">
        <v>255387</v>
      </c>
      <c r="M42" s="99">
        <v>1016713</v>
      </c>
      <c r="N42" s="99">
        <v>2412</v>
      </c>
      <c r="O42" s="99">
        <v>0</v>
      </c>
      <c r="P42" s="99">
        <v>2363779</v>
      </c>
      <c r="Q42" s="99">
        <v>0</v>
      </c>
      <c r="R42" s="99">
        <v>0</v>
      </c>
      <c r="S42" s="99">
        <v>0</v>
      </c>
      <c r="T42" s="99">
        <v>0</v>
      </c>
      <c r="U42" s="99">
        <v>413181</v>
      </c>
      <c r="V42" s="99">
        <v>12778</v>
      </c>
      <c r="W42" s="99">
        <v>40358</v>
      </c>
      <c r="X42" s="99">
        <v>82616</v>
      </c>
      <c r="Y42" s="99">
        <v>6434</v>
      </c>
      <c r="Z42" s="99">
        <v>90749</v>
      </c>
      <c r="AA42" s="99">
        <v>0</v>
      </c>
      <c r="AB42" s="99">
        <v>80928</v>
      </c>
      <c r="AC42" s="99">
        <v>10963</v>
      </c>
      <c r="AD42" s="99">
        <v>37839</v>
      </c>
      <c r="AE42" s="99">
        <v>1211797</v>
      </c>
      <c r="AF42" s="99">
        <v>97928</v>
      </c>
      <c r="AG42" s="99">
        <v>5937</v>
      </c>
      <c r="AH42" s="99">
        <v>125734</v>
      </c>
      <c r="AI42" s="99">
        <v>5811</v>
      </c>
    </row>
    <row r="43" spans="1:35">
      <c r="A43" s="2" t="s">
        <v>195</v>
      </c>
      <c r="F43" s="4">
        <v>0.1</v>
      </c>
      <c r="G43" s="5">
        <v>200</v>
      </c>
      <c r="H43" s="4">
        <v>0.85</v>
      </c>
      <c r="I43" s="5">
        <v>350</v>
      </c>
      <c r="J43" s="25">
        <v>1.25</v>
      </c>
      <c r="K43" s="99">
        <v>109676</v>
      </c>
      <c r="L43" s="99">
        <v>263972</v>
      </c>
      <c r="M43" s="99">
        <v>999323</v>
      </c>
      <c r="N43" s="99">
        <v>2292</v>
      </c>
      <c r="O43" s="99">
        <v>0</v>
      </c>
      <c r="P43" s="99">
        <v>2326894</v>
      </c>
      <c r="Q43" s="99">
        <v>0</v>
      </c>
      <c r="R43" s="99">
        <v>0</v>
      </c>
      <c r="S43" s="99">
        <v>0</v>
      </c>
      <c r="T43" s="99">
        <v>20587</v>
      </c>
      <c r="U43" s="99">
        <v>453927</v>
      </c>
      <c r="V43" s="99">
        <v>12991</v>
      </c>
      <c r="W43" s="99">
        <v>38338</v>
      </c>
      <c r="X43" s="99">
        <v>69559</v>
      </c>
      <c r="Y43" s="99">
        <v>4391</v>
      </c>
      <c r="Z43" s="99">
        <v>89856</v>
      </c>
      <c r="AA43" s="99">
        <v>0</v>
      </c>
      <c r="AB43" s="99">
        <v>78113</v>
      </c>
      <c r="AC43" s="99">
        <v>12723</v>
      </c>
      <c r="AD43" s="99">
        <v>32664</v>
      </c>
      <c r="AE43" s="99">
        <v>1164511</v>
      </c>
      <c r="AF43" s="99">
        <v>92106</v>
      </c>
      <c r="AG43" s="99">
        <v>0</v>
      </c>
      <c r="AH43" s="99">
        <v>104298</v>
      </c>
      <c r="AI43" s="99">
        <v>12091</v>
      </c>
    </row>
    <row r="44" spans="1:35">
      <c r="A44" s="2" t="s">
        <v>196</v>
      </c>
      <c r="F44" s="4">
        <v>0.1</v>
      </c>
      <c r="G44" s="5">
        <v>200</v>
      </c>
      <c r="H44" s="4">
        <v>0.85</v>
      </c>
      <c r="I44" s="5">
        <v>350</v>
      </c>
      <c r="J44" s="25">
        <v>1.25</v>
      </c>
      <c r="K44" s="99">
        <v>104225</v>
      </c>
      <c r="L44" s="99">
        <v>0</v>
      </c>
      <c r="M44" s="99">
        <v>1061852</v>
      </c>
      <c r="N44" s="99">
        <v>5140</v>
      </c>
      <c r="O44" s="99">
        <v>0</v>
      </c>
      <c r="P44" s="99">
        <v>2749234</v>
      </c>
      <c r="Q44" s="99">
        <v>0</v>
      </c>
      <c r="R44" s="99">
        <v>0</v>
      </c>
      <c r="S44" s="99">
        <v>0</v>
      </c>
      <c r="T44" s="99">
        <v>26712</v>
      </c>
      <c r="U44" s="99">
        <v>610699</v>
      </c>
      <c r="V44" s="99">
        <v>14185</v>
      </c>
      <c r="W44" s="99">
        <v>42892</v>
      </c>
      <c r="X44" s="99">
        <v>195008</v>
      </c>
      <c r="Y44" s="99">
        <v>8138</v>
      </c>
      <c r="Z44" s="99">
        <v>99663</v>
      </c>
      <c r="AA44" s="99">
        <v>4579</v>
      </c>
      <c r="AB44" s="99">
        <v>75586</v>
      </c>
      <c r="AC44" s="99">
        <v>13060</v>
      </c>
      <c r="AD44" s="99">
        <v>21761</v>
      </c>
      <c r="AE44" s="99">
        <v>1367144</v>
      </c>
      <c r="AF44" s="99">
        <v>111262</v>
      </c>
      <c r="AG44" s="99">
        <v>4380</v>
      </c>
      <c r="AH44" s="99">
        <v>149876</v>
      </c>
      <c r="AI44" s="99">
        <v>12388</v>
      </c>
    </row>
    <row r="45" spans="1:35">
      <c r="A45" s="2" t="s">
        <v>197</v>
      </c>
      <c r="F45" s="4">
        <v>0.1</v>
      </c>
      <c r="G45" s="5">
        <v>200</v>
      </c>
      <c r="H45" s="4">
        <v>0.85</v>
      </c>
      <c r="I45" s="5">
        <v>350</v>
      </c>
      <c r="J45" s="25">
        <v>1.25</v>
      </c>
      <c r="K45" s="99">
        <v>89529</v>
      </c>
      <c r="L45" s="99">
        <v>40078</v>
      </c>
      <c r="M45" s="99">
        <v>1127723</v>
      </c>
      <c r="N45" s="99">
        <v>7284</v>
      </c>
      <c r="O45" s="99">
        <v>0</v>
      </c>
      <c r="P45" s="99">
        <v>2901006</v>
      </c>
      <c r="Q45" s="99">
        <v>0</v>
      </c>
      <c r="R45" s="99">
        <v>0</v>
      </c>
      <c r="S45" s="99">
        <v>0</v>
      </c>
      <c r="T45" s="99">
        <v>24356</v>
      </c>
      <c r="U45" s="99">
        <v>542184</v>
      </c>
      <c r="V45" s="99">
        <v>14103</v>
      </c>
      <c r="W45" s="99">
        <v>43929</v>
      </c>
      <c r="X45" s="99">
        <v>198480</v>
      </c>
      <c r="Y45" s="99">
        <v>7884</v>
      </c>
      <c r="Z45" s="99">
        <v>96810</v>
      </c>
      <c r="AA45" s="99">
        <v>11331</v>
      </c>
      <c r="AB45" s="99">
        <v>78393</v>
      </c>
      <c r="AC45" s="99">
        <v>11730</v>
      </c>
      <c r="AD45" s="99">
        <v>22631</v>
      </c>
      <c r="AE45" s="99">
        <v>1547408</v>
      </c>
      <c r="AF45" s="99">
        <v>126195</v>
      </c>
      <c r="AG45" s="99">
        <v>5388</v>
      </c>
      <c r="AH45" s="99">
        <v>172130</v>
      </c>
      <c r="AI45" s="99">
        <v>7622</v>
      </c>
    </row>
    <row r="46" spans="1:35"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1:35"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1:35"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</row>
    <row r="51" spans="11:35"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</row>
    <row r="52" spans="11:35"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</row>
    <row r="53" spans="11:35"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</row>
    <row r="54" spans="11:35"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</row>
    <row r="55" spans="11:35"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</row>
    <row r="56" spans="11:35"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</row>
    <row r="57" spans="11:35"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</row>
    <row r="58" spans="11:35"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</row>
    <row r="59" spans="11:35"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</row>
    <row r="60" spans="11:35"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</row>
    <row r="61" spans="11:35"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</row>
    <row r="62" spans="11:35"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</row>
    <row r="63" spans="11:35"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</row>
    <row r="64" spans="11:35"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</row>
    <row r="65" spans="11:35"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</row>
    <row r="66" spans="11:35"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</row>
    <row r="67" spans="11:35"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</row>
    <row r="68" spans="11:35"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</row>
    <row r="69" spans="11:35"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</row>
    <row r="70" spans="11:35"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</row>
    <row r="71" spans="11:35"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</row>
    <row r="72" spans="11:35"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</row>
    <row r="73" spans="11:35"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</row>
    <row r="74" spans="11:35"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</row>
    <row r="75" spans="11:35"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</row>
    <row r="76" spans="11:35"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</row>
    <row r="77" spans="11:35"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</row>
    <row r="78" spans="11:35"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</row>
    <row r="79" spans="11:35"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</row>
    <row r="80" spans="11:35"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</row>
    <row r="81" spans="11:35"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</row>
    <row r="82" spans="11:35"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</row>
    <row r="83" spans="11:35"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</row>
    <row r="84" spans="11:35"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</row>
    <row r="85" spans="11:35"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H49"/>
  <sheetViews>
    <sheetView tabSelected="1" topLeftCell="Z9" zoomScaleNormal="100" workbookViewId="0">
      <selection activeCell="A50" sqref="A50:XFD61"/>
    </sheetView>
  </sheetViews>
  <sheetFormatPr defaultColWidth="9.140625" defaultRowHeight="12.75"/>
  <cols>
    <col min="1" max="1" width="6.85546875" style="2" customWidth="1"/>
    <col min="2" max="2" width="12.85546875" style="56" customWidth="1"/>
    <col min="3" max="3" width="10.85546875" style="2" customWidth="1"/>
    <col min="4" max="4" width="4.85546875" style="2" customWidth="1"/>
    <col min="5" max="5" width="7" style="2" customWidth="1"/>
    <col min="6" max="6" width="6.42578125" style="25" customWidth="1"/>
    <col min="7" max="7" width="8.42578125" style="25" customWidth="1"/>
    <col min="8" max="8" width="11.7109375" style="25" customWidth="1"/>
    <col min="9" max="34" width="12.85546875" style="25" customWidth="1"/>
    <col min="35" max="243" width="8.42578125" style="2" customWidth="1"/>
    <col min="244" max="16384" width="9.140625" style="2"/>
  </cols>
  <sheetData>
    <row r="1" spans="1:34" ht="20.25">
      <c r="A1" s="100" t="s">
        <v>127</v>
      </c>
      <c r="B1" s="100"/>
      <c r="C1" s="100"/>
      <c r="D1" s="100"/>
      <c r="E1" s="100"/>
      <c r="F1" s="100"/>
      <c r="G1" s="100"/>
      <c r="H1" s="100"/>
    </row>
    <row r="2" spans="1:34">
      <c r="A2" s="2" t="s">
        <v>149</v>
      </c>
    </row>
    <row r="3" spans="1:34" ht="20.25">
      <c r="A3" s="2" t="s">
        <v>128</v>
      </c>
      <c r="J3" s="57" t="s">
        <v>133</v>
      </c>
      <c r="K3" s="58"/>
      <c r="L3" s="58"/>
    </row>
    <row r="4" spans="1:34" ht="20.25">
      <c r="A4" s="2" t="s">
        <v>129</v>
      </c>
      <c r="J4" s="59" t="s">
        <v>147</v>
      </c>
      <c r="K4" s="60"/>
      <c r="L4" s="60"/>
      <c r="M4" s="60"/>
    </row>
    <row r="5" spans="1:34">
      <c r="A5" s="61" t="s">
        <v>130</v>
      </c>
      <c r="C5" s="2" t="s">
        <v>131</v>
      </c>
    </row>
    <row r="6" spans="1:34" ht="18">
      <c r="A6" s="62"/>
    </row>
    <row r="8" spans="1:34" ht="15.75">
      <c r="B8" s="63" t="s">
        <v>108</v>
      </c>
      <c r="C8" s="64">
        <f>'Peak Areas'!B2</f>
        <v>0</v>
      </c>
    </row>
    <row r="9" spans="1:34" ht="20.25">
      <c r="B9" s="63"/>
      <c r="C9" s="65"/>
      <c r="L9" s="66" t="s">
        <v>101</v>
      </c>
    </row>
    <row r="10" spans="1:34" ht="18">
      <c r="M10" s="67" t="s">
        <v>153</v>
      </c>
    </row>
    <row r="11" spans="1:34">
      <c r="K11" s="68"/>
      <c r="L11" s="68"/>
      <c r="M11" s="68" t="s">
        <v>148</v>
      </c>
      <c r="N11" s="68"/>
      <c r="O11" s="68"/>
    </row>
    <row r="12" spans="1:34" s="18" customFormat="1">
      <c r="A12" s="69"/>
      <c r="B12" s="70"/>
      <c r="C12" s="71"/>
      <c r="D12" s="71"/>
      <c r="E12" s="71"/>
      <c r="F12" s="72" t="s">
        <v>107</v>
      </c>
      <c r="G12" s="72" t="s">
        <v>120</v>
      </c>
      <c r="H12" s="72" t="s">
        <v>77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</row>
    <row r="13" spans="1:34" s="18" customFormat="1" ht="15.75">
      <c r="A13" s="73" t="s">
        <v>88</v>
      </c>
      <c r="B13" s="74" t="s">
        <v>46</v>
      </c>
      <c r="C13" s="75" t="s">
        <v>115</v>
      </c>
      <c r="D13" s="75" t="s">
        <v>90</v>
      </c>
      <c r="E13" s="75" t="s">
        <v>87</v>
      </c>
      <c r="F13" s="76" t="s">
        <v>132</v>
      </c>
      <c r="G13" s="76" t="s">
        <v>44</v>
      </c>
      <c r="H13" s="76" t="s">
        <v>43</v>
      </c>
      <c r="I13" s="76" t="s">
        <v>154</v>
      </c>
      <c r="J13" s="76" t="s">
        <v>155</v>
      </c>
      <c r="K13" s="76" t="s">
        <v>93</v>
      </c>
      <c r="L13" s="76" t="s">
        <v>6</v>
      </c>
      <c r="M13" s="76" t="s">
        <v>67</v>
      </c>
      <c r="N13" s="76" t="s">
        <v>7</v>
      </c>
      <c r="O13" s="76" t="s">
        <v>85</v>
      </c>
      <c r="P13" s="76" t="s">
        <v>102</v>
      </c>
      <c r="Q13" s="76" t="s">
        <v>118</v>
      </c>
      <c r="R13" s="76" t="s">
        <v>49</v>
      </c>
      <c r="S13" s="76" t="s">
        <v>19</v>
      </c>
      <c r="T13" s="76" t="s">
        <v>15</v>
      </c>
      <c r="U13" s="76" t="s">
        <v>52</v>
      </c>
      <c r="V13" s="76" t="s">
        <v>79</v>
      </c>
      <c r="W13" s="76" t="s">
        <v>121</v>
      </c>
      <c r="X13" s="76" t="s">
        <v>69</v>
      </c>
      <c r="Y13" s="76" t="s">
        <v>29</v>
      </c>
      <c r="Z13" s="76" t="s">
        <v>32</v>
      </c>
      <c r="AA13" s="76" t="s">
        <v>28</v>
      </c>
      <c r="AB13" s="76" t="s">
        <v>33</v>
      </c>
      <c r="AC13" s="76" t="s">
        <v>144</v>
      </c>
      <c r="AD13" s="76" t="s">
        <v>145</v>
      </c>
      <c r="AE13" s="76"/>
      <c r="AF13" s="76" t="s">
        <v>34</v>
      </c>
      <c r="AG13" s="76" t="s">
        <v>116</v>
      </c>
      <c r="AH13" s="76" t="s">
        <v>14</v>
      </c>
    </row>
    <row r="14" spans="1:34" s="18" customFormat="1">
      <c r="A14" s="77"/>
      <c r="B14" s="78"/>
      <c r="C14" s="77"/>
      <c r="D14" s="77"/>
      <c r="E14" s="77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</row>
    <row r="15" spans="1:34">
      <c r="A15" s="2" t="str">
        <f>'Peak Areas'!A11</f>
        <v>T0 A</v>
      </c>
      <c r="B15" s="56">
        <f>'Peak Areas'!B11</f>
        <v>0</v>
      </c>
      <c r="C15" s="2">
        <f>'Peak Areas'!C11</f>
        <v>0</v>
      </c>
      <c r="D15" s="2">
        <f>'Peak Areas'!D11</f>
        <v>0</v>
      </c>
      <c r="E15" s="2">
        <f>'Peak Areas'!E11</f>
        <v>0</v>
      </c>
      <c r="F15" s="25">
        <f>'Peak Areas'!F11</f>
        <v>0.1</v>
      </c>
      <c r="G15" s="25">
        <f>((1/'Peak Areas'!$G11)*(('Peak Areas'!$H11+('Internal Standard'!$E$10/1000))/'Peak Areas'!$F11)*'Peak Areas'!$J11)*H15</f>
        <v>7.0580126313212935E-2</v>
      </c>
      <c r="H15" s="25">
        <f>(('Internal Standard'!$F$13*('Peak Areas'!G11/'Internal Standard'!$C$10))/'Peak Areas'!AB11)</f>
        <v>1.1887179168541129</v>
      </c>
      <c r="I15" s="25">
        <f>IF('Peak Areas'!L11=0,0,((('Peak Areas'!L11*Coefficients!$G$21+Coefficients!$H$21)*$G15)))</f>
        <v>0.5960595983532937</v>
      </c>
      <c r="J15" s="25">
        <f>IF('Peak Areas'!M11=0,0,((('Peak Areas'!M11*Coefficients!$G$20+Coefficients!$H$20)*$G15)))</f>
        <v>1.3164096893478958</v>
      </c>
      <c r="K15" s="25">
        <f>IF('Peak Areas'!N11=0,0,((('Peak Areas'!N11*Coefficients!$G$41+Coefficients!$H$41)*$G15)))</f>
        <v>0.11868615788478465</v>
      </c>
      <c r="L15" s="25">
        <f>IF('Peak Areas'!O11=0,0,((('Peak Areas'!O11*Coefficients!$G$10+Coefficients!$H$10)*$G15)))</f>
        <v>0</v>
      </c>
      <c r="M15" s="25">
        <f>IF('Peak Areas'!P11=0,0,((('Peak Areas'!P11*Coefficients!$G$32+Coefficients!$H$32)*$G15)))</f>
        <v>6.1066875974378627</v>
      </c>
      <c r="N15" s="25">
        <f>IF('Peak Areas'!Q11=0,0,((('Peak Areas'!Q11*Coefficients!$G$11+Coefficients!$H$11)*$G15)))</f>
        <v>0</v>
      </c>
      <c r="O15" s="25">
        <f>IF('Peak Areas'!R11=0,0,((('Peak Areas'!R11*Coefficients!$G$39+Coefficients!$H$39)*$G15)))</f>
        <v>9.4185918025705057E-2</v>
      </c>
      <c r="P15" s="25">
        <f>IF('Peak Areas'!S11=0,0,((('Peak Areas'!S11*Coefficients!$G$46+Coefficients!$H$46)*$G15)))</f>
        <v>0.17504213498129173</v>
      </c>
      <c r="Q15" s="25">
        <f>IF('Peak Areas'!T11=0,0,((('Peak Areas'!T11*Coefficients!$G$51+Coefficients!$H$51)*$G15)))</f>
        <v>0.14989599560753075</v>
      </c>
      <c r="R15" s="25">
        <f>IF('Peak Areas'!U11=0,0,((('Peak Areas'!U11*Coefficients!$G$26+Coefficients!$H$26)*$G15)))</f>
        <v>0.82667618520142516</v>
      </c>
      <c r="S15" s="25">
        <f>IF('Peak Areas'!V11=0,0,((('Peak Areas'!V11*Coefficients!$G$13+Coefficients!$H$13)*$G15)))</f>
        <v>0.20400550839375406</v>
      </c>
      <c r="T15" s="25">
        <f>IF('Peak Areas'!W11=0,0,((('Peak Areas'!W11*Coefficients!$G$12+Coefficients!$H$12)*$G15)))</f>
        <v>0.15396583226649133</v>
      </c>
      <c r="U15" s="25">
        <f>IF('Peak Areas'!X11=0,0,((('Peak Areas'!X11*Coefficients!$G$27+Coefficients!$H$27)*$G15)))</f>
        <v>9.4576310268432107E-2</v>
      </c>
      <c r="V15" s="25">
        <f>IF('Peak Areas'!Y11=0,0,((('Peak Areas'!Y11*Coefficients!$G$34+Coefficients!$H$34)*$G15)))</f>
        <v>4.7806854345582954E-2</v>
      </c>
      <c r="W15" s="25">
        <f>IF('Peak Areas'!Z11=0,0,((('Peak Areas'!Z11*Coefficients!$G$52+Coefficients!$H$52)*$G15)))</f>
        <v>0.32632687951580536</v>
      </c>
      <c r="X15" s="25">
        <f>IF('Peak Areas'!AA11=0,0,((('Peak Areas'!AA11*Coefficients!$G$33+Coefficients!$H$33)*$G15)))</f>
        <v>4.7964753438841518E-2</v>
      </c>
      <c r="Y15" s="25">
        <f>IF('Peak Areas'!AC11=0,0,((('Peak Areas'!AC11*Coefficients!$G$19+Coefficients!$H$19)*$G15)))</f>
        <v>0.54503410409274511</v>
      </c>
      <c r="Z15" s="25">
        <f>IF('Peak Areas'!AD11=0,0,((('Peak Areas'!AD11*Coefficients!$G$18+Coefficients!$H$18)*$G15)))</f>
        <v>0.31415274215118438</v>
      </c>
      <c r="AA15" s="25">
        <f>IF('Peak Areas'!AE11=0,0,((('Peak Areas'!AE11*Coefficients!$G$18+Coefficients!$H$18)*$G15)))</f>
        <v>13.192416842291452</v>
      </c>
      <c r="AB15" s="25">
        <f>IF('Peak Areas'!AF11=0,0,((('Peak Areas'!AF11*Coefficients!$G$18+Coefficients!$H$18)*$G15)))</f>
        <v>0.52976455394730504</v>
      </c>
      <c r="AC15" s="25">
        <f>IF('Peak Areas'!AG11=0,0,((('Peak Areas'!AG11*Coefficients!$G$7+Coefficients!$H$7)*$G15)))</f>
        <v>0.12657017097655968</v>
      </c>
      <c r="AD15" s="25">
        <f>IF('Peak Areas'!AH11=0,0,((('Peak Areas'!AH11*Coefficients!$G$6+Coefficients!$H$6)*$G15)))</f>
        <v>1.0713535983432558</v>
      </c>
      <c r="AF15" s="25">
        <f>IF('Peak Areas'!K11=0,0,((('Peak Areas'!K11*Coefficients!$G$22+Coefficients!$H$22)*$G15)))</f>
        <v>0</v>
      </c>
      <c r="AG15" s="25">
        <f>AA15+AF15</f>
        <v>13.192416842291452</v>
      </c>
      <c r="AH15" s="25">
        <f>Z15+AA15+AB15+AF15</f>
        <v>14.036334138389943</v>
      </c>
    </row>
    <row r="16" spans="1:34">
      <c r="A16" s="2" t="str">
        <f>'Peak Areas'!A12</f>
        <v>T0 B</v>
      </c>
      <c r="B16" s="56">
        <f>'Peak Areas'!B12</f>
        <v>0</v>
      </c>
      <c r="C16" s="2">
        <f>'Peak Areas'!C12</f>
        <v>0</v>
      </c>
      <c r="D16" s="2">
        <f>'Peak Areas'!D12</f>
        <v>0</v>
      </c>
      <c r="E16" s="2">
        <f>'Peak Areas'!E12</f>
        <v>0</v>
      </c>
      <c r="F16" s="25">
        <f>'Peak Areas'!F12</f>
        <v>0.1</v>
      </c>
      <c r="G16" s="25">
        <f>((1/'Peak Areas'!$G12)*(('Peak Areas'!$H12+('Internal Standard'!$E$10/1000))/'Peak Areas'!$F12)*'Peak Areas'!$J12)*H16</f>
        <v>7.066499716523926E-2</v>
      </c>
      <c r="H16" s="25">
        <f>(('Internal Standard'!$F$13*('Peak Areas'!G12/'Internal Standard'!$C$10))/'Peak Areas'!AB12)</f>
        <v>1.190147320677714</v>
      </c>
      <c r="I16" s="25">
        <f>IF('Peak Areas'!L12=0,0,((('Peak Areas'!L12*Coefficients!$G$21+Coefficients!$H$21)*$G16)))</f>
        <v>0.46360005228362655</v>
      </c>
      <c r="J16" s="25">
        <f>IF('Peak Areas'!M12=0,0,((('Peak Areas'!M12*Coefficients!$G$20+Coefficients!$H$20)*$G16)))</f>
        <v>1.307651740639971</v>
      </c>
      <c r="K16" s="25">
        <f>IF('Peak Areas'!N12=0,0,((('Peak Areas'!N12*Coefficients!$G$41+Coefficients!$H$41)*$G16)))</f>
        <v>0.12302153730503119</v>
      </c>
      <c r="L16" s="25">
        <f>IF('Peak Areas'!O12=0,0,((('Peak Areas'!O12*Coefficients!$G$10+Coefficients!$H$10)*$G16)))</f>
        <v>0</v>
      </c>
      <c r="M16" s="25">
        <f>IF('Peak Areas'!P12=0,0,((('Peak Areas'!P12*Coefficients!$G$32+Coefficients!$H$32)*$G16)))</f>
        <v>5.9698821779835063</v>
      </c>
      <c r="N16" s="25">
        <f>IF('Peak Areas'!Q12=0,0,((('Peak Areas'!Q12*Coefficients!$G$11+Coefficients!$H$11)*$G16)))</f>
        <v>0</v>
      </c>
      <c r="O16" s="25">
        <f>IF('Peak Areas'!R12=0,0,((('Peak Areas'!R12*Coefficients!$G$39+Coefficients!$H$39)*$G16)))</f>
        <v>0.10352719445135572</v>
      </c>
      <c r="P16" s="25">
        <f>IF('Peak Areas'!S12=0,0,((('Peak Areas'!S12*Coefficients!$G$46+Coefficients!$H$46)*$G16)))</f>
        <v>0.18132302472533865</v>
      </c>
      <c r="Q16" s="25">
        <f>IF('Peak Areas'!T12=0,0,((('Peak Areas'!T12*Coefficients!$G$51+Coefficients!$H$51)*$G16)))</f>
        <v>0</v>
      </c>
      <c r="R16" s="25">
        <f>IF('Peak Areas'!U12=0,0,((('Peak Areas'!U12*Coefficients!$G$26+Coefficients!$H$26)*$G16)))</f>
        <v>0.79936942230708752</v>
      </c>
      <c r="S16" s="25">
        <f>IF('Peak Areas'!V12=0,0,((('Peak Areas'!V12*Coefficients!$G$13+Coefficients!$H$13)*$G16)))</f>
        <v>0.2166702263181112</v>
      </c>
      <c r="T16" s="25">
        <f>IF('Peak Areas'!W12=0,0,((('Peak Areas'!W12*Coefficients!$G$12+Coefficients!$H$12)*$G16)))</f>
        <v>0.16620993394407577</v>
      </c>
      <c r="U16" s="25">
        <f>IF('Peak Areas'!X12=0,0,((('Peak Areas'!X12*Coefficients!$G$27+Coefficients!$H$27)*$G16)))</f>
        <v>8.6328028105527851E-2</v>
      </c>
      <c r="V16" s="25">
        <f>IF('Peak Areas'!Y12=0,0,((('Peak Areas'!Y12*Coefficients!$G$34+Coefficients!$H$34)*$G16)))</f>
        <v>4.017964494883669E-2</v>
      </c>
      <c r="W16" s="25">
        <f>IF('Peak Areas'!Z12=0,0,((('Peak Areas'!Z12*Coefficients!$G$52+Coefficients!$H$52)*$G16)))</f>
        <v>0.33549704713515871</v>
      </c>
      <c r="X16" s="25">
        <f>IF('Peak Areas'!AA12=0,0,((('Peak Areas'!AA12*Coefficients!$G$33+Coefficients!$H$33)*$G16)))</f>
        <v>5.4751124691760293E-2</v>
      </c>
      <c r="Y16" s="25">
        <f>IF('Peak Areas'!AC12=0,0,((('Peak Areas'!AC12*Coefficients!$G$19+Coefficients!$H$19)*$G16)))</f>
        <v>0.54365983072207147</v>
      </c>
      <c r="Z16" s="25">
        <f>IF('Peak Areas'!AD12=0,0,((('Peak Areas'!AD12*Coefficients!$G$18+Coefficients!$H$18)*$G16)))</f>
        <v>0.36751089920912144</v>
      </c>
      <c r="AA16" s="25">
        <f>IF('Peak Areas'!AE12=0,0,((('Peak Areas'!AE12*Coefficients!$G$18+Coefficients!$H$18)*$G16)))</f>
        <v>12.840665563182954</v>
      </c>
      <c r="AB16" s="25">
        <f>IF('Peak Areas'!AF12=0,0,((('Peak Areas'!AF12*Coefficients!$G$18+Coefficients!$H$18)*$G16)))</f>
        <v>0.50080635402690943</v>
      </c>
      <c r="AC16" s="25">
        <f>IF('Peak Areas'!AG12=0,0,((('Peak Areas'!AG12*Coefficients!$G$7+Coefficients!$H$7)*$G16)))</f>
        <v>0.12613718800958132</v>
      </c>
      <c r="AD16" s="25">
        <f>IF('Peak Areas'!AH12=0,0,((('Peak Areas'!AH12*Coefficients!$G$6+Coefficients!$H$6)*$G16)))</f>
        <v>1.0310787274082032</v>
      </c>
      <c r="AF16" s="25">
        <f>IF('Peak Areas'!K12=0,0,((('Peak Areas'!K12*Coefficients!$G$22+Coefficients!$H$22)*$G16)))</f>
        <v>0</v>
      </c>
      <c r="AG16" s="25">
        <f t="shared" ref="AG16:AG49" si="0">AA16+AF16</f>
        <v>12.840665563182954</v>
      </c>
      <c r="AH16" s="25">
        <f t="shared" ref="AH16:AH49" si="1">Z16+AA16+AB16+AF16</f>
        <v>13.708982816418985</v>
      </c>
    </row>
    <row r="17" spans="1:34">
      <c r="A17" s="2" t="str">
        <f>'Peak Areas'!A13</f>
        <v>T0 C</v>
      </c>
      <c r="B17" s="56">
        <f>'Peak Areas'!B13</f>
        <v>0</v>
      </c>
      <c r="C17" s="2">
        <f>'Peak Areas'!C13</f>
        <v>0</v>
      </c>
      <c r="D17" s="2">
        <f>'Peak Areas'!D13</f>
        <v>0</v>
      </c>
      <c r="E17" s="2">
        <f>'Peak Areas'!E13</f>
        <v>0</v>
      </c>
      <c r="F17" s="25">
        <f>'Peak Areas'!F13</f>
        <v>0.1</v>
      </c>
      <c r="G17" s="25">
        <f>((1/'Peak Areas'!$G13)*(('Peak Areas'!$H13+('Internal Standard'!$E$10/1000))/'Peak Areas'!$F13)*'Peak Areas'!$J13)*H17</f>
        <v>7.2920168702516816E-2</v>
      </c>
      <c r="H17" s="25">
        <f>(('Internal Standard'!$F$13*('Peak Areas'!G13/'Internal Standard'!$C$10))/'Peak Areas'!AB13)</f>
        <v>1.2281291570950204</v>
      </c>
      <c r="I17" s="25">
        <f>IF('Peak Areas'!L13=0,0,((('Peak Areas'!L13*Coefficients!$G$21+Coefficients!$H$21)*$G17)))</f>
        <v>7.7761864530013422E-2</v>
      </c>
      <c r="J17" s="25">
        <f>IF('Peak Areas'!M13=0,0,((('Peak Areas'!M13*Coefficients!$G$20+Coefficients!$H$20)*$G17)))</f>
        <v>1.410660146262857</v>
      </c>
      <c r="K17" s="25">
        <f>IF('Peak Areas'!N13=0,0,((('Peak Areas'!N13*Coefficients!$G$41+Coefficients!$H$41)*$G17)))</f>
        <v>0.12787107758697053</v>
      </c>
      <c r="L17" s="25">
        <f>IF('Peak Areas'!O13=0,0,((('Peak Areas'!O13*Coefficients!$G$10+Coefficients!$H$10)*$G17)))</f>
        <v>0</v>
      </c>
      <c r="M17" s="25">
        <f>IF('Peak Areas'!P13=0,0,((('Peak Areas'!P13*Coefficients!$G$32+Coefficients!$H$32)*$G17)))</f>
        <v>6.6708444974735404</v>
      </c>
      <c r="N17" s="25">
        <f>IF('Peak Areas'!Q13=0,0,((('Peak Areas'!Q13*Coefficients!$G$11+Coefficients!$H$11)*$G17)))</f>
        <v>0</v>
      </c>
      <c r="O17" s="25">
        <f>IF('Peak Areas'!R13=0,0,((('Peak Areas'!R13*Coefficients!$G$39+Coefficients!$H$39)*$G17)))</f>
        <v>0.10306060568758235</v>
      </c>
      <c r="P17" s="25">
        <f>IF('Peak Areas'!S13=0,0,((('Peak Areas'!S13*Coefficients!$G$46+Coefficients!$H$46)*$G17)))</f>
        <v>0.21424904902538891</v>
      </c>
      <c r="Q17" s="25">
        <f>IF('Peak Areas'!T13=0,0,((('Peak Areas'!T13*Coefficients!$G$51+Coefficients!$H$51)*$G17)))</f>
        <v>0.14941622474421745</v>
      </c>
      <c r="R17" s="25">
        <f>IF('Peak Areas'!U13=0,0,((('Peak Areas'!U13*Coefficients!$G$26+Coefficients!$H$26)*$G17)))</f>
        <v>0.79879185832418276</v>
      </c>
      <c r="S17" s="25">
        <f>IF('Peak Areas'!V13=0,0,((('Peak Areas'!V13*Coefficients!$G$13+Coefficients!$H$13)*$G17)))</f>
        <v>0.23619217060393502</v>
      </c>
      <c r="T17" s="25">
        <f>IF('Peak Areas'!W13=0,0,((('Peak Areas'!W13*Coefficients!$G$12+Coefficients!$H$12)*$G17)))</f>
        <v>0.15667831303454741</v>
      </c>
      <c r="U17" s="25">
        <f>IF('Peak Areas'!X13=0,0,((('Peak Areas'!X13*Coefficients!$G$27+Coefficients!$H$27)*$G17)))</f>
        <v>8.5141817564286681E-2</v>
      </c>
      <c r="V17" s="25">
        <f>IF('Peak Areas'!Y13=0,0,((('Peak Areas'!Y13*Coefficients!$G$34+Coefficients!$H$34)*$G17)))</f>
        <v>4.9695924548522855E-2</v>
      </c>
      <c r="W17" s="25">
        <f>IF('Peak Areas'!Z13=0,0,((('Peak Areas'!Z13*Coefficients!$G$52+Coefficients!$H$52)*$G17)))</f>
        <v>0.38880291266097344</v>
      </c>
      <c r="X17" s="25">
        <f>IF('Peak Areas'!AA13=0,0,((('Peak Areas'!AA13*Coefficients!$G$33+Coefficients!$H$33)*$G17)))</f>
        <v>5.4453177018075373E-2</v>
      </c>
      <c r="Y17" s="25">
        <f>IF('Peak Areas'!AC13=0,0,((('Peak Areas'!AC13*Coefficients!$G$19+Coefficients!$H$19)*$G17)))</f>
        <v>0.56453392427564542</v>
      </c>
      <c r="Z17" s="25">
        <f>IF('Peak Areas'!AD13=0,0,((('Peak Areas'!AD13*Coefficients!$G$18+Coefficients!$H$18)*$G17)))</f>
        <v>0.5017737292412654</v>
      </c>
      <c r="AA17" s="25">
        <f>IF('Peak Areas'!AE13=0,0,((('Peak Areas'!AE13*Coefficients!$G$18+Coefficients!$H$18)*$G17)))</f>
        <v>13.04134429147922</v>
      </c>
      <c r="AB17" s="25">
        <f>IF('Peak Areas'!AF13=0,0,((('Peak Areas'!AF13*Coefficients!$G$18+Coefficients!$H$18)*$G17)))</f>
        <v>0.54008914332087254</v>
      </c>
      <c r="AC17" s="25">
        <f>IF('Peak Areas'!AG13=0,0,((('Peak Areas'!AG13*Coefficients!$G$7+Coefficients!$H$7)*$G17)))</f>
        <v>0.16836448993294759</v>
      </c>
      <c r="AD17" s="25">
        <f>IF('Peak Areas'!AH13=0,0,((('Peak Areas'!AH13*Coefficients!$G$6+Coefficients!$H$6)*$G17)))</f>
        <v>1.1117307366508526</v>
      </c>
      <c r="AF17" s="25">
        <f>IF('Peak Areas'!K13=0,0,((('Peak Areas'!K13*Coefficients!$G$22+Coefficients!$H$22)*$G17)))</f>
        <v>0</v>
      </c>
      <c r="AG17" s="25">
        <f t="shared" si="0"/>
        <v>13.04134429147922</v>
      </c>
      <c r="AH17" s="25">
        <f t="shared" si="1"/>
        <v>14.083207164041358</v>
      </c>
    </row>
    <row r="18" spans="1:34">
      <c r="A18" s="2" t="str">
        <f>'Peak Areas'!A14</f>
        <v>T0 D</v>
      </c>
      <c r="B18" s="56">
        <f>'Peak Areas'!B14</f>
        <v>0</v>
      </c>
      <c r="C18" s="2">
        <f>'Peak Areas'!C14</f>
        <v>0</v>
      </c>
      <c r="D18" s="2">
        <f>'Peak Areas'!D14</f>
        <v>0</v>
      </c>
      <c r="E18" s="2">
        <f>'Peak Areas'!E14</f>
        <v>0</v>
      </c>
      <c r="F18" s="25">
        <f>'Peak Areas'!F14</f>
        <v>0.1</v>
      </c>
      <c r="G18" s="25">
        <f>((1/'Peak Areas'!$G14)*(('Peak Areas'!$H14+('Internal Standard'!$E$10/1000))/'Peak Areas'!$F14)*'Peak Areas'!$J14)*H18</f>
        <v>6.799000468226632E-2</v>
      </c>
      <c r="H18" s="25">
        <f>(('Internal Standard'!$F$13*('Peak Areas'!G14/'Internal Standard'!$C$10))/'Peak Areas'!AB14)</f>
        <v>1.1450948157013277</v>
      </c>
      <c r="I18" s="25">
        <f>IF('Peak Areas'!L14=0,0,((('Peak Areas'!L14*Coefficients!$G$21+Coefficients!$H$21)*$G18)))</f>
        <v>8.721028445480776E-2</v>
      </c>
      <c r="J18" s="25">
        <f>IF('Peak Areas'!M14=0,0,((('Peak Areas'!M14*Coefficients!$G$20+Coefficients!$H$20)*$G18)))</f>
        <v>1.3505619582665827</v>
      </c>
      <c r="K18" s="25">
        <f>IF('Peak Areas'!N14=0,0,((('Peak Areas'!N14*Coefficients!$G$41+Coefficients!$H$41)*$G18)))</f>
        <v>0.12338935676821242</v>
      </c>
      <c r="L18" s="25">
        <f>IF('Peak Areas'!O14=0,0,((('Peak Areas'!O14*Coefficients!$G$10+Coefficients!$H$10)*$G18)))</f>
        <v>0</v>
      </c>
      <c r="M18" s="25">
        <f>IF('Peak Areas'!P14=0,0,((('Peak Areas'!P14*Coefficients!$G$32+Coefficients!$H$32)*$G18)))</f>
        <v>6.7186363031571847</v>
      </c>
      <c r="N18" s="25">
        <f>IF('Peak Areas'!Q14=0,0,((('Peak Areas'!Q14*Coefficients!$G$11+Coefficients!$H$11)*$G18)))</f>
        <v>0</v>
      </c>
      <c r="O18" s="25">
        <f>IF('Peak Areas'!R14=0,0,((('Peak Areas'!R14*Coefficients!$G$39+Coefficients!$H$39)*$G18)))</f>
        <v>9.335829050171017E-2</v>
      </c>
      <c r="P18" s="25">
        <f>IF('Peak Areas'!S14=0,0,((('Peak Areas'!S14*Coefficients!$G$46+Coefficients!$H$46)*$G18)))</f>
        <v>0</v>
      </c>
      <c r="Q18" s="25">
        <f>IF('Peak Areas'!T14=0,0,((('Peak Areas'!T14*Coefficients!$G$51+Coefficients!$H$51)*$G18)))</f>
        <v>0.15071569233351742</v>
      </c>
      <c r="R18" s="25">
        <f>IF('Peak Areas'!U14=0,0,((('Peak Areas'!U14*Coefficients!$G$26+Coefficients!$H$26)*$G18)))</f>
        <v>0.81909027998662398</v>
      </c>
      <c r="S18" s="25">
        <f>IF('Peak Areas'!V14=0,0,((('Peak Areas'!V14*Coefficients!$G$13+Coefficients!$H$13)*$G18)))</f>
        <v>0.24487507847577503</v>
      </c>
      <c r="T18" s="25">
        <f>IF('Peak Areas'!W14=0,0,((('Peak Areas'!W14*Coefficients!$G$12+Coefficients!$H$12)*$G18)))</f>
        <v>0.16967162577830111</v>
      </c>
      <c r="U18" s="25">
        <f>IF('Peak Areas'!X14=0,0,((('Peak Areas'!X14*Coefficients!$G$27+Coefficients!$H$27)*$G18)))</f>
        <v>9.1368676333624443E-2</v>
      </c>
      <c r="V18" s="25">
        <f>IF('Peak Areas'!Y14=0,0,((('Peak Areas'!Y14*Coefficients!$G$34+Coefficients!$H$34)*$G18)))</f>
        <v>5.598645198658448E-2</v>
      </c>
      <c r="W18" s="25">
        <f>IF('Peak Areas'!Z14=0,0,((('Peak Areas'!Z14*Coefficients!$G$52+Coefficients!$H$52)*$G18)))</f>
        <v>0.39516274668747314</v>
      </c>
      <c r="X18" s="25">
        <f>IF('Peak Areas'!AA14=0,0,((('Peak Areas'!AA14*Coefficients!$G$33+Coefficients!$H$33)*$G18)))</f>
        <v>6.2626372461971558E-2</v>
      </c>
      <c r="Y18" s="25">
        <f>IF('Peak Areas'!AC14=0,0,((('Peak Areas'!AC14*Coefficients!$G$19+Coefficients!$H$19)*$G18)))</f>
        <v>0.57196260463613757</v>
      </c>
      <c r="Z18" s="25">
        <f>IF('Peak Areas'!AD14=0,0,((('Peak Areas'!AD14*Coefficients!$G$18+Coefficients!$H$18)*$G18)))</f>
        <v>0.44712365364705586</v>
      </c>
      <c r="AA18" s="25">
        <f>IF('Peak Areas'!AE14=0,0,((('Peak Areas'!AE14*Coefficients!$G$18+Coefficients!$H$18)*$G18)))</f>
        <v>13.470634438002918</v>
      </c>
      <c r="AB18" s="25">
        <f>IF('Peak Areas'!AF14=0,0,((('Peak Areas'!AF14*Coefficients!$G$18+Coefficients!$H$18)*$G18)))</f>
        <v>0.60582317578021272</v>
      </c>
      <c r="AC18" s="25">
        <f>IF('Peak Areas'!AG14=0,0,((('Peak Areas'!AG14*Coefficients!$G$7+Coefficients!$H$7)*$G18)))</f>
        <v>0.13675671031650166</v>
      </c>
      <c r="AD18" s="25">
        <f>IF('Peak Areas'!AH14=0,0,((('Peak Areas'!AH14*Coefficients!$G$6+Coefficients!$H$6)*$G18)))</f>
        <v>1.0495280200862174</v>
      </c>
      <c r="AF18" s="25">
        <f>IF('Peak Areas'!K14=0,0,((('Peak Areas'!K14*Coefficients!$G$22+Coefficients!$H$22)*$G18)))</f>
        <v>0</v>
      </c>
      <c r="AG18" s="25">
        <f t="shared" si="0"/>
        <v>13.470634438002918</v>
      </c>
      <c r="AH18" s="25">
        <f t="shared" si="1"/>
        <v>14.523581267430187</v>
      </c>
    </row>
    <row r="19" spans="1:34">
      <c r="A19" s="2" t="str">
        <f>'Peak Areas'!A15</f>
        <v>T0 E</v>
      </c>
      <c r="B19" s="56">
        <f>'Peak Areas'!B15</f>
        <v>0</v>
      </c>
      <c r="C19" s="2">
        <f>'Peak Areas'!C15</f>
        <v>0</v>
      </c>
      <c r="D19" s="2">
        <f>'Peak Areas'!D15</f>
        <v>0</v>
      </c>
      <c r="E19" s="2">
        <f>'Peak Areas'!E15</f>
        <v>0</v>
      </c>
      <c r="F19" s="25">
        <f>'Peak Areas'!F15</f>
        <v>0.1</v>
      </c>
      <c r="G19" s="25">
        <f>((1/'Peak Areas'!$G15)*(('Peak Areas'!$H15+('Internal Standard'!$E$10/1000))/'Peak Areas'!$F15)*'Peak Areas'!$J15)*H19</f>
        <v>7.0325786935606871E-2</v>
      </c>
      <c r="H19" s="25">
        <f>(('Internal Standard'!$F$13*('Peak Areas'!G15/'Internal Standard'!$C$10))/'Peak Areas'!AB15)</f>
        <v>1.1844343062839053</v>
      </c>
      <c r="I19" s="25">
        <f>IF('Peak Areas'!L15=0,0,((('Peak Areas'!L15*Coefficients!$G$21+Coefficients!$H$21)*$G19)))</f>
        <v>0.12852716677508857</v>
      </c>
      <c r="J19" s="25">
        <f>IF('Peak Areas'!M15=0,0,((('Peak Areas'!M15*Coefficients!$G$20+Coefficients!$H$20)*$G19)))</f>
        <v>1.256332147917943</v>
      </c>
      <c r="K19" s="25">
        <f>IF('Peak Areas'!N15=0,0,((('Peak Areas'!N15*Coefficients!$G$41+Coefficients!$H$41)*$G19)))</f>
        <v>0.11945410485383423</v>
      </c>
      <c r="L19" s="25">
        <f>IF('Peak Areas'!O15=0,0,((('Peak Areas'!O15*Coefficients!$G$10+Coefficients!$H$10)*$G19)))</f>
        <v>0</v>
      </c>
      <c r="M19" s="25">
        <f>IF('Peak Areas'!P15=0,0,((('Peak Areas'!P15*Coefficients!$G$32+Coefficients!$H$32)*$G19)))</f>
        <v>6.6686567165271473</v>
      </c>
      <c r="N19" s="25">
        <f>IF('Peak Areas'!Q15=0,0,((('Peak Areas'!Q15*Coefficients!$G$11+Coefficients!$H$11)*$G19)))</f>
        <v>0</v>
      </c>
      <c r="O19" s="25">
        <f>IF('Peak Areas'!R15=0,0,((('Peak Areas'!R15*Coefficients!$G$39+Coefficients!$H$39)*$G19)))</f>
        <v>9.5244274380373167E-2</v>
      </c>
      <c r="P19" s="25">
        <f>IF('Peak Areas'!S15=0,0,((('Peak Areas'!S15*Coefficients!$G$46+Coefficients!$H$46)*$G19)))</f>
        <v>0</v>
      </c>
      <c r="Q19" s="25">
        <f>IF('Peak Areas'!T15=0,0,((('Peak Areas'!T15*Coefficients!$G$51+Coefficients!$H$51)*$G19)))</f>
        <v>0.15206429667625734</v>
      </c>
      <c r="R19" s="25">
        <f>IF('Peak Areas'!U15=0,0,((('Peak Areas'!U15*Coefficients!$G$26+Coefficients!$H$26)*$G19)))</f>
        <v>0.81422773413940996</v>
      </c>
      <c r="S19" s="25">
        <f>IF('Peak Areas'!V15=0,0,((('Peak Areas'!V15*Coefficients!$G$13+Coefficients!$H$13)*$G19)))</f>
        <v>0.18642753081681207</v>
      </c>
      <c r="T19" s="25">
        <f>IF('Peak Areas'!W15=0,0,((('Peak Areas'!W15*Coefficients!$G$12+Coefficients!$H$12)*$G19)))</f>
        <v>0.1542275194250631</v>
      </c>
      <c r="U19" s="25">
        <f>IF('Peak Areas'!X15=0,0,((('Peak Areas'!X15*Coefficients!$G$27+Coefficients!$H$27)*$G19)))</f>
        <v>8.3367912159151555E-2</v>
      </c>
      <c r="V19" s="25">
        <f>IF('Peak Areas'!Y15=0,0,((('Peak Areas'!Y15*Coefficients!$G$34+Coefficients!$H$34)*$G19)))</f>
        <v>4.5347275340234805E-2</v>
      </c>
      <c r="W19" s="25">
        <f>IF('Peak Areas'!Z15=0,0,((('Peak Areas'!Z15*Coefficients!$G$52+Coefficients!$H$52)*$G19)))</f>
        <v>0.36141796375892493</v>
      </c>
      <c r="X19" s="25">
        <f>IF('Peak Areas'!AA15=0,0,((('Peak Areas'!AA15*Coefficients!$G$33+Coefficients!$H$33)*$G19)))</f>
        <v>5.8332764779914087E-2</v>
      </c>
      <c r="Y19" s="25">
        <f>IF('Peak Areas'!AC15=0,0,((('Peak Areas'!AC15*Coefficients!$G$19+Coefficients!$H$19)*$G19)))</f>
        <v>0.54002413183588849</v>
      </c>
      <c r="Z19" s="25">
        <f>IF('Peak Areas'!AD15=0,0,((('Peak Areas'!AD15*Coefficients!$G$18+Coefficients!$H$18)*$G19)))</f>
        <v>0.34782660925805081</v>
      </c>
      <c r="AA19" s="25">
        <f>IF('Peak Areas'!AE15=0,0,((('Peak Areas'!AE15*Coefficients!$G$18+Coefficients!$H$18)*$G19)))</f>
        <v>12.994353213254154</v>
      </c>
      <c r="AB19" s="25">
        <f>IF('Peak Areas'!AF15=0,0,((('Peak Areas'!AF15*Coefficients!$G$18+Coefficients!$H$18)*$G19)))</f>
        <v>0.59904477214125373</v>
      </c>
      <c r="AC19" s="25">
        <f>IF('Peak Areas'!AG15=0,0,((('Peak Areas'!AG15*Coefficients!$G$7+Coefficients!$H$7)*$G19)))</f>
        <v>0.18163858773866051</v>
      </c>
      <c r="AD19" s="25">
        <f>IF('Peak Areas'!AH15=0,0,((('Peak Areas'!AH15*Coefficients!$G$6+Coefficients!$H$6)*$G19)))</f>
        <v>1.0824063353543052</v>
      </c>
      <c r="AF19" s="25">
        <f>IF('Peak Areas'!K15=0,0,((('Peak Areas'!K15*Coefficients!$G$22+Coefficients!$H$22)*$G19)))</f>
        <v>0</v>
      </c>
      <c r="AG19" s="25">
        <f t="shared" si="0"/>
        <v>12.994353213254154</v>
      </c>
      <c r="AH19" s="25">
        <f t="shared" si="1"/>
        <v>13.941224594653459</v>
      </c>
    </row>
    <row r="20" spans="1:34">
      <c r="A20" s="2" t="str">
        <f>'Peak Areas'!A16</f>
        <v>Control A</v>
      </c>
      <c r="B20" s="56">
        <f>'Peak Areas'!B16</f>
        <v>0</v>
      </c>
      <c r="C20" s="2">
        <f>'Peak Areas'!C16</f>
        <v>0</v>
      </c>
      <c r="D20" s="2">
        <f>'Peak Areas'!D16</f>
        <v>0</v>
      </c>
      <c r="E20" s="2">
        <f>'Peak Areas'!E16</f>
        <v>0</v>
      </c>
      <c r="F20" s="25">
        <f>'Peak Areas'!F16</f>
        <v>0.1</v>
      </c>
      <c r="G20" s="25">
        <f>((1/'Peak Areas'!$G16)*(('Peak Areas'!$H16+('Internal Standard'!$E$10/1000))/'Peak Areas'!$F16)*'Peak Areas'!$J16)*H20</f>
        <v>7.1629882084829816E-2</v>
      </c>
      <c r="H20" s="25">
        <f>(('Internal Standard'!$F$13*('Peak Areas'!G16/'Internal Standard'!$C$10))/'Peak Areas'!AB16)</f>
        <v>1.2063980140602919</v>
      </c>
      <c r="I20" s="25">
        <f>IF('Peak Areas'!L16=0,0,((('Peak Areas'!L16*Coefficients!$G$21+Coefficients!$H$21)*$G20)))</f>
        <v>5.2796292532377602E-2</v>
      </c>
      <c r="J20" s="25">
        <f>IF('Peak Areas'!M16=0,0,((('Peak Areas'!M16*Coefficients!$G$20+Coefficients!$H$20)*$G20)))</f>
        <v>0.71643963721060466</v>
      </c>
      <c r="K20" s="25">
        <f>IF('Peak Areas'!N16=0,0,((('Peak Areas'!N16*Coefficients!$G$41+Coefficients!$H$41)*$G20)))</f>
        <v>8.7856333937684633E-3</v>
      </c>
      <c r="L20" s="25">
        <f>IF('Peak Areas'!O16=0,0,((('Peak Areas'!O16*Coefficients!$G$10+Coefficients!$H$10)*$G20)))</f>
        <v>0</v>
      </c>
      <c r="M20" s="25">
        <f>IF('Peak Areas'!P16=0,0,((('Peak Areas'!P16*Coefficients!$G$32+Coefficients!$H$32)*$G20)))</f>
        <v>4.4627232745310081</v>
      </c>
      <c r="N20" s="25">
        <f>IF('Peak Areas'!Q16=0,0,((('Peak Areas'!Q16*Coefficients!$G$11+Coefficients!$H$11)*$G20)))</f>
        <v>0</v>
      </c>
      <c r="O20" s="25">
        <f>IF('Peak Areas'!R16=0,0,((('Peak Areas'!R16*Coefficients!$G$39+Coefficients!$H$39)*$G20)))</f>
        <v>0.24064641908368661</v>
      </c>
      <c r="P20" s="25">
        <f>IF('Peak Areas'!S16=0,0,((('Peak Areas'!S16*Coefficients!$G$46+Coefficients!$H$46)*$G20)))</f>
        <v>0.12531181989987897</v>
      </c>
      <c r="Q20" s="25">
        <f>IF('Peak Areas'!T16=0,0,((('Peak Areas'!T16*Coefficients!$G$51+Coefficients!$H$51)*$G20)))</f>
        <v>8.2976724387187589E-2</v>
      </c>
      <c r="R20" s="25">
        <f>IF('Peak Areas'!U16=0,0,((('Peak Areas'!U16*Coefficients!$G$26+Coefficients!$H$26)*$G20)))</f>
        <v>0.98444383318494444</v>
      </c>
      <c r="S20" s="25">
        <f>IF('Peak Areas'!V16=0,0,((('Peak Areas'!V16*Coefficients!$G$13+Coefficients!$H$13)*$G20)))</f>
        <v>0.15008630990923807</v>
      </c>
      <c r="T20" s="25">
        <f>IF('Peak Areas'!W16=0,0,((('Peak Areas'!W16*Coefficients!$G$12+Coefficients!$H$12)*$G20)))</f>
        <v>0.10743388900567875</v>
      </c>
      <c r="U20" s="25">
        <f>IF('Peak Areas'!X16=0,0,((('Peak Areas'!X16*Coefficients!$G$27+Coefficients!$H$27)*$G20)))</f>
        <v>0.19819789800370033</v>
      </c>
      <c r="V20" s="25">
        <f>IF('Peak Areas'!Y16=0,0,((('Peak Areas'!Y16*Coefficients!$G$34+Coefficients!$H$34)*$G20)))</f>
        <v>3.9151231314552497E-2</v>
      </c>
      <c r="W20" s="25">
        <f>IF('Peak Areas'!Z16=0,0,((('Peak Areas'!Z16*Coefficients!$G$52+Coefficients!$H$52)*$G20)))</f>
        <v>0.26767678323871147</v>
      </c>
      <c r="X20" s="25">
        <f>IF('Peak Areas'!AA16=0,0,((('Peak Areas'!AA16*Coefficients!$G$33+Coefficients!$H$33)*$G20)))</f>
        <v>3.7877841648331842E-2</v>
      </c>
      <c r="Y20" s="25">
        <f>IF('Peak Areas'!AC16=0,0,((('Peak Areas'!AC16*Coefficients!$G$19+Coefficients!$H$19)*$G20)))</f>
        <v>0.22869542712768723</v>
      </c>
      <c r="Z20" s="25">
        <f>IF('Peak Areas'!AD16=0,0,((('Peak Areas'!AD16*Coefficients!$G$18+Coefficients!$H$18)*$G20)))</f>
        <v>0.1373015977408317</v>
      </c>
      <c r="AA20" s="25">
        <f>IF('Peak Areas'!AE16=0,0,((('Peak Areas'!AE16*Coefficients!$G$18+Coefficients!$H$18)*$G20)))</f>
        <v>7.7111716817522078</v>
      </c>
      <c r="AB20" s="25">
        <f>IF('Peak Areas'!AF16=0,0,((('Peak Areas'!AF16*Coefficients!$G$18+Coefficients!$H$18)*$G20)))</f>
        <v>0.42323026550880966</v>
      </c>
      <c r="AC20" s="25">
        <f>IF('Peak Areas'!AG16=0,0,((('Peak Areas'!AG16*Coefficients!$G$7+Coefficients!$H$7)*$G20)))</f>
        <v>0.14440585105051448</v>
      </c>
      <c r="AD20" s="25">
        <f>IF('Peak Areas'!AH16=0,0,((('Peak Areas'!AH16*Coefficients!$G$6+Coefficients!$H$6)*$G20)))</f>
        <v>0.60535645810775629</v>
      </c>
      <c r="AF20" s="25">
        <f>IF('Peak Areas'!K16=0,0,((('Peak Areas'!K16*Coefficients!$G$22+Coefficients!$H$22)*$G20)))</f>
        <v>0</v>
      </c>
      <c r="AG20" s="25">
        <f t="shared" si="0"/>
        <v>7.7111716817522078</v>
      </c>
      <c r="AH20" s="25">
        <f t="shared" si="1"/>
        <v>8.2717035450018486</v>
      </c>
    </row>
    <row r="21" spans="1:34">
      <c r="A21" s="2" t="str">
        <f>'Peak Areas'!A17</f>
        <v>Control B</v>
      </c>
      <c r="B21" s="56">
        <f>'Peak Areas'!B17</f>
        <v>0</v>
      </c>
      <c r="C21" s="2">
        <f>'Peak Areas'!C17</f>
        <v>0</v>
      </c>
      <c r="D21" s="2">
        <f>'Peak Areas'!D17</f>
        <v>0</v>
      </c>
      <c r="E21" s="2">
        <f>'Peak Areas'!E17</f>
        <v>0</v>
      </c>
      <c r="F21" s="25">
        <f>'Peak Areas'!F17</f>
        <v>0.1</v>
      </c>
      <c r="G21" s="25">
        <f>((1/'Peak Areas'!$G17)*(('Peak Areas'!$H17+('Internal Standard'!$E$10/1000))/'Peak Areas'!$F17)*'Peak Areas'!$J17)*H21</f>
        <v>6.8640485848366989E-2</v>
      </c>
      <c r="H21" s="25">
        <f>(('Internal Standard'!$F$13*('Peak Areas'!G17/'Internal Standard'!$C$10))/'Peak Areas'!AB17)</f>
        <v>1.1560502879724968</v>
      </c>
      <c r="I21" s="25">
        <f>IF('Peak Areas'!L17=0,0,((('Peak Areas'!L17*Coefficients!$G$21+Coefficients!$H$21)*$G21)))</f>
        <v>4.1641541785818185E-2</v>
      </c>
      <c r="J21" s="25">
        <f>IF('Peak Areas'!M17=0,0,((('Peak Areas'!M17*Coefficients!$G$20+Coefficients!$H$20)*$G21)))</f>
        <v>0.596932662706947</v>
      </c>
      <c r="K21" s="25">
        <f>IF('Peak Areas'!N17=0,0,((('Peak Areas'!N17*Coefficients!$G$41+Coefficients!$H$41)*$G21)))</f>
        <v>0</v>
      </c>
      <c r="L21" s="25">
        <f>IF('Peak Areas'!O17=0,0,((('Peak Areas'!O17*Coefficients!$G$10+Coefficients!$H$10)*$G21)))</f>
        <v>0</v>
      </c>
      <c r="M21" s="25">
        <f>IF('Peak Areas'!P17=0,0,((('Peak Areas'!P17*Coefficients!$G$32+Coefficients!$H$32)*$G21)))</f>
        <v>3.6282667078293178</v>
      </c>
      <c r="N21" s="25">
        <f>IF('Peak Areas'!Q17=0,0,((('Peak Areas'!Q17*Coefficients!$G$11+Coefficients!$H$11)*$G21)))</f>
        <v>0</v>
      </c>
      <c r="O21" s="25">
        <f>IF('Peak Areas'!R17=0,0,((('Peak Areas'!R17*Coefficients!$G$39+Coefficients!$H$39)*$G21)))</f>
        <v>0.28831807377548813</v>
      </c>
      <c r="P21" s="25">
        <f>IF('Peak Areas'!S17=0,0,((('Peak Areas'!S17*Coefficients!$G$46+Coefficients!$H$46)*$G21)))</f>
        <v>9.7292122889248933E-2</v>
      </c>
      <c r="Q21" s="25">
        <f>IF('Peak Areas'!T17=0,0,((('Peak Areas'!T17*Coefficients!$G$51+Coefficients!$H$51)*$G21)))</f>
        <v>7.1566545381706426E-2</v>
      </c>
      <c r="R21" s="25">
        <f>IF('Peak Areas'!U17=0,0,((('Peak Areas'!U17*Coefficients!$G$26+Coefficients!$H$26)*$G21)))</f>
        <v>0.77884424869964719</v>
      </c>
      <c r="S21" s="25">
        <f>IF('Peak Areas'!V17=0,0,((('Peak Areas'!V17*Coefficients!$G$13+Coefficients!$H$13)*$G21)))</f>
        <v>0.12900279599441797</v>
      </c>
      <c r="T21" s="25">
        <f>IF('Peak Areas'!W17=0,0,((('Peak Areas'!W17*Coefficients!$G$12+Coefficients!$H$12)*$G21)))</f>
        <v>9.9735729942191084E-2</v>
      </c>
      <c r="U21" s="25">
        <f>IF('Peak Areas'!X17=0,0,((('Peak Areas'!X17*Coefficients!$G$27+Coefficients!$H$27)*$G21)))</f>
        <v>0.12428705821838008</v>
      </c>
      <c r="V21" s="25">
        <f>IF('Peak Areas'!Y17=0,0,((('Peak Areas'!Y17*Coefficients!$G$34+Coefficients!$H$34)*$G21)))</f>
        <v>4.6561747235875826E-2</v>
      </c>
      <c r="W21" s="25">
        <f>IF('Peak Areas'!Z17=0,0,((('Peak Areas'!Z17*Coefficients!$G$52+Coefficients!$H$52)*$G21)))</f>
        <v>0.26814035160005939</v>
      </c>
      <c r="X21" s="25">
        <f>IF('Peak Areas'!AA17=0,0,((('Peak Areas'!AA17*Coefficients!$G$33+Coefficients!$H$33)*$G21)))</f>
        <v>2.9822441564004935E-2</v>
      </c>
      <c r="Y21" s="25">
        <f>IF('Peak Areas'!AC17=0,0,((('Peak Areas'!AC17*Coefficients!$G$19+Coefficients!$H$19)*$G21)))</f>
        <v>0.20081285300637874</v>
      </c>
      <c r="Z21" s="25">
        <f>IF('Peak Areas'!AD17=0,0,((('Peak Areas'!AD17*Coefficients!$G$18+Coefficients!$H$18)*$G21)))</f>
        <v>0.16884962346471397</v>
      </c>
      <c r="AA21" s="25">
        <f>IF('Peak Areas'!AE17=0,0,((('Peak Areas'!AE17*Coefficients!$G$18+Coefficients!$H$18)*$G21)))</f>
        <v>6.0145548311676738</v>
      </c>
      <c r="AB21" s="25">
        <f>IF('Peak Areas'!AF17=0,0,((('Peak Areas'!AF17*Coefficients!$G$18+Coefficients!$H$18)*$G21)))</f>
        <v>0.31617028896001076</v>
      </c>
      <c r="AC21" s="25">
        <f>IF('Peak Areas'!AG17=0,0,((('Peak Areas'!AG17*Coefficients!$G$7+Coefficients!$H$7)*$G21)))</f>
        <v>0</v>
      </c>
      <c r="AD21" s="25">
        <f>IF('Peak Areas'!AH17=0,0,((('Peak Areas'!AH17*Coefficients!$G$6+Coefficients!$H$6)*$G21)))</f>
        <v>0.30438421061613002</v>
      </c>
      <c r="AF21" s="25">
        <f>IF('Peak Areas'!K17=0,0,((('Peak Areas'!K17*Coefficients!$G$22+Coefficients!$H$22)*$G21)))</f>
        <v>0</v>
      </c>
      <c r="AG21" s="25">
        <f t="shared" si="0"/>
        <v>6.0145548311676738</v>
      </c>
      <c r="AH21" s="25">
        <f t="shared" si="1"/>
        <v>6.4995747435923992</v>
      </c>
    </row>
    <row r="22" spans="1:34">
      <c r="A22" s="2" t="str">
        <f>'Peak Areas'!A18</f>
        <v>Control C</v>
      </c>
      <c r="B22" s="56">
        <f>'Peak Areas'!B18</f>
        <v>0</v>
      </c>
      <c r="C22" s="2">
        <f>'Peak Areas'!C18</f>
        <v>0</v>
      </c>
      <c r="D22" s="2">
        <f>'Peak Areas'!D18</f>
        <v>0</v>
      </c>
      <c r="E22" s="2">
        <f>'Peak Areas'!E18</f>
        <v>0</v>
      </c>
      <c r="F22" s="25">
        <f>'Peak Areas'!F18</f>
        <v>0.1</v>
      </c>
      <c r="G22" s="25">
        <f>((1/'Peak Areas'!$G18)*(('Peak Areas'!$H18+('Internal Standard'!$E$10/1000))/'Peak Areas'!$F18)*'Peak Areas'!$J18)*H22</f>
        <v>6.7174404060981491E-2</v>
      </c>
      <c r="H22" s="25">
        <f>(('Internal Standard'!$F$13*('Peak Areas'!G18/'Internal Standard'!$C$10))/'Peak Areas'!AB18)</f>
        <v>1.1313583841849515</v>
      </c>
      <c r="I22" s="25">
        <f>IF('Peak Areas'!L18=0,0,((('Peak Areas'!L18*Coefficients!$G$21+Coefficients!$H$21)*$G22)))</f>
        <v>9.5107590386279375E-2</v>
      </c>
      <c r="J22" s="25">
        <f>IF('Peak Areas'!M18=0,0,((('Peak Areas'!M18*Coefficients!$G$20+Coefficients!$H$20)*$G22)))</f>
        <v>0.58614190841063718</v>
      </c>
      <c r="K22" s="25">
        <f>IF('Peak Areas'!N18=0,0,((('Peak Areas'!N18*Coefficients!$G$41+Coefficients!$H$41)*$G22)))</f>
        <v>0</v>
      </c>
      <c r="L22" s="25">
        <f>IF('Peak Areas'!O18=0,0,((('Peak Areas'!O18*Coefficients!$G$10+Coefficients!$H$10)*$G22)))</f>
        <v>0</v>
      </c>
      <c r="M22" s="25">
        <f>IF('Peak Areas'!P18=0,0,((('Peak Areas'!P18*Coefficients!$G$32+Coefficients!$H$32)*$G22)))</f>
        <v>3.5642512827450701</v>
      </c>
      <c r="N22" s="25">
        <f>IF('Peak Areas'!Q18=0,0,((('Peak Areas'!Q18*Coefficients!$G$11+Coefficients!$H$11)*$G22)))</f>
        <v>0</v>
      </c>
      <c r="O22" s="25">
        <f>IF('Peak Areas'!R18=0,0,((('Peak Areas'!R18*Coefficients!$G$39+Coefficients!$H$39)*$G22)))</f>
        <v>0.30597314076939369</v>
      </c>
      <c r="P22" s="25">
        <f>IF('Peak Areas'!S18=0,0,((('Peak Areas'!S18*Coefficients!$G$46+Coefficients!$H$46)*$G22)))</f>
        <v>9.6310479607726499E-2</v>
      </c>
      <c r="Q22" s="25">
        <f>IF('Peak Areas'!T18=0,0,((('Peak Areas'!T18*Coefficients!$G$51+Coefficients!$H$51)*$G22)))</f>
        <v>7.5025616780727722E-2</v>
      </c>
      <c r="R22" s="25">
        <f>IF('Peak Areas'!U18=0,0,((('Peak Areas'!U18*Coefficients!$G$26+Coefficients!$H$26)*$G22)))</f>
        <v>0.75956525637224714</v>
      </c>
      <c r="S22" s="25">
        <f>IF('Peak Areas'!V18=0,0,((('Peak Areas'!V18*Coefficients!$G$13+Coefficients!$H$13)*$G22)))</f>
        <v>0.13578823938255336</v>
      </c>
      <c r="T22" s="25">
        <f>IF('Peak Areas'!W18=0,0,((('Peak Areas'!W18*Coefficients!$G$12+Coefficients!$H$12)*$G22)))</f>
        <v>9.3878610748552402E-2</v>
      </c>
      <c r="U22" s="25">
        <f>IF('Peak Areas'!X18=0,0,((('Peak Areas'!X18*Coefficients!$G$27+Coefficients!$H$27)*$G22)))</f>
        <v>0.10016689680029416</v>
      </c>
      <c r="V22" s="25">
        <f>IF('Peak Areas'!Y18=0,0,((('Peak Areas'!Y18*Coefficients!$G$34+Coefficients!$H$34)*$G22)))</f>
        <v>4.3337617816367434E-2</v>
      </c>
      <c r="W22" s="25">
        <f>IF('Peak Areas'!Z18=0,0,((('Peak Areas'!Z18*Coefficients!$G$52+Coefficients!$H$52)*$G22)))</f>
        <v>0.25046335335316017</v>
      </c>
      <c r="X22" s="25">
        <f>IF('Peak Areas'!AA18=0,0,((('Peak Areas'!AA18*Coefficients!$G$33+Coefficients!$H$33)*$G22)))</f>
        <v>2.4397227600442273E-2</v>
      </c>
      <c r="Y22" s="25">
        <f>IF('Peak Areas'!AC18=0,0,((('Peak Areas'!AC18*Coefficients!$G$19+Coefficients!$H$19)*$G22)))</f>
        <v>0.19471681808750069</v>
      </c>
      <c r="Z22" s="25">
        <f>IF('Peak Areas'!AD18=0,0,((('Peak Areas'!AD18*Coefficients!$G$18+Coefficients!$H$18)*$G22)))</f>
        <v>0.16255088672417986</v>
      </c>
      <c r="AA22" s="25">
        <f>IF('Peak Areas'!AE18=0,0,((('Peak Areas'!AE18*Coefficients!$G$18+Coefficients!$H$18)*$G22)))</f>
        <v>6.0841850889773825</v>
      </c>
      <c r="AB22" s="25">
        <f>IF('Peak Areas'!AF18=0,0,((('Peak Areas'!AF18*Coefficients!$G$18+Coefficients!$H$18)*$G22)))</f>
        <v>0.35148140375096176</v>
      </c>
      <c r="AC22" s="25">
        <f>IF('Peak Areas'!AG18=0,0,((('Peak Areas'!AG18*Coefficients!$G$7+Coefficients!$H$7)*$G22)))</f>
        <v>0</v>
      </c>
      <c r="AD22" s="25">
        <f>IF('Peak Areas'!AH18=0,0,((('Peak Areas'!AH18*Coefficients!$G$6+Coefficients!$H$6)*$G22)))</f>
        <v>0.42749621123664411</v>
      </c>
      <c r="AF22" s="25">
        <f>IF('Peak Areas'!K18=0,0,((('Peak Areas'!K18*Coefficients!$G$22+Coefficients!$H$22)*$G22)))</f>
        <v>0</v>
      </c>
      <c r="AG22" s="25">
        <f t="shared" si="0"/>
        <v>6.0841850889773825</v>
      </c>
      <c r="AH22" s="25">
        <f t="shared" si="1"/>
        <v>6.5982173794525245</v>
      </c>
    </row>
    <row r="23" spans="1:34">
      <c r="A23" s="2" t="str">
        <f>'Peak Areas'!A19</f>
        <v>Control D</v>
      </c>
      <c r="B23" s="56">
        <f>'Peak Areas'!B19</f>
        <v>0</v>
      </c>
      <c r="C23" s="2">
        <f>'Peak Areas'!C19</f>
        <v>0</v>
      </c>
      <c r="D23" s="2">
        <f>'Peak Areas'!D19</f>
        <v>0</v>
      </c>
      <c r="E23" s="2">
        <f>'Peak Areas'!E19</f>
        <v>0</v>
      </c>
      <c r="F23" s="25">
        <f>'Peak Areas'!F19</f>
        <v>0.1</v>
      </c>
      <c r="G23" s="25">
        <f>((1/'Peak Areas'!$G19)*(('Peak Areas'!$H19+('Internal Standard'!$E$10/1000))/'Peak Areas'!$F19)*'Peak Areas'!$J19)*H23</f>
        <v>6.8874596383734346E-2</v>
      </c>
      <c r="H23" s="25">
        <f>(('Internal Standard'!$F$13*('Peak Areas'!G19/'Internal Standard'!$C$10))/'Peak Areas'!AB19)</f>
        <v>1.159993202252368</v>
      </c>
      <c r="I23" s="25">
        <f>IF('Peak Areas'!L19=0,0,((('Peak Areas'!L19*Coefficients!$G$21+Coefficients!$H$21)*$G23)))</f>
        <v>0.1270817929622105</v>
      </c>
      <c r="J23" s="25">
        <f>IF('Peak Areas'!M19=0,0,((('Peak Areas'!M19*Coefficients!$G$20+Coefficients!$H$20)*$G23)))</f>
        <v>0.63832843769279768</v>
      </c>
      <c r="K23" s="25">
        <f>IF('Peak Areas'!N19=0,0,((('Peak Areas'!N19*Coefficients!$G$41+Coefficients!$H$41)*$G23)))</f>
        <v>0</v>
      </c>
      <c r="L23" s="25">
        <f>IF('Peak Areas'!O19=0,0,((('Peak Areas'!O19*Coefficients!$G$10+Coefficients!$H$10)*$G23)))</f>
        <v>0</v>
      </c>
      <c r="M23" s="25">
        <f>IF('Peak Areas'!P19=0,0,((('Peak Areas'!P19*Coefficients!$G$32+Coefficients!$H$32)*$G23)))</f>
        <v>4.0231741807976134</v>
      </c>
      <c r="N23" s="25">
        <f>IF('Peak Areas'!Q19=0,0,((('Peak Areas'!Q19*Coefficients!$G$11+Coefficients!$H$11)*$G23)))</f>
        <v>0</v>
      </c>
      <c r="O23" s="25">
        <f>IF('Peak Areas'!R19=0,0,((('Peak Areas'!R19*Coefficients!$G$39+Coefficients!$H$39)*$G23)))</f>
        <v>0.32478633832759607</v>
      </c>
      <c r="P23" s="25">
        <f>IF('Peak Areas'!S19=0,0,((('Peak Areas'!S19*Coefficients!$G$46+Coefficients!$H$46)*$G23)))</f>
        <v>9.2491301521025526E-2</v>
      </c>
      <c r="Q23" s="25">
        <f>IF('Peak Areas'!T19=0,0,((('Peak Areas'!T19*Coefficients!$G$51+Coefficients!$H$51)*$G23)))</f>
        <v>7.0347148974238174E-2</v>
      </c>
      <c r="R23" s="25">
        <f>IF('Peak Areas'!U19=0,0,((('Peak Areas'!U19*Coefficients!$G$26+Coefficients!$H$26)*$G23)))</f>
        <v>1.0734958821290042</v>
      </c>
      <c r="S23" s="25">
        <f>IF('Peak Areas'!V19=0,0,((('Peak Areas'!V19*Coefficients!$G$13+Coefficients!$H$13)*$G23)))</f>
        <v>5.6715848125771622E-2</v>
      </c>
      <c r="T23" s="25">
        <f>IF('Peak Areas'!W19=0,0,((('Peak Areas'!W19*Coefficients!$G$12+Coefficients!$H$12)*$G23)))</f>
        <v>0.10473970035356692</v>
      </c>
      <c r="U23" s="25">
        <f>IF('Peak Areas'!X19=0,0,((('Peak Areas'!X19*Coefficients!$G$27+Coefficients!$H$27)*$G23)))</f>
        <v>0.18298277258725074</v>
      </c>
      <c r="V23" s="25">
        <f>IF('Peak Areas'!Y19=0,0,((('Peak Areas'!Y19*Coefficients!$G$34+Coefficients!$H$34)*$G23)))</f>
        <v>4.5479880639846933E-2</v>
      </c>
      <c r="W23" s="25">
        <f>IF('Peak Areas'!Z19=0,0,((('Peak Areas'!Z19*Coefficients!$G$52+Coefficients!$H$52)*$G23)))</f>
        <v>0.27334142109364756</v>
      </c>
      <c r="X23" s="25">
        <f>IF('Peak Areas'!AA19=0,0,((('Peak Areas'!AA19*Coefficients!$G$33+Coefficients!$H$33)*$G23)))</f>
        <v>2.4608681154151418E-2</v>
      </c>
      <c r="Y23" s="25">
        <f>IF('Peak Areas'!AC19=0,0,((('Peak Areas'!AC19*Coefficients!$G$19+Coefficients!$H$19)*$G23)))</f>
        <v>0.16915512505737998</v>
      </c>
      <c r="Z23" s="25">
        <f>IF('Peak Areas'!AD19=0,0,((('Peak Areas'!AD19*Coefficients!$G$18+Coefficients!$H$18)*$G23)))</f>
        <v>0.16950149058137201</v>
      </c>
      <c r="AA23" s="25">
        <f>IF('Peak Areas'!AE19=0,0,((('Peak Areas'!AE19*Coefficients!$G$18+Coefficients!$H$18)*$G23)))</f>
        <v>6.766384021146119</v>
      </c>
      <c r="AB23" s="25">
        <f>IF('Peak Areas'!AF19=0,0,((('Peak Areas'!AF19*Coefficients!$G$18+Coefficients!$H$18)*$G23)))</f>
        <v>0.40976155948103971</v>
      </c>
      <c r="AC23" s="25">
        <f>IF('Peak Areas'!AG19=0,0,((('Peak Areas'!AG19*Coefficients!$G$7+Coefficients!$H$7)*$G23)))</f>
        <v>0</v>
      </c>
      <c r="AD23" s="25">
        <f>IF('Peak Areas'!AH19=0,0,((('Peak Areas'!AH19*Coefficients!$G$6+Coefficients!$H$6)*$G23)))</f>
        <v>0.45864418163602388</v>
      </c>
      <c r="AF23" s="25">
        <f>IF('Peak Areas'!K19=0,0,((('Peak Areas'!K19*Coefficients!$G$22+Coefficients!$H$22)*$G23)))</f>
        <v>0</v>
      </c>
      <c r="AG23" s="25">
        <f t="shared" si="0"/>
        <v>6.766384021146119</v>
      </c>
      <c r="AH23" s="25">
        <f t="shared" si="1"/>
        <v>7.3456470712085311</v>
      </c>
    </row>
    <row r="24" spans="1:34">
      <c r="A24" s="2" t="str">
        <f>'Peak Areas'!A20</f>
        <v>Control E</v>
      </c>
      <c r="B24" s="56">
        <f>'Peak Areas'!B20</f>
        <v>0</v>
      </c>
      <c r="C24" s="2">
        <f>'Peak Areas'!C20</f>
        <v>0</v>
      </c>
      <c r="D24" s="2">
        <f>'Peak Areas'!D20</f>
        <v>0</v>
      </c>
      <c r="E24" s="2">
        <f>'Peak Areas'!E20</f>
        <v>0</v>
      </c>
      <c r="F24" s="25">
        <f>'Peak Areas'!F20</f>
        <v>0.1</v>
      </c>
      <c r="G24" s="25">
        <f>((1/'Peak Areas'!$G20)*(('Peak Areas'!$H20+('Internal Standard'!$E$10/1000))/'Peak Areas'!$F20)*'Peak Areas'!$J20)*H24</f>
        <v>6.821791206599824E-2</v>
      </c>
      <c r="H24" s="25">
        <f>(('Internal Standard'!$F$13*('Peak Areas'!G20/'Internal Standard'!$C$10))/'Peak Areas'!AB20)</f>
        <v>1.1489332558483916</v>
      </c>
      <c r="I24" s="25">
        <f>IF('Peak Areas'!L20=0,0,((('Peak Areas'!L20*Coefficients!$G$21+Coefficients!$H$21)*$G24)))</f>
        <v>0.235868107065934</v>
      </c>
      <c r="J24" s="25">
        <f>IF('Peak Areas'!M20=0,0,((('Peak Areas'!M20*Coefficients!$G$20+Coefficients!$H$20)*$G24)))</f>
        <v>0.60444536610526645</v>
      </c>
      <c r="K24" s="25">
        <f>IF('Peak Areas'!N20=0,0,((('Peak Areas'!N20*Coefficients!$G$41+Coefficients!$H$41)*$G24)))</f>
        <v>0</v>
      </c>
      <c r="L24" s="25">
        <f>IF('Peak Areas'!O20=0,0,((('Peak Areas'!O20*Coefficients!$G$10+Coefficients!$H$10)*$G24)))</f>
        <v>0</v>
      </c>
      <c r="M24" s="25">
        <f>IF('Peak Areas'!P20=0,0,((('Peak Areas'!P20*Coefficients!$G$32+Coefficients!$H$32)*$G24)))</f>
        <v>3.6130923663392651</v>
      </c>
      <c r="N24" s="25">
        <f>IF('Peak Areas'!Q20=0,0,((('Peak Areas'!Q20*Coefficients!$G$11+Coefficients!$H$11)*$G24)))</f>
        <v>0</v>
      </c>
      <c r="O24" s="25">
        <f>IF('Peak Areas'!R20=0,0,((('Peak Areas'!R20*Coefficients!$G$39+Coefficients!$H$39)*$G24)))</f>
        <v>0.30783441560361463</v>
      </c>
      <c r="P24" s="25">
        <f>IF('Peak Areas'!S20=0,0,((('Peak Areas'!S20*Coefficients!$G$46+Coefficients!$H$46)*$G24)))</f>
        <v>0</v>
      </c>
      <c r="Q24" s="25">
        <f>IF('Peak Areas'!T20=0,0,((('Peak Areas'!T20*Coefficients!$G$51+Coefficients!$H$51)*$G24)))</f>
        <v>5.3006793004963866E-2</v>
      </c>
      <c r="R24" s="25">
        <f>IF('Peak Areas'!U20=0,0,((('Peak Areas'!U20*Coefficients!$G$26+Coefficients!$H$26)*$G24)))</f>
        <v>0.80316010015600414</v>
      </c>
      <c r="S24" s="25">
        <f>IF('Peak Areas'!V20=0,0,((('Peak Areas'!V20*Coefficients!$G$13+Coefficients!$H$13)*$G24)))</f>
        <v>0.13249225701204284</v>
      </c>
      <c r="T24" s="25">
        <f>IF('Peak Areas'!W20=0,0,((('Peak Areas'!W20*Coefficients!$G$12+Coefficients!$H$12)*$G24)))</f>
        <v>9.4901063365181615E-2</v>
      </c>
      <c r="U24" s="25">
        <f>IF('Peak Areas'!X20=0,0,((('Peak Areas'!X20*Coefficients!$G$27+Coefficients!$H$27)*$G24)))</f>
        <v>9.9449354383206165E-2</v>
      </c>
      <c r="V24" s="25">
        <f>IF('Peak Areas'!Y20=0,0,((('Peak Areas'!Y20*Coefficients!$G$34+Coefficients!$H$34)*$G24)))</f>
        <v>3.7377353197638442E-2</v>
      </c>
      <c r="W24" s="25">
        <f>IF('Peak Areas'!Z20=0,0,((('Peak Areas'!Z20*Coefficients!$G$52+Coefficients!$H$52)*$G24)))</f>
        <v>0.28820260482521975</v>
      </c>
      <c r="X24" s="25">
        <f>IF('Peak Areas'!AA20=0,0,((('Peak Areas'!AA20*Coefficients!$G$33+Coefficients!$H$33)*$G24)))</f>
        <v>2.1217610411845451E-2</v>
      </c>
      <c r="Y24" s="25">
        <f>IF('Peak Areas'!AC20=0,0,((('Peak Areas'!AC20*Coefficients!$G$19+Coefficients!$H$19)*$G24)))</f>
        <v>0.12676860651007774</v>
      </c>
      <c r="Z24" s="25">
        <f>IF('Peak Areas'!AD20=0,0,((('Peak Areas'!AD20*Coefficients!$G$18+Coefficients!$H$18)*$G24)))</f>
        <v>0.15579502384227217</v>
      </c>
      <c r="AA24" s="25">
        <f>IF('Peak Areas'!AE20=0,0,((('Peak Areas'!AE20*Coefficients!$G$18+Coefficients!$H$18)*$G24)))</f>
        <v>6.0969759250075484</v>
      </c>
      <c r="AB24" s="25">
        <f>IF('Peak Areas'!AF20=0,0,((('Peak Areas'!AF20*Coefficients!$G$18+Coefficients!$H$18)*$G24)))</f>
        <v>0.40555368627948102</v>
      </c>
      <c r="AC24" s="25">
        <f>IF('Peak Areas'!AG20=0,0,((('Peak Areas'!AG20*Coefficients!$G$7+Coefficients!$H$7)*$G24)))</f>
        <v>0</v>
      </c>
      <c r="AD24" s="25">
        <f>IF('Peak Areas'!AH20=0,0,((('Peak Areas'!AH20*Coefficients!$G$6+Coefficients!$H$6)*$G24)))</f>
        <v>0.44789702651762286</v>
      </c>
      <c r="AF24" s="25">
        <f>IF('Peak Areas'!K20=0,0,((('Peak Areas'!K20*Coefficients!$G$22+Coefficients!$H$22)*$G24)))</f>
        <v>0</v>
      </c>
      <c r="AG24" s="25">
        <f t="shared" si="0"/>
        <v>6.0969759250075484</v>
      </c>
      <c r="AH24" s="25">
        <f t="shared" si="1"/>
        <v>6.6583246351293015</v>
      </c>
    </row>
    <row r="25" spans="1:34">
      <c r="A25" s="2" t="str">
        <f>'Peak Areas'!A21</f>
        <v>DIN A</v>
      </c>
      <c r="B25" s="56">
        <f>'Peak Areas'!B21</f>
        <v>0</v>
      </c>
      <c r="C25" s="2">
        <f>'Peak Areas'!C21</f>
        <v>0</v>
      </c>
      <c r="D25" s="2">
        <f>'Peak Areas'!D21</f>
        <v>0</v>
      </c>
      <c r="E25" s="2">
        <f>'Peak Areas'!E21</f>
        <v>0</v>
      </c>
      <c r="F25" s="25">
        <f>'Peak Areas'!F21</f>
        <v>0.1</v>
      </c>
      <c r="G25" s="25">
        <f>((1/'Peak Areas'!$G21)*(('Peak Areas'!$H21+('Internal Standard'!$E$10/1000))/'Peak Areas'!$F21)*'Peak Areas'!$J21)*H25</f>
        <v>6.8629677599601341E-2</v>
      </c>
      <c r="H25" s="25">
        <f>(('Internal Standard'!$F$13*('Peak Areas'!G21/'Internal Standard'!$C$10))/'Peak Areas'!AB21)</f>
        <v>1.1558682543090755</v>
      </c>
      <c r="I25" s="25">
        <f>IF('Peak Areas'!L21=0,0,((('Peak Areas'!L21*Coefficients!$G$21+Coefficients!$H$21)*$G25)))</f>
        <v>2.3639287745082442</v>
      </c>
      <c r="J25" s="25">
        <f>IF('Peak Areas'!M21=0,0,((('Peak Areas'!M21*Coefficients!$G$20+Coefficients!$H$20)*$G25)))</f>
        <v>4.800662399488921</v>
      </c>
      <c r="K25" s="25">
        <f>IF('Peak Areas'!N21=0,0,((('Peak Areas'!N21*Coefficients!$G$41+Coefficients!$H$41)*$G25)))</f>
        <v>3.0777400305761683E-2</v>
      </c>
      <c r="L25" s="25">
        <f>IF('Peak Areas'!O21=0,0,((('Peak Areas'!O21*Coefficients!$G$10+Coefficients!$H$10)*$G25)))</f>
        <v>0</v>
      </c>
      <c r="M25" s="25">
        <f>IF('Peak Areas'!P21=0,0,((('Peak Areas'!P21*Coefficients!$G$32+Coefficients!$H$32)*$G25)))</f>
        <v>22.011872290987615</v>
      </c>
      <c r="N25" s="25">
        <f>IF('Peak Areas'!Q21=0,0,((('Peak Areas'!Q21*Coefficients!$G$11+Coefficients!$H$11)*$G25)))</f>
        <v>0</v>
      </c>
      <c r="O25" s="25">
        <f>IF('Peak Areas'!R21=0,0,((('Peak Areas'!R21*Coefficients!$G$39+Coefficients!$H$39)*$G25)))</f>
        <v>0</v>
      </c>
      <c r="P25" s="25">
        <f>IF('Peak Areas'!S21=0,0,((('Peak Areas'!S21*Coefficients!$G$46+Coefficients!$H$46)*$G25)))</f>
        <v>0</v>
      </c>
      <c r="Q25" s="25">
        <f>IF('Peak Areas'!T21=0,0,((('Peak Areas'!T21*Coefficients!$G$51+Coefficients!$H$51)*$G25)))</f>
        <v>0.20038957381961928</v>
      </c>
      <c r="R25" s="25">
        <f>IF('Peak Areas'!U21=0,0,((('Peak Areas'!U21*Coefficients!$G$26+Coefficients!$H$26)*$G25)))</f>
        <v>3.5556266049297687</v>
      </c>
      <c r="S25" s="25">
        <f>IF('Peak Areas'!V21=0,0,((('Peak Areas'!V21*Coefficients!$G$13+Coefficients!$H$13)*$G25)))</f>
        <v>0.17843953346747976</v>
      </c>
      <c r="T25" s="25">
        <f>IF('Peak Areas'!W21=0,0,((('Peak Areas'!W21*Coefficients!$G$12+Coefficients!$H$12)*$G25)))</f>
        <v>0.18788884924130816</v>
      </c>
      <c r="U25" s="25">
        <f>IF('Peak Areas'!X21=0,0,((('Peak Areas'!X21*Coefficients!$G$27+Coefficients!$H$27)*$G25)))</f>
        <v>1.0293487380973458</v>
      </c>
      <c r="V25" s="25">
        <f>IF('Peak Areas'!Y21=0,0,((('Peak Areas'!Y21*Coefficients!$G$34+Coefficients!$H$34)*$G25)))</f>
        <v>7.4553456708356863E-2</v>
      </c>
      <c r="W25" s="25">
        <f>IF('Peak Areas'!Z21=0,0,((('Peak Areas'!Z21*Coefficients!$G$52+Coefficients!$H$52)*$G25)))</f>
        <v>0.59017192392418527</v>
      </c>
      <c r="X25" s="25">
        <f>IF('Peak Areas'!AA21=0,0,((('Peak Areas'!AA21*Coefficients!$G$33+Coefficients!$H$33)*$G25)))</f>
        <v>0</v>
      </c>
      <c r="Y25" s="25">
        <f>IF('Peak Areas'!AC21=0,0,((('Peak Areas'!AC21*Coefficients!$G$19+Coefficients!$H$19)*$G25)))</f>
        <v>0.33979806557475595</v>
      </c>
      <c r="Z25" s="25">
        <f>IF('Peak Areas'!AD21=0,0,((('Peak Areas'!AD21*Coefficients!$G$18+Coefficients!$H$18)*$G25)))</f>
        <v>0.56791665586316864</v>
      </c>
      <c r="AA25" s="25">
        <f>IF('Peak Areas'!AE21=0,0,((('Peak Areas'!AE21*Coefficients!$G$18+Coefficients!$H$18)*$G25)))</f>
        <v>38.932888524726764</v>
      </c>
      <c r="AB25" s="25">
        <f>IF('Peak Areas'!AF21=0,0,((('Peak Areas'!AF21*Coefficients!$G$18+Coefficients!$H$18)*$G25)))</f>
        <v>2.2245526311622266</v>
      </c>
      <c r="AC25" s="25">
        <f>IF('Peak Areas'!AG21=0,0,((('Peak Areas'!AG21*Coefficients!$G$7+Coefficients!$H$7)*$G25)))</f>
        <v>5.9659260830334404E-2</v>
      </c>
      <c r="AD25" s="25">
        <f>IF('Peak Areas'!AH21=0,0,((('Peak Areas'!AH21*Coefficients!$G$6+Coefficients!$H$6)*$G25)))</f>
        <v>2.571343560326965</v>
      </c>
      <c r="AF25" s="25">
        <f>IF('Peak Areas'!K21=0,0,((('Peak Areas'!K21*Coefficients!$G$22+Coefficients!$H$22)*$G25)))</f>
        <v>0</v>
      </c>
      <c r="AG25" s="25">
        <f t="shared" si="0"/>
        <v>38.932888524726764</v>
      </c>
      <c r="AH25" s="25">
        <f t="shared" si="1"/>
        <v>41.725357811752161</v>
      </c>
    </row>
    <row r="26" spans="1:34">
      <c r="A26" s="2" t="str">
        <f>'Peak Areas'!A22</f>
        <v>DIN B</v>
      </c>
      <c r="B26" s="56">
        <f>'Peak Areas'!B22</f>
        <v>0</v>
      </c>
      <c r="C26" s="2">
        <f>'Peak Areas'!C22</f>
        <v>0</v>
      </c>
      <c r="D26" s="2">
        <f>'Peak Areas'!D22</f>
        <v>0</v>
      </c>
      <c r="E26" s="2">
        <f>'Peak Areas'!E22</f>
        <v>0</v>
      </c>
      <c r="F26" s="25">
        <f>'Peak Areas'!F22</f>
        <v>0.1</v>
      </c>
      <c r="G26" s="25">
        <f>((1/'Peak Areas'!$G22)*(('Peak Areas'!$H22+('Internal Standard'!$E$10/1000))/'Peak Areas'!$F22)*'Peak Areas'!$J22)*H26</f>
        <v>6.6152297537255336E-2</v>
      </c>
      <c r="H26" s="25">
        <f>(('Internal Standard'!$F$13*('Peak Areas'!G22/'Internal Standard'!$C$10))/'Peak Areas'!AB22)</f>
        <v>1.1141439585221953</v>
      </c>
      <c r="I26" s="25">
        <f>IF('Peak Areas'!L22=0,0,((('Peak Areas'!L22*Coefficients!$G$21+Coefficients!$H$21)*$G26)))</f>
        <v>0.86060642841994506</v>
      </c>
      <c r="J26" s="25">
        <f>IF('Peak Areas'!M22=0,0,((('Peak Areas'!M22*Coefficients!$G$20+Coefficients!$H$20)*$G26)))</f>
        <v>5.7310666349669148</v>
      </c>
      <c r="K26" s="25">
        <f>IF('Peak Areas'!N22=0,0,((('Peak Areas'!N22*Coefficients!$G$41+Coefficients!$H$41)*$G26)))</f>
        <v>5.7255585912720536E-2</v>
      </c>
      <c r="L26" s="25">
        <f>IF('Peak Areas'!O22=0,0,((('Peak Areas'!O22*Coefficients!$G$10+Coefficients!$H$10)*$G26)))</f>
        <v>0</v>
      </c>
      <c r="M26" s="25">
        <f>IF('Peak Areas'!P22=0,0,((('Peak Areas'!P22*Coefficients!$G$32+Coefficients!$H$32)*$G26)))</f>
        <v>24.873720696438468</v>
      </c>
      <c r="N26" s="25">
        <f>IF('Peak Areas'!Q22=0,0,((('Peak Areas'!Q22*Coefficients!$G$11+Coefficients!$H$11)*$G26)))</f>
        <v>0</v>
      </c>
      <c r="O26" s="25">
        <f>IF('Peak Areas'!R22=0,0,((('Peak Areas'!R22*Coefficients!$G$39+Coefficients!$H$39)*$G26)))</f>
        <v>0</v>
      </c>
      <c r="P26" s="25">
        <f>IF('Peak Areas'!S22=0,0,((('Peak Areas'!S22*Coefficients!$G$46+Coefficients!$H$46)*$G26)))</f>
        <v>0</v>
      </c>
      <c r="Q26" s="25">
        <f>IF('Peak Areas'!T22=0,0,((('Peak Areas'!T22*Coefficients!$G$51+Coefficients!$H$51)*$G26)))</f>
        <v>0.1965582441234314</v>
      </c>
      <c r="R26" s="25">
        <f>IF('Peak Areas'!U22=0,0,((('Peak Areas'!U22*Coefficients!$G$26+Coefficients!$H$26)*$G26)))</f>
        <v>2.777751233488694</v>
      </c>
      <c r="S26" s="25">
        <f>IF('Peak Areas'!V22=0,0,((('Peak Areas'!V22*Coefficients!$G$13+Coefficients!$H$13)*$G26)))</f>
        <v>8.5987306492794957E-2</v>
      </c>
      <c r="T26" s="25">
        <f>IF('Peak Areas'!W22=0,0,((('Peak Areas'!W22*Coefficients!$G$12+Coefficients!$H$12)*$G26)))</f>
        <v>0.16952378539724008</v>
      </c>
      <c r="U26" s="25">
        <f>IF('Peak Areas'!X22=0,0,((('Peak Areas'!X22*Coefficients!$G$27+Coefficients!$H$27)*$G26)))</f>
        <v>0.43090366160696247</v>
      </c>
      <c r="V26" s="25">
        <f>IF('Peak Areas'!Y22=0,0,((('Peak Areas'!Y22*Coefficients!$G$34+Coefficients!$H$34)*$G26)))</f>
        <v>7.7478375290217588E-2</v>
      </c>
      <c r="W26" s="25">
        <f>IF('Peak Areas'!Z22=0,0,((('Peak Areas'!Z22*Coefficients!$G$52+Coefficients!$H$52)*$G26)))</f>
        <v>0.5093314337540783</v>
      </c>
      <c r="X26" s="25">
        <f>IF('Peak Areas'!AA22=0,0,((('Peak Areas'!AA22*Coefficients!$G$33+Coefficients!$H$33)*$G26)))</f>
        <v>0</v>
      </c>
      <c r="Y26" s="25">
        <f>IF('Peak Areas'!AC22=0,0,((('Peak Areas'!AC22*Coefficients!$G$19+Coefficients!$H$19)*$G26)))</f>
        <v>0.35648521872788319</v>
      </c>
      <c r="Z26" s="25">
        <f>IF('Peak Areas'!AD22=0,0,((('Peak Areas'!AD22*Coefficients!$G$18+Coefficients!$H$18)*$G26)))</f>
        <v>0.70080452056597398</v>
      </c>
      <c r="AA26" s="25">
        <f>IF('Peak Areas'!AE22=0,0,((('Peak Areas'!AE22*Coefficients!$G$18+Coefficients!$H$18)*$G26)))</f>
        <v>42.501406752115514</v>
      </c>
      <c r="AB26" s="25">
        <f>IF('Peak Areas'!AF22=0,0,((('Peak Areas'!AF22*Coefficients!$G$18+Coefficients!$H$18)*$G26)))</f>
        <v>2.3769851290905395</v>
      </c>
      <c r="AC26" s="25">
        <f>IF('Peak Areas'!AG22=0,0,((('Peak Areas'!AG22*Coefficients!$G$7+Coefficients!$H$7)*$G26)))</f>
        <v>3.4987795688609137E-2</v>
      </c>
      <c r="AD26" s="25">
        <f>IF('Peak Areas'!AH22=0,0,((('Peak Areas'!AH22*Coefficients!$G$6+Coefficients!$H$6)*$G26)))</f>
        <v>2.5730323516557494</v>
      </c>
      <c r="AF26" s="25">
        <f>IF('Peak Areas'!K22=0,0,((('Peak Areas'!K22*Coefficients!$G$22+Coefficients!$H$22)*$G26)))</f>
        <v>0</v>
      </c>
      <c r="AG26" s="25">
        <f t="shared" si="0"/>
        <v>42.501406752115514</v>
      </c>
      <c r="AH26" s="25">
        <f t="shared" si="1"/>
        <v>45.57919640177203</v>
      </c>
    </row>
    <row r="27" spans="1:34">
      <c r="A27" s="2" t="str">
        <f>'Peak Areas'!A23</f>
        <v>DIN C</v>
      </c>
      <c r="B27" s="56">
        <f>'Peak Areas'!B23</f>
        <v>0</v>
      </c>
      <c r="C27" s="2">
        <f>'Peak Areas'!C23</f>
        <v>0</v>
      </c>
      <c r="D27" s="2">
        <f>'Peak Areas'!D23</f>
        <v>0</v>
      </c>
      <c r="E27" s="2">
        <f>'Peak Areas'!E23</f>
        <v>0</v>
      </c>
      <c r="F27" s="25">
        <f>'Peak Areas'!F23</f>
        <v>0.1</v>
      </c>
      <c r="G27" s="25">
        <f>((1/'Peak Areas'!$G23)*(('Peak Areas'!$H23+('Internal Standard'!$E$10/1000))/'Peak Areas'!$F23)*'Peak Areas'!$J23)*H27</f>
        <v>6.7267711443924516E-2</v>
      </c>
      <c r="H27" s="25">
        <f>(('Internal Standard'!$F$13*('Peak Areas'!G23/'Internal Standard'!$C$10))/'Peak Areas'!AB23)</f>
        <v>1.1329298769503078</v>
      </c>
      <c r="I27" s="25">
        <f>IF('Peak Areas'!L23=0,0,((('Peak Areas'!L23*Coefficients!$G$21+Coefficients!$H$21)*$G27)))</f>
        <v>0.73451853807840695</v>
      </c>
      <c r="J27" s="25">
        <f>IF('Peak Areas'!M23=0,0,((('Peak Areas'!M23*Coefficients!$G$20+Coefficients!$H$20)*$G27)))</f>
        <v>5.4144919895535351</v>
      </c>
      <c r="K27" s="25">
        <f>IF('Peak Areas'!N23=0,0,((('Peak Areas'!N23*Coefficients!$G$41+Coefficients!$H$41)*$G27)))</f>
        <v>3.84989065804026E-2</v>
      </c>
      <c r="L27" s="25">
        <f>IF('Peak Areas'!O23=0,0,((('Peak Areas'!O23*Coefficients!$G$10+Coefficients!$H$10)*$G27)))</f>
        <v>0</v>
      </c>
      <c r="M27" s="25">
        <f>IF('Peak Areas'!P23=0,0,((('Peak Areas'!P23*Coefficients!$G$32+Coefficients!$H$32)*$G27)))</f>
        <v>25.702232668896411</v>
      </c>
      <c r="N27" s="25">
        <f>IF('Peak Areas'!Q23=0,0,((('Peak Areas'!Q23*Coefficients!$G$11+Coefficients!$H$11)*$G27)))</f>
        <v>0</v>
      </c>
      <c r="O27" s="25">
        <f>IF('Peak Areas'!R23=0,0,((('Peak Areas'!R23*Coefficients!$G$39+Coefficients!$H$39)*$G27)))</f>
        <v>0</v>
      </c>
      <c r="P27" s="25">
        <f>IF('Peak Areas'!S23=0,0,((('Peak Areas'!S23*Coefficients!$G$46+Coefficients!$H$46)*$G27)))</f>
        <v>0</v>
      </c>
      <c r="Q27" s="25">
        <f>IF('Peak Areas'!T23=0,0,((('Peak Areas'!T23*Coefficients!$G$51+Coefficients!$H$51)*$G27)))</f>
        <v>0.226006705442685</v>
      </c>
      <c r="R27" s="25">
        <f>IF('Peak Areas'!U23=0,0,((('Peak Areas'!U23*Coefficients!$G$26+Coefficients!$H$26)*$G27)))</f>
        <v>3.9444274917245195</v>
      </c>
      <c r="S27" s="25">
        <f>IF('Peak Areas'!V23=0,0,((('Peak Areas'!V23*Coefficients!$G$13+Coefficients!$H$13)*$G27)))</f>
        <v>6.3576092099701206E-2</v>
      </c>
      <c r="T27" s="25">
        <f>IF('Peak Areas'!W23=0,0,((('Peak Areas'!W23*Coefficients!$G$12+Coefficients!$H$12)*$G27)))</f>
        <v>0.21021117268474648</v>
      </c>
      <c r="U27" s="25">
        <f>IF('Peak Areas'!X23=0,0,((('Peak Areas'!X23*Coefficients!$G$27+Coefficients!$H$27)*$G27)))</f>
        <v>1.0339430892645463</v>
      </c>
      <c r="V27" s="25">
        <f>IF('Peak Areas'!Y23=0,0,((('Peak Areas'!Y23*Coefficients!$G$34+Coefficients!$H$34)*$G27)))</f>
        <v>8.9308843990977285E-2</v>
      </c>
      <c r="W27" s="25">
        <f>IF('Peak Areas'!Z23=0,0,((('Peak Areas'!Z23*Coefficients!$G$52+Coefficients!$H$52)*$G27)))</f>
        <v>0.51661221677903624</v>
      </c>
      <c r="X27" s="25">
        <f>IF('Peak Areas'!AA23=0,0,((('Peak Areas'!AA23*Coefficients!$G$33+Coefficients!$H$33)*$G27)))</f>
        <v>0</v>
      </c>
      <c r="Y27" s="25">
        <f>IF('Peak Areas'!AC23=0,0,((('Peak Areas'!AC23*Coefficients!$G$19+Coefficients!$H$19)*$G27)))</f>
        <v>0.43064036947921958</v>
      </c>
      <c r="Z27" s="25">
        <f>IF('Peak Areas'!AD23=0,0,((('Peak Areas'!AD23*Coefficients!$G$18+Coefficients!$H$18)*$G27)))</f>
        <v>0.69837401925408304</v>
      </c>
      <c r="AA27" s="25">
        <f>IF('Peak Areas'!AE23=0,0,((('Peak Areas'!AE23*Coefficients!$G$18+Coefficients!$H$18)*$G27)))</f>
        <v>44.397789528061253</v>
      </c>
      <c r="AB27" s="25">
        <f>IF('Peak Areas'!AF23=0,0,((('Peak Areas'!AF23*Coefficients!$G$18+Coefficients!$H$18)*$G27)))</f>
        <v>2.6736829461763545</v>
      </c>
      <c r="AC27" s="25">
        <f>IF('Peak Areas'!AG23=0,0,((('Peak Areas'!AG23*Coefficients!$G$7+Coefficients!$H$7)*$G27)))</f>
        <v>5.0207558337258672E-2</v>
      </c>
      <c r="AD27" s="25">
        <f>IF('Peak Areas'!AH23=0,0,((('Peak Areas'!AH23*Coefficients!$G$6+Coefficients!$H$6)*$G27)))</f>
        <v>2.835219648510479</v>
      </c>
      <c r="AF27" s="25">
        <f>IF('Peak Areas'!K23=0,0,((('Peak Areas'!K23*Coefficients!$G$22+Coefficients!$H$22)*$G27)))</f>
        <v>0</v>
      </c>
      <c r="AG27" s="25">
        <f t="shared" si="0"/>
        <v>44.397789528061253</v>
      </c>
      <c r="AH27" s="25">
        <f t="shared" si="1"/>
        <v>47.769846493491691</v>
      </c>
    </row>
    <row r="28" spans="1:34">
      <c r="A28" s="2" t="str">
        <f>'Peak Areas'!A24</f>
        <v>DIN D</v>
      </c>
      <c r="B28" s="56">
        <f>'Peak Areas'!B24</f>
        <v>0</v>
      </c>
      <c r="C28" s="2">
        <f>'Peak Areas'!C24</f>
        <v>0</v>
      </c>
      <c r="D28" s="2">
        <f>'Peak Areas'!D24</f>
        <v>0</v>
      </c>
      <c r="E28" s="2">
        <f>'Peak Areas'!E24</f>
        <v>0</v>
      </c>
      <c r="F28" s="25">
        <f>'Peak Areas'!F24</f>
        <v>0.1</v>
      </c>
      <c r="G28" s="25">
        <f>((1/'Peak Areas'!$G24)*(('Peak Areas'!$H24+('Internal Standard'!$E$10/1000))/'Peak Areas'!$F24)*'Peak Areas'!$J24)*H28</f>
        <v>6.6749184493695685E-2</v>
      </c>
      <c r="H28" s="25">
        <f>(('Internal Standard'!$F$13*('Peak Areas'!G24/'Internal Standard'!$C$10))/'Peak Areas'!AB24)</f>
        <v>1.1241967914727695</v>
      </c>
      <c r="I28" s="25">
        <f>IF('Peak Areas'!L24=0,0,((('Peak Areas'!L24*Coefficients!$G$21+Coefficients!$H$21)*$G28)))</f>
        <v>0.50247656445549471</v>
      </c>
      <c r="J28" s="25">
        <f>IF('Peak Areas'!M24=0,0,((('Peak Areas'!M24*Coefficients!$G$20+Coefficients!$H$20)*$G28)))</f>
        <v>4.9741890977799939</v>
      </c>
      <c r="K28" s="25">
        <f>IF('Peak Areas'!N24=0,0,((('Peak Areas'!N24*Coefficients!$G$41+Coefficients!$H$41)*$G28)))</f>
        <v>4.0784462470964553E-2</v>
      </c>
      <c r="L28" s="25">
        <f>IF('Peak Areas'!O24=0,0,((('Peak Areas'!O24*Coefficients!$G$10+Coefficients!$H$10)*$G28)))</f>
        <v>0</v>
      </c>
      <c r="M28" s="25">
        <f>IF('Peak Areas'!P24=0,0,((('Peak Areas'!P24*Coefficients!$G$32+Coefficients!$H$32)*$G28)))</f>
        <v>23.789044302196395</v>
      </c>
      <c r="N28" s="25">
        <f>IF('Peak Areas'!Q24=0,0,((('Peak Areas'!Q24*Coefficients!$G$11+Coefficients!$H$11)*$G28)))</f>
        <v>0</v>
      </c>
      <c r="O28" s="25">
        <f>IF('Peak Areas'!R24=0,0,((('Peak Areas'!R24*Coefficients!$G$39+Coefficients!$H$39)*$G28)))</f>
        <v>0</v>
      </c>
      <c r="P28" s="25">
        <f>IF('Peak Areas'!S24=0,0,((('Peak Areas'!S24*Coefficients!$G$46+Coefficients!$H$46)*$G28)))</f>
        <v>0</v>
      </c>
      <c r="Q28" s="25">
        <f>IF('Peak Areas'!T24=0,0,((('Peak Areas'!T24*Coefficients!$G$51+Coefficients!$H$51)*$G28)))</f>
        <v>0.23031661007502474</v>
      </c>
      <c r="R28" s="25">
        <f>IF('Peak Areas'!U24=0,0,((('Peak Areas'!U24*Coefficients!$G$26+Coefficients!$H$26)*$G28)))</f>
        <v>4.0293687577585171</v>
      </c>
      <c r="S28" s="25">
        <f>IF('Peak Areas'!V24=0,0,((('Peak Areas'!V24*Coefficients!$G$13+Coefficients!$H$13)*$G28)))</f>
        <v>9.6203797019666693E-2</v>
      </c>
      <c r="T28" s="25">
        <f>IF('Peak Areas'!W24=0,0,((('Peak Areas'!W24*Coefficients!$G$12+Coefficients!$H$12)*$G28)))</f>
        <v>0.1848366876635304</v>
      </c>
      <c r="U28" s="25">
        <f>IF('Peak Areas'!X24=0,0,((('Peak Areas'!X24*Coefficients!$G$27+Coefficients!$H$27)*$G28)))</f>
        <v>1.1346376245554921</v>
      </c>
      <c r="V28" s="25">
        <f>IF('Peak Areas'!Y24=0,0,((('Peak Areas'!Y24*Coefficients!$G$34+Coefficients!$H$34)*$G28)))</f>
        <v>8.0292767965161452E-2</v>
      </c>
      <c r="W28" s="25">
        <f>IF('Peak Areas'!Z24=0,0,((('Peak Areas'!Z24*Coefficients!$G$52+Coefficients!$H$52)*$G28)))</f>
        <v>0.6123605459992677</v>
      </c>
      <c r="X28" s="25">
        <f>IF('Peak Areas'!AA24=0,0,((('Peak Areas'!AA24*Coefficients!$G$33+Coefficients!$H$33)*$G28)))</f>
        <v>0.10769141495398919</v>
      </c>
      <c r="Y28" s="25">
        <f>IF('Peak Areas'!AC24=0,0,((('Peak Areas'!AC24*Coefficients!$G$19+Coefficients!$H$19)*$G28)))</f>
        <v>0.39366344540780912</v>
      </c>
      <c r="Z28" s="25">
        <f>IF('Peak Areas'!AD24=0,0,((('Peak Areas'!AD24*Coefficients!$G$18+Coefficients!$H$18)*$G28)))</f>
        <v>0.63808646624635279</v>
      </c>
      <c r="AA28" s="25">
        <f>IF('Peak Areas'!AE24=0,0,((('Peak Areas'!AE24*Coefficients!$G$18+Coefficients!$H$18)*$G28)))</f>
        <v>42.432676374357044</v>
      </c>
      <c r="AB28" s="25">
        <f>IF('Peak Areas'!AF24=0,0,((('Peak Areas'!AF24*Coefficients!$G$18+Coefficients!$H$18)*$G28)))</f>
        <v>2.55192862250806</v>
      </c>
      <c r="AC28" s="25">
        <f>IF('Peak Areas'!AG24=0,0,((('Peak Areas'!AG24*Coefficients!$G$7+Coefficients!$H$7)*$G28)))</f>
        <v>7.0083314482655312E-2</v>
      </c>
      <c r="AD28" s="25">
        <f>IF('Peak Areas'!AH24=0,0,((('Peak Areas'!AH24*Coefficients!$G$6+Coefficients!$H$6)*$G28)))</f>
        <v>2.9436027987339095</v>
      </c>
      <c r="AF28" s="25">
        <f>IF('Peak Areas'!K24=0,0,((('Peak Areas'!K24*Coefficients!$G$22+Coefficients!$H$22)*$G28)))</f>
        <v>0</v>
      </c>
      <c r="AG28" s="25">
        <f t="shared" si="0"/>
        <v>42.432676374357044</v>
      </c>
      <c r="AH28" s="25">
        <f t="shared" si="1"/>
        <v>45.622691463111451</v>
      </c>
    </row>
    <row r="29" spans="1:34">
      <c r="A29" s="2" t="str">
        <f>'Peak Areas'!A25</f>
        <v>DIN E</v>
      </c>
      <c r="B29" s="56">
        <f>'Peak Areas'!B25</f>
        <v>0</v>
      </c>
      <c r="C29" s="2">
        <f>'Peak Areas'!C25</f>
        <v>0</v>
      </c>
      <c r="D29" s="2">
        <f>'Peak Areas'!D25</f>
        <v>0</v>
      </c>
      <c r="E29" s="2">
        <f>'Peak Areas'!E25</f>
        <v>0</v>
      </c>
      <c r="F29" s="25">
        <f>'Peak Areas'!F25</f>
        <v>0.1</v>
      </c>
      <c r="G29" s="25">
        <f>((1/'Peak Areas'!$G25)*(('Peak Areas'!$H25+('Internal Standard'!$E$10/1000))/'Peak Areas'!$F25)*'Peak Areas'!$J25)*H29</f>
        <v>6.6828502615386823E-2</v>
      </c>
      <c r="H29" s="25">
        <f>(('Internal Standard'!$F$13*('Peak Areas'!G25/'Internal Standard'!$C$10))/'Peak Areas'!AB25)</f>
        <v>1.1255326756275676</v>
      </c>
      <c r="I29" s="25">
        <f>IF('Peak Areas'!L25=0,0,((('Peak Areas'!L25*Coefficients!$G$21+Coefficients!$H$21)*$G29)))</f>
        <v>0</v>
      </c>
      <c r="J29" s="25">
        <f>IF('Peak Areas'!M25=0,0,((('Peak Areas'!M25*Coefficients!$G$20+Coefficients!$H$20)*$G29)))</f>
        <v>6.0407765491497143</v>
      </c>
      <c r="K29" s="25">
        <f>IF('Peak Areas'!N25=0,0,((('Peak Areas'!N25*Coefficients!$G$41+Coefficients!$H$41)*$G29)))</f>
        <v>6.1574012958382177E-2</v>
      </c>
      <c r="L29" s="25">
        <f>IF('Peak Areas'!O25=0,0,((('Peak Areas'!O25*Coefficients!$G$10+Coefficients!$H$10)*$G29)))</f>
        <v>0</v>
      </c>
      <c r="M29" s="25">
        <f>IF('Peak Areas'!P25=0,0,((('Peak Areas'!P25*Coefficients!$G$32+Coefficients!$H$32)*$G29)))</f>
        <v>26.392543090676934</v>
      </c>
      <c r="N29" s="25">
        <f>IF('Peak Areas'!Q25=0,0,((('Peak Areas'!Q25*Coefficients!$G$11+Coefficients!$H$11)*$G29)))</f>
        <v>0</v>
      </c>
      <c r="O29" s="25">
        <f>IF('Peak Areas'!R25=0,0,((('Peak Areas'!R25*Coefficients!$G$39+Coefficients!$H$39)*$G29)))</f>
        <v>5.5952540257014703E-2</v>
      </c>
      <c r="P29" s="25">
        <f>IF('Peak Areas'!S25=0,0,((('Peak Areas'!S25*Coefficients!$G$46+Coefficients!$H$46)*$G29)))</f>
        <v>0</v>
      </c>
      <c r="Q29" s="25">
        <f>IF('Peak Areas'!T25=0,0,((('Peak Areas'!T25*Coefficients!$G$51+Coefficients!$H$51)*$G29)))</f>
        <v>0.23197803278758219</v>
      </c>
      <c r="R29" s="25">
        <f>IF('Peak Areas'!U25=0,0,((('Peak Areas'!U25*Coefficients!$G$26+Coefficients!$H$26)*$G29)))</f>
        <v>3.333182197036531</v>
      </c>
      <c r="S29" s="25">
        <f>IF('Peak Areas'!V25=0,0,((('Peak Areas'!V25*Coefficients!$G$13+Coefficients!$H$13)*$G29)))</f>
        <v>5.3764874323382818E-2</v>
      </c>
      <c r="T29" s="25">
        <f>IF('Peak Areas'!W25=0,0,((('Peak Areas'!W25*Coefficients!$G$12+Coefficients!$H$12)*$G29)))</f>
        <v>0.18721220401276858</v>
      </c>
      <c r="U29" s="25">
        <f>IF('Peak Areas'!X25=0,0,((('Peak Areas'!X25*Coefficients!$G$27+Coefficients!$H$27)*$G29)))</f>
        <v>0.49618676919878324</v>
      </c>
      <c r="V29" s="25">
        <f>IF('Peak Areas'!Y25=0,0,((('Peak Areas'!Y25*Coefficients!$G$34+Coefficients!$H$34)*$G29)))</f>
        <v>7.769073962629304E-2</v>
      </c>
      <c r="W29" s="25">
        <f>IF('Peak Areas'!Z25=0,0,((('Peak Areas'!Z25*Coefficients!$G$52+Coefficients!$H$52)*$G29)))</f>
        <v>0.54198156110128226</v>
      </c>
      <c r="X29" s="25">
        <f>IF('Peak Areas'!AA25=0,0,((('Peak Areas'!AA25*Coefficients!$G$33+Coefficients!$H$33)*$G29)))</f>
        <v>0</v>
      </c>
      <c r="Y29" s="25">
        <f>IF('Peak Areas'!AC25=0,0,((('Peak Areas'!AC25*Coefficients!$G$19+Coefficients!$H$19)*$G29)))</f>
        <v>0.37886687697148286</v>
      </c>
      <c r="Z29" s="25">
        <f>IF('Peak Areas'!AD25=0,0,((('Peak Areas'!AD25*Coefficients!$G$18+Coefficients!$H$18)*$G29)))</f>
        <v>0.82029055862262612</v>
      </c>
      <c r="AA29" s="25">
        <f>IF('Peak Areas'!AE25=0,0,((('Peak Areas'!AE25*Coefficients!$G$18+Coefficients!$H$18)*$G29)))</f>
        <v>47.100114723285358</v>
      </c>
      <c r="AB29" s="25">
        <f>IF('Peak Areas'!AF25=0,0,((('Peak Areas'!AF25*Coefficients!$G$18+Coefficients!$H$18)*$G29)))</f>
        <v>2.8580916411226487</v>
      </c>
      <c r="AC29" s="25">
        <f>IF('Peak Areas'!AG25=0,0,((('Peak Areas'!AG25*Coefficients!$G$7+Coefficients!$H$7)*$G29)))</f>
        <v>0.12291532960528559</v>
      </c>
      <c r="AD29" s="25">
        <f>IF('Peak Areas'!AH25=0,0,((('Peak Areas'!AH25*Coefficients!$G$6+Coefficients!$H$6)*$G29)))</f>
        <v>3.0992310263266734</v>
      </c>
      <c r="AF29" s="25">
        <f>IF('Peak Areas'!K25=0,0,((('Peak Areas'!K25*Coefficients!$G$22+Coefficients!$H$22)*$G29)))</f>
        <v>0</v>
      </c>
      <c r="AG29" s="25">
        <f t="shared" si="0"/>
        <v>47.100114723285358</v>
      </c>
      <c r="AH29" s="25">
        <f t="shared" si="1"/>
        <v>50.77849692303063</v>
      </c>
    </row>
    <row r="30" spans="1:34">
      <c r="A30" s="2" t="str">
        <f>'Peak Areas'!A26</f>
        <v>LP A</v>
      </c>
      <c r="B30" s="56">
        <f>'Peak Areas'!B26</f>
        <v>0</v>
      </c>
      <c r="C30" s="2">
        <f>'Peak Areas'!C26</f>
        <v>0</v>
      </c>
      <c r="D30" s="2">
        <f>'Peak Areas'!D26</f>
        <v>0</v>
      </c>
      <c r="E30" s="2">
        <f>'Peak Areas'!E26</f>
        <v>0</v>
      </c>
      <c r="F30" s="25">
        <f>'Peak Areas'!F26</f>
        <v>0.1</v>
      </c>
      <c r="G30" s="25">
        <f>((1/'Peak Areas'!$G26)*(('Peak Areas'!$H26+('Internal Standard'!$E$10/1000))/'Peak Areas'!$F26)*'Peak Areas'!$J26)*H30</f>
        <v>6.4891612801499007E-2</v>
      </c>
      <c r="H30" s="25">
        <f>(('Internal Standard'!$F$13*('Peak Areas'!G26/'Internal Standard'!$C$10))/'Peak Areas'!AB26)</f>
        <v>1.0929113734989309</v>
      </c>
      <c r="I30" s="25">
        <f>IF('Peak Areas'!L26=0,0,((('Peak Areas'!L26*Coefficients!$G$21+Coefficients!$H$21)*$G30)))</f>
        <v>0.13393623917501882</v>
      </c>
      <c r="J30" s="25">
        <f>IF('Peak Areas'!M26=0,0,((('Peak Areas'!M26*Coefficients!$G$20+Coefficients!$H$20)*$G30)))</f>
        <v>1.7384349213153261</v>
      </c>
      <c r="K30" s="25">
        <f>IF('Peak Areas'!N26=0,0,((('Peak Areas'!N26*Coefficients!$G$41+Coefficients!$H$41)*$G30)))</f>
        <v>1.2608575341885885E-2</v>
      </c>
      <c r="L30" s="25">
        <f>IF('Peak Areas'!O26=0,0,((('Peak Areas'!O26*Coefficients!$G$10+Coefficients!$H$10)*$G30)))</f>
        <v>0</v>
      </c>
      <c r="M30" s="25">
        <f>IF('Peak Areas'!P26=0,0,((('Peak Areas'!P26*Coefficients!$G$32+Coefficients!$H$32)*$G30)))</f>
        <v>8.6637876874356508</v>
      </c>
      <c r="N30" s="25">
        <f>IF('Peak Areas'!Q26=0,0,((('Peak Areas'!Q26*Coefficients!$G$11+Coefficients!$H$11)*$G30)))</f>
        <v>0</v>
      </c>
      <c r="O30" s="25">
        <f>IF('Peak Areas'!R26=0,0,((('Peak Areas'!R26*Coefficients!$G$39+Coefficients!$H$39)*$G30)))</f>
        <v>0.20665277800229823</v>
      </c>
      <c r="P30" s="25">
        <f>IF('Peak Areas'!S26=0,0,((('Peak Areas'!S26*Coefficients!$G$46+Coefficients!$H$46)*$G30)))</f>
        <v>0.27691075934551601</v>
      </c>
      <c r="Q30" s="25">
        <f>IF('Peak Areas'!T26=0,0,((('Peak Areas'!T26*Coefficients!$G$51+Coefficients!$H$51)*$G30)))</f>
        <v>0.16487490921750861</v>
      </c>
      <c r="R30" s="25">
        <f>IF('Peak Areas'!U26=0,0,((('Peak Areas'!U26*Coefficients!$G$26+Coefficients!$H$26)*$G30)))</f>
        <v>1.3667969562313804</v>
      </c>
      <c r="S30" s="25">
        <f>IF('Peak Areas'!V26=0,0,((('Peak Areas'!V26*Coefficients!$G$13+Coefficients!$H$13)*$G30)))</f>
        <v>0.26960784915144692</v>
      </c>
      <c r="T30" s="25">
        <f>IF('Peak Areas'!W26=0,0,((('Peak Areas'!W26*Coefficients!$G$12+Coefficients!$H$12)*$G30)))</f>
        <v>0.16621727083593085</v>
      </c>
      <c r="U30" s="25">
        <f>IF('Peak Areas'!X26=0,0,((('Peak Areas'!X26*Coefficients!$G$27+Coefficients!$H$27)*$G30)))</f>
        <v>0.26634508067326412</v>
      </c>
      <c r="V30" s="25">
        <f>IF('Peak Areas'!Y26=0,0,((('Peak Areas'!Y26*Coefficients!$G$34+Coefficients!$H$34)*$G30)))</f>
        <v>7.4497394759659233E-2</v>
      </c>
      <c r="W30" s="25">
        <f>IF('Peak Areas'!Z26=0,0,((('Peak Areas'!Z26*Coefficients!$G$52+Coefficients!$H$52)*$G30)))</f>
        <v>0.50388024240927876</v>
      </c>
      <c r="X30" s="25">
        <f>IF('Peak Areas'!AA26=0,0,((('Peak Areas'!AA26*Coefficients!$G$33+Coefficients!$H$33)*$G30)))</f>
        <v>5.2515323723385493E-2</v>
      </c>
      <c r="Y30" s="25">
        <f>IF('Peak Areas'!AC26=0,0,((('Peak Areas'!AC26*Coefficients!$G$19+Coefficients!$H$19)*$G30)))</f>
        <v>0.36637736062183224</v>
      </c>
      <c r="Z30" s="25">
        <f>IF('Peak Areas'!AD26=0,0,((('Peak Areas'!AD26*Coefficients!$G$18+Coefficients!$H$18)*$G30)))</f>
        <v>0.2860175639269818</v>
      </c>
      <c r="AA30" s="25">
        <f>IF('Peak Areas'!AE26=0,0,((('Peak Areas'!AE26*Coefficients!$G$18+Coefficients!$H$18)*$G30)))</f>
        <v>15.541202298130383</v>
      </c>
      <c r="AB30" s="25">
        <f>IF('Peak Areas'!AF26=0,0,((('Peak Areas'!AF26*Coefficients!$G$18+Coefficients!$H$18)*$G30)))</f>
        <v>0.96745375381525012</v>
      </c>
      <c r="AC30" s="25">
        <f>IF('Peak Areas'!AG26=0,0,((('Peak Areas'!AG26*Coefficients!$G$7+Coefficients!$H$7)*$G30)))</f>
        <v>8.5357104105496961E-2</v>
      </c>
      <c r="AD30" s="25">
        <f>IF('Peak Areas'!AH26=0,0,((('Peak Areas'!AH26*Coefficients!$G$6+Coefficients!$H$6)*$G30)))</f>
        <v>1.1799822453482405</v>
      </c>
      <c r="AF30" s="25">
        <f>IF('Peak Areas'!K26=0,0,((('Peak Areas'!K26*Coefficients!$G$22+Coefficients!$H$22)*$G30)))</f>
        <v>0</v>
      </c>
      <c r="AG30" s="25">
        <f t="shared" si="0"/>
        <v>15.541202298130383</v>
      </c>
      <c r="AH30" s="25">
        <f t="shared" si="1"/>
        <v>16.794673615872615</v>
      </c>
    </row>
    <row r="31" spans="1:34">
      <c r="A31" s="2" t="str">
        <f>'Peak Areas'!A27</f>
        <v>LP B</v>
      </c>
      <c r="B31" s="56">
        <f>'Peak Areas'!B27</f>
        <v>0</v>
      </c>
      <c r="C31" s="2">
        <f>'Peak Areas'!C27</f>
        <v>0</v>
      </c>
      <c r="D31" s="2">
        <f>'Peak Areas'!D27</f>
        <v>0</v>
      </c>
      <c r="E31" s="2">
        <f>'Peak Areas'!E27</f>
        <v>0</v>
      </c>
      <c r="F31" s="25">
        <f>'Peak Areas'!F27</f>
        <v>0.1</v>
      </c>
      <c r="G31" s="25">
        <f>((1/'Peak Areas'!$G27)*(('Peak Areas'!$H27+('Internal Standard'!$E$10/1000))/'Peak Areas'!$F27)*'Peak Areas'!$J27)*H31</f>
        <v>6.8954503628055622E-2</v>
      </c>
      <c r="H31" s="25">
        <f>(('Internal Standard'!$F$13*('Peak Areas'!G27/'Internal Standard'!$C$10))/'Peak Areas'!AB27)</f>
        <v>1.1613390084725159</v>
      </c>
      <c r="I31" s="25">
        <f>IF('Peak Areas'!L27=0,0,((('Peak Areas'!L27*Coefficients!$G$21+Coefficients!$H$21)*$G31)))</f>
        <v>0.47068972562763783</v>
      </c>
      <c r="J31" s="25">
        <f>IF('Peak Areas'!M27=0,0,((('Peak Areas'!M27*Coefficients!$G$20+Coefficients!$H$20)*$G31)))</f>
        <v>1.2758712320236427</v>
      </c>
      <c r="K31" s="25">
        <f>IF('Peak Areas'!N27=0,0,((('Peak Areas'!N27*Coefficients!$G$41+Coefficients!$H$41)*$G31)))</f>
        <v>5.8855515288455239E-3</v>
      </c>
      <c r="L31" s="25">
        <f>IF('Peak Areas'!O27=0,0,((('Peak Areas'!O27*Coefficients!$G$10+Coefficients!$H$10)*$G31)))</f>
        <v>0</v>
      </c>
      <c r="M31" s="25">
        <f>IF('Peak Areas'!P27=0,0,((('Peak Areas'!P27*Coefficients!$G$32+Coefficients!$H$32)*$G31)))</f>
        <v>6.5457558933653459</v>
      </c>
      <c r="N31" s="25">
        <f>IF('Peak Areas'!Q27=0,0,((('Peak Areas'!Q27*Coefficients!$G$11+Coefficients!$H$11)*$G31)))</f>
        <v>0</v>
      </c>
      <c r="O31" s="25">
        <f>IF('Peak Areas'!R27=0,0,((('Peak Areas'!R27*Coefficients!$G$39+Coefficients!$H$39)*$G31)))</f>
        <v>0.26628494685799081</v>
      </c>
      <c r="P31" s="25">
        <f>IF('Peak Areas'!S27=0,0,((('Peak Areas'!S27*Coefficients!$G$46+Coefficients!$H$46)*$G31)))</f>
        <v>0.16015575738892865</v>
      </c>
      <c r="Q31" s="25">
        <f>IF('Peak Areas'!T27=0,0,((('Peak Areas'!T27*Coefficients!$G$51+Coefficients!$H$51)*$G31)))</f>
        <v>0.12016179538743953</v>
      </c>
      <c r="R31" s="25">
        <f>IF('Peak Areas'!U27=0,0,((('Peak Areas'!U27*Coefficients!$G$26+Coefficients!$H$26)*$G31)))</f>
        <v>1.3319211412800451</v>
      </c>
      <c r="S31" s="25">
        <f>IF('Peak Areas'!V27=0,0,((('Peak Areas'!V27*Coefficients!$G$13+Coefficients!$H$13)*$G31)))</f>
        <v>0.23094709464914051</v>
      </c>
      <c r="T31" s="25">
        <f>IF('Peak Areas'!W27=0,0,((('Peak Areas'!W27*Coefficients!$G$12+Coefficients!$H$12)*$G31)))</f>
        <v>0.1394101842302535</v>
      </c>
      <c r="U31" s="25">
        <f>IF('Peak Areas'!X27=0,0,((('Peak Areas'!X27*Coefficients!$G$27+Coefficients!$H$27)*$G31)))</f>
        <v>0.23418395818445972</v>
      </c>
      <c r="V31" s="25">
        <f>IF('Peak Areas'!Y27=0,0,((('Peak Areas'!Y27*Coefficients!$G$34+Coefficients!$H$34)*$G31)))</f>
        <v>6.6464551522152276E-2</v>
      </c>
      <c r="W31" s="25">
        <f>IF('Peak Areas'!Z27=0,0,((('Peak Areas'!Z27*Coefficients!$G$52+Coefficients!$H$52)*$G31)))</f>
        <v>0.54948350703839655</v>
      </c>
      <c r="X31" s="25">
        <f>IF('Peak Areas'!AA27=0,0,((('Peak Areas'!AA27*Coefficients!$G$33+Coefficients!$H$33)*$G31)))</f>
        <v>4.3546307147170497E-2</v>
      </c>
      <c r="Y31" s="25">
        <f>IF('Peak Areas'!AC27=0,0,((('Peak Areas'!AC27*Coefficients!$G$19+Coefficients!$H$19)*$G31)))</f>
        <v>0.28953520976890562</v>
      </c>
      <c r="Z31" s="25">
        <f>IF('Peak Areas'!AD27=0,0,((('Peak Areas'!AD27*Coefficients!$G$18+Coefficients!$H$18)*$G31)))</f>
        <v>0.14949055052187654</v>
      </c>
      <c r="AA31" s="25">
        <f>IF('Peak Areas'!AE27=0,0,((('Peak Areas'!AE27*Coefficients!$G$18+Coefficients!$H$18)*$G31)))</f>
        <v>10.637358128926421</v>
      </c>
      <c r="AB31" s="25">
        <f>IF('Peak Areas'!AF27=0,0,((('Peak Areas'!AF27*Coefficients!$G$18+Coefficients!$H$18)*$G31)))</f>
        <v>0.70227090711583062</v>
      </c>
      <c r="AC31" s="25">
        <f>IF('Peak Areas'!AG27=0,0,((('Peak Areas'!AG27*Coefficients!$G$7+Coefficients!$H$7)*$G31)))</f>
        <v>0</v>
      </c>
      <c r="AD31" s="25">
        <f>IF('Peak Areas'!AH27=0,0,((('Peak Areas'!AH27*Coefficients!$G$6+Coefficients!$H$6)*$G31)))</f>
        <v>0.68729568639462357</v>
      </c>
      <c r="AF31" s="25">
        <f>IF('Peak Areas'!K27=0,0,((('Peak Areas'!K27*Coefficients!$G$22+Coefficients!$H$22)*$G31)))</f>
        <v>0</v>
      </c>
      <c r="AG31" s="25">
        <f t="shared" si="0"/>
        <v>10.637358128926421</v>
      </c>
      <c r="AH31" s="25">
        <f t="shared" si="1"/>
        <v>11.489119586564128</v>
      </c>
    </row>
    <row r="32" spans="1:34">
      <c r="A32" s="2" t="str">
        <f>'Peak Areas'!A28</f>
        <v>LP C</v>
      </c>
      <c r="B32" s="56">
        <f>'Peak Areas'!B28</f>
        <v>0</v>
      </c>
      <c r="C32" s="2">
        <f>'Peak Areas'!C28</f>
        <v>0</v>
      </c>
      <c r="D32" s="2">
        <f>'Peak Areas'!D28</f>
        <v>0</v>
      </c>
      <c r="E32" s="2">
        <f>'Peak Areas'!E28</f>
        <v>0</v>
      </c>
      <c r="F32" s="25">
        <f>'Peak Areas'!F28</f>
        <v>0.1</v>
      </c>
      <c r="G32" s="25">
        <f>((1/'Peak Areas'!$G28)*(('Peak Areas'!$H28+('Internal Standard'!$E$10/1000))/'Peak Areas'!$F28)*'Peak Areas'!$J28)*H32</f>
        <v>6.7768005133432049E-2</v>
      </c>
      <c r="H32" s="25">
        <f>(('Internal Standard'!$F$13*('Peak Areas'!G28/'Internal Standard'!$C$10))/'Peak Areas'!AB28)</f>
        <v>1.1413558759314872</v>
      </c>
      <c r="I32" s="25">
        <f>IF('Peak Areas'!L28=0,0,((('Peak Areas'!L28*Coefficients!$G$21+Coefficients!$H$21)*$G32)))</f>
        <v>0.13602857113676697</v>
      </c>
      <c r="J32" s="25">
        <f>IF('Peak Areas'!M28=0,0,((('Peak Areas'!M28*Coefficients!$G$20+Coefficients!$H$20)*$G32)))</f>
        <v>0.93545312713935047</v>
      </c>
      <c r="K32" s="25">
        <f>IF('Peak Areas'!N28=0,0,((('Peak Areas'!N28*Coefficients!$G$41+Coefficients!$H$41)*$G32)))</f>
        <v>0</v>
      </c>
      <c r="L32" s="25">
        <f>IF('Peak Areas'!O28=0,0,((('Peak Areas'!O28*Coefficients!$G$10+Coefficients!$H$10)*$G32)))</f>
        <v>0</v>
      </c>
      <c r="M32" s="25">
        <f>IF('Peak Areas'!P28=0,0,((('Peak Areas'!P28*Coefficients!$G$32+Coefficients!$H$32)*$G32)))</f>
        <v>5.461269433935608</v>
      </c>
      <c r="N32" s="25">
        <f>IF('Peak Areas'!Q28=0,0,((('Peak Areas'!Q28*Coefficients!$G$11+Coefficients!$H$11)*$G32)))</f>
        <v>0</v>
      </c>
      <c r="O32" s="25">
        <f>IF('Peak Areas'!R28=0,0,((('Peak Areas'!R28*Coefficients!$G$39+Coefficients!$H$39)*$G32)))</f>
        <v>0.3010373576557317</v>
      </c>
      <c r="P32" s="25">
        <f>IF('Peak Areas'!S28=0,0,((('Peak Areas'!S28*Coefficients!$G$46+Coefficients!$H$46)*$G32)))</f>
        <v>0.14485453655578323</v>
      </c>
      <c r="Q32" s="25">
        <f>IF('Peak Areas'!T28=0,0,((('Peak Areas'!T28*Coefficients!$G$51+Coefficients!$H$51)*$G32)))</f>
        <v>0.10842344444636368</v>
      </c>
      <c r="R32" s="25">
        <f>IF('Peak Areas'!U28=0,0,((('Peak Areas'!U28*Coefficients!$G$26+Coefficients!$H$26)*$G32)))</f>
        <v>1.1424240015532658</v>
      </c>
      <c r="S32" s="25">
        <f>IF('Peak Areas'!V28=0,0,((('Peak Areas'!V28*Coefficients!$G$13+Coefficients!$H$13)*$G32)))</f>
        <v>0.18961939248368467</v>
      </c>
      <c r="T32" s="25">
        <f>IF('Peak Areas'!W28=0,0,((('Peak Areas'!W28*Coefficients!$G$12+Coefficients!$H$12)*$G32)))</f>
        <v>0.13145612847168517</v>
      </c>
      <c r="U32" s="25">
        <f>IF('Peak Areas'!X28=0,0,((('Peak Areas'!X28*Coefficients!$G$27+Coefficients!$H$27)*$G32)))</f>
        <v>0.28765065517467076</v>
      </c>
      <c r="V32" s="25">
        <f>IF('Peak Areas'!Y28=0,0,((('Peak Areas'!Y28*Coefficients!$G$34+Coefficients!$H$34)*$G32)))</f>
        <v>5.261615819455117E-2</v>
      </c>
      <c r="W32" s="25">
        <f>IF('Peak Areas'!Z28=0,0,((('Peak Areas'!Z28*Coefficients!$G$52+Coefficients!$H$52)*$G32)))</f>
        <v>0.45105742402300075</v>
      </c>
      <c r="X32" s="25">
        <f>IF('Peak Areas'!AA28=0,0,((('Peak Areas'!AA28*Coefficients!$G$33+Coefficients!$H$33)*$G32)))</f>
        <v>4.5678389523199255E-2</v>
      </c>
      <c r="Y32" s="25">
        <f>IF('Peak Areas'!AC28=0,0,((('Peak Areas'!AC28*Coefficients!$G$19+Coefficients!$H$19)*$G32)))</f>
        <v>0.2265302874678482</v>
      </c>
      <c r="Z32" s="25">
        <f>IF('Peak Areas'!AD28=0,0,((('Peak Areas'!AD28*Coefficients!$G$18+Coefficients!$H$18)*$G32)))</f>
        <v>0.10702407911908293</v>
      </c>
      <c r="AA32" s="25">
        <f>IF('Peak Areas'!AE28=0,0,((('Peak Areas'!AE28*Coefficients!$G$18+Coefficients!$H$18)*$G32)))</f>
        <v>9.0801022841905077</v>
      </c>
      <c r="AB32" s="25">
        <f>IF('Peak Areas'!AF28=0,0,((('Peak Areas'!AF28*Coefficients!$G$18+Coefficients!$H$18)*$G32)))</f>
        <v>0.63584014595614413</v>
      </c>
      <c r="AC32" s="25">
        <f>IF('Peak Areas'!AG28=0,0,((('Peak Areas'!AG28*Coefficients!$G$7+Coefficients!$H$7)*$G32)))</f>
        <v>0</v>
      </c>
      <c r="AD32" s="25">
        <f>IF('Peak Areas'!AH28=0,0,((('Peak Areas'!AH28*Coefficients!$G$6+Coefficients!$H$6)*$G32)))</f>
        <v>0.5587149123073829</v>
      </c>
      <c r="AF32" s="25">
        <f>IF('Peak Areas'!K28=0,0,((('Peak Areas'!K28*Coefficients!$G$22+Coefficients!$H$22)*$G32)))</f>
        <v>0</v>
      </c>
      <c r="AG32" s="25">
        <f t="shared" si="0"/>
        <v>9.0801022841905077</v>
      </c>
      <c r="AH32" s="25">
        <f t="shared" si="1"/>
        <v>9.8229665092657363</v>
      </c>
    </row>
    <row r="33" spans="1:34">
      <c r="A33" s="2" t="str">
        <f>'Peak Areas'!A29</f>
        <v>LP D</v>
      </c>
      <c r="B33" s="56">
        <f>'Peak Areas'!B29</f>
        <v>0</v>
      </c>
      <c r="C33" s="2">
        <f>'Peak Areas'!C29</f>
        <v>0</v>
      </c>
      <c r="D33" s="2">
        <f>'Peak Areas'!D29</f>
        <v>0</v>
      </c>
      <c r="E33" s="2">
        <f>'Peak Areas'!E29</f>
        <v>0</v>
      </c>
      <c r="F33" s="25">
        <f>'Peak Areas'!F29</f>
        <v>0.1</v>
      </c>
      <c r="G33" s="25">
        <f>((1/'Peak Areas'!$G29)*(('Peak Areas'!$H29+('Internal Standard'!$E$10/1000))/'Peak Areas'!$F29)*'Peak Areas'!$J29)*H33</f>
        <v>6.750124672751466E-2</v>
      </c>
      <c r="H33" s="25">
        <f>(('Internal Standard'!$F$13*('Peak Areas'!G29/'Internal Standard'!$C$10))/'Peak Areas'!AB29)</f>
        <v>1.1368631027791944</v>
      </c>
      <c r="I33" s="25">
        <f>IF('Peak Areas'!L29=0,0,((('Peak Areas'!L29*Coefficients!$G$21+Coefficients!$H$21)*$G33)))</f>
        <v>9.9622728549122769E-2</v>
      </c>
      <c r="J33" s="25">
        <f>IF('Peak Areas'!M29=0,0,((('Peak Areas'!M29*Coefficients!$G$20+Coefficients!$H$20)*$G33)))</f>
        <v>1.0518738062081754</v>
      </c>
      <c r="K33" s="25">
        <f>IF('Peak Areas'!N29=0,0,((('Peak Areas'!N29*Coefficients!$G$41+Coefficients!$H$41)*$G33)))</f>
        <v>5.1994115115506119E-3</v>
      </c>
      <c r="L33" s="25">
        <f>IF('Peak Areas'!O29=0,0,((('Peak Areas'!O29*Coefficients!$G$10+Coefficients!$H$10)*$G33)))</f>
        <v>0</v>
      </c>
      <c r="M33" s="25">
        <f>IF('Peak Areas'!P29=0,0,((('Peak Areas'!P29*Coefficients!$G$32+Coefficients!$H$32)*$G33)))</f>
        <v>5.7265110934422134</v>
      </c>
      <c r="N33" s="25">
        <f>IF('Peak Areas'!Q29=0,0,((('Peak Areas'!Q29*Coefficients!$G$11+Coefficients!$H$11)*$G33)))</f>
        <v>0</v>
      </c>
      <c r="O33" s="25">
        <f>IF('Peak Areas'!R29=0,0,((('Peak Areas'!R29*Coefficients!$G$39+Coefficients!$H$39)*$G33)))</f>
        <v>0.43713796649930298</v>
      </c>
      <c r="P33" s="25">
        <f>IF('Peak Areas'!S29=0,0,((('Peak Areas'!S29*Coefficients!$G$46+Coefficients!$H$46)*$G33)))</f>
        <v>0.14008033414120372</v>
      </c>
      <c r="Q33" s="25">
        <f>IF('Peak Areas'!T29=0,0,((('Peak Areas'!T29*Coefficients!$G$51+Coefficients!$H$51)*$G33)))</f>
        <v>0.10554366446450986</v>
      </c>
      <c r="R33" s="25">
        <f>IF('Peak Areas'!U29=0,0,((('Peak Areas'!U29*Coefficients!$G$26+Coefficients!$H$26)*$G33)))</f>
        <v>1.1749170317165649</v>
      </c>
      <c r="S33" s="25">
        <f>IF('Peak Areas'!V29=0,0,((('Peak Areas'!V29*Coefficients!$G$13+Coefficients!$H$13)*$G33)))</f>
        <v>0.21058095155128348</v>
      </c>
      <c r="T33" s="25">
        <f>IF('Peak Areas'!W29=0,0,((('Peak Areas'!W29*Coefficients!$G$12+Coefficients!$H$12)*$G33)))</f>
        <v>0.14050107627882316</v>
      </c>
      <c r="U33" s="25">
        <f>IF('Peak Areas'!X29=0,0,((('Peak Areas'!X29*Coefficients!$G$27+Coefficients!$H$27)*$G33)))</f>
        <v>0.23741296556847857</v>
      </c>
      <c r="V33" s="25">
        <f>IF('Peak Areas'!Y29=0,0,((('Peak Areas'!Y29*Coefficients!$G$34+Coefficients!$H$34)*$G33)))</f>
        <v>6.1033173059009529E-2</v>
      </c>
      <c r="W33" s="25">
        <f>IF('Peak Areas'!Z29=0,0,((('Peak Areas'!Z29*Coefficients!$G$52+Coefficients!$H$52)*$G33)))</f>
        <v>0.52225431527949961</v>
      </c>
      <c r="X33" s="25">
        <f>IF('Peak Areas'!AA29=0,0,((('Peak Areas'!AA29*Coefficients!$G$33+Coefficients!$H$33)*$G33)))</f>
        <v>4.903186869301486E-2</v>
      </c>
      <c r="Y33" s="25">
        <f>IF('Peak Areas'!AC29=0,0,((('Peak Areas'!AC29*Coefficients!$G$19+Coefficients!$H$19)*$G33)))</f>
        <v>0.28429476998800968</v>
      </c>
      <c r="Z33" s="25">
        <f>IF('Peak Areas'!AD29=0,0,((('Peak Areas'!AD29*Coefficients!$G$18+Coefficients!$H$18)*$G33)))</f>
        <v>0.14693563385650626</v>
      </c>
      <c r="AA33" s="25">
        <f>IF('Peak Areas'!AE29=0,0,((('Peak Areas'!AE29*Coefficients!$G$18+Coefficients!$H$18)*$G33)))</f>
        <v>9.7962880619635904</v>
      </c>
      <c r="AB33" s="25">
        <f>IF('Peak Areas'!AF29=0,0,((('Peak Areas'!AF29*Coefficients!$G$18+Coefficients!$H$18)*$G33)))</f>
        <v>0.68434278660330927</v>
      </c>
      <c r="AC33" s="25">
        <f>IF('Peak Areas'!AG29=0,0,((('Peak Areas'!AG29*Coefficients!$G$7+Coefficients!$H$7)*$G33)))</f>
        <v>0</v>
      </c>
      <c r="AD33" s="25">
        <f>IF('Peak Areas'!AH29=0,0,((('Peak Areas'!AH29*Coefficients!$G$6+Coefficients!$H$6)*$G33)))</f>
        <v>0.58527159755955349</v>
      </c>
      <c r="AF33" s="25">
        <f>IF('Peak Areas'!K29=0,0,((('Peak Areas'!K29*Coefficients!$G$22+Coefficients!$H$22)*$G33)))</f>
        <v>0</v>
      </c>
      <c r="AG33" s="25">
        <f t="shared" si="0"/>
        <v>9.7962880619635904</v>
      </c>
      <c r="AH33" s="25">
        <f t="shared" si="1"/>
        <v>10.627566482423406</v>
      </c>
    </row>
    <row r="34" spans="1:34">
      <c r="A34" s="2" t="str">
        <f>'Peak Areas'!A30</f>
        <v>LP E</v>
      </c>
      <c r="B34" s="56">
        <f>'Peak Areas'!B30</f>
        <v>0</v>
      </c>
      <c r="C34" s="2">
        <f>'Peak Areas'!C30</f>
        <v>0</v>
      </c>
      <c r="D34" s="2">
        <f>'Peak Areas'!D30</f>
        <v>0</v>
      </c>
      <c r="E34" s="2">
        <f>'Peak Areas'!E30</f>
        <v>0</v>
      </c>
      <c r="F34" s="25">
        <f>'Peak Areas'!F30</f>
        <v>0.1</v>
      </c>
      <c r="G34" s="25">
        <f>((1/'Peak Areas'!$G30)*(('Peak Areas'!$H30+('Internal Standard'!$E$10/1000))/'Peak Areas'!$F30)*'Peak Areas'!$J30)*H34</f>
        <v>6.8537944728650102E-2</v>
      </c>
      <c r="H34" s="25">
        <f>(('Internal Standard'!$F$13*('Peak Areas'!G30/'Internal Standard'!$C$10))/'Peak Areas'!AB30)</f>
        <v>1.154323279640423</v>
      </c>
      <c r="I34" s="25">
        <f>IF('Peak Areas'!L30=0,0,((('Peak Areas'!L30*Coefficients!$G$21+Coefficients!$H$21)*$G34)))</f>
        <v>8.5560504597979772E-2</v>
      </c>
      <c r="J34" s="25">
        <f>IF('Peak Areas'!M30=0,0,((('Peak Areas'!M30*Coefficients!$G$20+Coefficients!$H$20)*$G34)))</f>
        <v>0.89470729387254955</v>
      </c>
      <c r="K34" s="25">
        <f>IF('Peak Areas'!N30=0,0,((('Peak Areas'!N30*Coefficients!$G$41+Coefficients!$H$41)*$G34)))</f>
        <v>0</v>
      </c>
      <c r="L34" s="25">
        <f>IF('Peak Areas'!O30=0,0,((('Peak Areas'!O30*Coefficients!$G$10+Coefficients!$H$10)*$G34)))</f>
        <v>0</v>
      </c>
      <c r="M34" s="25">
        <f>IF('Peak Areas'!P30=0,0,((('Peak Areas'!P30*Coefficients!$G$32+Coefficients!$H$32)*$G34)))</f>
        <v>4.9944381680325511</v>
      </c>
      <c r="N34" s="25">
        <f>IF('Peak Areas'!Q30=0,0,((('Peak Areas'!Q30*Coefficients!$G$11+Coefficients!$H$11)*$G34)))</f>
        <v>0</v>
      </c>
      <c r="O34" s="25">
        <f>IF('Peak Areas'!R30=0,0,((('Peak Areas'!R30*Coefficients!$G$39+Coefficients!$H$39)*$G34)))</f>
        <v>0.37038718576159019</v>
      </c>
      <c r="P34" s="25">
        <f>IF('Peak Areas'!S30=0,0,((('Peak Areas'!S30*Coefficients!$G$46+Coefficients!$H$46)*$G34)))</f>
        <v>0.10733247210037233</v>
      </c>
      <c r="Q34" s="25">
        <f>IF('Peak Areas'!T30=0,0,((('Peak Areas'!T30*Coefficients!$G$51+Coefficients!$H$51)*$G34)))</f>
        <v>8.5220328958551375E-2</v>
      </c>
      <c r="R34" s="25">
        <f>IF('Peak Areas'!U30=0,0,((('Peak Areas'!U30*Coefficients!$G$26+Coefficients!$H$26)*$G34)))</f>
        <v>1.038327144280152</v>
      </c>
      <c r="S34" s="25">
        <f>IF('Peak Areas'!V30=0,0,((('Peak Areas'!V30*Coefficients!$G$13+Coefficients!$H$13)*$G34)))</f>
        <v>0.17911567195178585</v>
      </c>
      <c r="T34" s="25">
        <f>IF('Peak Areas'!W30=0,0,((('Peak Areas'!W30*Coefficients!$G$12+Coefficients!$H$12)*$G34)))</f>
        <v>0.11034810640757944</v>
      </c>
      <c r="U34" s="25">
        <f>IF('Peak Areas'!X30=0,0,((('Peak Areas'!X30*Coefficients!$G$27+Coefficients!$H$27)*$G34)))</f>
        <v>0.25154784876455227</v>
      </c>
      <c r="V34" s="25">
        <f>IF('Peak Areas'!Y30=0,0,((('Peak Areas'!Y30*Coefficients!$G$34+Coefficients!$H$34)*$G34)))</f>
        <v>2.5766755489951054E-2</v>
      </c>
      <c r="W34" s="25">
        <f>IF('Peak Areas'!Z30=0,0,((('Peak Areas'!Z30*Coefficients!$G$52+Coefficients!$H$52)*$G34)))</f>
        <v>0.41005868167746601</v>
      </c>
      <c r="X34" s="25">
        <f>IF('Peak Areas'!AA30=0,0,((('Peak Areas'!AA30*Coefficients!$G$33+Coefficients!$H$33)*$G34)))</f>
        <v>3.8961038918490967E-2</v>
      </c>
      <c r="Y34" s="25">
        <f>IF('Peak Areas'!AC30=0,0,((('Peak Areas'!AC30*Coefficients!$G$19+Coefficients!$H$19)*$G34)))</f>
        <v>0.17189048623119502</v>
      </c>
      <c r="Z34" s="25">
        <f>IF('Peak Areas'!AD30=0,0,((('Peak Areas'!AD30*Coefficients!$G$18+Coefficients!$H$18)*$G34)))</f>
        <v>4.4808093248016413E-2</v>
      </c>
      <c r="AA34" s="25">
        <f>IF('Peak Areas'!AE30=0,0,((('Peak Areas'!AE30*Coefficients!$G$18+Coefficients!$H$18)*$G34)))</f>
        <v>8.260666846678463</v>
      </c>
      <c r="AB34" s="25">
        <f>IF('Peak Areas'!AF30=0,0,((('Peak Areas'!AF30*Coefficients!$G$18+Coefficients!$H$18)*$G34)))</f>
        <v>0.6069001696280828</v>
      </c>
      <c r="AC34" s="25">
        <f>IF('Peak Areas'!AG30=0,0,((('Peak Areas'!AG30*Coefficients!$G$7+Coefficients!$H$7)*$G34)))</f>
        <v>0</v>
      </c>
      <c r="AD34" s="25">
        <f>IF('Peak Areas'!AH30=0,0,((('Peak Areas'!AH30*Coefficients!$G$6+Coefficients!$H$6)*$G34)))</f>
        <v>0.5139749254868643</v>
      </c>
      <c r="AF34" s="25">
        <f>IF('Peak Areas'!K30=0,0,((('Peak Areas'!K30*Coefficients!$G$22+Coefficients!$H$22)*$G34)))</f>
        <v>0</v>
      </c>
      <c r="AG34" s="25">
        <f t="shared" si="0"/>
        <v>8.260666846678463</v>
      </c>
      <c r="AH34" s="25">
        <f t="shared" si="1"/>
        <v>8.9123751095545636</v>
      </c>
    </row>
    <row r="35" spans="1:34">
      <c r="A35" s="2" t="str">
        <f>'Peak Areas'!A31</f>
        <v>HP A</v>
      </c>
      <c r="B35" s="56">
        <f>'Peak Areas'!B31</f>
        <v>0</v>
      </c>
      <c r="C35" s="2">
        <f>'Peak Areas'!C31</f>
        <v>0</v>
      </c>
      <c r="D35" s="2">
        <f>'Peak Areas'!D31</f>
        <v>0</v>
      </c>
      <c r="E35" s="2">
        <f>'Peak Areas'!E31</f>
        <v>0</v>
      </c>
      <c r="F35" s="25">
        <f>'Peak Areas'!F31</f>
        <v>0.1</v>
      </c>
      <c r="G35" s="25">
        <f>((1/'Peak Areas'!$G31)*(('Peak Areas'!$H31+('Internal Standard'!$E$10/1000))/'Peak Areas'!$F31)*'Peak Areas'!$J31)*H35</f>
        <v>6.9406538300706228E-2</v>
      </c>
      <c r="H35" s="25">
        <f>(('Internal Standard'!$F$13*('Peak Areas'!G31/'Internal Standard'!$C$10))/'Peak Areas'!AB31)</f>
        <v>1.1689522240118946</v>
      </c>
      <c r="I35" s="25">
        <f>IF('Peak Areas'!L31=0,0,((('Peak Areas'!L31*Coefficients!$G$21+Coefficients!$H$21)*$G35)))</f>
        <v>0.11212391008739894</v>
      </c>
      <c r="J35" s="25">
        <f>IF('Peak Areas'!M31=0,0,((('Peak Areas'!M31*Coefficients!$G$20+Coefficients!$H$20)*$G35)))</f>
        <v>0.92935713542100362</v>
      </c>
      <c r="K35" s="25">
        <f>IF('Peak Areas'!N31=0,0,((('Peak Areas'!N31*Coefficients!$G$41+Coefficients!$H$41)*$G35)))</f>
        <v>4.1902415139147822E-3</v>
      </c>
      <c r="L35" s="25">
        <f>IF('Peak Areas'!O31=0,0,((('Peak Areas'!O31*Coefficients!$G$10+Coefficients!$H$10)*$G35)))</f>
        <v>0</v>
      </c>
      <c r="M35" s="25">
        <f>IF('Peak Areas'!P31=0,0,((('Peak Areas'!P31*Coefficients!$G$32+Coefficients!$H$32)*$G35)))</f>
        <v>5.1099786705260088</v>
      </c>
      <c r="N35" s="25">
        <f>IF('Peak Areas'!Q31=0,0,((('Peak Areas'!Q31*Coefficients!$G$11+Coefficients!$H$11)*$G35)))</f>
        <v>0</v>
      </c>
      <c r="O35" s="25">
        <f>IF('Peak Areas'!R31=0,0,((('Peak Areas'!R31*Coefficients!$G$39+Coefficients!$H$39)*$G35)))</f>
        <v>0.43187735726395343</v>
      </c>
      <c r="P35" s="25">
        <f>IF('Peak Areas'!S31=0,0,((('Peak Areas'!S31*Coefficients!$G$46+Coefficients!$H$46)*$G35)))</f>
        <v>0.15427449351250758</v>
      </c>
      <c r="Q35" s="25">
        <f>IF('Peak Areas'!T31=0,0,((('Peak Areas'!T31*Coefficients!$G$51+Coefficients!$H$51)*$G35)))</f>
        <v>0.1219215425494628</v>
      </c>
      <c r="R35" s="25">
        <f>IF('Peak Areas'!U31=0,0,((('Peak Areas'!U31*Coefficients!$G$26+Coefficients!$H$26)*$G35)))</f>
        <v>1.1391762800690279</v>
      </c>
      <c r="S35" s="25">
        <f>IF('Peak Areas'!V31=0,0,((('Peak Areas'!V31*Coefficients!$G$13+Coefficients!$H$13)*$G35)))</f>
        <v>0.19875261057834906</v>
      </c>
      <c r="T35" s="25">
        <f>IF('Peak Areas'!W31=0,0,((('Peak Areas'!W31*Coefficients!$G$12+Coefficients!$H$12)*$G35)))</f>
        <v>0.12586226508509279</v>
      </c>
      <c r="U35" s="25">
        <f>IF('Peak Areas'!X31=0,0,((('Peak Areas'!X31*Coefficients!$G$27+Coefficients!$H$27)*$G35)))</f>
        <v>0.21599215107887698</v>
      </c>
      <c r="V35" s="25">
        <f>IF('Peak Areas'!Y31=0,0,((('Peak Areas'!Y31*Coefficients!$G$34+Coefficients!$H$34)*$G35)))</f>
        <v>6.2269686052897719E-2</v>
      </c>
      <c r="W35" s="25">
        <f>IF('Peak Areas'!Z31=0,0,((('Peak Areas'!Z31*Coefficients!$G$52+Coefficients!$H$52)*$G35)))</f>
        <v>0.43874901755655321</v>
      </c>
      <c r="X35" s="25">
        <f>IF('Peak Areas'!AA31=0,0,((('Peak Areas'!AA31*Coefficients!$G$33+Coefficients!$H$33)*$G35)))</f>
        <v>4.6423245702982577E-2</v>
      </c>
      <c r="Y35" s="25">
        <f>IF('Peak Areas'!AC31=0,0,((('Peak Areas'!AC31*Coefficients!$G$19+Coefficients!$H$19)*$G35)))</f>
        <v>0.24004482117445639</v>
      </c>
      <c r="Z35" s="25">
        <f>IF('Peak Areas'!AD31=0,0,((('Peak Areas'!AD31*Coefficients!$G$18+Coefficients!$H$18)*$G35)))</f>
        <v>9.703002127431111E-2</v>
      </c>
      <c r="AA35" s="25">
        <f>IF('Peak Areas'!AE31=0,0,((('Peak Areas'!AE31*Coefficients!$G$18+Coefficients!$H$18)*$G35)))</f>
        <v>8.7053436340972432</v>
      </c>
      <c r="AB35" s="25">
        <f>IF('Peak Areas'!AF31=0,0,((('Peak Areas'!AF31*Coefficients!$G$18+Coefficients!$H$18)*$G35)))</f>
        <v>0.63656491863365139</v>
      </c>
      <c r="AC35" s="25">
        <f>IF('Peak Areas'!AG31=0,0,((('Peak Areas'!AG31*Coefficients!$G$7+Coefficients!$H$7)*$G35)))</f>
        <v>0</v>
      </c>
      <c r="AD35" s="25">
        <f>IF('Peak Areas'!AH31=0,0,((('Peak Areas'!AH31*Coefficients!$G$6+Coefficients!$H$6)*$G35)))</f>
        <v>0.55311104842971015</v>
      </c>
      <c r="AF35" s="25">
        <f>IF('Peak Areas'!K31=0,0,((('Peak Areas'!K31*Coefficients!$G$22+Coefficients!$H$22)*$G35)))</f>
        <v>0</v>
      </c>
      <c r="AG35" s="25">
        <f t="shared" si="0"/>
        <v>8.7053436340972432</v>
      </c>
      <c r="AH35" s="25">
        <f t="shared" si="1"/>
        <v>9.4389385740052045</v>
      </c>
    </row>
    <row r="36" spans="1:34">
      <c r="A36" s="2" t="str">
        <f>'Peak Areas'!A32</f>
        <v>HP B</v>
      </c>
      <c r="B36" s="56">
        <f>'Peak Areas'!B32</f>
        <v>0</v>
      </c>
      <c r="C36" s="2">
        <f>'Peak Areas'!C32</f>
        <v>0</v>
      </c>
      <c r="D36" s="2">
        <f>'Peak Areas'!D32</f>
        <v>0</v>
      </c>
      <c r="E36" s="2">
        <f>'Peak Areas'!E32</f>
        <v>0</v>
      </c>
      <c r="F36" s="25">
        <f>'Peak Areas'!F32</f>
        <v>0.1</v>
      </c>
      <c r="G36" s="25">
        <f>((1/'Peak Areas'!$G32)*(('Peak Areas'!$H32+('Internal Standard'!$E$10/1000))/'Peak Areas'!$F32)*'Peak Areas'!$J32)*H36</f>
        <v>7.2187474641326355E-2</v>
      </c>
      <c r="H36" s="25">
        <f>(('Internal Standard'!$F$13*('Peak Areas'!G32/'Internal Standard'!$C$10))/'Peak Areas'!AB32)</f>
        <v>1.2157890465907599</v>
      </c>
      <c r="I36" s="25">
        <f>IF('Peak Areas'!L32=0,0,((('Peak Areas'!L32*Coefficients!$G$21+Coefficients!$H$21)*$G36)))</f>
        <v>0.10993958940456959</v>
      </c>
      <c r="J36" s="25">
        <f>IF('Peak Areas'!M32=0,0,((('Peak Areas'!M32*Coefficients!$G$20+Coefficients!$H$20)*$G36)))</f>
        <v>1.0092076988198166</v>
      </c>
      <c r="K36" s="25">
        <f>IF('Peak Areas'!N32=0,0,((('Peak Areas'!N32*Coefficients!$G$41+Coefficients!$H$41)*$G36)))</f>
        <v>5.510283614297379E-3</v>
      </c>
      <c r="L36" s="25">
        <f>IF('Peak Areas'!O32=0,0,((('Peak Areas'!O32*Coefficients!$G$10+Coefficients!$H$10)*$G36)))</f>
        <v>0</v>
      </c>
      <c r="M36" s="25">
        <f>IF('Peak Areas'!P32=0,0,((('Peak Areas'!P32*Coefficients!$G$32+Coefficients!$H$32)*$G36)))</f>
        <v>5.2354104276776479</v>
      </c>
      <c r="N36" s="25">
        <f>IF('Peak Areas'!Q32=0,0,((('Peak Areas'!Q32*Coefficients!$G$11+Coefficients!$H$11)*$G36)))</f>
        <v>0</v>
      </c>
      <c r="O36" s="25">
        <f>IF('Peak Areas'!R32=0,0,((('Peak Areas'!R32*Coefficients!$G$39+Coefficients!$H$39)*$G36)))</f>
        <v>0.25957991936091396</v>
      </c>
      <c r="P36" s="25">
        <f>IF('Peak Areas'!S32=0,0,((('Peak Areas'!S32*Coefficients!$G$46+Coefficients!$H$46)*$G36)))</f>
        <v>0.14141820229632571</v>
      </c>
      <c r="Q36" s="25">
        <f>IF('Peak Areas'!T32=0,0,((('Peak Areas'!T32*Coefficients!$G$51+Coefficients!$H$51)*$G36)))</f>
        <v>0.10679644497434698</v>
      </c>
      <c r="R36" s="25">
        <f>IF('Peak Areas'!U32=0,0,((('Peak Areas'!U32*Coefficients!$G$26+Coefficients!$H$26)*$G36)))</f>
        <v>1.0865070504055856</v>
      </c>
      <c r="S36" s="25">
        <f>IF('Peak Areas'!V32=0,0,((('Peak Areas'!V32*Coefficients!$G$13+Coefficients!$H$13)*$G36)))</f>
        <v>0.18495470131554653</v>
      </c>
      <c r="T36" s="25">
        <f>IF('Peak Areas'!W32=0,0,((('Peak Areas'!W32*Coefficients!$G$12+Coefficients!$H$12)*$G36)))</f>
        <v>0.11610020666306185</v>
      </c>
      <c r="U36" s="25">
        <f>IF('Peak Areas'!X32=0,0,((('Peak Areas'!X32*Coefficients!$G$27+Coefficients!$H$27)*$G36)))</f>
        <v>0.11802247609427702</v>
      </c>
      <c r="V36" s="25">
        <f>IF('Peak Areas'!Y32=0,0,((('Peak Areas'!Y32*Coefficients!$G$34+Coefficients!$H$34)*$G36)))</f>
        <v>4.0623905653351881E-2</v>
      </c>
      <c r="W36" s="25">
        <f>IF('Peak Areas'!Z32=0,0,((('Peak Areas'!Z32*Coefficients!$G$52+Coefficients!$H$52)*$G36)))</f>
        <v>0.39613113250457238</v>
      </c>
      <c r="X36" s="25">
        <f>IF('Peak Areas'!AA32=0,0,((('Peak Areas'!AA32*Coefficients!$G$33+Coefficients!$H$33)*$G36)))</f>
        <v>4.9521335715694094E-2</v>
      </c>
      <c r="Y36" s="25">
        <f>IF('Peak Areas'!AC32=0,0,((('Peak Areas'!AC32*Coefficients!$G$19+Coefficients!$H$19)*$G36)))</f>
        <v>0.18203069433897456</v>
      </c>
      <c r="Z36" s="25">
        <f>IF('Peak Areas'!AD32=0,0,((('Peak Areas'!AD32*Coefficients!$G$18+Coefficients!$H$18)*$G36)))</f>
        <v>0.15058033619651787</v>
      </c>
      <c r="AA36" s="25">
        <f>IF('Peak Areas'!AE32=0,0,((('Peak Areas'!AE32*Coefficients!$G$18+Coefficients!$H$18)*$G36)))</f>
        <v>8.6984099512808193</v>
      </c>
      <c r="AB36" s="25">
        <f>IF('Peak Areas'!AF32=0,0,((('Peak Areas'!AF32*Coefficients!$G$18+Coefficients!$H$18)*$G36)))</f>
        <v>0.63573940282792163</v>
      </c>
      <c r="AC36" s="25">
        <f>IF('Peak Areas'!AG32=0,0,((('Peak Areas'!AG32*Coefficients!$G$7+Coefficients!$H$7)*$G36)))</f>
        <v>0</v>
      </c>
      <c r="AD36" s="25">
        <f>IF('Peak Areas'!AH32=0,0,((('Peak Areas'!AH32*Coefficients!$G$6+Coefficients!$H$6)*$G36)))</f>
        <v>0.4888433624151507</v>
      </c>
      <c r="AF36" s="25">
        <f>IF('Peak Areas'!K32=0,0,((('Peak Areas'!K32*Coefficients!$G$22+Coefficients!$H$22)*$G36)))</f>
        <v>0</v>
      </c>
      <c r="AG36" s="25">
        <f t="shared" si="0"/>
        <v>8.6984099512808193</v>
      </c>
      <c r="AH36" s="25">
        <f t="shared" si="1"/>
        <v>9.484729690305258</v>
      </c>
    </row>
    <row r="37" spans="1:34">
      <c r="A37" s="2" t="str">
        <f>'Peak Areas'!A33</f>
        <v>HP C</v>
      </c>
      <c r="B37" s="56">
        <f>'Peak Areas'!B33</f>
        <v>0</v>
      </c>
      <c r="C37" s="2">
        <f>'Peak Areas'!C33</f>
        <v>0</v>
      </c>
      <c r="D37" s="2">
        <f>'Peak Areas'!D33</f>
        <v>0</v>
      </c>
      <c r="E37" s="2">
        <f>'Peak Areas'!E33</f>
        <v>0</v>
      </c>
      <c r="F37" s="25">
        <f>'Peak Areas'!F33</f>
        <v>0.1</v>
      </c>
      <c r="G37" s="25">
        <f>((1/'Peak Areas'!$G33)*(('Peak Areas'!$H33+('Internal Standard'!$E$10/1000))/'Peak Areas'!$F33)*'Peak Areas'!$J33)*H37</f>
        <v>6.8309681845571388E-2</v>
      </c>
      <c r="H37" s="25">
        <f>(('Internal Standard'!$F$13*('Peak Areas'!G33/'Internal Standard'!$C$10))/'Peak Areas'!AB33)</f>
        <v>1.1504788521359393</v>
      </c>
      <c r="I37" s="25">
        <f>IF('Peak Areas'!L33=0,0,((('Peak Areas'!L33*Coefficients!$G$21+Coefficients!$H$21)*$G37)))</f>
        <v>0.46028389848543005</v>
      </c>
      <c r="J37" s="25">
        <f>IF('Peak Areas'!M33=0,0,((('Peak Areas'!M33*Coefficients!$G$20+Coefficients!$H$20)*$G37)))</f>
        <v>0.99024510983659786</v>
      </c>
      <c r="K37" s="25">
        <f>IF('Peak Areas'!N33=0,0,((('Peak Areas'!N33*Coefficients!$G$41+Coefficients!$H$41)*$G37)))</f>
        <v>0</v>
      </c>
      <c r="L37" s="25">
        <f>IF('Peak Areas'!O33=0,0,((('Peak Areas'!O33*Coefficients!$G$10+Coefficients!$H$10)*$G37)))</f>
        <v>0</v>
      </c>
      <c r="M37" s="25">
        <f>IF('Peak Areas'!P33=0,0,((('Peak Areas'!P33*Coefficients!$G$32+Coefficients!$H$32)*$G37)))</f>
        <v>5.453097600257319</v>
      </c>
      <c r="N37" s="25">
        <f>IF('Peak Areas'!Q33=0,0,((('Peak Areas'!Q33*Coefficients!$G$11+Coefficients!$H$11)*$G37)))</f>
        <v>0</v>
      </c>
      <c r="O37" s="25">
        <f>IF('Peak Areas'!R33=0,0,((('Peak Areas'!R33*Coefficients!$G$39+Coefficients!$H$39)*$G37)))</f>
        <v>0.41976998394366966</v>
      </c>
      <c r="P37" s="25">
        <f>IF('Peak Areas'!S33=0,0,((('Peak Areas'!S33*Coefficients!$G$46+Coefficients!$H$46)*$G37)))</f>
        <v>0.1427262519805241</v>
      </c>
      <c r="Q37" s="25">
        <f>IF('Peak Areas'!T33=0,0,((('Peak Areas'!T33*Coefficients!$G$51+Coefficients!$H$51)*$G37)))</f>
        <v>0.11218480356963609</v>
      </c>
      <c r="R37" s="25">
        <f>IF('Peak Areas'!U33=0,0,((('Peak Areas'!U33*Coefficients!$G$26+Coefficients!$H$26)*$G37)))</f>
        <v>1.0932807323976614</v>
      </c>
      <c r="S37" s="25">
        <f>IF('Peak Areas'!V33=0,0,((('Peak Areas'!V33*Coefficients!$G$13+Coefficients!$H$13)*$G37)))</f>
        <v>0.20290445906875887</v>
      </c>
      <c r="T37" s="25">
        <f>IF('Peak Areas'!W33=0,0,((('Peak Areas'!W33*Coefficients!$G$12+Coefficients!$H$12)*$G37)))</f>
        <v>0.12389983271954287</v>
      </c>
      <c r="U37" s="25">
        <f>IF('Peak Areas'!X33=0,0,((('Peak Areas'!X33*Coefficients!$G$27+Coefficients!$H$27)*$G37)))</f>
        <v>0.27652887674325782</v>
      </c>
      <c r="V37" s="25">
        <f>IF('Peak Areas'!Y33=0,0,((('Peak Areas'!Y33*Coefficients!$G$34+Coefficients!$H$34)*$G37)))</f>
        <v>5.070105790596495E-2</v>
      </c>
      <c r="W37" s="25">
        <f>IF('Peak Areas'!Z33=0,0,((('Peak Areas'!Z33*Coefficients!$G$52+Coefficients!$H$52)*$G37)))</f>
        <v>0.43754033276961846</v>
      </c>
      <c r="X37" s="25">
        <f>IF('Peak Areas'!AA33=0,0,((('Peak Areas'!AA33*Coefficients!$G$33+Coefficients!$H$33)*$G37)))</f>
        <v>3.6085511357417395E-2</v>
      </c>
      <c r="Y37" s="25">
        <f>IF('Peak Areas'!AC33=0,0,((('Peak Areas'!AC33*Coefficients!$G$19+Coefficients!$H$19)*$G37)))</f>
        <v>0.22662809892441058</v>
      </c>
      <c r="Z37" s="25">
        <f>IF('Peak Areas'!AD33=0,0,((('Peak Areas'!AD33*Coefficients!$G$18+Coefficients!$H$18)*$G37)))</f>
        <v>0.10863305781321679</v>
      </c>
      <c r="AA37" s="25">
        <f>IF('Peak Areas'!AE33=0,0,((('Peak Areas'!AE33*Coefficients!$G$18+Coefficients!$H$18)*$G37)))</f>
        <v>8.8249979721655283</v>
      </c>
      <c r="AB37" s="25">
        <f>IF('Peak Areas'!AF33=0,0,((('Peak Areas'!AF33*Coefficients!$G$18+Coefficients!$H$18)*$G37)))</f>
        <v>0.67292213916159327</v>
      </c>
      <c r="AC37" s="25">
        <f>IF('Peak Areas'!AG33=0,0,((('Peak Areas'!AG33*Coefficients!$G$7+Coefficients!$H$7)*$G37)))</f>
        <v>0</v>
      </c>
      <c r="AD37" s="25">
        <f>IF('Peak Areas'!AH33=0,0,((('Peak Areas'!AH33*Coefficients!$G$6+Coefficients!$H$6)*$G37)))</f>
        <v>0.46623310404421631</v>
      </c>
      <c r="AF37" s="25">
        <f>IF('Peak Areas'!K33=0,0,((('Peak Areas'!K33*Coefficients!$G$22+Coefficients!$H$22)*$G37)))</f>
        <v>0</v>
      </c>
      <c r="AG37" s="25">
        <f t="shared" si="0"/>
        <v>8.8249979721655283</v>
      </c>
      <c r="AH37" s="25">
        <f t="shared" si="1"/>
        <v>9.606553169140339</v>
      </c>
    </row>
    <row r="38" spans="1:34">
      <c r="A38" s="2" t="str">
        <f>'Peak Areas'!A34</f>
        <v>HP D</v>
      </c>
      <c r="B38" s="56">
        <f>'Peak Areas'!B34</f>
        <v>0</v>
      </c>
      <c r="C38" s="2">
        <f>'Peak Areas'!C34</f>
        <v>0</v>
      </c>
      <c r="D38" s="2">
        <f>'Peak Areas'!D34</f>
        <v>0</v>
      </c>
      <c r="E38" s="2">
        <f>'Peak Areas'!E34</f>
        <v>0</v>
      </c>
      <c r="F38" s="25">
        <f>'Peak Areas'!F34</f>
        <v>0.1</v>
      </c>
      <c r="G38" s="25">
        <f>((1/'Peak Areas'!$G34)*(('Peak Areas'!$H34+('Internal Standard'!$E$10/1000))/'Peak Areas'!$F34)*'Peak Areas'!$J34)*H38</f>
        <v>7.7322912141866901E-2</v>
      </c>
      <c r="H38" s="25">
        <f>(('Internal Standard'!$F$13*('Peak Areas'!G34/'Internal Standard'!$C$10))/'Peak Areas'!AB34)</f>
        <v>1.3022806255472321</v>
      </c>
      <c r="I38" s="25">
        <f>IF('Peak Areas'!L34=0,0,((('Peak Areas'!L34*Coefficients!$G$21+Coefficients!$H$21)*$G38)))</f>
        <v>0.10560040701121844</v>
      </c>
      <c r="J38" s="25">
        <f>IF('Peak Areas'!M34=0,0,((('Peak Areas'!M34*Coefficients!$G$20+Coefficients!$H$20)*$G38)))</f>
        <v>0.95884249651430309</v>
      </c>
      <c r="K38" s="25">
        <f>IF('Peak Areas'!N34=0,0,((('Peak Areas'!N34*Coefficients!$G$41+Coefficients!$H$41)*$G38)))</f>
        <v>0</v>
      </c>
      <c r="L38" s="25">
        <f>IF('Peak Areas'!O34=0,0,((('Peak Areas'!O34*Coefficients!$G$10+Coefficients!$H$10)*$G38)))</f>
        <v>0</v>
      </c>
      <c r="M38" s="25">
        <f>IF('Peak Areas'!P34=0,0,((('Peak Areas'!P34*Coefficients!$G$32+Coefficients!$H$32)*$G38)))</f>
        <v>6.1277860893241947</v>
      </c>
      <c r="N38" s="25">
        <f>IF('Peak Areas'!Q34=0,0,((('Peak Areas'!Q34*Coefficients!$G$11+Coefficients!$H$11)*$G38)))</f>
        <v>0</v>
      </c>
      <c r="O38" s="25">
        <f>IF('Peak Areas'!R34=0,0,((('Peak Areas'!R34*Coefficients!$G$39+Coefficients!$H$39)*$G38)))</f>
        <v>0.45388168968701487</v>
      </c>
      <c r="P38" s="25">
        <f>IF('Peak Areas'!S34=0,0,((('Peak Areas'!S34*Coefficients!$G$46+Coefficients!$H$46)*$G38)))</f>
        <v>0.12333178617825913</v>
      </c>
      <c r="Q38" s="25">
        <f>IF('Peak Areas'!T34=0,0,((('Peak Areas'!T34*Coefficients!$G$51+Coefficients!$H$51)*$G38)))</f>
        <v>0.11950968347304597</v>
      </c>
      <c r="R38" s="25">
        <f>IF('Peak Areas'!U34=0,0,((('Peak Areas'!U34*Coefficients!$G$26+Coefficients!$H$26)*$G38)))</f>
        <v>1.4571029141252025</v>
      </c>
      <c r="S38" s="25">
        <f>IF('Peak Areas'!V34=0,0,((('Peak Areas'!V34*Coefficients!$G$13+Coefficients!$H$13)*$G38)))</f>
        <v>0.20737174378672563</v>
      </c>
      <c r="T38" s="25">
        <f>IF('Peak Areas'!W34=0,0,((('Peak Areas'!W34*Coefficients!$G$12+Coefficients!$H$12)*$G38)))</f>
        <v>0.1280349650675687</v>
      </c>
      <c r="U38" s="25">
        <f>IF('Peak Areas'!X34=0,0,((('Peak Areas'!X34*Coefficients!$G$27+Coefficients!$H$27)*$G38)))</f>
        <v>0.22449006594526613</v>
      </c>
      <c r="V38" s="25">
        <f>IF('Peak Areas'!Y34=0,0,((('Peak Areas'!Y34*Coefficients!$G$34+Coefficients!$H$34)*$G38)))</f>
        <v>3.0733144088075672E-2</v>
      </c>
      <c r="W38" s="25">
        <f>IF('Peak Areas'!Z34=0,0,((('Peak Areas'!Z34*Coefficients!$G$52+Coefficients!$H$52)*$G38)))</f>
        <v>0.42826381313803574</v>
      </c>
      <c r="X38" s="25">
        <f>IF('Peak Areas'!AA34=0,0,((('Peak Areas'!AA34*Coefficients!$G$33+Coefficients!$H$33)*$G38)))</f>
        <v>3.3594721838123086E-2</v>
      </c>
      <c r="Y38" s="25">
        <f>IF('Peak Areas'!AC34=0,0,((('Peak Areas'!AC34*Coefficients!$G$19+Coefficients!$H$19)*$G38)))</f>
        <v>0.207847495204633</v>
      </c>
      <c r="Z38" s="25">
        <f>IF('Peak Areas'!AD34=0,0,((('Peak Areas'!AD34*Coefficients!$G$18+Coefficients!$H$18)*$G38)))</f>
        <v>0.25133565158394983</v>
      </c>
      <c r="AA38" s="25">
        <f>IF('Peak Areas'!AE34=0,0,((('Peak Areas'!AE34*Coefficients!$G$18+Coefficients!$H$18)*$G38)))</f>
        <v>10.098433341237786</v>
      </c>
      <c r="AB38" s="25">
        <f>IF('Peak Areas'!AF34=0,0,((('Peak Areas'!AF34*Coefficients!$G$18+Coefficients!$H$18)*$G38)))</f>
        <v>0.76387273202556327</v>
      </c>
      <c r="AC38" s="25">
        <f>IF('Peak Areas'!AG34=0,0,((('Peak Areas'!AG34*Coefficients!$G$7+Coefficients!$H$7)*$G38)))</f>
        <v>0</v>
      </c>
      <c r="AD38" s="25">
        <f>IF('Peak Areas'!AH34=0,0,((('Peak Areas'!AH34*Coefficients!$G$6+Coefficients!$H$6)*$G38)))</f>
        <v>0.61263081979469269</v>
      </c>
      <c r="AF38" s="25">
        <f>IF('Peak Areas'!K34=0,0,((('Peak Areas'!K34*Coefficients!$G$22+Coefficients!$H$22)*$G38)))</f>
        <v>0</v>
      </c>
      <c r="AG38" s="25">
        <f t="shared" si="0"/>
        <v>10.098433341237786</v>
      </c>
      <c r="AH38" s="25">
        <f t="shared" si="1"/>
        <v>11.1136417248473</v>
      </c>
    </row>
    <row r="39" spans="1:34">
      <c r="A39" s="2" t="str">
        <f>'Peak Areas'!A35</f>
        <v>HP E</v>
      </c>
      <c r="B39" s="56">
        <f>'Peak Areas'!B35</f>
        <v>0</v>
      </c>
      <c r="C39" s="2">
        <f>'Peak Areas'!C35</f>
        <v>0</v>
      </c>
      <c r="D39" s="2">
        <f>'Peak Areas'!D35</f>
        <v>0</v>
      </c>
      <c r="E39" s="2">
        <f>'Peak Areas'!E35</f>
        <v>0</v>
      </c>
      <c r="F39" s="25">
        <f>'Peak Areas'!F35</f>
        <v>0.1</v>
      </c>
      <c r="G39" s="25">
        <f>((1/'Peak Areas'!$G35)*(('Peak Areas'!$H35+('Internal Standard'!$E$10/1000))/'Peak Areas'!$F35)*'Peak Areas'!$J35)*H39</f>
        <v>6.8691871554872858E-2</v>
      </c>
      <c r="H39" s="25">
        <f>(('Internal Standard'!$F$13*('Peak Areas'!G35/'Internal Standard'!$C$10))/'Peak Areas'!AB35)</f>
        <v>1.1569157314504903</v>
      </c>
      <c r="I39" s="25">
        <f>IF('Peak Areas'!L35=0,0,((('Peak Areas'!L35*Coefficients!$G$21+Coefficients!$H$21)*$G39)))</f>
        <v>0.35202789656077743</v>
      </c>
      <c r="J39" s="25">
        <f>IF('Peak Areas'!M35=0,0,((('Peak Areas'!M35*Coefficients!$G$20+Coefficients!$H$20)*$G39)))</f>
        <v>0.82092790138465122</v>
      </c>
      <c r="K39" s="25">
        <f>IF('Peak Areas'!N35=0,0,((('Peak Areas'!N35*Coefficients!$G$41+Coefficients!$H$41)*$G39)))</f>
        <v>0</v>
      </c>
      <c r="L39" s="25">
        <f>IF('Peak Areas'!O35=0,0,((('Peak Areas'!O35*Coefficients!$G$10+Coefficients!$H$10)*$G39)))</f>
        <v>0</v>
      </c>
      <c r="M39" s="25">
        <f>IF('Peak Areas'!P35=0,0,((('Peak Areas'!P35*Coefficients!$G$32+Coefficients!$H$32)*$G39)))</f>
        <v>4.6443946599968458</v>
      </c>
      <c r="N39" s="25">
        <f>IF('Peak Areas'!Q35=0,0,((('Peak Areas'!Q35*Coefficients!$G$11+Coefficients!$H$11)*$G39)))</f>
        <v>0</v>
      </c>
      <c r="O39" s="25">
        <f>IF('Peak Areas'!R35=0,0,((('Peak Areas'!R35*Coefficients!$G$39+Coefficients!$H$39)*$G39)))</f>
        <v>0.37113369424412229</v>
      </c>
      <c r="P39" s="25">
        <f>IF('Peak Areas'!S35=0,0,((('Peak Areas'!S35*Coefficients!$G$46+Coefficients!$H$46)*$G39)))</f>
        <v>0.10490336590907028</v>
      </c>
      <c r="Q39" s="25">
        <f>IF('Peak Areas'!T35=0,0,((('Peak Areas'!T35*Coefficients!$G$51+Coefficients!$H$51)*$G39)))</f>
        <v>0.1027113485395644</v>
      </c>
      <c r="R39" s="25">
        <f>IF('Peak Areas'!U35=0,0,((('Peak Areas'!U35*Coefficients!$G$26+Coefficients!$H$26)*$G39)))</f>
        <v>1.1312075018749641</v>
      </c>
      <c r="S39" s="25">
        <f>IF('Peak Areas'!V35=0,0,((('Peak Areas'!V35*Coefficients!$G$13+Coefficients!$H$13)*$G39)))</f>
        <v>0.16890221284938697</v>
      </c>
      <c r="T39" s="25">
        <f>IF('Peak Areas'!W35=0,0,((('Peak Areas'!W35*Coefficients!$G$12+Coefficients!$H$12)*$G39)))</f>
        <v>0.10371245766201319</v>
      </c>
      <c r="U39" s="25">
        <f>IF('Peak Areas'!X35=0,0,((('Peak Areas'!X35*Coefficients!$G$27+Coefficients!$H$27)*$G39)))</f>
        <v>0.19607915174236676</v>
      </c>
      <c r="V39" s="25">
        <f>IF('Peak Areas'!Y35=0,0,((('Peak Areas'!Y35*Coefficients!$G$34+Coefficients!$H$34)*$G39)))</f>
        <v>2.4965330919062927E-2</v>
      </c>
      <c r="W39" s="25">
        <f>IF('Peak Areas'!Z35=0,0,((('Peak Areas'!Z35*Coefficients!$G$52+Coefficients!$H$52)*$G39)))</f>
        <v>0.3544028816515627</v>
      </c>
      <c r="X39" s="25">
        <f>IF('Peak Areas'!AA35=0,0,((('Peak Areas'!AA35*Coefficients!$G$33+Coefficients!$H$33)*$G39)))</f>
        <v>3.497433664321814E-2</v>
      </c>
      <c r="Y39" s="25">
        <f>IF('Peak Areas'!AC35=0,0,((('Peak Areas'!AC35*Coefficients!$G$19+Coefficients!$H$19)*$G39)))</f>
        <v>0.16989641304615782</v>
      </c>
      <c r="Z39" s="25">
        <f>IF('Peak Areas'!AD35=0,0,((('Peak Areas'!AD35*Coefficients!$G$18+Coefficients!$H$18)*$G39)))</f>
        <v>0.14538505473870317</v>
      </c>
      <c r="AA39" s="25">
        <f>IF('Peak Areas'!AE35=0,0,((('Peak Areas'!AE35*Coefficients!$G$18+Coefficients!$H$18)*$G39)))</f>
        <v>7.5436556616539336</v>
      </c>
      <c r="AB39" s="25">
        <f>IF('Peak Areas'!AF35=0,0,((('Peak Areas'!AF35*Coefficients!$G$18+Coefficients!$H$18)*$G39)))</f>
        <v>0.60543428806232025</v>
      </c>
      <c r="AC39" s="25">
        <f>IF('Peak Areas'!AG35=0,0,((('Peak Areas'!AG35*Coefficients!$G$7+Coefficients!$H$7)*$G39)))</f>
        <v>0</v>
      </c>
      <c r="AD39" s="25">
        <f>IF('Peak Areas'!AH35=0,0,((('Peak Areas'!AH35*Coefficients!$G$6+Coefficients!$H$6)*$G39)))</f>
        <v>0.4709434345136666</v>
      </c>
      <c r="AF39" s="25">
        <f>IF('Peak Areas'!K35=0,0,((('Peak Areas'!K35*Coefficients!$G$22+Coefficients!$H$22)*$G39)))</f>
        <v>0</v>
      </c>
      <c r="AG39" s="25">
        <f t="shared" si="0"/>
        <v>7.5436556616539336</v>
      </c>
      <c r="AH39" s="25">
        <f t="shared" si="1"/>
        <v>8.2944750044549576</v>
      </c>
    </row>
    <row r="40" spans="1:34">
      <c r="A40" s="2" t="str">
        <f>'Peak Areas'!A36</f>
        <v>DIN+LP A</v>
      </c>
      <c r="B40" s="56">
        <f>'Peak Areas'!B36</f>
        <v>0</v>
      </c>
      <c r="C40" s="2">
        <f>'Peak Areas'!C36</f>
        <v>0</v>
      </c>
      <c r="D40" s="2">
        <f>'Peak Areas'!D36</f>
        <v>0</v>
      </c>
      <c r="E40" s="2">
        <f>'Peak Areas'!E36</f>
        <v>0</v>
      </c>
      <c r="F40" s="25">
        <f>'Peak Areas'!F36</f>
        <v>0.1</v>
      </c>
      <c r="G40" s="25">
        <f>((1/'Peak Areas'!$G36)*(('Peak Areas'!$H36+('Internal Standard'!$E$10/1000))/'Peak Areas'!$F36)*'Peak Areas'!$J36)*H40</f>
        <v>6.6032864936848443E-2</v>
      </c>
      <c r="H40" s="25">
        <f>(('Internal Standard'!$F$13*('Peak Areas'!G36/'Internal Standard'!$C$10))/'Peak Areas'!AB36)</f>
        <v>1.1121324620942898</v>
      </c>
      <c r="I40" s="25">
        <f>IF('Peak Areas'!L36=0,0,((('Peak Areas'!L36*Coefficients!$G$21+Coefficients!$H$21)*$G40)))</f>
        <v>0.67272432779184343</v>
      </c>
      <c r="J40" s="25">
        <f>IF('Peak Areas'!M36=0,0,((('Peak Areas'!M36*Coefficients!$G$20+Coefficients!$H$20)*$G40)))</f>
        <v>4.2554744494438319</v>
      </c>
      <c r="K40" s="25">
        <f>IF('Peak Areas'!N36=0,0,((('Peak Areas'!N36*Coefficients!$G$41+Coefficients!$H$41)*$G40)))</f>
        <v>2.6714565400922229E-2</v>
      </c>
      <c r="L40" s="25">
        <f>IF('Peak Areas'!O36=0,0,((('Peak Areas'!O36*Coefficients!$G$10+Coefficients!$H$10)*$G40)))</f>
        <v>0</v>
      </c>
      <c r="M40" s="25">
        <f>IF('Peak Areas'!P36=0,0,((('Peak Areas'!P36*Coefficients!$G$32+Coefficients!$H$32)*$G40)))</f>
        <v>16.390826551901736</v>
      </c>
      <c r="N40" s="25">
        <f>IF('Peak Areas'!Q36=0,0,((('Peak Areas'!Q36*Coefficients!$G$11+Coefficients!$H$11)*$G40)))</f>
        <v>0</v>
      </c>
      <c r="O40" s="25">
        <f>IF('Peak Areas'!R36=0,0,((('Peak Areas'!R36*Coefficients!$G$39+Coefficients!$H$39)*$G40)))</f>
        <v>0</v>
      </c>
      <c r="P40" s="25">
        <f>IF('Peak Areas'!S36=0,0,((('Peak Areas'!S36*Coefficients!$G$46+Coefficients!$H$46)*$G40)))</f>
        <v>0</v>
      </c>
      <c r="Q40" s="25">
        <f>IF('Peak Areas'!T36=0,0,((('Peak Areas'!T36*Coefficients!$G$51+Coefficients!$H$51)*$G40)))</f>
        <v>0.15241217778766211</v>
      </c>
      <c r="R40" s="25">
        <f>IF('Peak Areas'!U36=0,0,((('Peak Areas'!U36*Coefficients!$G$26+Coefficients!$H$26)*$G40)))</f>
        <v>2.2905175710289152</v>
      </c>
      <c r="S40" s="25">
        <f>IF('Peak Areas'!V36=0,0,((('Peak Areas'!V36*Coefficients!$G$13+Coefficients!$H$13)*$G40)))</f>
        <v>7.7759490560979472E-2</v>
      </c>
      <c r="T40" s="25">
        <f>IF('Peak Areas'!W36=0,0,((('Peak Areas'!W36*Coefficients!$G$12+Coefficients!$H$12)*$G40)))</f>
        <v>0.17542825679063812</v>
      </c>
      <c r="U40" s="25">
        <f>IF('Peak Areas'!X36=0,0,((('Peak Areas'!X36*Coefficients!$G$27+Coefficients!$H$27)*$G40)))</f>
        <v>0.54441596059829322</v>
      </c>
      <c r="V40" s="25">
        <f>IF('Peak Areas'!Y36=0,0,((('Peak Areas'!Y36*Coefficients!$G$34+Coefficients!$H$34)*$G40)))</f>
        <v>3.7722065400011634E-2</v>
      </c>
      <c r="W40" s="25">
        <f>IF('Peak Areas'!Z36=0,0,((('Peak Areas'!Z36*Coefficients!$G$52+Coefficients!$H$52)*$G40)))</f>
        <v>0.44771087499872553</v>
      </c>
      <c r="X40" s="25">
        <f>IF('Peak Areas'!AA36=0,0,((('Peak Areas'!AA36*Coefficients!$G$33+Coefficients!$H$33)*$G40)))</f>
        <v>0</v>
      </c>
      <c r="Y40" s="25">
        <f>IF('Peak Areas'!AC36=0,0,((('Peak Areas'!AC36*Coefficients!$G$19+Coefficients!$H$19)*$G40)))</f>
        <v>0.31673516217278558</v>
      </c>
      <c r="Z40" s="25">
        <f>IF('Peak Areas'!AD36=0,0,((('Peak Areas'!AD36*Coefficients!$G$18+Coefficients!$H$18)*$G40)))</f>
        <v>0.85201946118856342</v>
      </c>
      <c r="AA40" s="25">
        <f>IF('Peak Areas'!AE36=0,0,((('Peak Areas'!AE36*Coefficients!$G$18+Coefficients!$H$18)*$G40)))</f>
        <v>26.742863725761335</v>
      </c>
      <c r="AB40" s="25">
        <f>IF('Peak Areas'!AF36=0,0,((('Peak Areas'!AF36*Coefficients!$G$18+Coefficients!$H$18)*$G40)))</f>
        <v>1.9205219384199079</v>
      </c>
      <c r="AC40" s="25">
        <f>IF('Peak Areas'!AG36=0,0,((('Peak Areas'!AG36*Coefficients!$G$7+Coefficients!$H$7)*$G40)))</f>
        <v>1.8966073254994466E-2</v>
      </c>
      <c r="AD40" s="25">
        <f>IF('Peak Areas'!AH36=0,0,((('Peak Areas'!AH36*Coefficients!$G$6+Coefficients!$H$6)*$G40)))</f>
        <v>1.6594784219244392</v>
      </c>
      <c r="AF40" s="25">
        <f>IF('Peak Areas'!K36=0,0,((('Peak Areas'!K36*Coefficients!$G$22+Coefficients!$H$22)*$G40)))</f>
        <v>0.9359506467142803</v>
      </c>
      <c r="AG40" s="25">
        <f t="shared" si="0"/>
        <v>27.678814372475614</v>
      </c>
      <c r="AH40" s="25">
        <f t="shared" si="1"/>
        <v>30.451355772084089</v>
      </c>
    </row>
    <row r="41" spans="1:34">
      <c r="A41" s="2" t="str">
        <f>'Peak Areas'!A37</f>
        <v>DIN+LP B</v>
      </c>
      <c r="B41" s="56">
        <f>'Peak Areas'!B37</f>
        <v>0</v>
      </c>
      <c r="C41" s="2">
        <f>'Peak Areas'!C37</f>
        <v>0</v>
      </c>
      <c r="D41" s="2">
        <f>'Peak Areas'!D37</f>
        <v>0</v>
      </c>
      <c r="E41" s="2">
        <f>'Peak Areas'!E37</f>
        <v>0</v>
      </c>
      <c r="F41" s="25">
        <f>'Peak Areas'!F37</f>
        <v>0.1</v>
      </c>
      <c r="G41" s="25">
        <f>((1/'Peak Areas'!$G37)*(('Peak Areas'!$H37+('Internal Standard'!$E$10/1000))/'Peak Areas'!$F37)*'Peak Areas'!$J37)*H41</f>
        <v>6.9982325789285191E-2</v>
      </c>
      <c r="H41" s="25">
        <f>(('Internal Standard'!$F$13*('Peak Areas'!G37/'Internal Standard'!$C$10))/'Peak Areas'!AB37)</f>
        <v>1.1786496975037508</v>
      </c>
      <c r="I41" s="25">
        <f>IF('Peak Areas'!L37=0,0,((('Peak Areas'!L37*Coefficients!$G$21+Coefficients!$H$21)*$G41)))</f>
        <v>0</v>
      </c>
      <c r="J41" s="25">
        <f>IF('Peak Areas'!M37=0,0,((('Peak Areas'!M37*Coefficients!$G$20+Coefficients!$H$20)*$G41)))</f>
        <v>5.7776629839980247</v>
      </c>
      <c r="K41" s="25">
        <f>IF('Peak Areas'!N37=0,0,((('Peak Areas'!N37*Coefficients!$G$41+Coefficients!$H$41)*$G41)))</f>
        <v>8.4791443629682814E-2</v>
      </c>
      <c r="L41" s="25">
        <f>IF('Peak Areas'!O37=0,0,((('Peak Areas'!O37*Coefficients!$G$10+Coefficients!$H$10)*$G41)))</f>
        <v>0</v>
      </c>
      <c r="M41" s="25">
        <f>IF('Peak Areas'!P37=0,0,((('Peak Areas'!P37*Coefficients!$G$32+Coefficients!$H$32)*$G41)))</f>
        <v>23.664209091882665</v>
      </c>
      <c r="N41" s="25">
        <f>IF('Peak Areas'!Q37=0,0,((('Peak Areas'!Q37*Coefficients!$G$11+Coefficients!$H$11)*$G41)))</f>
        <v>0</v>
      </c>
      <c r="O41" s="25">
        <f>IF('Peak Areas'!R37=0,0,((('Peak Areas'!R37*Coefficients!$G$39+Coefficients!$H$39)*$G41)))</f>
        <v>0</v>
      </c>
      <c r="P41" s="25">
        <f>IF('Peak Areas'!S37=0,0,((('Peak Areas'!S37*Coefficients!$G$46+Coefficients!$H$46)*$G41)))</f>
        <v>0</v>
      </c>
      <c r="Q41" s="25">
        <f>IF('Peak Areas'!T37=0,0,((('Peak Areas'!T37*Coefficients!$G$51+Coefficients!$H$51)*$G41)))</f>
        <v>0.21245861896091434</v>
      </c>
      <c r="R41" s="25">
        <f>IF('Peak Areas'!U37=0,0,((('Peak Areas'!U37*Coefficients!$G$26+Coefficients!$H$26)*$G41)))</f>
        <v>3.4568335981999105</v>
      </c>
      <c r="S41" s="25">
        <f>IF('Peak Areas'!V37=0,0,((('Peak Areas'!V37*Coefficients!$G$13+Coefficients!$H$13)*$G41)))</f>
        <v>0.10836837109711717</v>
      </c>
      <c r="T41" s="25">
        <f>IF('Peak Areas'!W37=0,0,((('Peak Areas'!W37*Coefficients!$G$12+Coefficients!$H$12)*$G41)))</f>
        <v>0.21119074984425823</v>
      </c>
      <c r="U41" s="25">
        <f>IF('Peak Areas'!X37=0,0,((('Peak Areas'!X37*Coefficients!$G$27+Coefficients!$H$27)*$G41)))</f>
        <v>2.0533158151447601</v>
      </c>
      <c r="V41" s="25">
        <f>IF('Peak Areas'!Y37=0,0,((('Peak Areas'!Y37*Coefficients!$G$34+Coefficients!$H$34)*$G41)))</f>
        <v>7.8952651244844921E-2</v>
      </c>
      <c r="W41" s="25">
        <f>IF('Peak Areas'!Z37=0,0,((('Peak Areas'!Z37*Coefficients!$G$52+Coefficients!$H$52)*$G41)))</f>
        <v>0.6489891101475006</v>
      </c>
      <c r="X41" s="25">
        <f>IF('Peak Areas'!AA37=0,0,((('Peak Areas'!AA37*Coefficients!$G$33+Coefficients!$H$33)*$G41)))</f>
        <v>5.4909814931850168E-2</v>
      </c>
      <c r="Y41" s="25">
        <f>IF('Peak Areas'!AC37=0,0,((('Peak Areas'!AC37*Coefficients!$G$19+Coefficients!$H$19)*$G41)))</f>
        <v>0.38277198888066438</v>
      </c>
      <c r="Z41" s="25">
        <f>IF('Peak Areas'!AD37=0,0,((('Peak Areas'!AD37*Coefficients!$G$18+Coefficients!$H$18)*$G41)))</f>
        <v>0.5139037813198144</v>
      </c>
      <c r="AA41" s="25">
        <f>IF('Peak Areas'!AE37=0,0,((('Peak Areas'!AE37*Coefficients!$G$18+Coefficients!$H$18)*$G41)))</f>
        <v>37.826956880806989</v>
      </c>
      <c r="AB41" s="25">
        <f>IF('Peak Areas'!AF37=0,0,((('Peak Areas'!AF37*Coefficients!$G$18+Coefficients!$H$18)*$G41)))</f>
        <v>2.8071070901114572</v>
      </c>
      <c r="AC41" s="25">
        <f>IF('Peak Areas'!AG37=0,0,((('Peak Areas'!AG37*Coefficients!$G$7+Coefficients!$H$7)*$G41)))</f>
        <v>8.224711351059269E-2</v>
      </c>
      <c r="AD41" s="25">
        <f>IF('Peak Areas'!AH37=0,0,((('Peak Areas'!AH37*Coefficients!$G$6+Coefficients!$H$6)*$G41)))</f>
        <v>2.6651777786806266</v>
      </c>
      <c r="AF41" s="25">
        <f>IF('Peak Areas'!K37=0,0,((('Peak Areas'!K37*Coefficients!$G$22+Coefficients!$H$22)*$G41)))</f>
        <v>1.4724552193622378</v>
      </c>
      <c r="AG41" s="25">
        <f t="shared" si="0"/>
        <v>39.299412100169228</v>
      </c>
      <c r="AH41" s="25">
        <f t="shared" si="1"/>
        <v>42.620422971600497</v>
      </c>
    </row>
    <row r="42" spans="1:34">
      <c r="A42" s="2" t="str">
        <f>'Peak Areas'!A38</f>
        <v>DIN+LP C</v>
      </c>
      <c r="B42" s="56">
        <f>'Peak Areas'!B38</f>
        <v>0</v>
      </c>
      <c r="C42" s="2">
        <f>'Peak Areas'!C38</f>
        <v>0</v>
      </c>
      <c r="D42" s="2">
        <f>'Peak Areas'!D38</f>
        <v>0</v>
      </c>
      <c r="E42" s="2">
        <f>'Peak Areas'!E38</f>
        <v>0</v>
      </c>
      <c r="F42" s="25">
        <f>'Peak Areas'!F38</f>
        <v>0.1</v>
      </c>
      <c r="G42" s="25">
        <f>((1/'Peak Areas'!$G38)*(('Peak Areas'!$H38+('Internal Standard'!$E$10/1000))/'Peak Areas'!$F38)*'Peak Areas'!$J38)*H42</f>
        <v>6.462061974360328E-2</v>
      </c>
      <c r="H42" s="25">
        <f>(('Internal Standard'!$F$13*('Peak Areas'!G38/'Internal Standard'!$C$10))/'Peak Areas'!AB38)</f>
        <v>1.088347279892266</v>
      </c>
      <c r="I42" s="25">
        <f>IF('Peak Areas'!L38=0,0,((('Peak Areas'!L38*Coefficients!$G$21+Coefficients!$H$21)*$G42)))</f>
        <v>0.57430681044517495</v>
      </c>
      <c r="J42" s="25">
        <f>IF('Peak Areas'!M38=0,0,((('Peak Areas'!M38*Coefficients!$G$20+Coefficients!$H$20)*$G42)))</f>
        <v>5.0965589052608715</v>
      </c>
      <c r="K42" s="25">
        <f>IF('Peak Areas'!N38=0,0,((('Peak Areas'!N38*Coefficients!$G$41+Coefficients!$H$41)*$G42)))</f>
        <v>2.1154484464895824E-2</v>
      </c>
      <c r="L42" s="25">
        <f>IF('Peak Areas'!O38=0,0,((('Peak Areas'!O38*Coefficients!$G$10+Coefficients!$H$10)*$G42)))</f>
        <v>0</v>
      </c>
      <c r="M42" s="25">
        <f>IF('Peak Areas'!P38=0,0,((('Peak Areas'!P38*Coefficients!$G$32+Coefficients!$H$32)*$G42)))</f>
        <v>22.724541628757613</v>
      </c>
      <c r="N42" s="25">
        <f>IF('Peak Areas'!Q38=0,0,((('Peak Areas'!Q38*Coefficients!$G$11+Coefficients!$H$11)*$G42)))</f>
        <v>0</v>
      </c>
      <c r="O42" s="25">
        <f>IF('Peak Areas'!R38=0,0,((('Peak Areas'!R38*Coefficients!$G$39+Coefficients!$H$39)*$G42)))</f>
        <v>0</v>
      </c>
      <c r="P42" s="25">
        <f>IF('Peak Areas'!S38=0,0,((('Peak Areas'!S38*Coefficients!$G$46+Coefficients!$H$46)*$G42)))</f>
        <v>0</v>
      </c>
      <c r="Q42" s="25">
        <f>IF('Peak Areas'!T38=0,0,((('Peak Areas'!T38*Coefficients!$G$51+Coefficients!$H$51)*$G42)))</f>
        <v>0.22793391280792058</v>
      </c>
      <c r="R42" s="25">
        <f>IF('Peak Areas'!U38=0,0,((('Peak Areas'!U38*Coefficients!$G$26+Coefficients!$H$26)*$G42)))</f>
        <v>3.7120857803778713</v>
      </c>
      <c r="S42" s="25">
        <f>IF('Peak Areas'!V38=0,0,((('Peak Areas'!V38*Coefficients!$G$13+Coefficients!$H$13)*$G42)))</f>
        <v>0.10393097791189293</v>
      </c>
      <c r="T42" s="25">
        <f>IF('Peak Areas'!W38=0,0,((('Peak Areas'!W38*Coefficients!$G$12+Coefficients!$H$12)*$G42)))</f>
        <v>0.22389833618013791</v>
      </c>
      <c r="U42" s="25">
        <f>IF('Peak Areas'!X38=0,0,((('Peak Areas'!X38*Coefficients!$G$27+Coefficients!$H$27)*$G42)))</f>
        <v>1.4657334663143895</v>
      </c>
      <c r="V42" s="25">
        <f>IF('Peak Areas'!Y38=0,0,((('Peak Areas'!Y38*Coefficients!$G$34+Coefficients!$H$34)*$G42)))</f>
        <v>7.695628214466356E-2</v>
      </c>
      <c r="W42" s="25">
        <f>IF('Peak Areas'!Z38=0,0,((('Peak Areas'!Z38*Coefficients!$G$52+Coefficients!$H$52)*$G42)))</f>
        <v>0.5405167036058629</v>
      </c>
      <c r="X42" s="25">
        <f>IF('Peak Areas'!AA38=0,0,((('Peak Areas'!AA38*Coefficients!$G$33+Coefficients!$H$33)*$G42)))</f>
        <v>0.13531161001508199</v>
      </c>
      <c r="Y42" s="25">
        <f>IF('Peak Areas'!AC38=0,0,((('Peak Areas'!AC38*Coefficients!$G$19+Coefficients!$H$19)*$G42)))</f>
        <v>0.35091219534716378</v>
      </c>
      <c r="Z42" s="25">
        <f>IF('Peak Areas'!AD38=0,0,((('Peak Areas'!AD38*Coefficients!$G$18+Coefficients!$H$18)*$G42)))</f>
        <v>0.58554236932201209</v>
      </c>
      <c r="AA42" s="25">
        <f>IF('Peak Areas'!AE38=0,0,((('Peak Areas'!AE38*Coefficients!$G$18+Coefficients!$H$18)*$G42)))</f>
        <v>35.745029504774344</v>
      </c>
      <c r="AB42" s="25">
        <f>IF('Peak Areas'!AF38=0,0,((('Peak Areas'!AF38*Coefficients!$G$18+Coefficients!$H$18)*$G42)))</f>
        <v>2.827131525653193</v>
      </c>
      <c r="AC42" s="25">
        <f>IF('Peak Areas'!AG38=0,0,((('Peak Areas'!AG38*Coefficients!$G$7+Coefficients!$H$7)*$G42)))</f>
        <v>7.3946055136614411E-2</v>
      </c>
      <c r="AD42" s="25">
        <f>IF('Peak Areas'!AH38=0,0,((('Peak Areas'!AH38*Coefficients!$G$6+Coefficients!$H$6)*$G42)))</f>
        <v>2.4927113753566559</v>
      </c>
      <c r="AF42" s="25">
        <f>IF('Peak Areas'!K38=0,0,((('Peak Areas'!K38*Coefficients!$G$22+Coefficients!$H$22)*$G42)))</f>
        <v>0.78164789726919426</v>
      </c>
      <c r="AG42" s="25">
        <f t="shared" si="0"/>
        <v>36.526677402043539</v>
      </c>
      <c r="AH42" s="25">
        <f t="shared" si="1"/>
        <v>39.939351297018746</v>
      </c>
    </row>
    <row r="43" spans="1:34">
      <c r="A43" s="2" t="str">
        <f>'Peak Areas'!A39</f>
        <v>DIN+LP D</v>
      </c>
      <c r="B43" s="56">
        <f>'Peak Areas'!B39</f>
        <v>0</v>
      </c>
      <c r="C43" s="2">
        <f>'Peak Areas'!C39</f>
        <v>0</v>
      </c>
      <c r="D43" s="2">
        <f>'Peak Areas'!D39</f>
        <v>0</v>
      </c>
      <c r="E43" s="2">
        <f>'Peak Areas'!E39</f>
        <v>0</v>
      </c>
      <c r="F43" s="25">
        <f>'Peak Areas'!F39</f>
        <v>0.1</v>
      </c>
      <c r="G43" s="25">
        <f>((1/'Peak Areas'!$G39)*(('Peak Areas'!$H39+('Internal Standard'!$E$10/1000))/'Peak Areas'!$F39)*'Peak Areas'!$J39)*H43</f>
        <v>6.6021195407574076E-2</v>
      </c>
      <c r="H43" s="25">
        <f>(('Internal Standard'!$F$13*('Peak Areas'!G39/'Internal Standard'!$C$10))/'Peak Areas'!AB39)</f>
        <v>1.1119359226538794</v>
      </c>
      <c r="I43" s="25">
        <f>IF('Peak Areas'!L39=0,0,((('Peak Areas'!L39*Coefficients!$G$21+Coefficients!$H$21)*$G43)))</f>
        <v>0</v>
      </c>
      <c r="J43" s="25">
        <f>IF('Peak Areas'!M39=0,0,((('Peak Areas'!M39*Coefficients!$G$20+Coefficients!$H$20)*$G43)))</f>
        <v>4.8750617025004583</v>
      </c>
      <c r="K43" s="25">
        <f>IF('Peak Areas'!N39=0,0,((('Peak Areas'!N39*Coefficients!$G$41+Coefficients!$H$41)*$G43)))</f>
        <v>6.457551555932578E-2</v>
      </c>
      <c r="L43" s="25">
        <f>IF('Peak Areas'!O39=0,0,((('Peak Areas'!O39*Coefficients!$G$10+Coefficients!$H$10)*$G43)))</f>
        <v>0</v>
      </c>
      <c r="M43" s="25">
        <f>IF('Peak Areas'!P39=0,0,((('Peak Areas'!P39*Coefficients!$G$32+Coefficients!$H$32)*$G43)))</f>
        <v>18.663753335323239</v>
      </c>
      <c r="N43" s="25">
        <f>IF('Peak Areas'!Q39=0,0,((('Peak Areas'!Q39*Coefficients!$G$11+Coefficients!$H$11)*$G43)))</f>
        <v>0</v>
      </c>
      <c r="O43" s="25">
        <f>IF('Peak Areas'!R39=0,0,((('Peak Areas'!R39*Coefficients!$G$39+Coefficients!$H$39)*$G43)))</f>
        <v>0</v>
      </c>
      <c r="P43" s="25">
        <f>IF('Peak Areas'!S39=0,0,((('Peak Areas'!S39*Coefficients!$G$46+Coefficients!$H$46)*$G43)))</f>
        <v>0</v>
      </c>
      <c r="Q43" s="25">
        <f>IF('Peak Areas'!T39=0,0,((('Peak Areas'!T39*Coefficients!$G$51+Coefficients!$H$51)*$G43)))</f>
        <v>0.20952771649051866</v>
      </c>
      <c r="R43" s="25">
        <f>IF('Peak Areas'!U39=0,0,((('Peak Areas'!U39*Coefficients!$G$26+Coefficients!$H$26)*$G43)))</f>
        <v>2.8102957766640713</v>
      </c>
      <c r="S43" s="25">
        <f>IF('Peak Areas'!V39=0,0,((('Peak Areas'!V39*Coefficients!$G$13+Coefficients!$H$13)*$G43)))</f>
        <v>9.5075899866970903E-2</v>
      </c>
      <c r="T43" s="25">
        <f>IF('Peak Areas'!W39=0,0,((('Peak Areas'!W39*Coefficients!$G$12+Coefficients!$H$12)*$G43)))</f>
        <v>0.19218382234775094</v>
      </c>
      <c r="U43" s="25">
        <f>IF('Peak Areas'!X39=0,0,((('Peak Areas'!X39*Coefficients!$G$27+Coefficients!$H$27)*$G43)))</f>
        <v>0.80369779371024463</v>
      </c>
      <c r="V43" s="25">
        <f>IF('Peak Areas'!Y39=0,0,((('Peak Areas'!Y39*Coefficients!$G$34+Coefficients!$H$34)*$G43)))</f>
        <v>7.3261474401044538E-2</v>
      </c>
      <c r="W43" s="25">
        <f>IF('Peak Areas'!Z39=0,0,((('Peak Areas'!Z39*Coefficients!$G$52+Coefficients!$H$52)*$G43)))</f>
        <v>0.53251222997668135</v>
      </c>
      <c r="X43" s="25">
        <f>IF('Peak Areas'!AA39=0,0,((('Peak Areas'!AA39*Coefficients!$G$33+Coefficients!$H$33)*$G43)))</f>
        <v>0</v>
      </c>
      <c r="Y43" s="25">
        <f>IF('Peak Areas'!AC39=0,0,((('Peak Areas'!AC39*Coefficients!$G$19+Coefficients!$H$19)*$G43)))</f>
        <v>0.4047208781238994</v>
      </c>
      <c r="Z43" s="25">
        <f>IF('Peak Areas'!AD39=0,0,((('Peak Areas'!AD39*Coefficients!$G$18+Coefficients!$H$18)*$G43)))</f>
        <v>0.91809380011907249</v>
      </c>
      <c r="AA43" s="25">
        <f>IF('Peak Areas'!AE39=0,0,((('Peak Areas'!AE39*Coefficients!$G$18+Coefficients!$H$18)*$G43)))</f>
        <v>29.136314496277322</v>
      </c>
      <c r="AB43" s="25">
        <f>IF('Peak Areas'!AF39=0,0,((('Peak Areas'!AF39*Coefficients!$G$18+Coefficients!$H$18)*$G43)))</f>
        <v>2.1914182138752687</v>
      </c>
      <c r="AC43" s="25">
        <f>IF('Peak Areas'!AG39=0,0,((('Peak Areas'!AG39*Coefficients!$G$7+Coefficients!$H$7)*$G43)))</f>
        <v>0.11007874225612362</v>
      </c>
      <c r="AD43" s="25">
        <f>IF('Peak Areas'!AH39=0,0,((('Peak Areas'!AH39*Coefficients!$G$6+Coefficients!$H$6)*$G43)))</f>
        <v>1.6973487742928715</v>
      </c>
      <c r="AF43" s="25">
        <f>IF('Peak Areas'!K39=0,0,((('Peak Areas'!K39*Coefficients!$G$22+Coefficients!$H$22)*$G43)))</f>
        <v>1.1036612028468484</v>
      </c>
      <c r="AG43" s="25">
        <f t="shared" si="0"/>
        <v>30.239975699124169</v>
      </c>
      <c r="AH43" s="25">
        <f t="shared" si="1"/>
        <v>33.349487713118513</v>
      </c>
    </row>
    <row r="44" spans="1:34">
      <c r="A44" s="2" t="str">
        <f>'Peak Areas'!A40</f>
        <v>DIN+LP E</v>
      </c>
      <c r="B44" s="56">
        <f>'Peak Areas'!B40</f>
        <v>0</v>
      </c>
      <c r="C44" s="2">
        <f>'Peak Areas'!C40</f>
        <v>0</v>
      </c>
      <c r="D44" s="2">
        <f>'Peak Areas'!D40</f>
        <v>0</v>
      </c>
      <c r="E44" s="2">
        <f>'Peak Areas'!E40</f>
        <v>0</v>
      </c>
      <c r="F44" s="25">
        <f>'Peak Areas'!F40</f>
        <v>0.1</v>
      </c>
      <c r="G44" s="25">
        <f>((1/'Peak Areas'!$G40)*(('Peak Areas'!$H40+('Internal Standard'!$E$10/1000))/'Peak Areas'!$F40)*'Peak Areas'!$J40)*H44</f>
        <v>6.4941568473968717E-2</v>
      </c>
      <c r="H44" s="25">
        <f>(('Internal Standard'!$F$13*('Peak Areas'!G40/'Internal Standard'!$C$10))/'Peak Areas'!AB40)</f>
        <v>1.0937527321931575</v>
      </c>
      <c r="I44" s="25">
        <f>IF('Peak Areas'!L40=0,0,((('Peak Areas'!L40*Coefficients!$G$21+Coefficients!$H$21)*$G44)))</f>
        <v>0</v>
      </c>
      <c r="J44" s="25">
        <f>IF('Peak Areas'!M40=0,0,((('Peak Areas'!M40*Coefficients!$G$20+Coefficients!$H$20)*$G44)))</f>
        <v>4.874987097825394</v>
      </c>
      <c r="K44" s="25">
        <f>IF('Peak Areas'!N40=0,0,((('Peak Areas'!N40*Coefficients!$G$41+Coefficients!$H$41)*$G44)))</f>
        <v>2.404233342100447E-2</v>
      </c>
      <c r="L44" s="25">
        <f>IF('Peak Areas'!O40=0,0,((('Peak Areas'!O40*Coefficients!$G$10+Coefficients!$H$10)*$G44)))</f>
        <v>0</v>
      </c>
      <c r="M44" s="25">
        <f>IF('Peak Areas'!P40=0,0,((('Peak Areas'!P40*Coefficients!$G$32+Coefficients!$H$32)*$G44)))</f>
        <v>20.701830628644949</v>
      </c>
      <c r="N44" s="25">
        <f>IF('Peak Areas'!Q40=0,0,((('Peak Areas'!Q40*Coefficients!$G$11+Coefficients!$H$11)*$G44)))</f>
        <v>0</v>
      </c>
      <c r="O44" s="25">
        <f>IF('Peak Areas'!R40=0,0,((('Peak Areas'!R40*Coefficients!$G$39+Coefficients!$H$39)*$G44)))</f>
        <v>0</v>
      </c>
      <c r="P44" s="25">
        <f>IF('Peak Areas'!S40=0,0,((('Peak Areas'!S40*Coefficients!$G$46+Coefficients!$H$46)*$G44)))</f>
        <v>0</v>
      </c>
      <c r="Q44" s="25">
        <f>IF('Peak Areas'!T40=0,0,((('Peak Areas'!T40*Coefficients!$G$51+Coefficients!$H$51)*$G44)))</f>
        <v>0.19513260520182069</v>
      </c>
      <c r="R44" s="25">
        <f>IF('Peak Areas'!U40=0,0,((('Peak Areas'!U40*Coefficients!$G$26+Coefficients!$H$26)*$G44)))</f>
        <v>3.5435869134642757</v>
      </c>
      <c r="S44" s="25">
        <f>IF('Peak Areas'!V40=0,0,((('Peak Areas'!V40*Coefficients!$G$13+Coefficients!$H$13)*$G44)))</f>
        <v>0.10914411786156764</v>
      </c>
      <c r="T44" s="25">
        <f>IF('Peak Areas'!W40=0,0,((('Peak Areas'!W40*Coefficients!$G$12+Coefficients!$H$12)*$G44)))</f>
        <v>0.21884174462308117</v>
      </c>
      <c r="U44" s="25">
        <f>IF('Peak Areas'!X40=0,0,((('Peak Areas'!X40*Coefficients!$G$27+Coefficients!$H$27)*$G44)))</f>
        <v>1.6540747459868028</v>
      </c>
      <c r="V44" s="25">
        <f>IF('Peak Areas'!Y40=0,0,((('Peak Areas'!Y40*Coefficients!$G$34+Coefficients!$H$34)*$G44)))</f>
        <v>7.4110644656885452E-2</v>
      </c>
      <c r="W44" s="25">
        <f>IF('Peak Areas'!Z40=0,0,((('Peak Areas'!Z40*Coefficients!$G$52+Coefficients!$H$52)*$G44)))</f>
        <v>0.53423936618268664</v>
      </c>
      <c r="X44" s="25">
        <f>IF('Peak Areas'!AA40=0,0,((('Peak Areas'!AA40*Coefficients!$G$33+Coefficients!$H$33)*$G44)))</f>
        <v>5.5235747013006986E-2</v>
      </c>
      <c r="Y44" s="25">
        <f>IF('Peak Areas'!AC40=0,0,((('Peak Areas'!AC40*Coefficients!$G$19+Coefficients!$H$19)*$G44)))</f>
        <v>0.30987220471473348</v>
      </c>
      <c r="Z44" s="25">
        <f>IF('Peak Areas'!AD40=0,0,((('Peak Areas'!AD40*Coefficients!$G$18+Coefficients!$H$18)*$G44)))</f>
        <v>0.46499605379597403</v>
      </c>
      <c r="AA44" s="25">
        <f>IF('Peak Areas'!AE40=0,0,((('Peak Areas'!AE40*Coefficients!$G$18+Coefficients!$H$18)*$G44)))</f>
        <v>32.527349128918161</v>
      </c>
      <c r="AB44" s="25">
        <f>IF('Peak Areas'!AF40=0,0,((('Peak Areas'!AF40*Coefficients!$G$18+Coefficients!$H$18)*$G44)))</f>
        <v>2.5643912706415786</v>
      </c>
      <c r="AC44" s="25">
        <f>IF('Peak Areas'!AG40=0,0,((('Peak Areas'!AG40*Coefficients!$G$7+Coefficients!$H$7)*$G44)))</f>
        <v>8.3144306961968145E-2</v>
      </c>
      <c r="AD44" s="25">
        <f>IF('Peak Areas'!AH40=0,0,((('Peak Areas'!AH40*Coefficients!$G$6+Coefficients!$H$6)*$G44)))</f>
        <v>2.304035182614145</v>
      </c>
      <c r="AF44" s="25">
        <f>IF('Peak Areas'!K40=0,0,((('Peak Areas'!K40*Coefficients!$G$22+Coefficients!$H$22)*$G44)))</f>
        <v>1.2859362378435208</v>
      </c>
      <c r="AG44" s="25">
        <f t="shared" si="0"/>
        <v>33.813285366761683</v>
      </c>
      <c r="AH44" s="25">
        <f t="shared" si="1"/>
        <v>36.842672691199233</v>
      </c>
    </row>
    <row r="45" spans="1:34">
      <c r="A45" s="2" t="str">
        <f>'Peak Areas'!A41</f>
        <v>DIN+HP A</v>
      </c>
      <c r="B45" s="56">
        <f>'Peak Areas'!B41</f>
        <v>0</v>
      </c>
      <c r="C45" s="2">
        <f>'Peak Areas'!C41</f>
        <v>0</v>
      </c>
      <c r="D45" s="2">
        <f>'Peak Areas'!D41</f>
        <v>0</v>
      </c>
      <c r="E45" s="2">
        <f>'Peak Areas'!E41</f>
        <v>0</v>
      </c>
      <c r="F45" s="25">
        <f>'Peak Areas'!F41</f>
        <v>0.1</v>
      </c>
      <c r="G45" s="25">
        <f>((1/'Peak Areas'!$G41)*(('Peak Areas'!$H41+('Internal Standard'!$E$10/1000))/'Peak Areas'!$F41)*'Peak Areas'!$J41)*H45</f>
        <v>6.2679902450631195E-2</v>
      </c>
      <c r="H45" s="25">
        <f>(('Internal Standard'!$F$13*('Peak Areas'!G41/'Internal Standard'!$C$10))/'Peak Areas'!AB41)</f>
        <v>1.0556615149579993</v>
      </c>
      <c r="I45" s="25">
        <f>IF('Peak Areas'!L41=0,0,((('Peak Areas'!L41*Coefficients!$G$21+Coefficients!$H$21)*$G45)))</f>
        <v>0</v>
      </c>
      <c r="J45" s="25">
        <f>IF('Peak Areas'!M41=0,0,((('Peak Areas'!M41*Coefficients!$G$20+Coefficients!$H$20)*$G45)))</f>
        <v>4.5162086200376876</v>
      </c>
      <c r="K45" s="25">
        <f>IF('Peak Areas'!N41=0,0,((('Peak Areas'!N41*Coefficients!$G$41+Coefficients!$H$41)*$G45)))</f>
        <v>7.064811939825423E-2</v>
      </c>
      <c r="L45" s="25">
        <f>IF('Peak Areas'!O41=0,0,((('Peak Areas'!O41*Coefficients!$G$10+Coefficients!$H$10)*$G45)))</f>
        <v>0</v>
      </c>
      <c r="M45" s="25">
        <f>IF('Peak Areas'!P41=0,0,((('Peak Areas'!P41*Coefficients!$G$32+Coefficients!$H$32)*$G45)))</f>
        <v>19.660851567591894</v>
      </c>
      <c r="N45" s="25">
        <f>IF('Peak Areas'!Q41=0,0,((('Peak Areas'!Q41*Coefficients!$G$11+Coefficients!$H$11)*$G45)))</f>
        <v>0</v>
      </c>
      <c r="O45" s="25">
        <f>IF('Peak Areas'!R41=0,0,((('Peak Areas'!R41*Coefficients!$G$39+Coefficients!$H$39)*$G45)))</f>
        <v>0</v>
      </c>
      <c r="P45" s="25">
        <f>IF('Peak Areas'!S41=0,0,((('Peak Areas'!S41*Coefficients!$G$46+Coefficients!$H$46)*$G45)))</f>
        <v>0</v>
      </c>
      <c r="Q45" s="25">
        <f>IF('Peak Areas'!T41=0,0,((('Peak Areas'!T41*Coefficients!$G$51+Coefficients!$H$51)*$G45)))</f>
        <v>0.16720876697388326</v>
      </c>
      <c r="R45" s="25">
        <f>IF('Peak Areas'!U41=0,0,((('Peak Areas'!U41*Coefficients!$G$26+Coefficients!$H$26)*$G45)))</f>
        <v>2.8632550326003607</v>
      </c>
      <c r="S45" s="25">
        <f>IF('Peak Areas'!V41=0,0,((('Peak Areas'!V41*Coefficients!$G$13+Coefficients!$H$13)*$G45)))</f>
        <v>7.372146125138189E-2</v>
      </c>
      <c r="T45" s="25">
        <f>IF('Peak Areas'!W41=0,0,((('Peak Areas'!W41*Coefficients!$G$12+Coefficients!$H$12)*$G45)))</f>
        <v>0.19288519351062289</v>
      </c>
      <c r="U45" s="25">
        <f>IF('Peak Areas'!X41=0,0,((('Peak Areas'!X41*Coefficients!$G$27+Coefficients!$H$27)*$G45)))</f>
        <v>1.2951457816231966</v>
      </c>
      <c r="V45" s="25">
        <f>IF('Peak Areas'!Y41=0,0,((('Peak Areas'!Y41*Coefficients!$G$34+Coefficients!$H$34)*$G45)))</f>
        <v>6.8341033861826078E-2</v>
      </c>
      <c r="W45" s="25">
        <f>IF('Peak Areas'!Z41=0,0,((('Peak Areas'!Z41*Coefficients!$G$52+Coefficients!$H$52)*$G45)))</f>
        <v>0.44427307070623573</v>
      </c>
      <c r="X45" s="25">
        <f>IF('Peak Areas'!AA41=0,0,((('Peak Areas'!AA41*Coefficients!$G$33+Coefficients!$H$33)*$G45)))</f>
        <v>0.11547035288783059</v>
      </c>
      <c r="Y45" s="25">
        <f>IF('Peak Areas'!AC41=0,0,((('Peak Areas'!AC41*Coefficients!$G$19+Coefficients!$H$19)*$G45)))</f>
        <v>0.28384932484281278</v>
      </c>
      <c r="Z45" s="25">
        <f>IF('Peak Areas'!AD41=0,0,((('Peak Areas'!AD41*Coefficients!$G$18+Coefficients!$H$18)*$G45)))</f>
        <v>0.45514005778890532</v>
      </c>
      <c r="AA45" s="25">
        <f>IF('Peak Areas'!AE41=0,0,((('Peak Areas'!AE41*Coefficients!$G$18+Coefficients!$H$18)*$G45)))</f>
        <v>31.179790504355353</v>
      </c>
      <c r="AB45" s="25">
        <f>IF('Peak Areas'!AF41=0,0,((('Peak Areas'!AF41*Coefficients!$G$18+Coefficients!$H$18)*$G45)))</f>
        <v>2.54046882165057</v>
      </c>
      <c r="AC45" s="25">
        <f>IF('Peak Areas'!AG41=0,0,((('Peak Areas'!AG41*Coefficients!$G$7+Coefficients!$H$7)*$G45)))</f>
        <v>7.2845339008715024E-2</v>
      </c>
      <c r="AD45" s="25">
        <f>IF('Peak Areas'!AH41=0,0,((('Peak Areas'!AH41*Coefficients!$G$6+Coefficients!$H$6)*$G45)))</f>
        <v>2.1744620465110152</v>
      </c>
      <c r="AF45" s="25">
        <f>IF('Peak Areas'!K41=0,0,((('Peak Areas'!K41*Coefficients!$G$22+Coefficients!$H$22)*$G45)))</f>
        <v>1.2745606291125122</v>
      </c>
      <c r="AG45" s="25">
        <f t="shared" si="0"/>
        <v>32.454351133467867</v>
      </c>
      <c r="AH45" s="25">
        <f t="shared" si="1"/>
        <v>35.44996001290734</v>
      </c>
    </row>
    <row r="46" spans="1:34">
      <c r="A46" s="2" t="str">
        <f>'Peak Areas'!A42</f>
        <v>DIN+HP B</v>
      </c>
      <c r="B46" s="56">
        <f>'Peak Areas'!B42</f>
        <v>0</v>
      </c>
      <c r="C46" s="2">
        <f>'Peak Areas'!C42</f>
        <v>0</v>
      </c>
      <c r="D46" s="2">
        <f>'Peak Areas'!D42</f>
        <v>0</v>
      </c>
      <c r="E46" s="2">
        <f>'Peak Areas'!E42</f>
        <v>0</v>
      </c>
      <c r="F46" s="25">
        <f>'Peak Areas'!F42</f>
        <v>0.1</v>
      </c>
      <c r="G46" s="25">
        <f>((1/'Peak Areas'!$G42)*(('Peak Areas'!$H42+('Internal Standard'!$E$10/1000))/'Peak Areas'!$F42)*'Peak Areas'!$J42)*H46</f>
        <v>6.4627806200425297E-2</v>
      </c>
      <c r="H46" s="25">
        <f>(('Internal Standard'!$F$13*('Peak Areas'!G42/'Internal Standard'!$C$10))/'Peak Areas'!AB42)</f>
        <v>1.0884683149545316</v>
      </c>
      <c r="I46" s="25">
        <f>IF('Peak Areas'!L42=0,0,((('Peak Areas'!L42*Coefficients!$G$21+Coefficients!$H$21)*$G46)))</f>
        <v>2.3705042763334392</v>
      </c>
      <c r="J46" s="25">
        <f>IF('Peak Areas'!M42=0,0,((('Peak Areas'!M42*Coefficients!$G$20+Coefficients!$H$20)*$G46)))</f>
        <v>4.876012595862198</v>
      </c>
      <c r="K46" s="25">
        <f>IF('Peak Areas'!N42=0,0,((('Peak Areas'!N42*Coefficients!$G$41+Coefficients!$H$41)*$G46)))</f>
        <v>2.7043079478069495E-2</v>
      </c>
      <c r="L46" s="25">
        <f>IF('Peak Areas'!O42=0,0,((('Peak Areas'!O42*Coefficients!$G$10+Coefficients!$H$10)*$G46)))</f>
        <v>0</v>
      </c>
      <c r="M46" s="25">
        <f>IF('Peak Areas'!P42=0,0,((('Peak Areas'!P42*Coefficients!$G$32+Coefficients!$H$32)*$G46)))</f>
        <v>18.478710116435455</v>
      </c>
      <c r="N46" s="25">
        <f>IF('Peak Areas'!Q42=0,0,((('Peak Areas'!Q42*Coefficients!$G$11+Coefficients!$H$11)*$G46)))</f>
        <v>0</v>
      </c>
      <c r="O46" s="25">
        <f>IF('Peak Areas'!R42=0,0,((('Peak Areas'!R42*Coefficients!$G$39+Coefficients!$H$39)*$G46)))</f>
        <v>0</v>
      </c>
      <c r="P46" s="25">
        <f>IF('Peak Areas'!S42=0,0,((('Peak Areas'!S42*Coefficients!$G$46+Coefficients!$H$46)*$G46)))</f>
        <v>0</v>
      </c>
      <c r="Q46" s="25">
        <f>IF('Peak Areas'!T42=0,0,((('Peak Areas'!T42*Coefficients!$G$51+Coefficients!$H$51)*$G46)))</f>
        <v>0</v>
      </c>
      <c r="R46" s="25">
        <f>IF('Peak Areas'!U42=0,0,((('Peak Areas'!U42*Coefficients!$G$26+Coefficients!$H$26)*$G46)))</f>
        <v>2.4327459250319858</v>
      </c>
      <c r="S46" s="25">
        <f>IF('Peak Areas'!V42=0,0,((('Peak Areas'!V42*Coefficients!$G$13+Coefficients!$H$13)*$G46)))</f>
        <v>9.8398112752347278E-2</v>
      </c>
      <c r="T46" s="25">
        <f>IF('Peak Areas'!W42=0,0,((('Peak Areas'!W42*Coefficients!$G$12+Coefficients!$H$12)*$G46)))</f>
        <v>0.20324061519621861</v>
      </c>
      <c r="U46" s="25">
        <f>IF('Peak Areas'!X42=0,0,((('Peak Areas'!X42*Coefficients!$G$27+Coefficients!$H$27)*$G46)))</f>
        <v>0.66647131908702018</v>
      </c>
      <c r="V46" s="25">
        <f>IF('Peak Areas'!Y42=0,0,((('Peak Areas'!Y42*Coefficients!$G$34+Coefficients!$H$34)*$G46)))</f>
        <v>6.9354591520406197E-2</v>
      </c>
      <c r="W46" s="25">
        <f>IF('Peak Areas'!Z42=0,0,((('Peak Areas'!Z42*Coefficients!$G$52+Coefficients!$H$52)*$G46)))</f>
        <v>0.50208076529269818</v>
      </c>
      <c r="X46" s="25">
        <f>IF('Peak Areas'!AA42=0,0,((('Peak Areas'!AA42*Coefficients!$G$33+Coefficients!$H$33)*$G46)))</f>
        <v>0</v>
      </c>
      <c r="Y46" s="25">
        <f>IF('Peak Areas'!AC42=0,0,((('Peak Areas'!AC42*Coefficients!$G$19+Coefficients!$H$19)*$G46)))</f>
        <v>0.32301890923757598</v>
      </c>
      <c r="Z46" s="25">
        <f>IF('Peak Areas'!AD42=0,0,((('Peak Areas'!AD42*Coefficients!$G$18+Coefficients!$H$18)*$G46)))</f>
        <v>0.89919253817733913</v>
      </c>
      <c r="AA46" s="25">
        <f>IF('Peak Areas'!AE42=0,0,((('Peak Areas'!AE42*Coefficients!$G$18+Coefficients!$H$18)*$G46)))</f>
        <v>28.796712920153414</v>
      </c>
      <c r="AB46" s="25">
        <f>IF('Peak Areas'!AF42=0,0,((('Peak Areas'!AF42*Coefficients!$G$18+Coefficients!$H$18)*$G46)))</f>
        <v>2.3271261629173727</v>
      </c>
      <c r="AC46" s="25">
        <f>IF('Peak Areas'!AG42=0,0,((('Peak Areas'!AG42*Coefficients!$G$7+Coefficients!$H$7)*$G46)))</f>
        <v>8.3615797465651676E-2</v>
      </c>
      <c r="AD46" s="25">
        <f>IF('Peak Areas'!AH42=0,0,((('Peak Areas'!AH42*Coefficients!$G$6+Coefficients!$H$6)*$G46)))</f>
        <v>1.9125375385147714</v>
      </c>
      <c r="AF46" s="25">
        <f>IF('Peak Areas'!K42=0,0,((('Peak Areas'!K42*Coefficients!$G$22+Coefficients!$H$22)*$G46)))</f>
        <v>1.2175569198974188</v>
      </c>
      <c r="AG46" s="25">
        <f t="shared" si="0"/>
        <v>30.014269840050833</v>
      </c>
      <c r="AH46" s="25">
        <f t="shared" si="1"/>
        <v>33.240588541145542</v>
      </c>
    </row>
    <row r="47" spans="1:34">
      <c r="A47" s="2" t="str">
        <f>'Peak Areas'!A43</f>
        <v>DIN+HP C</v>
      </c>
      <c r="B47" s="56">
        <f>'Peak Areas'!B43</f>
        <v>0</v>
      </c>
      <c r="C47" s="2">
        <f>'Peak Areas'!C43</f>
        <v>0</v>
      </c>
      <c r="D47" s="2">
        <f>'Peak Areas'!D43</f>
        <v>0</v>
      </c>
      <c r="E47" s="2">
        <f>'Peak Areas'!E43</f>
        <v>0</v>
      </c>
      <c r="F47" s="25">
        <f>'Peak Areas'!F43</f>
        <v>0.1</v>
      </c>
      <c r="G47" s="25">
        <f>((1/'Peak Areas'!$G43)*(('Peak Areas'!$H43+('Internal Standard'!$E$10/1000))/'Peak Areas'!$F43)*'Peak Areas'!$J43)*H47</f>
        <v>6.6956833051963427E-2</v>
      </c>
      <c r="H47" s="25">
        <f>(('Internal Standard'!$F$13*('Peak Areas'!G43/'Internal Standard'!$C$10))/'Peak Areas'!AB43)</f>
        <v>1.1276940303488578</v>
      </c>
      <c r="I47" s="25">
        <f>IF('Peak Areas'!L43=0,0,((('Peak Areas'!L43*Coefficients!$G$21+Coefficients!$H$21)*$G47)))</f>
        <v>2.5384891385989254</v>
      </c>
      <c r="J47" s="25">
        <f>IF('Peak Areas'!M43=0,0,((('Peak Areas'!M43*Coefficients!$G$20+Coefficients!$H$20)*$G47)))</f>
        <v>4.9653265470343912</v>
      </c>
      <c r="K47" s="25">
        <f>IF('Peak Areas'!N43=0,0,((('Peak Areas'!N43*Coefficients!$G$41+Coefficients!$H$41)*$G47)))</f>
        <v>2.6623732704128197E-2</v>
      </c>
      <c r="L47" s="25">
        <f>IF('Peak Areas'!O43=0,0,((('Peak Areas'!O43*Coefficients!$G$10+Coefficients!$H$10)*$G47)))</f>
        <v>0</v>
      </c>
      <c r="M47" s="25">
        <f>IF('Peak Areas'!P43=0,0,((('Peak Areas'!P43*Coefficients!$G$32+Coefficients!$H$32)*$G47)))</f>
        <v>18.845899566931042</v>
      </c>
      <c r="N47" s="25">
        <f>IF('Peak Areas'!Q43=0,0,((('Peak Areas'!Q43*Coefficients!$G$11+Coefficients!$H$11)*$G47)))</f>
        <v>0</v>
      </c>
      <c r="O47" s="25">
        <f>IF('Peak Areas'!R43=0,0,((('Peak Areas'!R43*Coefficients!$G$39+Coefficients!$H$39)*$G47)))</f>
        <v>0</v>
      </c>
      <c r="P47" s="25">
        <f>IF('Peak Areas'!S43=0,0,((('Peak Areas'!S43*Coefficients!$G$46+Coefficients!$H$46)*$G47)))</f>
        <v>0</v>
      </c>
      <c r="Q47" s="25">
        <f>IF('Peak Areas'!T43=0,0,((('Peak Areas'!T43*Coefficients!$G$51+Coefficients!$H$51)*$G47)))</f>
        <v>0.16641981686894974</v>
      </c>
      <c r="R47" s="25">
        <f>IF('Peak Areas'!U43=0,0,((('Peak Areas'!U43*Coefficients!$G$26+Coefficients!$H$26)*$G47)))</f>
        <v>2.7689678749696083</v>
      </c>
      <c r="S47" s="25">
        <f>IF('Peak Areas'!V43=0,0,((('Peak Areas'!V43*Coefficients!$G$13+Coefficients!$H$13)*$G47)))</f>
        <v>0.10364347312749948</v>
      </c>
      <c r="T47" s="25">
        <f>IF('Peak Areas'!W43=0,0,((('Peak Areas'!W43*Coefficients!$G$12+Coefficients!$H$12)*$G47)))</f>
        <v>0.20002570415530896</v>
      </c>
      <c r="U47" s="25">
        <f>IF('Peak Areas'!X43=0,0,((('Peak Areas'!X43*Coefficients!$G$27+Coefficients!$H$27)*$G47)))</f>
        <v>0.58136130307402334</v>
      </c>
      <c r="V47" s="25">
        <f>IF('Peak Areas'!Y43=0,0,((('Peak Areas'!Y43*Coefficients!$G$34+Coefficients!$H$34)*$G47)))</f>
        <v>4.903803833474623E-2</v>
      </c>
      <c r="W47" s="25">
        <f>IF('Peak Areas'!Z43=0,0,((('Peak Areas'!Z43*Coefficients!$G$52+Coefficients!$H$52)*$G47)))</f>
        <v>0.51505583032164393</v>
      </c>
      <c r="X47" s="25">
        <f>IF('Peak Areas'!AA43=0,0,((('Peak Areas'!AA43*Coefficients!$G$33+Coefficients!$H$33)*$G47)))</f>
        <v>0</v>
      </c>
      <c r="Y47" s="25">
        <f>IF('Peak Areas'!AC43=0,0,((('Peak Areas'!AC43*Coefficients!$G$19+Coefficients!$H$19)*$G47)))</f>
        <v>0.38838598457475682</v>
      </c>
      <c r="Z47" s="25">
        <f>IF('Peak Areas'!AD43=0,0,((('Peak Areas'!AD43*Coefficients!$G$18+Coefficients!$H$18)*$G47)))</f>
        <v>0.80418857869139182</v>
      </c>
      <c r="AA47" s="25">
        <f>IF('Peak Areas'!AE43=0,0,((('Peak Areas'!AE43*Coefficients!$G$18+Coefficients!$H$18)*$G47)))</f>
        <v>28.670292859432141</v>
      </c>
      <c r="AB47" s="25">
        <f>IF('Peak Areas'!AF43=0,0,((('Peak Areas'!AF43*Coefficients!$G$18+Coefficients!$H$18)*$G47)))</f>
        <v>2.2676522541314399</v>
      </c>
      <c r="AC47" s="25">
        <f>IF('Peak Areas'!AG43=0,0,((('Peak Areas'!AG43*Coefficients!$G$7+Coefficients!$H$7)*$G47)))</f>
        <v>0</v>
      </c>
      <c r="AD47" s="25">
        <f>IF('Peak Areas'!AH43=0,0,((('Peak Areas'!AH43*Coefficients!$G$6+Coefficients!$H$6)*$G47)))</f>
        <v>1.6436475874656964</v>
      </c>
      <c r="AF47" s="25">
        <f>IF('Peak Areas'!K43=0,0,((('Peak Areas'!K43*Coefficients!$G$22+Coefficients!$H$22)*$G47)))</f>
        <v>1.3340640173290881</v>
      </c>
      <c r="AG47" s="25">
        <f t="shared" si="0"/>
        <v>30.004356876761229</v>
      </c>
      <c r="AH47" s="25">
        <f t="shared" si="1"/>
        <v>33.076197709584065</v>
      </c>
    </row>
    <row r="48" spans="1:34">
      <c r="A48" s="2" t="str">
        <f>'Peak Areas'!A44</f>
        <v>DIN+HP D</v>
      </c>
      <c r="B48" s="56">
        <f>'Peak Areas'!B44</f>
        <v>0</v>
      </c>
      <c r="C48" s="2">
        <f>'Peak Areas'!C44</f>
        <v>0</v>
      </c>
      <c r="D48" s="2">
        <f>'Peak Areas'!D44</f>
        <v>0</v>
      </c>
      <c r="E48" s="2">
        <f>'Peak Areas'!E44</f>
        <v>0</v>
      </c>
      <c r="F48" s="25">
        <f>'Peak Areas'!F44</f>
        <v>0.1</v>
      </c>
      <c r="G48" s="25">
        <f>((1/'Peak Areas'!$G44)*(('Peak Areas'!$H44+('Internal Standard'!$E$10/1000))/'Peak Areas'!$F44)*'Peak Areas'!$J44)*H48</f>
        <v>6.9195341732437465E-2</v>
      </c>
      <c r="H48" s="25">
        <f>(('Internal Standard'!$F$13*('Peak Areas'!G44/'Internal Standard'!$C$10))/'Peak Areas'!AB44)</f>
        <v>1.1653952291778944</v>
      </c>
      <c r="I48" s="25">
        <f>IF('Peak Areas'!L44=0,0,((('Peak Areas'!L44*Coefficients!$G$21+Coefficients!$H$21)*$G48)))</f>
        <v>0</v>
      </c>
      <c r="J48" s="25">
        <f>IF('Peak Areas'!M44=0,0,((('Peak Areas'!M44*Coefficients!$G$20+Coefficients!$H$20)*$G48)))</f>
        <v>5.452402096450081</v>
      </c>
      <c r="K48" s="25">
        <f>IF('Peak Areas'!N44=0,0,((('Peak Areas'!N44*Coefficients!$G$41+Coefficients!$H$41)*$G48)))</f>
        <v>6.1702023178666333E-2</v>
      </c>
      <c r="L48" s="25">
        <f>IF('Peak Areas'!O44=0,0,((('Peak Areas'!O44*Coefficients!$G$10+Coefficients!$H$10)*$G48)))</f>
        <v>0</v>
      </c>
      <c r="M48" s="25">
        <f>IF('Peak Areas'!P44=0,0,((('Peak Areas'!P44*Coefficients!$G$32+Coefficients!$H$32)*$G48)))</f>
        <v>23.010917388765588</v>
      </c>
      <c r="N48" s="25">
        <f>IF('Peak Areas'!Q44=0,0,((('Peak Areas'!Q44*Coefficients!$G$11+Coefficients!$H$11)*$G48)))</f>
        <v>0</v>
      </c>
      <c r="O48" s="25">
        <f>IF('Peak Areas'!R44=0,0,((('Peak Areas'!R44*Coefficients!$G$39+Coefficients!$H$39)*$G48)))</f>
        <v>0</v>
      </c>
      <c r="P48" s="25">
        <f>IF('Peak Areas'!S44=0,0,((('Peak Areas'!S44*Coefficients!$G$46+Coefficients!$H$46)*$G48)))</f>
        <v>0</v>
      </c>
      <c r="Q48" s="25">
        <f>IF('Peak Areas'!T44=0,0,((('Peak Areas'!T44*Coefficients!$G$51+Coefficients!$H$51)*$G48)))</f>
        <v>0.2231517698996284</v>
      </c>
      <c r="R48" s="25">
        <f>IF('Peak Areas'!U44=0,0,((('Peak Areas'!U44*Coefficients!$G$26+Coefficients!$H$26)*$G48)))</f>
        <v>3.8498256765564864</v>
      </c>
      <c r="S48" s="25">
        <f>IF('Peak Areas'!V44=0,0,((('Peak Areas'!V44*Coefficients!$G$13+Coefficients!$H$13)*$G48)))</f>
        <v>0.11695281235558991</v>
      </c>
      <c r="T48" s="25">
        <f>IF('Peak Areas'!W44=0,0,((('Peak Areas'!W44*Coefficients!$G$12+Coefficients!$H$12)*$G48)))</f>
        <v>0.23126750051131917</v>
      </c>
      <c r="U48" s="25">
        <f>IF('Peak Areas'!X44=0,0,((('Peak Areas'!X44*Coefficients!$G$27+Coefficients!$H$27)*$G48)))</f>
        <v>1.6843299588958851</v>
      </c>
      <c r="V48" s="25">
        <f>IF('Peak Areas'!Y44=0,0,((('Peak Areas'!Y44*Coefficients!$G$34+Coefficients!$H$34)*$G48)))</f>
        <v>9.3922423808265959E-2</v>
      </c>
      <c r="W48" s="25">
        <f>IF('Peak Areas'!Z44=0,0,((('Peak Areas'!Z44*Coefficients!$G$52+Coefficients!$H$52)*$G48)))</f>
        <v>0.5903684446042482</v>
      </c>
      <c r="X48" s="25">
        <f>IF('Peak Areas'!AA44=0,0,((('Peak Areas'!AA44*Coefficients!$G$33+Coefficients!$H$33)*$G48)))</f>
        <v>5.6603955236465796E-2</v>
      </c>
      <c r="Y48" s="25">
        <f>IF('Peak Areas'!AC44=0,0,((('Peak Areas'!AC44*Coefficients!$G$19+Coefficients!$H$19)*$G48)))</f>
        <v>0.41200183813501651</v>
      </c>
      <c r="Z48" s="25">
        <f>IF('Peak Areas'!AD44=0,0,((('Peak Areas'!AD44*Coefficients!$G$18+Coefficients!$H$18)*$G48)))</f>
        <v>0.55366789002033046</v>
      </c>
      <c r="AA48" s="25">
        <f>IF('Peak Areas'!AE44=0,0,((('Peak Areas'!AE44*Coefficients!$G$18+Coefficients!$H$18)*$G48)))</f>
        <v>34.784418631218912</v>
      </c>
      <c r="AB48" s="25">
        <f>IF('Peak Areas'!AF44=0,0,((('Peak Areas'!AF44*Coefficients!$G$18+Coefficients!$H$18)*$G48)))</f>
        <v>2.8308532135215296</v>
      </c>
      <c r="AC48" s="25">
        <f>IF('Peak Areas'!AG44=0,0,((('Peak Areas'!AG44*Coefficients!$G$7+Coefficients!$H$7)*$G48)))</f>
        <v>6.6046961433489829E-2</v>
      </c>
      <c r="AD48" s="25">
        <f>IF('Peak Areas'!AH44=0,0,((('Peak Areas'!AH44*Coefficients!$G$6+Coefficients!$H$6)*$G48)))</f>
        <v>2.440881941402739</v>
      </c>
      <c r="AF48" s="25">
        <f>IF('Peak Areas'!K44=0,0,((('Peak Areas'!K44*Coefficients!$G$22+Coefficients!$H$22)*$G48)))</f>
        <v>1.3101436787838121</v>
      </c>
      <c r="AG48" s="25">
        <f t="shared" si="0"/>
        <v>36.094562310002722</v>
      </c>
      <c r="AH48" s="25">
        <f t="shared" si="1"/>
        <v>39.479083413544579</v>
      </c>
    </row>
    <row r="49" spans="1:34">
      <c r="A49" s="2" t="str">
        <f>'Peak Areas'!A45</f>
        <v>DIN+HP E</v>
      </c>
      <c r="B49" s="56">
        <f>'Peak Areas'!B45</f>
        <v>0</v>
      </c>
      <c r="C49" s="2">
        <f>'Peak Areas'!C45</f>
        <v>0</v>
      </c>
      <c r="D49" s="2">
        <f>'Peak Areas'!D45</f>
        <v>0</v>
      </c>
      <c r="E49" s="2">
        <f>'Peak Areas'!E45</f>
        <v>0</v>
      </c>
      <c r="F49" s="25">
        <f>'Peak Areas'!F45</f>
        <v>0.1</v>
      </c>
      <c r="G49" s="25">
        <f>((1/'Peak Areas'!$G45)*(('Peak Areas'!$H45+('Internal Standard'!$E$10/1000))/'Peak Areas'!$F45)*'Peak Areas'!$J45)*H49</f>
        <v>6.6717680152411807E-2</v>
      </c>
      <c r="H49" s="25">
        <f>(('Internal Standard'!$F$13*('Peak Areas'!G45/'Internal Standard'!$C$10))/'Peak Areas'!AB45)</f>
        <v>1.1236661920406201</v>
      </c>
      <c r="I49" s="25">
        <f>IF('Peak Areas'!L45=0,0,((('Peak Areas'!L45*Coefficients!$G$21+Coefficients!$H$21)*$G49)))</f>
        <v>0.38403386266719408</v>
      </c>
      <c r="J49" s="25">
        <f>IF('Peak Areas'!M45=0,0,((('Peak Areas'!M45*Coefficients!$G$20+Coefficients!$H$20)*$G49)))</f>
        <v>5.5832927925691278</v>
      </c>
      <c r="K49" s="25">
        <f>IF('Peak Areas'!N45=0,0,((('Peak Areas'!N45*Coefficients!$G$41+Coefficients!$H$41)*$G49)))</f>
        <v>8.4308293971618403E-2</v>
      </c>
      <c r="L49" s="25">
        <f>IF('Peak Areas'!O45=0,0,((('Peak Areas'!O45*Coefficients!$G$10+Coefficients!$H$10)*$G49)))</f>
        <v>0</v>
      </c>
      <c r="M49" s="25">
        <f>IF('Peak Areas'!P45=0,0,((('Peak Areas'!P45*Coefficients!$G$32+Coefficients!$H$32)*$G49)))</f>
        <v>23.411806854588832</v>
      </c>
      <c r="N49" s="25">
        <f>IF('Peak Areas'!Q45=0,0,((('Peak Areas'!Q45*Coefficients!$G$11+Coefficients!$H$11)*$G49)))</f>
        <v>0</v>
      </c>
      <c r="O49" s="25">
        <f>IF('Peak Areas'!R45=0,0,((('Peak Areas'!R45*Coefficients!$G$39+Coefficients!$H$39)*$G49)))</f>
        <v>0</v>
      </c>
      <c r="P49" s="25">
        <f>IF('Peak Areas'!S45=0,0,((('Peak Areas'!S45*Coefficients!$G$46+Coefficients!$H$46)*$G49)))</f>
        <v>0</v>
      </c>
      <c r="Q49" s="25">
        <f>IF('Peak Areas'!T45=0,0,((('Peak Areas'!T45*Coefficients!$G$51+Coefficients!$H$51)*$G49)))</f>
        <v>0.19618417546947053</v>
      </c>
      <c r="R49" s="25">
        <f>IF('Peak Areas'!U45=0,0,((('Peak Areas'!U45*Coefficients!$G$26+Coefficients!$H$26)*$G49)))</f>
        <v>3.2955251599317683</v>
      </c>
      <c r="S49" s="25">
        <f>IF('Peak Areas'!V45=0,0,((('Peak Areas'!V45*Coefficients!$G$13+Coefficients!$H$13)*$G49)))</f>
        <v>0.11211324268563214</v>
      </c>
      <c r="T49" s="25">
        <f>IF('Peak Areas'!W45=0,0,((('Peak Areas'!W45*Coefficients!$G$12+Coefficients!$H$12)*$G49)))</f>
        <v>0.22837770529981991</v>
      </c>
      <c r="U49" s="25">
        <f>IF('Peak Areas'!X45=0,0,((('Peak Areas'!X45*Coefficients!$G$27+Coefficients!$H$27)*$G49)))</f>
        <v>1.6529342360262569</v>
      </c>
      <c r="V49" s="25">
        <f>IF('Peak Areas'!Y45=0,0,((('Peak Areas'!Y45*Coefficients!$G$34+Coefficients!$H$34)*$G49)))</f>
        <v>8.7732862647728491E-2</v>
      </c>
      <c r="W49" s="25">
        <f>IF('Peak Areas'!Z45=0,0,((('Peak Areas'!Z45*Coefficients!$G$52+Coefficients!$H$52)*$G49)))</f>
        <v>0.55293423342498516</v>
      </c>
      <c r="X49" s="25">
        <f>IF('Peak Areas'!AA45=0,0,((('Peak Areas'!AA45*Coefficients!$G$33+Coefficients!$H$33)*$G49)))</f>
        <v>0.13505431153344458</v>
      </c>
      <c r="Y49" s="25">
        <f>IF('Peak Areas'!AC45=0,0,((('Peak Areas'!AC45*Coefficients!$G$19+Coefficients!$H$19)*$G49)))</f>
        <v>0.35679443115869558</v>
      </c>
      <c r="Z49" s="25">
        <f>IF('Peak Areas'!AD45=0,0,((('Peak Areas'!AD45*Coefficients!$G$18+Coefficients!$H$18)*$G49)))</f>
        <v>0.55518575124089853</v>
      </c>
      <c r="AA49" s="25">
        <f>IF('Peak Areas'!AE45=0,0,((('Peak Areas'!AE45*Coefficients!$G$18+Coefficients!$H$18)*$G49)))</f>
        <v>37.96115385781345</v>
      </c>
      <c r="AB49" s="25">
        <f>IF('Peak Areas'!AF45=0,0,((('Peak Areas'!AF45*Coefficients!$G$18+Coefficients!$H$18)*$G49)))</f>
        <v>3.0958272227407178</v>
      </c>
      <c r="AC49" s="25">
        <f>IF('Peak Areas'!AG45=0,0,((('Peak Areas'!AG45*Coefficients!$G$7+Coefficients!$H$7)*$G49)))</f>
        <v>7.833762437495316E-2</v>
      </c>
      <c r="AD49" s="25">
        <f>IF('Peak Areas'!AH45=0,0,((('Peak Areas'!AH45*Coefficients!$G$6+Coefficients!$H$6)*$G49)))</f>
        <v>2.7029332935516064</v>
      </c>
      <c r="AF49" s="25">
        <f>IF('Peak Areas'!K45=0,0,((('Peak Areas'!K45*Coefficients!$G$22+Coefficients!$H$22)*$G49)))</f>
        <v>1.0851126692541422</v>
      </c>
      <c r="AG49" s="25">
        <f t="shared" si="0"/>
        <v>39.046266527067594</v>
      </c>
      <c r="AH49" s="25">
        <f t="shared" si="1"/>
        <v>42.697279501049209</v>
      </c>
    </row>
  </sheetData>
  <mergeCells count="1">
    <mergeCell ref="A1:H1"/>
  </mergeCells>
  <conditionalFormatting sqref="AH15:AH6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AH15:AH61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>
      <selection activeCell="G26" sqref="G26"/>
    </sheetView>
  </sheetViews>
  <sheetFormatPr defaultColWidth="9.140625" defaultRowHeight="12.75"/>
  <cols>
    <col min="1" max="3" width="8.42578125" style="2" customWidth="1"/>
    <col min="4" max="47" width="8.42578125" style="4" customWidth="1"/>
    <col min="48" max="256" width="8.42578125" style="2" customWidth="1"/>
    <col min="257" max="16384" width="9.140625" style="2"/>
  </cols>
  <sheetData>
    <row r="1" spans="1:47" ht="18">
      <c r="A1" s="62" t="s">
        <v>62</v>
      </c>
    </row>
    <row r="2" spans="1:47" ht="18.75">
      <c r="A2" s="62"/>
      <c r="D2" s="80" t="s">
        <v>156</v>
      </c>
      <c r="E2" s="4" t="s">
        <v>125</v>
      </c>
    </row>
    <row r="3" spans="1:47" ht="18.75">
      <c r="A3" s="62"/>
      <c r="D3" s="81" t="s">
        <v>157</v>
      </c>
      <c r="E3" s="4" t="s">
        <v>126</v>
      </c>
    </row>
    <row r="4" spans="1:47" ht="18">
      <c r="A4" s="62"/>
    </row>
    <row r="5" spans="1:47" ht="15.75">
      <c r="M5" s="82" t="s">
        <v>101</v>
      </c>
      <c r="N5" s="82"/>
      <c r="O5" s="82"/>
    </row>
    <row r="6" spans="1:47" ht="18.75">
      <c r="M6" s="82"/>
      <c r="N6" s="83" t="s">
        <v>153</v>
      </c>
      <c r="O6" s="82"/>
    </row>
    <row r="7" spans="1:47" s="84" customFormat="1">
      <c r="B7" s="85" t="s">
        <v>107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8"/>
    </row>
    <row r="8" spans="1:47" s="84" customFormat="1" ht="14.25">
      <c r="B8" s="89" t="s">
        <v>88</v>
      </c>
      <c r="C8" s="90"/>
      <c r="D8" s="91" t="s">
        <v>158</v>
      </c>
      <c r="E8" s="91"/>
      <c r="F8" s="91"/>
      <c r="G8" s="91" t="s">
        <v>93</v>
      </c>
      <c r="H8" s="91"/>
      <c r="I8" s="91"/>
      <c r="J8" s="91" t="s">
        <v>6</v>
      </c>
      <c r="K8" s="91"/>
      <c r="L8" s="91"/>
      <c r="M8" s="91" t="s">
        <v>67</v>
      </c>
      <c r="N8" s="91"/>
      <c r="O8" s="91"/>
      <c r="P8" s="91" t="s">
        <v>7</v>
      </c>
      <c r="Q8" s="91"/>
      <c r="R8" s="91"/>
      <c r="S8" s="91" t="s">
        <v>85</v>
      </c>
      <c r="T8" s="91"/>
      <c r="U8" s="91"/>
      <c r="V8" s="91" t="s">
        <v>118</v>
      </c>
      <c r="W8" s="91"/>
      <c r="X8" s="91"/>
      <c r="Y8" s="91" t="s">
        <v>49</v>
      </c>
      <c r="Z8" s="91"/>
      <c r="AA8" s="91"/>
      <c r="AB8" s="91" t="s">
        <v>15</v>
      </c>
      <c r="AC8" s="91"/>
      <c r="AD8" s="91"/>
      <c r="AE8" s="91" t="s">
        <v>52</v>
      </c>
      <c r="AF8" s="91"/>
      <c r="AG8" s="91"/>
      <c r="AH8" s="91" t="s">
        <v>79</v>
      </c>
      <c r="AI8" s="91"/>
      <c r="AJ8" s="91"/>
      <c r="AK8" s="91" t="s">
        <v>121</v>
      </c>
      <c r="AL8" s="91"/>
      <c r="AM8" s="91"/>
      <c r="AN8" s="91" t="s">
        <v>69</v>
      </c>
      <c r="AO8" s="91"/>
      <c r="AP8" s="91"/>
      <c r="AQ8" s="91" t="s">
        <v>29</v>
      </c>
      <c r="AR8" s="91"/>
      <c r="AS8" s="91"/>
      <c r="AT8" s="91" t="s">
        <v>28</v>
      </c>
      <c r="AU8" s="92"/>
    </row>
    <row r="9" spans="1:47" s="18" customFormat="1" ht="15.75">
      <c r="D9" s="80" t="s">
        <v>156</v>
      </c>
      <c r="E9" s="81" t="s">
        <v>157</v>
      </c>
      <c r="F9" s="93"/>
      <c r="G9" s="80" t="s">
        <v>156</v>
      </c>
      <c r="H9" s="81" t="s">
        <v>157</v>
      </c>
      <c r="I9" s="93"/>
      <c r="J9" s="80" t="s">
        <v>156</v>
      </c>
      <c r="K9" s="81" t="s">
        <v>157</v>
      </c>
      <c r="L9" s="93"/>
      <c r="M9" s="80" t="s">
        <v>156</v>
      </c>
      <c r="N9" s="81" t="s">
        <v>157</v>
      </c>
      <c r="O9" s="93"/>
      <c r="P9" s="80" t="s">
        <v>156</v>
      </c>
      <c r="Q9" s="81" t="s">
        <v>157</v>
      </c>
      <c r="R9" s="93"/>
      <c r="S9" s="80" t="s">
        <v>156</v>
      </c>
      <c r="T9" s="81" t="s">
        <v>157</v>
      </c>
      <c r="U9" s="93"/>
      <c r="V9" s="80" t="s">
        <v>156</v>
      </c>
      <c r="W9" s="81" t="s">
        <v>157</v>
      </c>
      <c r="X9" s="93"/>
      <c r="Y9" s="80" t="s">
        <v>156</v>
      </c>
      <c r="Z9" s="81" t="s">
        <v>157</v>
      </c>
      <c r="AA9" s="93"/>
      <c r="AB9" s="80" t="s">
        <v>156</v>
      </c>
      <c r="AC9" s="81" t="s">
        <v>157</v>
      </c>
      <c r="AD9" s="93"/>
      <c r="AE9" s="80" t="s">
        <v>156</v>
      </c>
      <c r="AF9" s="81" t="s">
        <v>157</v>
      </c>
      <c r="AG9" s="93"/>
      <c r="AH9" s="80" t="s">
        <v>156</v>
      </c>
      <c r="AI9" s="81" t="s">
        <v>157</v>
      </c>
      <c r="AJ9" s="93"/>
      <c r="AK9" s="80" t="s">
        <v>156</v>
      </c>
      <c r="AL9" s="81" t="s">
        <v>157</v>
      </c>
      <c r="AM9" s="93"/>
      <c r="AN9" s="80" t="s">
        <v>156</v>
      </c>
      <c r="AO9" s="81" t="s">
        <v>157</v>
      </c>
      <c r="AP9" s="93"/>
      <c r="AQ9" s="80" t="s">
        <v>156</v>
      </c>
      <c r="AR9" s="81" t="s">
        <v>157</v>
      </c>
      <c r="AS9" s="93"/>
      <c r="AT9" s="80" t="s">
        <v>156</v>
      </c>
      <c r="AU9" s="81" t="s">
        <v>157</v>
      </c>
    </row>
    <row r="11" spans="1:47">
      <c r="B11" s="2" t="str">
        <f>'Peak Areas'!A11</f>
        <v>T0 A</v>
      </c>
      <c r="D11" s="4">
        <f>((Coefficients!$L$21*('Peak Areas'!$H11+('Internal Standard'!$E$10/1000)))/(('Peak Areas'!$G11/1000)*'Peak Areas'!$F11))/1000</f>
        <v>6.9498115996241066E-3</v>
      </c>
      <c r="E11" s="4">
        <f>((Coefficients!$K$21*('Peak Areas'!$H11+('Internal Standard'!$E$10/1000)))/(('Peak Areas'!$G11/1000)*'Peak Areas'!$F11))/1000</f>
        <v>2.3166038665413689E-2</v>
      </c>
      <c r="G11" s="4">
        <f>((Coefficients!$L$41*('Peak Areas'!$H11+('Internal Standard'!$E$10/1000)))/(('Peak Areas'!$G11/1000)*'Peak Areas'!$F11))/1000</f>
        <v>7.6193743887383548E-3</v>
      </c>
      <c r="H11" s="4">
        <f>((Coefficients!$K$41*('Peak Areas'!$H11+('Internal Standard'!$E$10/1000)))/(('Peak Areas'!$G11/1000)*'Peak Areas'!$F11))/1000</f>
        <v>2.5397914629127851E-2</v>
      </c>
      <c r="J11" s="4">
        <f>((Coefficients!$L$10*('Peak Areas'!$H11+('Internal Standard'!$E$10/1000)))/(('Peak Areas'!$G11/1000)*'Peak Areas'!$F11))/1000</f>
        <v>7.6621519534006491E-3</v>
      </c>
      <c r="K11" s="4">
        <f>((Coefficients!$K$10*('Peak Areas'!$H11+('Internal Standard'!$E$10/1000)))/(('Peak Areas'!$G11/1000)*'Peak Areas'!$F11))/1000</f>
        <v>2.5540506511335492E-2</v>
      </c>
      <c r="M11" s="4">
        <f>((Coefficients!$L$32*('Peak Areas'!$H11+('Internal Standard'!$E$10/1000)))/(('Peak Areas'!$G11/1000)*'Peak Areas'!$F11))/1000</f>
        <v>8.0287285174143776E-3</v>
      </c>
      <c r="N11" s="4">
        <f>((Coefficients!$K$32*('Peak Areas'!$H11+('Internal Standard'!$E$10/1000)))/(('Peak Areas'!$G11/1000)*'Peak Areas'!$F11))/1000</f>
        <v>2.6762428391381259E-2</v>
      </c>
      <c r="P11" s="4">
        <f>((Coefficients!$L$11*('Peak Areas'!$H11+('Internal Standard'!$E$10/1000)))/(('Peak Areas'!$G11/1000)*'Peak Areas'!$F11))/1000</f>
        <v>5.8912692041209773E-3</v>
      </c>
      <c r="Q11" s="4">
        <f>((Coefficients!$K$11*('Peak Areas'!$H11+('Internal Standard'!$E$10/1000)))/(('Peak Areas'!$G11/1000)*'Peak Areas'!$F11))/1000</f>
        <v>1.9637564013736595E-2</v>
      </c>
      <c r="S11" s="4">
        <f>((Coefficients!$L$39*('Peak Areas'!$H11+('Internal Standard'!$E$10/1000)))/(('Peak Areas'!$G11/1000)*'Peak Areas'!$F11))/1000</f>
        <v>4.5010156686337956E-3</v>
      </c>
      <c r="T11" s="4">
        <f>((Coefficients!$K$39*('Peak Areas'!$H11+('Internal Standard'!$E$10/1000)))/(('Peak Areas'!$G11/1000)*'Peak Areas'!$F11))/1000</f>
        <v>1.5003385562112649E-2</v>
      </c>
      <c r="V11" s="4">
        <f>((Coefficients!$L$51*('Peak Areas'!$H11+('Internal Standard'!$E$10/1000)))/(('Peak Areas'!$G11/1000)*'Peak Areas'!$F11))/1000</f>
        <v>6.2274811278198493E-3</v>
      </c>
      <c r="W11" s="4">
        <f>((Coefficients!$K$51*('Peak Areas'!$H11+('Internal Standard'!$E$10/1000)))/(('Peak Areas'!$G11/1000)*'Peak Areas'!$F11))/1000</f>
        <v>2.0758270426066164E-2</v>
      </c>
      <c r="Y11" s="4">
        <f>((Coefficients!$L$26*('Peak Areas'!$H11+('Internal Standard'!$E$10/1000)))/(('Peak Areas'!$G11/1000)*'Peak Areas'!$F11))/1000</f>
        <v>5.3684119682513767E-3</v>
      </c>
      <c r="Z11" s="4">
        <f>((Coefficients!$K$26*('Peak Areas'!$H11+('Internal Standard'!$E$10/1000)))/(('Peak Areas'!$G11/1000)*'Peak Areas'!$F11))/1000</f>
        <v>1.7894706560837921E-2</v>
      </c>
      <c r="AB11" s="4">
        <f>((Coefficients!$L$12*('Peak Areas'!$H11+('Internal Standard'!$E$10/1000)))/(('Peak Areas'!$G11/1000)*'Peak Areas'!$F11))/1000</f>
        <v>5.6041727838809291E-3</v>
      </c>
      <c r="AC11" s="4">
        <f>((Coefficients!$K$12*('Peak Areas'!$H11+('Internal Standard'!$E$10/1000)))/(('Peak Areas'!$G11/1000)*'Peak Areas'!$F11))/1000</f>
        <v>1.8680575946269762E-2</v>
      </c>
      <c r="AE11" s="4">
        <f>((Coefficients!$L$27*('Peak Areas'!$H11+('Internal Standard'!$E$10/1000)))/(('Peak Areas'!$G11/1000)*'Peak Areas'!$F11))/1000</f>
        <v>6.7765561354675239E-3</v>
      </c>
      <c r="AF11" s="4">
        <f>((Coefficients!$K$27*('Peak Areas'!$H11+('Internal Standard'!$E$10/1000)))/(('Peak Areas'!$G11/1000)*'Peak Areas'!$F11))/1000</f>
        <v>2.2588520451558413E-2</v>
      </c>
      <c r="AH11" s="4">
        <f>((Coefficients!$L$34*('Peak Areas'!$H11+('Internal Standard'!$E$10/1000)))/(('Peak Areas'!$G11/1000)*'Peak Areas'!$F11))/1000</f>
        <v>5.1704821460209043E-3</v>
      </c>
      <c r="AI11" s="4">
        <f>((Coefficients!$K$34*('Peak Areas'!$H11+('Internal Standard'!$E$10/1000)))/(('Peak Areas'!$G11/1000)*'Peak Areas'!$F11))/1000</f>
        <v>1.723494048673635E-2</v>
      </c>
      <c r="AK11" s="4">
        <f>((Coefficients!$L$52*('Peak Areas'!$H11+('Internal Standard'!$E$10/1000)))/(('Peak Areas'!$G11/1000)*'Peak Areas'!$F11))/1000</f>
        <v>6.7959332207161802E-3</v>
      </c>
      <c r="AL11" s="4">
        <f>((Coefficients!$K$52*('Peak Areas'!$H11+('Internal Standard'!$E$10/1000)))/(('Peak Areas'!$G11/1000)*'Peak Areas'!$F11))/1000</f>
        <v>2.26531107357206E-2</v>
      </c>
      <c r="AN11" s="4">
        <f>((Coefficients!$L$33*('Peak Areas'!$H11+('Internal Standard'!$E$10/1000)))/(('Peak Areas'!$G11/1000)*'Peak Areas'!$F11))/1000</f>
        <v>5.3731481825575736E-3</v>
      </c>
      <c r="AO11" s="4">
        <f>((Coefficients!$K$33*('Peak Areas'!$H11+('Internal Standard'!$E$10/1000)))/(('Peak Areas'!$G11/1000)*'Peak Areas'!$F11))/1000</f>
        <v>1.791049394185858E-2</v>
      </c>
      <c r="AQ11" s="4">
        <f>((Coefficients!$L$19*('Peak Areas'!$H11+('Internal Standard'!$E$10/1000)))/(('Peak Areas'!$G11/1000)*'Peak Areas'!$F11))/1000</f>
        <v>2.4301430742246867E-2</v>
      </c>
      <c r="AR11" s="4">
        <f>((Coefficients!$K$19*('Peak Areas'!$H11+('Internal Standard'!$E$10/1000)))/(('Peak Areas'!$G11/1000)*'Peak Areas'!$F11))/1000</f>
        <v>8.1004769140822885E-2</v>
      </c>
      <c r="AT11" s="4">
        <f>((Coefficients!$L$18*('Peak Areas'!$H11+('Internal Standard'!$E$10/1000)))/(('Peak Areas'!$G11/1000)*'Peak Areas'!$F11))/1000</f>
        <v>1.9197306582006728E-2</v>
      </c>
      <c r="AU11" s="4">
        <f>((Coefficients!$K$18*('Peak Areas'!$H11+('Internal Standard'!$E$10/1000)))/(('Peak Areas'!$G11/1000)*'Peak Areas'!$F11))/1000</f>
        <v>6.399102194002243E-2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Venkatachari, Archana</cp:lastModifiedBy>
  <dcterms:created xsi:type="dcterms:W3CDTF">2012-02-03T19:24:55Z</dcterms:created>
  <dcterms:modified xsi:type="dcterms:W3CDTF">2023-09-19T16:57:44Z</dcterms:modified>
</cp:coreProperties>
</file>