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aterina_tasinato/Desktop/MASTER DATA ANALYTICS/2.MODULO/"/>
    </mc:Choice>
  </mc:AlternateContent>
  <xr:revisionPtr revIDLastSave="0" documentId="13_ncr:1_{19B7CE9D-AE69-1840-A927-9224FD3392AF}" xr6:coauthVersionLast="47" xr6:coauthVersionMax="47" xr10:uidLastSave="{00000000-0000-0000-0000-000000000000}"/>
  <bookViews>
    <workbookView xWindow="0" yWindow="500" windowWidth="28800" windowHeight="15620" activeTab="4" xr2:uid="{00000000-000D-0000-FFFF-FFFF00000000}"/>
  </bookViews>
  <sheets>
    <sheet name="My trades" sheetId="1" r:id="rId1"/>
    <sheet name="1. My trades" sheetId="2" r:id="rId2"/>
    <sheet name="2. Stock exchanges" sheetId="5" r:id="rId3"/>
    <sheet name="3. Profit insights" sheetId="7" r:id="rId4"/>
    <sheet name="4. Number of trades exchanged" sheetId="8" r:id="rId5"/>
  </sheets>
  <definedNames>
    <definedName name="_xlnm._FilterDatabase" localSheetId="1" hidden="1">'1. My trades'!$A$1:$H$1</definedName>
    <definedName name="_xlnm._FilterDatabase" localSheetId="2" hidden="1">'2. Stock exchanges'!$A$1:$D$39</definedName>
    <definedName name="_xlnm._FilterDatabase" localSheetId="3" hidden="1">'3. Profit insights'!$A$1:$C$201</definedName>
    <definedName name="_xlnm._FilterDatabase" localSheetId="4" hidden="1">'4. Number of trades exchanged'!$B$2:$L$2</definedName>
    <definedName name="_xlnm._FilterDatabase" localSheetId="0" hidden="1">'My trades'!$A$1:$H$1</definedName>
    <definedName name="_xlchart.v1.0" hidden="1">'3. Profit insights'!$J$2:$J$29</definedName>
    <definedName name="_xlchart.v1.1" hidden="1">'3. Profit insights'!$K$2:$K$29</definedName>
    <definedName name="_xlchart.v1.2" hidden="1">'3. Profit insights'!$J$2:$J$29</definedName>
    <definedName name="_xlchart.v1.3" hidden="1">'3. Profit insights'!$K$2:$K$29</definedName>
  </definedNames>
  <calcPr calcId="191028"/>
  <pivotCaches>
    <pivotCache cacheId="2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5" l="1"/>
  <c r="P22" i="8" l="1"/>
  <c r="P19" i="8"/>
  <c r="P18" i="8"/>
  <c r="P17" i="8"/>
  <c r="P16" i="8"/>
  <c r="P15" i="8"/>
  <c r="P14" i="8"/>
  <c r="P13" i="8"/>
  <c r="P12" i="8"/>
  <c r="P11" i="8"/>
  <c r="M4" i="8"/>
  <c r="M5" i="8"/>
  <c r="M6" i="8"/>
  <c r="M7" i="8"/>
  <c r="M8" i="8"/>
  <c r="M9" i="8"/>
  <c r="M10" i="8"/>
  <c r="M11" i="8"/>
  <c r="M12" i="8"/>
  <c r="M13" i="8"/>
  <c r="M14" i="8"/>
  <c r="M15" i="8"/>
  <c r="M16" i="8"/>
  <c r="M17" i="8"/>
  <c r="M18" i="8"/>
  <c r="M19" i="8"/>
  <c r="M3" i="8"/>
  <c r="O4" i="8" l="1"/>
  <c r="O14" i="8"/>
  <c r="F15" i="7"/>
  <c r="F9" i="7"/>
  <c r="F5" i="7" l="1"/>
  <c r="F6" i="7"/>
  <c r="C2" i="7"/>
  <c r="B2" i="7"/>
  <c r="C3" i="7" l="1"/>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B3" i="8" l="1" a="1"/>
  <c r="O17" i="8" l="1"/>
  <c r="O16" i="8"/>
  <c r="O15" i="8"/>
  <c r="O13" i="8"/>
  <c r="O12" i="8"/>
  <c r="B3" i="8"/>
  <c r="O11" i="8" s="1"/>
  <c r="I4" i="8"/>
  <c r="G5" i="8"/>
  <c r="E6" i="8"/>
  <c r="C7" i="8"/>
  <c r="K7" i="8"/>
  <c r="I8" i="8"/>
  <c r="G9" i="8"/>
  <c r="E10" i="8"/>
  <c r="C11" i="8"/>
  <c r="K11" i="8"/>
  <c r="I12" i="8"/>
  <c r="G13" i="8"/>
  <c r="E14" i="8"/>
  <c r="C15" i="8"/>
  <c r="K15" i="8"/>
  <c r="I16" i="8"/>
  <c r="G17" i="8"/>
  <c r="E18" i="8"/>
  <c r="C19" i="8"/>
  <c r="K19" i="8"/>
  <c r="L19" i="8"/>
  <c r="L6" i="8"/>
  <c r="F9" i="8"/>
  <c r="D14" i="8"/>
  <c r="D18" i="8"/>
  <c r="J4" i="8"/>
  <c r="H5" i="8"/>
  <c r="F6" i="8"/>
  <c r="D7" i="8"/>
  <c r="L7" i="8"/>
  <c r="J8" i="8"/>
  <c r="H9" i="8"/>
  <c r="F10" i="8"/>
  <c r="D11" i="8"/>
  <c r="L11" i="8"/>
  <c r="J12" i="8"/>
  <c r="H13" i="8"/>
  <c r="F14" i="8"/>
  <c r="D15" i="8"/>
  <c r="L15" i="8"/>
  <c r="J16" i="8"/>
  <c r="H17" i="8"/>
  <c r="F18" i="8"/>
  <c r="D19" i="8"/>
  <c r="G4" i="8"/>
  <c r="I7" i="8"/>
  <c r="C10" i="8"/>
  <c r="G12" i="8"/>
  <c r="K14" i="8"/>
  <c r="C18" i="8"/>
  <c r="D6" i="8"/>
  <c r="L10" i="8"/>
  <c r="F13" i="8"/>
  <c r="F17" i="8"/>
  <c r="C4" i="8"/>
  <c r="K4" i="8"/>
  <c r="I5" i="8"/>
  <c r="G6" i="8"/>
  <c r="E7" i="8"/>
  <c r="C8" i="8"/>
  <c r="K8" i="8"/>
  <c r="I9" i="8"/>
  <c r="G10" i="8"/>
  <c r="E11" i="8"/>
  <c r="C12" i="8"/>
  <c r="K12" i="8"/>
  <c r="I13" i="8"/>
  <c r="G14" i="8"/>
  <c r="E15" i="8"/>
  <c r="C16" i="8"/>
  <c r="K16" i="8"/>
  <c r="I17" i="8"/>
  <c r="G18" i="8"/>
  <c r="E19" i="8"/>
  <c r="C5" i="8"/>
  <c r="K5" i="8"/>
  <c r="G7" i="8"/>
  <c r="C9" i="8"/>
  <c r="I10" i="8"/>
  <c r="G11" i="8"/>
  <c r="C13" i="8"/>
  <c r="I14" i="8"/>
  <c r="E16" i="8"/>
  <c r="K17" i="8"/>
  <c r="G19" i="8"/>
  <c r="F4" i="8"/>
  <c r="L5" i="8"/>
  <c r="H7" i="8"/>
  <c r="D9" i="8"/>
  <c r="J10" i="8"/>
  <c r="F12" i="8"/>
  <c r="L13" i="8"/>
  <c r="H15" i="8"/>
  <c r="D17" i="8"/>
  <c r="J18" i="8"/>
  <c r="C6" i="8"/>
  <c r="E9" i="8"/>
  <c r="I11" i="8"/>
  <c r="C14" i="8"/>
  <c r="E17" i="8"/>
  <c r="I19" i="8"/>
  <c r="F5" i="8"/>
  <c r="D10" i="8"/>
  <c r="L14" i="8"/>
  <c r="L18" i="8"/>
  <c r="D4" i="8"/>
  <c r="L4" i="8"/>
  <c r="J5" i="8"/>
  <c r="H6" i="8"/>
  <c r="F7" i="8"/>
  <c r="D8" i="8"/>
  <c r="L8" i="8"/>
  <c r="J9" i="8"/>
  <c r="H10" i="8"/>
  <c r="F11" i="8"/>
  <c r="D12" i="8"/>
  <c r="L12" i="8"/>
  <c r="J13" i="8"/>
  <c r="H14" i="8"/>
  <c r="F15" i="8"/>
  <c r="D16" i="8"/>
  <c r="L16" i="8"/>
  <c r="J17" i="8"/>
  <c r="H18" i="8"/>
  <c r="F19" i="8"/>
  <c r="E4" i="8"/>
  <c r="I6" i="8"/>
  <c r="E8" i="8"/>
  <c r="K9" i="8"/>
  <c r="E12" i="8"/>
  <c r="K13" i="8"/>
  <c r="G15" i="8"/>
  <c r="C17" i="8"/>
  <c r="I18" i="8"/>
  <c r="D5" i="8"/>
  <c r="J6" i="8"/>
  <c r="F8" i="8"/>
  <c r="L9" i="8"/>
  <c r="H11" i="8"/>
  <c r="D13" i="8"/>
  <c r="J14" i="8"/>
  <c r="F16" i="8"/>
  <c r="L17" i="8"/>
  <c r="H19" i="8"/>
  <c r="E5" i="8"/>
  <c r="G8" i="8"/>
  <c r="K10" i="8"/>
  <c r="E13" i="8"/>
  <c r="G16" i="8"/>
  <c r="K18" i="8"/>
  <c r="H4" i="8"/>
  <c r="J11" i="8"/>
  <c r="J15" i="8"/>
  <c r="J19" i="8"/>
  <c r="K6" i="8"/>
  <c r="I15" i="8"/>
  <c r="P4" i="8" s="1"/>
  <c r="J7" i="8"/>
  <c r="H8" i="8"/>
  <c r="H12" i="8"/>
  <c r="H16" i="8"/>
  <c r="J3" i="8" l="1"/>
  <c r="J20" i="8" s="1"/>
  <c r="K3" i="8"/>
  <c r="K20" i="8" s="1"/>
  <c r="H3" i="8"/>
  <c r="H20" i="8" s="1"/>
  <c r="D3" i="8"/>
  <c r="D20" i="8" s="1"/>
  <c r="L3" i="8"/>
  <c r="L20" i="8" s="1"/>
  <c r="G3" i="8"/>
  <c r="G20" i="8" s="1"/>
  <c r="E3" i="8"/>
  <c r="E20" i="8" s="1"/>
  <c r="C3" i="8"/>
  <c r="F3" i="8"/>
  <c r="F20" i="8" s="1"/>
  <c r="I3" i="8"/>
  <c r="I20" i="8" s="1"/>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F7" i="7" l="1"/>
  <c r="C20" i="8"/>
  <c r="M20" i="8" s="1"/>
  <c r="F4" i="7"/>
  <c r="F2" i="7"/>
  <c r="F3" i="7"/>
  <c r="Q4" i="8" l="1"/>
  <c r="P7" i="8" s="1"/>
  <c r="Q19" i="8"/>
  <c r="F42" i="7"/>
  <c r="J29" i="7" s="1"/>
  <c r="F14" i="7"/>
  <c r="A200" i="7"/>
  <c r="A201"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32" i="7"/>
  <c r="A33" i="7"/>
  <c r="A34" i="7"/>
  <c r="A35" i="7"/>
  <c r="A36" i="7"/>
  <c r="A37" i="7"/>
  <c r="A38" i="7"/>
  <c r="A39" i="7"/>
  <c r="A40" i="7"/>
  <c r="A41" i="7"/>
  <c r="A42" i="7"/>
  <c r="A43" i="7"/>
  <c r="A44" i="7"/>
  <c r="A45" i="7"/>
  <c r="A8" i="7"/>
  <c r="A9" i="7"/>
  <c r="A10" i="7"/>
  <c r="A11" i="7"/>
  <c r="A12" i="7"/>
  <c r="A13" i="7"/>
  <c r="A14" i="7"/>
  <c r="A15" i="7"/>
  <c r="A16" i="7"/>
  <c r="A17" i="7"/>
  <c r="A18" i="7"/>
  <c r="A19" i="7"/>
  <c r="A20" i="7"/>
  <c r="A21" i="7"/>
  <c r="A22" i="7"/>
  <c r="A23" i="7"/>
  <c r="A24" i="7"/>
  <c r="A25" i="7"/>
  <c r="A26" i="7"/>
  <c r="A27" i="7"/>
  <c r="A28" i="7"/>
  <c r="A29" i="7"/>
  <c r="A30" i="7"/>
  <c r="A31" i="7"/>
  <c r="A3" i="7"/>
  <c r="A4" i="7"/>
  <c r="A5" i="7"/>
  <c r="A6" i="7"/>
  <c r="A7" i="7"/>
  <c r="A2" i="7"/>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J2" i="7" l="1"/>
  <c r="J3" i="7" s="1"/>
  <c r="J4" i="7" s="1"/>
  <c r="J5" i="7" s="1"/>
  <c r="J6" i="7" s="1"/>
  <c r="J7" i="7" s="1"/>
  <c r="J8" i="7" s="1"/>
  <c r="J9" i="7" s="1"/>
  <c r="J10" i="7" s="1"/>
  <c r="J11" i="7" s="1"/>
  <c r="J12" i="7" s="1"/>
  <c r="J13" i="7" s="1"/>
  <c r="J14" i="7" s="1"/>
  <c r="J15" i="7" s="1"/>
  <c r="J16" i="7" s="1"/>
  <c r="J17" i="7" s="1"/>
  <c r="J18" i="7" s="1"/>
  <c r="J19" i="7" s="1"/>
  <c r="J20" i="7" s="1"/>
  <c r="J21" i="7" s="1"/>
  <c r="J22" i="7" s="1"/>
  <c r="J23" i="7" s="1"/>
  <c r="J24" i="7" s="1"/>
  <c r="J25" i="7" s="1"/>
  <c r="J26" i="7" s="1"/>
  <c r="J27" i="7" s="1"/>
  <c r="J28" i="7" s="1"/>
  <c r="F16" i="7"/>
  <c r="F17" i="7" s="1"/>
  <c r="F18" i="7" s="1"/>
  <c r="F19" i="7" s="1"/>
  <c r="F20" i="7" s="1"/>
  <c r="F21" i="7" s="1"/>
  <c r="F22" i="7" s="1"/>
  <c r="F23" i="7" s="1"/>
  <c r="F24" i="7" s="1"/>
  <c r="F25" i="7" s="1"/>
  <c r="F26" i="7" s="1"/>
  <c r="F27" i="7" s="1"/>
  <c r="F28" i="7" s="1"/>
  <c r="F29" i="7" s="1"/>
  <c r="F30" i="7" s="1"/>
  <c r="F31" i="7" s="1"/>
  <c r="F32" i="7" s="1"/>
  <c r="F33" i="7" s="1"/>
  <c r="F34" i="7" s="1"/>
  <c r="F35" i="7" s="1"/>
  <c r="F36" i="7" s="1"/>
  <c r="F37" i="7" s="1"/>
  <c r="F38" i="7" s="1"/>
  <c r="F39" i="7" s="1"/>
  <c r="F40" i="7" s="1"/>
  <c r="F41" i="7" s="1"/>
  <c r="I3" i="7"/>
  <c r="I2" i="7"/>
  <c r="I4" i="7" l="1"/>
  <c r="I5" i="7" l="1"/>
  <c r="I6" i="7" l="1"/>
  <c r="I7" i="7" l="1"/>
  <c r="I8" i="7" l="1"/>
  <c r="I9" i="7"/>
  <c r="I10" i="7" l="1"/>
  <c r="I11" i="7" l="1"/>
  <c r="I12" i="7" l="1"/>
  <c r="I13" i="7" l="1"/>
  <c r="I14" i="7" l="1"/>
  <c r="I15" i="7" l="1"/>
  <c r="I16" i="7" l="1"/>
  <c r="I17" i="7" l="1"/>
  <c r="I18" i="7" l="1"/>
  <c r="I19" i="7" l="1"/>
  <c r="I20" i="7"/>
  <c r="I21" i="7" l="1"/>
  <c r="I22" i="7" l="1"/>
  <c r="I23" i="7" l="1"/>
  <c r="I24" i="7" l="1"/>
  <c r="I25" i="7" l="1"/>
  <c r="I26" i="7" l="1"/>
  <c r="K2" i="7" a="1"/>
  <c r="K2" i="7" l="1"/>
  <c r="K25" i="7"/>
  <c r="K7" i="7"/>
  <c r="K28" i="7"/>
  <c r="K26" i="7"/>
  <c r="K17" i="7"/>
  <c r="K22" i="7"/>
  <c r="K20" i="7"/>
  <c r="K18" i="7"/>
  <c r="K9" i="7"/>
  <c r="K14" i="7"/>
  <c r="K12" i="7"/>
  <c r="K10" i="7"/>
  <c r="K24" i="7"/>
  <c r="K6" i="7"/>
  <c r="K4" i="7"/>
  <c r="K16" i="7"/>
  <c r="K29" i="7"/>
  <c r="K27" i="7"/>
  <c r="K8" i="7"/>
  <c r="K21" i="7"/>
  <c r="K19" i="7"/>
  <c r="K23" i="7"/>
  <c r="K13" i="7"/>
  <c r="K11" i="7"/>
  <c r="K15" i="7"/>
  <c r="K5" i="7"/>
  <c r="K3" i="7"/>
  <c r="I27" i="7"/>
  <c r="I29" i="7"/>
  <c r="I28" i="7" l="1"/>
  <c r="K3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<sst xmlns="http://schemas.openxmlformats.org/spreadsheetml/2006/main" count="1288" uniqueCount="273">
  <si>
    <t>Trade</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</si>
  <si>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</si>
  <si>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</si>
  <si>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</si>
  <si>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</si>
  <si>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</si>
  <si>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</si>
  <si>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</si>
  <si>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</si>
  <si>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</si>
  <si>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</si>
  <si>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</si>
  <si>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</si>
  <si>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</si>
  <si>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</si>
  <si>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</si>
  <si>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</si>
  <si>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</si>
  <si>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</si>
  <si>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</si>
  <si>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</si>
  <si>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</si>
  <si>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</si>
  <si>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</si>
  <si>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</si>
  <si>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</si>
  <si>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</si>
  <si>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</si>
  <si>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</si>
  <si>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</si>
  <si>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</si>
  <si>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</si>
  <si>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</si>
  <si>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</si>
  <si>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</si>
  <si>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</si>
  <si>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</si>
  <si>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</si>
  <si>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</si>
  <si>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</si>
  <si>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</si>
  <si>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</si>
  <si>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</si>
  <si>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</si>
  <si>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</si>
  <si>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</si>
  <si>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</si>
  <si>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</si>
  <si>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</si>
  <si>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</si>
  <si>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</si>
  <si>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</si>
  <si>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</si>
  <si>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</si>
  <si>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</si>
  <si>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</si>
  <si>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</si>
  <si>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</si>
  <si>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</si>
  <si>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</si>
  <si>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</si>
  <si>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</si>
  <si>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</si>
  <si>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</si>
  <si>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</si>
  <si>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</si>
  <si>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</si>
  <si>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</si>
  <si>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</si>
  <si>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</si>
  <si>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</si>
  <si>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</si>
  <si>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</si>
  <si>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</si>
  <si>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</si>
  <si>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</si>
  <si>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</si>
  <si>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</si>
  <si>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</si>
  <si>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</si>
  <si>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</si>
  <si>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</si>
  <si>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</si>
  <si>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</si>
  <si>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</si>
  <si>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</si>
  <si>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</si>
  <si>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</si>
  <si>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</si>
  <si>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</si>
  <si>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</si>
  <si>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</si>
  <si>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</si>
  <si>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</si>
  <si>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</si>
  <si>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</si>
  <si>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</si>
  <si>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</si>
  <si>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</si>
  <si>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</si>
  <si>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</si>
  <si>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</si>
  <si>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</si>
  <si>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</si>
  <si>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</si>
  <si>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</si>
  <si>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</si>
  <si>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</si>
  <si>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</si>
  <si>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</si>
  <si>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</si>
  <si>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</si>
  <si>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</si>
  <si>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</si>
  <si>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</si>
  <si>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</si>
  <si>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</si>
  <si>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</si>
  <si>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</si>
  <si>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</si>
  <si>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</si>
  <si>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</si>
  <si>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</si>
  <si>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</si>
  <si>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</si>
  <si>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</si>
  <si>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</si>
  <si>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</si>
  <si>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</si>
  <si>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</si>
  <si>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</si>
  <si>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</si>
  <si>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</si>
  <si>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</si>
  <si>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</si>
  <si>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</si>
  <si>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</si>
  <si>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</si>
  <si>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</si>
  <si>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</si>
  <si>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</si>
  <si>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</si>
  <si>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</si>
  <si>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</si>
  <si>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</si>
  <si>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</si>
  <si>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</si>
  <si>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</si>
  <si>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</si>
  <si>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</si>
  <si>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</si>
  <si>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</si>
  <si>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</si>
  <si>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</si>
  <si>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</si>
  <si>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</si>
  <si>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</si>
  <si>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</si>
  <si>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</si>
  <si>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</si>
  <si>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</si>
  <si>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</si>
  <si>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</si>
  <si>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</si>
  <si>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</si>
  <si>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</si>
  <si>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</si>
  <si>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</si>
  <si>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</si>
  <si>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</si>
  <si>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</si>
  <si>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</si>
  <si>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</si>
  <si>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</si>
  <si>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</si>
  <si>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</si>
  <si>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</si>
  <si>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</si>
  <si>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</si>
  <si>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</si>
  <si>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</si>
  <si>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</si>
  <si>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</si>
  <si>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</si>
  <si>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</si>
  <si>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</si>
  <si>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</si>
  <si>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</si>
  <si>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</si>
  <si>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</si>
  <si>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</si>
  <si>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</si>
  <si>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</si>
  <si>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</si>
  <si>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</si>
  <si>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</si>
  <si>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</si>
  <si>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</si>
  <si>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</si>
  <si>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</si>
  <si>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</si>
  <si>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</si>
  <si>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</si>
  <si>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</si>
  <si>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</si>
  <si>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</si>
  <si>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</si>
  <si>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</si>
  <si>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</si>
  <si>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</si>
  <si>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</si>
  <si>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</si>
  <si>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</si>
  <si>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</si>
  <si>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</si>
  <si>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</si>
  <si>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</si>
  <si>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</si>
  <si>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</si>
  <si>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</si>
  <si>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</si>
  <si>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</si>
  <si>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</si>
  <si>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</si>
  <si>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</si>
  <si>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</si>
  <si>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</si>
  <si>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</si>
  <si>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</si>
  <si>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</si>
  <si>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</si>
  <si>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</si>
  <si>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</si>
  <si>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</si>
  <si>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</si>
  <si>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</si>
  <si>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</si>
  <si>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</si>
  <si>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</si>
  <si>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</si>
  <si>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</si>
  <si>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</si>
  <si>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</si>
  <si>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</si>
  <si>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</si>
  <si>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</si>
  <si>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t>
  </si>
  <si>
    <t>Mandatory to pay taxes</t>
  </si>
  <si>
    <t>Number of Trades</t>
  </si>
  <si>
    <t>Duration</t>
  </si>
  <si>
    <t>ID Trade</t>
  </si>
  <si>
    <t>Profit</t>
  </si>
  <si>
    <t>MIN =</t>
  </si>
  <si>
    <t>MAX =</t>
  </si>
  <si>
    <t>MEAN =</t>
  </si>
  <si>
    <t>STANDARD DEV =</t>
  </si>
  <si>
    <t>FREQUENCY</t>
  </si>
  <si>
    <t>Number of trades</t>
  </si>
  <si>
    <t>RANGES</t>
  </si>
  <si>
    <t>UPPER LIMIT</t>
  </si>
  <si>
    <t>LOWER LIMIT</t>
  </si>
  <si>
    <t>MEDIAN =</t>
  </si>
  <si>
    <t>MODE =</t>
  </si>
  <si>
    <t xml:space="preserve">NUMBER OF BINS </t>
  </si>
  <si>
    <t>Row Total</t>
  </si>
  <si>
    <t>Column Total</t>
  </si>
  <si>
    <t>DESCRIPTIVE STATISTICS</t>
  </si>
  <si>
    <t>Favourable outcome (E)</t>
  </si>
  <si>
    <t>Possible outcomes (ω)</t>
  </si>
  <si>
    <t xml:space="preserve">Total </t>
  </si>
  <si>
    <t>BIN WITDH (1 month)</t>
  </si>
  <si>
    <t xml:space="preserve">P (E) = </t>
  </si>
  <si>
    <t xml:space="preserve">Favourable outcomes (E)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</si>
</sst>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409]#,##0.00"/>
    <numFmt numFmtId="166" formatCode="[$$-409]#,##0.00000"/>
    <numFmt numFmtId="167" formatCode="0.000"/>
    <numFmt numFmtId="168" formatCode="dd/mm/yy;@"/>
  </numFmts>
  <fonts count="19">
    <font>
      <sz val="10"/>
      <color rgb="FF000000"/>
      <name val="Arial"/>
      <scheme val="minor"/>
    </font>
    <font>
      <b/>
      <sz val="14"/>
      <color rgb="FF000000"/>
      <name val="Calibri"/>
      <family val="2"/>
    </font>
    <font>
      <b/>
      <sz val="14"/>
      <color theme="1"/>
      <name val="Calibri"/>
      <family val="2"/>
    </font>
    <font>
      <sz val="10"/>
      <color rgb="FF000000"/>
      <name val="Monospace"/>
    </font>
    <font>
      <sz val="10"/>
      <color rgb="FF000000"/>
      <name val="Calibri"/>
      <family val="2"/>
    </font>
    <font>
      <sz val="10"/>
      <color theme="1"/>
      <name val="Calibri"/>
      <family val="2"/>
    </font>
    <font>
      <sz val="11"/>
      <color rgb="FF000000"/>
      <name val="Monospace"/>
    </font>
    <font>
      <sz val="10"/>
      <color rgb="FF303F9F"/>
      <name val="Monospace"/>
    </font>
    <font>
      <sz val="10"/>
      <color theme="1"/>
      <name val="Inherit"/>
    </font>
    <font>
      <sz val="10"/>
      <color theme="1"/>
      <name val="Monospace"/>
    </font>
    <font>
      <sz val="10"/>
      <color rgb="FF000000"/>
      <name val="Arial"/>
      <family val="2"/>
      <scheme val="minor"/>
    </font>
    <font>
      <sz val="10"/>
      <color theme="4"/>
      <name val="Comic Sans MS"/>
      <family val="4"/>
    </font>
    <font>
      <sz val="12"/>
      <color theme="4"/>
      <name val="Comic Sans MS"/>
      <family val="4"/>
    </font>
    <font>
      <sz val="11"/>
      <color rgb="FF000000"/>
      <name val="Calibri"/>
      <family val="2"/>
    </font>
    <font>
      <sz val="10"/>
      <color theme="0" tint="-0.249977111117893"/>
      <name val="Arial"/>
      <family val="2"/>
      <scheme val="minor"/>
    </font>
    <font>
      <sz val="10"/>
      <color rgb="FFC00000"/>
      <name val="Arial"/>
      <family val="2"/>
      <scheme val="minor"/>
    </font>
    <font>
      <sz val="10"/>
      <color theme="1"/>
      <name val="Arial"/>
      <family val="2"/>
      <scheme val="minor"/>
    </font>
    <font>
      <sz val="10"/>
      <color theme="0" tint="-0.499984740745262"/>
      <name val="Arial"/>
      <family val="2"/>
      <scheme val="minor"/>
    </font>
    <font>
      <i/>
      <sz val="10"/>
      <color theme="0" tint="-0.249977111117893"/>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7F7F7"/>
        <bgColor rgb="FFF7F7F7"/>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6">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double">
        <color auto="1"/>
      </left>
      <right/>
      <top style="double">
        <color auto="1"/>
      </top>
      <bottom/>
      <diagonal/>
    </border>
    <border>
      <left/>
      <right style="double">
        <color auto="1"/>
      </right>
      <top style="double">
        <color auto="1"/>
      </top>
      <bottom/>
      <diagonal/>
    </border>
    <border>
      <left/>
      <right/>
      <top style="double">
        <color auto="1"/>
      </top>
      <bottom style="double">
        <color auto="1"/>
      </bottom>
      <diagonal/>
    </border>
    <border>
      <left/>
      <right style="double">
        <color auto="1"/>
      </right>
      <top style="double">
        <color auto="1"/>
      </top>
      <bottom style="double">
        <color auto="1"/>
      </bottom>
      <diagonal/>
    </border>
    <border>
      <left/>
      <right style="thin">
        <color indexed="64"/>
      </right>
      <top style="thin">
        <color indexed="64"/>
      </top>
      <bottom style="thin">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style="thin">
        <color indexed="64"/>
      </bottom>
      <diagonal/>
    </border>
    <border>
      <left style="double">
        <color auto="1"/>
      </left>
      <right/>
      <top/>
      <bottom style="double">
        <color auto="1"/>
      </bottom>
      <diagonal/>
    </border>
    <border>
      <left/>
      <right style="double">
        <color auto="1"/>
      </right>
      <top/>
      <bottom style="double">
        <color auto="1"/>
      </bottom>
      <diagonal/>
    </border>
    <border>
      <left/>
      <right/>
      <top/>
      <bottom style="thin">
        <color indexed="64"/>
      </bottom>
      <diagonal/>
    </border>
  </borders>
  <cellStyleXfs count="2">
    <xf numFmtId="0" fontId="0" fillId="0" borderId="0"/>
    <xf numFmtId="9" fontId="10" fillId="0" borderId="0" applyFont="0" applyFill="0" applyBorder="0" applyAlignment="0" applyProtection="0"/>
  </cellStyleXfs>
  <cellXfs count="76">
    <xf numFmtId="0" fontId="0" fillId="0" borderId="0" xfId="0"/>
    <xf numFmtId="0" fontId="1" fillId="0" borderId="0" xfId="0" applyFont="1"/>
    <xf numFmtId="0" fontId="2" fillId="0" borderId="0" xfId="0" applyFont="1"/>
    <xf numFmtId="0" fontId="3" fillId="0" borderId="0" xfId="0" applyFont="1" applyAlignment="1">
      <alignment horizontal="left" wrapText="1"/>
    </xf>
    <xf numFmtId="0" fontId="4" fillId="0" borderId="0" xfId="0" applyFont="1"/>
    <xf numFmtId="0" fontId="5" fillId="0" borderId="0" xfId="0" applyFont="1"/>
    <xf numFmtId="164" fontId="3" fillId="0" borderId="0" xfId="0" applyNumberFormat="1" applyFont="1" applyAlignment="1">
      <alignment horizontal="left" wrapText="1"/>
    </xf>
    <xf numFmtId="0" fontId="6" fillId="2" borderId="0" xfId="0" applyFont="1" applyFill="1" applyAlignment="1">
      <alignment horizontal="left" wrapText="1"/>
    </xf>
    <xf numFmtId="11" fontId="6" fillId="2" borderId="0" xfId="0" applyNumberFormat="1" applyFont="1" applyFill="1" applyAlignment="1">
      <alignment horizontal="left" wrapText="1"/>
    </xf>
    <xf numFmtId="0" fontId="7" fillId="0" borderId="0" xfId="0" applyFont="1" applyAlignment="1">
      <alignment horizontal="right" wrapText="1"/>
    </xf>
    <xf numFmtId="0" fontId="8" fillId="0" borderId="0" xfId="0" applyFont="1" applyAlignment="1">
      <alignment horizontal="right"/>
    </xf>
    <xf numFmtId="0" fontId="6" fillId="3" borderId="0" xfId="0" applyFont="1" applyFill="1" applyAlignment="1">
      <alignment wrapText="1"/>
    </xf>
    <xf numFmtId="0" fontId="9" fillId="0" borderId="0" xfId="0" applyFont="1" applyAlignment="1">
      <alignment horizontal="right"/>
    </xf>
    <xf numFmtId="0" fontId="4" fillId="0" borderId="2" xfId="0" applyFont="1" applyBorder="1"/>
    <xf numFmtId="0" fontId="5" fillId="0" borderId="2" xfId="0" applyFont="1" applyBorder="1"/>
    <xf numFmtId="0" fontId="4" fillId="0" borderId="3" xfId="0" applyFont="1" applyBorder="1"/>
    <xf numFmtId="0" fontId="5" fillId="0" borderId="3" xfId="0" applyFont="1" applyBorder="1"/>
    <xf numFmtId="14" fontId="0" fillId="0" borderId="0" xfId="0" applyNumberFormat="1"/>
    <xf numFmtId="0" fontId="10" fillId="0" borderId="0" xfId="0" applyFont="1"/>
    <xf numFmtId="0" fontId="0" fillId="0" borderId="2" xfId="0" applyBorder="1"/>
    <xf numFmtId="0" fontId="10" fillId="0" borderId="2" xfId="0" applyFont="1" applyBorder="1"/>
    <xf numFmtId="0" fontId="0" fillId="0" borderId="0" xfId="0" applyAlignment="1">
      <alignment horizontal="center"/>
    </xf>
    <xf numFmtId="0" fontId="0" fillId="0" borderId="2" xfId="0" applyBorder="1" applyAlignment="1">
      <alignment horizontal="center"/>
    </xf>
    <xf numFmtId="0" fontId="10" fillId="0" borderId="0" xfId="0" applyFont="1" applyAlignment="1">
      <alignment horizontal="center"/>
    </xf>
    <xf numFmtId="0" fontId="0" fillId="0" borderId="3" xfId="0" applyBorder="1"/>
    <xf numFmtId="0" fontId="0" fillId="0" borderId="3" xfId="0" applyBorder="1" applyAlignment="1">
      <alignment horizontal="center"/>
    </xf>
    <xf numFmtId="0" fontId="12" fillId="0" borderId="1" xfId="0" pivotButton="1" applyFont="1" applyBorder="1"/>
    <xf numFmtId="0" fontId="12" fillId="0" borderId="1" xfId="0" applyFont="1" applyBorder="1"/>
    <xf numFmtId="0" fontId="12" fillId="0" borderId="1" xfId="0" applyFont="1" applyBorder="1" applyAlignment="1">
      <alignment horizontal="center"/>
    </xf>
    <xf numFmtId="0" fontId="4" fillId="0" borderId="3" xfId="0" applyFont="1" applyBorder="1" applyAlignment="1">
      <alignment horizontal="left" wrapText="1"/>
    </xf>
    <xf numFmtId="0" fontId="13" fillId="0" borderId="3" xfId="0" applyFont="1" applyBorder="1" applyAlignment="1">
      <alignment horizontal="left" wrapText="1"/>
    </xf>
    <xf numFmtId="0" fontId="4" fillId="0" borderId="2" xfId="0" applyFont="1" applyBorder="1" applyAlignment="1">
      <alignment horizontal="left" wrapText="1"/>
    </xf>
    <xf numFmtId="0" fontId="13" fillId="0" borderId="2" xfId="0" applyFont="1" applyBorder="1" applyAlignment="1">
      <alignment horizontal="left" wrapText="1"/>
    </xf>
    <xf numFmtId="165" fontId="12" fillId="0" borderId="1" xfId="0" applyNumberFormat="1" applyFont="1" applyBorder="1" applyAlignment="1">
      <alignment horizontal="center"/>
    </xf>
    <xf numFmtId="166" fontId="0" fillId="0" borderId="3" xfId="0" applyNumberFormat="1" applyBorder="1"/>
    <xf numFmtId="0" fontId="14" fillId="0" borderId="0" xfId="0" applyFont="1"/>
    <xf numFmtId="10" fontId="0" fillId="0" borderId="0" xfId="1" applyNumberFormat="1" applyFont="1"/>
    <xf numFmtId="0" fontId="10" fillId="0" borderId="2" xfId="0" applyFont="1" applyBorder="1" applyAlignment="1">
      <alignment horizontal="center"/>
    </xf>
    <xf numFmtId="0" fontId="10" fillId="0" borderId="2" xfId="0" applyFont="1" applyBorder="1" applyAlignment="1">
      <alignment horizontal="left"/>
    </xf>
    <xf numFmtId="0" fontId="16" fillId="0" borderId="2" xfId="0" applyFont="1" applyBorder="1"/>
    <xf numFmtId="0" fontId="0" fillId="0" borderId="4" xfId="0" applyBorder="1" applyAlignment="1">
      <alignment horizontal="center"/>
    </xf>
    <xf numFmtId="1" fontId="0" fillId="0" borderId="2" xfId="0" applyNumberFormat="1" applyBorder="1"/>
    <xf numFmtId="0" fontId="17" fillId="0" borderId="0" xfId="0" applyFont="1" applyAlignment="1">
      <alignment horizontal="center"/>
    </xf>
    <xf numFmtId="1" fontId="0" fillId="0" borderId="0" xfId="0" applyNumberFormat="1"/>
    <xf numFmtId="1" fontId="0" fillId="4" borderId="2" xfId="0" applyNumberFormat="1" applyFill="1" applyBorder="1"/>
    <xf numFmtId="0" fontId="18" fillId="0" borderId="0" xfId="0" applyFont="1"/>
    <xf numFmtId="0" fontId="10" fillId="0" borderId="1" xfId="0" applyFont="1" applyBorder="1" applyAlignment="1">
      <alignment horizontal="center"/>
    </xf>
    <xf numFmtId="0" fontId="11" fillId="0" borderId="3" xfId="0" applyFont="1" applyBorder="1" applyAlignment="1">
      <alignment horizontal="center" vertical="center"/>
    </xf>
    <xf numFmtId="0" fontId="0" fillId="0" borderId="2" xfId="0" applyBorder="1" applyAlignment="1">
      <alignment horizontal="center" vertical="center"/>
    </xf>
    <xf numFmtId="0" fontId="11" fillId="0" borderId="9" xfId="0" applyFont="1" applyBorder="1"/>
    <xf numFmtId="0" fontId="12" fillId="0" borderId="10" xfId="0" applyFont="1" applyBorder="1" applyAlignment="1">
      <alignment horizontal="center"/>
    </xf>
    <xf numFmtId="0" fontId="12" fillId="0" borderId="11" xfId="0" applyFont="1" applyBorder="1" applyAlignment="1">
      <alignment horizontal="center"/>
    </xf>
    <xf numFmtId="0" fontId="11" fillId="0" borderId="12" xfId="0" applyFont="1" applyBorder="1" applyAlignment="1">
      <alignment horizontal="center" vertical="center"/>
    </xf>
    <xf numFmtId="0" fontId="11" fillId="0" borderId="12" xfId="0" applyFont="1" applyBorder="1"/>
    <xf numFmtId="0" fontId="15" fillId="0" borderId="2" xfId="0" applyFont="1" applyBorder="1" applyAlignment="1">
      <alignment horizontal="center" vertical="center"/>
    </xf>
    <xf numFmtId="0" fontId="10" fillId="5" borderId="2" xfId="0" applyFont="1" applyFill="1" applyBorder="1" applyAlignment="1">
      <alignment horizontal="center"/>
    </xf>
    <xf numFmtId="167" fontId="0" fillId="0" borderId="0" xfId="1" applyNumberFormat="1" applyFont="1" applyBorder="1" applyAlignment="1">
      <alignment horizontal="center"/>
    </xf>
    <xf numFmtId="167" fontId="0" fillId="0" borderId="0" xfId="0" applyNumberFormat="1" applyAlignment="1">
      <alignment horizontal="center"/>
    </xf>
    <xf numFmtId="0" fontId="10" fillId="5" borderId="2" xfId="0" applyFont="1" applyFill="1" applyBorder="1" applyAlignment="1">
      <alignment horizontal="center" vertical="center"/>
    </xf>
    <xf numFmtId="168" fontId="4" fillId="0" borderId="3" xfId="0" applyNumberFormat="1" applyFont="1" applyBorder="1" applyAlignment="1">
      <alignment horizontal="left" wrapText="1"/>
    </xf>
    <xf numFmtId="168" fontId="4" fillId="0" borderId="2" xfId="0" applyNumberFormat="1" applyFont="1" applyBorder="1" applyAlignment="1">
      <alignment horizontal="left" wrapText="1"/>
    </xf>
    <xf numFmtId="2" fontId="0" fillId="0" borderId="2" xfId="0" applyNumberFormat="1" applyBorder="1" applyAlignment="1">
      <alignment horizontal="center"/>
    </xf>
    <xf numFmtId="2" fontId="0" fillId="0" borderId="2" xfId="0" applyNumberFormat="1" applyBorder="1" applyAlignment="1">
      <alignment horizontal="center" vertical="center"/>
    </xf>
    <xf numFmtId="0" fontId="10" fillId="6" borderId="2" xfId="0" applyFont="1" applyFill="1" applyBorder="1" applyAlignment="1">
      <alignment horizontal="center"/>
    </xf>
    <xf numFmtId="0" fontId="10" fillId="0" borderId="2"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0" fillId="0" borderId="15" xfId="0" applyFont="1" applyBorder="1" applyAlignment="1">
      <alignment horizontal="center"/>
    </xf>
    <xf numFmtId="0" fontId="12" fillId="0" borderId="1" xfId="0" applyFont="1" applyBorder="1" applyAlignment="1">
      <alignment horizontal="center" vertical="center"/>
    </xf>
    <xf numFmtId="14" fontId="12" fillId="0" borderId="1" xfId="0" applyNumberFormat="1" applyFont="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cellXfs>
  <cellStyles count="2">
    <cellStyle name="Normale" xfId="0" builtinId="0"/>
    <cellStyle name="Percentuale" xfId="1" builtinId="5"/>
  </cellStyles>
  <dxfs count="57">
    <dxf>
      <alignment horizontal="center"/>
    </dxf>
    <dxf>
      <border>
        <left style="double">
          <color indexed="64"/>
        </left>
        <right style="double">
          <color indexed="64"/>
        </right>
        <top style="double">
          <color indexed="64"/>
        </top>
        <bottom style="double">
          <color indexed="64"/>
        </bottom>
        <vertical style="double">
          <color indexed="64"/>
        </vertical>
      </border>
    </dxf>
    <dxf>
      <border>
        <left style="double">
          <color indexed="64"/>
        </left>
        <right style="double">
          <color indexed="64"/>
        </right>
        <top style="double">
          <color indexed="64"/>
        </top>
        <bottom style="double">
          <color indexed="64"/>
        </bottom>
        <vertical style="double">
          <color indexed="64"/>
        </vertical>
      </border>
    </dxf>
    <dxf>
      <border>
        <left style="double">
          <color indexed="64"/>
        </left>
        <right style="double">
          <color indexed="64"/>
        </right>
        <top style="double">
          <color indexed="64"/>
        </top>
        <bottom style="double">
          <color indexed="64"/>
        </bottom>
        <vertical style="double">
          <color indexed="64"/>
        </vertical>
      </border>
    </dxf>
    <dxf>
      <font>
        <color theme="4"/>
      </font>
    </dxf>
    <dxf>
      <font>
        <color theme="4"/>
      </font>
    </dxf>
    <dxf>
      <font>
        <color theme="4"/>
      </font>
    </dxf>
    <dxf>
      <font>
        <sz val="12"/>
      </font>
    </dxf>
    <dxf>
      <font>
        <sz val="12"/>
      </font>
    </dxf>
    <dxf>
      <font>
        <sz val="12"/>
      </font>
    </dxf>
    <dxf>
      <font>
        <name val="Comic Sans MS"/>
        <family val="4"/>
        <scheme val="none"/>
      </font>
    </dxf>
    <dxf>
      <font>
        <name val="Comic Sans MS"/>
        <family val="4"/>
        <scheme val="none"/>
      </font>
    </dxf>
    <dxf>
      <font>
        <name val="Comic Sans MS"/>
        <family val="4"/>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FREQUENCY TRADE DURATION (DAYS) </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chemeClr val="tx1"/>
              </a:solidFill>
              <a:latin typeface="+mn-lt"/>
              <a:ea typeface="+mn-ea"/>
              <a:cs typeface="+mn-cs"/>
            </a:defRPr>
          </a:pPr>
          <a:r>
            <a:rPr kumimoji="0" lang="it-IT" sz="1400" b="0" i="0" u="none" strike="noStrike" kern="1200" cap="none" spc="0" normalizeH="0" baseline="0" noProof="0">
              <a:ln>
                <a:noFill/>
              </a:ln>
              <a:solidFill>
                <a:schemeClr val="tx1"/>
              </a:solidFill>
              <a:effectLst/>
              <a:uLnTx/>
              <a:uFillTx/>
              <a:latin typeface="Arial"/>
              <a:cs typeface="Arial"/>
            </a:rPr>
            <a:t>FREQUENCY TRADE DURATION (DAYS) </a:t>
          </a:r>
        </a:p>
      </cx:txPr>
    </cx:title>
    <cx:plotArea>
      <cx:plotAreaRegion>
        <cx:series layoutId="clusteredColumn" uniqueId="{3C364AF6-CA55-6A4B-AC9E-CADB8C88B6FE}" formatIdx="0">
          <cx:spPr>
            <a:solidFill>
              <a:schemeClr val="accent1">
                <a:lumMod val="60000"/>
                <a:lumOff val="40000"/>
              </a:schemeClr>
            </a:solidFill>
            <a:ln w="9525">
              <a:solidFill>
                <a:srgbClr val="002060"/>
              </a:solidFill>
            </a:ln>
          </cx:spPr>
          <cx:dataPt idx="17"/>
          <cx:dataPt idx="21"/>
          <cx:dataLabels pos="outEnd">
            <cx:txPr>
              <a:bodyPr vertOverflow="overflow" horzOverflow="overflow" wrap="square" lIns="0" tIns="0" rIns="0" bIns="0"/>
              <a:lstStyle/>
              <a:p>
                <a:pPr algn="ctr" rtl="0">
                  <a:defRPr sz="900" b="0" i="0">
                    <a:solidFill>
                      <a:schemeClr val="tx1"/>
                    </a:solidFill>
                    <a:latin typeface="Arial" panose="020B0604020202020204" pitchFamily="34" charset="0"/>
                    <a:ea typeface="Arial" panose="020B0604020202020204" pitchFamily="34" charset="0"/>
                    <a:cs typeface="Arial" panose="020B0604020202020204" pitchFamily="34" charset="0"/>
                  </a:defRPr>
                </a:pPr>
                <a:endParaRPr lang="it-IT">
                  <a:solidFill>
                    <a:schemeClr val="tx1"/>
                  </a:solidFill>
                </a:endParaRPr>
              </a:p>
            </cx:txPr>
            <cx:visibility seriesName="0" categoryName="0" value="1"/>
          </cx:dataLabels>
          <cx:dataId val="0"/>
          <cx:layoutPr>
            <cx:aggregation/>
          </cx:layoutPr>
        </cx:series>
      </cx:plotAreaRegion>
      <cx:axis id="0">
        <cx:catScaling gapWidth="0"/>
        <cx:title>
          <cx:tx>
            <cx:txData>
              <cx:v>TIME (DAYS)</cx:v>
            </cx:txData>
          </cx:tx>
          <cx:txPr>
            <a:bodyPr spcFirstLastPara="1" vertOverflow="ellipsis" horzOverflow="overflow" wrap="square" lIns="0" tIns="0" rIns="0" bIns="0" anchor="ctr" anchorCtr="1"/>
            <a:lstStyle/>
            <a:p>
              <a:pPr algn="ctr" rtl="0">
                <a:defRPr>
                  <a:solidFill>
                    <a:schemeClr val="tx1"/>
                  </a:solidFill>
                </a:defRPr>
              </a:pPr>
              <a:r>
                <a:rPr lang="it-IT" sz="1000" b="0" i="0" u="none" strike="noStrike" kern="1200" baseline="0">
                  <a:solidFill>
                    <a:schemeClr val="tx1"/>
                  </a:solidFill>
                  <a:latin typeface="Arial"/>
                  <a:cs typeface="Arial"/>
                </a:rPr>
                <a:t>TIME (DAYS)</a:t>
              </a:r>
            </a:p>
          </cx:txPr>
        </cx:title>
        <cx:tickLabels/>
        <cx:spPr>
          <a:ln>
            <a:solidFill>
              <a:schemeClr val="tx1"/>
            </a:solidFill>
          </a:ln>
        </cx:spPr>
        <cx:txPr>
          <a:bodyPr vertOverflow="overflow" horzOverflow="overflow" wrap="square" lIns="0" tIns="0" rIns="0" bIns="0"/>
          <a:lstStyle/>
          <a:p>
            <a:pPr algn="ctr" rtl="0">
              <a:defRPr sz="900" b="0" i="0">
                <a:solidFill>
                  <a:schemeClr val="tx1"/>
                </a:solidFill>
                <a:latin typeface="Arial" panose="020B0604020202020204" pitchFamily="34" charset="0"/>
                <a:ea typeface="Arial" panose="020B0604020202020204" pitchFamily="34" charset="0"/>
                <a:cs typeface="Arial" panose="020B0604020202020204" pitchFamily="34" charset="0"/>
              </a:defRPr>
            </a:pPr>
            <a:endParaRPr lang="it-IT">
              <a:solidFill>
                <a:schemeClr val="tx1"/>
              </a:solidFill>
            </a:endParaRPr>
          </a:p>
        </cx:txPr>
      </cx:axis>
      <cx:axis id="1">
        <cx:valScaling/>
        <cx:title>
          <cx:tx>
            <cx:txData>
              <cx:v>FREQUENCY (n)</cx:v>
            </cx:txData>
          </cx:tx>
          <cx:txPr>
            <a:bodyPr spcFirstLastPara="1" vertOverflow="ellipsis" horzOverflow="overflow" wrap="square" lIns="0" tIns="0" rIns="0" bIns="0" anchor="ctr" anchorCtr="1"/>
            <a:lstStyle/>
            <a:p>
              <a:pPr algn="ctr" rtl="0">
                <a:defRPr>
                  <a:solidFill>
                    <a:schemeClr val="tx1"/>
                  </a:solidFill>
                </a:defRPr>
              </a:pPr>
              <a:r>
                <a:rPr lang="it-IT" sz="1000" b="0" i="0" u="none" strike="noStrike" kern="1200" baseline="0">
                  <a:solidFill>
                    <a:schemeClr val="tx1"/>
                  </a:solidFill>
                  <a:latin typeface="Arial"/>
                  <a:cs typeface="Arial"/>
                </a:rPr>
                <a:t>FREQUENCY (n)</a:t>
              </a:r>
            </a:p>
          </cx:txPr>
        </cx:title>
        <cx:tickLabels/>
        <cx:spPr>
          <a:ln>
            <a:solidFill>
              <a:schemeClr val="tx1"/>
            </a:solidFill>
          </a:ln>
        </cx:spPr>
        <cx:txPr>
          <a:bodyPr vertOverflow="overflow" horzOverflow="overflow" wrap="square" lIns="0" tIns="0" rIns="0" bIns="0"/>
          <a:lstStyle/>
          <a:p>
            <a:pPr algn="ctr" rtl="0">
              <a:defRPr sz="900" b="0" i="0">
                <a:solidFill>
                  <a:schemeClr val="tx1"/>
                </a:solidFill>
                <a:latin typeface="Arial" panose="020B0604020202020204" pitchFamily="34" charset="0"/>
                <a:ea typeface="Arial" panose="020B0604020202020204" pitchFamily="34" charset="0"/>
                <a:cs typeface="Arial" panose="020B0604020202020204" pitchFamily="34" charset="0"/>
              </a:defRPr>
            </a:pPr>
            <a:endParaRPr lang="it-IT">
              <a:solidFill>
                <a:schemeClr val="tx1"/>
              </a:solidFill>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786619</xdr:colOff>
      <xdr:row>32</xdr:row>
      <xdr:rowOff>27394</xdr:rowOff>
    </xdr:from>
    <xdr:to>
      <xdr:col>15</xdr:col>
      <xdr:colOff>10160</xdr:colOff>
      <xdr:row>56</xdr:row>
      <xdr:rowOff>42317</xdr:rowOff>
    </xdr:to>
    <mc:AlternateContent xmlns:mc="http://schemas.openxmlformats.org/markup-compatibility/2006">
      <mc:Choice xmlns:cx1="http://schemas.microsoft.com/office/drawing/2015/9/8/chartex" Requires="cx1">
        <xdr:graphicFrame macro="">
          <xdr:nvGraphicFramePr>
            <xdr:cNvPr id="4" name="Grafico 3">
              <a:extLst>
                <a:ext uri="{FF2B5EF4-FFF2-40B4-BE49-F238E27FC236}">
                  <a16:creationId xmlns:a16="http://schemas.microsoft.com/office/drawing/2014/main" id="{5A03BD5D-20A2-9BEC-6BC8-ADEF1F7759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978119" y="5412194"/>
              <a:ext cx="5967241" cy="3977323"/>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twoCellAnchor>
    <xdr:from>
      <xdr:col>7</xdr:col>
      <xdr:colOff>780836</xdr:colOff>
      <xdr:row>57</xdr:row>
      <xdr:rowOff>3606</xdr:rowOff>
    </xdr:from>
    <xdr:to>
      <xdr:col>14</xdr:col>
      <xdr:colOff>812799</xdr:colOff>
      <xdr:row>80</xdr:row>
      <xdr:rowOff>30480</xdr:rowOff>
    </xdr:to>
    <xdr:sp macro="" textlink="">
      <xdr:nvSpPr>
        <xdr:cNvPr id="2" name="CasellaDiTesto 1">
          <a:extLst>
            <a:ext uri="{FF2B5EF4-FFF2-40B4-BE49-F238E27FC236}">
              <a16:creationId xmlns:a16="http://schemas.microsoft.com/office/drawing/2014/main" id="{71701CEC-DAB0-CE49-BA74-914260FD9D3D}"/>
            </a:ext>
          </a:extLst>
        </xdr:cNvPr>
        <xdr:cNvSpPr txBox="1"/>
      </xdr:nvSpPr>
      <xdr:spPr>
        <a:xfrm>
          <a:off x="8969796" y="9381286"/>
          <a:ext cx="5945083" cy="3765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aseline="0"/>
            <a:t>- L'istogramma rappresenta la frequenza (assoluta) in cui il trading delle azioni è mantenuto nel tempo (giorni). Nell'asse X vengono mostrati gli intervalli in cui è stata suddivisa la variabile tempo (in questo caso giorni) considerando il limite minimo e massimo (30 giorni e 862 giorni, rispettivamente). Nell'asse Y viene invece mostrata la frequenza, ovvero il numero di azioni conteggiate in un determinato intervallo di tempo. Preciso che ho scelto 30 giorni come parametro per determinare l'ampiezza degli intervalli perché 30 giorni costiuiscono all'incirca un mese. Questo mi ha permesso di ottenere degli intervalli con numeri interi e avere visivamente dei riferimenti temporali coerenti e conosciuti anche da non esperti di dati (e.g., 360 giorni è approssimativamente un anno).</a:t>
          </a:r>
        </a:p>
        <a:p>
          <a:r>
            <a:rPr lang="it-IT" sz="1100" baseline="0"/>
            <a:t>- L'istogramma non mostra una distribuzione normale dei dei dati in quanto non assume la tipica forma a campana. Se così fosse, le frequenze assolute sarebbero maggiormente concentrate intorno alla media (450 giorni circa, in questo caso), la quale rappresenterebbe il picco principale della distribuzione delle frequenze, via via decrescendo in modo che vi sia simmetria nella distribuzione a destra e sinistra della media. In questo grafico, invece, mentre i valori di media e mediana sono molto simili, quelli di media e moda non coincidono, motivo per cui ci sono più picchi in cui si può osservare una distribuzione più o meno elevata delle frequenze: per esempio, l'intervallo con limite di 630 giorni è quello con la frequenza più elevata (moda), ma anche nell'intervallo con limite di 720 giorni ha una frequenza piuttosto alta. Inoltre, il valore (a mio avviso alto) della deviazione standard sembra proprio suggerire che i dati sono molto dispersi intorno alla media, per cui non è così strano ritrovare nell'istogramma più di un picco in cui si registra un numero elevato di frequenze. Per tali motivi, penso che questa distribuzione non sia normale.</a:t>
          </a:r>
          <a:endParaRPr lang="it-IT"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terina Tasinato" refreshedDate="45341.646674768519" createdVersion="8" refreshedVersion="8" minRefreshableVersion="3" recordCount="200" xr:uid="{F9AB5ED9-9781-4244-BA12-EFD012B4EE6C}">
  <cacheSource type="worksheet">
    <worksheetSource ref="A1:H201" sheet="1. My trades"/>
  </cacheSource>
  <cacheFields count="8">
    <cacheField name="Trade" numFmtId="0">
      <sharedItems/>
    </cacheField>
    <cacheField name="Stock exchange" numFmtId="0">
      <sharedItems count="21">
        <s v="Bombay Stock Exchange"/>
        <s v="Tehran Stock Exchange"/>
        <s v="National Stock Exchange"/>
        <s v="SIX Swiss Exchange"/>
        <s v="Euronext"/>
        <s v="Korea Exchange"/>
        <s v="Johannesburg Stock Exchange"/>
        <s v="Toronto Stock Exchange"/>
        <s v="Deutsche Börse AG"/>
        <s v="Saudi Stock Exchange (Tadawul)"/>
        <s v="Japan Exchange Group"/>
        <s v="Hong Kong Stock Exchange"/>
        <s v="Shanghai Stock Exchange"/>
        <s v="London Stock Exchange"/>
        <s v="B3 Brasil Bolsa Balcão"/>
        <s v="Nasdaq"/>
        <s v="Shenzhen Stock Exchange"/>
        <s v="Taiwan Stock Exchange"/>
        <s v="New York Stock Exchange"/>
        <s v="Australian Securities Exchange"/>
        <s v="Nasdaq Nordic and Baltic Exchanges"/>
      </sharedItems>
    </cacheField>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Date added" numFmtId="14">
      <sharedItems containsSemiMixedTypes="0" containsNonDate="0" containsDate="1" containsString="0" minDate="2021-01-02T00:00:00" maxDate="2022-12-31T00:00:00"/>
    </cacheField>
    <cacheField name="Quantity" numFmtId="0">
      <sharedItems containsSemiMixedTypes="0" containsString="0" containsNumber="1" containsInteger="1" minValue="1" maxValue="10" count="10">
        <n v="7"/>
        <n v="2"/>
        <n v="6"/>
        <n v="1"/>
        <n v="9"/>
        <n v="3"/>
        <n v="4"/>
        <n v="10"/>
        <n v="5"/>
        <n v="8"/>
      </sharedItems>
    </cacheField>
    <cacheField name="Buy Price" numFmtId="0">
      <sharedItems containsSemiMixedTypes="0" containsString="0" containsNumber="1" minValue="2.2027610408179498E-3" maxValue="0.98933192835650696"/>
    </cacheField>
    <cacheField name="Date sold" numFmtId="14">
      <sharedItems containsSemiMixedTypes="0" containsNonDate="0" containsDate="1" containsString="0" minDate="2023-01-02T00:00:00" maxDate="2023-06-16T00:00:00"/>
    </cacheField>
    <cacheField name="Sell Price" numFmtId="0">
      <sharedItems containsSemiMixedTypes="0" containsString="0" containsNumber="1" minValue="6.0761804468123501E-5" maxValue="0.992072819954332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gfgcfxt"/>
    <x v="0"/>
    <x v="0"/>
    <d v="2022-10-07T00:00:00"/>
    <x v="0"/>
    <n v="0.28318547112501802"/>
    <d v="2023-06-15T00:00:00"/>
    <n v="0.557129814707503"/>
  </r>
  <r>
    <s v="aieoltom"/>
    <x v="1"/>
    <x v="1"/>
    <d v="2021-01-04T00:00:00"/>
    <x v="1"/>
    <n v="0.64142747007026002"/>
    <d v="2023-04-23T00:00:00"/>
    <n v="0.88983597888511301"/>
  </r>
  <r>
    <s v="almuieaq"/>
    <x v="2"/>
    <x v="0"/>
    <d v="2021-11-19T00:00:00"/>
    <x v="2"/>
    <n v="0.98092817996517101"/>
    <d v="2023-02-11T00:00:00"/>
    <n v="0.72256312699759195"/>
  </r>
  <r>
    <s v="apxkynfx"/>
    <x v="3"/>
    <x v="2"/>
    <d v="2022-04-13T00:00:00"/>
    <x v="3"/>
    <n v="0.46027529609517198"/>
    <d v="2023-02-14T00:00:00"/>
    <n v="0.82793169583258497"/>
  </r>
  <r>
    <s v="bbjeprsq"/>
    <x v="0"/>
    <x v="0"/>
    <d v="2021-06-04T00:00:00"/>
    <x v="4"/>
    <n v="0.55179844990216698"/>
    <d v="2023-02-20T00:00:00"/>
    <n v="0.19789786446941801"/>
  </r>
  <r>
    <s v="bcizkhng"/>
    <x v="4"/>
    <x v="3"/>
    <d v="2021-11-29T00:00:00"/>
    <x v="3"/>
    <n v="0.30386848867018701"/>
    <d v="2023-02-12T00:00:00"/>
    <n v="0.97814412656590199"/>
  </r>
  <r>
    <s v="bdkloegq"/>
    <x v="5"/>
    <x v="4"/>
    <d v="2021-10-31T00:00:00"/>
    <x v="5"/>
    <n v="0.100945559071712"/>
    <d v="2023-01-04T00:00:00"/>
    <n v="0.407405377776074"/>
  </r>
  <r>
    <s v="beszhcyh"/>
    <x v="6"/>
    <x v="5"/>
    <d v="2022-01-23T00:00:00"/>
    <x v="6"/>
    <n v="0.13652069785058399"/>
    <d v="2023-03-06T00:00:00"/>
    <n v="0.38969057106772598"/>
  </r>
  <r>
    <s v="bjfxoyxb"/>
    <x v="7"/>
    <x v="6"/>
    <d v="2021-10-03T00:00:00"/>
    <x v="7"/>
    <n v="0.41670439236003598"/>
    <d v="2023-04-29T00:00:00"/>
    <n v="0.54934508287877304"/>
  </r>
  <r>
    <s v="bpjmrhjo"/>
    <x v="4"/>
    <x v="3"/>
    <d v="2022-01-26T00:00:00"/>
    <x v="2"/>
    <n v="0.24316986891245501"/>
    <d v="2023-03-02T00:00:00"/>
    <n v="0.420232824731951"/>
  </r>
  <r>
    <s v="brxwzrct"/>
    <x v="8"/>
    <x v="7"/>
    <d v="2021-07-30T00:00:00"/>
    <x v="8"/>
    <n v="0.80079383386161695"/>
    <d v="2023-03-11T00:00:00"/>
    <n v="0.89666229529100405"/>
  </r>
  <r>
    <s v="bumcnvke"/>
    <x v="0"/>
    <x v="0"/>
    <d v="2021-12-13T00:00:00"/>
    <x v="7"/>
    <n v="0.638981266676107"/>
    <d v="2023-04-15T00:00:00"/>
    <n v="0.77496721699985804"/>
  </r>
  <r>
    <s v="cesjzpbs"/>
    <x v="0"/>
    <x v="0"/>
    <d v="2022-12-30T00:00:00"/>
    <x v="9"/>
    <n v="0.34625418958602699"/>
    <d v="2023-04-18T00:00:00"/>
    <n v="0.71065052633396197"/>
  </r>
  <r>
    <s v="cetffxgx"/>
    <x v="9"/>
    <x v="8"/>
    <d v="2021-06-08T00:00:00"/>
    <x v="2"/>
    <n v="0.36584758654187899"/>
    <d v="2023-04-07T00:00:00"/>
    <n v="0.45311698845143"/>
  </r>
  <r>
    <s v="chhqshvn"/>
    <x v="6"/>
    <x v="5"/>
    <d v="2022-05-29T00:00:00"/>
    <x v="2"/>
    <n v="0.379060395757914"/>
    <d v="2023-02-20T00:00:00"/>
    <n v="0.31616207722275602"/>
  </r>
  <r>
    <s v="ciykrilb"/>
    <x v="10"/>
    <x v="9"/>
    <d v="2022-12-27T00:00:00"/>
    <x v="9"/>
    <n v="0.72895214290311094"/>
    <d v="2023-03-15T00:00:00"/>
    <n v="0.22418004410534101"/>
  </r>
  <r>
    <s v="cnitsbpk"/>
    <x v="11"/>
    <x v="10"/>
    <d v="2021-04-08T00:00:00"/>
    <x v="8"/>
    <n v="0.42202075102150899"/>
    <d v="2023-05-10T00:00:00"/>
    <n v="0.38793156543941099"/>
  </r>
  <r>
    <s v="cntrbotn"/>
    <x v="12"/>
    <x v="11"/>
    <d v="2021-05-25T00:00:00"/>
    <x v="6"/>
    <n v="0.221183884694959"/>
    <d v="2023-02-07T00:00:00"/>
    <n v="0.33188863151931702"/>
  </r>
  <r>
    <s v="cwuqczya"/>
    <x v="2"/>
    <x v="0"/>
    <d v="2021-01-09T00:00:00"/>
    <x v="3"/>
    <n v="0.33608049957319502"/>
    <d v="2023-05-21T00:00:00"/>
    <n v="0.632173644236244"/>
  </r>
  <r>
    <s v="cymioqte"/>
    <x v="10"/>
    <x v="9"/>
    <d v="2021-07-08T00:00:00"/>
    <x v="3"/>
    <n v="0.66879924137456503"/>
    <d v="2023-04-03T00:00:00"/>
    <n v="0.97050369055421803"/>
  </r>
  <r>
    <s v="dcnexoao"/>
    <x v="13"/>
    <x v="12"/>
    <d v="2021-08-10T00:00:00"/>
    <x v="3"/>
    <n v="0.94855371414201095"/>
    <d v="2023-02-07T00:00:00"/>
    <n v="0.335795433783181"/>
  </r>
  <r>
    <s v="dcplrgaa"/>
    <x v="0"/>
    <x v="0"/>
    <d v="2021-04-17T00:00:00"/>
    <x v="4"/>
    <n v="0.84008770787604403"/>
    <d v="2023-03-26T00:00:00"/>
    <n v="0.55247139186324401"/>
  </r>
  <r>
    <s v="dieionnl"/>
    <x v="14"/>
    <x v="13"/>
    <d v="2021-09-30T00:00:00"/>
    <x v="1"/>
    <n v="2.2027610408179498E-3"/>
    <d v="2023-03-31T00:00:00"/>
    <n v="0.38274839978632802"/>
  </r>
  <r>
    <s v="dlgsjszn"/>
    <x v="15"/>
    <x v="14"/>
    <d v="2022-08-13T00:00:00"/>
    <x v="5"/>
    <n v="0.70520735936114698"/>
    <d v="2023-04-07T00:00:00"/>
    <n v="0.85427426099032899"/>
  </r>
  <r>
    <s v="dpaxyvrx"/>
    <x v="7"/>
    <x v="6"/>
    <d v="2022-11-17T00:00:00"/>
    <x v="1"/>
    <n v="0.83894286337563995"/>
    <d v="2023-01-07T00:00:00"/>
    <n v="0.67630232908539301"/>
  </r>
  <r>
    <s v="dspetbsq"/>
    <x v="14"/>
    <x v="13"/>
    <d v="2022-06-13T00:00:00"/>
    <x v="9"/>
    <n v="0.87889715359181098"/>
    <d v="2023-01-06T00:00:00"/>
    <n v="0.20020556920871699"/>
  </r>
  <r>
    <s v="ebkkmqbi"/>
    <x v="5"/>
    <x v="4"/>
    <d v="2022-02-07T00:00:00"/>
    <x v="0"/>
    <n v="0.81200798012546904"/>
    <d v="2023-05-18T00:00:00"/>
    <n v="0.26150647842758601"/>
  </r>
  <r>
    <s v="egvfikiy"/>
    <x v="0"/>
    <x v="0"/>
    <d v="2021-10-23T00:00:00"/>
    <x v="3"/>
    <n v="0.27554760755730201"/>
    <d v="2023-05-03T00:00:00"/>
    <n v="0.19858809226913399"/>
  </r>
  <r>
    <s v="eknpqcge"/>
    <x v="0"/>
    <x v="0"/>
    <d v="2021-11-23T00:00:00"/>
    <x v="5"/>
    <n v="0.15183590676997499"/>
    <d v="2023-04-20T00:00:00"/>
    <n v="0.96263635120934099"/>
  </r>
  <r>
    <s v="ekteqlhb"/>
    <x v="8"/>
    <x v="7"/>
    <d v="2021-03-26T00:00:00"/>
    <x v="3"/>
    <n v="0.31751651418006399"/>
    <d v="2023-02-10T00:00:00"/>
    <n v="0.47080505116614901"/>
  </r>
  <r>
    <s v="emjmheht"/>
    <x v="13"/>
    <x v="12"/>
    <d v="2022-02-02T00:00:00"/>
    <x v="0"/>
    <n v="8.2508842921547004E-2"/>
    <d v="2023-02-24T00:00:00"/>
    <n v="0.90723039307728803"/>
  </r>
  <r>
    <s v="eodhevfz"/>
    <x v="16"/>
    <x v="11"/>
    <d v="2021-02-12T00:00:00"/>
    <x v="4"/>
    <n v="3.8415611438702597E-2"/>
    <d v="2023-04-18T00:00:00"/>
    <n v="0.69214535069910299"/>
  </r>
  <r>
    <s v="ewzlrcco"/>
    <x v="17"/>
    <x v="15"/>
    <d v="2021-12-11T00:00:00"/>
    <x v="4"/>
    <n v="0.215773738787989"/>
    <d v="2023-04-24T00:00:00"/>
    <n v="0.54884364241615202"/>
  </r>
  <r>
    <s v="fenldjbq"/>
    <x v="8"/>
    <x v="7"/>
    <d v="2021-09-07T00:00:00"/>
    <x v="8"/>
    <n v="0.72585135876436702"/>
    <d v="2023-05-07T00:00:00"/>
    <n v="0.173994592694031"/>
  </r>
  <r>
    <s v="fipcayvv"/>
    <x v="3"/>
    <x v="2"/>
    <d v="2021-12-24T00:00:00"/>
    <x v="9"/>
    <n v="0.68255570090641804"/>
    <d v="2023-03-03T00:00:00"/>
    <n v="0.60454082217188998"/>
  </r>
  <r>
    <s v="fjcdzhde"/>
    <x v="4"/>
    <x v="3"/>
    <d v="2021-01-02T00:00:00"/>
    <x v="5"/>
    <n v="0.80123839065137303"/>
    <d v="2023-05-03T00:00:00"/>
    <n v="0.30527628395158701"/>
  </r>
  <r>
    <s v="fjhbimle"/>
    <x v="17"/>
    <x v="15"/>
    <d v="2022-10-04T00:00:00"/>
    <x v="6"/>
    <n v="0.86036052556079601"/>
    <d v="2023-02-11T00:00:00"/>
    <n v="0.75556235613803402"/>
  </r>
  <r>
    <s v="fkgjitio"/>
    <x v="8"/>
    <x v="7"/>
    <d v="2021-11-03T00:00:00"/>
    <x v="5"/>
    <n v="0.89411437906362101"/>
    <d v="2023-01-25T00:00:00"/>
    <n v="0.15236785201696099"/>
  </r>
  <r>
    <s v="frlnnmpc"/>
    <x v="18"/>
    <x v="14"/>
    <d v="2022-01-18T00:00:00"/>
    <x v="7"/>
    <n v="0.93792316902615502"/>
    <d v="2023-05-15T00:00:00"/>
    <n v="0.45551581516099299"/>
  </r>
  <r>
    <s v="fucpzbpk"/>
    <x v="1"/>
    <x v="1"/>
    <d v="2022-12-03T00:00:00"/>
    <x v="6"/>
    <n v="0.70777097045034598"/>
    <d v="2023-02-12T00:00:00"/>
    <n v="0.29010240599643"/>
  </r>
  <r>
    <s v="fzpkolfu"/>
    <x v="18"/>
    <x v="14"/>
    <d v="2021-04-29T00:00:00"/>
    <x v="7"/>
    <n v="0.32809052787687998"/>
    <d v="2023-05-12T00:00:00"/>
    <n v="0.53620178529362506"/>
  </r>
  <r>
    <s v="gcndrwci"/>
    <x v="1"/>
    <x v="1"/>
    <d v="2022-12-26T00:00:00"/>
    <x v="7"/>
    <n v="0.20148931810460499"/>
    <d v="2023-04-11T00:00:00"/>
    <n v="0.37346939187061601"/>
  </r>
  <r>
    <s v="gfiuzniq"/>
    <x v="10"/>
    <x v="9"/>
    <d v="2022-05-27T00:00:00"/>
    <x v="2"/>
    <n v="3.5993791246495099E-2"/>
    <d v="2023-02-28T00:00:00"/>
    <n v="0.97861539568179701"/>
  </r>
  <r>
    <s v="giuqiukz"/>
    <x v="0"/>
    <x v="0"/>
    <d v="2022-08-22T00:00:00"/>
    <x v="3"/>
    <n v="0.71704537744139196"/>
    <d v="2023-04-06T00:00:00"/>
    <n v="0.16233553287650401"/>
  </r>
  <r>
    <s v="gnghjpok"/>
    <x v="12"/>
    <x v="11"/>
    <d v="2021-05-22T00:00:00"/>
    <x v="4"/>
    <n v="0.71155870482197403"/>
    <d v="2023-04-29T00:00:00"/>
    <n v="0.15390650537949099"/>
  </r>
  <r>
    <s v="goxmkirb"/>
    <x v="8"/>
    <x v="7"/>
    <d v="2021-03-19T00:00:00"/>
    <x v="2"/>
    <n v="6.4033223650055093E-2"/>
    <d v="2023-03-19T00:00:00"/>
    <n v="4.2104998611888203E-3"/>
  </r>
  <r>
    <s v="gsarsxnf"/>
    <x v="11"/>
    <x v="10"/>
    <d v="2022-06-13T00:00:00"/>
    <x v="0"/>
    <n v="0.97988976578176401"/>
    <d v="2023-05-05T00:00:00"/>
    <n v="4.3763329833777703E-2"/>
  </r>
  <r>
    <s v="hafqyymf"/>
    <x v="7"/>
    <x v="6"/>
    <d v="2021-05-24T00:00:00"/>
    <x v="7"/>
    <n v="0.702645841021446"/>
    <d v="2023-01-02T00:00:00"/>
    <n v="0.369783832169231"/>
  </r>
  <r>
    <s v="hdpggnqd"/>
    <x v="5"/>
    <x v="4"/>
    <d v="2021-11-02T00:00:00"/>
    <x v="5"/>
    <n v="6.7860349366877903E-2"/>
    <d v="2023-04-10T00:00:00"/>
    <n v="0.67274821533457596"/>
  </r>
  <r>
    <s v="hdslpwul"/>
    <x v="13"/>
    <x v="12"/>
    <d v="2021-12-30T00:00:00"/>
    <x v="4"/>
    <n v="0.407593318710052"/>
    <d v="2023-03-03T00:00:00"/>
    <n v="0.63816582309695902"/>
  </r>
  <r>
    <s v="heuzjzpi"/>
    <x v="15"/>
    <x v="14"/>
    <d v="2021-06-14T00:00:00"/>
    <x v="6"/>
    <n v="0.52920695915069904"/>
    <d v="2023-02-19T00:00:00"/>
    <n v="0.13238552807963799"/>
  </r>
  <r>
    <s v="hfdavabb"/>
    <x v="3"/>
    <x v="2"/>
    <d v="2021-05-27T00:00:00"/>
    <x v="3"/>
    <n v="0.83003541427247696"/>
    <d v="2023-02-08T00:00:00"/>
    <n v="0.52621974753425005"/>
  </r>
  <r>
    <s v="hfjghpbq"/>
    <x v="3"/>
    <x v="2"/>
    <d v="2021-07-05T00:00:00"/>
    <x v="4"/>
    <n v="0.13503720101241901"/>
    <d v="2023-04-01T00:00:00"/>
    <n v="0.85749627053317901"/>
  </r>
  <r>
    <s v="hflsqchs"/>
    <x v="13"/>
    <x v="12"/>
    <d v="2022-04-29T00:00:00"/>
    <x v="1"/>
    <n v="0.18457397753690899"/>
    <d v="2023-03-19T00:00:00"/>
    <n v="0.74032989684219797"/>
  </r>
  <r>
    <s v="hfwtmipz"/>
    <x v="5"/>
    <x v="4"/>
    <d v="2022-09-12T00:00:00"/>
    <x v="0"/>
    <n v="1.4827494446379701E-2"/>
    <d v="2023-02-21T00:00:00"/>
    <n v="0.41833053891377597"/>
  </r>
  <r>
    <s v="hkesgmfj"/>
    <x v="6"/>
    <x v="5"/>
    <d v="2021-03-23T00:00:00"/>
    <x v="6"/>
    <n v="0.27577765609607802"/>
    <d v="2023-05-25T00:00:00"/>
    <n v="0.84349820990746505"/>
  </r>
  <r>
    <s v="hmtiybmi"/>
    <x v="10"/>
    <x v="9"/>
    <d v="2022-04-16T00:00:00"/>
    <x v="1"/>
    <n v="1.4798370860461801E-2"/>
    <d v="2023-03-26T00:00:00"/>
    <n v="0.65581817056759795"/>
  </r>
  <r>
    <s v="hnmvqkxv"/>
    <x v="16"/>
    <x v="11"/>
    <d v="2021-08-12T00:00:00"/>
    <x v="6"/>
    <n v="0.71929697815108395"/>
    <d v="2023-04-13T00:00:00"/>
    <n v="5.4091466872212501E-2"/>
  </r>
  <r>
    <s v="hpvfzslv"/>
    <x v="8"/>
    <x v="7"/>
    <d v="2022-12-27T00:00:00"/>
    <x v="2"/>
    <n v="0.45894107528788403"/>
    <d v="2023-01-26T00:00:00"/>
    <n v="0.64879966285478297"/>
  </r>
  <r>
    <s v="hrfilyua"/>
    <x v="19"/>
    <x v="16"/>
    <d v="2021-06-09T00:00:00"/>
    <x v="2"/>
    <n v="0.75369284563293804"/>
    <d v="2023-03-15T00:00:00"/>
    <n v="0.95310350121023102"/>
  </r>
  <r>
    <s v="hutszssu"/>
    <x v="9"/>
    <x v="8"/>
    <d v="2021-04-29T00:00:00"/>
    <x v="0"/>
    <n v="0.73835370024837998"/>
    <d v="2023-04-04T00:00:00"/>
    <n v="0.10264222958663"/>
  </r>
  <r>
    <s v="iagrfath"/>
    <x v="1"/>
    <x v="1"/>
    <d v="2022-10-26T00:00:00"/>
    <x v="9"/>
    <n v="0.585256316656942"/>
    <d v="2023-04-25T00:00:00"/>
    <n v="0.63534355964006295"/>
  </r>
  <r>
    <s v="icbmbfqb"/>
    <x v="14"/>
    <x v="13"/>
    <d v="2021-05-24T00:00:00"/>
    <x v="4"/>
    <n v="0.87646719833682096"/>
    <d v="2023-01-31T00:00:00"/>
    <n v="0.32932752883912297"/>
  </r>
  <r>
    <s v="icgddrqk"/>
    <x v="8"/>
    <x v="7"/>
    <d v="2022-07-31T00:00:00"/>
    <x v="8"/>
    <n v="0.68720157697523698"/>
    <d v="2023-05-08T00:00:00"/>
    <n v="0.79990973215818495"/>
  </r>
  <r>
    <s v="ifomvwpk"/>
    <x v="6"/>
    <x v="5"/>
    <d v="2021-05-31T00:00:00"/>
    <x v="3"/>
    <n v="0.48588703608226103"/>
    <d v="2023-04-19T00:00:00"/>
    <n v="0.45518918214522902"/>
  </r>
  <r>
    <s v="ifskxsgr"/>
    <x v="16"/>
    <x v="11"/>
    <d v="2022-04-08T00:00:00"/>
    <x v="1"/>
    <n v="0.68555193640676504"/>
    <d v="2023-03-29T00:00:00"/>
    <n v="0.40035912772023502"/>
  </r>
  <r>
    <s v="ivnpgban"/>
    <x v="14"/>
    <x v="13"/>
    <d v="2022-04-28T00:00:00"/>
    <x v="3"/>
    <n v="0.574831092396204"/>
    <d v="2023-01-10T00:00:00"/>
    <n v="0.14703843884491"/>
  </r>
  <r>
    <s v="iztdnkqz"/>
    <x v="18"/>
    <x v="14"/>
    <d v="2022-08-27T00:00:00"/>
    <x v="6"/>
    <n v="0.89057060464664195"/>
    <d v="2023-03-19T00:00:00"/>
    <n v="0.24766978894018499"/>
  </r>
  <r>
    <s v="jarhgmub"/>
    <x v="0"/>
    <x v="0"/>
    <d v="2022-11-24T00:00:00"/>
    <x v="6"/>
    <n v="0.64606533640427699"/>
    <d v="2023-02-20T00:00:00"/>
    <n v="0.75502767909149604"/>
  </r>
  <r>
    <s v="jgrpnvil"/>
    <x v="19"/>
    <x v="16"/>
    <d v="2022-01-13T00:00:00"/>
    <x v="8"/>
    <n v="2.4408043245797401E-2"/>
    <d v="2023-04-25T00:00:00"/>
    <n v="0.11842008103757801"/>
  </r>
  <r>
    <s v="jhrvrggo"/>
    <x v="15"/>
    <x v="14"/>
    <d v="2022-07-10T00:00:00"/>
    <x v="3"/>
    <n v="0.144587962809021"/>
    <d v="2023-02-17T00:00:00"/>
    <n v="0.22337306376263399"/>
  </r>
  <r>
    <s v="jszxcuxx"/>
    <x v="11"/>
    <x v="10"/>
    <d v="2022-08-13T00:00:00"/>
    <x v="0"/>
    <n v="1.31744392227479E-2"/>
    <d v="2023-04-14T00:00:00"/>
    <n v="0.97185682841004495"/>
  </r>
  <r>
    <s v="jvcllvko"/>
    <x v="4"/>
    <x v="3"/>
    <d v="2022-03-24T00:00:00"/>
    <x v="6"/>
    <n v="0.81530857906975795"/>
    <d v="2023-01-28T00:00:00"/>
    <n v="0.48260987316073201"/>
  </r>
  <r>
    <s v="jxgqnvpx"/>
    <x v="3"/>
    <x v="2"/>
    <d v="2021-12-24T00:00:00"/>
    <x v="2"/>
    <n v="0.15491081045699601"/>
    <d v="2023-05-18T00:00:00"/>
    <n v="0.76802453424894601"/>
  </r>
  <r>
    <s v="jyrrbwon"/>
    <x v="14"/>
    <x v="13"/>
    <d v="2022-05-25T00:00:00"/>
    <x v="3"/>
    <n v="0.269555056043635"/>
    <d v="2023-03-15T00:00:00"/>
    <n v="0.122182361751799"/>
  </r>
  <r>
    <s v="kcqqvvon"/>
    <x v="2"/>
    <x v="0"/>
    <d v="2022-08-21T00:00:00"/>
    <x v="5"/>
    <n v="0.71512622981990404"/>
    <d v="2023-04-07T00:00:00"/>
    <n v="2.82332058926804E-3"/>
  </r>
  <r>
    <s v="kdxpqsjj"/>
    <x v="8"/>
    <x v="7"/>
    <d v="2021-08-15T00:00:00"/>
    <x v="8"/>
    <n v="0.517478802978105"/>
    <d v="2023-03-06T00:00:00"/>
    <n v="0.194941670945359"/>
  </r>
  <r>
    <s v="kltxxoqv"/>
    <x v="14"/>
    <x v="13"/>
    <d v="2021-03-15T00:00:00"/>
    <x v="5"/>
    <n v="0.98933192835650696"/>
    <d v="2023-01-26T00:00:00"/>
    <n v="0.116747383128981"/>
  </r>
  <r>
    <s v="kmlcsefq"/>
    <x v="17"/>
    <x v="15"/>
    <d v="2022-10-18T00:00:00"/>
    <x v="8"/>
    <n v="0.32415684712172899"/>
    <d v="2023-05-05T00:00:00"/>
    <n v="0.28398523541759901"/>
  </r>
  <r>
    <s v="knifvikn"/>
    <x v="0"/>
    <x v="0"/>
    <d v="2021-05-27T00:00:00"/>
    <x v="2"/>
    <n v="0.64559425958074801"/>
    <d v="2023-05-11T00:00:00"/>
    <n v="0.74976354481356899"/>
  </r>
  <r>
    <s v="knrhgdai"/>
    <x v="19"/>
    <x v="16"/>
    <d v="2022-03-23T00:00:00"/>
    <x v="7"/>
    <n v="0.13502577444900801"/>
    <d v="2023-05-04T00:00:00"/>
    <n v="9.7289928257875094E-2"/>
  </r>
  <r>
    <s v="koqfbdwf"/>
    <x v="10"/>
    <x v="9"/>
    <d v="2021-06-06T00:00:00"/>
    <x v="9"/>
    <n v="0.74864767306151003"/>
    <d v="2023-05-29T00:00:00"/>
    <n v="0.91487830622236999"/>
  </r>
  <r>
    <s v="kpoujdyl"/>
    <x v="12"/>
    <x v="11"/>
    <d v="2022-05-22T00:00:00"/>
    <x v="3"/>
    <n v="0.105161391848884"/>
    <d v="2023-05-08T00:00:00"/>
    <n v="0.22690729464404399"/>
  </r>
  <r>
    <s v="kqbdcljv"/>
    <x v="20"/>
    <x v="3"/>
    <d v="2022-06-30T00:00:00"/>
    <x v="2"/>
    <n v="0.11408685507641"/>
    <d v="2023-01-28T00:00:00"/>
    <n v="0.33571676903915298"/>
  </r>
  <r>
    <s v="krqkwnaw"/>
    <x v="15"/>
    <x v="14"/>
    <d v="2022-02-08T00:00:00"/>
    <x v="3"/>
    <n v="0.58372843681935904"/>
    <d v="2023-03-12T00:00:00"/>
    <n v="0.38186645762982302"/>
  </r>
  <r>
    <s v="kwbxqlin"/>
    <x v="20"/>
    <x v="3"/>
    <d v="2022-06-09T00:00:00"/>
    <x v="2"/>
    <n v="1.6069181318315098E-2"/>
    <d v="2023-01-02T00:00:00"/>
    <n v="0.93551003990677095"/>
  </r>
  <r>
    <s v="kweyaukr"/>
    <x v="19"/>
    <x v="16"/>
    <d v="2021-12-14T00:00:00"/>
    <x v="0"/>
    <n v="0.77483286137645402"/>
    <d v="2023-02-20T00:00:00"/>
    <n v="0.83972936204120796"/>
  </r>
  <r>
    <s v="ldjllwvy"/>
    <x v="8"/>
    <x v="7"/>
    <d v="2021-04-18T00:00:00"/>
    <x v="2"/>
    <n v="0.83415711448827101"/>
    <d v="2023-04-16T00:00:00"/>
    <n v="0.73754903864989096"/>
  </r>
  <r>
    <s v="lenpuaop"/>
    <x v="2"/>
    <x v="0"/>
    <d v="2021-03-30T00:00:00"/>
    <x v="0"/>
    <n v="0.27349998025771599"/>
    <d v="2023-05-10T00:00:00"/>
    <n v="0.398707058551939"/>
  </r>
  <r>
    <s v="lkxgzzvq"/>
    <x v="4"/>
    <x v="3"/>
    <d v="2021-03-24T00:00:00"/>
    <x v="7"/>
    <n v="0.17894362318854701"/>
    <d v="2023-04-10T00:00:00"/>
    <n v="0.27983535659688702"/>
  </r>
  <r>
    <s v="loffykcg"/>
    <x v="0"/>
    <x v="0"/>
    <d v="2021-01-10T00:00:00"/>
    <x v="1"/>
    <n v="0.90504227111458202"/>
    <d v="2023-01-31T00:00:00"/>
    <n v="0.45883084719257899"/>
  </r>
  <r>
    <s v="lpzjhtkm"/>
    <x v="14"/>
    <x v="13"/>
    <d v="2021-12-27T00:00:00"/>
    <x v="6"/>
    <n v="3.6105377236760302E-3"/>
    <d v="2023-03-08T00:00:00"/>
    <n v="0.430410454177235"/>
  </r>
  <r>
    <s v="maizvkuo"/>
    <x v="18"/>
    <x v="14"/>
    <d v="2021-06-19T00:00:00"/>
    <x v="1"/>
    <n v="0.256532208615462"/>
    <d v="2023-02-18T00:00:00"/>
    <n v="0.25683090454434099"/>
  </r>
  <r>
    <s v="mfdlyjqb"/>
    <x v="19"/>
    <x v="16"/>
    <d v="2021-02-23T00:00:00"/>
    <x v="8"/>
    <n v="0.70021844930653598"/>
    <d v="2023-03-23T00:00:00"/>
    <n v="0.61187665279577597"/>
  </r>
  <r>
    <s v="mfwvjgje"/>
    <x v="4"/>
    <x v="3"/>
    <d v="2021-02-08T00:00:00"/>
    <x v="1"/>
    <n v="0.86236623667253698"/>
    <d v="2023-03-30T00:00:00"/>
    <n v="0.56413054876588398"/>
  </r>
  <r>
    <s v="mghfyjbr"/>
    <x v="20"/>
    <x v="3"/>
    <d v="2022-08-01T00:00:00"/>
    <x v="8"/>
    <n v="0.309379274915278"/>
    <d v="2023-03-30T00:00:00"/>
    <n v="6.4512653240185102E-3"/>
  </r>
  <r>
    <s v="mjbwcafl"/>
    <x v="19"/>
    <x v="16"/>
    <d v="2021-07-19T00:00:00"/>
    <x v="0"/>
    <n v="0.55211790295911001"/>
    <d v="2023-03-26T00:00:00"/>
    <n v="0.33871055216854301"/>
  </r>
  <r>
    <s v="mjyuxzvj"/>
    <x v="20"/>
    <x v="3"/>
    <d v="2021-10-22T00:00:00"/>
    <x v="6"/>
    <n v="0.20150989296011099"/>
    <d v="2023-05-21T00:00:00"/>
    <n v="0.23936851527945999"/>
  </r>
  <r>
    <s v="mkxkerbr"/>
    <x v="2"/>
    <x v="0"/>
    <d v="2021-12-04T00:00:00"/>
    <x v="8"/>
    <n v="0.18484009932934201"/>
    <d v="2023-01-26T00:00:00"/>
    <n v="0.17511595791935999"/>
  </r>
  <r>
    <s v="mxmztjnk"/>
    <x v="7"/>
    <x v="6"/>
    <d v="2022-11-07T00:00:00"/>
    <x v="2"/>
    <n v="0.34955930087119302"/>
    <d v="2023-01-03T00:00:00"/>
    <n v="0.53327527116873796"/>
  </r>
  <r>
    <s v="mxpzparg"/>
    <x v="19"/>
    <x v="16"/>
    <d v="2021-09-29T00:00:00"/>
    <x v="5"/>
    <n v="0.93189165277683395"/>
    <d v="2023-02-05T00:00:00"/>
    <n v="2.43785689040747E-2"/>
  </r>
  <r>
    <s v="nheepbxg"/>
    <x v="17"/>
    <x v="15"/>
    <d v="2022-12-26T00:00:00"/>
    <x v="7"/>
    <n v="0.68735083469695002"/>
    <d v="2023-03-05T00:00:00"/>
    <n v="0.41787841201432302"/>
  </r>
  <r>
    <s v="njxhycea"/>
    <x v="9"/>
    <x v="8"/>
    <d v="2022-02-13T00:00:00"/>
    <x v="8"/>
    <n v="0.17493546348643599"/>
    <d v="2023-03-16T00:00:00"/>
    <n v="0.83666855090333903"/>
  </r>
  <r>
    <s v="nklszbdc"/>
    <x v="19"/>
    <x v="16"/>
    <d v="2022-04-08T00:00:00"/>
    <x v="0"/>
    <n v="0.75215132834364595"/>
    <d v="2023-05-05T00:00:00"/>
    <n v="2.6168363795351798E-2"/>
  </r>
  <r>
    <s v="nqgoiuik"/>
    <x v="9"/>
    <x v="8"/>
    <d v="2021-03-08T00:00:00"/>
    <x v="3"/>
    <n v="0.30953917056170199"/>
    <d v="2023-05-12T00:00:00"/>
    <n v="0.66043948995340296"/>
  </r>
  <r>
    <s v="nriklgrf"/>
    <x v="15"/>
    <x v="14"/>
    <d v="2021-08-14T00:00:00"/>
    <x v="7"/>
    <n v="0.62147829765565299"/>
    <d v="2023-04-29T00:00:00"/>
    <n v="0.44466276095616802"/>
  </r>
  <r>
    <s v="nuleyiit"/>
    <x v="14"/>
    <x v="13"/>
    <d v="2022-12-08T00:00:00"/>
    <x v="0"/>
    <n v="0.60752716500644899"/>
    <d v="2023-04-13T00:00:00"/>
    <n v="0.90286839870973001"/>
  </r>
  <r>
    <s v="nzyednpn"/>
    <x v="11"/>
    <x v="10"/>
    <d v="2022-09-06T00:00:00"/>
    <x v="7"/>
    <n v="8.0126723415399101E-2"/>
    <d v="2023-02-16T00:00:00"/>
    <n v="0.51635999068168204"/>
  </r>
  <r>
    <s v="ogszgnpm"/>
    <x v="4"/>
    <x v="3"/>
    <d v="2022-06-04T00:00:00"/>
    <x v="3"/>
    <n v="0.165768699711766"/>
    <d v="2023-02-01T00:00:00"/>
    <n v="0.35219920122081899"/>
  </r>
  <r>
    <s v="ohtzxhrm"/>
    <x v="14"/>
    <x v="13"/>
    <d v="2021-03-21T00:00:00"/>
    <x v="0"/>
    <n v="0.95038285910889397"/>
    <d v="2023-05-21T00:00:00"/>
    <n v="0.493774747227402"/>
  </r>
  <r>
    <s v="olnjegug"/>
    <x v="3"/>
    <x v="2"/>
    <d v="2022-05-28T00:00:00"/>
    <x v="9"/>
    <n v="0.34324624551472199"/>
    <d v="2023-02-23T00:00:00"/>
    <n v="5.5941217861464797E-2"/>
  </r>
  <r>
    <s v="oplgqwal"/>
    <x v="14"/>
    <x v="13"/>
    <d v="2022-12-12T00:00:00"/>
    <x v="4"/>
    <n v="0.88394112549340798"/>
    <d v="2023-01-23T00:00:00"/>
    <n v="0.170650898099275"/>
  </r>
  <r>
    <s v="orgnwenh"/>
    <x v="1"/>
    <x v="1"/>
    <d v="2022-01-17T00:00:00"/>
    <x v="1"/>
    <n v="0.19124266932346201"/>
    <d v="2023-01-27T00:00:00"/>
    <n v="0.44988838372928502"/>
  </r>
  <r>
    <s v="ossshndu"/>
    <x v="10"/>
    <x v="9"/>
    <d v="2021-05-08T00:00:00"/>
    <x v="4"/>
    <n v="0.70237024955138705"/>
    <d v="2023-04-23T00:00:00"/>
    <n v="0.23474526869976101"/>
  </r>
  <r>
    <s v="pberstsl"/>
    <x v="5"/>
    <x v="4"/>
    <d v="2021-09-25T00:00:00"/>
    <x v="3"/>
    <n v="0.47664293083306503"/>
    <d v="2023-03-13T00:00:00"/>
    <n v="0.23032087534575099"/>
  </r>
  <r>
    <s v="pcifviip"/>
    <x v="15"/>
    <x v="14"/>
    <d v="2022-01-20T00:00:00"/>
    <x v="9"/>
    <n v="0.52894618812607497"/>
    <d v="2023-03-13T00:00:00"/>
    <n v="0.14894391596640999"/>
  </r>
  <r>
    <s v="pnsxdhqo"/>
    <x v="19"/>
    <x v="16"/>
    <d v="2022-02-03T00:00:00"/>
    <x v="3"/>
    <n v="0.90771622925444195"/>
    <d v="2023-01-30T00:00:00"/>
    <n v="0.76439006848756197"/>
  </r>
  <r>
    <s v="poohpdwc"/>
    <x v="13"/>
    <x v="12"/>
    <d v="2022-03-05T00:00:00"/>
    <x v="6"/>
    <n v="0.93532778717298004"/>
    <d v="2023-01-07T00:00:00"/>
    <n v="2.9378328012187802E-2"/>
  </r>
  <r>
    <s v="pswtoazn"/>
    <x v="0"/>
    <x v="0"/>
    <d v="2022-08-28T00:00:00"/>
    <x v="2"/>
    <n v="0.103932010083317"/>
    <d v="2023-02-28T00:00:00"/>
    <n v="6.0761804468123501E-5"/>
  </r>
  <r>
    <s v="pxkjcmpp"/>
    <x v="2"/>
    <x v="0"/>
    <d v="2022-01-28T00:00:00"/>
    <x v="5"/>
    <n v="0.33696098865178298"/>
    <d v="2023-04-18T00:00:00"/>
    <n v="0.68587611661549097"/>
  </r>
  <r>
    <s v="pxzcvvvv"/>
    <x v="11"/>
    <x v="10"/>
    <d v="2022-06-21T00:00:00"/>
    <x v="4"/>
    <n v="0.32825674154548301"/>
    <d v="2023-02-24T00:00:00"/>
    <n v="0.48045519677837101"/>
  </r>
  <r>
    <s v="pyljmfku"/>
    <x v="3"/>
    <x v="2"/>
    <d v="2022-11-14T00:00:00"/>
    <x v="7"/>
    <n v="0.47307005712237998"/>
    <d v="2023-01-11T00:00:00"/>
    <n v="0.10169187940690801"/>
  </r>
  <r>
    <s v="pysaclod"/>
    <x v="8"/>
    <x v="7"/>
    <d v="2021-06-24T00:00:00"/>
    <x v="4"/>
    <n v="0.71248835178386805"/>
    <d v="2023-02-18T00:00:00"/>
    <n v="0.42914106932160101"/>
  </r>
  <r>
    <s v="pywztrno"/>
    <x v="6"/>
    <x v="5"/>
    <d v="2022-08-19T00:00:00"/>
    <x v="3"/>
    <n v="0.87147093954098998"/>
    <d v="2023-02-10T00:00:00"/>
    <n v="0.35443622359295701"/>
  </r>
  <r>
    <s v="qdqbwhng"/>
    <x v="1"/>
    <x v="1"/>
    <d v="2021-03-17T00:00:00"/>
    <x v="2"/>
    <n v="5.4464754581670202E-2"/>
    <d v="2023-03-28T00:00:00"/>
    <n v="0.49434155447053002"/>
  </r>
  <r>
    <s v="qexyofhb"/>
    <x v="19"/>
    <x v="16"/>
    <d v="2022-11-21T00:00:00"/>
    <x v="9"/>
    <n v="0.46539821567982897"/>
    <d v="2023-04-22T00:00:00"/>
    <n v="0.39766402949830199"/>
  </r>
  <r>
    <s v="qhprzdnb"/>
    <x v="14"/>
    <x v="13"/>
    <d v="2021-07-03T00:00:00"/>
    <x v="1"/>
    <n v="0.41769016811982401"/>
    <d v="2023-03-05T00:00:00"/>
    <n v="0.67060305745283799"/>
  </r>
  <r>
    <s v="qklyndfp"/>
    <x v="11"/>
    <x v="10"/>
    <d v="2022-04-10T00:00:00"/>
    <x v="8"/>
    <n v="0.90898321519765801"/>
    <d v="2023-05-21T00:00:00"/>
    <n v="0.71076510162728801"/>
  </r>
  <r>
    <s v="qonnwndv"/>
    <x v="19"/>
    <x v="16"/>
    <d v="2021-04-11T00:00:00"/>
    <x v="1"/>
    <n v="2.2277472344418001E-2"/>
    <d v="2023-05-07T00:00:00"/>
    <n v="0.31572522679826798"/>
  </r>
  <r>
    <s v="rcmrnpig"/>
    <x v="2"/>
    <x v="0"/>
    <d v="2021-01-27T00:00:00"/>
    <x v="7"/>
    <n v="4.84656763549157E-2"/>
    <d v="2023-04-25T00:00:00"/>
    <n v="0.76568330987062005"/>
  </r>
  <r>
    <s v="rfngluke"/>
    <x v="17"/>
    <x v="15"/>
    <d v="2022-02-24T00:00:00"/>
    <x v="7"/>
    <n v="0.29076178482231801"/>
    <d v="2023-01-19T00:00:00"/>
    <n v="0.33143123502147698"/>
  </r>
  <r>
    <s v="rgbcrwet"/>
    <x v="18"/>
    <x v="14"/>
    <d v="2021-07-21T00:00:00"/>
    <x v="2"/>
    <n v="0.74483031602755301"/>
    <d v="2023-05-21T00:00:00"/>
    <n v="0.45618689536000101"/>
  </r>
  <r>
    <s v="rkupdsbn"/>
    <x v="7"/>
    <x v="6"/>
    <d v="2021-02-17T00:00:00"/>
    <x v="1"/>
    <n v="0.55145811024395297"/>
    <d v="2023-01-12T00:00:00"/>
    <n v="0.43942741221319298"/>
  </r>
  <r>
    <s v="rxbzlipl"/>
    <x v="8"/>
    <x v="7"/>
    <d v="2022-06-03T00:00:00"/>
    <x v="1"/>
    <n v="0.75204781971908696"/>
    <d v="2023-03-31T00:00:00"/>
    <n v="0.46296822834011098"/>
  </r>
  <r>
    <s v="rypujago"/>
    <x v="15"/>
    <x v="14"/>
    <d v="2021-01-29T00:00:00"/>
    <x v="0"/>
    <n v="0.47691846634392299"/>
    <d v="2023-02-24T00:00:00"/>
    <n v="0.46204966570717498"/>
  </r>
  <r>
    <s v="scoljxeg"/>
    <x v="20"/>
    <x v="3"/>
    <d v="2021-09-03T00:00:00"/>
    <x v="4"/>
    <n v="0.351563700735118"/>
    <d v="2023-04-07T00:00:00"/>
    <n v="0.95442216883254405"/>
  </r>
  <r>
    <s v="seaeoiib"/>
    <x v="8"/>
    <x v="7"/>
    <d v="2022-11-13T00:00:00"/>
    <x v="5"/>
    <n v="0.708252824575899"/>
    <d v="2023-05-01T00:00:00"/>
    <n v="0.25743349659995701"/>
  </r>
  <r>
    <s v="sejklwar"/>
    <x v="13"/>
    <x v="12"/>
    <d v="2021-12-05T00:00:00"/>
    <x v="2"/>
    <n v="8.1168066351901699E-2"/>
    <d v="2023-03-19T00:00:00"/>
    <n v="0.51544985308443603"/>
  </r>
  <r>
    <s v="seszlhqz"/>
    <x v="17"/>
    <x v="15"/>
    <d v="2022-09-11T00:00:00"/>
    <x v="5"/>
    <n v="0.44727279397540398"/>
    <d v="2023-02-04T00:00:00"/>
    <n v="0.72124646028638995"/>
  </r>
  <r>
    <s v="sgdkuekd"/>
    <x v="7"/>
    <x v="6"/>
    <d v="2022-05-09T00:00:00"/>
    <x v="8"/>
    <n v="0.55996144918041602"/>
    <d v="2023-02-25T00:00:00"/>
    <n v="4.0845294204603297E-3"/>
  </r>
  <r>
    <s v="slqawwyu"/>
    <x v="20"/>
    <x v="3"/>
    <d v="2021-11-21T00:00:00"/>
    <x v="6"/>
    <n v="0.56230632063577901"/>
    <d v="2023-05-14T00:00:00"/>
    <n v="0.68743114384612203"/>
  </r>
  <r>
    <s v="stsjuvrd"/>
    <x v="7"/>
    <x v="6"/>
    <d v="2022-07-27T00:00:00"/>
    <x v="8"/>
    <n v="0.72618042932337601"/>
    <d v="2023-03-28T00:00:00"/>
    <n v="0.31138195774945998"/>
  </r>
  <r>
    <s v="tazccemg"/>
    <x v="16"/>
    <x v="11"/>
    <d v="2021-01-10T00:00:00"/>
    <x v="5"/>
    <n v="0.113699112632604"/>
    <d v="2023-03-27T00:00:00"/>
    <n v="3.0869795040312301E-2"/>
  </r>
  <r>
    <s v="tgayvhvz"/>
    <x v="20"/>
    <x v="3"/>
    <d v="2022-09-18T00:00:00"/>
    <x v="3"/>
    <n v="8.6409222229514596E-2"/>
    <d v="2023-01-19T00:00:00"/>
    <n v="0.720395287309052"/>
  </r>
  <r>
    <s v="tiebtpqq"/>
    <x v="16"/>
    <x v="11"/>
    <d v="2021-10-15T00:00:00"/>
    <x v="6"/>
    <n v="0.573839853564304"/>
    <d v="2023-05-04T00:00:00"/>
    <n v="0.74143260510805697"/>
  </r>
  <r>
    <s v="tjtyuhoi"/>
    <x v="6"/>
    <x v="5"/>
    <d v="2022-06-22T00:00:00"/>
    <x v="7"/>
    <n v="5.8312359538940997E-2"/>
    <d v="2023-04-25T00:00:00"/>
    <n v="0.50418526458823998"/>
  </r>
  <r>
    <s v="tsmbtvip"/>
    <x v="13"/>
    <x v="12"/>
    <d v="2021-10-11T00:00:00"/>
    <x v="0"/>
    <n v="0.717702757066082"/>
    <d v="2023-01-10T00:00:00"/>
    <n v="0.1182538345041"/>
  </r>
  <r>
    <s v="tsrjnkjg"/>
    <x v="5"/>
    <x v="4"/>
    <d v="2021-12-04T00:00:00"/>
    <x v="3"/>
    <n v="0.29181649358212502"/>
    <d v="2023-01-18T00:00:00"/>
    <n v="0.59525600260086198"/>
  </r>
  <r>
    <s v="ttxgpfqy"/>
    <x v="14"/>
    <x v="13"/>
    <d v="2022-02-24T00:00:00"/>
    <x v="0"/>
    <n v="0.41475447056245102"/>
    <d v="2023-03-07T00:00:00"/>
    <n v="0.41302964862980401"/>
  </r>
  <r>
    <s v="tuneagik"/>
    <x v="1"/>
    <x v="1"/>
    <d v="2022-07-24T00:00:00"/>
    <x v="5"/>
    <n v="0.273622029983696"/>
    <d v="2023-04-10T00:00:00"/>
    <n v="0.28004873586635498"/>
  </r>
  <r>
    <s v="twxakkhn"/>
    <x v="19"/>
    <x v="16"/>
    <d v="2022-10-23T00:00:00"/>
    <x v="8"/>
    <n v="0.36944159210677702"/>
    <d v="2023-01-18T00:00:00"/>
    <n v="0.83598479662907399"/>
  </r>
  <r>
    <s v="txuwmhfn"/>
    <x v="19"/>
    <x v="16"/>
    <d v="2022-02-15T00:00:00"/>
    <x v="3"/>
    <n v="0.58311714000128001"/>
    <d v="2023-03-01T00:00:00"/>
    <n v="0.132094119226041"/>
  </r>
  <r>
    <s v="tyoavqhc"/>
    <x v="8"/>
    <x v="7"/>
    <d v="2021-04-26T00:00:00"/>
    <x v="2"/>
    <n v="0.65300297719761102"/>
    <d v="2023-03-28T00:00:00"/>
    <n v="0.67542025364515701"/>
  </r>
  <r>
    <s v="ucjtvrzo"/>
    <x v="16"/>
    <x v="11"/>
    <d v="2022-05-03T00:00:00"/>
    <x v="9"/>
    <n v="0.29111039384551202"/>
    <d v="2023-03-18T00:00:00"/>
    <n v="0.67736656660512595"/>
  </r>
  <r>
    <s v="ueoaufxg"/>
    <x v="16"/>
    <x v="11"/>
    <d v="2021-02-13T00:00:00"/>
    <x v="6"/>
    <n v="0.112536236136402"/>
    <d v="2023-05-05T00:00:00"/>
    <n v="0.73892418680528005"/>
  </r>
  <r>
    <s v="ugegxjpi"/>
    <x v="8"/>
    <x v="7"/>
    <d v="2022-01-18T00:00:00"/>
    <x v="4"/>
    <n v="0.15192205963339001"/>
    <d v="2023-03-14T00:00:00"/>
    <n v="0.20150857478536399"/>
  </r>
  <r>
    <s v="uijhzhtp"/>
    <x v="19"/>
    <x v="16"/>
    <d v="2022-09-26T00:00:00"/>
    <x v="1"/>
    <n v="0.28151547287029699"/>
    <d v="2023-02-14T00:00:00"/>
    <n v="0.112845737208008"/>
  </r>
  <r>
    <s v="uiytklhp"/>
    <x v="0"/>
    <x v="0"/>
    <d v="2022-01-19T00:00:00"/>
    <x v="1"/>
    <n v="0.47294292208057698"/>
    <d v="2023-04-07T00:00:00"/>
    <n v="0.79212265204075905"/>
  </r>
  <r>
    <s v="umdvcmek"/>
    <x v="0"/>
    <x v="0"/>
    <d v="2022-02-13T00:00:00"/>
    <x v="1"/>
    <n v="0.95827680251471803"/>
    <d v="2023-03-24T00:00:00"/>
    <n v="0.89660265479322399"/>
  </r>
  <r>
    <s v="unxxstxp"/>
    <x v="9"/>
    <x v="8"/>
    <d v="2022-02-12T00:00:00"/>
    <x v="1"/>
    <n v="0.27963347908695002"/>
    <d v="2023-01-23T00:00:00"/>
    <n v="0.24854191017697499"/>
  </r>
  <r>
    <s v="upcbwvls"/>
    <x v="15"/>
    <x v="14"/>
    <d v="2021-03-02T00:00:00"/>
    <x v="9"/>
    <n v="0.434644149591145"/>
    <d v="2023-01-29T00:00:00"/>
    <n v="0.625342854199327"/>
  </r>
  <r>
    <s v="uvenvheh"/>
    <x v="12"/>
    <x v="11"/>
    <d v="2022-07-03T00:00:00"/>
    <x v="8"/>
    <n v="0.74838580953710099"/>
    <d v="2023-02-23T00:00:00"/>
    <n v="0.56239389347784197"/>
  </r>
  <r>
    <s v="vajwbmmv"/>
    <x v="7"/>
    <x v="6"/>
    <d v="2022-12-21T00:00:00"/>
    <x v="2"/>
    <n v="0.48045901029779903"/>
    <d v="2023-05-18T00:00:00"/>
    <n v="0.433788778732414"/>
  </r>
  <r>
    <s v="vggvbbxh"/>
    <x v="14"/>
    <x v="13"/>
    <d v="2021-06-07T00:00:00"/>
    <x v="0"/>
    <n v="0.98744929724646802"/>
    <d v="2023-05-03T00:00:00"/>
    <n v="0.21163360381443899"/>
  </r>
  <r>
    <s v="vjtxbscg"/>
    <x v="0"/>
    <x v="0"/>
    <d v="2022-05-30T00:00:00"/>
    <x v="5"/>
    <n v="5.2479096578398297E-2"/>
    <d v="2023-05-23T00:00:00"/>
    <n v="5.8390055671951401E-2"/>
  </r>
  <r>
    <s v="vnkvbrpg"/>
    <x v="12"/>
    <x v="11"/>
    <d v="2022-08-28T00:00:00"/>
    <x v="6"/>
    <n v="6.3638338964366797E-2"/>
    <d v="2023-03-29T00:00:00"/>
    <n v="0.82222519151117301"/>
  </r>
  <r>
    <s v="vqkagvwm"/>
    <x v="4"/>
    <x v="3"/>
    <d v="2021-11-15T00:00:00"/>
    <x v="5"/>
    <n v="7.0327700844507193E-2"/>
    <d v="2023-02-17T00:00:00"/>
    <n v="9.4112460113233404E-2"/>
  </r>
  <r>
    <s v="waxzujox"/>
    <x v="18"/>
    <x v="14"/>
    <d v="2022-12-02T00:00:00"/>
    <x v="5"/>
    <n v="0.95057620706778501"/>
    <d v="2023-04-24T00:00:00"/>
    <n v="0.96163422719710601"/>
  </r>
  <r>
    <s v="wfglkcmq"/>
    <x v="19"/>
    <x v="16"/>
    <d v="2022-12-08T00:00:00"/>
    <x v="3"/>
    <n v="0.48177369539871401"/>
    <d v="2023-04-30T00:00:00"/>
    <n v="0.92834498334210402"/>
  </r>
  <r>
    <s v="wgpoqytj"/>
    <x v="13"/>
    <x v="12"/>
    <d v="2021-01-08T00:00:00"/>
    <x v="1"/>
    <n v="0.43098053100217298"/>
    <d v="2023-01-22T00:00:00"/>
    <n v="0.43731221847381901"/>
  </r>
  <r>
    <s v="wgzgfkki"/>
    <x v="5"/>
    <x v="4"/>
    <d v="2021-08-31T00:00:00"/>
    <x v="9"/>
    <n v="0.59735476523394404"/>
    <d v="2023-02-25T00:00:00"/>
    <n v="0.16822758298431501"/>
  </r>
  <r>
    <s v="wiujcxll"/>
    <x v="5"/>
    <x v="4"/>
    <d v="2021-09-10T00:00:00"/>
    <x v="2"/>
    <n v="0.26280269378864801"/>
    <d v="2023-03-29T00:00:00"/>
    <n v="0.14823080489066301"/>
  </r>
  <r>
    <s v="wmesgogf"/>
    <x v="12"/>
    <x v="11"/>
    <d v="2022-08-06T00:00:00"/>
    <x v="6"/>
    <n v="0.90284110874477896"/>
    <d v="2023-03-23T00:00:00"/>
    <n v="0.63507569454438495"/>
  </r>
  <r>
    <s v="wzerurjz"/>
    <x v="3"/>
    <x v="2"/>
    <d v="2021-02-14T00:00:00"/>
    <x v="2"/>
    <n v="0.98199261995326603"/>
    <d v="2023-03-09T00:00:00"/>
    <n v="0.54481123922804697"/>
  </r>
  <r>
    <s v="xbcdvdtp"/>
    <x v="10"/>
    <x v="9"/>
    <d v="2021-02-02T00:00:00"/>
    <x v="5"/>
    <n v="0.84716039463076198"/>
    <d v="2023-05-21T00:00:00"/>
    <n v="1.3086187744415801E-2"/>
  </r>
  <r>
    <s v="xgimgqvp"/>
    <x v="20"/>
    <x v="3"/>
    <d v="2022-10-02T00:00:00"/>
    <x v="8"/>
    <n v="0.30637569785375002"/>
    <d v="2023-03-23T00:00:00"/>
    <n v="1.25503463839893E-3"/>
  </r>
  <r>
    <s v="xgszegxx"/>
    <x v="12"/>
    <x v="11"/>
    <d v="2021-01-15T00:00:00"/>
    <x v="2"/>
    <n v="0.76879912576772802"/>
    <d v="2023-03-21T00:00:00"/>
    <n v="0.86548533755676105"/>
  </r>
  <r>
    <s v="xgxazdwr"/>
    <x v="8"/>
    <x v="7"/>
    <d v="2021-11-14T00:00:00"/>
    <x v="0"/>
    <n v="0.38563992038543599"/>
    <d v="2023-03-19T00:00:00"/>
    <n v="0.508902669316179"/>
  </r>
  <r>
    <s v="xkdlzakx"/>
    <x v="18"/>
    <x v="14"/>
    <d v="2021-04-23T00:00:00"/>
    <x v="9"/>
    <n v="0.85335977277591302"/>
    <d v="2023-04-05T00:00:00"/>
    <n v="0.99207281995433205"/>
  </r>
  <r>
    <s v="xmfevyrg"/>
    <x v="1"/>
    <x v="1"/>
    <d v="2021-04-03T00:00:00"/>
    <x v="8"/>
    <n v="0.28334897654743202"/>
    <d v="2023-02-08T00:00:00"/>
    <n v="0.63454053513977304"/>
  </r>
  <r>
    <s v="xmzhzbvl"/>
    <x v="18"/>
    <x v="14"/>
    <d v="2022-01-11T00:00:00"/>
    <x v="5"/>
    <n v="0.117748642112043"/>
    <d v="2023-05-27T00:00:00"/>
    <n v="0.67092430905617095"/>
  </r>
  <r>
    <s v="xslzwome"/>
    <x v="9"/>
    <x v="8"/>
    <d v="2022-08-17T00:00:00"/>
    <x v="8"/>
    <n v="0.76783916519082696"/>
    <d v="2023-04-05T00:00:00"/>
    <n v="0.24099871039557799"/>
  </r>
  <r>
    <s v="xydeqivj"/>
    <x v="9"/>
    <x v="8"/>
    <d v="2022-07-24T00:00:00"/>
    <x v="1"/>
    <n v="0.14806713315151801"/>
    <d v="2023-05-05T00:00:00"/>
    <n v="0.312315972509696"/>
  </r>
  <r>
    <s v="ybasexlh"/>
    <x v="9"/>
    <x v="8"/>
    <d v="2022-01-16T00:00:00"/>
    <x v="0"/>
    <n v="7.8885651390256904E-3"/>
    <d v="2023-04-21T00:00:00"/>
    <n v="0.42001946730883299"/>
  </r>
  <r>
    <s v="ydcmffnz"/>
    <x v="17"/>
    <x v="15"/>
    <d v="2021-08-08T00:00:00"/>
    <x v="0"/>
    <n v="6.5026558074850402E-2"/>
    <d v="2023-03-20T00:00:00"/>
    <n v="0.566596656084567"/>
  </r>
  <r>
    <s v="yjrqvwdc"/>
    <x v="2"/>
    <x v="0"/>
    <d v="2022-11-18T00:00:00"/>
    <x v="3"/>
    <n v="0.30777843623572698"/>
    <d v="2023-02-06T00:00:00"/>
    <n v="0.172453184843159"/>
  </r>
  <r>
    <s v="ynqvlbrq"/>
    <x v="6"/>
    <x v="5"/>
    <d v="2021-01-18T00:00:00"/>
    <x v="8"/>
    <n v="0.1874453216227"/>
    <d v="2023-02-04T00:00:00"/>
    <n v="0.22911064366850301"/>
  </r>
  <r>
    <s v="ynrcizqr"/>
    <x v="10"/>
    <x v="9"/>
    <d v="2021-07-26T00:00:00"/>
    <x v="2"/>
    <n v="0.83300140406454304"/>
    <d v="2023-04-10T00:00:00"/>
    <n v="0.70242147925557197"/>
  </r>
  <r>
    <s v="ypdwpcvo"/>
    <x v="8"/>
    <x v="7"/>
    <d v="2022-05-13T00:00:00"/>
    <x v="5"/>
    <n v="0.27727516856333601"/>
    <d v="2023-04-20T00:00:00"/>
    <n v="0.34199564672456301"/>
  </r>
  <r>
    <s v="yrvvdedn"/>
    <x v="0"/>
    <x v="0"/>
    <d v="2021-01-03T00:00:00"/>
    <x v="1"/>
    <n v="0.22356266053190499"/>
    <d v="2023-01-25T00:00:00"/>
    <n v="0.43217504342818902"/>
  </r>
  <r>
    <s v="ysndnwiy"/>
    <x v="11"/>
    <x v="10"/>
    <d v="2022-02-14T00:00:00"/>
    <x v="2"/>
    <n v="0.64447099494037297"/>
    <d v="2023-02-18T00:00:00"/>
    <n v="0.96567027076396705"/>
  </r>
  <r>
    <s v="ywfotaaf"/>
    <x v="12"/>
    <x v="11"/>
    <d v="2022-07-18T00:00:00"/>
    <x v="2"/>
    <n v="0.91937449423976403"/>
    <d v="2023-01-15T00:00:00"/>
    <n v="0.80855685548065803"/>
  </r>
  <r>
    <s v="yyclexzy"/>
    <x v="16"/>
    <x v="11"/>
    <d v="2021-07-14T00:00:00"/>
    <x v="3"/>
    <n v="0.26377783191771698"/>
    <d v="2023-01-17T00:00:00"/>
    <n v="0.53464391868976202"/>
  </r>
  <r>
    <s v="zhhtkovi"/>
    <x v="6"/>
    <x v="5"/>
    <d v="2021-09-18T00:00:00"/>
    <x v="5"/>
    <n v="0.48376018648020602"/>
    <d v="2023-02-26T00:00:00"/>
    <n v="0.28976743361438201"/>
  </r>
  <r>
    <s v="zkxftiop"/>
    <x v="14"/>
    <x v="13"/>
    <d v="2021-08-01T00:00:00"/>
    <x v="1"/>
    <n v="0.56649641364178105"/>
    <d v="2023-01-22T00:00:00"/>
    <n v="0.76019400248091895"/>
  </r>
  <r>
    <s v="zlqfijoe"/>
    <x v="19"/>
    <x v="16"/>
    <d v="2021-02-02T00:00:00"/>
    <x v="7"/>
    <n v="0.81758392927810297"/>
    <d v="2023-01-11T00:00:00"/>
    <n v="0.16419798109251399"/>
  </r>
  <r>
    <s v="zrgkwdyf"/>
    <x v="11"/>
    <x v="10"/>
    <d v="2021-08-04T00:00:00"/>
    <x v="8"/>
    <n v="0.24147425161639699"/>
    <d v="2023-03-20T00:00:00"/>
    <n v="0.23302367858983999"/>
  </r>
  <r>
    <s v="zsbkamjf"/>
    <x v="14"/>
    <x v="13"/>
    <d v="2022-09-24T00:00:00"/>
    <x v="2"/>
    <n v="0.51291771398490105"/>
    <d v="2023-03-02T00:00:00"/>
    <n v="0.755021488484095"/>
  </r>
  <r>
    <s v="zsylhezi"/>
    <x v="17"/>
    <x v="15"/>
    <d v="2022-06-30T00:00:00"/>
    <x v="4"/>
    <n v="0.30094368268289601"/>
    <d v="2023-04-21T00:00:00"/>
    <n v="0.55983002083455202"/>
  </r>
  <r>
    <s v="zvxjotpr"/>
    <x v="14"/>
    <x v="13"/>
    <d v="2021-11-02T00:00:00"/>
    <x v="9"/>
    <n v="0.91352809441905303"/>
    <d v="2023-02-21T00:00:00"/>
    <n v="0.137985792121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20D4B3-24E6-E54E-AAF1-A0753F87D6A9}" name="Stock Exchanges" cacheId="20"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outline="1" outlineData="1" compactData="0" multipleFieldFilters="0">
  <location ref="A1:C39" firstHeaderRow="1" firstDataRow="1" firstDataCol="2"/>
  <pivotFields count="8">
    <pivotField compact="0" showAll="0"/>
    <pivotField axis="axisRow" compact="0" showAll="0">
      <items count="22">
        <item x="19"/>
        <item x="14"/>
        <item x="0"/>
        <item x="8"/>
        <item x="4"/>
        <item x="11"/>
        <item x="10"/>
        <item x="6"/>
        <item x="5"/>
        <item x="13"/>
        <item x="15"/>
        <item x="20"/>
        <item x="2"/>
        <item x="18"/>
        <item x="9"/>
        <item x="12"/>
        <item x="16"/>
        <item x="3"/>
        <item x="17"/>
        <item x="1"/>
        <item x="7"/>
        <item t="default"/>
      </items>
    </pivotField>
    <pivotField axis="axisRow" compact="0" showAll="0">
      <items count="18">
        <item x="16"/>
        <item x="13"/>
        <item x="6"/>
        <item x="11"/>
        <item x="3"/>
        <item x="7"/>
        <item x="10"/>
        <item x="0"/>
        <item x="1"/>
        <item x="9"/>
        <item x="8"/>
        <item x="5"/>
        <item x="4"/>
        <item x="2"/>
        <item x="15"/>
        <item x="12"/>
        <item x="14"/>
        <item t="default"/>
      </items>
    </pivotField>
    <pivotField compact="0" numFmtId="14" showAll="0"/>
    <pivotField dataField="1" compact="0" showAll="0"/>
    <pivotField compact="0" showAll="0"/>
    <pivotField compact="0" numFmtId="14" showAll="0"/>
    <pivotField compact="0" showAll="0"/>
  </pivotFields>
  <rowFields count="2">
    <field x="2"/>
    <field x="1"/>
  </rowFields>
  <rowItems count="38">
    <i>
      <x/>
    </i>
    <i r="1">
      <x/>
    </i>
    <i>
      <x v="1"/>
    </i>
    <i r="1">
      <x v="1"/>
    </i>
    <i>
      <x v="2"/>
    </i>
    <i r="1">
      <x v="20"/>
    </i>
    <i>
      <x v="3"/>
    </i>
    <i r="1">
      <x v="15"/>
    </i>
    <i r="1">
      <x v="16"/>
    </i>
    <i>
      <x v="4"/>
    </i>
    <i r="1">
      <x v="4"/>
    </i>
    <i r="1">
      <x v="11"/>
    </i>
    <i>
      <x v="5"/>
    </i>
    <i r="1">
      <x v="3"/>
    </i>
    <i>
      <x v="6"/>
    </i>
    <i r="1">
      <x v="5"/>
    </i>
    <i>
      <x v="7"/>
    </i>
    <i r="1">
      <x v="2"/>
    </i>
    <i r="1">
      <x v="12"/>
    </i>
    <i>
      <x v="8"/>
    </i>
    <i r="1">
      <x v="19"/>
    </i>
    <i>
      <x v="9"/>
    </i>
    <i r="1">
      <x v="6"/>
    </i>
    <i>
      <x v="10"/>
    </i>
    <i r="1">
      <x v="14"/>
    </i>
    <i>
      <x v="11"/>
    </i>
    <i r="1">
      <x v="7"/>
    </i>
    <i>
      <x v="12"/>
    </i>
    <i r="1">
      <x v="8"/>
    </i>
    <i>
      <x v="13"/>
    </i>
    <i r="1">
      <x v="17"/>
    </i>
    <i>
      <x v="14"/>
    </i>
    <i r="1">
      <x v="18"/>
    </i>
    <i>
      <x v="15"/>
    </i>
    <i r="1">
      <x v="9"/>
    </i>
    <i>
      <x v="16"/>
    </i>
    <i r="1">
      <x v="10"/>
    </i>
    <i r="1">
      <x v="13"/>
    </i>
  </rowItems>
  <colItems count="1">
    <i/>
  </colItems>
  <dataFields count="1">
    <dataField name="Number of Trades" fld="4" baseField="0" baseItem="0"/>
  </dataFields>
  <formats count="57">
    <format dxfId="56">
      <pivotArea outline="0" collapsedLevelsAreSubtotals="1" fieldPosition="0"/>
    </format>
    <format dxfId="55">
      <pivotArea dataOnly="0" labelOnly="1" outline="0" fieldPosition="0">
        <references count="1">
          <reference field="2" count="0"/>
        </references>
      </pivotArea>
    </format>
    <format dxfId="54">
      <pivotArea dataOnly="0" labelOnly="1" outline="0" fieldPosition="0">
        <references count="1">
          <reference field="2" count="0" defaultSubtotal="1"/>
        </references>
      </pivotArea>
    </format>
    <format dxfId="53">
      <pivotArea dataOnly="0" labelOnly="1" grandRow="1" outline="0" fieldPosition="0"/>
    </format>
    <format dxfId="52">
      <pivotArea dataOnly="0" labelOnly="1" outline="0" fieldPosition="0">
        <references count="2">
          <reference field="1" count="1">
            <x v="0"/>
          </reference>
          <reference field="2" count="1" selected="0">
            <x v="0"/>
          </reference>
        </references>
      </pivotArea>
    </format>
    <format dxfId="51">
      <pivotArea dataOnly="0" labelOnly="1" outline="0" fieldPosition="0">
        <references count="2">
          <reference field="1" count="1">
            <x v="1"/>
          </reference>
          <reference field="2" count="1" selected="0">
            <x v="1"/>
          </reference>
        </references>
      </pivotArea>
    </format>
    <format dxfId="50">
      <pivotArea dataOnly="0" labelOnly="1" outline="0" fieldPosition="0">
        <references count="2">
          <reference field="1" count="1">
            <x v="20"/>
          </reference>
          <reference field="2" count="1" selected="0">
            <x v="2"/>
          </reference>
        </references>
      </pivotArea>
    </format>
    <format dxfId="49">
      <pivotArea dataOnly="0" labelOnly="1" outline="0" fieldPosition="0">
        <references count="2">
          <reference field="1" count="2">
            <x v="15"/>
            <x v="16"/>
          </reference>
          <reference field="2" count="1" selected="0">
            <x v="3"/>
          </reference>
        </references>
      </pivotArea>
    </format>
    <format dxfId="48">
      <pivotArea dataOnly="0" labelOnly="1" outline="0" fieldPosition="0">
        <references count="2">
          <reference field="1" count="2">
            <x v="4"/>
            <x v="11"/>
          </reference>
          <reference field="2" count="1" selected="0">
            <x v="4"/>
          </reference>
        </references>
      </pivotArea>
    </format>
    <format dxfId="47">
      <pivotArea dataOnly="0" labelOnly="1" outline="0" fieldPosition="0">
        <references count="2">
          <reference field="1" count="1">
            <x v="3"/>
          </reference>
          <reference field="2" count="1" selected="0">
            <x v="5"/>
          </reference>
        </references>
      </pivotArea>
    </format>
    <format dxfId="46">
      <pivotArea dataOnly="0" labelOnly="1" outline="0" fieldPosition="0">
        <references count="2">
          <reference field="1" count="1">
            <x v="5"/>
          </reference>
          <reference field="2" count="1" selected="0">
            <x v="6"/>
          </reference>
        </references>
      </pivotArea>
    </format>
    <format dxfId="45">
      <pivotArea dataOnly="0" labelOnly="1" outline="0" fieldPosition="0">
        <references count="2">
          <reference field="1" count="2">
            <x v="2"/>
            <x v="12"/>
          </reference>
          <reference field="2" count="1" selected="0">
            <x v="7"/>
          </reference>
        </references>
      </pivotArea>
    </format>
    <format dxfId="44">
      <pivotArea dataOnly="0" labelOnly="1" outline="0" fieldPosition="0">
        <references count="2">
          <reference field="1" count="1">
            <x v="19"/>
          </reference>
          <reference field="2" count="1" selected="0">
            <x v="8"/>
          </reference>
        </references>
      </pivotArea>
    </format>
    <format dxfId="43">
      <pivotArea dataOnly="0" labelOnly="1" outline="0" fieldPosition="0">
        <references count="2">
          <reference field="1" count="1">
            <x v="6"/>
          </reference>
          <reference field="2" count="1" selected="0">
            <x v="9"/>
          </reference>
        </references>
      </pivotArea>
    </format>
    <format dxfId="42">
      <pivotArea dataOnly="0" labelOnly="1" outline="0" fieldPosition="0">
        <references count="2">
          <reference field="1" count="1">
            <x v="14"/>
          </reference>
          <reference field="2" count="1" selected="0">
            <x v="10"/>
          </reference>
        </references>
      </pivotArea>
    </format>
    <format dxfId="41">
      <pivotArea dataOnly="0" labelOnly="1" outline="0" fieldPosition="0">
        <references count="2">
          <reference field="1" count="1">
            <x v="7"/>
          </reference>
          <reference field="2" count="1" selected="0">
            <x v="11"/>
          </reference>
        </references>
      </pivotArea>
    </format>
    <format dxfId="40">
      <pivotArea dataOnly="0" labelOnly="1" outline="0" fieldPosition="0">
        <references count="2">
          <reference field="1" count="1">
            <x v="8"/>
          </reference>
          <reference field="2" count="1" selected="0">
            <x v="12"/>
          </reference>
        </references>
      </pivotArea>
    </format>
    <format dxfId="39">
      <pivotArea dataOnly="0" labelOnly="1" outline="0" fieldPosition="0">
        <references count="2">
          <reference field="1" count="1">
            <x v="17"/>
          </reference>
          <reference field="2" count="1" selected="0">
            <x v="13"/>
          </reference>
        </references>
      </pivotArea>
    </format>
    <format dxfId="38">
      <pivotArea dataOnly="0" labelOnly="1" outline="0" fieldPosition="0">
        <references count="2">
          <reference field="1" count="1">
            <x v="18"/>
          </reference>
          <reference field="2" count="1" selected="0">
            <x v="14"/>
          </reference>
        </references>
      </pivotArea>
    </format>
    <format dxfId="37">
      <pivotArea dataOnly="0" labelOnly="1" outline="0" fieldPosition="0">
        <references count="2">
          <reference field="1" count="1">
            <x v="9"/>
          </reference>
          <reference field="2" count="1" selected="0">
            <x v="15"/>
          </reference>
        </references>
      </pivotArea>
    </format>
    <format dxfId="36">
      <pivotArea dataOnly="0" labelOnly="1" outline="0" fieldPosition="0">
        <references count="2">
          <reference field="1" count="2">
            <x v="10"/>
            <x v="13"/>
          </reference>
          <reference field="2" count="1" selected="0">
            <x v="16"/>
          </reference>
        </references>
      </pivotArea>
    </format>
    <format dxfId="35">
      <pivotArea type="all" dataOnly="0" outline="0" fieldPosition="0"/>
    </format>
    <format dxfId="34">
      <pivotArea outline="0" collapsedLevelsAreSubtotals="1" fieldPosition="0"/>
    </format>
    <format dxfId="33">
      <pivotArea field="2" type="button" dataOnly="0" labelOnly="1" outline="0" axis="axisRow" fieldPosition="0"/>
    </format>
    <format dxfId="32">
      <pivotArea field="1" type="button" dataOnly="0" labelOnly="1" outline="0" axis="axisRow" fieldPosition="1"/>
    </format>
    <format dxfId="31">
      <pivotArea dataOnly="0" labelOnly="1" outline="0" fieldPosition="0">
        <references count="1">
          <reference field="2" count="0"/>
        </references>
      </pivotArea>
    </format>
    <format dxfId="30">
      <pivotArea dataOnly="0" labelOnly="1" outline="0" fieldPosition="0">
        <references count="2">
          <reference field="1" count="1">
            <x v="0"/>
          </reference>
          <reference field="2" count="1" selected="0">
            <x v="0"/>
          </reference>
        </references>
      </pivotArea>
    </format>
    <format dxfId="29">
      <pivotArea dataOnly="0" labelOnly="1" outline="0" fieldPosition="0">
        <references count="2">
          <reference field="1" count="1">
            <x v="1"/>
          </reference>
          <reference field="2" count="1" selected="0">
            <x v="1"/>
          </reference>
        </references>
      </pivotArea>
    </format>
    <format dxfId="28">
      <pivotArea dataOnly="0" labelOnly="1" outline="0" fieldPosition="0">
        <references count="2">
          <reference field="1" count="1">
            <x v="20"/>
          </reference>
          <reference field="2" count="1" selected="0">
            <x v="2"/>
          </reference>
        </references>
      </pivotArea>
    </format>
    <format dxfId="27">
      <pivotArea dataOnly="0" labelOnly="1" outline="0" fieldPosition="0">
        <references count="2">
          <reference field="1" count="2">
            <x v="15"/>
            <x v="16"/>
          </reference>
          <reference field="2" count="1" selected="0">
            <x v="3"/>
          </reference>
        </references>
      </pivotArea>
    </format>
    <format dxfId="26">
      <pivotArea dataOnly="0" labelOnly="1" outline="0" fieldPosition="0">
        <references count="2">
          <reference field="1" count="2">
            <x v="4"/>
            <x v="11"/>
          </reference>
          <reference field="2" count="1" selected="0">
            <x v="4"/>
          </reference>
        </references>
      </pivotArea>
    </format>
    <format dxfId="25">
      <pivotArea dataOnly="0" labelOnly="1" outline="0" fieldPosition="0">
        <references count="2">
          <reference field="1" count="1">
            <x v="3"/>
          </reference>
          <reference field="2" count="1" selected="0">
            <x v="5"/>
          </reference>
        </references>
      </pivotArea>
    </format>
    <format dxfId="24">
      <pivotArea dataOnly="0" labelOnly="1" outline="0" fieldPosition="0">
        <references count="2">
          <reference field="1" count="1">
            <x v="5"/>
          </reference>
          <reference field="2" count="1" selected="0">
            <x v="6"/>
          </reference>
        </references>
      </pivotArea>
    </format>
    <format dxfId="23">
      <pivotArea dataOnly="0" labelOnly="1" outline="0" fieldPosition="0">
        <references count="2">
          <reference field="1" count="2">
            <x v="2"/>
            <x v="12"/>
          </reference>
          <reference field="2" count="1" selected="0">
            <x v="7"/>
          </reference>
        </references>
      </pivotArea>
    </format>
    <format dxfId="22">
      <pivotArea dataOnly="0" labelOnly="1" outline="0" fieldPosition="0">
        <references count="2">
          <reference field="1" count="1">
            <x v="19"/>
          </reference>
          <reference field="2" count="1" selected="0">
            <x v="8"/>
          </reference>
        </references>
      </pivotArea>
    </format>
    <format dxfId="21">
      <pivotArea dataOnly="0" labelOnly="1" outline="0" fieldPosition="0">
        <references count="2">
          <reference field="1" count="1">
            <x v="6"/>
          </reference>
          <reference field="2" count="1" selected="0">
            <x v="9"/>
          </reference>
        </references>
      </pivotArea>
    </format>
    <format dxfId="20">
      <pivotArea dataOnly="0" labelOnly="1" outline="0" fieldPosition="0">
        <references count="2">
          <reference field="1" count="1">
            <x v="14"/>
          </reference>
          <reference field="2" count="1" selected="0">
            <x v="10"/>
          </reference>
        </references>
      </pivotArea>
    </format>
    <format dxfId="19">
      <pivotArea dataOnly="0" labelOnly="1" outline="0" fieldPosition="0">
        <references count="2">
          <reference field="1" count="1">
            <x v="7"/>
          </reference>
          <reference field="2" count="1" selected="0">
            <x v="11"/>
          </reference>
        </references>
      </pivotArea>
    </format>
    <format dxfId="18">
      <pivotArea dataOnly="0" labelOnly="1" outline="0" fieldPosition="0">
        <references count="2">
          <reference field="1" count="1">
            <x v="8"/>
          </reference>
          <reference field="2" count="1" selected="0">
            <x v="12"/>
          </reference>
        </references>
      </pivotArea>
    </format>
    <format dxfId="17">
      <pivotArea dataOnly="0" labelOnly="1" outline="0" fieldPosition="0">
        <references count="2">
          <reference field="1" count="1">
            <x v="17"/>
          </reference>
          <reference field="2" count="1" selected="0">
            <x v="13"/>
          </reference>
        </references>
      </pivotArea>
    </format>
    <format dxfId="16">
      <pivotArea dataOnly="0" labelOnly="1" outline="0" fieldPosition="0">
        <references count="2">
          <reference field="1" count="1">
            <x v="18"/>
          </reference>
          <reference field="2" count="1" selected="0">
            <x v="14"/>
          </reference>
        </references>
      </pivotArea>
    </format>
    <format dxfId="15">
      <pivotArea dataOnly="0" labelOnly="1" outline="0" fieldPosition="0">
        <references count="2">
          <reference field="1" count="1">
            <x v="9"/>
          </reference>
          <reference field="2" count="1" selected="0">
            <x v="15"/>
          </reference>
        </references>
      </pivotArea>
    </format>
    <format dxfId="14">
      <pivotArea dataOnly="0" labelOnly="1" outline="0" fieldPosition="0">
        <references count="2">
          <reference field="1" count="2">
            <x v="10"/>
            <x v="13"/>
          </reference>
          <reference field="2" count="1" selected="0">
            <x v="16"/>
          </reference>
        </references>
      </pivotArea>
    </format>
    <format dxfId="13">
      <pivotArea dataOnly="0" labelOnly="1" outline="0" axis="axisValues" fieldPosition="0"/>
    </format>
    <format dxfId="12">
      <pivotArea field="2" type="button" dataOnly="0" labelOnly="1" outline="0" axis="axisRow" fieldPosition="0"/>
    </format>
    <format dxfId="11">
      <pivotArea field="1" type="button" dataOnly="0" labelOnly="1" outline="0" axis="axisRow" fieldPosition="1"/>
    </format>
    <format dxfId="10">
      <pivotArea dataOnly="0" labelOnly="1" outline="0" axis="axisValues" fieldPosition="0"/>
    </format>
    <format dxfId="9">
      <pivotArea field="2" type="button" dataOnly="0" labelOnly="1" outline="0" axis="axisRow" fieldPosition="0"/>
    </format>
    <format dxfId="8">
      <pivotArea field="1" type="button" dataOnly="0" labelOnly="1" outline="0" axis="axisRow" fieldPosition="1"/>
    </format>
    <format dxfId="7">
      <pivotArea dataOnly="0" labelOnly="1" outline="0" axis="axisValues" fieldPosition="0"/>
    </format>
    <format dxfId="6">
      <pivotArea field="2" type="button" dataOnly="0" labelOnly="1" outline="0" axis="axisRow" fieldPosition="0"/>
    </format>
    <format dxfId="5">
      <pivotArea field="1" type="button" dataOnly="0" labelOnly="1" outline="0" axis="axisRow" fieldPosition="1"/>
    </format>
    <format dxfId="4">
      <pivotArea dataOnly="0" labelOnly="1" outline="0" axis="axisValues" fieldPosition="0"/>
    </format>
    <format dxfId="3">
      <pivotArea field="2" type="button" dataOnly="0" labelOnly="1" outline="0" axis="axisRow" fieldPosition="0"/>
    </format>
    <format dxfId="2">
      <pivotArea field="1" type="button" dataOnly="0" labelOnly="1" outline="0" axis="axisRow" fieldPosition="1"/>
    </format>
    <format dxfId="1">
      <pivotArea dataOnly="0" labelOnly="1" outline="0" axis="axisValues" fieldPosition="0"/>
    </format>
    <format dxfId="0">
      <pivotArea outline="0" collapsedLevelsAreSubtotals="1" fieldPosition="0"/>
    </format>
  </formats>
  <pivotTableStyleInfo name="PivotStyleLight16" showRowHeaders="1"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4"/>
  <sheetViews>
    <sheetView workbookViewId="0">
      <pane ySplit="1" topLeftCell="A117" activePane="bottomLeft" state="frozen"/>
      <selection pane="bottomLeft" activeCell="I123" sqref="I123"/>
    </sheetView>
  </sheetViews>
  <sheetFormatPr baseColWidth="10" defaultColWidth="12.5" defaultRowHeight="15.75" customHeight="1"/>
  <cols>
    <col min="2" max="2" width="33.83203125" customWidth="1"/>
    <col min="6" max="6" width="13.6640625" customWidth="1"/>
  </cols>
  <sheetData>
    <row r="1" spans="1:9" ht="19">
      <c r="A1" s="1" t="s">
        <v>0</v>
      </c>
      <c r="B1" s="1" t="s">
        <v>1</v>
      </c>
      <c r="C1" s="2" t="s">
        <v>2</v>
      </c>
      <c r="D1" s="1" t="s">
        <v>3</v>
      </c>
      <c r="E1" s="1" t="s">
        <v>4</v>
      </c>
      <c r="F1" s="1" t="s">
        <v>5</v>
      </c>
      <c r="G1" s="1" t="s">
        <v>6</v>
      </c>
      <c r="H1" s="1" t="s">
        <v>7</v>
      </c>
      <c r="I1" s="1"/>
    </row>
    <row r="2" spans="1:9" ht="15">
      <c r="A2" s="3" t="s">
        <v>8</v>
      </c>
      <c r="B2" s="4" t="s">
        <v>9</v>
      </c>
      <c r="C2" s="5" t="s">
        <v>10</v>
      </c>
      <c r="D2" s="6">
        <v>44841</v>
      </c>
      <c r="E2" s="7">
        <v>7</v>
      </c>
      <c r="F2" s="7">
        <v>0.28318547112501802</v>
      </c>
      <c r="G2" s="6">
        <v>45092</v>
      </c>
      <c r="H2" s="7">
        <v>0.557129814707503</v>
      </c>
      <c r="I2" s="5"/>
    </row>
    <row r="3" spans="1:9" ht="15">
      <c r="A3" s="3" t="s">
        <v>11</v>
      </c>
      <c r="B3" s="4" t="s">
        <v>12</v>
      </c>
      <c r="C3" s="5" t="s">
        <v>13</v>
      </c>
      <c r="D3" s="6">
        <v>44200</v>
      </c>
      <c r="E3" s="7">
        <v>2</v>
      </c>
      <c r="F3" s="7">
        <v>0.64142747007026002</v>
      </c>
      <c r="G3" s="6">
        <v>45039</v>
      </c>
      <c r="H3" s="7">
        <v>0.88983597888511301</v>
      </c>
      <c r="I3" s="5"/>
    </row>
    <row r="4" spans="1:9" ht="15">
      <c r="A4" s="3" t="s">
        <v>14</v>
      </c>
      <c r="B4" s="4" t="s">
        <v>15</v>
      </c>
      <c r="C4" s="5" t="s">
        <v>10</v>
      </c>
      <c r="D4" s="6">
        <v>44519</v>
      </c>
      <c r="E4" s="7">
        <v>6</v>
      </c>
      <c r="F4" s="7">
        <v>0.98092817996517101</v>
      </c>
      <c r="G4" s="6">
        <v>44968</v>
      </c>
      <c r="H4" s="7">
        <v>0.72256312699759195</v>
      </c>
      <c r="I4" s="5"/>
    </row>
    <row r="5" spans="1:9" ht="15">
      <c r="A5" s="3" t="s">
        <v>16</v>
      </c>
      <c r="B5" s="4" t="s">
        <v>17</v>
      </c>
      <c r="C5" s="5" t="s">
        <v>18</v>
      </c>
      <c r="D5" s="6">
        <v>44664</v>
      </c>
      <c r="E5" s="7">
        <v>1</v>
      </c>
      <c r="F5" s="7">
        <v>0.46027529609517198</v>
      </c>
      <c r="G5" s="6">
        <v>44971</v>
      </c>
      <c r="H5" s="7">
        <v>0.82793169583258497</v>
      </c>
      <c r="I5" s="5"/>
    </row>
    <row r="6" spans="1:9" ht="15">
      <c r="A6" s="3" t="s">
        <v>19</v>
      </c>
      <c r="B6" s="4" t="s">
        <v>9</v>
      </c>
      <c r="C6" s="5" t="s">
        <v>10</v>
      </c>
      <c r="D6" s="6">
        <v>44351</v>
      </c>
      <c r="E6" s="7">
        <v>9</v>
      </c>
      <c r="F6" s="7">
        <v>0.55179844990216698</v>
      </c>
      <c r="G6" s="6">
        <v>44977</v>
      </c>
      <c r="H6" s="7">
        <v>0.19789786446941801</v>
      </c>
      <c r="I6" s="5"/>
    </row>
    <row r="7" spans="1:9" ht="15">
      <c r="A7" s="3" t="s">
        <v>20</v>
      </c>
      <c r="B7" s="4" t="s">
        <v>21</v>
      </c>
      <c r="C7" s="5" t="s">
        <v>22</v>
      </c>
      <c r="D7" s="6">
        <v>44529</v>
      </c>
      <c r="E7" s="7">
        <v>1</v>
      </c>
      <c r="F7" s="7">
        <v>0.30386848867018701</v>
      </c>
      <c r="G7" s="6">
        <v>44969</v>
      </c>
      <c r="H7" s="7">
        <v>0.97814412656590199</v>
      </c>
      <c r="I7" s="5"/>
    </row>
    <row r="8" spans="1:9" ht="15">
      <c r="A8" s="3" t="s">
        <v>23</v>
      </c>
      <c r="B8" s="4" t="s">
        <v>24</v>
      </c>
      <c r="C8" s="5" t="s">
        <v>25</v>
      </c>
      <c r="D8" s="6">
        <v>44500</v>
      </c>
      <c r="E8" s="7">
        <v>3</v>
      </c>
      <c r="F8" s="7">
        <v>0.100945559071712</v>
      </c>
      <c r="G8" s="6">
        <v>44930</v>
      </c>
      <c r="H8" s="7">
        <v>0.407405377776074</v>
      </c>
      <c r="I8" s="5"/>
    </row>
    <row r="9" spans="1:9" ht="15">
      <c r="A9" s="3" t="s">
        <v>26</v>
      </c>
      <c r="B9" s="4" t="s">
        <v>27</v>
      </c>
      <c r="C9" s="5" t="s">
        <v>28</v>
      </c>
      <c r="D9" s="6">
        <v>44584</v>
      </c>
      <c r="E9" s="7">
        <v>4</v>
      </c>
      <c r="F9" s="7">
        <v>0.13652069785058399</v>
      </c>
      <c r="G9" s="6">
        <v>44991</v>
      </c>
      <c r="H9" s="7">
        <v>0.38969057106772598</v>
      </c>
      <c r="I9" s="5"/>
    </row>
    <row r="10" spans="1:9" ht="15">
      <c r="A10" s="3" t="s">
        <v>29</v>
      </c>
      <c r="B10" s="4" t="s">
        <v>30</v>
      </c>
      <c r="C10" s="5" t="s">
        <v>31</v>
      </c>
      <c r="D10" s="6">
        <v>44472</v>
      </c>
      <c r="E10" s="7">
        <v>10</v>
      </c>
      <c r="F10" s="7">
        <v>0.41670439236003598</v>
      </c>
      <c r="G10" s="6">
        <v>45045</v>
      </c>
      <c r="H10" s="7">
        <v>0.54934508287877304</v>
      </c>
      <c r="I10" s="5"/>
    </row>
    <row r="11" spans="1:9" ht="15">
      <c r="A11" s="3" t="s">
        <v>32</v>
      </c>
      <c r="B11" s="4" t="s">
        <v>21</v>
      </c>
      <c r="C11" s="5" t="s">
        <v>22</v>
      </c>
      <c r="D11" s="6">
        <v>44587</v>
      </c>
      <c r="E11" s="7">
        <v>6</v>
      </c>
      <c r="F11" s="7">
        <v>0.24316986891245501</v>
      </c>
      <c r="G11" s="6">
        <v>44987</v>
      </c>
      <c r="H11" s="7">
        <v>0.420232824731951</v>
      </c>
      <c r="I11" s="5"/>
    </row>
    <row r="12" spans="1:9" ht="15">
      <c r="A12" s="3" t="s">
        <v>33</v>
      </c>
      <c r="B12" s="4" t="s">
        <v>34</v>
      </c>
      <c r="C12" s="5" t="s">
        <v>35</v>
      </c>
      <c r="D12" s="6">
        <v>44407</v>
      </c>
      <c r="E12" s="7">
        <v>5</v>
      </c>
      <c r="F12" s="7">
        <v>0.80079383386161695</v>
      </c>
      <c r="G12" s="6">
        <v>44996</v>
      </c>
      <c r="H12" s="7">
        <v>0.89666229529100405</v>
      </c>
      <c r="I12" s="5"/>
    </row>
    <row r="13" spans="1:9" ht="15">
      <c r="A13" s="3" t="s">
        <v>36</v>
      </c>
      <c r="B13" s="4" t="s">
        <v>9</v>
      </c>
      <c r="C13" s="5" t="s">
        <v>10</v>
      </c>
      <c r="D13" s="6">
        <v>44543</v>
      </c>
      <c r="E13" s="7">
        <v>10</v>
      </c>
      <c r="F13" s="7">
        <v>0.638981266676107</v>
      </c>
      <c r="G13" s="6">
        <v>45031</v>
      </c>
      <c r="H13" s="7">
        <v>0.77496721699985804</v>
      </c>
      <c r="I13" s="5"/>
    </row>
    <row r="14" spans="1:9" ht="15">
      <c r="A14" s="3" t="s">
        <v>37</v>
      </c>
      <c r="B14" s="4" t="s">
        <v>9</v>
      </c>
      <c r="C14" s="5" t="s">
        <v>10</v>
      </c>
      <c r="D14" s="6">
        <v>44925</v>
      </c>
      <c r="E14" s="7">
        <v>8</v>
      </c>
      <c r="F14" s="7">
        <v>0.34625418958602699</v>
      </c>
      <c r="G14" s="6">
        <v>45034</v>
      </c>
      <c r="H14" s="7">
        <v>0.71065052633396197</v>
      </c>
      <c r="I14" s="5"/>
    </row>
    <row r="15" spans="1:9" ht="15">
      <c r="A15" s="3" t="s">
        <v>38</v>
      </c>
      <c r="B15" s="4" t="s">
        <v>39</v>
      </c>
      <c r="C15" s="5" t="s">
        <v>40</v>
      </c>
      <c r="D15" s="6">
        <v>44355</v>
      </c>
      <c r="E15" s="7">
        <v>6</v>
      </c>
      <c r="F15" s="7">
        <v>0.36584758654187899</v>
      </c>
      <c r="G15" s="6">
        <v>45023</v>
      </c>
      <c r="H15" s="7">
        <v>0.45311698845143</v>
      </c>
      <c r="I15" s="5"/>
    </row>
    <row r="16" spans="1:9" ht="15">
      <c r="A16" s="3" t="s">
        <v>41</v>
      </c>
      <c r="B16" s="4" t="s">
        <v>27</v>
      </c>
      <c r="C16" s="5" t="s">
        <v>28</v>
      </c>
      <c r="D16" s="6">
        <v>44710</v>
      </c>
      <c r="E16" s="7">
        <v>6</v>
      </c>
      <c r="F16" s="7">
        <v>0.379060395757914</v>
      </c>
      <c r="G16" s="6">
        <v>44977</v>
      </c>
      <c r="H16" s="7">
        <v>0.31616207722275602</v>
      </c>
      <c r="I16" s="5"/>
    </row>
    <row r="17" spans="1:9" ht="15">
      <c r="A17" s="3" t="s">
        <v>42</v>
      </c>
      <c r="B17" s="4" t="s">
        <v>43</v>
      </c>
      <c r="C17" s="5" t="s">
        <v>44</v>
      </c>
      <c r="D17" s="6">
        <v>44922</v>
      </c>
      <c r="E17" s="7">
        <v>8</v>
      </c>
      <c r="F17" s="7">
        <v>0.72895214290311094</v>
      </c>
      <c r="G17" s="6">
        <v>45000</v>
      </c>
      <c r="H17" s="7">
        <v>0.22418004410534101</v>
      </c>
      <c r="I17" s="5"/>
    </row>
    <row r="18" spans="1:9" ht="15">
      <c r="A18" s="3" t="s">
        <v>45</v>
      </c>
      <c r="B18" s="4" t="s">
        <v>46</v>
      </c>
      <c r="C18" s="5" t="s">
        <v>47</v>
      </c>
      <c r="D18" s="6">
        <v>44294</v>
      </c>
      <c r="E18" s="7">
        <v>5</v>
      </c>
      <c r="F18" s="7">
        <v>0.42202075102150899</v>
      </c>
      <c r="G18" s="6">
        <v>45056</v>
      </c>
      <c r="H18" s="7">
        <v>0.38793156543941099</v>
      </c>
      <c r="I18" s="5"/>
    </row>
    <row r="19" spans="1:9" ht="15">
      <c r="A19" s="3" t="s">
        <v>48</v>
      </c>
      <c r="B19" s="4" t="s">
        <v>49</v>
      </c>
      <c r="C19" s="5" t="s">
        <v>50</v>
      </c>
      <c r="D19" s="6">
        <v>44341</v>
      </c>
      <c r="E19" s="7">
        <v>4</v>
      </c>
      <c r="F19" s="7">
        <v>0.221183884694959</v>
      </c>
      <c r="G19" s="6">
        <v>44964</v>
      </c>
      <c r="H19" s="7">
        <v>0.33188863151931702</v>
      </c>
      <c r="I19" s="5"/>
    </row>
    <row r="20" spans="1:9" ht="15">
      <c r="A20" s="3" t="s">
        <v>51</v>
      </c>
      <c r="B20" s="4" t="s">
        <v>15</v>
      </c>
      <c r="C20" s="5" t="s">
        <v>10</v>
      </c>
      <c r="D20" s="6">
        <v>44205</v>
      </c>
      <c r="E20" s="7">
        <v>1</v>
      </c>
      <c r="F20" s="7">
        <v>0.33608049957319502</v>
      </c>
      <c r="G20" s="6">
        <v>45067</v>
      </c>
      <c r="H20" s="7">
        <v>0.632173644236244</v>
      </c>
      <c r="I20" s="5"/>
    </row>
    <row r="21" spans="1:9" ht="15">
      <c r="A21" s="3" t="s">
        <v>52</v>
      </c>
      <c r="B21" s="4" t="s">
        <v>43</v>
      </c>
      <c r="C21" s="5" t="s">
        <v>44</v>
      </c>
      <c r="D21" s="6">
        <v>44385</v>
      </c>
      <c r="E21" s="7">
        <v>1</v>
      </c>
      <c r="F21" s="7">
        <v>0.66879924137456503</v>
      </c>
      <c r="G21" s="6">
        <v>45019</v>
      </c>
      <c r="H21" s="7">
        <v>0.97050369055421803</v>
      </c>
      <c r="I21" s="5"/>
    </row>
    <row r="22" spans="1:9" ht="15">
      <c r="A22" s="3" t="s">
        <v>53</v>
      </c>
      <c r="B22" s="4" t="s">
        <v>54</v>
      </c>
      <c r="C22" s="5" t="s">
        <v>55</v>
      </c>
      <c r="D22" s="6">
        <v>44418</v>
      </c>
      <c r="E22" s="7">
        <v>1</v>
      </c>
      <c r="F22" s="7">
        <v>0.94855371414201095</v>
      </c>
      <c r="G22" s="6">
        <v>44964</v>
      </c>
      <c r="H22" s="7">
        <v>0.335795433783181</v>
      </c>
      <c r="I22" s="5"/>
    </row>
    <row r="23" spans="1:9" ht="15">
      <c r="A23" s="3" t="s">
        <v>56</v>
      </c>
      <c r="B23" s="4" t="s">
        <v>9</v>
      </c>
      <c r="C23" s="5" t="s">
        <v>10</v>
      </c>
      <c r="D23" s="6">
        <v>44303</v>
      </c>
      <c r="E23" s="7">
        <v>9</v>
      </c>
      <c r="F23" s="7">
        <v>0.84008770787604403</v>
      </c>
      <c r="G23" s="6">
        <v>45011</v>
      </c>
      <c r="H23" s="7">
        <v>0.55247139186324401</v>
      </c>
      <c r="I23" s="5"/>
    </row>
    <row r="24" spans="1:9" ht="15">
      <c r="A24" s="3" t="s">
        <v>57</v>
      </c>
      <c r="B24" s="4" t="s">
        <v>58</v>
      </c>
      <c r="C24" s="5" t="s">
        <v>59</v>
      </c>
      <c r="D24" s="6">
        <v>44469</v>
      </c>
      <c r="E24" s="7">
        <v>2</v>
      </c>
      <c r="F24" s="7">
        <v>2.2027610408179498E-3</v>
      </c>
      <c r="G24" s="6">
        <v>45016</v>
      </c>
      <c r="H24" s="7">
        <v>0.38274839978632802</v>
      </c>
      <c r="I24" s="5"/>
    </row>
    <row r="25" spans="1:9" ht="15">
      <c r="A25" s="3" t="s">
        <v>60</v>
      </c>
      <c r="B25" s="4" t="s">
        <v>61</v>
      </c>
      <c r="C25" s="5" t="s">
        <v>62</v>
      </c>
      <c r="D25" s="6">
        <v>44786</v>
      </c>
      <c r="E25" s="7">
        <v>3</v>
      </c>
      <c r="F25" s="7">
        <v>0.70520735936114698</v>
      </c>
      <c r="G25" s="6">
        <v>45023</v>
      </c>
      <c r="H25" s="7">
        <v>0.85427426099032899</v>
      </c>
      <c r="I25" s="5"/>
    </row>
    <row r="26" spans="1:9" ht="15">
      <c r="A26" s="3" t="s">
        <v>63</v>
      </c>
      <c r="B26" s="4" t="s">
        <v>30</v>
      </c>
      <c r="C26" s="5" t="s">
        <v>31</v>
      </c>
      <c r="D26" s="6">
        <v>44882</v>
      </c>
      <c r="E26" s="7">
        <v>2</v>
      </c>
      <c r="F26" s="7">
        <v>0.83894286337563995</v>
      </c>
      <c r="G26" s="6">
        <v>44933</v>
      </c>
      <c r="H26" s="7">
        <v>0.67630232908539301</v>
      </c>
      <c r="I26" s="5"/>
    </row>
    <row r="27" spans="1:9" ht="15">
      <c r="A27" s="3" t="s">
        <v>64</v>
      </c>
      <c r="B27" s="4" t="s">
        <v>58</v>
      </c>
      <c r="C27" s="5" t="s">
        <v>59</v>
      </c>
      <c r="D27" s="6">
        <v>44725</v>
      </c>
      <c r="E27" s="7">
        <v>8</v>
      </c>
      <c r="F27" s="7">
        <v>0.87889715359181098</v>
      </c>
      <c r="G27" s="6">
        <v>44932</v>
      </c>
      <c r="H27" s="7">
        <v>0.20020556920871699</v>
      </c>
      <c r="I27" s="5"/>
    </row>
    <row r="28" spans="1:9" ht="15">
      <c r="A28" s="3" t="s">
        <v>65</v>
      </c>
      <c r="B28" s="4" t="s">
        <v>24</v>
      </c>
      <c r="C28" s="5" t="s">
        <v>25</v>
      </c>
      <c r="D28" s="6">
        <v>44599</v>
      </c>
      <c r="E28" s="7">
        <v>7</v>
      </c>
      <c r="F28" s="7">
        <v>0.81200798012546904</v>
      </c>
      <c r="G28" s="6">
        <v>45064</v>
      </c>
      <c r="H28" s="7">
        <v>0.26150647842758601</v>
      </c>
      <c r="I28" s="5"/>
    </row>
    <row r="29" spans="1:9" ht="15">
      <c r="A29" s="3" t="s">
        <v>66</v>
      </c>
      <c r="B29" s="4" t="s">
        <v>9</v>
      </c>
      <c r="C29" s="5" t="s">
        <v>10</v>
      </c>
      <c r="D29" s="6">
        <v>44492</v>
      </c>
      <c r="E29" s="7">
        <v>1</v>
      </c>
      <c r="F29" s="7">
        <v>0.27554760755730201</v>
      </c>
      <c r="G29" s="6">
        <v>45049</v>
      </c>
      <c r="H29" s="7">
        <v>0.19858809226913399</v>
      </c>
      <c r="I29" s="5"/>
    </row>
    <row r="30" spans="1:9" ht="15">
      <c r="A30" s="3" t="s">
        <v>67</v>
      </c>
      <c r="B30" s="4" t="s">
        <v>9</v>
      </c>
      <c r="C30" s="5" t="s">
        <v>10</v>
      </c>
      <c r="D30" s="6">
        <v>44523</v>
      </c>
      <c r="E30" s="7">
        <v>3</v>
      </c>
      <c r="F30" s="7">
        <v>0.15183590676997499</v>
      </c>
      <c r="G30" s="6">
        <v>45036</v>
      </c>
      <c r="H30" s="7">
        <v>0.96263635120934099</v>
      </c>
      <c r="I30" s="5"/>
    </row>
    <row r="31" spans="1:9" ht="15">
      <c r="A31" s="3" t="s">
        <v>68</v>
      </c>
      <c r="B31" s="4" t="s">
        <v>34</v>
      </c>
      <c r="C31" s="5" t="s">
        <v>35</v>
      </c>
      <c r="D31" s="6">
        <v>44281</v>
      </c>
      <c r="E31" s="7">
        <v>1</v>
      </c>
      <c r="F31" s="7">
        <v>0.31751651418006399</v>
      </c>
      <c r="G31" s="6">
        <v>44967</v>
      </c>
      <c r="H31" s="7">
        <v>0.47080505116614901</v>
      </c>
      <c r="I31" s="5"/>
    </row>
    <row r="32" spans="1:9" ht="15">
      <c r="A32" s="3" t="s">
        <v>69</v>
      </c>
      <c r="B32" s="4" t="s">
        <v>54</v>
      </c>
      <c r="C32" s="5" t="s">
        <v>55</v>
      </c>
      <c r="D32" s="6">
        <v>44594</v>
      </c>
      <c r="E32" s="7">
        <v>7</v>
      </c>
      <c r="F32" s="7">
        <v>8.2508842921547004E-2</v>
      </c>
      <c r="G32" s="6">
        <v>44981</v>
      </c>
      <c r="H32" s="7">
        <v>0.90723039307728803</v>
      </c>
      <c r="I32" s="5"/>
    </row>
    <row r="33" spans="1:9" ht="15">
      <c r="A33" s="3" t="s">
        <v>70</v>
      </c>
      <c r="B33" s="4" t="s">
        <v>71</v>
      </c>
      <c r="C33" s="5" t="s">
        <v>50</v>
      </c>
      <c r="D33" s="6">
        <v>44239</v>
      </c>
      <c r="E33" s="7">
        <v>9</v>
      </c>
      <c r="F33" s="7">
        <v>3.8415611438702597E-2</v>
      </c>
      <c r="G33" s="6">
        <v>45034</v>
      </c>
      <c r="H33" s="7">
        <v>0.69214535069910299</v>
      </c>
      <c r="I33" s="5"/>
    </row>
    <row r="34" spans="1:9" ht="15">
      <c r="A34" s="3" t="s">
        <v>72</v>
      </c>
      <c r="B34" s="4" t="s">
        <v>73</v>
      </c>
      <c r="C34" s="5" t="s">
        <v>74</v>
      </c>
      <c r="D34" s="6">
        <v>44541</v>
      </c>
      <c r="E34" s="7">
        <v>9</v>
      </c>
      <c r="F34" s="7">
        <v>0.215773738787989</v>
      </c>
      <c r="G34" s="6">
        <v>45040</v>
      </c>
      <c r="H34" s="7">
        <v>0.54884364241615202</v>
      </c>
      <c r="I34" s="5"/>
    </row>
    <row r="35" spans="1:9" ht="15">
      <c r="A35" s="3" t="s">
        <v>75</v>
      </c>
      <c r="B35" s="4" t="s">
        <v>34</v>
      </c>
      <c r="C35" s="5" t="s">
        <v>35</v>
      </c>
      <c r="D35" s="6">
        <v>44446</v>
      </c>
      <c r="E35" s="7">
        <v>5</v>
      </c>
      <c r="F35" s="7">
        <v>0.72585135876436702</v>
      </c>
      <c r="G35" s="6">
        <v>45053</v>
      </c>
      <c r="H35" s="7">
        <v>0.173994592694031</v>
      </c>
      <c r="I35" s="5"/>
    </row>
    <row r="36" spans="1:9" ht="15">
      <c r="A36" s="3" t="s">
        <v>76</v>
      </c>
      <c r="B36" s="4" t="s">
        <v>17</v>
      </c>
      <c r="C36" s="5" t="s">
        <v>18</v>
      </c>
      <c r="D36" s="6">
        <v>44554</v>
      </c>
      <c r="E36" s="7">
        <v>8</v>
      </c>
      <c r="F36" s="7">
        <v>0.68255570090641804</v>
      </c>
      <c r="G36" s="6">
        <v>44988</v>
      </c>
      <c r="H36" s="7">
        <v>0.60454082217188998</v>
      </c>
      <c r="I36" s="5"/>
    </row>
    <row r="37" spans="1:9" ht="15">
      <c r="A37" s="3" t="s">
        <v>77</v>
      </c>
      <c r="B37" s="4" t="s">
        <v>21</v>
      </c>
      <c r="C37" s="5" t="s">
        <v>22</v>
      </c>
      <c r="D37" s="6">
        <v>44198</v>
      </c>
      <c r="E37" s="7">
        <v>3</v>
      </c>
      <c r="F37" s="7">
        <v>0.80123839065137303</v>
      </c>
      <c r="G37" s="6">
        <v>45049</v>
      </c>
      <c r="H37" s="7">
        <v>0.30527628395158701</v>
      </c>
      <c r="I37" s="5"/>
    </row>
    <row r="38" spans="1:9" ht="15">
      <c r="A38" s="3" t="s">
        <v>78</v>
      </c>
      <c r="B38" s="4" t="s">
        <v>73</v>
      </c>
      <c r="C38" s="5" t="s">
        <v>74</v>
      </c>
      <c r="D38" s="6">
        <v>44838</v>
      </c>
      <c r="E38" s="7">
        <v>4</v>
      </c>
      <c r="F38" s="7">
        <v>0.86036052556079601</v>
      </c>
      <c r="G38" s="6">
        <v>44968</v>
      </c>
      <c r="H38" s="7">
        <v>0.75556235613803402</v>
      </c>
      <c r="I38" s="5"/>
    </row>
    <row r="39" spans="1:9" ht="15">
      <c r="A39" s="3" t="s">
        <v>79</v>
      </c>
      <c r="B39" s="4" t="s">
        <v>34</v>
      </c>
      <c r="C39" s="5" t="s">
        <v>35</v>
      </c>
      <c r="D39" s="6">
        <v>44503</v>
      </c>
      <c r="E39" s="7">
        <v>3</v>
      </c>
      <c r="F39" s="7">
        <v>0.89411437906362101</v>
      </c>
      <c r="G39" s="6">
        <v>44951</v>
      </c>
      <c r="H39" s="7">
        <v>0.15236785201696099</v>
      </c>
      <c r="I39" s="5"/>
    </row>
    <row r="40" spans="1:9" ht="15">
      <c r="A40" s="3" t="s">
        <v>80</v>
      </c>
      <c r="B40" s="4" t="s">
        <v>81</v>
      </c>
      <c r="C40" s="5" t="s">
        <v>62</v>
      </c>
      <c r="D40" s="6">
        <v>44579</v>
      </c>
      <c r="E40" s="7">
        <v>10</v>
      </c>
      <c r="F40" s="7">
        <v>0.93792316902615502</v>
      </c>
      <c r="G40" s="6">
        <v>45061</v>
      </c>
      <c r="H40" s="7">
        <v>0.45551581516099299</v>
      </c>
      <c r="I40" s="5"/>
    </row>
    <row r="41" spans="1:9" ht="15">
      <c r="A41" s="3" t="s">
        <v>82</v>
      </c>
      <c r="B41" s="4" t="s">
        <v>12</v>
      </c>
      <c r="C41" s="5" t="s">
        <v>13</v>
      </c>
      <c r="D41" s="6">
        <v>44898</v>
      </c>
      <c r="E41" s="7">
        <v>4</v>
      </c>
      <c r="F41" s="7">
        <v>0.70777097045034598</v>
      </c>
      <c r="G41" s="6">
        <v>44969</v>
      </c>
      <c r="H41" s="7">
        <v>0.29010240599643</v>
      </c>
      <c r="I41" s="5"/>
    </row>
    <row r="42" spans="1:9" ht="15">
      <c r="A42" s="3" t="s">
        <v>83</v>
      </c>
      <c r="B42" s="4" t="s">
        <v>81</v>
      </c>
      <c r="C42" s="5" t="s">
        <v>62</v>
      </c>
      <c r="D42" s="6">
        <v>44315</v>
      </c>
      <c r="E42" s="7">
        <v>10</v>
      </c>
      <c r="F42" s="7">
        <v>0.32809052787687998</v>
      </c>
      <c r="G42" s="6">
        <v>45058</v>
      </c>
      <c r="H42" s="7">
        <v>0.53620178529362506</v>
      </c>
      <c r="I42" s="5"/>
    </row>
    <row r="43" spans="1:9" ht="15">
      <c r="A43" s="3" t="s">
        <v>84</v>
      </c>
      <c r="B43" s="4" t="s">
        <v>12</v>
      </c>
      <c r="C43" s="5" t="s">
        <v>13</v>
      </c>
      <c r="D43" s="6">
        <v>44921</v>
      </c>
      <c r="E43" s="7">
        <v>10</v>
      </c>
      <c r="F43" s="7">
        <v>0.20148931810460499</v>
      </c>
      <c r="G43" s="6">
        <v>45027</v>
      </c>
      <c r="H43" s="7">
        <v>0.37346939187061601</v>
      </c>
      <c r="I43" s="5"/>
    </row>
    <row r="44" spans="1:9" ht="15">
      <c r="A44" s="3" t="s">
        <v>85</v>
      </c>
      <c r="B44" s="4" t="s">
        <v>43</v>
      </c>
      <c r="C44" s="5" t="s">
        <v>44</v>
      </c>
      <c r="D44" s="6">
        <v>44708</v>
      </c>
      <c r="E44" s="7">
        <v>6</v>
      </c>
      <c r="F44" s="7">
        <v>3.5993791246495099E-2</v>
      </c>
      <c r="G44" s="6">
        <v>44985</v>
      </c>
      <c r="H44" s="7">
        <v>0.97861539568179701</v>
      </c>
      <c r="I44" s="5"/>
    </row>
    <row r="45" spans="1:9" ht="15">
      <c r="A45" s="3" t="s">
        <v>86</v>
      </c>
      <c r="B45" s="4" t="s">
        <v>9</v>
      </c>
      <c r="C45" s="5" t="s">
        <v>10</v>
      </c>
      <c r="D45" s="6">
        <v>44795</v>
      </c>
      <c r="E45" s="7">
        <v>1</v>
      </c>
      <c r="F45" s="7">
        <v>0.71704537744139196</v>
      </c>
      <c r="G45" s="6">
        <v>45022</v>
      </c>
      <c r="H45" s="7">
        <v>0.16233553287650401</v>
      </c>
      <c r="I45" s="5"/>
    </row>
    <row r="46" spans="1:9" ht="15">
      <c r="A46" s="3" t="s">
        <v>87</v>
      </c>
      <c r="B46" s="4" t="s">
        <v>49</v>
      </c>
      <c r="C46" s="5" t="s">
        <v>50</v>
      </c>
      <c r="D46" s="6">
        <v>44338</v>
      </c>
      <c r="E46" s="7">
        <v>9</v>
      </c>
      <c r="F46" s="7">
        <v>0.71155870482197403</v>
      </c>
      <c r="G46" s="6">
        <v>45045</v>
      </c>
      <c r="H46" s="7">
        <v>0.15390650537949099</v>
      </c>
      <c r="I46" s="5"/>
    </row>
    <row r="47" spans="1:9" ht="15">
      <c r="A47" s="3" t="s">
        <v>88</v>
      </c>
      <c r="B47" s="4" t="s">
        <v>34</v>
      </c>
      <c r="C47" s="5" t="s">
        <v>35</v>
      </c>
      <c r="D47" s="6">
        <v>44274</v>
      </c>
      <c r="E47" s="7">
        <v>6</v>
      </c>
      <c r="F47" s="7">
        <v>6.4033223650055093E-2</v>
      </c>
      <c r="G47" s="6">
        <v>45004</v>
      </c>
      <c r="H47" s="7">
        <v>4.2104998611888203E-3</v>
      </c>
      <c r="I47" s="5"/>
    </row>
    <row r="48" spans="1:9" ht="15">
      <c r="A48" s="3" t="s">
        <v>89</v>
      </c>
      <c r="B48" s="4" t="s">
        <v>46</v>
      </c>
      <c r="C48" s="5" t="s">
        <v>47</v>
      </c>
      <c r="D48" s="6">
        <v>44725</v>
      </c>
      <c r="E48" s="7">
        <v>7</v>
      </c>
      <c r="F48" s="7">
        <v>0.97988976578176401</v>
      </c>
      <c r="G48" s="6">
        <v>45051</v>
      </c>
      <c r="H48" s="7">
        <v>4.3763329833777703E-2</v>
      </c>
      <c r="I48" s="5"/>
    </row>
    <row r="49" spans="1:9" ht="15">
      <c r="A49" s="3" t="s">
        <v>90</v>
      </c>
      <c r="B49" s="4" t="s">
        <v>30</v>
      </c>
      <c r="C49" s="5" t="s">
        <v>31</v>
      </c>
      <c r="D49" s="6">
        <v>44340</v>
      </c>
      <c r="E49" s="7">
        <v>10</v>
      </c>
      <c r="F49" s="7">
        <v>0.702645841021446</v>
      </c>
      <c r="G49" s="6">
        <v>44928</v>
      </c>
      <c r="H49" s="7">
        <v>0.369783832169231</v>
      </c>
      <c r="I49" s="5"/>
    </row>
    <row r="50" spans="1:9" ht="15">
      <c r="A50" s="3" t="s">
        <v>91</v>
      </c>
      <c r="B50" s="4" t="s">
        <v>24</v>
      </c>
      <c r="C50" s="5" t="s">
        <v>25</v>
      </c>
      <c r="D50" s="6">
        <v>44502</v>
      </c>
      <c r="E50" s="7">
        <v>3</v>
      </c>
      <c r="F50" s="7">
        <v>6.7860349366877903E-2</v>
      </c>
      <c r="G50" s="6">
        <v>45026</v>
      </c>
      <c r="H50" s="7">
        <v>0.67274821533457596</v>
      </c>
      <c r="I50" s="5"/>
    </row>
    <row r="51" spans="1:9" ht="15">
      <c r="A51" s="3" t="s">
        <v>92</v>
      </c>
      <c r="B51" s="4" t="s">
        <v>54</v>
      </c>
      <c r="C51" s="5" t="s">
        <v>55</v>
      </c>
      <c r="D51" s="6">
        <v>44560</v>
      </c>
      <c r="E51" s="7">
        <v>9</v>
      </c>
      <c r="F51" s="7">
        <v>0.407593318710052</v>
      </c>
      <c r="G51" s="6">
        <v>44988</v>
      </c>
      <c r="H51" s="7">
        <v>0.63816582309695902</v>
      </c>
      <c r="I51" s="5"/>
    </row>
    <row r="52" spans="1:9" ht="15">
      <c r="A52" s="3" t="s">
        <v>93</v>
      </c>
      <c r="B52" s="4" t="s">
        <v>61</v>
      </c>
      <c r="C52" s="5" t="s">
        <v>62</v>
      </c>
      <c r="D52" s="6">
        <v>44361</v>
      </c>
      <c r="E52" s="7">
        <v>4</v>
      </c>
      <c r="F52" s="7">
        <v>0.52920695915069904</v>
      </c>
      <c r="G52" s="6">
        <v>44976</v>
      </c>
      <c r="H52" s="7">
        <v>0.13238552807963799</v>
      </c>
      <c r="I52" s="5"/>
    </row>
    <row r="53" spans="1:9" ht="15">
      <c r="A53" s="3" t="s">
        <v>94</v>
      </c>
      <c r="B53" s="4" t="s">
        <v>17</v>
      </c>
      <c r="C53" s="5" t="s">
        <v>18</v>
      </c>
      <c r="D53" s="6">
        <v>44343</v>
      </c>
      <c r="E53" s="7">
        <v>1</v>
      </c>
      <c r="F53" s="7">
        <v>0.83003541427247696</v>
      </c>
      <c r="G53" s="6">
        <v>44965</v>
      </c>
      <c r="H53" s="7">
        <v>0.52621974753425005</v>
      </c>
      <c r="I53" s="5"/>
    </row>
    <row r="54" spans="1:9" ht="15">
      <c r="A54" s="3" t="s">
        <v>95</v>
      </c>
      <c r="B54" s="4" t="s">
        <v>17</v>
      </c>
      <c r="C54" s="5" t="s">
        <v>18</v>
      </c>
      <c r="D54" s="6">
        <v>44382</v>
      </c>
      <c r="E54" s="7">
        <v>9</v>
      </c>
      <c r="F54" s="7">
        <v>0.13503720101241901</v>
      </c>
      <c r="G54" s="6">
        <v>45017</v>
      </c>
      <c r="H54" s="7">
        <v>0.85749627053317901</v>
      </c>
      <c r="I54" s="5"/>
    </row>
    <row r="55" spans="1:9" ht="15">
      <c r="A55" s="3" t="s">
        <v>96</v>
      </c>
      <c r="B55" s="4" t="s">
        <v>54</v>
      </c>
      <c r="C55" s="5" t="s">
        <v>55</v>
      </c>
      <c r="D55" s="6">
        <v>44680</v>
      </c>
      <c r="E55" s="7">
        <v>2</v>
      </c>
      <c r="F55" s="7">
        <v>0.18457397753690899</v>
      </c>
      <c r="G55" s="6">
        <v>45004</v>
      </c>
      <c r="H55" s="7">
        <v>0.74032989684219797</v>
      </c>
      <c r="I55" s="5"/>
    </row>
    <row r="56" spans="1:9" ht="15">
      <c r="A56" s="3" t="s">
        <v>97</v>
      </c>
      <c r="B56" s="4" t="s">
        <v>24</v>
      </c>
      <c r="C56" s="5" t="s">
        <v>25</v>
      </c>
      <c r="D56" s="6">
        <v>44816</v>
      </c>
      <c r="E56" s="7">
        <v>7</v>
      </c>
      <c r="F56" s="7">
        <v>1.4827494446379701E-2</v>
      </c>
      <c r="G56" s="6">
        <v>44978</v>
      </c>
      <c r="H56" s="7">
        <v>0.41833053891377597</v>
      </c>
      <c r="I56" s="5"/>
    </row>
    <row r="57" spans="1:9" ht="15">
      <c r="A57" s="3" t="s">
        <v>98</v>
      </c>
      <c r="B57" s="4" t="s">
        <v>27</v>
      </c>
      <c r="C57" s="5" t="s">
        <v>28</v>
      </c>
      <c r="D57" s="6">
        <v>44278</v>
      </c>
      <c r="E57" s="7">
        <v>4</v>
      </c>
      <c r="F57" s="7">
        <v>0.27577765609607802</v>
      </c>
      <c r="G57" s="6">
        <v>45071</v>
      </c>
      <c r="H57" s="7">
        <v>0.84349820990746505</v>
      </c>
      <c r="I57" s="5"/>
    </row>
    <row r="58" spans="1:9" ht="15">
      <c r="A58" s="3" t="s">
        <v>99</v>
      </c>
      <c r="B58" s="4" t="s">
        <v>43</v>
      </c>
      <c r="C58" s="5" t="s">
        <v>44</v>
      </c>
      <c r="D58" s="6">
        <v>44667</v>
      </c>
      <c r="E58" s="7">
        <v>2</v>
      </c>
      <c r="F58" s="7">
        <v>1.4798370860461801E-2</v>
      </c>
      <c r="G58" s="6">
        <v>45011</v>
      </c>
      <c r="H58" s="7">
        <v>0.65581817056759795</v>
      </c>
      <c r="I58" s="5"/>
    </row>
    <row r="59" spans="1:9" ht="15">
      <c r="A59" s="3" t="s">
        <v>100</v>
      </c>
      <c r="B59" s="4" t="s">
        <v>71</v>
      </c>
      <c r="C59" s="5" t="s">
        <v>50</v>
      </c>
      <c r="D59" s="6">
        <v>44420</v>
      </c>
      <c r="E59" s="7">
        <v>4</v>
      </c>
      <c r="F59" s="7">
        <v>0.71929697815108395</v>
      </c>
      <c r="G59" s="6">
        <v>45029</v>
      </c>
      <c r="H59" s="7">
        <v>5.4091466872212501E-2</v>
      </c>
      <c r="I59" s="5"/>
    </row>
    <row r="60" spans="1:9" ht="15">
      <c r="A60" s="3" t="s">
        <v>101</v>
      </c>
      <c r="B60" s="4" t="s">
        <v>34</v>
      </c>
      <c r="C60" s="5" t="s">
        <v>35</v>
      </c>
      <c r="D60" s="6">
        <v>44922</v>
      </c>
      <c r="E60" s="7">
        <v>6</v>
      </c>
      <c r="F60" s="7">
        <v>0.45894107528788403</v>
      </c>
      <c r="G60" s="6">
        <v>44952</v>
      </c>
      <c r="H60" s="7">
        <v>0.64879966285478297</v>
      </c>
      <c r="I60" s="5"/>
    </row>
    <row r="61" spans="1:9" ht="15">
      <c r="A61" s="3" t="s">
        <v>102</v>
      </c>
      <c r="B61" s="4" t="s">
        <v>103</v>
      </c>
      <c r="C61" s="5" t="s">
        <v>104</v>
      </c>
      <c r="D61" s="6">
        <v>44356</v>
      </c>
      <c r="E61" s="7">
        <v>6</v>
      </c>
      <c r="F61" s="7">
        <v>0.75369284563293804</v>
      </c>
      <c r="G61" s="6">
        <v>45000</v>
      </c>
      <c r="H61" s="7">
        <v>0.95310350121023102</v>
      </c>
      <c r="I61" s="5"/>
    </row>
    <row r="62" spans="1:9" ht="15">
      <c r="A62" s="3" t="s">
        <v>105</v>
      </c>
      <c r="B62" s="4" t="s">
        <v>39</v>
      </c>
      <c r="C62" s="5" t="s">
        <v>40</v>
      </c>
      <c r="D62" s="6">
        <v>44315</v>
      </c>
      <c r="E62" s="7">
        <v>7</v>
      </c>
      <c r="F62" s="7">
        <v>0.73835370024837998</v>
      </c>
      <c r="G62" s="6">
        <v>45020</v>
      </c>
      <c r="H62" s="7">
        <v>0.10264222958663</v>
      </c>
      <c r="I62" s="5"/>
    </row>
    <row r="63" spans="1:9" ht="15">
      <c r="A63" s="3" t="s">
        <v>106</v>
      </c>
      <c r="B63" s="4" t="s">
        <v>12</v>
      </c>
      <c r="C63" s="5" t="s">
        <v>13</v>
      </c>
      <c r="D63" s="6">
        <v>44860</v>
      </c>
      <c r="E63" s="7">
        <v>8</v>
      </c>
      <c r="F63" s="7">
        <v>0.585256316656942</v>
      </c>
      <c r="G63" s="6">
        <v>45041</v>
      </c>
      <c r="H63" s="7">
        <v>0.63534355964006295</v>
      </c>
      <c r="I63" s="5"/>
    </row>
    <row r="64" spans="1:9" ht="15">
      <c r="A64" s="3" t="s">
        <v>107</v>
      </c>
      <c r="B64" s="4" t="s">
        <v>58</v>
      </c>
      <c r="C64" s="5" t="s">
        <v>59</v>
      </c>
      <c r="D64" s="6">
        <v>44340</v>
      </c>
      <c r="E64" s="7">
        <v>9</v>
      </c>
      <c r="F64" s="7">
        <v>0.87646719833682096</v>
      </c>
      <c r="G64" s="6">
        <v>44957</v>
      </c>
      <c r="H64" s="7">
        <v>0.32932752883912297</v>
      </c>
      <c r="I64" s="5"/>
    </row>
    <row r="65" spans="1:9" ht="15">
      <c r="A65" s="3" t="s">
        <v>108</v>
      </c>
      <c r="B65" s="4" t="s">
        <v>34</v>
      </c>
      <c r="C65" s="5" t="s">
        <v>35</v>
      </c>
      <c r="D65" s="6">
        <v>44773</v>
      </c>
      <c r="E65" s="7">
        <v>5</v>
      </c>
      <c r="F65" s="7">
        <v>0.68720157697523698</v>
      </c>
      <c r="G65" s="6">
        <v>45054</v>
      </c>
      <c r="H65" s="7">
        <v>0.79990973215818495</v>
      </c>
      <c r="I65" s="5"/>
    </row>
    <row r="66" spans="1:9" ht="15">
      <c r="A66" s="3" t="s">
        <v>109</v>
      </c>
      <c r="B66" s="4" t="s">
        <v>27</v>
      </c>
      <c r="C66" s="5" t="s">
        <v>28</v>
      </c>
      <c r="D66" s="6">
        <v>44347</v>
      </c>
      <c r="E66" s="7">
        <v>1</v>
      </c>
      <c r="F66" s="7">
        <v>0.48588703608226103</v>
      </c>
      <c r="G66" s="6">
        <v>45035</v>
      </c>
      <c r="H66" s="7">
        <v>0.45518918214522902</v>
      </c>
      <c r="I66" s="5"/>
    </row>
    <row r="67" spans="1:9" ht="15">
      <c r="A67" s="3" t="s">
        <v>110</v>
      </c>
      <c r="B67" s="4" t="s">
        <v>71</v>
      </c>
      <c r="C67" s="5" t="s">
        <v>50</v>
      </c>
      <c r="D67" s="6">
        <v>44659</v>
      </c>
      <c r="E67" s="7">
        <v>2</v>
      </c>
      <c r="F67" s="7">
        <v>0.68555193640676504</v>
      </c>
      <c r="G67" s="6">
        <v>45014</v>
      </c>
      <c r="H67" s="7">
        <v>0.40035912772023502</v>
      </c>
      <c r="I67" s="5"/>
    </row>
    <row r="68" spans="1:9" ht="15">
      <c r="A68" s="3" t="s">
        <v>111</v>
      </c>
      <c r="B68" s="4" t="s">
        <v>58</v>
      </c>
      <c r="C68" s="5" t="s">
        <v>59</v>
      </c>
      <c r="D68" s="6">
        <v>44679</v>
      </c>
      <c r="E68" s="7">
        <v>1</v>
      </c>
      <c r="F68" s="7">
        <v>0.574831092396204</v>
      </c>
      <c r="G68" s="6">
        <v>44936</v>
      </c>
      <c r="H68" s="7">
        <v>0.14703843884491</v>
      </c>
      <c r="I68" s="5"/>
    </row>
    <row r="69" spans="1:9" ht="15">
      <c r="A69" s="3" t="s">
        <v>112</v>
      </c>
      <c r="B69" s="4" t="s">
        <v>81</v>
      </c>
      <c r="C69" s="5" t="s">
        <v>62</v>
      </c>
      <c r="D69" s="6">
        <v>44800</v>
      </c>
      <c r="E69" s="7">
        <v>4</v>
      </c>
      <c r="F69" s="7">
        <v>0.89057060464664195</v>
      </c>
      <c r="G69" s="6">
        <v>45004</v>
      </c>
      <c r="H69" s="7">
        <v>0.24766978894018499</v>
      </c>
      <c r="I69" s="5"/>
    </row>
    <row r="70" spans="1:9" ht="15">
      <c r="A70" s="3" t="s">
        <v>113</v>
      </c>
      <c r="B70" s="4" t="s">
        <v>9</v>
      </c>
      <c r="C70" s="5" t="s">
        <v>10</v>
      </c>
      <c r="D70" s="6">
        <v>44889</v>
      </c>
      <c r="E70" s="7">
        <v>4</v>
      </c>
      <c r="F70" s="7">
        <v>0.64606533640427699</v>
      </c>
      <c r="G70" s="6">
        <v>44977</v>
      </c>
      <c r="H70" s="7">
        <v>0.75502767909149604</v>
      </c>
      <c r="I70" s="5"/>
    </row>
    <row r="71" spans="1:9" ht="15">
      <c r="A71" s="3" t="s">
        <v>114</v>
      </c>
      <c r="B71" s="4" t="s">
        <v>103</v>
      </c>
      <c r="C71" s="5" t="s">
        <v>104</v>
      </c>
      <c r="D71" s="6">
        <v>44574</v>
      </c>
      <c r="E71" s="7">
        <v>5</v>
      </c>
      <c r="F71" s="7">
        <v>2.4408043245797401E-2</v>
      </c>
      <c r="G71" s="6">
        <v>45041</v>
      </c>
      <c r="H71" s="7">
        <v>0.11842008103757801</v>
      </c>
      <c r="I71" s="5"/>
    </row>
    <row r="72" spans="1:9" ht="15">
      <c r="A72" s="3" t="s">
        <v>115</v>
      </c>
      <c r="B72" s="4" t="s">
        <v>61</v>
      </c>
      <c r="C72" s="5" t="s">
        <v>62</v>
      </c>
      <c r="D72" s="6">
        <v>44752</v>
      </c>
      <c r="E72" s="7">
        <v>1</v>
      </c>
      <c r="F72" s="7">
        <v>0.144587962809021</v>
      </c>
      <c r="G72" s="6">
        <v>44974</v>
      </c>
      <c r="H72" s="7">
        <v>0.22337306376263399</v>
      </c>
      <c r="I72" s="5"/>
    </row>
    <row r="73" spans="1:9" ht="15">
      <c r="A73" s="3" t="s">
        <v>116</v>
      </c>
      <c r="B73" s="4" t="s">
        <v>46</v>
      </c>
      <c r="C73" s="5" t="s">
        <v>47</v>
      </c>
      <c r="D73" s="6">
        <v>44786</v>
      </c>
      <c r="E73" s="7">
        <v>7</v>
      </c>
      <c r="F73" s="7">
        <v>1.31744392227479E-2</v>
      </c>
      <c r="G73" s="6">
        <v>45030</v>
      </c>
      <c r="H73" s="7">
        <v>0.97185682841004495</v>
      </c>
      <c r="I73" s="5"/>
    </row>
    <row r="74" spans="1:9" ht="15">
      <c r="A74" s="3" t="s">
        <v>117</v>
      </c>
      <c r="B74" s="4" t="s">
        <v>21</v>
      </c>
      <c r="C74" s="5" t="s">
        <v>22</v>
      </c>
      <c r="D74" s="6">
        <v>44644</v>
      </c>
      <c r="E74" s="7">
        <v>4</v>
      </c>
      <c r="F74" s="7">
        <v>0.81530857906975795</v>
      </c>
      <c r="G74" s="6">
        <v>44954</v>
      </c>
      <c r="H74" s="7">
        <v>0.48260987316073201</v>
      </c>
      <c r="I74" s="5"/>
    </row>
    <row r="75" spans="1:9" ht="15">
      <c r="A75" s="3" t="s">
        <v>118</v>
      </c>
      <c r="B75" s="4" t="s">
        <v>17</v>
      </c>
      <c r="C75" s="5" t="s">
        <v>18</v>
      </c>
      <c r="D75" s="6">
        <v>44554</v>
      </c>
      <c r="E75" s="7">
        <v>6</v>
      </c>
      <c r="F75" s="7">
        <v>0.15491081045699601</v>
      </c>
      <c r="G75" s="6">
        <v>45064</v>
      </c>
      <c r="H75" s="7">
        <v>0.76802453424894601</v>
      </c>
      <c r="I75" s="5"/>
    </row>
    <row r="76" spans="1:9" ht="15">
      <c r="A76" s="3" t="s">
        <v>119</v>
      </c>
      <c r="B76" s="4" t="s">
        <v>58</v>
      </c>
      <c r="C76" s="5" t="s">
        <v>59</v>
      </c>
      <c r="D76" s="6">
        <v>44706</v>
      </c>
      <c r="E76" s="7">
        <v>1</v>
      </c>
      <c r="F76" s="7">
        <v>0.269555056043635</v>
      </c>
      <c r="G76" s="6">
        <v>45000</v>
      </c>
      <c r="H76" s="7">
        <v>0.122182361751799</v>
      </c>
      <c r="I76" s="5"/>
    </row>
    <row r="77" spans="1:9" ht="15">
      <c r="A77" s="3" t="s">
        <v>120</v>
      </c>
      <c r="B77" s="4" t="s">
        <v>15</v>
      </c>
      <c r="C77" s="5" t="s">
        <v>10</v>
      </c>
      <c r="D77" s="6">
        <v>44794</v>
      </c>
      <c r="E77" s="7">
        <v>3</v>
      </c>
      <c r="F77" s="7">
        <v>0.71512622981990404</v>
      </c>
      <c r="G77" s="6">
        <v>45023</v>
      </c>
      <c r="H77" s="7">
        <v>2.82332058926804E-3</v>
      </c>
      <c r="I77" s="5"/>
    </row>
    <row r="78" spans="1:9" ht="15">
      <c r="A78" s="3" t="s">
        <v>121</v>
      </c>
      <c r="B78" s="4" t="s">
        <v>34</v>
      </c>
      <c r="C78" s="5" t="s">
        <v>35</v>
      </c>
      <c r="D78" s="6">
        <v>44423</v>
      </c>
      <c r="E78" s="7">
        <v>5</v>
      </c>
      <c r="F78" s="7">
        <v>0.517478802978105</v>
      </c>
      <c r="G78" s="6">
        <v>44991</v>
      </c>
      <c r="H78" s="7">
        <v>0.194941670945359</v>
      </c>
      <c r="I78" s="5"/>
    </row>
    <row r="79" spans="1:9" ht="15">
      <c r="A79" s="3" t="s">
        <v>122</v>
      </c>
      <c r="B79" s="4" t="s">
        <v>58</v>
      </c>
      <c r="C79" s="5" t="s">
        <v>59</v>
      </c>
      <c r="D79" s="6">
        <v>44270</v>
      </c>
      <c r="E79" s="7">
        <v>3</v>
      </c>
      <c r="F79" s="7">
        <v>0.98933192835650696</v>
      </c>
      <c r="G79" s="6">
        <v>44952</v>
      </c>
      <c r="H79" s="7">
        <v>0.116747383128981</v>
      </c>
      <c r="I79" s="5"/>
    </row>
    <row r="80" spans="1:9" ht="15">
      <c r="A80" s="3" t="s">
        <v>123</v>
      </c>
      <c r="B80" s="4" t="s">
        <v>73</v>
      </c>
      <c r="C80" s="5" t="s">
        <v>74</v>
      </c>
      <c r="D80" s="6">
        <v>44852</v>
      </c>
      <c r="E80" s="7">
        <v>5</v>
      </c>
      <c r="F80" s="7">
        <v>0.32415684712172899</v>
      </c>
      <c r="G80" s="6">
        <v>45051</v>
      </c>
      <c r="H80" s="7">
        <v>0.28398523541759901</v>
      </c>
      <c r="I80" s="5"/>
    </row>
    <row r="81" spans="1:9" ht="15">
      <c r="A81" s="3" t="s">
        <v>124</v>
      </c>
      <c r="B81" s="4" t="s">
        <v>9</v>
      </c>
      <c r="C81" s="5" t="s">
        <v>10</v>
      </c>
      <c r="D81" s="6">
        <v>44343</v>
      </c>
      <c r="E81" s="7">
        <v>6</v>
      </c>
      <c r="F81" s="7">
        <v>0.64559425958074801</v>
      </c>
      <c r="G81" s="6">
        <v>45057</v>
      </c>
      <c r="H81" s="7">
        <v>0.74976354481356899</v>
      </c>
      <c r="I81" s="5"/>
    </row>
    <row r="82" spans="1:9" ht="15">
      <c r="A82" s="3" t="s">
        <v>125</v>
      </c>
      <c r="B82" s="4" t="s">
        <v>103</v>
      </c>
      <c r="C82" s="5" t="s">
        <v>104</v>
      </c>
      <c r="D82" s="6">
        <v>44643</v>
      </c>
      <c r="E82" s="7">
        <v>10</v>
      </c>
      <c r="F82" s="7">
        <v>0.13502577444900801</v>
      </c>
      <c r="G82" s="6">
        <v>45050</v>
      </c>
      <c r="H82" s="7">
        <v>9.7289928257875094E-2</v>
      </c>
      <c r="I82" s="5"/>
    </row>
    <row r="83" spans="1:9" ht="15">
      <c r="A83" s="3" t="s">
        <v>126</v>
      </c>
      <c r="B83" s="4" t="s">
        <v>43</v>
      </c>
      <c r="C83" s="5" t="s">
        <v>44</v>
      </c>
      <c r="D83" s="6">
        <v>44353</v>
      </c>
      <c r="E83" s="7">
        <v>8</v>
      </c>
      <c r="F83" s="7">
        <v>0.74864767306151003</v>
      </c>
      <c r="G83" s="6">
        <v>45075</v>
      </c>
      <c r="H83" s="7">
        <v>0.91487830622236999</v>
      </c>
      <c r="I83" s="5"/>
    </row>
    <row r="84" spans="1:9" ht="15">
      <c r="A84" s="3" t="s">
        <v>127</v>
      </c>
      <c r="B84" s="4" t="s">
        <v>49</v>
      </c>
      <c r="C84" s="5" t="s">
        <v>50</v>
      </c>
      <c r="D84" s="6">
        <v>44703</v>
      </c>
      <c r="E84" s="7">
        <v>1</v>
      </c>
      <c r="F84" s="7">
        <v>0.105161391848884</v>
      </c>
      <c r="G84" s="6">
        <v>45054</v>
      </c>
      <c r="H84" s="7">
        <v>0.22690729464404399</v>
      </c>
      <c r="I84" s="5"/>
    </row>
    <row r="85" spans="1:9" ht="15">
      <c r="A85" s="3" t="s">
        <v>128</v>
      </c>
      <c r="B85" s="4" t="s">
        <v>129</v>
      </c>
      <c r="C85" s="5" t="s">
        <v>22</v>
      </c>
      <c r="D85" s="6">
        <v>44742</v>
      </c>
      <c r="E85" s="7">
        <v>6</v>
      </c>
      <c r="F85" s="7">
        <v>0.11408685507641</v>
      </c>
      <c r="G85" s="6">
        <v>44954</v>
      </c>
      <c r="H85" s="7">
        <v>0.33571676903915298</v>
      </c>
      <c r="I85" s="5"/>
    </row>
    <row r="86" spans="1:9" ht="15">
      <c r="A86" s="3" t="s">
        <v>130</v>
      </c>
      <c r="B86" s="4" t="s">
        <v>61</v>
      </c>
      <c r="C86" s="5" t="s">
        <v>62</v>
      </c>
      <c r="D86" s="6">
        <v>44600</v>
      </c>
      <c r="E86" s="7">
        <v>1</v>
      </c>
      <c r="F86" s="7">
        <v>0.58372843681935904</v>
      </c>
      <c r="G86" s="6">
        <v>44997</v>
      </c>
      <c r="H86" s="7">
        <v>0.38186645762982302</v>
      </c>
      <c r="I86" s="5"/>
    </row>
    <row r="87" spans="1:9" ht="15">
      <c r="A87" s="3" t="s">
        <v>131</v>
      </c>
      <c r="B87" s="4" t="s">
        <v>129</v>
      </c>
      <c r="C87" s="5" t="s">
        <v>22</v>
      </c>
      <c r="D87" s="6">
        <v>44721</v>
      </c>
      <c r="E87" s="7">
        <v>6</v>
      </c>
      <c r="F87" s="7">
        <v>1.6069181318315098E-2</v>
      </c>
      <c r="G87" s="6">
        <v>44928</v>
      </c>
      <c r="H87" s="7">
        <v>0.93551003990677095</v>
      </c>
      <c r="I87" s="5"/>
    </row>
    <row r="88" spans="1:9" ht="15">
      <c r="A88" s="3" t="s">
        <v>132</v>
      </c>
      <c r="B88" s="4" t="s">
        <v>103</v>
      </c>
      <c r="C88" s="5" t="s">
        <v>104</v>
      </c>
      <c r="D88" s="6">
        <v>44544</v>
      </c>
      <c r="E88" s="7">
        <v>7</v>
      </c>
      <c r="F88" s="7">
        <v>0.77483286137645402</v>
      </c>
      <c r="G88" s="6">
        <v>44977</v>
      </c>
      <c r="H88" s="7">
        <v>0.83972936204120796</v>
      </c>
      <c r="I88" s="5"/>
    </row>
    <row r="89" spans="1:9" ht="15">
      <c r="A89" s="3" t="s">
        <v>133</v>
      </c>
      <c r="B89" s="4" t="s">
        <v>34</v>
      </c>
      <c r="C89" s="5" t="s">
        <v>35</v>
      </c>
      <c r="D89" s="6">
        <v>44304</v>
      </c>
      <c r="E89" s="7">
        <v>6</v>
      </c>
      <c r="F89" s="7">
        <v>0.83415711448827101</v>
      </c>
      <c r="G89" s="6">
        <v>45032</v>
      </c>
      <c r="H89" s="7">
        <v>0.73754903864989096</v>
      </c>
      <c r="I89" s="5"/>
    </row>
    <row r="90" spans="1:9" ht="15">
      <c r="A90" s="3" t="s">
        <v>134</v>
      </c>
      <c r="B90" s="4" t="s">
        <v>15</v>
      </c>
      <c r="C90" s="5" t="s">
        <v>10</v>
      </c>
      <c r="D90" s="6">
        <v>44285</v>
      </c>
      <c r="E90" s="7">
        <v>7</v>
      </c>
      <c r="F90" s="7">
        <v>0.27349998025771599</v>
      </c>
      <c r="G90" s="6">
        <v>45056</v>
      </c>
      <c r="H90" s="7">
        <v>0.398707058551939</v>
      </c>
      <c r="I90" s="5"/>
    </row>
    <row r="91" spans="1:9" ht="15">
      <c r="A91" s="3" t="s">
        <v>135</v>
      </c>
      <c r="B91" s="4" t="s">
        <v>21</v>
      </c>
      <c r="C91" s="5" t="s">
        <v>22</v>
      </c>
      <c r="D91" s="6">
        <v>44279</v>
      </c>
      <c r="E91" s="7">
        <v>10</v>
      </c>
      <c r="F91" s="7">
        <v>0.17894362318854701</v>
      </c>
      <c r="G91" s="6">
        <v>45026</v>
      </c>
      <c r="H91" s="7">
        <v>0.27983535659688702</v>
      </c>
      <c r="I91" s="5"/>
    </row>
    <row r="92" spans="1:9" ht="15">
      <c r="A92" s="3" t="s">
        <v>136</v>
      </c>
      <c r="B92" s="4" t="s">
        <v>9</v>
      </c>
      <c r="C92" s="5" t="s">
        <v>10</v>
      </c>
      <c r="D92" s="6">
        <v>44206</v>
      </c>
      <c r="E92" s="7">
        <v>2</v>
      </c>
      <c r="F92" s="7">
        <v>0.90504227111458202</v>
      </c>
      <c r="G92" s="6">
        <v>44957</v>
      </c>
      <c r="H92" s="7">
        <v>0.45883084719257899</v>
      </c>
      <c r="I92" s="5"/>
    </row>
    <row r="93" spans="1:9" ht="15">
      <c r="A93" s="3" t="s">
        <v>137</v>
      </c>
      <c r="B93" s="4" t="s">
        <v>58</v>
      </c>
      <c r="C93" s="5" t="s">
        <v>59</v>
      </c>
      <c r="D93" s="6">
        <v>44557</v>
      </c>
      <c r="E93" s="7">
        <v>4</v>
      </c>
      <c r="F93" s="7">
        <v>3.6105377236760302E-3</v>
      </c>
      <c r="G93" s="6">
        <v>44993</v>
      </c>
      <c r="H93" s="7">
        <v>0.430410454177235</v>
      </c>
      <c r="I93" s="5"/>
    </row>
    <row r="94" spans="1:9" ht="15">
      <c r="A94" s="3" t="s">
        <v>138</v>
      </c>
      <c r="B94" s="4" t="s">
        <v>81</v>
      </c>
      <c r="C94" s="5" t="s">
        <v>62</v>
      </c>
      <c r="D94" s="6">
        <v>44366</v>
      </c>
      <c r="E94" s="7">
        <v>2</v>
      </c>
      <c r="F94" s="7">
        <v>0.256532208615462</v>
      </c>
      <c r="G94" s="6">
        <v>44975</v>
      </c>
      <c r="H94" s="7">
        <v>0.25683090454434099</v>
      </c>
      <c r="I94" s="5"/>
    </row>
    <row r="95" spans="1:9" ht="15">
      <c r="A95" s="3" t="s">
        <v>139</v>
      </c>
      <c r="B95" s="4" t="s">
        <v>103</v>
      </c>
      <c r="C95" s="5" t="s">
        <v>104</v>
      </c>
      <c r="D95" s="6">
        <v>44250</v>
      </c>
      <c r="E95" s="7">
        <v>5</v>
      </c>
      <c r="F95" s="7">
        <v>0.70021844930653598</v>
      </c>
      <c r="G95" s="6">
        <v>45008</v>
      </c>
      <c r="H95" s="7">
        <v>0.61187665279577597</v>
      </c>
      <c r="I95" s="5"/>
    </row>
    <row r="96" spans="1:9" ht="15">
      <c r="A96" s="3" t="s">
        <v>140</v>
      </c>
      <c r="B96" s="4" t="s">
        <v>21</v>
      </c>
      <c r="C96" s="5" t="s">
        <v>22</v>
      </c>
      <c r="D96" s="6">
        <v>44235</v>
      </c>
      <c r="E96" s="7">
        <v>2</v>
      </c>
      <c r="F96" s="7">
        <v>0.86236623667253698</v>
      </c>
      <c r="G96" s="6">
        <v>45015</v>
      </c>
      <c r="H96" s="7">
        <v>0.56413054876588398</v>
      </c>
      <c r="I96" s="5"/>
    </row>
    <row r="97" spans="1:9" ht="15">
      <c r="A97" s="3" t="s">
        <v>141</v>
      </c>
      <c r="B97" s="4" t="s">
        <v>129</v>
      </c>
      <c r="C97" s="5" t="s">
        <v>22</v>
      </c>
      <c r="D97" s="6">
        <v>44774</v>
      </c>
      <c r="E97" s="7">
        <v>5</v>
      </c>
      <c r="F97" s="7">
        <v>0.309379274915278</v>
      </c>
      <c r="G97" s="6">
        <v>45015</v>
      </c>
      <c r="H97" s="7">
        <v>6.4512653240185102E-3</v>
      </c>
      <c r="I97" s="5"/>
    </row>
    <row r="98" spans="1:9" ht="15">
      <c r="A98" s="3" t="s">
        <v>142</v>
      </c>
      <c r="B98" s="4" t="s">
        <v>103</v>
      </c>
      <c r="C98" s="5" t="s">
        <v>104</v>
      </c>
      <c r="D98" s="6">
        <v>44396</v>
      </c>
      <c r="E98" s="7">
        <v>7</v>
      </c>
      <c r="F98" s="7">
        <v>0.55211790295911001</v>
      </c>
      <c r="G98" s="6">
        <v>45011</v>
      </c>
      <c r="H98" s="7">
        <v>0.33871055216854301</v>
      </c>
      <c r="I98" s="5"/>
    </row>
    <row r="99" spans="1:9" ht="15">
      <c r="A99" s="3" t="s">
        <v>143</v>
      </c>
      <c r="B99" s="4" t="s">
        <v>129</v>
      </c>
      <c r="C99" s="5" t="s">
        <v>22</v>
      </c>
      <c r="D99" s="6">
        <v>44491</v>
      </c>
      <c r="E99" s="7">
        <v>4</v>
      </c>
      <c r="F99" s="7">
        <v>0.20150989296011099</v>
      </c>
      <c r="G99" s="6">
        <v>45067</v>
      </c>
      <c r="H99" s="7">
        <v>0.23936851527945999</v>
      </c>
      <c r="I99" s="5"/>
    </row>
    <row r="100" spans="1:9" ht="15">
      <c r="A100" s="3" t="s">
        <v>144</v>
      </c>
      <c r="B100" s="4" t="s">
        <v>15</v>
      </c>
      <c r="C100" s="5" t="s">
        <v>10</v>
      </c>
      <c r="D100" s="6">
        <v>44534</v>
      </c>
      <c r="E100" s="7">
        <v>5</v>
      </c>
      <c r="F100" s="7">
        <v>0.18484009932934201</v>
      </c>
      <c r="G100" s="6">
        <v>44952</v>
      </c>
      <c r="H100" s="7">
        <v>0.17511595791935999</v>
      </c>
      <c r="I100" s="5"/>
    </row>
    <row r="101" spans="1:9" ht="15">
      <c r="A101" s="3" t="s">
        <v>145</v>
      </c>
      <c r="B101" s="4" t="s">
        <v>30</v>
      </c>
      <c r="C101" s="5" t="s">
        <v>31</v>
      </c>
      <c r="D101" s="6">
        <v>44872</v>
      </c>
      <c r="E101" s="7">
        <v>6</v>
      </c>
      <c r="F101" s="7">
        <v>0.34955930087119302</v>
      </c>
      <c r="G101" s="6">
        <v>44929</v>
      </c>
      <c r="H101" s="7">
        <v>0.53327527116873796</v>
      </c>
      <c r="I101" s="5"/>
    </row>
    <row r="102" spans="1:9" ht="15">
      <c r="A102" s="3" t="s">
        <v>146</v>
      </c>
      <c r="B102" s="4" t="s">
        <v>103</v>
      </c>
      <c r="C102" s="5" t="s">
        <v>104</v>
      </c>
      <c r="D102" s="6">
        <v>44468</v>
      </c>
      <c r="E102" s="7">
        <v>3</v>
      </c>
      <c r="F102" s="7">
        <v>0.93189165277683395</v>
      </c>
      <c r="G102" s="6">
        <v>44962</v>
      </c>
      <c r="H102" s="7">
        <v>2.43785689040747E-2</v>
      </c>
      <c r="I102" s="5"/>
    </row>
    <row r="103" spans="1:9" ht="15">
      <c r="A103" s="3" t="s">
        <v>147</v>
      </c>
      <c r="B103" s="4" t="s">
        <v>73</v>
      </c>
      <c r="C103" s="5" t="s">
        <v>74</v>
      </c>
      <c r="D103" s="6">
        <v>44921</v>
      </c>
      <c r="E103" s="7">
        <v>10</v>
      </c>
      <c r="F103" s="7">
        <v>0.68735083469695002</v>
      </c>
      <c r="G103" s="6">
        <v>44990</v>
      </c>
      <c r="H103" s="7">
        <v>0.41787841201432302</v>
      </c>
      <c r="I103" s="5"/>
    </row>
    <row r="104" spans="1:9" ht="15">
      <c r="A104" s="3" t="s">
        <v>148</v>
      </c>
      <c r="B104" s="4" t="s">
        <v>39</v>
      </c>
      <c r="C104" s="5" t="s">
        <v>40</v>
      </c>
      <c r="D104" s="6">
        <v>44605</v>
      </c>
      <c r="E104" s="7">
        <v>5</v>
      </c>
      <c r="F104" s="7">
        <v>0.17493546348643599</v>
      </c>
      <c r="G104" s="6">
        <v>45001</v>
      </c>
      <c r="H104" s="7">
        <v>0.83666855090333903</v>
      </c>
      <c r="I104" s="5"/>
    </row>
    <row r="105" spans="1:9" ht="15">
      <c r="A105" s="3" t="s">
        <v>149</v>
      </c>
      <c r="B105" s="4" t="s">
        <v>103</v>
      </c>
      <c r="C105" s="5" t="s">
        <v>104</v>
      </c>
      <c r="D105" s="6">
        <v>44659</v>
      </c>
      <c r="E105" s="7">
        <v>7</v>
      </c>
      <c r="F105" s="7">
        <v>0.75215132834364595</v>
      </c>
      <c r="G105" s="6">
        <v>45051</v>
      </c>
      <c r="H105" s="7">
        <v>2.6168363795351798E-2</v>
      </c>
      <c r="I105" s="5"/>
    </row>
    <row r="106" spans="1:9" ht="15">
      <c r="A106" s="3" t="s">
        <v>150</v>
      </c>
      <c r="B106" s="4" t="s">
        <v>39</v>
      </c>
      <c r="C106" s="5" t="s">
        <v>40</v>
      </c>
      <c r="D106" s="6">
        <v>44263</v>
      </c>
      <c r="E106" s="7">
        <v>1</v>
      </c>
      <c r="F106" s="7">
        <v>0.30953917056170199</v>
      </c>
      <c r="G106" s="6">
        <v>45058</v>
      </c>
      <c r="H106" s="7">
        <v>0.66043948995340296</v>
      </c>
      <c r="I106" s="5"/>
    </row>
    <row r="107" spans="1:9" ht="15">
      <c r="A107" s="3" t="s">
        <v>151</v>
      </c>
      <c r="B107" s="4" t="s">
        <v>61</v>
      </c>
      <c r="C107" s="5" t="s">
        <v>62</v>
      </c>
      <c r="D107" s="6">
        <v>44422</v>
      </c>
      <c r="E107" s="7">
        <v>10</v>
      </c>
      <c r="F107" s="7">
        <v>0.62147829765565299</v>
      </c>
      <c r="G107" s="6">
        <v>45045</v>
      </c>
      <c r="H107" s="7">
        <v>0.44466276095616802</v>
      </c>
      <c r="I107" s="5"/>
    </row>
    <row r="108" spans="1:9" ht="15">
      <c r="A108" s="3" t="s">
        <v>152</v>
      </c>
      <c r="B108" s="4" t="s">
        <v>58</v>
      </c>
      <c r="C108" s="5" t="s">
        <v>59</v>
      </c>
      <c r="D108" s="6">
        <v>44903</v>
      </c>
      <c r="E108" s="7">
        <v>7</v>
      </c>
      <c r="F108" s="7">
        <v>0.60752716500644899</v>
      </c>
      <c r="G108" s="6">
        <v>45029</v>
      </c>
      <c r="H108" s="7">
        <v>0.90286839870973001</v>
      </c>
      <c r="I108" s="5"/>
    </row>
    <row r="109" spans="1:9" ht="15">
      <c r="A109" s="3" t="s">
        <v>153</v>
      </c>
      <c r="B109" s="4" t="s">
        <v>46</v>
      </c>
      <c r="C109" s="5" t="s">
        <v>47</v>
      </c>
      <c r="D109" s="6">
        <v>44810</v>
      </c>
      <c r="E109" s="7">
        <v>10</v>
      </c>
      <c r="F109" s="7">
        <v>8.0126723415399101E-2</v>
      </c>
      <c r="G109" s="6">
        <v>44973</v>
      </c>
      <c r="H109" s="7">
        <v>0.51635999068168204</v>
      </c>
      <c r="I109" s="5"/>
    </row>
    <row r="110" spans="1:9" ht="15">
      <c r="A110" s="3" t="s">
        <v>154</v>
      </c>
      <c r="B110" s="4" t="s">
        <v>21</v>
      </c>
      <c r="C110" s="5" t="s">
        <v>22</v>
      </c>
      <c r="D110" s="6">
        <v>44716</v>
      </c>
      <c r="E110" s="7">
        <v>1</v>
      </c>
      <c r="F110" s="7">
        <v>0.165768699711766</v>
      </c>
      <c r="G110" s="6">
        <v>44958</v>
      </c>
      <c r="H110" s="7">
        <v>0.35219920122081899</v>
      </c>
      <c r="I110" s="5"/>
    </row>
    <row r="111" spans="1:9" ht="15">
      <c r="A111" s="3" t="s">
        <v>155</v>
      </c>
      <c r="B111" s="4" t="s">
        <v>58</v>
      </c>
      <c r="C111" s="5" t="s">
        <v>59</v>
      </c>
      <c r="D111" s="6">
        <v>44276</v>
      </c>
      <c r="E111" s="7">
        <v>7</v>
      </c>
      <c r="F111" s="7">
        <v>0.95038285910889397</v>
      </c>
      <c r="G111" s="6">
        <v>45067</v>
      </c>
      <c r="H111" s="7">
        <v>0.493774747227402</v>
      </c>
      <c r="I111" s="5"/>
    </row>
    <row r="112" spans="1:9" ht="15">
      <c r="A112" s="3" t="s">
        <v>156</v>
      </c>
      <c r="B112" s="4" t="s">
        <v>17</v>
      </c>
      <c r="C112" s="5" t="s">
        <v>18</v>
      </c>
      <c r="D112" s="6">
        <v>44709</v>
      </c>
      <c r="E112" s="7">
        <v>8</v>
      </c>
      <c r="F112" s="7">
        <v>0.34324624551472199</v>
      </c>
      <c r="G112" s="6">
        <v>44980</v>
      </c>
      <c r="H112" s="7">
        <v>5.5941217861464797E-2</v>
      </c>
      <c r="I112" s="5"/>
    </row>
    <row r="113" spans="1:9" ht="15">
      <c r="A113" s="3" t="s">
        <v>157</v>
      </c>
      <c r="B113" s="4" t="s">
        <v>58</v>
      </c>
      <c r="C113" s="5" t="s">
        <v>59</v>
      </c>
      <c r="D113" s="6">
        <v>44907</v>
      </c>
      <c r="E113" s="7">
        <v>9</v>
      </c>
      <c r="F113" s="7">
        <v>0.88394112549340798</v>
      </c>
      <c r="G113" s="6">
        <v>44949</v>
      </c>
      <c r="H113" s="7">
        <v>0.170650898099275</v>
      </c>
      <c r="I113" s="5"/>
    </row>
    <row r="114" spans="1:9" ht="15">
      <c r="A114" s="3" t="s">
        <v>158</v>
      </c>
      <c r="B114" s="4" t="s">
        <v>12</v>
      </c>
      <c r="C114" s="5" t="s">
        <v>13</v>
      </c>
      <c r="D114" s="6">
        <v>44578</v>
      </c>
      <c r="E114" s="7">
        <v>2</v>
      </c>
      <c r="F114" s="7">
        <v>0.19124266932346201</v>
      </c>
      <c r="G114" s="6">
        <v>44953</v>
      </c>
      <c r="H114" s="7">
        <v>0.44988838372928502</v>
      </c>
      <c r="I114" s="5"/>
    </row>
    <row r="115" spans="1:9" ht="15">
      <c r="A115" s="3" t="s">
        <v>159</v>
      </c>
      <c r="B115" s="4" t="s">
        <v>43</v>
      </c>
      <c r="C115" s="5" t="s">
        <v>44</v>
      </c>
      <c r="D115" s="6">
        <v>44324</v>
      </c>
      <c r="E115" s="7">
        <v>9</v>
      </c>
      <c r="F115" s="7">
        <v>0.70237024955138705</v>
      </c>
      <c r="G115" s="6">
        <v>45039</v>
      </c>
      <c r="H115" s="7">
        <v>0.23474526869976101</v>
      </c>
      <c r="I115" s="5"/>
    </row>
    <row r="116" spans="1:9" ht="15">
      <c r="A116" s="3" t="s">
        <v>160</v>
      </c>
      <c r="B116" s="4" t="s">
        <v>24</v>
      </c>
      <c r="C116" s="5" t="s">
        <v>25</v>
      </c>
      <c r="D116" s="6">
        <v>44464</v>
      </c>
      <c r="E116" s="7">
        <v>1</v>
      </c>
      <c r="F116" s="7">
        <v>0.47664293083306503</v>
      </c>
      <c r="G116" s="6">
        <v>44998</v>
      </c>
      <c r="H116" s="7">
        <v>0.23032087534575099</v>
      </c>
      <c r="I116" s="5"/>
    </row>
    <row r="117" spans="1:9" ht="15">
      <c r="A117" s="3" t="s">
        <v>161</v>
      </c>
      <c r="B117" s="4" t="s">
        <v>61</v>
      </c>
      <c r="C117" s="5" t="s">
        <v>62</v>
      </c>
      <c r="D117" s="6">
        <v>44581</v>
      </c>
      <c r="E117" s="7">
        <v>8</v>
      </c>
      <c r="F117" s="7">
        <v>0.52894618812607497</v>
      </c>
      <c r="G117" s="6">
        <v>44998</v>
      </c>
      <c r="H117" s="7">
        <v>0.14894391596640999</v>
      </c>
      <c r="I117" s="5"/>
    </row>
    <row r="118" spans="1:9" ht="15">
      <c r="A118" s="3" t="s">
        <v>162</v>
      </c>
      <c r="B118" s="4" t="s">
        <v>103</v>
      </c>
      <c r="C118" s="5" t="s">
        <v>104</v>
      </c>
      <c r="D118" s="6">
        <v>44595</v>
      </c>
      <c r="E118" s="7">
        <v>1</v>
      </c>
      <c r="F118" s="7">
        <v>0.90771622925444195</v>
      </c>
      <c r="G118" s="6">
        <v>44956</v>
      </c>
      <c r="H118" s="7">
        <v>0.76439006848756197</v>
      </c>
      <c r="I118" s="5"/>
    </row>
    <row r="119" spans="1:9" ht="15">
      <c r="A119" s="3" t="s">
        <v>163</v>
      </c>
      <c r="B119" s="4" t="s">
        <v>54</v>
      </c>
      <c r="C119" s="5" t="s">
        <v>55</v>
      </c>
      <c r="D119" s="6">
        <v>44625</v>
      </c>
      <c r="E119" s="7">
        <v>4</v>
      </c>
      <c r="F119" s="7">
        <v>0.93532778717298004</v>
      </c>
      <c r="G119" s="6">
        <v>44933</v>
      </c>
      <c r="H119" s="7">
        <v>2.9378328012187802E-2</v>
      </c>
      <c r="I119" s="5"/>
    </row>
    <row r="120" spans="1:9" ht="15">
      <c r="A120" s="3" t="s">
        <v>164</v>
      </c>
      <c r="B120" s="4" t="s">
        <v>9</v>
      </c>
      <c r="C120" s="5" t="s">
        <v>10</v>
      </c>
      <c r="D120" s="6">
        <v>44801</v>
      </c>
      <c r="E120" s="7">
        <v>6</v>
      </c>
      <c r="F120" s="7">
        <v>0.103932010083317</v>
      </c>
      <c r="G120" s="6">
        <v>44985</v>
      </c>
      <c r="H120" s="8">
        <v>6.0761804468123501E-5</v>
      </c>
      <c r="I120" s="5"/>
    </row>
    <row r="121" spans="1:9" ht="15">
      <c r="A121" s="3" t="s">
        <v>165</v>
      </c>
      <c r="B121" s="4" t="s">
        <v>15</v>
      </c>
      <c r="C121" s="5" t="s">
        <v>10</v>
      </c>
      <c r="D121" s="6">
        <v>44589</v>
      </c>
      <c r="E121" s="7">
        <v>3</v>
      </c>
      <c r="F121" s="7">
        <v>0.33696098865178298</v>
      </c>
      <c r="G121" s="6">
        <v>45034</v>
      </c>
      <c r="H121" s="7">
        <v>0.68587611661549097</v>
      </c>
      <c r="I121" s="5"/>
    </row>
    <row r="122" spans="1:9" ht="15">
      <c r="A122" s="3" t="s">
        <v>166</v>
      </c>
      <c r="B122" s="4" t="s">
        <v>46</v>
      </c>
      <c r="C122" s="5" t="s">
        <v>47</v>
      </c>
      <c r="D122" s="6">
        <v>44733</v>
      </c>
      <c r="E122" s="7">
        <v>9</v>
      </c>
      <c r="F122" s="7">
        <v>0.32825674154548301</v>
      </c>
      <c r="G122" s="6">
        <v>44981</v>
      </c>
      <c r="H122" s="7">
        <v>0.48045519677837101</v>
      </c>
      <c r="I122" s="5"/>
    </row>
    <row r="123" spans="1:9" ht="15">
      <c r="A123" s="3" t="s">
        <v>167</v>
      </c>
      <c r="B123" s="4" t="s">
        <v>17</v>
      </c>
      <c r="C123" s="5" t="s">
        <v>18</v>
      </c>
      <c r="D123" s="6">
        <v>44879</v>
      </c>
      <c r="E123" s="7">
        <v>10</v>
      </c>
      <c r="F123" s="7">
        <v>0.47307005712237998</v>
      </c>
      <c r="G123" s="6">
        <v>44937</v>
      </c>
      <c r="H123" s="7">
        <v>0.10169187940690801</v>
      </c>
      <c r="I123" s="5"/>
    </row>
    <row r="124" spans="1:9" ht="15">
      <c r="A124" s="3" t="s">
        <v>168</v>
      </c>
      <c r="B124" s="4" t="s">
        <v>34</v>
      </c>
      <c r="C124" s="5" t="s">
        <v>35</v>
      </c>
      <c r="D124" s="6">
        <v>44371</v>
      </c>
      <c r="E124" s="7">
        <v>9</v>
      </c>
      <c r="F124" s="7">
        <v>0.71248835178386805</v>
      </c>
      <c r="G124" s="6">
        <v>44975</v>
      </c>
      <c r="H124" s="7">
        <v>0.42914106932160101</v>
      </c>
      <c r="I124" s="5"/>
    </row>
    <row r="125" spans="1:9" ht="15">
      <c r="A125" s="3" t="s">
        <v>169</v>
      </c>
      <c r="B125" s="4" t="s">
        <v>27</v>
      </c>
      <c r="C125" s="5" t="s">
        <v>28</v>
      </c>
      <c r="D125" s="6">
        <v>44792</v>
      </c>
      <c r="E125" s="7">
        <v>1</v>
      </c>
      <c r="F125" s="7">
        <v>0.87147093954098998</v>
      </c>
      <c r="G125" s="6">
        <v>44967</v>
      </c>
      <c r="H125" s="7">
        <v>0.35443622359295701</v>
      </c>
      <c r="I125" s="5"/>
    </row>
    <row r="126" spans="1:9" ht="15">
      <c r="A126" s="3" t="s">
        <v>170</v>
      </c>
      <c r="B126" s="4" t="s">
        <v>12</v>
      </c>
      <c r="C126" s="5" t="s">
        <v>13</v>
      </c>
      <c r="D126" s="6">
        <v>44272</v>
      </c>
      <c r="E126" s="7">
        <v>6</v>
      </c>
      <c r="F126" s="7">
        <v>5.4464754581670202E-2</v>
      </c>
      <c r="G126" s="6">
        <v>45013</v>
      </c>
      <c r="H126" s="7">
        <v>0.49434155447053002</v>
      </c>
      <c r="I126" s="5"/>
    </row>
    <row r="127" spans="1:9" ht="15">
      <c r="A127" s="3" t="s">
        <v>171</v>
      </c>
      <c r="B127" s="4" t="s">
        <v>103</v>
      </c>
      <c r="C127" s="5" t="s">
        <v>104</v>
      </c>
      <c r="D127" s="6">
        <v>44886</v>
      </c>
      <c r="E127" s="7">
        <v>8</v>
      </c>
      <c r="F127" s="7">
        <v>0.46539821567982897</v>
      </c>
      <c r="G127" s="6">
        <v>45038</v>
      </c>
      <c r="H127" s="7">
        <v>0.39766402949830199</v>
      </c>
      <c r="I127" s="5"/>
    </row>
    <row r="128" spans="1:9" ht="15">
      <c r="A128" s="3" t="s">
        <v>172</v>
      </c>
      <c r="B128" s="4" t="s">
        <v>58</v>
      </c>
      <c r="C128" s="5" t="s">
        <v>59</v>
      </c>
      <c r="D128" s="6">
        <v>44380</v>
      </c>
      <c r="E128" s="7">
        <v>2</v>
      </c>
      <c r="F128" s="7">
        <v>0.41769016811982401</v>
      </c>
      <c r="G128" s="6">
        <v>44990</v>
      </c>
      <c r="H128" s="7">
        <v>0.67060305745283799</v>
      </c>
      <c r="I128" s="5"/>
    </row>
    <row r="129" spans="1:9" ht="15">
      <c r="A129" s="3" t="s">
        <v>173</v>
      </c>
      <c r="B129" s="4" t="s">
        <v>46</v>
      </c>
      <c r="C129" s="5" t="s">
        <v>47</v>
      </c>
      <c r="D129" s="6">
        <v>44661</v>
      </c>
      <c r="E129" s="7">
        <v>5</v>
      </c>
      <c r="F129" s="7">
        <v>0.90898321519765801</v>
      </c>
      <c r="G129" s="6">
        <v>45067</v>
      </c>
      <c r="H129" s="7">
        <v>0.71076510162728801</v>
      </c>
      <c r="I129" s="5"/>
    </row>
    <row r="130" spans="1:9" ht="15">
      <c r="A130" s="3" t="s">
        <v>174</v>
      </c>
      <c r="B130" s="4" t="s">
        <v>103</v>
      </c>
      <c r="C130" s="5" t="s">
        <v>104</v>
      </c>
      <c r="D130" s="6">
        <v>44297</v>
      </c>
      <c r="E130" s="7">
        <v>2</v>
      </c>
      <c r="F130" s="7">
        <v>2.2277472344418001E-2</v>
      </c>
      <c r="G130" s="6">
        <v>45053</v>
      </c>
      <c r="H130" s="7">
        <v>0.31572522679826798</v>
      </c>
      <c r="I130" s="5"/>
    </row>
    <row r="131" spans="1:9" ht="15">
      <c r="A131" s="3" t="s">
        <v>175</v>
      </c>
      <c r="B131" s="4" t="s">
        <v>15</v>
      </c>
      <c r="C131" s="5" t="s">
        <v>10</v>
      </c>
      <c r="D131" s="6">
        <v>44223</v>
      </c>
      <c r="E131" s="7">
        <v>10</v>
      </c>
      <c r="F131" s="7">
        <v>4.84656763549157E-2</v>
      </c>
      <c r="G131" s="6">
        <v>45041</v>
      </c>
      <c r="H131" s="7">
        <v>0.76568330987062005</v>
      </c>
      <c r="I131" s="5"/>
    </row>
    <row r="132" spans="1:9" ht="15">
      <c r="A132" s="3" t="s">
        <v>176</v>
      </c>
      <c r="B132" s="4" t="s">
        <v>73</v>
      </c>
      <c r="C132" s="5" t="s">
        <v>74</v>
      </c>
      <c r="D132" s="6">
        <v>44616</v>
      </c>
      <c r="E132" s="7">
        <v>10</v>
      </c>
      <c r="F132" s="7">
        <v>0.29076178482231801</v>
      </c>
      <c r="G132" s="6">
        <v>44945</v>
      </c>
      <c r="H132" s="7">
        <v>0.33143123502147698</v>
      </c>
      <c r="I132" s="5"/>
    </row>
    <row r="133" spans="1:9" ht="15">
      <c r="A133" s="3" t="s">
        <v>177</v>
      </c>
      <c r="B133" s="4" t="s">
        <v>81</v>
      </c>
      <c r="C133" s="5" t="s">
        <v>62</v>
      </c>
      <c r="D133" s="6">
        <v>44398</v>
      </c>
      <c r="E133" s="7">
        <v>6</v>
      </c>
      <c r="F133" s="7">
        <v>0.74483031602755301</v>
      </c>
      <c r="G133" s="6">
        <v>45067</v>
      </c>
      <c r="H133" s="7">
        <v>0.45618689536000101</v>
      </c>
      <c r="I133" s="5"/>
    </row>
    <row r="134" spans="1:9" ht="15">
      <c r="A134" s="3" t="s">
        <v>178</v>
      </c>
      <c r="B134" s="4" t="s">
        <v>30</v>
      </c>
      <c r="C134" s="5" t="s">
        <v>31</v>
      </c>
      <c r="D134" s="6">
        <v>44244</v>
      </c>
      <c r="E134" s="7">
        <v>2</v>
      </c>
      <c r="F134" s="7">
        <v>0.55145811024395297</v>
      </c>
      <c r="G134" s="6">
        <v>44938</v>
      </c>
      <c r="H134" s="7">
        <v>0.43942741221319298</v>
      </c>
      <c r="I134" s="5"/>
    </row>
    <row r="135" spans="1:9" ht="15">
      <c r="A135" s="3" t="s">
        <v>179</v>
      </c>
      <c r="B135" s="4" t="s">
        <v>34</v>
      </c>
      <c r="C135" s="5" t="s">
        <v>35</v>
      </c>
      <c r="D135" s="6">
        <v>44715</v>
      </c>
      <c r="E135" s="7">
        <v>2</v>
      </c>
      <c r="F135" s="7">
        <v>0.75204781971908696</v>
      </c>
      <c r="G135" s="6">
        <v>45016</v>
      </c>
      <c r="H135" s="7">
        <v>0.46296822834011098</v>
      </c>
      <c r="I135" s="5"/>
    </row>
    <row r="136" spans="1:9" ht="15">
      <c r="A136" s="3" t="s">
        <v>180</v>
      </c>
      <c r="B136" s="4" t="s">
        <v>61</v>
      </c>
      <c r="C136" s="5" t="s">
        <v>62</v>
      </c>
      <c r="D136" s="6">
        <v>44225</v>
      </c>
      <c r="E136" s="7">
        <v>7</v>
      </c>
      <c r="F136" s="7">
        <v>0.47691846634392299</v>
      </c>
      <c r="G136" s="6">
        <v>44981</v>
      </c>
      <c r="H136" s="7">
        <v>0.46204966570717498</v>
      </c>
      <c r="I136" s="5"/>
    </row>
    <row r="137" spans="1:9" ht="15">
      <c r="A137" s="3" t="s">
        <v>181</v>
      </c>
      <c r="B137" s="4" t="s">
        <v>129</v>
      </c>
      <c r="C137" s="5" t="s">
        <v>22</v>
      </c>
      <c r="D137" s="6">
        <v>44442</v>
      </c>
      <c r="E137" s="7">
        <v>9</v>
      </c>
      <c r="F137" s="7">
        <v>0.351563700735118</v>
      </c>
      <c r="G137" s="6">
        <v>45023</v>
      </c>
      <c r="H137" s="7">
        <v>0.95442216883254405</v>
      </c>
      <c r="I137" s="5"/>
    </row>
    <row r="138" spans="1:9" ht="15">
      <c r="A138" s="3" t="s">
        <v>182</v>
      </c>
      <c r="B138" s="4" t="s">
        <v>34</v>
      </c>
      <c r="C138" s="5" t="s">
        <v>35</v>
      </c>
      <c r="D138" s="6">
        <v>44878</v>
      </c>
      <c r="E138" s="7">
        <v>3</v>
      </c>
      <c r="F138" s="7">
        <v>0.708252824575899</v>
      </c>
      <c r="G138" s="6">
        <v>45047</v>
      </c>
      <c r="H138" s="7">
        <v>0.25743349659995701</v>
      </c>
      <c r="I138" s="5"/>
    </row>
    <row r="139" spans="1:9" ht="15">
      <c r="A139" s="3" t="s">
        <v>183</v>
      </c>
      <c r="B139" s="4" t="s">
        <v>54</v>
      </c>
      <c r="C139" s="5" t="s">
        <v>55</v>
      </c>
      <c r="D139" s="6">
        <v>44535</v>
      </c>
      <c r="E139" s="7">
        <v>6</v>
      </c>
      <c r="F139" s="7">
        <v>8.1168066351901699E-2</v>
      </c>
      <c r="G139" s="6">
        <v>45004</v>
      </c>
      <c r="H139" s="7">
        <v>0.51544985308443603</v>
      </c>
      <c r="I139" s="5"/>
    </row>
    <row r="140" spans="1:9" ht="15">
      <c r="A140" s="3" t="s">
        <v>184</v>
      </c>
      <c r="B140" s="4" t="s">
        <v>73</v>
      </c>
      <c r="C140" s="5" t="s">
        <v>74</v>
      </c>
      <c r="D140" s="6">
        <v>44815</v>
      </c>
      <c r="E140" s="7">
        <v>3</v>
      </c>
      <c r="F140" s="7">
        <v>0.44727279397540398</v>
      </c>
      <c r="G140" s="6">
        <v>44961</v>
      </c>
      <c r="H140" s="7">
        <v>0.72124646028638995</v>
      </c>
      <c r="I140" s="5"/>
    </row>
    <row r="141" spans="1:9" ht="15">
      <c r="A141" s="3" t="s">
        <v>185</v>
      </c>
      <c r="B141" s="4" t="s">
        <v>30</v>
      </c>
      <c r="C141" s="5" t="s">
        <v>31</v>
      </c>
      <c r="D141" s="6">
        <v>44690</v>
      </c>
      <c r="E141" s="7">
        <v>5</v>
      </c>
      <c r="F141" s="7">
        <v>0.55996144918041602</v>
      </c>
      <c r="G141" s="6">
        <v>44982</v>
      </c>
      <c r="H141" s="7">
        <v>4.0845294204603297E-3</v>
      </c>
      <c r="I141" s="5"/>
    </row>
    <row r="142" spans="1:9" ht="15">
      <c r="A142" s="3" t="s">
        <v>186</v>
      </c>
      <c r="B142" s="4" t="s">
        <v>129</v>
      </c>
      <c r="C142" s="5" t="s">
        <v>22</v>
      </c>
      <c r="D142" s="6">
        <v>44521</v>
      </c>
      <c r="E142" s="7">
        <v>4</v>
      </c>
      <c r="F142" s="7">
        <v>0.56230632063577901</v>
      </c>
      <c r="G142" s="6">
        <v>45060</v>
      </c>
      <c r="H142" s="7">
        <v>0.68743114384612203</v>
      </c>
      <c r="I142" s="5"/>
    </row>
    <row r="143" spans="1:9" ht="15">
      <c r="A143" s="3" t="s">
        <v>187</v>
      </c>
      <c r="B143" s="4" t="s">
        <v>30</v>
      </c>
      <c r="C143" s="5" t="s">
        <v>31</v>
      </c>
      <c r="D143" s="6">
        <v>44769</v>
      </c>
      <c r="E143" s="7">
        <v>5</v>
      </c>
      <c r="F143" s="7">
        <v>0.72618042932337601</v>
      </c>
      <c r="G143" s="6">
        <v>45013</v>
      </c>
      <c r="H143" s="7">
        <v>0.31138195774945998</v>
      </c>
      <c r="I143" s="5"/>
    </row>
    <row r="144" spans="1:9" ht="15">
      <c r="A144" s="3" t="s">
        <v>188</v>
      </c>
      <c r="B144" s="4" t="s">
        <v>71</v>
      </c>
      <c r="C144" s="5" t="s">
        <v>50</v>
      </c>
      <c r="D144" s="6">
        <v>44206</v>
      </c>
      <c r="E144" s="7">
        <v>3</v>
      </c>
      <c r="F144" s="7">
        <v>0.113699112632604</v>
      </c>
      <c r="G144" s="6">
        <v>45012</v>
      </c>
      <c r="H144" s="7">
        <v>3.0869795040312301E-2</v>
      </c>
      <c r="I144" s="5"/>
    </row>
    <row r="145" spans="1:9" ht="15">
      <c r="A145" s="3" t="s">
        <v>189</v>
      </c>
      <c r="B145" s="4" t="s">
        <v>129</v>
      </c>
      <c r="C145" s="5" t="s">
        <v>22</v>
      </c>
      <c r="D145" s="6">
        <v>44822</v>
      </c>
      <c r="E145" s="7">
        <v>1</v>
      </c>
      <c r="F145" s="7">
        <v>8.6409222229514596E-2</v>
      </c>
      <c r="G145" s="6">
        <v>44945</v>
      </c>
      <c r="H145" s="7">
        <v>0.720395287309052</v>
      </c>
      <c r="I145" s="5"/>
    </row>
    <row r="146" spans="1:9" ht="15">
      <c r="A146" s="3" t="s">
        <v>190</v>
      </c>
      <c r="B146" s="4" t="s">
        <v>71</v>
      </c>
      <c r="C146" s="5" t="s">
        <v>50</v>
      </c>
      <c r="D146" s="6">
        <v>44484</v>
      </c>
      <c r="E146" s="7">
        <v>4</v>
      </c>
      <c r="F146" s="7">
        <v>0.573839853564304</v>
      </c>
      <c r="G146" s="6">
        <v>45050</v>
      </c>
      <c r="H146" s="7">
        <v>0.74143260510805697</v>
      </c>
      <c r="I146" s="5"/>
    </row>
    <row r="147" spans="1:9" ht="15">
      <c r="A147" s="3" t="s">
        <v>191</v>
      </c>
      <c r="B147" s="4" t="s">
        <v>27</v>
      </c>
      <c r="C147" s="5" t="s">
        <v>28</v>
      </c>
      <c r="D147" s="6">
        <v>44734</v>
      </c>
      <c r="E147" s="7">
        <v>10</v>
      </c>
      <c r="F147" s="7">
        <v>5.8312359538940997E-2</v>
      </c>
      <c r="G147" s="6">
        <v>45041</v>
      </c>
      <c r="H147" s="7">
        <v>0.50418526458823998</v>
      </c>
      <c r="I147" s="5"/>
    </row>
    <row r="148" spans="1:9" ht="15">
      <c r="A148" s="3" t="s">
        <v>192</v>
      </c>
      <c r="B148" s="4" t="s">
        <v>54</v>
      </c>
      <c r="C148" s="5" t="s">
        <v>55</v>
      </c>
      <c r="D148" s="6">
        <v>44480</v>
      </c>
      <c r="E148" s="7">
        <v>7</v>
      </c>
      <c r="F148" s="7">
        <v>0.717702757066082</v>
      </c>
      <c r="G148" s="6">
        <v>44936</v>
      </c>
      <c r="H148" s="7">
        <v>0.1182538345041</v>
      </c>
      <c r="I148" s="5"/>
    </row>
    <row r="149" spans="1:9" ht="15">
      <c r="A149" s="3" t="s">
        <v>193</v>
      </c>
      <c r="B149" s="4" t="s">
        <v>24</v>
      </c>
      <c r="C149" s="5" t="s">
        <v>25</v>
      </c>
      <c r="D149" s="6">
        <v>44534</v>
      </c>
      <c r="E149" s="7">
        <v>1</v>
      </c>
      <c r="F149" s="7">
        <v>0.29181649358212502</v>
      </c>
      <c r="G149" s="6">
        <v>44944</v>
      </c>
      <c r="H149" s="7">
        <v>0.59525600260086198</v>
      </c>
      <c r="I149" s="5"/>
    </row>
    <row r="150" spans="1:9" ht="15">
      <c r="A150" s="3" t="s">
        <v>194</v>
      </c>
      <c r="B150" s="4" t="s">
        <v>58</v>
      </c>
      <c r="C150" s="5" t="s">
        <v>59</v>
      </c>
      <c r="D150" s="6">
        <v>44616</v>
      </c>
      <c r="E150" s="7">
        <v>7</v>
      </c>
      <c r="F150" s="7">
        <v>0.41475447056245102</v>
      </c>
      <c r="G150" s="6">
        <v>44992</v>
      </c>
      <c r="H150" s="7">
        <v>0.41302964862980401</v>
      </c>
      <c r="I150" s="5"/>
    </row>
    <row r="151" spans="1:9" ht="15">
      <c r="A151" s="3" t="s">
        <v>195</v>
      </c>
      <c r="B151" s="4" t="s">
        <v>12</v>
      </c>
      <c r="C151" s="5" t="s">
        <v>13</v>
      </c>
      <c r="D151" s="6">
        <v>44766</v>
      </c>
      <c r="E151" s="7">
        <v>3</v>
      </c>
      <c r="F151" s="7">
        <v>0.273622029983696</v>
      </c>
      <c r="G151" s="6">
        <v>45026</v>
      </c>
      <c r="H151" s="7">
        <v>0.28004873586635498</v>
      </c>
      <c r="I151" s="5"/>
    </row>
    <row r="152" spans="1:9" ht="15">
      <c r="A152" s="3" t="s">
        <v>196</v>
      </c>
      <c r="B152" s="4" t="s">
        <v>103</v>
      </c>
      <c r="C152" s="5" t="s">
        <v>104</v>
      </c>
      <c r="D152" s="6">
        <v>44857</v>
      </c>
      <c r="E152" s="7">
        <v>5</v>
      </c>
      <c r="F152" s="7">
        <v>0.36944159210677702</v>
      </c>
      <c r="G152" s="6">
        <v>44944</v>
      </c>
      <c r="H152" s="7">
        <v>0.83598479662907399</v>
      </c>
      <c r="I152" s="5"/>
    </row>
    <row r="153" spans="1:9" ht="15">
      <c r="A153" s="3" t="s">
        <v>197</v>
      </c>
      <c r="B153" s="4" t="s">
        <v>103</v>
      </c>
      <c r="C153" s="5" t="s">
        <v>104</v>
      </c>
      <c r="D153" s="6">
        <v>44607</v>
      </c>
      <c r="E153" s="7">
        <v>1</v>
      </c>
      <c r="F153" s="7">
        <v>0.58311714000128001</v>
      </c>
      <c r="G153" s="6">
        <v>44986</v>
      </c>
      <c r="H153" s="7">
        <v>0.132094119226041</v>
      </c>
      <c r="I153" s="5"/>
    </row>
    <row r="154" spans="1:9" ht="15">
      <c r="A154" s="3" t="s">
        <v>198</v>
      </c>
      <c r="B154" s="4" t="s">
        <v>34</v>
      </c>
      <c r="C154" s="5" t="s">
        <v>35</v>
      </c>
      <c r="D154" s="6">
        <v>44312</v>
      </c>
      <c r="E154" s="7">
        <v>6</v>
      </c>
      <c r="F154" s="7">
        <v>0.65300297719761102</v>
      </c>
      <c r="G154" s="6">
        <v>45013</v>
      </c>
      <c r="H154" s="7">
        <v>0.67542025364515701</v>
      </c>
      <c r="I154" s="5"/>
    </row>
    <row r="155" spans="1:9" ht="15">
      <c r="A155" s="3" t="s">
        <v>199</v>
      </c>
      <c r="B155" s="4" t="s">
        <v>71</v>
      </c>
      <c r="C155" s="5" t="s">
        <v>50</v>
      </c>
      <c r="D155" s="6">
        <v>44684</v>
      </c>
      <c r="E155" s="7">
        <v>8</v>
      </c>
      <c r="F155" s="7">
        <v>0.29111039384551202</v>
      </c>
      <c r="G155" s="6">
        <v>45003</v>
      </c>
      <c r="H155" s="7">
        <v>0.67736656660512595</v>
      </c>
      <c r="I155" s="5"/>
    </row>
    <row r="156" spans="1:9" ht="15">
      <c r="A156" s="3" t="s">
        <v>200</v>
      </c>
      <c r="B156" s="4" t="s">
        <v>71</v>
      </c>
      <c r="C156" s="5" t="s">
        <v>50</v>
      </c>
      <c r="D156" s="6">
        <v>44240</v>
      </c>
      <c r="E156" s="7">
        <v>4</v>
      </c>
      <c r="F156" s="7">
        <v>0.112536236136402</v>
      </c>
      <c r="G156" s="6">
        <v>45051</v>
      </c>
      <c r="H156" s="7">
        <v>0.73892418680528005</v>
      </c>
      <c r="I156" s="5"/>
    </row>
    <row r="157" spans="1:9" ht="15">
      <c r="A157" s="3" t="s">
        <v>201</v>
      </c>
      <c r="B157" s="4" t="s">
        <v>34</v>
      </c>
      <c r="C157" s="5" t="s">
        <v>35</v>
      </c>
      <c r="D157" s="6">
        <v>44579</v>
      </c>
      <c r="E157" s="7">
        <v>9</v>
      </c>
      <c r="F157" s="7">
        <v>0.15192205963339001</v>
      </c>
      <c r="G157" s="6">
        <v>44999</v>
      </c>
      <c r="H157" s="7">
        <v>0.20150857478536399</v>
      </c>
      <c r="I157" s="5"/>
    </row>
    <row r="158" spans="1:9" ht="15">
      <c r="A158" s="3" t="s">
        <v>202</v>
      </c>
      <c r="B158" s="4" t="s">
        <v>103</v>
      </c>
      <c r="C158" s="5" t="s">
        <v>104</v>
      </c>
      <c r="D158" s="6">
        <v>44830</v>
      </c>
      <c r="E158" s="7">
        <v>2</v>
      </c>
      <c r="F158" s="7">
        <v>0.28151547287029699</v>
      </c>
      <c r="G158" s="6">
        <v>44971</v>
      </c>
      <c r="H158" s="7">
        <v>0.112845737208008</v>
      </c>
      <c r="I158" s="5"/>
    </row>
    <row r="159" spans="1:9" ht="15">
      <c r="A159" s="3" t="s">
        <v>203</v>
      </c>
      <c r="B159" s="4" t="s">
        <v>9</v>
      </c>
      <c r="C159" s="5" t="s">
        <v>10</v>
      </c>
      <c r="D159" s="6">
        <v>44580</v>
      </c>
      <c r="E159" s="7">
        <v>2</v>
      </c>
      <c r="F159" s="7">
        <v>0.47294292208057698</v>
      </c>
      <c r="G159" s="6">
        <v>45023</v>
      </c>
      <c r="H159" s="7">
        <v>0.79212265204075905</v>
      </c>
      <c r="I159" s="5"/>
    </row>
    <row r="160" spans="1:9" ht="15">
      <c r="A160" s="3" t="s">
        <v>204</v>
      </c>
      <c r="B160" s="4" t="s">
        <v>9</v>
      </c>
      <c r="C160" s="5" t="s">
        <v>10</v>
      </c>
      <c r="D160" s="6">
        <v>44605</v>
      </c>
      <c r="E160" s="7">
        <v>2</v>
      </c>
      <c r="F160" s="7">
        <v>0.95827680251471803</v>
      </c>
      <c r="G160" s="6">
        <v>45009</v>
      </c>
      <c r="H160" s="7">
        <v>0.89660265479322399</v>
      </c>
      <c r="I160" s="5"/>
    </row>
    <row r="161" spans="1:9" ht="15">
      <c r="A161" s="3" t="s">
        <v>205</v>
      </c>
      <c r="B161" s="4" t="s">
        <v>39</v>
      </c>
      <c r="C161" s="5" t="s">
        <v>40</v>
      </c>
      <c r="D161" s="6">
        <v>44604</v>
      </c>
      <c r="E161" s="7">
        <v>2</v>
      </c>
      <c r="F161" s="7">
        <v>0.27963347908695002</v>
      </c>
      <c r="G161" s="6">
        <v>44949</v>
      </c>
      <c r="H161" s="7">
        <v>0.24854191017697499</v>
      </c>
      <c r="I161" s="5"/>
    </row>
    <row r="162" spans="1:9" ht="15">
      <c r="A162" s="3" t="s">
        <v>206</v>
      </c>
      <c r="B162" s="4" t="s">
        <v>61</v>
      </c>
      <c r="C162" s="5" t="s">
        <v>62</v>
      </c>
      <c r="D162" s="6">
        <v>44257</v>
      </c>
      <c r="E162" s="7">
        <v>8</v>
      </c>
      <c r="F162" s="7">
        <v>0.434644149591145</v>
      </c>
      <c r="G162" s="6">
        <v>44955</v>
      </c>
      <c r="H162" s="7">
        <v>0.625342854199327</v>
      </c>
      <c r="I162" s="5"/>
    </row>
    <row r="163" spans="1:9" ht="15">
      <c r="A163" s="3" t="s">
        <v>207</v>
      </c>
      <c r="B163" s="4" t="s">
        <v>49</v>
      </c>
      <c r="C163" s="5" t="s">
        <v>50</v>
      </c>
      <c r="D163" s="6">
        <v>44745</v>
      </c>
      <c r="E163" s="7">
        <v>5</v>
      </c>
      <c r="F163" s="7">
        <v>0.74838580953710099</v>
      </c>
      <c r="G163" s="6">
        <v>44980</v>
      </c>
      <c r="H163" s="7">
        <v>0.56239389347784197</v>
      </c>
      <c r="I163" s="5"/>
    </row>
    <row r="164" spans="1:9" ht="15">
      <c r="A164" s="3" t="s">
        <v>208</v>
      </c>
      <c r="B164" s="4" t="s">
        <v>30</v>
      </c>
      <c r="C164" s="5" t="s">
        <v>31</v>
      </c>
      <c r="D164" s="6">
        <v>44916</v>
      </c>
      <c r="E164" s="7">
        <v>6</v>
      </c>
      <c r="F164" s="7">
        <v>0.48045901029779903</v>
      </c>
      <c r="G164" s="6">
        <v>45064</v>
      </c>
      <c r="H164" s="7">
        <v>0.433788778732414</v>
      </c>
      <c r="I164" s="5"/>
    </row>
    <row r="165" spans="1:9" ht="15">
      <c r="A165" s="3" t="s">
        <v>209</v>
      </c>
      <c r="B165" s="4" t="s">
        <v>58</v>
      </c>
      <c r="C165" s="5" t="s">
        <v>59</v>
      </c>
      <c r="D165" s="6">
        <v>44354</v>
      </c>
      <c r="E165" s="7">
        <v>7</v>
      </c>
      <c r="F165" s="7">
        <v>0.98744929724646802</v>
      </c>
      <c r="G165" s="6">
        <v>45049</v>
      </c>
      <c r="H165" s="7">
        <v>0.21163360381443899</v>
      </c>
      <c r="I165" s="5"/>
    </row>
    <row r="166" spans="1:9" ht="15">
      <c r="A166" s="3" t="s">
        <v>210</v>
      </c>
      <c r="B166" s="4" t="s">
        <v>9</v>
      </c>
      <c r="C166" s="5" t="s">
        <v>10</v>
      </c>
      <c r="D166" s="6">
        <v>44711</v>
      </c>
      <c r="E166" s="7">
        <v>3</v>
      </c>
      <c r="F166" s="7">
        <v>5.2479096578398297E-2</v>
      </c>
      <c r="G166" s="6">
        <v>45069</v>
      </c>
      <c r="H166" s="7">
        <v>5.8390055671951401E-2</v>
      </c>
      <c r="I166" s="5"/>
    </row>
    <row r="167" spans="1:9" ht="15">
      <c r="A167" s="3" t="s">
        <v>211</v>
      </c>
      <c r="B167" s="4" t="s">
        <v>49</v>
      </c>
      <c r="C167" s="5" t="s">
        <v>50</v>
      </c>
      <c r="D167" s="6">
        <v>44801</v>
      </c>
      <c r="E167" s="7">
        <v>4</v>
      </c>
      <c r="F167" s="7">
        <v>6.3638338964366797E-2</v>
      </c>
      <c r="G167" s="6">
        <v>45014</v>
      </c>
      <c r="H167" s="7">
        <v>0.82222519151117301</v>
      </c>
      <c r="I167" s="5"/>
    </row>
    <row r="168" spans="1:9" ht="15">
      <c r="A168" s="3" t="s">
        <v>212</v>
      </c>
      <c r="B168" s="4" t="s">
        <v>21</v>
      </c>
      <c r="C168" s="5" t="s">
        <v>22</v>
      </c>
      <c r="D168" s="6">
        <v>44515</v>
      </c>
      <c r="E168" s="7">
        <v>3</v>
      </c>
      <c r="F168" s="7">
        <v>7.0327700844507193E-2</v>
      </c>
      <c r="G168" s="6">
        <v>44974</v>
      </c>
      <c r="H168" s="7">
        <v>9.4112460113233404E-2</v>
      </c>
      <c r="I168" s="5"/>
    </row>
    <row r="169" spans="1:9" ht="15">
      <c r="A169" s="3" t="s">
        <v>213</v>
      </c>
      <c r="B169" s="4" t="s">
        <v>81</v>
      </c>
      <c r="C169" s="5" t="s">
        <v>62</v>
      </c>
      <c r="D169" s="6">
        <v>44897</v>
      </c>
      <c r="E169" s="7">
        <v>3</v>
      </c>
      <c r="F169" s="7">
        <v>0.95057620706778501</v>
      </c>
      <c r="G169" s="6">
        <v>45040</v>
      </c>
      <c r="H169" s="7">
        <v>0.96163422719710601</v>
      </c>
      <c r="I169" s="5"/>
    </row>
    <row r="170" spans="1:9" ht="15">
      <c r="A170" s="3" t="s">
        <v>214</v>
      </c>
      <c r="B170" s="4" t="s">
        <v>103</v>
      </c>
      <c r="C170" s="5" t="s">
        <v>104</v>
      </c>
      <c r="D170" s="6">
        <v>44903</v>
      </c>
      <c r="E170" s="7">
        <v>1</v>
      </c>
      <c r="F170" s="7">
        <v>0.48177369539871401</v>
      </c>
      <c r="G170" s="6">
        <v>45046</v>
      </c>
      <c r="H170" s="7">
        <v>0.92834498334210402</v>
      </c>
      <c r="I170" s="5"/>
    </row>
    <row r="171" spans="1:9" ht="15">
      <c r="A171" s="3" t="s">
        <v>215</v>
      </c>
      <c r="B171" s="4" t="s">
        <v>54</v>
      </c>
      <c r="C171" s="5" t="s">
        <v>55</v>
      </c>
      <c r="D171" s="6">
        <v>44204</v>
      </c>
      <c r="E171" s="7">
        <v>2</v>
      </c>
      <c r="F171" s="7">
        <v>0.43098053100217298</v>
      </c>
      <c r="G171" s="6">
        <v>44948</v>
      </c>
      <c r="H171" s="7">
        <v>0.43731221847381901</v>
      </c>
      <c r="I171" s="5"/>
    </row>
    <row r="172" spans="1:9" ht="15">
      <c r="A172" s="3" t="s">
        <v>216</v>
      </c>
      <c r="B172" s="4" t="s">
        <v>24</v>
      </c>
      <c r="C172" s="5" t="s">
        <v>25</v>
      </c>
      <c r="D172" s="6">
        <v>44439</v>
      </c>
      <c r="E172" s="7">
        <v>8</v>
      </c>
      <c r="F172" s="7">
        <v>0.59735476523394404</v>
      </c>
      <c r="G172" s="6">
        <v>44982</v>
      </c>
      <c r="H172" s="7">
        <v>0.16822758298431501</v>
      </c>
      <c r="I172" s="5"/>
    </row>
    <row r="173" spans="1:9" ht="15">
      <c r="A173" s="3" t="s">
        <v>217</v>
      </c>
      <c r="B173" s="4" t="s">
        <v>24</v>
      </c>
      <c r="C173" s="5" t="s">
        <v>25</v>
      </c>
      <c r="D173" s="6">
        <v>44449</v>
      </c>
      <c r="E173" s="7">
        <v>6</v>
      </c>
      <c r="F173" s="7">
        <v>0.26280269378864801</v>
      </c>
      <c r="G173" s="6">
        <v>45014</v>
      </c>
      <c r="H173" s="7">
        <v>0.14823080489066301</v>
      </c>
      <c r="I173" s="5"/>
    </row>
    <row r="174" spans="1:9" ht="15">
      <c r="A174" s="3" t="s">
        <v>218</v>
      </c>
      <c r="B174" s="4" t="s">
        <v>49</v>
      </c>
      <c r="C174" s="5" t="s">
        <v>50</v>
      </c>
      <c r="D174" s="6">
        <v>44779</v>
      </c>
      <c r="E174" s="7">
        <v>4</v>
      </c>
      <c r="F174" s="7">
        <v>0.90284110874477896</v>
      </c>
      <c r="G174" s="6">
        <v>45008</v>
      </c>
      <c r="H174" s="7">
        <v>0.63507569454438495</v>
      </c>
      <c r="I174" s="5"/>
    </row>
    <row r="175" spans="1:9" ht="15">
      <c r="A175" s="3" t="s">
        <v>219</v>
      </c>
      <c r="B175" s="4" t="s">
        <v>17</v>
      </c>
      <c r="C175" s="5" t="s">
        <v>18</v>
      </c>
      <c r="D175" s="6">
        <v>44241</v>
      </c>
      <c r="E175" s="7">
        <v>6</v>
      </c>
      <c r="F175" s="7">
        <v>0.98199261995326603</v>
      </c>
      <c r="G175" s="6">
        <v>44994</v>
      </c>
      <c r="H175" s="7">
        <v>0.54481123922804697</v>
      </c>
      <c r="I175" s="5"/>
    </row>
    <row r="176" spans="1:9" ht="15">
      <c r="A176" s="3" t="s">
        <v>220</v>
      </c>
      <c r="B176" s="4" t="s">
        <v>43</v>
      </c>
      <c r="C176" s="5" t="s">
        <v>44</v>
      </c>
      <c r="D176" s="6">
        <v>44229</v>
      </c>
      <c r="E176" s="7">
        <v>3</v>
      </c>
      <c r="F176" s="7">
        <v>0.84716039463076198</v>
      </c>
      <c r="G176" s="6">
        <v>45067</v>
      </c>
      <c r="H176" s="7">
        <v>1.3086187744415801E-2</v>
      </c>
      <c r="I176" s="5"/>
    </row>
    <row r="177" spans="1:9" ht="15">
      <c r="A177" s="3" t="s">
        <v>221</v>
      </c>
      <c r="B177" s="4" t="s">
        <v>129</v>
      </c>
      <c r="C177" s="5" t="s">
        <v>22</v>
      </c>
      <c r="D177" s="6">
        <v>44836</v>
      </c>
      <c r="E177" s="7">
        <v>5</v>
      </c>
      <c r="F177" s="7">
        <v>0.30637569785375002</v>
      </c>
      <c r="G177" s="6">
        <v>45008</v>
      </c>
      <c r="H177" s="7">
        <v>1.25503463839893E-3</v>
      </c>
      <c r="I177" s="5"/>
    </row>
    <row r="178" spans="1:9" ht="15">
      <c r="A178" s="3" t="s">
        <v>222</v>
      </c>
      <c r="B178" s="4" t="s">
        <v>49</v>
      </c>
      <c r="C178" s="5" t="s">
        <v>50</v>
      </c>
      <c r="D178" s="6">
        <v>44211</v>
      </c>
      <c r="E178" s="7">
        <v>6</v>
      </c>
      <c r="F178" s="7">
        <v>0.76879912576772802</v>
      </c>
      <c r="G178" s="6">
        <v>45006</v>
      </c>
      <c r="H178" s="7">
        <v>0.86548533755676105</v>
      </c>
      <c r="I178" s="5"/>
    </row>
    <row r="179" spans="1:9" ht="15">
      <c r="A179" s="3" t="s">
        <v>223</v>
      </c>
      <c r="B179" s="4" t="s">
        <v>34</v>
      </c>
      <c r="C179" s="5" t="s">
        <v>35</v>
      </c>
      <c r="D179" s="6">
        <v>44514</v>
      </c>
      <c r="E179" s="7">
        <v>7</v>
      </c>
      <c r="F179" s="7">
        <v>0.38563992038543599</v>
      </c>
      <c r="G179" s="6">
        <v>45004</v>
      </c>
      <c r="H179" s="7">
        <v>0.508902669316179</v>
      </c>
      <c r="I179" s="5"/>
    </row>
    <row r="180" spans="1:9" ht="15">
      <c r="A180" s="3" t="s">
        <v>224</v>
      </c>
      <c r="B180" s="4" t="s">
        <v>81</v>
      </c>
      <c r="C180" s="5" t="s">
        <v>62</v>
      </c>
      <c r="D180" s="6">
        <v>44309</v>
      </c>
      <c r="E180" s="7">
        <v>8</v>
      </c>
      <c r="F180" s="7">
        <v>0.85335977277591302</v>
      </c>
      <c r="G180" s="6">
        <v>45021</v>
      </c>
      <c r="H180" s="7">
        <v>0.99207281995433205</v>
      </c>
      <c r="I180" s="5"/>
    </row>
    <row r="181" spans="1:9" ht="15">
      <c r="A181" s="3" t="s">
        <v>225</v>
      </c>
      <c r="B181" s="4" t="s">
        <v>12</v>
      </c>
      <c r="C181" s="5" t="s">
        <v>13</v>
      </c>
      <c r="D181" s="6">
        <v>44289</v>
      </c>
      <c r="E181" s="7">
        <v>5</v>
      </c>
      <c r="F181" s="7">
        <v>0.28334897654743202</v>
      </c>
      <c r="G181" s="6">
        <v>44965</v>
      </c>
      <c r="H181" s="7">
        <v>0.63454053513977304</v>
      </c>
      <c r="I181" s="5"/>
    </row>
    <row r="182" spans="1:9" ht="15">
      <c r="A182" s="3" t="s">
        <v>226</v>
      </c>
      <c r="B182" s="4" t="s">
        <v>81</v>
      </c>
      <c r="C182" s="5" t="s">
        <v>62</v>
      </c>
      <c r="D182" s="6">
        <v>44572</v>
      </c>
      <c r="E182" s="7">
        <v>3</v>
      </c>
      <c r="F182" s="7">
        <v>0.117748642112043</v>
      </c>
      <c r="G182" s="6">
        <v>45073</v>
      </c>
      <c r="H182" s="7">
        <v>0.67092430905617095</v>
      </c>
      <c r="I182" s="5"/>
    </row>
    <row r="183" spans="1:9" ht="15">
      <c r="A183" s="3" t="s">
        <v>227</v>
      </c>
      <c r="B183" s="4" t="s">
        <v>39</v>
      </c>
      <c r="C183" s="5" t="s">
        <v>40</v>
      </c>
      <c r="D183" s="6">
        <v>44790</v>
      </c>
      <c r="E183" s="7">
        <v>5</v>
      </c>
      <c r="F183" s="7">
        <v>0.76783916519082696</v>
      </c>
      <c r="G183" s="6">
        <v>45021</v>
      </c>
      <c r="H183" s="7">
        <v>0.24099871039557799</v>
      </c>
      <c r="I183" s="5"/>
    </row>
    <row r="184" spans="1:9" ht="15">
      <c r="A184" s="3" t="s">
        <v>228</v>
      </c>
      <c r="B184" s="4" t="s">
        <v>39</v>
      </c>
      <c r="C184" s="5" t="s">
        <v>40</v>
      </c>
      <c r="D184" s="6">
        <v>44766</v>
      </c>
      <c r="E184" s="7">
        <v>2</v>
      </c>
      <c r="F184" s="7">
        <v>0.14806713315151801</v>
      </c>
      <c r="G184" s="6">
        <v>45051</v>
      </c>
      <c r="H184" s="7">
        <v>0.312315972509696</v>
      </c>
      <c r="I184" s="5"/>
    </row>
    <row r="185" spans="1:9" ht="15">
      <c r="A185" s="3" t="s">
        <v>229</v>
      </c>
      <c r="B185" s="4" t="s">
        <v>39</v>
      </c>
      <c r="C185" s="5" t="s">
        <v>40</v>
      </c>
      <c r="D185" s="6">
        <v>44577</v>
      </c>
      <c r="E185" s="7">
        <v>7</v>
      </c>
      <c r="F185" s="7">
        <v>7.8885651390256904E-3</v>
      </c>
      <c r="G185" s="6">
        <v>45037</v>
      </c>
      <c r="H185" s="7">
        <v>0.42001946730883299</v>
      </c>
      <c r="I185" s="5"/>
    </row>
    <row r="186" spans="1:9" ht="15">
      <c r="A186" s="3" t="s">
        <v>230</v>
      </c>
      <c r="B186" s="4" t="s">
        <v>73</v>
      </c>
      <c r="C186" s="5" t="s">
        <v>74</v>
      </c>
      <c r="D186" s="6">
        <v>44416</v>
      </c>
      <c r="E186" s="7">
        <v>7</v>
      </c>
      <c r="F186" s="7">
        <v>6.5026558074850402E-2</v>
      </c>
      <c r="G186" s="6">
        <v>45005</v>
      </c>
      <c r="H186" s="7">
        <v>0.566596656084567</v>
      </c>
      <c r="I186" s="5"/>
    </row>
    <row r="187" spans="1:9" ht="15">
      <c r="A187" s="3" t="s">
        <v>231</v>
      </c>
      <c r="B187" s="4" t="s">
        <v>15</v>
      </c>
      <c r="C187" s="5" t="s">
        <v>10</v>
      </c>
      <c r="D187" s="6">
        <v>44883</v>
      </c>
      <c r="E187" s="7">
        <v>1</v>
      </c>
      <c r="F187" s="7">
        <v>0.30777843623572698</v>
      </c>
      <c r="G187" s="6">
        <v>44963</v>
      </c>
      <c r="H187" s="7">
        <v>0.172453184843159</v>
      </c>
      <c r="I187" s="5"/>
    </row>
    <row r="188" spans="1:9" ht="15">
      <c r="A188" s="3" t="s">
        <v>232</v>
      </c>
      <c r="B188" s="4" t="s">
        <v>27</v>
      </c>
      <c r="C188" s="5" t="s">
        <v>28</v>
      </c>
      <c r="D188" s="6">
        <v>44214</v>
      </c>
      <c r="E188" s="7">
        <v>5</v>
      </c>
      <c r="F188" s="7">
        <v>0.1874453216227</v>
      </c>
      <c r="G188" s="6">
        <v>44961</v>
      </c>
      <c r="H188" s="7">
        <v>0.22911064366850301</v>
      </c>
      <c r="I188" s="5"/>
    </row>
    <row r="189" spans="1:9" ht="15">
      <c r="A189" s="3" t="s">
        <v>233</v>
      </c>
      <c r="B189" s="4" t="s">
        <v>43</v>
      </c>
      <c r="C189" s="5" t="s">
        <v>44</v>
      </c>
      <c r="D189" s="6">
        <v>44403</v>
      </c>
      <c r="E189" s="7">
        <v>6</v>
      </c>
      <c r="F189" s="7">
        <v>0.83300140406454304</v>
      </c>
      <c r="G189" s="6">
        <v>45026</v>
      </c>
      <c r="H189" s="7">
        <v>0.70242147925557197</v>
      </c>
      <c r="I189" s="5"/>
    </row>
    <row r="190" spans="1:9" ht="15">
      <c r="A190" s="3" t="s">
        <v>234</v>
      </c>
      <c r="B190" s="4" t="s">
        <v>34</v>
      </c>
      <c r="C190" s="5" t="s">
        <v>35</v>
      </c>
      <c r="D190" s="6">
        <v>44694</v>
      </c>
      <c r="E190" s="7">
        <v>3</v>
      </c>
      <c r="F190" s="7">
        <v>0.27727516856333601</v>
      </c>
      <c r="G190" s="6">
        <v>45036</v>
      </c>
      <c r="H190" s="7">
        <v>0.34199564672456301</v>
      </c>
      <c r="I190" s="5"/>
    </row>
    <row r="191" spans="1:9" ht="15">
      <c r="A191" s="3" t="s">
        <v>235</v>
      </c>
      <c r="B191" s="4" t="s">
        <v>9</v>
      </c>
      <c r="C191" s="5" t="s">
        <v>10</v>
      </c>
      <c r="D191" s="6">
        <v>44199</v>
      </c>
      <c r="E191" s="7">
        <v>2</v>
      </c>
      <c r="F191" s="7">
        <v>0.22356266053190499</v>
      </c>
      <c r="G191" s="6">
        <v>44951</v>
      </c>
      <c r="H191" s="7">
        <v>0.43217504342818902</v>
      </c>
      <c r="I191" s="5"/>
    </row>
    <row r="192" spans="1:9" ht="15">
      <c r="A192" s="3" t="s">
        <v>236</v>
      </c>
      <c r="B192" s="4" t="s">
        <v>46</v>
      </c>
      <c r="C192" s="5" t="s">
        <v>47</v>
      </c>
      <c r="D192" s="6">
        <v>44606</v>
      </c>
      <c r="E192" s="7">
        <v>6</v>
      </c>
      <c r="F192" s="7">
        <v>0.64447099494037297</v>
      </c>
      <c r="G192" s="6">
        <v>44975</v>
      </c>
      <c r="H192" s="7">
        <v>0.96567027076396705</v>
      </c>
      <c r="I192" s="5"/>
    </row>
    <row r="193" spans="1:9" ht="15">
      <c r="A193" s="3" t="s">
        <v>237</v>
      </c>
      <c r="B193" s="4" t="s">
        <v>49</v>
      </c>
      <c r="C193" s="5" t="s">
        <v>50</v>
      </c>
      <c r="D193" s="6">
        <v>44760</v>
      </c>
      <c r="E193" s="7">
        <v>6</v>
      </c>
      <c r="F193" s="7">
        <v>0.91937449423976403</v>
      </c>
      <c r="G193" s="6">
        <v>44941</v>
      </c>
      <c r="H193" s="7">
        <v>0.80855685548065803</v>
      </c>
      <c r="I193" s="5"/>
    </row>
    <row r="194" spans="1:9" ht="15">
      <c r="A194" s="3" t="s">
        <v>238</v>
      </c>
      <c r="B194" s="4" t="s">
        <v>71</v>
      </c>
      <c r="C194" s="5" t="s">
        <v>50</v>
      </c>
      <c r="D194" s="6">
        <v>44391</v>
      </c>
      <c r="E194" s="7">
        <v>1</v>
      </c>
      <c r="F194" s="7">
        <v>0.26377783191771698</v>
      </c>
      <c r="G194" s="6">
        <v>44943</v>
      </c>
      <c r="H194" s="7">
        <v>0.53464391868976202</v>
      </c>
      <c r="I194" s="5"/>
    </row>
    <row r="195" spans="1:9" ht="15">
      <c r="A195" s="3" t="s">
        <v>239</v>
      </c>
      <c r="B195" s="4" t="s">
        <v>27</v>
      </c>
      <c r="C195" s="5" t="s">
        <v>28</v>
      </c>
      <c r="D195" s="6">
        <v>44457</v>
      </c>
      <c r="E195" s="7">
        <v>3</v>
      </c>
      <c r="F195" s="7">
        <v>0.48376018648020602</v>
      </c>
      <c r="G195" s="6">
        <v>44983</v>
      </c>
      <c r="H195" s="7">
        <v>0.28976743361438201</v>
      </c>
      <c r="I195" s="5"/>
    </row>
    <row r="196" spans="1:9" ht="15">
      <c r="A196" s="3" t="s">
        <v>240</v>
      </c>
      <c r="B196" s="4" t="s">
        <v>58</v>
      </c>
      <c r="C196" s="5" t="s">
        <v>59</v>
      </c>
      <c r="D196" s="6">
        <v>44409</v>
      </c>
      <c r="E196" s="7">
        <v>2</v>
      </c>
      <c r="F196" s="7">
        <v>0.56649641364178105</v>
      </c>
      <c r="G196" s="6">
        <v>44948</v>
      </c>
      <c r="H196" s="7">
        <v>0.76019400248091895</v>
      </c>
      <c r="I196" s="5"/>
    </row>
    <row r="197" spans="1:9" ht="15">
      <c r="A197" s="3" t="s">
        <v>241</v>
      </c>
      <c r="B197" s="4" t="s">
        <v>103</v>
      </c>
      <c r="C197" s="5" t="s">
        <v>104</v>
      </c>
      <c r="D197" s="6">
        <v>44229</v>
      </c>
      <c r="E197" s="7">
        <v>10</v>
      </c>
      <c r="F197" s="7">
        <v>0.81758392927810297</v>
      </c>
      <c r="G197" s="6">
        <v>44937</v>
      </c>
      <c r="H197" s="7">
        <v>0.16419798109251399</v>
      </c>
      <c r="I197" s="5"/>
    </row>
    <row r="198" spans="1:9" ht="15">
      <c r="A198" s="3" t="s">
        <v>242</v>
      </c>
      <c r="B198" s="4" t="s">
        <v>46</v>
      </c>
      <c r="C198" s="5" t="s">
        <v>47</v>
      </c>
      <c r="D198" s="6">
        <v>44412</v>
      </c>
      <c r="E198" s="7">
        <v>5</v>
      </c>
      <c r="F198" s="7">
        <v>0.24147425161639699</v>
      </c>
      <c r="G198" s="6">
        <v>45005</v>
      </c>
      <c r="H198" s="7">
        <v>0.23302367858983999</v>
      </c>
      <c r="I198" s="5"/>
    </row>
    <row r="199" spans="1:9" ht="15">
      <c r="A199" s="3" t="s">
        <v>243</v>
      </c>
      <c r="B199" s="4" t="s">
        <v>58</v>
      </c>
      <c r="C199" s="5" t="s">
        <v>59</v>
      </c>
      <c r="D199" s="6">
        <v>44828</v>
      </c>
      <c r="E199" s="7">
        <v>6</v>
      </c>
      <c r="F199" s="7">
        <v>0.51291771398490105</v>
      </c>
      <c r="G199" s="6">
        <v>44987</v>
      </c>
      <c r="H199" s="7">
        <v>0.755021488484095</v>
      </c>
      <c r="I199" s="5"/>
    </row>
    <row r="200" spans="1:9" ht="15">
      <c r="A200" s="3" t="s">
        <v>244</v>
      </c>
      <c r="B200" s="4" t="s">
        <v>73</v>
      </c>
      <c r="C200" s="5" t="s">
        <v>74</v>
      </c>
      <c r="D200" s="6">
        <v>44742</v>
      </c>
      <c r="E200" s="7">
        <v>9</v>
      </c>
      <c r="F200" s="7">
        <v>0.30094368268289601</v>
      </c>
      <c r="G200" s="6">
        <v>45037</v>
      </c>
      <c r="H200" s="7">
        <v>0.55983002083455202</v>
      </c>
      <c r="I200" s="5"/>
    </row>
    <row r="201" spans="1:9" ht="15">
      <c r="A201" s="3" t="s">
        <v>245</v>
      </c>
      <c r="B201" s="4" t="s">
        <v>58</v>
      </c>
      <c r="C201" s="5" t="s">
        <v>59</v>
      </c>
      <c r="D201" s="6">
        <v>44502</v>
      </c>
      <c r="E201" s="7">
        <v>8</v>
      </c>
      <c r="F201" s="7">
        <v>0.91352809441905303</v>
      </c>
      <c r="G201" s="6">
        <v>44978</v>
      </c>
      <c r="H201" s="7">
        <v>0.137985792121295</v>
      </c>
      <c r="I201" s="5"/>
    </row>
    <row r="202" spans="1:9" ht="14">
      <c r="A202" s="3"/>
      <c r="B202" s="4"/>
      <c r="C202" s="5"/>
      <c r="D202" s="9"/>
      <c r="E202" s="5"/>
      <c r="F202" s="5"/>
      <c r="G202" s="9"/>
      <c r="H202" s="5"/>
      <c r="I202" s="5"/>
    </row>
    <row r="203" spans="1:9" ht="15">
      <c r="A203" s="3"/>
      <c r="B203" s="4"/>
      <c r="C203" s="5"/>
      <c r="D203" s="10" t="s">
        <v>246</v>
      </c>
      <c r="E203" s="5"/>
      <c r="F203" s="5"/>
      <c r="G203" s="11"/>
      <c r="H203" s="5"/>
      <c r="I203" s="5"/>
    </row>
    <row r="204" spans="1:9" ht="14">
      <c r="A204" s="3"/>
      <c r="B204" s="4"/>
      <c r="C204" s="5"/>
      <c r="D204" s="12"/>
      <c r="E204" s="5"/>
      <c r="F204" s="5"/>
      <c r="G204" s="5"/>
      <c r="H204" s="5"/>
      <c r="I204" s="5"/>
    </row>
  </sheetData>
  <autoFilter ref="A1:H1"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2" r:id="rId69" xr:uid="{00000000-0004-0000-0000-000044000000}"/>
    <hyperlink ref="B73" r:id="rId70" xr:uid="{00000000-0004-0000-0000-000045000000}"/>
    <hyperlink ref="B74" r:id="rId71" xr:uid="{00000000-0004-0000-0000-000046000000}"/>
    <hyperlink ref="B75" r:id="rId72" xr:uid="{00000000-0004-0000-0000-000047000000}"/>
    <hyperlink ref="B76" r:id="rId73" xr:uid="{00000000-0004-0000-0000-000048000000}"/>
    <hyperlink ref="B77" r:id="rId74" xr:uid="{00000000-0004-0000-0000-000049000000}"/>
    <hyperlink ref="B78" r:id="rId75" xr:uid="{00000000-0004-0000-0000-00004A000000}"/>
    <hyperlink ref="B79" r:id="rId76" xr:uid="{00000000-0004-0000-0000-00004B000000}"/>
    <hyperlink ref="B80" r:id="rId77" xr:uid="{00000000-0004-0000-0000-00004C000000}"/>
    <hyperlink ref="B81"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9" r:id="rId84" xr:uid="{00000000-0004-0000-0000-000053000000}"/>
    <hyperlink ref="B90"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6" r:id="rId90" xr:uid="{00000000-0004-0000-0000-000059000000}"/>
    <hyperlink ref="B97" r:id="rId91" xr:uid="{00000000-0004-0000-0000-00005A000000}"/>
    <hyperlink ref="B99" r:id="rId92" xr:uid="{00000000-0004-0000-0000-00005B000000}"/>
    <hyperlink ref="B100" r:id="rId93" xr:uid="{00000000-0004-0000-0000-00005C000000}"/>
    <hyperlink ref="B101" r:id="rId94" xr:uid="{00000000-0004-0000-0000-00005D000000}"/>
    <hyperlink ref="B103" r:id="rId95" xr:uid="{00000000-0004-0000-0000-00005E000000}"/>
    <hyperlink ref="B104" r:id="rId96" xr:uid="{00000000-0004-0000-0000-00005F000000}"/>
    <hyperlink ref="B106" r:id="rId97" xr:uid="{00000000-0004-0000-0000-000060000000}"/>
    <hyperlink ref="B107" r:id="rId98" xr:uid="{00000000-0004-0000-0000-000061000000}"/>
    <hyperlink ref="B108" r:id="rId99" xr:uid="{00000000-0004-0000-0000-000062000000}"/>
    <hyperlink ref="B109" r:id="rId100" xr:uid="{00000000-0004-0000-0000-000063000000}"/>
    <hyperlink ref="B110" r:id="rId101" xr:uid="{00000000-0004-0000-0000-000064000000}"/>
    <hyperlink ref="B111" r:id="rId102" xr:uid="{00000000-0004-0000-0000-000065000000}"/>
    <hyperlink ref="B112" r:id="rId103" xr:uid="{00000000-0004-0000-0000-000066000000}"/>
    <hyperlink ref="B113" r:id="rId104" xr:uid="{00000000-0004-0000-0000-000067000000}"/>
    <hyperlink ref="B114" r:id="rId105" xr:uid="{00000000-0004-0000-0000-000068000000}"/>
    <hyperlink ref="B115" r:id="rId106" xr:uid="{00000000-0004-0000-0000-000069000000}"/>
    <hyperlink ref="B116" r:id="rId107" xr:uid="{00000000-0004-0000-0000-00006A000000}"/>
    <hyperlink ref="B117" r:id="rId108" xr:uid="{00000000-0004-0000-0000-00006B000000}"/>
    <hyperlink ref="B119" r:id="rId109" xr:uid="{00000000-0004-0000-0000-00006C000000}"/>
    <hyperlink ref="B120" r:id="rId110" xr:uid="{00000000-0004-0000-0000-00006D000000}"/>
    <hyperlink ref="B121" r:id="rId111" xr:uid="{00000000-0004-0000-0000-00006E000000}"/>
    <hyperlink ref="B122" r:id="rId112" xr:uid="{00000000-0004-0000-0000-00006F000000}"/>
    <hyperlink ref="B123" r:id="rId113" xr:uid="{00000000-0004-0000-0000-000070000000}"/>
    <hyperlink ref="B124" r:id="rId114" xr:uid="{00000000-0004-0000-0000-000071000000}"/>
    <hyperlink ref="B125" r:id="rId115" xr:uid="{00000000-0004-0000-0000-000072000000}"/>
    <hyperlink ref="B126" r:id="rId116" xr:uid="{00000000-0004-0000-0000-000073000000}"/>
    <hyperlink ref="B128" r:id="rId117" xr:uid="{00000000-0004-0000-0000-000074000000}"/>
    <hyperlink ref="B129" r:id="rId118" xr:uid="{00000000-0004-0000-0000-000075000000}"/>
    <hyperlink ref="B131" r:id="rId119" xr:uid="{00000000-0004-0000-0000-000076000000}"/>
    <hyperlink ref="B132" r:id="rId120" xr:uid="{00000000-0004-0000-0000-000077000000}"/>
    <hyperlink ref="B133" r:id="rId121" xr:uid="{00000000-0004-0000-0000-000078000000}"/>
    <hyperlink ref="B134" r:id="rId122" xr:uid="{00000000-0004-0000-0000-000079000000}"/>
    <hyperlink ref="B135" r:id="rId123" xr:uid="{00000000-0004-0000-0000-00007A000000}"/>
    <hyperlink ref="B136" r:id="rId124" xr:uid="{00000000-0004-0000-0000-00007B000000}"/>
    <hyperlink ref="B137" r:id="rId125" xr:uid="{00000000-0004-0000-0000-00007C000000}"/>
    <hyperlink ref="B138" r:id="rId126" xr:uid="{00000000-0004-0000-0000-00007D000000}"/>
    <hyperlink ref="B139" r:id="rId127" xr:uid="{00000000-0004-0000-0000-00007E000000}"/>
    <hyperlink ref="B140" r:id="rId128" xr:uid="{00000000-0004-0000-0000-00007F000000}"/>
    <hyperlink ref="B141" r:id="rId129" xr:uid="{00000000-0004-0000-0000-000080000000}"/>
    <hyperlink ref="B142" r:id="rId130" xr:uid="{00000000-0004-0000-0000-000081000000}"/>
    <hyperlink ref="B143" r:id="rId131" xr:uid="{00000000-0004-0000-0000-000082000000}"/>
    <hyperlink ref="B144" r:id="rId132" xr:uid="{00000000-0004-0000-0000-000083000000}"/>
    <hyperlink ref="B145" r:id="rId133" xr:uid="{00000000-0004-0000-0000-000084000000}"/>
    <hyperlink ref="B146" r:id="rId134" xr:uid="{00000000-0004-0000-0000-000085000000}"/>
    <hyperlink ref="B147" r:id="rId135" xr:uid="{00000000-0004-0000-0000-000086000000}"/>
    <hyperlink ref="B148" r:id="rId136" xr:uid="{00000000-0004-0000-0000-000087000000}"/>
    <hyperlink ref="B149" r:id="rId137" xr:uid="{00000000-0004-0000-0000-000088000000}"/>
    <hyperlink ref="B150" r:id="rId138" xr:uid="{00000000-0004-0000-0000-000089000000}"/>
    <hyperlink ref="B151" r:id="rId139" xr:uid="{00000000-0004-0000-0000-00008A000000}"/>
    <hyperlink ref="B154" r:id="rId140" xr:uid="{00000000-0004-0000-0000-00008B000000}"/>
    <hyperlink ref="B155" r:id="rId141" xr:uid="{00000000-0004-0000-0000-00008C000000}"/>
    <hyperlink ref="B156" r:id="rId142" xr:uid="{00000000-0004-0000-0000-00008D000000}"/>
    <hyperlink ref="B157" r:id="rId143" xr:uid="{00000000-0004-0000-0000-00008E000000}"/>
    <hyperlink ref="B159" r:id="rId144" xr:uid="{00000000-0004-0000-0000-00008F000000}"/>
    <hyperlink ref="B160" r:id="rId145" xr:uid="{00000000-0004-0000-0000-000090000000}"/>
    <hyperlink ref="B161" r:id="rId146" xr:uid="{00000000-0004-0000-0000-000091000000}"/>
    <hyperlink ref="B162" r:id="rId147" xr:uid="{00000000-0004-0000-0000-000092000000}"/>
    <hyperlink ref="B163" r:id="rId148" xr:uid="{00000000-0004-0000-0000-000093000000}"/>
    <hyperlink ref="B164" r:id="rId149" xr:uid="{00000000-0004-0000-0000-000094000000}"/>
    <hyperlink ref="B165" r:id="rId150" xr:uid="{00000000-0004-0000-0000-000095000000}"/>
    <hyperlink ref="B166" r:id="rId151" xr:uid="{00000000-0004-0000-0000-000096000000}"/>
    <hyperlink ref="B167" r:id="rId152" xr:uid="{00000000-0004-0000-0000-000097000000}"/>
    <hyperlink ref="B168" r:id="rId153" xr:uid="{00000000-0004-0000-0000-000098000000}"/>
    <hyperlink ref="B169" r:id="rId154" xr:uid="{00000000-0004-0000-0000-000099000000}"/>
    <hyperlink ref="B171" r:id="rId155" xr:uid="{00000000-0004-0000-0000-00009A000000}"/>
    <hyperlink ref="B172" r:id="rId156" xr:uid="{00000000-0004-0000-0000-00009B000000}"/>
    <hyperlink ref="B173" r:id="rId157" xr:uid="{00000000-0004-0000-0000-00009C000000}"/>
    <hyperlink ref="B174" r:id="rId158" xr:uid="{00000000-0004-0000-0000-00009D000000}"/>
    <hyperlink ref="B175" r:id="rId159" xr:uid="{00000000-0004-0000-0000-00009E000000}"/>
    <hyperlink ref="B176" r:id="rId160" xr:uid="{00000000-0004-0000-0000-00009F000000}"/>
    <hyperlink ref="B177" r:id="rId161" xr:uid="{00000000-0004-0000-0000-0000A0000000}"/>
    <hyperlink ref="B178" r:id="rId162" xr:uid="{00000000-0004-0000-0000-0000A1000000}"/>
    <hyperlink ref="B179" r:id="rId163" xr:uid="{00000000-0004-0000-0000-0000A2000000}"/>
    <hyperlink ref="B180" r:id="rId164" xr:uid="{00000000-0004-0000-0000-0000A3000000}"/>
    <hyperlink ref="B181" r:id="rId165" xr:uid="{00000000-0004-0000-0000-0000A4000000}"/>
    <hyperlink ref="B182" r:id="rId166" xr:uid="{00000000-0004-0000-0000-0000A5000000}"/>
    <hyperlink ref="B183" r:id="rId167" xr:uid="{00000000-0004-0000-0000-0000A6000000}"/>
    <hyperlink ref="B184" r:id="rId168" xr:uid="{00000000-0004-0000-0000-0000A7000000}"/>
    <hyperlink ref="B185" r:id="rId169" xr:uid="{00000000-0004-0000-0000-0000A8000000}"/>
    <hyperlink ref="B186" r:id="rId170" xr:uid="{00000000-0004-0000-0000-0000A9000000}"/>
    <hyperlink ref="B187" r:id="rId171" xr:uid="{00000000-0004-0000-0000-0000AA000000}"/>
    <hyperlink ref="B188" r:id="rId172" xr:uid="{00000000-0004-0000-0000-0000AB000000}"/>
    <hyperlink ref="B189" r:id="rId173" xr:uid="{00000000-0004-0000-0000-0000AC000000}"/>
    <hyperlink ref="B190" r:id="rId174" xr:uid="{00000000-0004-0000-0000-0000AD000000}"/>
    <hyperlink ref="B191" r:id="rId175" xr:uid="{00000000-0004-0000-0000-0000AE000000}"/>
    <hyperlink ref="B192" r:id="rId176" xr:uid="{00000000-0004-0000-0000-0000AF000000}"/>
    <hyperlink ref="B193" r:id="rId177" xr:uid="{00000000-0004-0000-0000-0000B0000000}"/>
    <hyperlink ref="B194" r:id="rId178" xr:uid="{00000000-0004-0000-0000-0000B1000000}"/>
    <hyperlink ref="B195" r:id="rId179" xr:uid="{00000000-0004-0000-0000-0000B2000000}"/>
    <hyperlink ref="B196" r:id="rId180" xr:uid="{00000000-0004-0000-0000-0000B3000000}"/>
    <hyperlink ref="B198" r:id="rId181" xr:uid="{00000000-0004-0000-0000-0000B4000000}"/>
    <hyperlink ref="B199" r:id="rId182" xr:uid="{00000000-0004-0000-0000-0000B5000000}"/>
    <hyperlink ref="B200" r:id="rId183" xr:uid="{00000000-0004-0000-0000-0000B6000000}"/>
    <hyperlink ref="B201" r:id="rId184" xr:uid="{00000000-0004-0000-0000-0000B7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018B-FDE5-E84A-A939-CBAD21A0F9F9}">
  <sheetPr>
    <tabColor theme="4" tint="0.79998168889431442"/>
  </sheetPr>
  <dimension ref="A1:H201"/>
  <sheetViews>
    <sheetView showGridLines="0" zoomScale="110" zoomScaleNormal="307" workbookViewId="0">
      <selection activeCell="D9" sqref="D9"/>
    </sheetView>
  </sheetViews>
  <sheetFormatPr baseColWidth="10" defaultColWidth="12.1640625" defaultRowHeight="13"/>
  <cols>
    <col min="1" max="1" width="11.83203125" bestFit="1" customWidth="1"/>
    <col min="2" max="2" width="26" bestFit="1" customWidth="1"/>
    <col min="3" max="3" width="12.33203125" bestFit="1" customWidth="1"/>
    <col min="4" max="4" width="17.1640625" style="17" bestFit="1" customWidth="1"/>
    <col min="5" max="5" width="14.5" bestFit="1" customWidth="1"/>
    <col min="6" max="6" width="14.83203125" bestFit="1" customWidth="1"/>
    <col min="7" max="7" width="15.1640625" bestFit="1" customWidth="1"/>
    <col min="8" max="8" width="15" bestFit="1" customWidth="1"/>
  </cols>
  <sheetData>
    <row r="1" spans="1:8" ht="20" thickTop="1" thickBot="1">
      <c r="A1" s="72" t="s">
        <v>0</v>
      </c>
      <c r="B1" s="72" t="s">
        <v>1</v>
      </c>
      <c r="C1" s="72" t="s">
        <v>2</v>
      </c>
      <c r="D1" s="73" t="s">
        <v>3</v>
      </c>
      <c r="E1" s="72" t="s">
        <v>4</v>
      </c>
      <c r="F1" s="72" t="s">
        <v>5</v>
      </c>
      <c r="G1" s="73" t="s">
        <v>6</v>
      </c>
      <c r="H1" s="72" t="s">
        <v>7</v>
      </c>
    </row>
    <row r="2" spans="1:8" ht="16" thickTop="1">
      <c r="A2" s="29" t="s">
        <v>8</v>
      </c>
      <c r="B2" s="15" t="s">
        <v>9</v>
      </c>
      <c r="C2" s="16" t="s">
        <v>10</v>
      </c>
      <c r="D2" s="59">
        <v>44841</v>
      </c>
      <c r="E2" s="30">
        <v>7</v>
      </c>
      <c r="F2" s="30">
        <v>0.28318547112501802</v>
      </c>
      <c r="G2" s="59">
        <v>45092</v>
      </c>
      <c r="H2" s="30">
        <v>0.557129814707503</v>
      </c>
    </row>
    <row r="3" spans="1:8" ht="15">
      <c r="A3" s="31" t="s">
        <v>11</v>
      </c>
      <c r="B3" s="13" t="s">
        <v>12</v>
      </c>
      <c r="C3" s="14" t="s">
        <v>13</v>
      </c>
      <c r="D3" s="60">
        <v>44200</v>
      </c>
      <c r="E3" s="32">
        <v>2</v>
      </c>
      <c r="F3" s="32">
        <v>0.64142747007026002</v>
      </c>
      <c r="G3" s="60">
        <v>45039</v>
      </c>
      <c r="H3" s="32">
        <v>0.88983597888511301</v>
      </c>
    </row>
    <row r="4" spans="1:8" ht="15">
      <c r="A4" s="31" t="s">
        <v>14</v>
      </c>
      <c r="B4" s="13" t="s">
        <v>15</v>
      </c>
      <c r="C4" s="14" t="s">
        <v>10</v>
      </c>
      <c r="D4" s="60">
        <v>44519</v>
      </c>
      <c r="E4" s="32">
        <v>6</v>
      </c>
      <c r="F4" s="32">
        <v>0.98092817996517101</v>
      </c>
      <c r="G4" s="60">
        <v>44968</v>
      </c>
      <c r="H4" s="32">
        <v>0.72256312699759195</v>
      </c>
    </row>
    <row r="5" spans="1:8" ht="15">
      <c r="A5" s="31" t="s">
        <v>16</v>
      </c>
      <c r="B5" s="13" t="s">
        <v>17</v>
      </c>
      <c r="C5" s="14" t="s">
        <v>18</v>
      </c>
      <c r="D5" s="60">
        <v>44664</v>
      </c>
      <c r="E5" s="32">
        <v>1</v>
      </c>
      <c r="F5" s="32">
        <v>0.46027529609517198</v>
      </c>
      <c r="G5" s="60">
        <v>44971</v>
      </c>
      <c r="H5" s="32">
        <v>0.82793169583258497</v>
      </c>
    </row>
    <row r="6" spans="1:8" ht="15">
      <c r="A6" s="31" t="s">
        <v>19</v>
      </c>
      <c r="B6" s="13" t="s">
        <v>9</v>
      </c>
      <c r="C6" s="14" t="s">
        <v>10</v>
      </c>
      <c r="D6" s="60">
        <v>44351</v>
      </c>
      <c r="E6" s="32">
        <v>9</v>
      </c>
      <c r="F6" s="32">
        <v>0.55179844990216698</v>
      </c>
      <c r="G6" s="60">
        <v>44977</v>
      </c>
      <c r="H6" s="32">
        <v>0.19789786446941801</v>
      </c>
    </row>
    <row r="7" spans="1:8" ht="15">
      <c r="A7" s="31" t="s">
        <v>20</v>
      </c>
      <c r="B7" s="13" t="s">
        <v>21</v>
      </c>
      <c r="C7" s="14" t="s">
        <v>22</v>
      </c>
      <c r="D7" s="60">
        <v>44529</v>
      </c>
      <c r="E7" s="32">
        <v>1</v>
      </c>
      <c r="F7" s="32">
        <v>0.30386848867018701</v>
      </c>
      <c r="G7" s="60">
        <v>44969</v>
      </c>
      <c r="H7" s="32">
        <v>0.97814412656590199</v>
      </c>
    </row>
    <row r="8" spans="1:8" ht="15">
      <c r="A8" s="31" t="s">
        <v>23</v>
      </c>
      <c r="B8" s="13" t="s">
        <v>24</v>
      </c>
      <c r="C8" s="14" t="s">
        <v>25</v>
      </c>
      <c r="D8" s="60">
        <v>44500</v>
      </c>
      <c r="E8" s="32">
        <v>3</v>
      </c>
      <c r="F8" s="32">
        <v>0.100945559071712</v>
      </c>
      <c r="G8" s="60">
        <v>44930</v>
      </c>
      <c r="H8" s="32">
        <v>0.407405377776074</v>
      </c>
    </row>
    <row r="9" spans="1:8" ht="15">
      <c r="A9" s="31" t="s">
        <v>26</v>
      </c>
      <c r="B9" s="13" t="s">
        <v>27</v>
      </c>
      <c r="C9" s="14" t="s">
        <v>28</v>
      </c>
      <c r="D9" s="60">
        <v>44584</v>
      </c>
      <c r="E9" s="32">
        <v>4</v>
      </c>
      <c r="F9" s="32">
        <v>0.13652069785058399</v>
      </c>
      <c r="G9" s="60">
        <v>44991</v>
      </c>
      <c r="H9" s="32">
        <v>0.38969057106772598</v>
      </c>
    </row>
    <row r="10" spans="1:8" ht="15">
      <c r="A10" s="31" t="s">
        <v>29</v>
      </c>
      <c r="B10" s="13" t="s">
        <v>30</v>
      </c>
      <c r="C10" s="14" t="s">
        <v>31</v>
      </c>
      <c r="D10" s="60">
        <v>44472</v>
      </c>
      <c r="E10" s="32">
        <v>10</v>
      </c>
      <c r="F10" s="32">
        <v>0.41670439236003598</v>
      </c>
      <c r="G10" s="60">
        <v>45045</v>
      </c>
      <c r="H10" s="32">
        <v>0.54934508287877304</v>
      </c>
    </row>
    <row r="11" spans="1:8" ht="15">
      <c r="A11" s="31" t="s">
        <v>32</v>
      </c>
      <c r="B11" s="13" t="s">
        <v>21</v>
      </c>
      <c r="C11" s="14" t="s">
        <v>22</v>
      </c>
      <c r="D11" s="60">
        <v>44587</v>
      </c>
      <c r="E11" s="32">
        <v>6</v>
      </c>
      <c r="F11" s="32">
        <v>0.24316986891245501</v>
      </c>
      <c r="G11" s="60">
        <v>44987</v>
      </c>
      <c r="H11" s="32">
        <v>0.420232824731951</v>
      </c>
    </row>
    <row r="12" spans="1:8" ht="15">
      <c r="A12" s="31" t="s">
        <v>33</v>
      </c>
      <c r="B12" s="13" t="s">
        <v>34</v>
      </c>
      <c r="C12" s="14" t="s">
        <v>35</v>
      </c>
      <c r="D12" s="60">
        <v>44407</v>
      </c>
      <c r="E12" s="32">
        <v>5</v>
      </c>
      <c r="F12" s="32">
        <v>0.80079383386161695</v>
      </c>
      <c r="G12" s="60">
        <v>44996</v>
      </c>
      <c r="H12" s="32">
        <v>0.89666229529100405</v>
      </c>
    </row>
    <row r="13" spans="1:8" ht="15">
      <c r="A13" s="31" t="s">
        <v>36</v>
      </c>
      <c r="B13" s="13" t="s">
        <v>9</v>
      </c>
      <c r="C13" s="14" t="s">
        <v>10</v>
      </c>
      <c r="D13" s="60">
        <v>44543</v>
      </c>
      <c r="E13" s="32">
        <v>10</v>
      </c>
      <c r="F13" s="32">
        <v>0.638981266676107</v>
      </c>
      <c r="G13" s="60">
        <v>45031</v>
      </c>
      <c r="H13" s="32">
        <v>0.77496721699985804</v>
      </c>
    </row>
    <row r="14" spans="1:8" ht="15">
      <c r="A14" s="31" t="s">
        <v>37</v>
      </c>
      <c r="B14" s="13" t="s">
        <v>9</v>
      </c>
      <c r="C14" s="14" t="s">
        <v>10</v>
      </c>
      <c r="D14" s="60">
        <v>44925</v>
      </c>
      <c r="E14" s="32">
        <v>8</v>
      </c>
      <c r="F14" s="32">
        <v>0.34625418958602699</v>
      </c>
      <c r="G14" s="60">
        <v>45034</v>
      </c>
      <c r="H14" s="32">
        <v>0.71065052633396197</v>
      </c>
    </row>
    <row r="15" spans="1:8" ht="15">
      <c r="A15" s="31" t="s">
        <v>38</v>
      </c>
      <c r="B15" s="13" t="s">
        <v>39</v>
      </c>
      <c r="C15" s="14" t="s">
        <v>40</v>
      </c>
      <c r="D15" s="60">
        <v>44355</v>
      </c>
      <c r="E15" s="32">
        <v>6</v>
      </c>
      <c r="F15" s="32">
        <v>0.36584758654187899</v>
      </c>
      <c r="G15" s="60">
        <v>45023</v>
      </c>
      <c r="H15" s="32">
        <v>0.45311698845143</v>
      </c>
    </row>
    <row r="16" spans="1:8" ht="15">
      <c r="A16" s="31" t="s">
        <v>41</v>
      </c>
      <c r="B16" s="13" t="s">
        <v>27</v>
      </c>
      <c r="C16" s="14" t="s">
        <v>28</v>
      </c>
      <c r="D16" s="60">
        <v>44710</v>
      </c>
      <c r="E16" s="32">
        <v>6</v>
      </c>
      <c r="F16" s="32">
        <v>0.379060395757914</v>
      </c>
      <c r="G16" s="60">
        <v>44977</v>
      </c>
      <c r="H16" s="32">
        <v>0.31616207722275602</v>
      </c>
    </row>
    <row r="17" spans="1:8" ht="15">
      <c r="A17" s="31" t="s">
        <v>42</v>
      </c>
      <c r="B17" s="13" t="s">
        <v>43</v>
      </c>
      <c r="C17" s="14" t="s">
        <v>44</v>
      </c>
      <c r="D17" s="60">
        <v>44922</v>
      </c>
      <c r="E17" s="32">
        <v>8</v>
      </c>
      <c r="F17" s="32">
        <v>0.72895214290311094</v>
      </c>
      <c r="G17" s="60">
        <v>45000</v>
      </c>
      <c r="H17" s="32">
        <v>0.22418004410534101</v>
      </c>
    </row>
    <row r="18" spans="1:8" ht="15">
      <c r="A18" s="31" t="s">
        <v>45</v>
      </c>
      <c r="B18" s="13" t="s">
        <v>46</v>
      </c>
      <c r="C18" s="14" t="s">
        <v>47</v>
      </c>
      <c r="D18" s="60">
        <v>44294</v>
      </c>
      <c r="E18" s="32">
        <v>5</v>
      </c>
      <c r="F18" s="32">
        <v>0.42202075102150899</v>
      </c>
      <c r="G18" s="60">
        <v>45056</v>
      </c>
      <c r="H18" s="32">
        <v>0.38793156543941099</v>
      </c>
    </row>
    <row r="19" spans="1:8" ht="15">
      <c r="A19" s="31" t="s">
        <v>48</v>
      </c>
      <c r="B19" s="13" t="s">
        <v>49</v>
      </c>
      <c r="C19" s="14" t="s">
        <v>50</v>
      </c>
      <c r="D19" s="60">
        <v>44341</v>
      </c>
      <c r="E19" s="32">
        <v>4</v>
      </c>
      <c r="F19" s="32">
        <v>0.221183884694959</v>
      </c>
      <c r="G19" s="60">
        <v>44964</v>
      </c>
      <c r="H19" s="32">
        <v>0.33188863151931702</v>
      </c>
    </row>
    <row r="20" spans="1:8" ht="15">
      <c r="A20" s="31" t="s">
        <v>51</v>
      </c>
      <c r="B20" s="13" t="s">
        <v>15</v>
      </c>
      <c r="C20" s="14" t="s">
        <v>10</v>
      </c>
      <c r="D20" s="60">
        <v>44205</v>
      </c>
      <c r="E20" s="32">
        <v>1</v>
      </c>
      <c r="F20" s="32">
        <v>0.33608049957319502</v>
      </c>
      <c r="G20" s="60">
        <v>45067</v>
      </c>
      <c r="H20" s="32">
        <v>0.632173644236244</v>
      </c>
    </row>
    <row r="21" spans="1:8" ht="15">
      <c r="A21" s="31" t="s">
        <v>52</v>
      </c>
      <c r="B21" s="13" t="s">
        <v>43</v>
      </c>
      <c r="C21" s="14" t="s">
        <v>44</v>
      </c>
      <c r="D21" s="60">
        <v>44385</v>
      </c>
      <c r="E21" s="32">
        <v>1</v>
      </c>
      <c r="F21" s="32">
        <v>0.66879924137456503</v>
      </c>
      <c r="G21" s="60">
        <v>45019</v>
      </c>
      <c r="H21" s="32">
        <v>0.97050369055421803</v>
      </c>
    </row>
    <row r="22" spans="1:8" ht="15">
      <c r="A22" s="31" t="s">
        <v>53</v>
      </c>
      <c r="B22" s="13" t="s">
        <v>54</v>
      </c>
      <c r="C22" s="14" t="s">
        <v>55</v>
      </c>
      <c r="D22" s="60">
        <v>44418</v>
      </c>
      <c r="E22" s="32">
        <v>1</v>
      </c>
      <c r="F22" s="32">
        <v>0.94855371414201095</v>
      </c>
      <c r="G22" s="60">
        <v>44964</v>
      </c>
      <c r="H22" s="32">
        <v>0.335795433783181</v>
      </c>
    </row>
    <row r="23" spans="1:8" ht="15">
      <c r="A23" s="31" t="s">
        <v>56</v>
      </c>
      <c r="B23" s="13" t="s">
        <v>9</v>
      </c>
      <c r="C23" s="14" t="s">
        <v>10</v>
      </c>
      <c r="D23" s="60">
        <v>44303</v>
      </c>
      <c r="E23" s="32">
        <v>9</v>
      </c>
      <c r="F23" s="32">
        <v>0.84008770787604403</v>
      </c>
      <c r="G23" s="60">
        <v>45011</v>
      </c>
      <c r="H23" s="32">
        <v>0.55247139186324401</v>
      </c>
    </row>
    <row r="24" spans="1:8" ht="15">
      <c r="A24" s="31" t="s">
        <v>57</v>
      </c>
      <c r="B24" s="13" t="s">
        <v>58</v>
      </c>
      <c r="C24" s="14" t="s">
        <v>59</v>
      </c>
      <c r="D24" s="60">
        <v>44469</v>
      </c>
      <c r="E24" s="32">
        <v>2</v>
      </c>
      <c r="F24" s="32">
        <v>2.2027610408179498E-3</v>
      </c>
      <c r="G24" s="60">
        <v>45016</v>
      </c>
      <c r="H24" s="32">
        <v>0.38274839978632802</v>
      </c>
    </row>
    <row r="25" spans="1:8" ht="15">
      <c r="A25" s="31" t="s">
        <v>60</v>
      </c>
      <c r="B25" s="13" t="s">
        <v>61</v>
      </c>
      <c r="C25" s="14" t="s">
        <v>62</v>
      </c>
      <c r="D25" s="60">
        <v>44786</v>
      </c>
      <c r="E25" s="32">
        <v>3</v>
      </c>
      <c r="F25" s="32">
        <v>0.70520735936114698</v>
      </c>
      <c r="G25" s="60">
        <v>45023</v>
      </c>
      <c r="H25" s="32">
        <v>0.85427426099032899</v>
      </c>
    </row>
    <row r="26" spans="1:8" ht="15">
      <c r="A26" s="31" t="s">
        <v>63</v>
      </c>
      <c r="B26" s="13" t="s">
        <v>30</v>
      </c>
      <c r="C26" s="14" t="s">
        <v>31</v>
      </c>
      <c r="D26" s="60">
        <v>44882</v>
      </c>
      <c r="E26" s="32">
        <v>2</v>
      </c>
      <c r="F26" s="32">
        <v>0.83894286337563995</v>
      </c>
      <c r="G26" s="60">
        <v>44933</v>
      </c>
      <c r="H26" s="32">
        <v>0.67630232908539301</v>
      </c>
    </row>
    <row r="27" spans="1:8" ht="15">
      <c r="A27" s="31" t="s">
        <v>64</v>
      </c>
      <c r="B27" s="13" t="s">
        <v>58</v>
      </c>
      <c r="C27" s="14" t="s">
        <v>59</v>
      </c>
      <c r="D27" s="60">
        <v>44725</v>
      </c>
      <c r="E27" s="32">
        <v>8</v>
      </c>
      <c r="F27" s="32">
        <v>0.87889715359181098</v>
      </c>
      <c r="G27" s="60">
        <v>44932</v>
      </c>
      <c r="H27" s="32">
        <v>0.20020556920871699</v>
      </c>
    </row>
    <row r="28" spans="1:8" ht="15">
      <c r="A28" s="31" t="s">
        <v>65</v>
      </c>
      <c r="B28" s="13" t="s">
        <v>24</v>
      </c>
      <c r="C28" s="14" t="s">
        <v>25</v>
      </c>
      <c r="D28" s="60">
        <v>44599</v>
      </c>
      <c r="E28" s="32">
        <v>7</v>
      </c>
      <c r="F28" s="32">
        <v>0.81200798012546904</v>
      </c>
      <c r="G28" s="60">
        <v>45064</v>
      </c>
      <c r="H28" s="32">
        <v>0.26150647842758601</v>
      </c>
    </row>
    <row r="29" spans="1:8" ht="15">
      <c r="A29" s="31" t="s">
        <v>66</v>
      </c>
      <c r="B29" s="13" t="s">
        <v>9</v>
      </c>
      <c r="C29" s="14" t="s">
        <v>10</v>
      </c>
      <c r="D29" s="60">
        <v>44492</v>
      </c>
      <c r="E29" s="32">
        <v>1</v>
      </c>
      <c r="F29" s="32">
        <v>0.27554760755730201</v>
      </c>
      <c r="G29" s="60">
        <v>45049</v>
      </c>
      <c r="H29" s="32">
        <v>0.19858809226913399</v>
      </c>
    </row>
    <row r="30" spans="1:8" ht="15">
      <c r="A30" s="31" t="s">
        <v>67</v>
      </c>
      <c r="B30" s="13" t="s">
        <v>9</v>
      </c>
      <c r="C30" s="14" t="s">
        <v>10</v>
      </c>
      <c r="D30" s="60">
        <v>44523</v>
      </c>
      <c r="E30" s="32">
        <v>3</v>
      </c>
      <c r="F30" s="32">
        <v>0.15183590676997499</v>
      </c>
      <c r="G30" s="60">
        <v>45036</v>
      </c>
      <c r="H30" s="32">
        <v>0.96263635120934099</v>
      </c>
    </row>
    <row r="31" spans="1:8" ht="15">
      <c r="A31" s="31" t="s">
        <v>68</v>
      </c>
      <c r="B31" s="13" t="s">
        <v>34</v>
      </c>
      <c r="C31" s="14" t="s">
        <v>35</v>
      </c>
      <c r="D31" s="60">
        <v>44281</v>
      </c>
      <c r="E31" s="32">
        <v>1</v>
      </c>
      <c r="F31" s="32">
        <v>0.31751651418006399</v>
      </c>
      <c r="G31" s="60">
        <v>44967</v>
      </c>
      <c r="H31" s="32">
        <v>0.47080505116614901</v>
      </c>
    </row>
    <row r="32" spans="1:8" ht="15">
      <c r="A32" s="31" t="s">
        <v>69</v>
      </c>
      <c r="B32" s="13" t="s">
        <v>54</v>
      </c>
      <c r="C32" s="14" t="s">
        <v>55</v>
      </c>
      <c r="D32" s="60">
        <v>44594</v>
      </c>
      <c r="E32" s="32">
        <v>7</v>
      </c>
      <c r="F32" s="32">
        <v>8.2508842921547004E-2</v>
      </c>
      <c r="G32" s="60">
        <v>44981</v>
      </c>
      <c r="H32" s="32">
        <v>0.90723039307728803</v>
      </c>
    </row>
    <row r="33" spans="1:8" ht="15">
      <c r="A33" s="31" t="s">
        <v>70</v>
      </c>
      <c r="B33" s="13" t="s">
        <v>71</v>
      </c>
      <c r="C33" s="14" t="s">
        <v>50</v>
      </c>
      <c r="D33" s="60">
        <v>44239</v>
      </c>
      <c r="E33" s="32">
        <v>9</v>
      </c>
      <c r="F33" s="32">
        <v>3.8415611438702597E-2</v>
      </c>
      <c r="G33" s="60">
        <v>45034</v>
      </c>
      <c r="H33" s="32">
        <v>0.69214535069910299</v>
      </c>
    </row>
    <row r="34" spans="1:8" ht="15">
      <c r="A34" s="31" t="s">
        <v>72</v>
      </c>
      <c r="B34" s="13" t="s">
        <v>73</v>
      </c>
      <c r="C34" s="14" t="s">
        <v>74</v>
      </c>
      <c r="D34" s="60">
        <v>44541</v>
      </c>
      <c r="E34" s="32">
        <v>9</v>
      </c>
      <c r="F34" s="32">
        <v>0.215773738787989</v>
      </c>
      <c r="G34" s="60">
        <v>45040</v>
      </c>
      <c r="H34" s="32">
        <v>0.54884364241615202</v>
      </c>
    </row>
    <row r="35" spans="1:8" ht="15">
      <c r="A35" s="31" t="s">
        <v>75</v>
      </c>
      <c r="B35" s="13" t="s">
        <v>34</v>
      </c>
      <c r="C35" s="14" t="s">
        <v>35</v>
      </c>
      <c r="D35" s="60">
        <v>44446</v>
      </c>
      <c r="E35" s="32">
        <v>5</v>
      </c>
      <c r="F35" s="32">
        <v>0.72585135876436702</v>
      </c>
      <c r="G35" s="60">
        <v>45053</v>
      </c>
      <c r="H35" s="32">
        <v>0.173994592694031</v>
      </c>
    </row>
    <row r="36" spans="1:8" ht="15">
      <c r="A36" s="31" t="s">
        <v>76</v>
      </c>
      <c r="B36" s="13" t="s">
        <v>17</v>
      </c>
      <c r="C36" s="14" t="s">
        <v>18</v>
      </c>
      <c r="D36" s="60">
        <v>44554</v>
      </c>
      <c r="E36" s="32">
        <v>8</v>
      </c>
      <c r="F36" s="32">
        <v>0.68255570090641804</v>
      </c>
      <c r="G36" s="60">
        <v>44988</v>
      </c>
      <c r="H36" s="32">
        <v>0.60454082217188998</v>
      </c>
    </row>
    <row r="37" spans="1:8" ht="15">
      <c r="A37" s="31" t="s">
        <v>77</v>
      </c>
      <c r="B37" s="13" t="s">
        <v>21</v>
      </c>
      <c r="C37" s="14" t="s">
        <v>22</v>
      </c>
      <c r="D37" s="60">
        <v>44198</v>
      </c>
      <c r="E37" s="32">
        <v>3</v>
      </c>
      <c r="F37" s="32">
        <v>0.80123839065137303</v>
      </c>
      <c r="G37" s="60">
        <v>45049</v>
      </c>
      <c r="H37" s="32">
        <v>0.30527628395158701</v>
      </c>
    </row>
    <row r="38" spans="1:8" ht="15">
      <c r="A38" s="31" t="s">
        <v>78</v>
      </c>
      <c r="B38" s="13" t="s">
        <v>73</v>
      </c>
      <c r="C38" s="14" t="s">
        <v>74</v>
      </c>
      <c r="D38" s="60">
        <v>44838</v>
      </c>
      <c r="E38" s="32">
        <v>4</v>
      </c>
      <c r="F38" s="32">
        <v>0.86036052556079601</v>
      </c>
      <c r="G38" s="60">
        <v>44968</v>
      </c>
      <c r="H38" s="32">
        <v>0.75556235613803402</v>
      </c>
    </row>
    <row r="39" spans="1:8" ht="15">
      <c r="A39" s="31" t="s">
        <v>79</v>
      </c>
      <c r="B39" s="13" t="s">
        <v>34</v>
      </c>
      <c r="C39" s="14" t="s">
        <v>35</v>
      </c>
      <c r="D39" s="60">
        <v>44503</v>
      </c>
      <c r="E39" s="32">
        <v>3</v>
      </c>
      <c r="F39" s="32">
        <v>0.89411437906362101</v>
      </c>
      <c r="G39" s="60">
        <v>44951</v>
      </c>
      <c r="H39" s="32">
        <v>0.15236785201696099</v>
      </c>
    </row>
    <row r="40" spans="1:8" ht="15">
      <c r="A40" s="31" t="s">
        <v>80</v>
      </c>
      <c r="B40" s="13" t="s">
        <v>81</v>
      </c>
      <c r="C40" s="14" t="s">
        <v>62</v>
      </c>
      <c r="D40" s="60">
        <v>44579</v>
      </c>
      <c r="E40" s="32">
        <v>10</v>
      </c>
      <c r="F40" s="32">
        <v>0.93792316902615502</v>
      </c>
      <c r="G40" s="60">
        <v>45061</v>
      </c>
      <c r="H40" s="32">
        <v>0.45551581516099299</v>
      </c>
    </row>
    <row r="41" spans="1:8" ht="15">
      <c r="A41" s="31" t="s">
        <v>82</v>
      </c>
      <c r="B41" s="13" t="s">
        <v>12</v>
      </c>
      <c r="C41" s="14" t="s">
        <v>13</v>
      </c>
      <c r="D41" s="60">
        <v>44898</v>
      </c>
      <c r="E41" s="32">
        <v>4</v>
      </c>
      <c r="F41" s="32">
        <v>0.70777097045034598</v>
      </c>
      <c r="G41" s="60">
        <v>44969</v>
      </c>
      <c r="H41" s="32">
        <v>0.29010240599643</v>
      </c>
    </row>
    <row r="42" spans="1:8" ht="15">
      <c r="A42" s="31" t="s">
        <v>83</v>
      </c>
      <c r="B42" s="13" t="s">
        <v>81</v>
      </c>
      <c r="C42" s="14" t="s">
        <v>62</v>
      </c>
      <c r="D42" s="60">
        <v>44315</v>
      </c>
      <c r="E42" s="32">
        <v>10</v>
      </c>
      <c r="F42" s="32">
        <v>0.32809052787687998</v>
      </c>
      <c r="G42" s="60">
        <v>45058</v>
      </c>
      <c r="H42" s="32">
        <v>0.53620178529362506</v>
      </c>
    </row>
    <row r="43" spans="1:8" ht="15">
      <c r="A43" s="31" t="s">
        <v>84</v>
      </c>
      <c r="B43" s="13" t="s">
        <v>12</v>
      </c>
      <c r="C43" s="14" t="s">
        <v>13</v>
      </c>
      <c r="D43" s="60">
        <v>44921</v>
      </c>
      <c r="E43" s="32">
        <v>10</v>
      </c>
      <c r="F43" s="32">
        <v>0.20148931810460499</v>
      </c>
      <c r="G43" s="60">
        <v>45027</v>
      </c>
      <c r="H43" s="32">
        <v>0.37346939187061601</v>
      </c>
    </row>
    <row r="44" spans="1:8" ht="15">
      <c r="A44" s="31" t="s">
        <v>85</v>
      </c>
      <c r="B44" s="13" t="s">
        <v>43</v>
      </c>
      <c r="C44" s="14" t="s">
        <v>44</v>
      </c>
      <c r="D44" s="60">
        <v>44708</v>
      </c>
      <c r="E44" s="32">
        <v>6</v>
      </c>
      <c r="F44" s="32">
        <v>3.5993791246495099E-2</v>
      </c>
      <c r="G44" s="60">
        <v>44985</v>
      </c>
      <c r="H44" s="32">
        <v>0.97861539568179701</v>
      </c>
    </row>
    <row r="45" spans="1:8" ht="15">
      <c r="A45" s="31" t="s">
        <v>86</v>
      </c>
      <c r="B45" s="13" t="s">
        <v>9</v>
      </c>
      <c r="C45" s="14" t="s">
        <v>10</v>
      </c>
      <c r="D45" s="60">
        <v>44795</v>
      </c>
      <c r="E45" s="32">
        <v>1</v>
      </c>
      <c r="F45" s="32">
        <v>0.71704537744139196</v>
      </c>
      <c r="G45" s="60">
        <v>45022</v>
      </c>
      <c r="H45" s="32">
        <v>0.16233553287650401</v>
      </c>
    </row>
    <row r="46" spans="1:8" ht="15">
      <c r="A46" s="31" t="s">
        <v>87</v>
      </c>
      <c r="B46" s="13" t="s">
        <v>49</v>
      </c>
      <c r="C46" s="14" t="s">
        <v>50</v>
      </c>
      <c r="D46" s="60">
        <v>44338</v>
      </c>
      <c r="E46" s="32">
        <v>9</v>
      </c>
      <c r="F46" s="32">
        <v>0.71155870482197403</v>
      </c>
      <c r="G46" s="60">
        <v>45045</v>
      </c>
      <c r="H46" s="32">
        <v>0.15390650537949099</v>
      </c>
    </row>
    <row r="47" spans="1:8" ht="15">
      <c r="A47" s="31" t="s">
        <v>88</v>
      </c>
      <c r="B47" s="13" t="s">
        <v>34</v>
      </c>
      <c r="C47" s="14" t="s">
        <v>35</v>
      </c>
      <c r="D47" s="60">
        <v>44274</v>
      </c>
      <c r="E47" s="32">
        <v>6</v>
      </c>
      <c r="F47" s="32">
        <v>6.4033223650055093E-2</v>
      </c>
      <c r="G47" s="60">
        <v>45004</v>
      </c>
      <c r="H47" s="32">
        <v>4.2104998611888203E-3</v>
      </c>
    </row>
    <row r="48" spans="1:8" ht="15">
      <c r="A48" s="31" t="s">
        <v>89</v>
      </c>
      <c r="B48" s="13" t="s">
        <v>46</v>
      </c>
      <c r="C48" s="14" t="s">
        <v>47</v>
      </c>
      <c r="D48" s="60">
        <v>44725</v>
      </c>
      <c r="E48" s="32">
        <v>7</v>
      </c>
      <c r="F48" s="32">
        <v>0.97988976578176401</v>
      </c>
      <c r="G48" s="60">
        <v>45051</v>
      </c>
      <c r="H48" s="32">
        <v>4.3763329833777703E-2</v>
      </c>
    </row>
    <row r="49" spans="1:8" ht="15">
      <c r="A49" s="31" t="s">
        <v>90</v>
      </c>
      <c r="B49" s="13" t="s">
        <v>30</v>
      </c>
      <c r="C49" s="14" t="s">
        <v>31</v>
      </c>
      <c r="D49" s="60">
        <v>44340</v>
      </c>
      <c r="E49" s="32">
        <v>10</v>
      </c>
      <c r="F49" s="32">
        <v>0.702645841021446</v>
      </c>
      <c r="G49" s="60">
        <v>44928</v>
      </c>
      <c r="H49" s="32">
        <v>0.369783832169231</v>
      </c>
    </row>
    <row r="50" spans="1:8" ht="15">
      <c r="A50" s="31" t="s">
        <v>91</v>
      </c>
      <c r="B50" s="13" t="s">
        <v>24</v>
      </c>
      <c r="C50" s="14" t="s">
        <v>25</v>
      </c>
      <c r="D50" s="60">
        <v>44502</v>
      </c>
      <c r="E50" s="32">
        <v>3</v>
      </c>
      <c r="F50" s="32">
        <v>6.7860349366877903E-2</v>
      </c>
      <c r="G50" s="60">
        <v>45026</v>
      </c>
      <c r="H50" s="32">
        <v>0.67274821533457596</v>
      </c>
    </row>
    <row r="51" spans="1:8" ht="15">
      <c r="A51" s="31" t="s">
        <v>92</v>
      </c>
      <c r="B51" s="13" t="s">
        <v>54</v>
      </c>
      <c r="C51" s="14" t="s">
        <v>55</v>
      </c>
      <c r="D51" s="60">
        <v>44560</v>
      </c>
      <c r="E51" s="32">
        <v>9</v>
      </c>
      <c r="F51" s="32">
        <v>0.407593318710052</v>
      </c>
      <c r="G51" s="60">
        <v>44988</v>
      </c>
      <c r="H51" s="32">
        <v>0.63816582309695902</v>
      </c>
    </row>
    <row r="52" spans="1:8" ht="15">
      <c r="A52" s="31" t="s">
        <v>93</v>
      </c>
      <c r="B52" s="13" t="s">
        <v>61</v>
      </c>
      <c r="C52" s="14" t="s">
        <v>62</v>
      </c>
      <c r="D52" s="60">
        <v>44361</v>
      </c>
      <c r="E52" s="32">
        <v>4</v>
      </c>
      <c r="F52" s="32">
        <v>0.52920695915069904</v>
      </c>
      <c r="G52" s="60">
        <v>44976</v>
      </c>
      <c r="H52" s="32">
        <v>0.13238552807963799</v>
      </c>
    </row>
    <row r="53" spans="1:8" ht="15">
      <c r="A53" s="31" t="s">
        <v>94</v>
      </c>
      <c r="B53" s="13" t="s">
        <v>17</v>
      </c>
      <c r="C53" s="14" t="s">
        <v>18</v>
      </c>
      <c r="D53" s="60">
        <v>44343</v>
      </c>
      <c r="E53" s="32">
        <v>1</v>
      </c>
      <c r="F53" s="32">
        <v>0.83003541427247696</v>
      </c>
      <c r="G53" s="60">
        <v>44965</v>
      </c>
      <c r="H53" s="32">
        <v>0.52621974753425005</v>
      </c>
    </row>
    <row r="54" spans="1:8" ht="15">
      <c r="A54" s="31" t="s">
        <v>95</v>
      </c>
      <c r="B54" s="13" t="s">
        <v>17</v>
      </c>
      <c r="C54" s="14" t="s">
        <v>18</v>
      </c>
      <c r="D54" s="60">
        <v>44382</v>
      </c>
      <c r="E54" s="32">
        <v>9</v>
      </c>
      <c r="F54" s="32">
        <v>0.13503720101241901</v>
      </c>
      <c r="G54" s="60">
        <v>45017</v>
      </c>
      <c r="H54" s="32">
        <v>0.85749627053317901</v>
      </c>
    </row>
    <row r="55" spans="1:8" ht="15">
      <c r="A55" s="31" t="s">
        <v>96</v>
      </c>
      <c r="B55" s="13" t="s">
        <v>54</v>
      </c>
      <c r="C55" s="14" t="s">
        <v>55</v>
      </c>
      <c r="D55" s="60">
        <v>44680</v>
      </c>
      <c r="E55" s="32">
        <v>2</v>
      </c>
      <c r="F55" s="32">
        <v>0.18457397753690899</v>
      </c>
      <c r="G55" s="60">
        <v>45004</v>
      </c>
      <c r="H55" s="32">
        <v>0.74032989684219797</v>
      </c>
    </row>
    <row r="56" spans="1:8" ht="15">
      <c r="A56" s="31" t="s">
        <v>97</v>
      </c>
      <c r="B56" s="13" t="s">
        <v>24</v>
      </c>
      <c r="C56" s="14" t="s">
        <v>25</v>
      </c>
      <c r="D56" s="60">
        <v>44816</v>
      </c>
      <c r="E56" s="32">
        <v>7</v>
      </c>
      <c r="F56" s="32">
        <v>1.4827494446379701E-2</v>
      </c>
      <c r="G56" s="60">
        <v>44978</v>
      </c>
      <c r="H56" s="32">
        <v>0.41833053891377597</v>
      </c>
    </row>
    <row r="57" spans="1:8" ht="15">
      <c r="A57" s="31" t="s">
        <v>98</v>
      </c>
      <c r="B57" s="13" t="s">
        <v>27</v>
      </c>
      <c r="C57" s="14" t="s">
        <v>28</v>
      </c>
      <c r="D57" s="60">
        <v>44278</v>
      </c>
      <c r="E57" s="32">
        <v>4</v>
      </c>
      <c r="F57" s="32">
        <v>0.27577765609607802</v>
      </c>
      <c r="G57" s="60">
        <v>45071</v>
      </c>
      <c r="H57" s="32">
        <v>0.84349820990746505</v>
      </c>
    </row>
    <row r="58" spans="1:8" ht="15">
      <c r="A58" s="31" t="s">
        <v>99</v>
      </c>
      <c r="B58" s="13" t="s">
        <v>43</v>
      </c>
      <c r="C58" s="14" t="s">
        <v>44</v>
      </c>
      <c r="D58" s="60">
        <v>44667</v>
      </c>
      <c r="E58" s="32">
        <v>2</v>
      </c>
      <c r="F58" s="32">
        <v>1.4798370860461801E-2</v>
      </c>
      <c r="G58" s="60">
        <v>45011</v>
      </c>
      <c r="H58" s="32">
        <v>0.65581817056759795</v>
      </c>
    </row>
    <row r="59" spans="1:8" ht="15">
      <c r="A59" s="31" t="s">
        <v>100</v>
      </c>
      <c r="B59" s="13" t="s">
        <v>71</v>
      </c>
      <c r="C59" s="14" t="s">
        <v>50</v>
      </c>
      <c r="D59" s="60">
        <v>44420</v>
      </c>
      <c r="E59" s="32">
        <v>4</v>
      </c>
      <c r="F59" s="32">
        <v>0.71929697815108395</v>
      </c>
      <c r="G59" s="60">
        <v>45029</v>
      </c>
      <c r="H59" s="32">
        <v>5.4091466872212501E-2</v>
      </c>
    </row>
    <row r="60" spans="1:8" ht="15">
      <c r="A60" s="31" t="s">
        <v>101</v>
      </c>
      <c r="B60" s="13" t="s">
        <v>34</v>
      </c>
      <c r="C60" s="14" t="s">
        <v>35</v>
      </c>
      <c r="D60" s="60">
        <v>44922</v>
      </c>
      <c r="E60" s="32">
        <v>6</v>
      </c>
      <c r="F60" s="32">
        <v>0.45894107528788403</v>
      </c>
      <c r="G60" s="60">
        <v>44952</v>
      </c>
      <c r="H60" s="32">
        <v>0.64879966285478297</v>
      </c>
    </row>
    <row r="61" spans="1:8" ht="15">
      <c r="A61" s="31" t="s">
        <v>102</v>
      </c>
      <c r="B61" s="13" t="s">
        <v>103</v>
      </c>
      <c r="C61" s="14" t="s">
        <v>104</v>
      </c>
      <c r="D61" s="60">
        <v>44356</v>
      </c>
      <c r="E61" s="32">
        <v>6</v>
      </c>
      <c r="F61" s="32">
        <v>0.75369284563293804</v>
      </c>
      <c r="G61" s="60">
        <v>45000</v>
      </c>
      <c r="H61" s="32">
        <v>0.95310350121023102</v>
      </c>
    </row>
    <row r="62" spans="1:8" ht="15">
      <c r="A62" s="31" t="s">
        <v>105</v>
      </c>
      <c r="B62" s="13" t="s">
        <v>39</v>
      </c>
      <c r="C62" s="14" t="s">
        <v>40</v>
      </c>
      <c r="D62" s="60">
        <v>44315</v>
      </c>
      <c r="E62" s="32">
        <v>7</v>
      </c>
      <c r="F62" s="32">
        <v>0.73835370024837998</v>
      </c>
      <c r="G62" s="60">
        <v>45020</v>
      </c>
      <c r="H62" s="32">
        <v>0.10264222958663</v>
      </c>
    </row>
    <row r="63" spans="1:8" ht="15">
      <c r="A63" s="31" t="s">
        <v>106</v>
      </c>
      <c r="B63" s="13" t="s">
        <v>12</v>
      </c>
      <c r="C63" s="14" t="s">
        <v>13</v>
      </c>
      <c r="D63" s="60">
        <v>44860</v>
      </c>
      <c r="E63" s="32">
        <v>8</v>
      </c>
      <c r="F63" s="32">
        <v>0.585256316656942</v>
      </c>
      <c r="G63" s="60">
        <v>45041</v>
      </c>
      <c r="H63" s="32">
        <v>0.63534355964006295</v>
      </c>
    </row>
    <row r="64" spans="1:8" ht="15">
      <c r="A64" s="31" t="s">
        <v>107</v>
      </c>
      <c r="B64" s="13" t="s">
        <v>58</v>
      </c>
      <c r="C64" s="14" t="s">
        <v>59</v>
      </c>
      <c r="D64" s="60">
        <v>44340</v>
      </c>
      <c r="E64" s="32">
        <v>9</v>
      </c>
      <c r="F64" s="32">
        <v>0.87646719833682096</v>
      </c>
      <c r="G64" s="60">
        <v>44957</v>
      </c>
      <c r="H64" s="32">
        <v>0.32932752883912297</v>
      </c>
    </row>
    <row r="65" spans="1:8" ht="15">
      <c r="A65" s="31" t="s">
        <v>108</v>
      </c>
      <c r="B65" s="13" t="s">
        <v>34</v>
      </c>
      <c r="C65" s="14" t="s">
        <v>35</v>
      </c>
      <c r="D65" s="60">
        <v>44773</v>
      </c>
      <c r="E65" s="32">
        <v>5</v>
      </c>
      <c r="F65" s="32">
        <v>0.68720157697523698</v>
      </c>
      <c r="G65" s="60">
        <v>45054</v>
      </c>
      <c r="H65" s="32">
        <v>0.79990973215818495</v>
      </c>
    </row>
    <row r="66" spans="1:8" ht="15">
      <c r="A66" s="31" t="s">
        <v>109</v>
      </c>
      <c r="B66" s="13" t="s">
        <v>27</v>
      </c>
      <c r="C66" s="14" t="s">
        <v>28</v>
      </c>
      <c r="D66" s="60">
        <v>44347</v>
      </c>
      <c r="E66" s="32">
        <v>1</v>
      </c>
      <c r="F66" s="32">
        <v>0.48588703608226103</v>
      </c>
      <c r="G66" s="60">
        <v>45035</v>
      </c>
      <c r="H66" s="32">
        <v>0.45518918214522902</v>
      </c>
    </row>
    <row r="67" spans="1:8" ht="15">
      <c r="A67" s="31" t="s">
        <v>110</v>
      </c>
      <c r="B67" s="13" t="s">
        <v>71</v>
      </c>
      <c r="C67" s="14" t="s">
        <v>50</v>
      </c>
      <c r="D67" s="60">
        <v>44659</v>
      </c>
      <c r="E67" s="32">
        <v>2</v>
      </c>
      <c r="F67" s="32">
        <v>0.68555193640676504</v>
      </c>
      <c r="G67" s="60">
        <v>45014</v>
      </c>
      <c r="H67" s="32">
        <v>0.40035912772023502</v>
      </c>
    </row>
    <row r="68" spans="1:8" ht="15">
      <c r="A68" s="31" t="s">
        <v>111</v>
      </c>
      <c r="B68" s="13" t="s">
        <v>58</v>
      </c>
      <c r="C68" s="14" t="s">
        <v>59</v>
      </c>
      <c r="D68" s="60">
        <v>44679</v>
      </c>
      <c r="E68" s="32">
        <v>1</v>
      </c>
      <c r="F68" s="32">
        <v>0.574831092396204</v>
      </c>
      <c r="G68" s="60">
        <v>44936</v>
      </c>
      <c r="H68" s="32">
        <v>0.14703843884491</v>
      </c>
    </row>
    <row r="69" spans="1:8" ht="15">
      <c r="A69" s="31" t="s">
        <v>112</v>
      </c>
      <c r="B69" s="13" t="s">
        <v>81</v>
      </c>
      <c r="C69" s="14" t="s">
        <v>62</v>
      </c>
      <c r="D69" s="60">
        <v>44800</v>
      </c>
      <c r="E69" s="32">
        <v>4</v>
      </c>
      <c r="F69" s="32">
        <v>0.89057060464664195</v>
      </c>
      <c r="G69" s="60">
        <v>45004</v>
      </c>
      <c r="H69" s="32">
        <v>0.24766978894018499</v>
      </c>
    </row>
    <row r="70" spans="1:8" ht="15">
      <c r="A70" s="31" t="s">
        <v>113</v>
      </c>
      <c r="B70" s="13" t="s">
        <v>9</v>
      </c>
      <c r="C70" s="14" t="s">
        <v>10</v>
      </c>
      <c r="D70" s="60">
        <v>44889</v>
      </c>
      <c r="E70" s="32">
        <v>4</v>
      </c>
      <c r="F70" s="32">
        <v>0.64606533640427699</v>
      </c>
      <c r="G70" s="60">
        <v>44977</v>
      </c>
      <c r="H70" s="32">
        <v>0.75502767909149604</v>
      </c>
    </row>
    <row r="71" spans="1:8" ht="15">
      <c r="A71" s="31" t="s">
        <v>114</v>
      </c>
      <c r="B71" s="13" t="s">
        <v>103</v>
      </c>
      <c r="C71" s="14" t="s">
        <v>104</v>
      </c>
      <c r="D71" s="60">
        <v>44574</v>
      </c>
      <c r="E71" s="32">
        <v>5</v>
      </c>
      <c r="F71" s="32">
        <v>2.4408043245797401E-2</v>
      </c>
      <c r="G71" s="60">
        <v>45041</v>
      </c>
      <c r="H71" s="32">
        <v>0.11842008103757801</v>
      </c>
    </row>
    <row r="72" spans="1:8" ht="15">
      <c r="A72" s="31" t="s">
        <v>115</v>
      </c>
      <c r="B72" s="13" t="s">
        <v>61</v>
      </c>
      <c r="C72" s="14" t="s">
        <v>62</v>
      </c>
      <c r="D72" s="60">
        <v>44752</v>
      </c>
      <c r="E72" s="32">
        <v>1</v>
      </c>
      <c r="F72" s="32">
        <v>0.144587962809021</v>
      </c>
      <c r="G72" s="60">
        <v>44974</v>
      </c>
      <c r="H72" s="32">
        <v>0.22337306376263399</v>
      </c>
    </row>
    <row r="73" spans="1:8" ht="15">
      <c r="A73" s="31" t="s">
        <v>116</v>
      </c>
      <c r="B73" s="13" t="s">
        <v>46</v>
      </c>
      <c r="C73" s="14" t="s">
        <v>47</v>
      </c>
      <c r="D73" s="60">
        <v>44786</v>
      </c>
      <c r="E73" s="32">
        <v>7</v>
      </c>
      <c r="F73" s="32">
        <v>1.31744392227479E-2</v>
      </c>
      <c r="G73" s="60">
        <v>45030</v>
      </c>
      <c r="H73" s="32">
        <v>0.97185682841004495</v>
      </c>
    </row>
    <row r="74" spans="1:8" ht="15">
      <c r="A74" s="31" t="s">
        <v>117</v>
      </c>
      <c r="B74" s="13" t="s">
        <v>21</v>
      </c>
      <c r="C74" s="14" t="s">
        <v>22</v>
      </c>
      <c r="D74" s="60">
        <v>44644</v>
      </c>
      <c r="E74" s="32">
        <v>4</v>
      </c>
      <c r="F74" s="32">
        <v>0.81530857906975795</v>
      </c>
      <c r="G74" s="60">
        <v>44954</v>
      </c>
      <c r="H74" s="32">
        <v>0.48260987316073201</v>
      </c>
    </row>
    <row r="75" spans="1:8" ht="15">
      <c r="A75" s="31" t="s">
        <v>118</v>
      </c>
      <c r="B75" s="13" t="s">
        <v>17</v>
      </c>
      <c r="C75" s="14" t="s">
        <v>18</v>
      </c>
      <c r="D75" s="60">
        <v>44554</v>
      </c>
      <c r="E75" s="32">
        <v>6</v>
      </c>
      <c r="F75" s="32">
        <v>0.15491081045699601</v>
      </c>
      <c r="G75" s="60">
        <v>45064</v>
      </c>
      <c r="H75" s="32">
        <v>0.76802453424894601</v>
      </c>
    </row>
    <row r="76" spans="1:8" ht="15">
      <c r="A76" s="31" t="s">
        <v>119</v>
      </c>
      <c r="B76" s="13" t="s">
        <v>58</v>
      </c>
      <c r="C76" s="14" t="s">
        <v>59</v>
      </c>
      <c r="D76" s="60">
        <v>44706</v>
      </c>
      <c r="E76" s="32">
        <v>1</v>
      </c>
      <c r="F76" s="32">
        <v>0.269555056043635</v>
      </c>
      <c r="G76" s="60">
        <v>45000</v>
      </c>
      <c r="H76" s="32">
        <v>0.122182361751799</v>
      </c>
    </row>
    <row r="77" spans="1:8" ht="15">
      <c r="A77" s="31" t="s">
        <v>120</v>
      </c>
      <c r="B77" s="13" t="s">
        <v>15</v>
      </c>
      <c r="C77" s="14" t="s">
        <v>10</v>
      </c>
      <c r="D77" s="60">
        <v>44794</v>
      </c>
      <c r="E77" s="32">
        <v>3</v>
      </c>
      <c r="F77" s="32">
        <v>0.71512622981990404</v>
      </c>
      <c r="G77" s="60">
        <v>45023</v>
      </c>
      <c r="H77" s="32">
        <v>2.82332058926804E-3</v>
      </c>
    </row>
    <row r="78" spans="1:8" ht="15">
      <c r="A78" s="31" t="s">
        <v>121</v>
      </c>
      <c r="B78" s="13" t="s">
        <v>34</v>
      </c>
      <c r="C78" s="14" t="s">
        <v>35</v>
      </c>
      <c r="D78" s="60">
        <v>44423</v>
      </c>
      <c r="E78" s="32">
        <v>5</v>
      </c>
      <c r="F78" s="32">
        <v>0.517478802978105</v>
      </c>
      <c r="G78" s="60">
        <v>44991</v>
      </c>
      <c r="H78" s="32">
        <v>0.194941670945359</v>
      </c>
    </row>
    <row r="79" spans="1:8" ht="15">
      <c r="A79" s="31" t="s">
        <v>122</v>
      </c>
      <c r="B79" s="13" t="s">
        <v>58</v>
      </c>
      <c r="C79" s="14" t="s">
        <v>59</v>
      </c>
      <c r="D79" s="60">
        <v>44270</v>
      </c>
      <c r="E79" s="32">
        <v>3</v>
      </c>
      <c r="F79" s="32">
        <v>0.98933192835650696</v>
      </c>
      <c r="G79" s="60">
        <v>44952</v>
      </c>
      <c r="H79" s="32">
        <v>0.116747383128981</v>
      </c>
    </row>
    <row r="80" spans="1:8" ht="15">
      <c r="A80" s="31" t="s">
        <v>123</v>
      </c>
      <c r="B80" s="13" t="s">
        <v>73</v>
      </c>
      <c r="C80" s="14" t="s">
        <v>74</v>
      </c>
      <c r="D80" s="60">
        <v>44852</v>
      </c>
      <c r="E80" s="32">
        <v>5</v>
      </c>
      <c r="F80" s="32">
        <v>0.32415684712172899</v>
      </c>
      <c r="G80" s="60">
        <v>45051</v>
      </c>
      <c r="H80" s="32">
        <v>0.28398523541759901</v>
      </c>
    </row>
    <row r="81" spans="1:8" ht="15">
      <c r="A81" s="31" t="s">
        <v>124</v>
      </c>
      <c r="B81" s="13" t="s">
        <v>9</v>
      </c>
      <c r="C81" s="14" t="s">
        <v>10</v>
      </c>
      <c r="D81" s="60">
        <v>44343</v>
      </c>
      <c r="E81" s="32">
        <v>6</v>
      </c>
      <c r="F81" s="32">
        <v>0.64559425958074801</v>
      </c>
      <c r="G81" s="60">
        <v>45057</v>
      </c>
      <c r="H81" s="32">
        <v>0.74976354481356899</v>
      </c>
    </row>
    <row r="82" spans="1:8" ht="15">
      <c r="A82" s="31" t="s">
        <v>125</v>
      </c>
      <c r="B82" s="13" t="s">
        <v>103</v>
      </c>
      <c r="C82" s="14" t="s">
        <v>104</v>
      </c>
      <c r="D82" s="60">
        <v>44643</v>
      </c>
      <c r="E82" s="32">
        <v>10</v>
      </c>
      <c r="F82" s="32">
        <v>0.13502577444900801</v>
      </c>
      <c r="G82" s="60">
        <v>45050</v>
      </c>
      <c r="H82" s="32">
        <v>9.7289928257875094E-2</v>
      </c>
    </row>
    <row r="83" spans="1:8" ht="15">
      <c r="A83" s="31" t="s">
        <v>126</v>
      </c>
      <c r="B83" s="13" t="s">
        <v>43</v>
      </c>
      <c r="C83" s="14" t="s">
        <v>44</v>
      </c>
      <c r="D83" s="60">
        <v>44353</v>
      </c>
      <c r="E83" s="32">
        <v>8</v>
      </c>
      <c r="F83" s="32">
        <v>0.74864767306151003</v>
      </c>
      <c r="G83" s="60">
        <v>45075</v>
      </c>
      <c r="H83" s="32">
        <v>0.91487830622236999</v>
      </c>
    </row>
    <row r="84" spans="1:8" ht="15">
      <c r="A84" s="31" t="s">
        <v>127</v>
      </c>
      <c r="B84" s="13" t="s">
        <v>49</v>
      </c>
      <c r="C84" s="14" t="s">
        <v>50</v>
      </c>
      <c r="D84" s="60">
        <v>44703</v>
      </c>
      <c r="E84" s="32">
        <v>1</v>
      </c>
      <c r="F84" s="32">
        <v>0.105161391848884</v>
      </c>
      <c r="G84" s="60">
        <v>45054</v>
      </c>
      <c r="H84" s="32">
        <v>0.22690729464404399</v>
      </c>
    </row>
    <row r="85" spans="1:8" ht="15">
      <c r="A85" s="31" t="s">
        <v>128</v>
      </c>
      <c r="B85" s="13" t="s">
        <v>129</v>
      </c>
      <c r="C85" s="14" t="s">
        <v>22</v>
      </c>
      <c r="D85" s="60">
        <v>44742</v>
      </c>
      <c r="E85" s="32">
        <v>6</v>
      </c>
      <c r="F85" s="32">
        <v>0.11408685507641</v>
      </c>
      <c r="G85" s="60">
        <v>44954</v>
      </c>
      <c r="H85" s="32">
        <v>0.33571676903915298</v>
      </c>
    </row>
    <row r="86" spans="1:8" ht="15">
      <c r="A86" s="31" t="s">
        <v>130</v>
      </c>
      <c r="B86" s="13" t="s">
        <v>61</v>
      </c>
      <c r="C86" s="14" t="s">
        <v>62</v>
      </c>
      <c r="D86" s="60">
        <v>44600</v>
      </c>
      <c r="E86" s="32">
        <v>1</v>
      </c>
      <c r="F86" s="32">
        <v>0.58372843681935904</v>
      </c>
      <c r="G86" s="60">
        <v>44997</v>
      </c>
      <c r="H86" s="32">
        <v>0.38186645762982302</v>
      </c>
    </row>
    <row r="87" spans="1:8" ht="15">
      <c r="A87" s="31" t="s">
        <v>131</v>
      </c>
      <c r="B87" s="13" t="s">
        <v>129</v>
      </c>
      <c r="C87" s="14" t="s">
        <v>22</v>
      </c>
      <c r="D87" s="60">
        <v>44721</v>
      </c>
      <c r="E87" s="32">
        <v>6</v>
      </c>
      <c r="F87" s="32">
        <v>1.6069181318315098E-2</v>
      </c>
      <c r="G87" s="60">
        <v>44928</v>
      </c>
      <c r="H87" s="32">
        <v>0.93551003990677095</v>
      </c>
    </row>
    <row r="88" spans="1:8" ht="15">
      <c r="A88" s="31" t="s">
        <v>132</v>
      </c>
      <c r="B88" s="13" t="s">
        <v>103</v>
      </c>
      <c r="C88" s="14" t="s">
        <v>104</v>
      </c>
      <c r="D88" s="60">
        <v>44544</v>
      </c>
      <c r="E88" s="32">
        <v>7</v>
      </c>
      <c r="F88" s="32">
        <v>0.77483286137645402</v>
      </c>
      <c r="G88" s="60">
        <v>44977</v>
      </c>
      <c r="H88" s="32">
        <v>0.83972936204120796</v>
      </c>
    </row>
    <row r="89" spans="1:8" ht="15">
      <c r="A89" s="31" t="s">
        <v>133</v>
      </c>
      <c r="B89" s="13" t="s">
        <v>34</v>
      </c>
      <c r="C89" s="14" t="s">
        <v>35</v>
      </c>
      <c r="D89" s="60">
        <v>44304</v>
      </c>
      <c r="E89" s="32">
        <v>6</v>
      </c>
      <c r="F89" s="32">
        <v>0.83415711448827101</v>
      </c>
      <c r="G89" s="60">
        <v>45032</v>
      </c>
      <c r="H89" s="32">
        <v>0.73754903864989096</v>
      </c>
    </row>
    <row r="90" spans="1:8" ht="15">
      <c r="A90" s="31" t="s">
        <v>134</v>
      </c>
      <c r="B90" s="13" t="s">
        <v>15</v>
      </c>
      <c r="C90" s="14" t="s">
        <v>10</v>
      </c>
      <c r="D90" s="60">
        <v>44285</v>
      </c>
      <c r="E90" s="32">
        <v>7</v>
      </c>
      <c r="F90" s="32">
        <v>0.27349998025771599</v>
      </c>
      <c r="G90" s="60">
        <v>45056</v>
      </c>
      <c r="H90" s="32">
        <v>0.398707058551939</v>
      </c>
    </row>
    <row r="91" spans="1:8" ht="15">
      <c r="A91" s="31" t="s">
        <v>135</v>
      </c>
      <c r="B91" s="13" t="s">
        <v>21</v>
      </c>
      <c r="C91" s="14" t="s">
        <v>22</v>
      </c>
      <c r="D91" s="60">
        <v>44279</v>
      </c>
      <c r="E91" s="32">
        <v>10</v>
      </c>
      <c r="F91" s="32">
        <v>0.17894362318854701</v>
      </c>
      <c r="G91" s="60">
        <v>45026</v>
      </c>
      <c r="H91" s="32">
        <v>0.27983535659688702</v>
      </c>
    </row>
    <row r="92" spans="1:8" ht="15">
      <c r="A92" s="31" t="s">
        <v>136</v>
      </c>
      <c r="B92" s="13" t="s">
        <v>9</v>
      </c>
      <c r="C92" s="14" t="s">
        <v>10</v>
      </c>
      <c r="D92" s="60">
        <v>44206</v>
      </c>
      <c r="E92" s="32">
        <v>2</v>
      </c>
      <c r="F92" s="32">
        <v>0.90504227111458202</v>
      </c>
      <c r="G92" s="60">
        <v>44957</v>
      </c>
      <c r="H92" s="32">
        <v>0.45883084719257899</v>
      </c>
    </row>
    <row r="93" spans="1:8" ht="15">
      <c r="A93" s="31" t="s">
        <v>137</v>
      </c>
      <c r="B93" s="13" t="s">
        <v>58</v>
      </c>
      <c r="C93" s="14" t="s">
        <v>59</v>
      </c>
      <c r="D93" s="60">
        <v>44557</v>
      </c>
      <c r="E93" s="32">
        <v>4</v>
      </c>
      <c r="F93" s="32">
        <v>3.6105377236760302E-3</v>
      </c>
      <c r="G93" s="60">
        <v>44993</v>
      </c>
      <c r="H93" s="32">
        <v>0.430410454177235</v>
      </c>
    </row>
    <row r="94" spans="1:8" ht="15">
      <c r="A94" s="31" t="s">
        <v>138</v>
      </c>
      <c r="B94" s="13" t="s">
        <v>81</v>
      </c>
      <c r="C94" s="14" t="s">
        <v>62</v>
      </c>
      <c r="D94" s="60">
        <v>44366</v>
      </c>
      <c r="E94" s="32">
        <v>2</v>
      </c>
      <c r="F94" s="32">
        <v>0.256532208615462</v>
      </c>
      <c r="G94" s="60">
        <v>44975</v>
      </c>
      <c r="H94" s="32">
        <v>0.25683090454434099</v>
      </c>
    </row>
    <row r="95" spans="1:8" ht="15">
      <c r="A95" s="31" t="s">
        <v>139</v>
      </c>
      <c r="B95" s="13" t="s">
        <v>103</v>
      </c>
      <c r="C95" s="14" t="s">
        <v>104</v>
      </c>
      <c r="D95" s="60">
        <v>44250</v>
      </c>
      <c r="E95" s="32">
        <v>5</v>
      </c>
      <c r="F95" s="32">
        <v>0.70021844930653598</v>
      </c>
      <c r="G95" s="60">
        <v>45008</v>
      </c>
      <c r="H95" s="32">
        <v>0.61187665279577597</v>
      </c>
    </row>
    <row r="96" spans="1:8" ht="15">
      <c r="A96" s="31" t="s">
        <v>140</v>
      </c>
      <c r="B96" s="13" t="s">
        <v>21</v>
      </c>
      <c r="C96" s="14" t="s">
        <v>22</v>
      </c>
      <c r="D96" s="60">
        <v>44235</v>
      </c>
      <c r="E96" s="32">
        <v>2</v>
      </c>
      <c r="F96" s="32">
        <v>0.86236623667253698</v>
      </c>
      <c r="G96" s="60">
        <v>45015</v>
      </c>
      <c r="H96" s="32">
        <v>0.56413054876588398</v>
      </c>
    </row>
    <row r="97" spans="1:8" ht="15">
      <c r="A97" s="31" t="s">
        <v>141</v>
      </c>
      <c r="B97" s="13" t="s">
        <v>129</v>
      </c>
      <c r="C97" s="14" t="s">
        <v>22</v>
      </c>
      <c r="D97" s="60">
        <v>44774</v>
      </c>
      <c r="E97" s="32">
        <v>5</v>
      </c>
      <c r="F97" s="32">
        <v>0.309379274915278</v>
      </c>
      <c r="G97" s="60">
        <v>45015</v>
      </c>
      <c r="H97" s="32">
        <v>6.4512653240185102E-3</v>
      </c>
    </row>
    <row r="98" spans="1:8" ht="15">
      <c r="A98" s="31" t="s">
        <v>142</v>
      </c>
      <c r="B98" s="13" t="s">
        <v>103</v>
      </c>
      <c r="C98" s="14" t="s">
        <v>104</v>
      </c>
      <c r="D98" s="60">
        <v>44396</v>
      </c>
      <c r="E98" s="32">
        <v>7</v>
      </c>
      <c r="F98" s="32">
        <v>0.55211790295911001</v>
      </c>
      <c r="G98" s="60">
        <v>45011</v>
      </c>
      <c r="H98" s="32">
        <v>0.33871055216854301</v>
      </c>
    </row>
    <row r="99" spans="1:8" ht="15">
      <c r="A99" s="31" t="s">
        <v>143</v>
      </c>
      <c r="B99" s="13" t="s">
        <v>129</v>
      </c>
      <c r="C99" s="14" t="s">
        <v>22</v>
      </c>
      <c r="D99" s="60">
        <v>44491</v>
      </c>
      <c r="E99" s="32">
        <v>4</v>
      </c>
      <c r="F99" s="32">
        <v>0.20150989296011099</v>
      </c>
      <c r="G99" s="60">
        <v>45067</v>
      </c>
      <c r="H99" s="32">
        <v>0.23936851527945999</v>
      </c>
    </row>
    <row r="100" spans="1:8" ht="15">
      <c r="A100" s="31" t="s">
        <v>144</v>
      </c>
      <c r="B100" s="13" t="s">
        <v>15</v>
      </c>
      <c r="C100" s="14" t="s">
        <v>10</v>
      </c>
      <c r="D100" s="60">
        <v>44534</v>
      </c>
      <c r="E100" s="32">
        <v>5</v>
      </c>
      <c r="F100" s="32">
        <v>0.18484009932934201</v>
      </c>
      <c r="G100" s="60">
        <v>44952</v>
      </c>
      <c r="H100" s="32">
        <v>0.17511595791935999</v>
      </c>
    </row>
    <row r="101" spans="1:8" ht="15">
      <c r="A101" s="31" t="s">
        <v>145</v>
      </c>
      <c r="B101" s="13" t="s">
        <v>30</v>
      </c>
      <c r="C101" s="14" t="s">
        <v>31</v>
      </c>
      <c r="D101" s="60">
        <v>44872</v>
      </c>
      <c r="E101" s="32">
        <v>6</v>
      </c>
      <c r="F101" s="32">
        <v>0.34955930087119302</v>
      </c>
      <c r="G101" s="60">
        <v>44929</v>
      </c>
      <c r="H101" s="32">
        <v>0.53327527116873796</v>
      </c>
    </row>
    <row r="102" spans="1:8" ht="15">
      <c r="A102" s="31" t="s">
        <v>146</v>
      </c>
      <c r="B102" s="13" t="s">
        <v>103</v>
      </c>
      <c r="C102" s="14" t="s">
        <v>104</v>
      </c>
      <c r="D102" s="60">
        <v>44468</v>
      </c>
      <c r="E102" s="32">
        <v>3</v>
      </c>
      <c r="F102" s="32">
        <v>0.93189165277683395</v>
      </c>
      <c r="G102" s="60">
        <v>44962</v>
      </c>
      <c r="H102" s="32">
        <v>2.43785689040747E-2</v>
      </c>
    </row>
    <row r="103" spans="1:8" ht="15">
      <c r="A103" s="31" t="s">
        <v>147</v>
      </c>
      <c r="B103" s="13" t="s">
        <v>73</v>
      </c>
      <c r="C103" s="14" t="s">
        <v>74</v>
      </c>
      <c r="D103" s="60">
        <v>44921</v>
      </c>
      <c r="E103" s="32">
        <v>10</v>
      </c>
      <c r="F103" s="32">
        <v>0.68735083469695002</v>
      </c>
      <c r="G103" s="60">
        <v>44990</v>
      </c>
      <c r="H103" s="32">
        <v>0.41787841201432302</v>
      </c>
    </row>
    <row r="104" spans="1:8" ht="15">
      <c r="A104" s="31" t="s">
        <v>148</v>
      </c>
      <c r="B104" s="13" t="s">
        <v>39</v>
      </c>
      <c r="C104" s="14" t="s">
        <v>40</v>
      </c>
      <c r="D104" s="60">
        <v>44605</v>
      </c>
      <c r="E104" s="32">
        <v>5</v>
      </c>
      <c r="F104" s="32">
        <v>0.17493546348643599</v>
      </c>
      <c r="G104" s="60">
        <v>45001</v>
      </c>
      <c r="H104" s="32">
        <v>0.83666855090333903</v>
      </c>
    </row>
    <row r="105" spans="1:8" ht="15">
      <c r="A105" s="31" t="s">
        <v>149</v>
      </c>
      <c r="B105" s="13" t="s">
        <v>103</v>
      </c>
      <c r="C105" s="14" t="s">
        <v>104</v>
      </c>
      <c r="D105" s="60">
        <v>44659</v>
      </c>
      <c r="E105" s="32">
        <v>7</v>
      </c>
      <c r="F105" s="32">
        <v>0.75215132834364595</v>
      </c>
      <c r="G105" s="60">
        <v>45051</v>
      </c>
      <c r="H105" s="32">
        <v>2.6168363795351798E-2</v>
      </c>
    </row>
    <row r="106" spans="1:8" ht="15">
      <c r="A106" s="31" t="s">
        <v>150</v>
      </c>
      <c r="B106" s="13" t="s">
        <v>39</v>
      </c>
      <c r="C106" s="14" t="s">
        <v>40</v>
      </c>
      <c r="D106" s="60">
        <v>44263</v>
      </c>
      <c r="E106" s="32">
        <v>1</v>
      </c>
      <c r="F106" s="32">
        <v>0.30953917056170199</v>
      </c>
      <c r="G106" s="60">
        <v>45058</v>
      </c>
      <c r="H106" s="32">
        <v>0.66043948995340296</v>
      </c>
    </row>
    <row r="107" spans="1:8" ht="15">
      <c r="A107" s="31" t="s">
        <v>151</v>
      </c>
      <c r="B107" s="13" t="s">
        <v>61</v>
      </c>
      <c r="C107" s="14" t="s">
        <v>62</v>
      </c>
      <c r="D107" s="60">
        <v>44422</v>
      </c>
      <c r="E107" s="32">
        <v>10</v>
      </c>
      <c r="F107" s="32">
        <v>0.62147829765565299</v>
      </c>
      <c r="G107" s="60">
        <v>45045</v>
      </c>
      <c r="H107" s="32">
        <v>0.44466276095616802</v>
      </c>
    </row>
    <row r="108" spans="1:8" ht="15">
      <c r="A108" s="31" t="s">
        <v>152</v>
      </c>
      <c r="B108" s="13" t="s">
        <v>58</v>
      </c>
      <c r="C108" s="14" t="s">
        <v>59</v>
      </c>
      <c r="D108" s="60">
        <v>44903</v>
      </c>
      <c r="E108" s="32">
        <v>7</v>
      </c>
      <c r="F108" s="32">
        <v>0.60752716500644899</v>
      </c>
      <c r="G108" s="60">
        <v>45029</v>
      </c>
      <c r="H108" s="32">
        <v>0.90286839870973001</v>
      </c>
    </row>
    <row r="109" spans="1:8" ht="15">
      <c r="A109" s="31" t="s">
        <v>153</v>
      </c>
      <c r="B109" s="13" t="s">
        <v>46</v>
      </c>
      <c r="C109" s="14" t="s">
        <v>47</v>
      </c>
      <c r="D109" s="60">
        <v>44810</v>
      </c>
      <c r="E109" s="32">
        <v>10</v>
      </c>
      <c r="F109" s="32">
        <v>8.0126723415399101E-2</v>
      </c>
      <c r="G109" s="60">
        <v>44973</v>
      </c>
      <c r="H109" s="32">
        <v>0.51635999068168204</v>
      </c>
    </row>
    <row r="110" spans="1:8" ht="15">
      <c r="A110" s="31" t="s">
        <v>154</v>
      </c>
      <c r="B110" s="13" t="s">
        <v>21</v>
      </c>
      <c r="C110" s="14" t="s">
        <v>22</v>
      </c>
      <c r="D110" s="60">
        <v>44716</v>
      </c>
      <c r="E110" s="32">
        <v>1</v>
      </c>
      <c r="F110" s="32">
        <v>0.165768699711766</v>
      </c>
      <c r="G110" s="60">
        <v>44958</v>
      </c>
      <c r="H110" s="32">
        <v>0.35219920122081899</v>
      </c>
    </row>
    <row r="111" spans="1:8" ht="15">
      <c r="A111" s="31" t="s">
        <v>155</v>
      </c>
      <c r="B111" s="13" t="s">
        <v>58</v>
      </c>
      <c r="C111" s="14" t="s">
        <v>59</v>
      </c>
      <c r="D111" s="60">
        <v>44276</v>
      </c>
      <c r="E111" s="32">
        <v>7</v>
      </c>
      <c r="F111" s="32">
        <v>0.95038285910889397</v>
      </c>
      <c r="G111" s="60">
        <v>45067</v>
      </c>
      <c r="H111" s="32">
        <v>0.493774747227402</v>
      </c>
    </row>
    <row r="112" spans="1:8" ht="15">
      <c r="A112" s="31" t="s">
        <v>156</v>
      </c>
      <c r="B112" s="13" t="s">
        <v>17</v>
      </c>
      <c r="C112" s="14" t="s">
        <v>18</v>
      </c>
      <c r="D112" s="60">
        <v>44709</v>
      </c>
      <c r="E112" s="32">
        <v>8</v>
      </c>
      <c r="F112" s="32">
        <v>0.34324624551472199</v>
      </c>
      <c r="G112" s="60">
        <v>44980</v>
      </c>
      <c r="H112" s="32">
        <v>5.5941217861464797E-2</v>
      </c>
    </row>
    <row r="113" spans="1:8" ht="15">
      <c r="A113" s="31" t="s">
        <v>157</v>
      </c>
      <c r="B113" s="13" t="s">
        <v>58</v>
      </c>
      <c r="C113" s="14" t="s">
        <v>59</v>
      </c>
      <c r="D113" s="60">
        <v>44907</v>
      </c>
      <c r="E113" s="32">
        <v>9</v>
      </c>
      <c r="F113" s="32">
        <v>0.88394112549340798</v>
      </c>
      <c r="G113" s="60">
        <v>44949</v>
      </c>
      <c r="H113" s="32">
        <v>0.170650898099275</v>
      </c>
    </row>
    <row r="114" spans="1:8" ht="15">
      <c r="A114" s="31" t="s">
        <v>158</v>
      </c>
      <c r="B114" s="13" t="s">
        <v>12</v>
      </c>
      <c r="C114" s="14" t="s">
        <v>13</v>
      </c>
      <c r="D114" s="60">
        <v>44578</v>
      </c>
      <c r="E114" s="32">
        <v>2</v>
      </c>
      <c r="F114" s="32">
        <v>0.19124266932346201</v>
      </c>
      <c r="G114" s="60">
        <v>44953</v>
      </c>
      <c r="H114" s="32">
        <v>0.44988838372928502</v>
      </c>
    </row>
    <row r="115" spans="1:8" ht="15">
      <c r="A115" s="31" t="s">
        <v>159</v>
      </c>
      <c r="B115" s="13" t="s">
        <v>43</v>
      </c>
      <c r="C115" s="14" t="s">
        <v>44</v>
      </c>
      <c r="D115" s="60">
        <v>44324</v>
      </c>
      <c r="E115" s="32">
        <v>9</v>
      </c>
      <c r="F115" s="32">
        <v>0.70237024955138705</v>
      </c>
      <c r="G115" s="60">
        <v>45039</v>
      </c>
      <c r="H115" s="32">
        <v>0.23474526869976101</v>
      </c>
    </row>
    <row r="116" spans="1:8" ht="15">
      <c r="A116" s="31" t="s">
        <v>160</v>
      </c>
      <c r="B116" s="13" t="s">
        <v>24</v>
      </c>
      <c r="C116" s="14" t="s">
        <v>25</v>
      </c>
      <c r="D116" s="60">
        <v>44464</v>
      </c>
      <c r="E116" s="32">
        <v>1</v>
      </c>
      <c r="F116" s="32">
        <v>0.47664293083306503</v>
      </c>
      <c r="G116" s="60">
        <v>44998</v>
      </c>
      <c r="H116" s="32">
        <v>0.23032087534575099</v>
      </c>
    </row>
    <row r="117" spans="1:8" ht="15">
      <c r="A117" s="31" t="s">
        <v>161</v>
      </c>
      <c r="B117" s="13" t="s">
        <v>61</v>
      </c>
      <c r="C117" s="14" t="s">
        <v>62</v>
      </c>
      <c r="D117" s="60">
        <v>44581</v>
      </c>
      <c r="E117" s="32">
        <v>8</v>
      </c>
      <c r="F117" s="32">
        <v>0.52894618812607497</v>
      </c>
      <c r="G117" s="60">
        <v>44998</v>
      </c>
      <c r="H117" s="32">
        <v>0.14894391596640999</v>
      </c>
    </row>
    <row r="118" spans="1:8" ht="15">
      <c r="A118" s="31" t="s">
        <v>162</v>
      </c>
      <c r="B118" s="13" t="s">
        <v>103</v>
      </c>
      <c r="C118" s="14" t="s">
        <v>104</v>
      </c>
      <c r="D118" s="60">
        <v>44595</v>
      </c>
      <c r="E118" s="32">
        <v>1</v>
      </c>
      <c r="F118" s="32">
        <v>0.90771622925444195</v>
      </c>
      <c r="G118" s="60">
        <v>44956</v>
      </c>
      <c r="H118" s="32">
        <v>0.76439006848756197</v>
      </c>
    </row>
    <row r="119" spans="1:8" ht="15">
      <c r="A119" s="31" t="s">
        <v>163</v>
      </c>
      <c r="B119" s="13" t="s">
        <v>54</v>
      </c>
      <c r="C119" s="14" t="s">
        <v>55</v>
      </c>
      <c r="D119" s="60">
        <v>44625</v>
      </c>
      <c r="E119" s="32">
        <v>4</v>
      </c>
      <c r="F119" s="32">
        <v>0.93532778717298004</v>
      </c>
      <c r="G119" s="60">
        <v>44933</v>
      </c>
      <c r="H119" s="32">
        <v>2.9378328012187802E-2</v>
      </c>
    </row>
    <row r="120" spans="1:8" ht="15">
      <c r="A120" s="31" t="s">
        <v>164</v>
      </c>
      <c r="B120" s="13" t="s">
        <v>9</v>
      </c>
      <c r="C120" s="14" t="s">
        <v>10</v>
      </c>
      <c r="D120" s="60">
        <v>44801</v>
      </c>
      <c r="E120" s="32">
        <v>6</v>
      </c>
      <c r="F120" s="32">
        <v>0.103932010083317</v>
      </c>
      <c r="G120" s="60">
        <v>44985</v>
      </c>
      <c r="H120" s="32">
        <v>6.0761804468123501E-5</v>
      </c>
    </row>
    <row r="121" spans="1:8" ht="15">
      <c r="A121" s="31" t="s">
        <v>165</v>
      </c>
      <c r="B121" s="13" t="s">
        <v>15</v>
      </c>
      <c r="C121" s="14" t="s">
        <v>10</v>
      </c>
      <c r="D121" s="60">
        <v>44589</v>
      </c>
      <c r="E121" s="32">
        <v>3</v>
      </c>
      <c r="F121" s="32">
        <v>0.33696098865178298</v>
      </c>
      <c r="G121" s="60">
        <v>45034</v>
      </c>
      <c r="H121" s="32">
        <v>0.68587611661549097</v>
      </c>
    </row>
    <row r="122" spans="1:8" ht="15">
      <c r="A122" s="31" t="s">
        <v>166</v>
      </c>
      <c r="B122" s="13" t="s">
        <v>46</v>
      </c>
      <c r="C122" s="14" t="s">
        <v>47</v>
      </c>
      <c r="D122" s="60">
        <v>44733</v>
      </c>
      <c r="E122" s="32">
        <v>9</v>
      </c>
      <c r="F122" s="32">
        <v>0.32825674154548301</v>
      </c>
      <c r="G122" s="60">
        <v>44981</v>
      </c>
      <c r="H122" s="32">
        <v>0.48045519677837101</v>
      </c>
    </row>
    <row r="123" spans="1:8" ht="15">
      <c r="A123" s="31" t="s">
        <v>167</v>
      </c>
      <c r="B123" s="13" t="s">
        <v>17</v>
      </c>
      <c r="C123" s="14" t="s">
        <v>18</v>
      </c>
      <c r="D123" s="60">
        <v>44879</v>
      </c>
      <c r="E123" s="32">
        <v>10</v>
      </c>
      <c r="F123" s="32">
        <v>0.47307005712237998</v>
      </c>
      <c r="G123" s="60">
        <v>44937</v>
      </c>
      <c r="H123" s="32">
        <v>0.10169187940690801</v>
      </c>
    </row>
    <row r="124" spans="1:8" ht="15">
      <c r="A124" s="31" t="s">
        <v>168</v>
      </c>
      <c r="B124" s="13" t="s">
        <v>34</v>
      </c>
      <c r="C124" s="14" t="s">
        <v>35</v>
      </c>
      <c r="D124" s="60">
        <v>44371</v>
      </c>
      <c r="E124" s="32">
        <v>9</v>
      </c>
      <c r="F124" s="32">
        <v>0.71248835178386805</v>
      </c>
      <c r="G124" s="60">
        <v>44975</v>
      </c>
      <c r="H124" s="32">
        <v>0.42914106932160101</v>
      </c>
    </row>
    <row r="125" spans="1:8" ht="15">
      <c r="A125" s="31" t="s">
        <v>169</v>
      </c>
      <c r="B125" s="13" t="s">
        <v>27</v>
      </c>
      <c r="C125" s="14" t="s">
        <v>28</v>
      </c>
      <c r="D125" s="60">
        <v>44792</v>
      </c>
      <c r="E125" s="32">
        <v>1</v>
      </c>
      <c r="F125" s="32">
        <v>0.87147093954098998</v>
      </c>
      <c r="G125" s="60">
        <v>44967</v>
      </c>
      <c r="H125" s="32">
        <v>0.35443622359295701</v>
      </c>
    </row>
    <row r="126" spans="1:8" ht="15">
      <c r="A126" s="31" t="s">
        <v>170</v>
      </c>
      <c r="B126" s="13" t="s">
        <v>12</v>
      </c>
      <c r="C126" s="14" t="s">
        <v>13</v>
      </c>
      <c r="D126" s="60">
        <v>44272</v>
      </c>
      <c r="E126" s="32">
        <v>6</v>
      </c>
      <c r="F126" s="32">
        <v>5.4464754581670202E-2</v>
      </c>
      <c r="G126" s="60">
        <v>45013</v>
      </c>
      <c r="H126" s="32">
        <v>0.49434155447053002</v>
      </c>
    </row>
    <row r="127" spans="1:8" ht="15">
      <c r="A127" s="31" t="s">
        <v>171</v>
      </c>
      <c r="B127" s="13" t="s">
        <v>103</v>
      </c>
      <c r="C127" s="14" t="s">
        <v>104</v>
      </c>
      <c r="D127" s="60">
        <v>44886</v>
      </c>
      <c r="E127" s="32">
        <v>8</v>
      </c>
      <c r="F127" s="32">
        <v>0.46539821567982897</v>
      </c>
      <c r="G127" s="60">
        <v>45038</v>
      </c>
      <c r="H127" s="32">
        <v>0.39766402949830199</v>
      </c>
    </row>
    <row r="128" spans="1:8" ht="15">
      <c r="A128" s="31" t="s">
        <v>172</v>
      </c>
      <c r="B128" s="13" t="s">
        <v>58</v>
      </c>
      <c r="C128" s="14" t="s">
        <v>59</v>
      </c>
      <c r="D128" s="60">
        <v>44380</v>
      </c>
      <c r="E128" s="32">
        <v>2</v>
      </c>
      <c r="F128" s="32">
        <v>0.41769016811982401</v>
      </c>
      <c r="G128" s="60">
        <v>44990</v>
      </c>
      <c r="H128" s="32">
        <v>0.67060305745283799</v>
      </c>
    </row>
    <row r="129" spans="1:8" ht="15">
      <c r="A129" s="31" t="s">
        <v>173</v>
      </c>
      <c r="B129" s="13" t="s">
        <v>46</v>
      </c>
      <c r="C129" s="14" t="s">
        <v>47</v>
      </c>
      <c r="D129" s="60">
        <v>44661</v>
      </c>
      <c r="E129" s="32">
        <v>5</v>
      </c>
      <c r="F129" s="32">
        <v>0.90898321519765801</v>
      </c>
      <c r="G129" s="60">
        <v>45067</v>
      </c>
      <c r="H129" s="32">
        <v>0.71076510162728801</v>
      </c>
    </row>
    <row r="130" spans="1:8" ht="15">
      <c r="A130" s="31" t="s">
        <v>174</v>
      </c>
      <c r="B130" s="13" t="s">
        <v>103</v>
      </c>
      <c r="C130" s="14" t="s">
        <v>104</v>
      </c>
      <c r="D130" s="60">
        <v>44297</v>
      </c>
      <c r="E130" s="32">
        <v>2</v>
      </c>
      <c r="F130" s="32">
        <v>2.2277472344418001E-2</v>
      </c>
      <c r="G130" s="60">
        <v>45053</v>
      </c>
      <c r="H130" s="32">
        <v>0.31572522679826798</v>
      </c>
    </row>
    <row r="131" spans="1:8" ht="15">
      <c r="A131" s="31" t="s">
        <v>175</v>
      </c>
      <c r="B131" s="13" t="s">
        <v>15</v>
      </c>
      <c r="C131" s="14" t="s">
        <v>10</v>
      </c>
      <c r="D131" s="60">
        <v>44223</v>
      </c>
      <c r="E131" s="32">
        <v>10</v>
      </c>
      <c r="F131" s="32">
        <v>4.84656763549157E-2</v>
      </c>
      <c r="G131" s="60">
        <v>45041</v>
      </c>
      <c r="H131" s="32">
        <v>0.76568330987062005</v>
      </c>
    </row>
    <row r="132" spans="1:8" ht="15">
      <c r="A132" s="31" t="s">
        <v>176</v>
      </c>
      <c r="B132" s="13" t="s">
        <v>73</v>
      </c>
      <c r="C132" s="14" t="s">
        <v>74</v>
      </c>
      <c r="D132" s="60">
        <v>44616</v>
      </c>
      <c r="E132" s="32">
        <v>10</v>
      </c>
      <c r="F132" s="32">
        <v>0.29076178482231801</v>
      </c>
      <c r="G132" s="60">
        <v>44945</v>
      </c>
      <c r="H132" s="32">
        <v>0.33143123502147698</v>
      </c>
    </row>
    <row r="133" spans="1:8" ht="15">
      <c r="A133" s="31" t="s">
        <v>177</v>
      </c>
      <c r="B133" s="13" t="s">
        <v>81</v>
      </c>
      <c r="C133" s="14" t="s">
        <v>62</v>
      </c>
      <c r="D133" s="60">
        <v>44398</v>
      </c>
      <c r="E133" s="32">
        <v>6</v>
      </c>
      <c r="F133" s="32">
        <v>0.74483031602755301</v>
      </c>
      <c r="G133" s="60">
        <v>45067</v>
      </c>
      <c r="H133" s="32">
        <v>0.45618689536000101</v>
      </c>
    </row>
    <row r="134" spans="1:8" ht="15">
      <c r="A134" s="31" t="s">
        <v>178</v>
      </c>
      <c r="B134" s="13" t="s">
        <v>30</v>
      </c>
      <c r="C134" s="14" t="s">
        <v>31</v>
      </c>
      <c r="D134" s="60">
        <v>44244</v>
      </c>
      <c r="E134" s="32">
        <v>2</v>
      </c>
      <c r="F134" s="32">
        <v>0.55145811024395297</v>
      </c>
      <c r="G134" s="60">
        <v>44938</v>
      </c>
      <c r="H134" s="32">
        <v>0.43942741221319298</v>
      </c>
    </row>
    <row r="135" spans="1:8" ht="15">
      <c r="A135" s="31" t="s">
        <v>179</v>
      </c>
      <c r="B135" s="13" t="s">
        <v>34</v>
      </c>
      <c r="C135" s="14" t="s">
        <v>35</v>
      </c>
      <c r="D135" s="60">
        <v>44715</v>
      </c>
      <c r="E135" s="32">
        <v>2</v>
      </c>
      <c r="F135" s="32">
        <v>0.75204781971908696</v>
      </c>
      <c r="G135" s="60">
        <v>45016</v>
      </c>
      <c r="H135" s="32">
        <v>0.46296822834011098</v>
      </c>
    </row>
    <row r="136" spans="1:8" ht="15">
      <c r="A136" s="31" t="s">
        <v>180</v>
      </c>
      <c r="B136" s="13" t="s">
        <v>61</v>
      </c>
      <c r="C136" s="14" t="s">
        <v>62</v>
      </c>
      <c r="D136" s="60">
        <v>44225</v>
      </c>
      <c r="E136" s="32">
        <v>7</v>
      </c>
      <c r="F136" s="32">
        <v>0.47691846634392299</v>
      </c>
      <c r="G136" s="60">
        <v>44981</v>
      </c>
      <c r="H136" s="32">
        <v>0.46204966570717498</v>
      </c>
    </row>
    <row r="137" spans="1:8" ht="15">
      <c r="A137" s="31" t="s">
        <v>181</v>
      </c>
      <c r="B137" s="13" t="s">
        <v>129</v>
      </c>
      <c r="C137" s="14" t="s">
        <v>22</v>
      </c>
      <c r="D137" s="60">
        <v>44442</v>
      </c>
      <c r="E137" s="32">
        <v>9</v>
      </c>
      <c r="F137" s="32">
        <v>0.351563700735118</v>
      </c>
      <c r="G137" s="60">
        <v>45023</v>
      </c>
      <c r="H137" s="32">
        <v>0.95442216883254405</v>
      </c>
    </row>
    <row r="138" spans="1:8" ht="15">
      <c r="A138" s="31" t="s">
        <v>182</v>
      </c>
      <c r="B138" s="13" t="s">
        <v>34</v>
      </c>
      <c r="C138" s="14" t="s">
        <v>35</v>
      </c>
      <c r="D138" s="60">
        <v>44878</v>
      </c>
      <c r="E138" s="32">
        <v>3</v>
      </c>
      <c r="F138" s="32">
        <v>0.708252824575899</v>
      </c>
      <c r="G138" s="60">
        <v>45047</v>
      </c>
      <c r="H138" s="32">
        <v>0.25743349659995701</v>
      </c>
    </row>
    <row r="139" spans="1:8" ht="15">
      <c r="A139" s="31" t="s">
        <v>183</v>
      </c>
      <c r="B139" s="13" t="s">
        <v>54</v>
      </c>
      <c r="C139" s="14" t="s">
        <v>55</v>
      </c>
      <c r="D139" s="60">
        <v>44535</v>
      </c>
      <c r="E139" s="32">
        <v>6</v>
      </c>
      <c r="F139" s="32">
        <v>8.1168066351901699E-2</v>
      </c>
      <c r="G139" s="60">
        <v>45004</v>
      </c>
      <c r="H139" s="32">
        <v>0.51544985308443603</v>
      </c>
    </row>
    <row r="140" spans="1:8" ht="15">
      <c r="A140" s="31" t="s">
        <v>184</v>
      </c>
      <c r="B140" s="13" t="s">
        <v>73</v>
      </c>
      <c r="C140" s="14" t="s">
        <v>74</v>
      </c>
      <c r="D140" s="60">
        <v>44815</v>
      </c>
      <c r="E140" s="32">
        <v>3</v>
      </c>
      <c r="F140" s="32">
        <v>0.44727279397540398</v>
      </c>
      <c r="G140" s="60">
        <v>44961</v>
      </c>
      <c r="H140" s="32">
        <v>0.72124646028638995</v>
      </c>
    </row>
    <row r="141" spans="1:8" ht="15">
      <c r="A141" s="31" t="s">
        <v>185</v>
      </c>
      <c r="B141" s="13" t="s">
        <v>30</v>
      </c>
      <c r="C141" s="14" t="s">
        <v>31</v>
      </c>
      <c r="D141" s="60">
        <v>44690</v>
      </c>
      <c r="E141" s="32">
        <v>5</v>
      </c>
      <c r="F141" s="32">
        <v>0.55996144918041602</v>
      </c>
      <c r="G141" s="60">
        <v>44982</v>
      </c>
      <c r="H141" s="32">
        <v>4.0845294204603297E-3</v>
      </c>
    </row>
    <row r="142" spans="1:8" ht="15">
      <c r="A142" s="31" t="s">
        <v>186</v>
      </c>
      <c r="B142" s="13" t="s">
        <v>129</v>
      </c>
      <c r="C142" s="14" t="s">
        <v>22</v>
      </c>
      <c r="D142" s="60">
        <v>44521</v>
      </c>
      <c r="E142" s="32">
        <v>4</v>
      </c>
      <c r="F142" s="32">
        <v>0.56230632063577901</v>
      </c>
      <c r="G142" s="60">
        <v>45060</v>
      </c>
      <c r="H142" s="32">
        <v>0.68743114384612203</v>
      </c>
    </row>
    <row r="143" spans="1:8" ht="15">
      <c r="A143" s="31" t="s">
        <v>187</v>
      </c>
      <c r="B143" s="13" t="s">
        <v>30</v>
      </c>
      <c r="C143" s="14" t="s">
        <v>31</v>
      </c>
      <c r="D143" s="60">
        <v>44769</v>
      </c>
      <c r="E143" s="32">
        <v>5</v>
      </c>
      <c r="F143" s="32">
        <v>0.72618042932337601</v>
      </c>
      <c r="G143" s="60">
        <v>45013</v>
      </c>
      <c r="H143" s="32">
        <v>0.31138195774945998</v>
      </c>
    </row>
    <row r="144" spans="1:8" ht="15">
      <c r="A144" s="31" t="s">
        <v>188</v>
      </c>
      <c r="B144" s="13" t="s">
        <v>71</v>
      </c>
      <c r="C144" s="14" t="s">
        <v>50</v>
      </c>
      <c r="D144" s="60">
        <v>44206</v>
      </c>
      <c r="E144" s="32">
        <v>3</v>
      </c>
      <c r="F144" s="32">
        <v>0.113699112632604</v>
      </c>
      <c r="G144" s="60">
        <v>45012</v>
      </c>
      <c r="H144" s="32">
        <v>3.0869795040312301E-2</v>
      </c>
    </row>
    <row r="145" spans="1:8" ht="15">
      <c r="A145" s="31" t="s">
        <v>189</v>
      </c>
      <c r="B145" s="13" t="s">
        <v>129</v>
      </c>
      <c r="C145" s="14" t="s">
        <v>22</v>
      </c>
      <c r="D145" s="60">
        <v>44822</v>
      </c>
      <c r="E145" s="32">
        <v>1</v>
      </c>
      <c r="F145" s="32">
        <v>8.6409222229514596E-2</v>
      </c>
      <c r="G145" s="60">
        <v>44945</v>
      </c>
      <c r="H145" s="32">
        <v>0.720395287309052</v>
      </c>
    </row>
    <row r="146" spans="1:8" ht="15">
      <c r="A146" s="31" t="s">
        <v>190</v>
      </c>
      <c r="B146" s="13" t="s">
        <v>71</v>
      </c>
      <c r="C146" s="14" t="s">
        <v>50</v>
      </c>
      <c r="D146" s="60">
        <v>44484</v>
      </c>
      <c r="E146" s="32">
        <v>4</v>
      </c>
      <c r="F146" s="32">
        <v>0.573839853564304</v>
      </c>
      <c r="G146" s="60">
        <v>45050</v>
      </c>
      <c r="H146" s="32">
        <v>0.74143260510805697</v>
      </c>
    </row>
    <row r="147" spans="1:8" ht="15">
      <c r="A147" s="31" t="s">
        <v>191</v>
      </c>
      <c r="B147" s="13" t="s">
        <v>27</v>
      </c>
      <c r="C147" s="14" t="s">
        <v>28</v>
      </c>
      <c r="D147" s="60">
        <v>44734</v>
      </c>
      <c r="E147" s="32">
        <v>10</v>
      </c>
      <c r="F147" s="32">
        <v>5.8312359538940997E-2</v>
      </c>
      <c r="G147" s="60">
        <v>45041</v>
      </c>
      <c r="H147" s="32">
        <v>0.50418526458823998</v>
      </c>
    </row>
    <row r="148" spans="1:8" ht="15">
      <c r="A148" s="31" t="s">
        <v>192</v>
      </c>
      <c r="B148" s="13" t="s">
        <v>54</v>
      </c>
      <c r="C148" s="14" t="s">
        <v>55</v>
      </c>
      <c r="D148" s="60">
        <v>44480</v>
      </c>
      <c r="E148" s="32">
        <v>7</v>
      </c>
      <c r="F148" s="32">
        <v>0.717702757066082</v>
      </c>
      <c r="G148" s="60">
        <v>44936</v>
      </c>
      <c r="H148" s="32">
        <v>0.1182538345041</v>
      </c>
    </row>
    <row r="149" spans="1:8" ht="15">
      <c r="A149" s="31" t="s">
        <v>193</v>
      </c>
      <c r="B149" s="13" t="s">
        <v>24</v>
      </c>
      <c r="C149" s="14" t="s">
        <v>25</v>
      </c>
      <c r="D149" s="60">
        <v>44534</v>
      </c>
      <c r="E149" s="32">
        <v>1</v>
      </c>
      <c r="F149" s="32">
        <v>0.29181649358212502</v>
      </c>
      <c r="G149" s="60">
        <v>44944</v>
      </c>
      <c r="H149" s="32">
        <v>0.59525600260086198</v>
      </c>
    </row>
    <row r="150" spans="1:8" ht="15">
      <c r="A150" s="31" t="s">
        <v>194</v>
      </c>
      <c r="B150" s="13" t="s">
        <v>58</v>
      </c>
      <c r="C150" s="14" t="s">
        <v>59</v>
      </c>
      <c r="D150" s="60">
        <v>44616</v>
      </c>
      <c r="E150" s="32">
        <v>7</v>
      </c>
      <c r="F150" s="32">
        <v>0.41475447056245102</v>
      </c>
      <c r="G150" s="60">
        <v>44992</v>
      </c>
      <c r="H150" s="32">
        <v>0.41302964862980401</v>
      </c>
    </row>
    <row r="151" spans="1:8" ht="15">
      <c r="A151" s="31" t="s">
        <v>195</v>
      </c>
      <c r="B151" s="13" t="s">
        <v>12</v>
      </c>
      <c r="C151" s="14" t="s">
        <v>13</v>
      </c>
      <c r="D151" s="60">
        <v>44766</v>
      </c>
      <c r="E151" s="32">
        <v>3</v>
      </c>
      <c r="F151" s="32">
        <v>0.273622029983696</v>
      </c>
      <c r="G151" s="60">
        <v>45026</v>
      </c>
      <c r="H151" s="32">
        <v>0.28004873586635498</v>
      </c>
    </row>
    <row r="152" spans="1:8" ht="15">
      <c r="A152" s="31" t="s">
        <v>196</v>
      </c>
      <c r="B152" s="13" t="s">
        <v>103</v>
      </c>
      <c r="C152" s="14" t="s">
        <v>104</v>
      </c>
      <c r="D152" s="60">
        <v>44857</v>
      </c>
      <c r="E152" s="32">
        <v>5</v>
      </c>
      <c r="F152" s="32">
        <v>0.36944159210677702</v>
      </c>
      <c r="G152" s="60">
        <v>44944</v>
      </c>
      <c r="H152" s="32">
        <v>0.83598479662907399</v>
      </c>
    </row>
    <row r="153" spans="1:8" ht="15">
      <c r="A153" s="31" t="s">
        <v>197</v>
      </c>
      <c r="B153" s="13" t="s">
        <v>103</v>
      </c>
      <c r="C153" s="14" t="s">
        <v>104</v>
      </c>
      <c r="D153" s="60">
        <v>44607</v>
      </c>
      <c r="E153" s="32">
        <v>1</v>
      </c>
      <c r="F153" s="32">
        <v>0.58311714000128001</v>
      </c>
      <c r="G153" s="60">
        <v>44986</v>
      </c>
      <c r="H153" s="32">
        <v>0.132094119226041</v>
      </c>
    </row>
    <row r="154" spans="1:8" ht="15">
      <c r="A154" s="31" t="s">
        <v>198</v>
      </c>
      <c r="B154" s="13" t="s">
        <v>34</v>
      </c>
      <c r="C154" s="14" t="s">
        <v>35</v>
      </c>
      <c r="D154" s="60">
        <v>44312</v>
      </c>
      <c r="E154" s="32">
        <v>6</v>
      </c>
      <c r="F154" s="32">
        <v>0.65300297719761102</v>
      </c>
      <c r="G154" s="60">
        <v>45013</v>
      </c>
      <c r="H154" s="32">
        <v>0.67542025364515701</v>
      </c>
    </row>
    <row r="155" spans="1:8" ht="15">
      <c r="A155" s="31" t="s">
        <v>199</v>
      </c>
      <c r="B155" s="13" t="s">
        <v>71</v>
      </c>
      <c r="C155" s="14" t="s">
        <v>50</v>
      </c>
      <c r="D155" s="60">
        <v>44684</v>
      </c>
      <c r="E155" s="32">
        <v>8</v>
      </c>
      <c r="F155" s="32">
        <v>0.29111039384551202</v>
      </c>
      <c r="G155" s="60">
        <v>45003</v>
      </c>
      <c r="H155" s="32">
        <v>0.67736656660512595</v>
      </c>
    </row>
    <row r="156" spans="1:8" ht="15">
      <c r="A156" s="31" t="s">
        <v>200</v>
      </c>
      <c r="B156" s="13" t="s">
        <v>71</v>
      </c>
      <c r="C156" s="14" t="s">
        <v>50</v>
      </c>
      <c r="D156" s="60">
        <v>44240</v>
      </c>
      <c r="E156" s="32">
        <v>4</v>
      </c>
      <c r="F156" s="32">
        <v>0.112536236136402</v>
      </c>
      <c r="G156" s="60">
        <v>45051</v>
      </c>
      <c r="H156" s="32">
        <v>0.73892418680528005</v>
      </c>
    </row>
    <row r="157" spans="1:8" ht="15">
      <c r="A157" s="31" t="s">
        <v>201</v>
      </c>
      <c r="B157" s="13" t="s">
        <v>34</v>
      </c>
      <c r="C157" s="14" t="s">
        <v>35</v>
      </c>
      <c r="D157" s="60">
        <v>44579</v>
      </c>
      <c r="E157" s="32">
        <v>9</v>
      </c>
      <c r="F157" s="32">
        <v>0.15192205963339001</v>
      </c>
      <c r="G157" s="60">
        <v>44999</v>
      </c>
      <c r="H157" s="32">
        <v>0.20150857478536399</v>
      </c>
    </row>
    <row r="158" spans="1:8" ht="15">
      <c r="A158" s="31" t="s">
        <v>202</v>
      </c>
      <c r="B158" s="13" t="s">
        <v>103</v>
      </c>
      <c r="C158" s="14" t="s">
        <v>104</v>
      </c>
      <c r="D158" s="60">
        <v>44830</v>
      </c>
      <c r="E158" s="32">
        <v>2</v>
      </c>
      <c r="F158" s="32">
        <v>0.28151547287029699</v>
      </c>
      <c r="G158" s="60">
        <v>44971</v>
      </c>
      <c r="H158" s="32">
        <v>0.112845737208008</v>
      </c>
    </row>
    <row r="159" spans="1:8" ht="15">
      <c r="A159" s="31" t="s">
        <v>203</v>
      </c>
      <c r="B159" s="13" t="s">
        <v>9</v>
      </c>
      <c r="C159" s="14" t="s">
        <v>10</v>
      </c>
      <c r="D159" s="60">
        <v>44580</v>
      </c>
      <c r="E159" s="32">
        <v>2</v>
      </c>
      <c r="F159" s="32">
        <v>0.47294292208057698</v>
      </c>
      <c r="G159" s="60">
        <v>45023</v>
      </c>
      <c r="H159" s="32">
        <v>0.79212265204075905</v>
      </c>
    </row>
    <row r="160" spans="1:8" ht="15">
      <c r="A160" s="31" t="s">
        <v>204</v>
      </c>
      <c r="B160" s="13" t="s">
        <v>9</v>
      </c>
      <c r="C160" s="14" t="s">
        <v>10</v>
      </c>
      <c r="D160" s="60">
        <v>44605</v>
      </c>
      <c r="E160" s="32">
        <v>2</v>
      </c>
      <c r="F160" s="32">
        <v>0.95827680251471803</v>
      </c>
      <c r="G160" s="60">
        <v>45009</v>
      </c>
      <c r="H160" s="32">
        <v>0.89660265479322399</v>
      </c>
    </row>
    <row r="161" spans="1:8" ht="15">
      <c r="A161" s="31" t="s">
        <v>205</v>
      </c>
      <c r="B161" s="13" t="s">
        <v>39</v>
      </c>
      <c r="C161" s="14" t="s">
        <v>40</v>
      </c>
      <c r="D161" s="60">
        <v>44604</v>
      </c>
      <c r="E161" s="32">
        <v>2</v>
      </c>
      <c r="F161" s="32">
        <v>0.27963347908695002</v>
      </c>
      <c r="G161" s="60">
        <v>44949</v>
      </c>
      <c r="H161" s="32">
        <v>0.24854191017697499</v>
      </c>
    </row>
    <row r="162" spans="1:8" ht="15">
      <c r="A162" s="31" t="s">
        <v>206</v>
      </c>
      <c r="B162" s="13" t="s">
        <v>61</v>
      </c>
      <c r="C162" s="14" t="s">
        <v>62</v>
      </c>
      <c r="D162" s="60">
        <v>44257</v>
      </c>
      <c r="E162" s="32">
        <v>8</v>
      </c>
      <c r="F162" s="32">
        <v>0.434644149591145</v>
      </c>
      <c r="G162" s="60">
        <v>44955</v>
      </c>
      <c r="H162" s="32">
        <v>0.625342854199327</v>
      </c>
    </row>
    <row r="163" spans="1:8" ht="15">
      <c r="A163" s="31" t="s">
        <v>207</v>
      </c>
      <c r="B163" s="13" t="s">
        <v>49</v>
      </c>
      <c r="C163" s="14" t="s">
        <v>50</v>
      </c>
      <c r="D163" s="60">
        <v>44745</v>
      </c>
      <c r="E163" s="32">
        <v>5</v>
      </c>
      <c r="F163" s="32">
        <v>0.74838580953710099</v>
      </c>
      <c r="G163" s="60">
        <v>44980</v>
      </c>
      <c r="H163" s="32">
        <v>0.56239389347784197</v>
      </c>
    </row>
    <row r="164" spans="1:8" ht="15">
      <c r="A164" s="31" t="s">
        <v>208</v>
      </c>
      <c r="B164" s="13" t="s">
        <v>30</v>
      </c>
      <c r="C164" s="14" t="s">
        <v>31</v>
      </c>
      <c r="D164" s="60">
        <v>44916</v>
      </c>
      <c r="E164" s="32">
        <v>6</v>
      </c>
      <c r="F164" s="32">
        <v>0.48045901029779903</v>
      </c>
      <c r="G164" s="60">
        <v>45064</v>
      </c>
      <c r="H164" s="32">
        <v>0.433788778732414</v>
      </c>
    </row>
    <row r="165" spans="1:8" ht="15">
      <c r="A165" s="31" t="s">
        <v>209</v>
      </c>
      <c r="B165" s="13" t="s">
        <v>58</v>
      </c>
      <c r="C165" s="14" t="s">
        <v>59</v>
      </c>
      <c r="D165" s="60">
        <v>44354</v>
      </c>
      <c r="E165" s="32">
        <v>7</v>
      </c>
      <c r="F165" s="32">
        <v>0.98744929724646802</v>
      </c>
      <c r="G165" s="60">
        <v>45049</v>
      </c>
      <c r="H165" s="32">
        <v>0.21163360381443899</v>
      </c>
    </row>
    <row r="166" spans="1:8" ht="15">
      <c r="A166" s="31" t="s">
        <v>210</v>
      </c>
      <c r="B166" s="13" t="s">
        <v>9</v>
      </c>
      <c r="C166" s="14" t="s">
        <v>10</v>
      </c>
      <c r="D166" s="60">
        <v>44711</v>
      </c>
      <c r="E166" s="32">
        <v>3</v>
      </c>
      <c r="F166" s="32">
        <v>5.2479096578398297E-2</v>
      </c>
      <c r="G166" s="60">
        <v>45069</v>
      </c>
      <c r="H166" s="32">
        <v>5.8390055671951401E-2</v>
      </c>
    </row>
    <row r="167" spans="1:8" ht="15">
      <c r="A167" s="31" t="s">
        <v>211</v>
      </c>
      <c r="B167" s="13" t="s">
        <v>49</v>
      </c>
      <c r="C167" s="14" t="s">
        <v>50</v>
      </c>
      <c r="D167" s="60">
        <v>44801</v>
      </c>
      <c r="E167" s="32">
        <v>4</v>
      </c>
      <c r="F167" s="32">
        <v>6.3638338964366797E-2</v>
      </c>
      <c r="G167" s="60">
        <v>45014</v>
      </c>
      <c r="H167" s="32">
        <v>0.82222519151117301</v>
      </c>
    </row>
    <row r="168" spans="1:8" ht="15">
      <c r="A168" s="31" t="s">
        <v>212</v>
      </c>
      <c r="B168" s="13" t="s">
        <v>21</v>
      </c>
      <c r="C168" s="14" t="s">
        <v>22</v>
      </c>
      <c r="D168" s="60">
        <v>44515</v>
      </c>
      <c r="E168" s="32">
        <v>3</v>
      </c>
      <c r="F168" s="32">
        <v>7.0327700844507193E-2</v>
      </c>
      <c r="G168" s="60">
        <v>44974</v>
      </c>
      <c r="H168" s="32">
        <v>9.4112460113233404E-2</v>
      </c>
    </row>
    <row r="169" spans="1:8" ht="15">
      <c r="A169" s="31" t="s">
        <v>213</v>
      </c>
      <c r="B169" s="13" t="s">
        <v>81</v>
      </c>
      <c r="C169" s="14" t="s">
        <v>62</v>
      </c>
      <c r="D169" s="60">
        <v>44897</v>
      </c>
      <c r="E169" s="32">
        <v>3</v>
      </c>
      <c r="F169" s="32">
        <v>0.95057620706778501</v>
      </c>
      <c r="G169" s="60">
        <v>45040</v>
      </c>
      <c r="H169" s="32">
        <v>0.96163422719710601</v>
      </c>
    </row>
    <row r="170" spans="1:8" ht="15">
      <c r="A170" s="31" t="s">
        <v>214</v>
      </c>
      <c r="B170" s="13" t="s">
        <v>103</v>
      </c>
      <c r="C170" s="14" t="s">
        <v>104</v>
      </c>
      <c r="D170" s="60">
        <v>44903</v>
      </c>
      <c r="E170" s="32">
        <v>1</v>
      </c>
      <c r="F170" s="32">
        <v>0.48177369539871401</v>
      </c>
      <c r="G170" s="60">
        <v>45046</v>
      </c>
      <c r="H170" s="32">
        <v>0.92834498334210402</v>
      </c>
    </row>
    <row r="171" spans="1:8" ht="15">
      <c r="A171" s="31" t="s">
        <v>215</v>
      </c>
      <c r="B171" s="13" t="s">
        <v>54</v>
      </c>
      <c r="C171" s="14" t="s">
        <v>55</v>
      </c>
      <c r="D171" s="60">
        <v>44204</v>
      </c>
      <c r="E171" s="32">
        <v>2</v>
      </c>
      <c r="F171" s="32">
        <v>0.43098053100217298</v>
      </c>
      <c r="G171" s="60">
        <v>44948</v>
      </c>
      <c r="H171" s="32">
        <v>0.43731221847381901</v>
      </c>
    </row>
    <row r="172" spans="1:8" ht="15">
      <c r="A172" s="31" t="s">
        <v>216</v>
      </c>
      <c r="B172" s="13" t="s">
        <v>24</v>
      </c>
      <c r="C172" s="14" t="s">
        <v>25</v>
      </c>
      <c r="D172" s="60">
        <v>44439</v>
      </c>
      <c r="E172" s="32">
        <v>8</v>
      </c>
      <c r="F172" s="32">
        <v>0.59735476523394404</v>
      </c>
      <c r="G172" s="60">
        <v>44982</v>
      </c>
      <c r="H172" s="32">
        <v>0.16822758298431501</v>
      </c>
    </row>
    <row r="173" spans="1:8" ht="15">
      <c r="A173" s="31" t="s">
        <v>217</v>
      </c>
      <c r="B173" s="13" t="s">
        <v>24</v>
      </c>
      <c r="C173" s="14" t="s">
        <v>25</v>
      </c>
      <c r="D173" s="60">
        <v>44449</v>
      </c>
      <c r="E173" s="32">
        <v>6</v>
      </c>
      <c r="F173" s="32">
        <v>0.26280269378864801</v>
      </c>
      <c r="G173" s="60">
        <v>45014</v>
      </c>
      <c r="H173" s="32">
        <v>0.14823080489066301</v>
      </c>
    </row>
    <row r="174" spans="1:8" ht="15">
      <c r="A174" s="31" t="s">
        <v>218</v>
      </c>
      <c r="B174" s="13" t="s">
        <v>49</v>
      </c>
      <c r="C174" s="14" t="s">
        <v>50</v>
      </c>
      <c r="D174" s="60">
        <v>44779</v>
      </c>
      <c r="E174" s="32">
        <v>4</v>
      </c>
      <c r="F174" s="32">
        <v>0.90284110874477896</v>
      </c>
      <c r="G174" s="60">
        <v>45008</v>
      </c>
      <c r="H174" s="32">
        <v>0.63507569454438495</v>
      </c>
    </row>
    <row r="175" spans="1:8" ht="15">
      <c r="A175" s="31" t="s">
        <v>219</v>
      </c>
      <c r="B175" s="13" t="s">
        <v>17</v>
      </c>
      <c r="C175" s="14" t="s">
        <v>18</v>
      </c>
      <c r="D175" s="60">
        <v>44241</v>
      </c>
      <c r="E175" s="32">
        <v>6</v>
      </c>
      <c r="F175" s="32">
        <v>0.98199261995326603</v>
      </c>
      <c r="G175" s="60">
        <v>44994</v>
      </c>
      <c r="H175" s="32">
        <v>0.54481123922804697</v>
      </c>
    </row>
    <row r="176" spans="1:8" ht="15">
      <c r="A176" s="31" t="s">
        <v>220</v>
      </c>
      <c r="B176" s="13" t="s">
        <v>43</v>
      </c>
      <c r="C176" s="14" t="s">
        <v>44</v>
      </c>
      <c r="D176" s="60">
        <v>44229</v>
      </c>
      <c r="E176" s="32">
        <v>3</v>
      </c>
      <c r="F176" s="32">
        <v>0.84716039463076198</v>
      </c>
      <c r="G176" s="60">
        <v>45067</v>
      </c>
      <c r="H176" s="32">
        <v>1.3086187744415801E-2</v>
      </c>
    </row>
    <row r="177" spans="1:8" ht="15">
      <c r="A177" s="31" t="s">
        <v>221</v>
      </c>
      <c r="B177" s="13" t="s">
        <v>129</v>
      </c>
      <c r="C177" s="14" t="s">
        <v>22</v>
      </c>
      <c r="D177" s="60">
        <v>44836</v>
      </c>
      <c r="E177" s="32">
        <v>5</v>
      </c>
      <c r="F177" s="32">
        <v>0.30637569785375002</v>
      </c>
      <c r="G177" s="60">
        <v>45008</v>
      </c>
      <c r="H177" s="32">
        <v>1.25503463839893E-3</v>
      </c>
    </row>
    <row r="178" spans="1:8" ht="15">
      <c r="A178" s="31" t="s">
        <v>222</v>
      </c>
      <c r="B178" s="13" t="s">
        <v>49</v>
      </c>
      <c r="C178" s="14" t="s">
        <v>50</v>
      </c>
      <c r="D178" s="60">
        <v>44211</v>
      </c>
      <c r="E178" s="32">
        <v>6</v>
      </c>
      <c r="F178" s="32">
        <v>0.76879912576772802</v>
      </c>
      <c r="G178" s="60">
        <v>45006</v>
      </c>
      <c r="H178" s="32">
        <v>0.86548533755676105</v>
      </c>
    </row>
    <row r="179" spans="1:8" ht="15">
      <c r="A179" s="31" t="s">
        <v>223</v>
      </c>
      <c r="B179" s="13" t="s">
        <v>34</v>
      </c>
      <c r="C179" s="14" t="s">
        <v>35</v>
      </c>
      <c r="D179" s="60">
        <v>44514</v>
      </c>
      <c r="E179" s="32">
        <v>7</v>
      </c>
      <c r="F179" s="32">
        <v>0.38563992038543599</v>
      </c>
      <c r="G179" s="60">
        <v>45004</v>
      </c>
      <c r="H179" s="32">
        <v>0.508902669316179</v>
      </c>
    </row>
    <row r="180" spans="1:8" ht="15">
      <c r="A180" s="31" t="s">
        <v>224</v>
      </c>
      <c r="B180" s="13" t="s">
        <v>81</v>
      </c>
      <c r="C180" s="14" t="s">
        <v>62</v>
      </c>
      <c r="D180" s="60">
        <v>44309</v>
      </c>
      <c r="E180" s="32">
        <v>8</v>
      </c>
      <c r="F180" s="32">
        <v>0.85335977277591302</v>
      </c>
      <c r="G180" s="60">
        <v>45021</v>
      </c>
      <c r="H180" s="32">
        <v>0.99207281995433205</v>
      </c>
    </row>
    <row r="181" spans="1:8" ht="15">
      <c r="A181" s="31" t="s">
        <v>225</v>
      </c>
      <c r="B181" s="13" t="s">
        <v>12</v>
      </c>
      <c r="C181" s="14" t="s">
        <v>13</v>
      </c>
      <c r="D181" s="60">
        <v>44289</v>
      </c>
      <c r="E181" s="32">
        <v>5</v>
      </c>
      <c r="F181" s="32">
        <v>0.28334897654743202</v>
      </c>
      <c r="G181" s="60">
        <v>44965</v>
      </c>
      <c r="H181" s="32">
        <v>0.63454053513977304</v>
      </c>
    </row>
    <row r="182" spans="1:8" ht="15">
      <c r="A182" s="31" t="s">
        <v>226</v>
      </c>
      <c r="B182" s="13" t="s">
        <v>81</v>
      </c>
      <c r="C182" s="14" t="s">
        <v>62</v>
      </c>
      <c r="D182" s="60">
        <v>44572</v>
      </c>
      <c r="E182" s="32">
        <v>3</v>
      </c>
      <c r="F182" s="32">
        <v>0.117748642112043</v>
      </c>
      <c r="G182" s="60">
        <v>45073</v>
      </c>
      <c r="H182" s="32">
        <v>0.67092430905617095</v>
      </c>
    </row>
    <row r="183" spans="1:8" ht="15">
      <c r="A183" s="31" t="s">
        <v>227</v>
      </c>
      <c r="B183" s="13" t="s">
        <v>39</v>
      </c>
      <c r="C183" s="14" t="s">
        <v>40</v>
      </c>
      <c r="D183" s="60">
        <v>44790</v>
      </c>
      <c r="E183" s="32">
        <v>5</v>
      </c>
      <c r="F183" s="32">
        <v>0.76783916519082696</v>
      </c>
      <c r="G183" s="60">
        <v>45021</v>
      </c>
      <c r="H183" s="32">
        <v>0.24099871039557799</v>
      </c>
    </row>
    <row r="184" spans="1:8" ht="15">
      <c r="A184" s="31" t="s">
        <v>228</v>
      </c>
      <c r="B184" s="13" t="s">
        <v>39</v>
      </c>
      <c r="C184" s="14" t="s">
        <v>40</v>
      </c>
      <c r="D184" s="60">
        <v>44766</v>
      </c>
      <c r="E184" s="32">
        <v>2</v>
      </c>
      <c r="F184" s="32">
        <v>0.14806713315151801</v>
      </c>
      <c r="G184" s="60">
        <v>45051</v>
      </c>
      <c r="H184" s="32">
        <v>0.312315972509696</v>
      </c>
    </row>
    <row r="185" spans="1:8" ht="15">
      <c r="A185" s="31" t="s">
        <v>229</v>
      </c>
      <c r="B185" s="13" t="s">
        <v>39</v>
      </c>
      <c r="C185" s="14" t="s">
        <v>40</v>
      </c>
      <c r="D185" s="60">
        <v>44577</v>
      </c>
      <c r="E185" s="32">
        <v>7</v>
      </c>
      <c r="F185" s="32">
        <v>7.8885651390256904E-3</v>
      </c>
      <c r="G185" s="60">
        <v>45037</v>
      </c>
      <c r="H185" s="32">
        <v>0.42001946730883299</v>
      </c>
    </row>
    <row r="186" spans="1:8" ht="15">
      <c r="A186" s="31" t="s">
        <v>230</v>
      </c>
      <c r="B186" s="13" t="s">
        <v>73</v>
      </c>
      <c r="C186" s="14" t="s">
        <v>74</v>
      </c>
      <c r="D186" s="60">
        <v>44416</v>
      </c>
      <c r="E186" s="32">
        <v>7</v>
      </c>
      <c r="F186" s="32">
        <v>6.5026558074850402E-2</v>
      </c>
      <c r="G186" s="60">
        <v>45005</v>
      </c>
      <c r="H186" s="32">
        <v>0.566596656084567</v>
      </c>
    </row>
    <row r="187" spans="1:8" ht="15">
      <c r="A187" s="31" t="s">
        <v>231</v>
      </c>
      <c r="B187" s="13" t="s">
        <v>15</v>
      </c>
      <c r="C187" s="14" t="s">
        <v>10</v>
      </c>
      <c r="D187" s="60">
        <v>44883</v>
      </c>
      <c r="E187" s="32">
        <v>1</v>
      </c>
      <c r="F187" s="32">
        <v>0.30777843623572698</v>
      </c>
      <c r="G187" s="60">
        <v>44963</v>
      </c>
      <c r="H187" s="32">
        <v>0.172453184843159</v>
      </c>
    </row>
    <row r="188" spans="1:8" ht="15">
      <c r="A188" s="31" t="s">
        <v>232</v>
      </c>
      <c r="B188" s="13" t="s">
        <v>27</v>
      </c>
      <c r="C188" s="14" t="s">
        <v>28</v>
      </c>
      <c r="D188" s="60">
        <v>44214</v>
      </c>
      <c r="E188" s="32">
        <v>5</v>
      </c>
      <c r="F188" s="32">
        <v>0.1874453216227</v>
      </c>
      <c r="G188" s="60">
        <v>44961</v>
      </c>
      <c r="H188" s="32">
        <v>0.22911064366850301</v>
      </c>
    </row>
    <row r="189" spans="1:8" ht="15">
      <c r="A189" s="31" t="s">
        <v>233</v>
      </c>
      <c r="B189" s="13" t="s">
        <v>43</v>
      </c>
      <c r="C189" s="14" t="s">
        <v>44</v>
      </c>
      <c r="D189" s="60">
        <v>44403</v>
      </c>
      <c r="E189" s="32">
        <v>6</v>
      </c>
      <c r="F189" s="32">
        <v>0.83300140406454304</v>
      </c>
      <c r="G189" s="60">
        <v>45026</v>
      </c>
      <c r="H189" s="32">
        <v>0.70242147925557197</v>
      </c>
    </row>
    <row r="190" spans="1:8" ht="15">
      <c r="A190" s="31" t="s">
        <v>234</v>
      </c>
      <c r="B190" s="13" t="s">
        <v>34</v>
      </c>
      <c r="C190" s="14" t="s">
        <v>35</v>
      </c>
      <c r="D190" s="60">
        <v>44694</v>
      </c>
      <c r="E190" s="32">
        <v>3</v>
      </c>
      <c r="F190" s="32">
        <v>0.27727516856333601</v>
      </c>
      <c r="G190" s="60">
        <v>45036</v>
      </c>
      <c r="H190" s="32">
        <v>0.34199564672456301</v>
      </c>
    </row>
    <row r="191" spans="1:8" ht="15">
      <c r="A191" s="31" t="s">
        <v>235</v>
      </c>
      <c r="B191" s="13" t="s">
        <v>9</v>
      </c>
      <c r="C191" s="14" t="s">
        <v>10</v>
      </c>
      <c r="D191" s="60">
        <v>44199</v>
      </c>
      <c r="E191" s="32">
        <v>2</v>
      </c>
      <c r="F191" s="32">
        <v>0.22356266053190499</v>
      </c>
      <c r="G191" s="60">
        <v>44951</v>
      </c>
      <c r="H191" s="32">
        <v>0.43217504342818902</v>
      </c>
    </row>
    <row r="192" spans="1:8" ht="15">
      <c r="A192" s="31" t="s">
        <v>236</v>
      </c>
      <c r="B192" s="13" t="s">
        <v>46</v>
      </c>
      <c r="C192" s="14" t="s">
        <v>47</v>
      </c>
      <c r="D192" s="60">
        <v>44606</v>
      </c>
      <c r="E192" s="32">
        <v>6</v>
      </c>
      <c r="F192" s="32">
        <v>0.64447099494037297</v>
      </c>
      <c r="G192" s="60">
        <v>44975</v>
      </c>
      <c r="H192" s="32">
        <v>0.96567027076396705</v>
      </c>
    </row>
    <row r="193" spans="1:8" ht="15">
      <c r="A193" s="31" t="s">
        <v>237</v>
      </c>
      <c r="B193" s="13" t="s">
        <v>49</v>
      </c>
      <c r="C193" s="14" t="s">
        <v>50</v>
      </c>
      <c r="D193" s="60">
        <v>44760</v>
      </c>
      <c r="E193" s="32">
        <v>6</v>
      </c>
      <c r="F193" s="32">
        <v>0.91937449423976403</v>
      </c>
      <c r="G193" s="60">
        <v>44941</v>
      </c>
      <c r="H193" s="32">
        <v>0.80855685548065803</v>
      </c>
    </row>
    <row r="194" spans="1:8" ht="15">
      <c r="A194" s="31" t="s">
        <v>238</v>
      </c>
      <c r="B194" s="13" t="s">
        <v>71</v>
      </c>
      <c r="C194" s="14" t="s">
        <v>50</v>
      </c>
      <c r="D194" s="60">
        <v>44391</v>
      </c>
      <c r="E194" s="32">
        <v>1</v>
      </c>
      <c r="F194" s="32">
        <v>0.26377783191771698</v>
      </c>
      <c r="G194" s="60">
        <v>44943</v>
      </c>
      <c r="H194" s="32">
        <v>0.53464391868976202</v>
      </c>
    </row>
    <row r="195" spans="1:8" ht="15">
      <c r="A195" s="31" t="s">
        <v>239</v>
      </c>
      <c r="B195" s="13" t="s">
        <v>27</v>
      </c>
      <c r="C195" s="14" t="s">
        <v>28</v>
      </c>
      <c r="D195" s="60">
        <v>44457</v>
      </c>
      <c r="E195" s="32">
        <v>3</v>
      </c>
      <c r="F195" s="32">
        <v>0.48376018648020602</v>
      </c>
      <c r="G195" s="60">
        <v>44983</v>
      </c>
      <c r="H195" s="32">
        <v>0.28976743361438201</v>
      </c>
    </row>
    <row r="196" spans="1:8" ht="15">
      <c r="A196" s="31" t="s">
        <v>240</v>
      </c>
      <c r="B196" s="13" t="s">
        <v>58</v>
      </c>
      <c r="C196" s="14" t="s">
        <v>59</v>
      </c>
      <c r="D196" s="60">
        <v>44409</v>
      </c>
      <c r="E196" s="32">
        <v>2</v>
      </c>
      <c r="F196" s="32">
        <v>0.56649641364178105</v>
      </c>
      <c r="G196" s="60">
        <v>44948</v>
      </c>
      <c r="H196" s="32">
        <v>0.76019400248091895</v>
      </c>
    </row>
    <row r="197" spans="1:8" ht="15">
      <c r="A197" s="31" t="s">
        <v>241</v>
      </c>
      <c r="B197" s="13" t="s">
        <v>103</v>
      </c>
      <c r="C197" s="14" t="s">
        <v>104</v>
      </c>
      <c r="D197" s="60">
        <v>44229</v>
      </c>
      <c r="E197" s="32">
        <v>10</v>
      </c>
      <c r="F197" s="32">
        <v>0.81758392927810297</v>
      </c>
      <c r="G197" s="60">
        <v>44937</v>
      </c>
      <c r="H197" s="32">
        <v>0.16419798109251399</v>
      </c>
    </row>
    <row r="198" spans="1:8" ht="15">
      <c r="A198" s="31" t="s">
        <v>242</v>
      </c>
      <c r="B198" s="13" t="s">
        <v>46</v>
      </c>
      <c r="C198" s="14" t="s">
        <v>47</v>
      </c>
      <c r="D198" s="60">
        <v>44412</v>
      </c>
      <c r="E198" s="32">
        <v>5</v>
      </c>
      <c r="F198" s="32">
        <v>0.24147425161639699</v>
      </c>
      <c r="G198" s="60">
        <v>45005</v>
      </c>
      <c r="H198" s="32">
        <v>0.23302367858983999</v>
      </c>
    </row>
    <row r="199" spans="1:8" ht="15">
      <c r="A199" s="31" t="s">
        <v>243</v>
      </c>
      <c r="B199" s="13" t="s">
        <v>58</v>
      </c>
      <c r="C199" s="14" t="s">
        <v>59</v>
      </c>
      <c r="D199" s="60">
        <v>44828</v>
      </c>
      <c r="E199" s="32">
        <v>6</v>
      </c>
      <c r="F199" s="32">
        <v>0.51291771398490105</v>
      </c>
      <c r="G199" s="60">
        <v>44987</v>
      </c>
      <c r="H199" s="32">
        <v>0.755021488484095</v>
      </c>
    </row>
    <row r="200" spans="1:8" ht="15">
      <c r="A200" s="31" t="s">
        <v>244</v>
      </c>
      <c r="B200" s="13" t="s">
        <v>73</v>
      </c>
      <c r="C200" s="14" t="s">
        <v>74</v>
      </c>
      <c r="D200" s="60">
        <v>44742</v>
      </c>
      <c r="E200" s="32">
        <v>9</v>
      </c>
      <c r="F200" s="32">
        <v>0.30094368268289601</v>
      </c>
      <c r="G200" s="60">
        <v>45037</v>
      </c>
      <c r="H200" s="32">
        <v>0.55983002083455202</v>
      </c>
    </row>
    <row r="201" spans="1:8" ht="15">
      <c r="A201" s="31" t="s">
        <v>245</v>
      </c>
      <c r="B201" s="13" t="s">
        <v>58</v>
      </c>
      <c r="C201" s="14" t="s">
        <v>59</v>
      </c>
      <c r="D201" s="60">
        <v>44502</v>
      </c>
      <c r="E201" s="32">
        <v>8</v>
      </c>
      <c r="F201" s="32">
        <v>0.91352809441905303</v>
      </c>
      <c r="G201" s="60">
        <v>44978</v>
      </c>
      <c r="H201" s="32">
        <v>0.137985792121295</v>
      </c>
    </row>
  </sheetData>
  <autoFilter ref="A1:H1" xr:uid="{2908018B-FDE5-E84A-A939-CBAD21A0F9F9}"/>
  <hyperlinks>
    <hyperlink ref="B2" r:id="rId1" xr:uid="{33BBA56E-30B7-F942-88FC-0558D4613C29}"/>
    <hyperlink ref="B3" r:id="rId2" xr:uid="{4839CC26-0D83-3C45-BE14-B4016C0499AC}"/>
    <hyperlink ref="B4" r:id="rId3" xr:uid="{91C34887-757E-164D-8F1A-5C085D7A0E09}"/>
    <hyperlink ref="B5" r:id="rId4" xr:uid="{807B9E8F-7DD3-B141-8ED1-587F7A33B832}"/>
    <hyperlink ref="B6" r:id="rId5" xr:uid="{86AD7C31-5104-DB41-9D7B-0740D2C28A5A}"/>
    <hyperlink ref="B7" r:id="rId6" xr:uid="{2E2B091D-8CF5-5640-9AFA-7974E063399D}"/>
    <hyperlink ref="B8" r:id="rId7" xr:uid="{827ED619-7A38-C740-B3A9-14BF2A2CEE22}"/>
    <hyperlink ref="B9" r:id="rId8" xr:uid="{3BF518E3-FA37-B54A-8776-6FD9968DED81}"/>
    <hyperlink ref="B10" r:id="rId9" xr:uid="{D8EC5701-0AC8-E141-B36E-977906A7BF7D}"/>
    <hyperlink ref="B11" r:id="rId10" xr:uid="{6BA51744-4C70-7344-A931-3E673F22B1A9}"/>
    <hyperlink ref="B12" r:id="rId11" xr:uid="{6EC6FE33-CE10-E243-9986-005422518F81}"/>
    <hyperlink ref="B13" r:id="rId12" xr:uid="{9E75189A-60D2-2842-9A06-18EA9FD31194}"/>
    <hyperlink ref="B14" r:id="rId13" xr:uid="{FA10CD43-39C3-B347-A403-6CE7C5FF3008}"/>
    <hyperlink ref="B15" r:id="rId14" xr:uid="{D74605AB-A132-4242-A483-83C6426C7AD4}"/>
    <hyperlink ref="B16" r:id="rId15" xr:uid="{3A590C6E-4C02-8040-95CB-947D226ADDD3}"/>
    <hyperlink ref="B17" r:id="rId16" xr:uid="{F95C6523-AC3C-904B-B213-FE00561A9C2F}"/>
    <hyperlink ref="B18" r:id="rId17" xr:uid="{9415F891-C269-2E4B-9CAD-082368B49C6C}"/>
    <hyperlink ref="B19" r:id="rId18" xr:uid="{F7921FBA-C039-D441-9812-9642070CAA75}"/>
    <hyperlink ref="B20" r:id="rId19" xr:uid="{1501A1CF-FF4E-524A-8AEA-25B2D38A3021}"/>
    <hyperlink ref="B21" r:id="rId20" xr:uid="{8B4AD10D-C9F0-C94B-A8E9-E335717BC655}"/>
    <hyperlink ref="B22" r:id="rId21" xr:uid="{206D65F3-9C44-FC44-931E-A77A46070ED1}"/>
    <hyperlink ref="B23" r:id="rId22" xr:uid="{4E596044-92AC-8344-A0DC-0260DEC784E1}"/>
    <hyperlink ref="B24" r:id="rId23" xr:uid="{211E5142-3C79-6342-8664-11258D54CF92}"/>
    <hyperlink ref="B25" r:id="rId24" xr:uid="{13A5C369-3D95-BB41-B37D-ACD5B267571E}"/>
    <hyperlink ref="B26" r:id="rId25" xr:uid="{E4A55BC3-2B4A-9B43-A084-3283555238DB}"/>
    <hyperlink ref="B27" r:id="rId26" xr:uid="{A1A45442-7B96-2F4D-906A-7B72274B2B9A}"/>
    <hyperlink ref="B28" r:id="rId27" xr:uid="{9214EE2F-4E06-0E40-90D4-544393EC53B2}"/>
    <hyperlink ref="B29" r:id="rId28" xr:uid="{8D320FA2-30BC-AE46-8D52-5330376F4384}"/>
    <hyperlink ref="B30" r:id="rId29" xr:uid="{DCD144CC-CF8B-6449-B80E-5E8293133936}"/>
    <hyperlink ref="B31" r:id="rId30" xr:uid="{0323589E-4EA5-A245-9EDD-FDE69D0C163F}"/>
    <hyperlink ref="B32" r:id="rId31" xr:uid="{E86418AC-2203-2549-B29D-F34DC37A9A7C}"/>
    <hyperlink ref="B33" r:id="rId32" xr:uid="{9C7B46AB-36CB-9E4A-94C3-22903B84D24C}"/>
    <hyperlink ref="B34" r:id="rId33" xr:uid="{69732B06-5C93-9C41-8888-18009AFB25FC}"/>
    <hyperlink ref="B35" r:id="rId34" xr:uid="{C5A83087-1AD0-0745-9C1C-430E0412CC43}"/>
    <hyperlink ref="B36" r:id="rId35" xr:uid="{46FCE9D7-3A74-134B-83AD-202762DF4B1F}"/>
    <hyperlink ref="B37" r:id="rId36" xr:uid="{2855E3B3-B651-6840-BB7F-BDE1CE8BC62C}"/>
    <hyperlink ref="B38" r:id="rId37" xr:uid="{C6CDFD30-DDD1-3B4B-A137-96C3C24B7A2D}"/>
    <hyperlink ref="B39" r:id="rId38" xr:uid="{8E9F2701-5F68-374F-9EE2-D129A2E748F4}"/>
    <hyperlink ref="B40" r:id="rId39" xr:uid="{A80BB70A-44A4-A943-8355-F2B724BA1C13}"/>
    <hyperlink ref="B41" r:id="rId40" xr:uid="{BED777E8-8618-274F-B954-649E8CEB3F47}"/>
    <hyperlink ref="B42" r:id="rId41" xr:uid="{81C9C9DA-6263-9448-991A-F3E7937EE4FA}"/>
    <hyperlink ref="B43" r:id="rId42" xr:uid="{B889DC3F-37E7-3443-9239-9480C8653ED9}"/>
    <hyperlink ref="B44" r:id="rId43" xr:uid="{FB38F567-DD3B-1249-A006-7D9CCD54FC00}"/>
    <hyperlink ref="B45" r:id="rId44" xr:uid="{BABBCED0-30CA-8547-99A1-D60138BF6BB3}"/>
    <hyperlink ref="B46" r:id="rId45" xr:uid="{B42BCC93-7D68-6846-8F20-273DD73198C8}"/>
    <hyperlink ref="B47" r:id="rId46" xr:uid="{724E33B4-907D-E744-BC47-1733B78E52F1}"/>
    <hyperlink ref="B48" r:id="rId47" xr:uid="{36225CF1-783D-5F4B-8D56-430A2D631972}"/>
    <hyperlink ref="B49" r:id="rId48" xr:uid="{BBFDDCB0-B08B-C44F-92C3-4549B5B6A34E}"/>
    <hyperlink ref="B50" r:id="rId49" xr:uid="{8FE66CEA-53DE-194F-BF32-6A54994820BE}"/>
    <hyperlink ref="B51" r:id="rId50" xr:uid="{32CB0C30-39D9-CC45-85C4-C35BC3CCF838}"/>
    <hyperlink ref="B52" r:id="rId51" xr:uid="{36FBCC83-286C-9A40-AD39-ACA9879D461C}"/>
    <hyperlink ref="B53" r:id="rId52" xr:uid="{672AD762-A6DE-494D-B7F4-BAAF2BC25B72}"/>
    <hyperlink ref="B54" r:id="rId53" xr:uid="{DC4C73EA-2EC2-1140-9A79-472B576A93F7}"/>
    <hyperlink ref="B55" r:id="rId54" xr:uid="{DAA933AD-DAD9-F942-9616-1656BC8C3D71}"/>
    <hyperlink ref="B56" r:id="rId55" xr:uid="{0801A85F-C178-C049-90DA-B3A4DE930C1F}"/>
    <hyperlink ref="B57" r:id="rId56" xr:uid="{D7CC7EE2-75F2-1744-A0AF-7EB2395C061F}"/>
    <hyperlink ref="B58" r:id="rId57" xr:uid="{AED26C9D-4440-AF42-8107-09BE35934B43}"/>
    <hyperlink ref="B59" r:id="rId58" xr:uid="{8372F392-73D0-B74D-8181-69F1A9995920}"/>
    <hyperlink ref="B60" r:id="rId59" xr:uid="{3D220667-7CD4-F54C-ADD1-08BE7203D201}"/>
    <hyperlink ref="B62" r:id="rId60" xr:uid="{FB1AFE5D-3FC9-9145-998B-265021858AE6}"/>
    <hyperlink ref="B63" r:id="rId61" xr:uid="{B0D2F3E6-96C1-F442-98A7-00943723ED90}"/>
    <hyperlink ref="B64" r:id="rId62" xr:uid="{8DF8D6A6-3FB9-4C49-857E-40B07580E350}"/>
    <hyperlink ref="B65" r:id="rId63" xr:uid="{D0291C5C-2105-9341-B918-8BA29112129B}"/>
    <hyperlink ref="B66" r:id="rId64" xr:uid="{BECA726D-0763-DB48-8887-C60A53AB0F78}"/>
    <hyperlink ref="B67" r:id="rId65" xr:uid="{190311D1-BC6A-CC41-AD55-88A91A93808F}"/>
    <hyperlink ref="B68" r:id="rId66" xr:uid="{766F0DCA-0B0F-514B-977B-413EA82501AD}"/>
    <hyperlink ref="B69" r:id="rId67" xr:uid="{CA2D1F17-E82C-6E4F-9971-B297F4B59411}"/>
    <hyperlink ref="B70" r:id="rId68" xr:uid="{8228E6D1-EEBD-3E42-825B-B0109488D527}"/>
    <hyperlink ref="B72" r:id="rId69" xr:uid="{A495D3CA-5958-C947-8EDB-A78A88E42942}"/>
    <hyperlink ref="B73" r:id="rId70" xr:uid="{90093787-1863-B440-8311-E7CEBC80E1BE}"/>
    <hyperlink ref="B74" r:id="rId71" xr:uid="{43209B36-8C2E-5D44-A932-5267BC0FE3C4}"/>
    <hyperlink ref="B75" r:id="rId72" xr:uid="{63AC870F-90EC-7D4A-9D0D-8E38A9760FC1}"/>
    <hyperlink ref="B76" r:id="rId73" xr:uid="{F4D8A7DC-937D-EF40-AEEB-370B7E7636DA}"/>
    <hyperlink ref="B77" r:id="rId74" xr:uid="{78958D49-4FC5-904B-93A1-9D03F350D3A6}"/>
    <hyperlink ref="B78" r:id="rId75" xr:uid="{00219A79-AE9E-C041-B4F1-A40CA2125E22}"/>
    <hyperlink ref="B79" r:id="rId76" xr:uid="{3195FE77-34FE-BD44-95F8-74DE9614D324}"/>
    <hyperlink ref="B80" r:id="rId77" xr:uid="{AD81E1E5-7F93-6444-944C-F671CC772AE4}"/>
    <hyperlink ref="B81" r:id="rId78" xr:uid="{86DC4F83-A382-2B45-9A1E-4110C6C5DAC5}"/>
    <hyperlink ref="B83" r:id="rId79" xr:uid="{C379911E-E23C-A846-9DE6-BA8607442990}"/>
    <hyperlink ref="B84" r:id="rId80" xr:uid="{78D06655-1FF2-404B-A581-C31AE8144F8F}"/>
    <hyperlink ref="B85" r:id="rId81" xr:uid="{4B8C4B43-6E39-D64E-AAE7-A9BA61357D97}"/>
    <hyperlink ref="B86" r:id="rId82" xr:uid="{6A1FC664-7FCE-3647-8725-A939F66C61B7}"/>
    <hyperlink ref="B87" r:id="rId83" xr:uid="{7229B379-3223-994F-B3AA-063DC0CB2E24}"/>
    <hyperlink ref="B89" r:id="rId84" xr:uid="{DCF719E9-D586-2F4D-921F-4EB17DB81EF2}"/>
    <hyperlink ref="B90" r:id="rId85" xr:uid="{70AB6BC1-0CAE-8C41-B6CC-D76548DADDD0}"/>
    <hyperlink ref="B91" r:id="rId86" xr:uid="{689BD873-43D4-2E47-A5C1-E021A0537B27}"/>
    <hyperlink ref="B92" r:id="rId87" xr:uid="{4593DFCF-0AC4-C441-87F5-5EA4318A7E96}"/>
    <hyperlink ref="B93" r:id="rId88" xr:uid="{7816EB66-3D3B-5A4B-BC4D-C3963E426707}"/>
    <hyperlink ref="B94" r:id="rId89" xr:uid="{1DA7928C-1E4D-1D4E-A1FF-335D741BD629}"/>
    <hyperlink ref="B96" r:id="rId90" xr:uid="{8A3B821C-515B-944A-A95C-B677C64EF650}"/>
    <hyperlink ref="B97" r:id="rId91" xr:uid="{268C6375-C8C7-8A44-B3AC-99E8E1E2CA98}"/>
    <hyperlink ref="B99" r:id="rId92" xr:uid="{D158BB20-83D8-F049-8A47-94BE2904A53C}"/>
    <hyperlink ref="B100" r:id="rId93" xr:uid="{1F5681A5-14A8-1241-87A0-811EDBC8FE5E}"/>
    <hyperlink ref="B101" r:id="rId94" xr:uid="{4AF0453B-5E8B-7645-BB1A-5352412019A3}"/>
    <hyperlink ref="B103" r:id="rId95" xr:uid="{21CD57C8-0FBC-8A45-BC00-B19C1446C3C4}"/>
    <hyperlink ref="B104" r:id="rId96" xr:uid="{E0A183EC-91F6-194E-A99B-A302C1190597}"/>
    <hyperlink ref="B106" r:id="rId97" xr:uid="{0F2D4F61-1D60-B24D-A4C7-D42E2568AE8D}"/>
    <hyperlink ref="B107" r:id="rId98" xr:uid="{D5CD8CDE-3F2A-214E-8ED4-619E0F4D3679}"/>
    <hyperlink ref="B108" r:id="rId99" xr:uid="{74910A4D-A480-A142-9A74-99476AB8F686}"/>
    <hyperlink ref="B109" r:id="rId100" xr:uid="{BEAA0839-84CB-0C42-A1E8-B05ACAA78C35}"/>
    <hyperlink ref="B110" r:id="rId101" xr:uid="{F601721A-69BC-094C-9DEB-FCDDCF4AF415}"/>
    <hyperlink ref="B111" r:id="rId102" xr:uid="{1F4101EA-4829-AA41-87B1-D225DBB9D021}"/>
    <hyperlink ref="B112" r:id="rId103" xr:uid="{BB6CEC0B-B865-684B-B5AB-A3B80F295100}"/>
    <hyperlink ref="B113" r:id="rId104" xr:uid="{8E23BF82-0E55-D540-BBD4-C64B343D4178}"/>
    <hyperlink ref="B114" r:id="rId105" xr:uid="{E37C5E22-5F14-894D-97AE-612B6B498269}"/>
    <hyperlink ref="B115" r:id="rId106" xr:uid="{5D76567D-846E-DC43-91D1-6F794A1B3813}"/>
    <hyperlink ref="B116" r:id="rId107" xr:uid="{26690D23-AED8-7741-A6B3-DEF7DBA17ACF}"/>
    <hyperlink ref="B117" r:id="rId108" xr:uid="{1123AE79-F499-E343-94C3-A7A8D96D46BD}"/>
    <hyperlink ref="B119" r:id="rId109" xr:uid="{9E5C73EF-CDA8-F14F-847A-21C81690578B}"/>
    <hyperlink ref="B120" r:id="rId110" xr:uid="{96DAB36F-3BB6-7544-B5D5-79D15E766204}"/>
    <hyperlink ref="B121" r:id="rId111" xr:uid="{3CCD78D7-0AB9-0D4E-AC79-C52E2A3318F9}"/>
    <hyperlink ref="B122" r:id="rId112" xr:uid="{794B191A-DA7E-9B41-8C31-713D90B5F4A5}"/>
    <hyperlink ref="B123" r:id="rId113" xr:uid="{DD41E4B3-83EC-2241-BB8F-25EFF14DCB51}"/>
    <hyperlink ref="B124" r:id="rId114" xr:uid="{C0744F02-C839-B14C-8858-E161E90F2DD5}"/>
    <hyperlink ref="B125" r:id="rId115" xr:uid="{0A1520EA-E54B-664D-B9DB-1526D5BB21B7}"/>
    <hyperlink ref="B126" r:id="rId116" xr:uid="{21A86C0A-D209-3E46-B741-3A341E2609B3}"/>
    <hyperlink ref="B128" r:id="rId117" xr:uid="{333300DB-C8DF-6544-AE07-4FE5F45E89DB}"/>
    <hyperlink ref="B129" r:id="rId118" xr:uid="{2573012A-578C-A049-89A5-65927683625F}"/>
    <hyperlink ref="B131" r:id="rId119" xr:uid="{4B3C668C-4876-9F4A-8961-6B1B8E44A053}"/>
    <hyperlink ref="B132" r:id="rId120" xr:uid="{7E9F5BCB-7EE5-F446-B77F-C60AA6E7C485}"/>
    <hyperlink ref="B133" r:id="rId121" xr:uid="{D5AFF349-B61A-8D40-AB2A-5DDC2F9827B9}"/>
    <hyperlink ref="B134" r:id="rId122" xr:uid="{96B96BCE-1413-4D42-8815-DE9D0F0A66DE}"/>
    <hyperlink ref="B135" r:id="rId123" xr:uid="{D1E9774C-1462-A646-BF86-B58862C3FEEB}"/>
    <hyperlink ref="B136" r:id="rId124" xr:uid="{DC6B9049-524F-764F-B1CC-16A29FC6CB42}"/>
    <hyperlink ref="B137" r:id="rId125" xr:uid="{590A5830-9131-EE46-A519-E25680952D8F}"/>
    <hyperlink ref="B138" r:id="rId126" xr:uid="{D362674E-D6DC-5440-A764-3E53FEDD3425}"/>
    <hyperlink ref="B139" r:id="rId127" xr:uid="{B7A47970-2593-7A4B-9A9F-EA530433032C}"/>
    <hyperlink ref="B140" r:id="rId128" xr:uid="{A3C2FE97-B7C6-AA40-A614-2E969C6BA420}"/>
    <hyperlink ref="B141" r:id="rId129" xr:uid="{3AB0FEEF-E3E1-9E42-9EAC-6A07FE154C30}"/>
    <hyperlink ref="B142" r:id="rId130" xr:uid="{01997E70-78D0-F741-A65C-F06756A2E2C2}"/>
    <hyperlink ref="B143" r:id="rId131" xr:uid="{352ECCCE-9C83-5C42-B488-02253131AAA9}"/>
    <hyperlink ref="B144" r:id="rId132" xr:uid="{D0E385CD-62EE-E84D-B569-AC8FA110B551}"/>
    <hyperlink ref="B145" r:id="rId133" xr:uid="{47116BA7-3D2B-8B42-B421-BCC0E20FE3E1}"/>
    <hyperlink ref="B146" r:id="rId134" xr:uid="{6F4A0FF0-5679-4E4B-A456-7EFAF5D512AD}"/>
    <hyperlink ref="B147" r:id="rId135" xr:uid="{9596A64F-EFEF-2A4B-812A-FF8D955A6E4F}"/>
    <hyperlink ref="B148" r:id="rId136" xr:uid="{8688DA4B-8FC2-8A4C-BF37-CF648FA5782E}"/>
    <hyperlink ref="B149" r:id="rId137" xr:uid="{7E03EB5F-CFF7-D041-BBFE-5DBBDCB297B6}"/>
    <hyperlink ref="B150" r:id="rId138" xr:uid="{161B4BAB-5300-4343-A486-D8B29C17BFCA}"/>
    <hyperlink ref="B151" r:id="rId139" xr:uid="{9D0B043E-52AC-E543-AC2A-4CE11C373F52}"/>
    <hyperlink ref="B154" r:id="rId140" xr:uid="{AC839E53-16F8-0345-BF2E-0A5C21CFD51F}"/>
    <hyperlink ref="B155" r:id="rId141" xr:uid="{06C3C9D4-4884-EB45-9EAF-50ACE47F850A}"/>
    <hyperlink ref="B156" r:id="rId142" xr:uid="{D3B97225-CEBE-8A47-AE24-C8BB467A9485}"/>
    <hyperlink ref="B157" r:id="rId143" xr:uid="{FE6C5D6F-B2F1-C34B-BAD7-3297362DABB1}"/>
    <hyperlink ref="B159" r:id="rId144" xr:uid="{9F0E0AB2-A3EF-DE4E-921C-EB1A249EAC10}"/>
    <hyperlink ref="B160" r:id="rId145" xr:uid="{52C4F5BF-CD02-8248-BE31-FB6C459B3515}"/>
    <hyperlink ref="B161" r:id="rId146" xr:uid="{F1FE4E58-FBC7-5D4B-BBCB-073944A14ED4}"/>
    <hyperlink ref="B162" r:id="rId147" xr:uid="{B2429346-F096-0940-936E-1164BBF22597}"/>
    <hyperlink ref="B163" r:id="rId148" xr:uid="{B1B12DD5-B9FB-C547-B73D-D277B67A6766}"/>
    <hyperlink ref="B164" r:id="rId149" xr:uid="{82259298-25E0-EF49-A439-F701907B60D4}"/>
    <hyperlink ref="B165" r:id="rId150" xr:uid="{9F667889-606F-9047-87B4-426016FE003C}"/>
    <hyperlink ref="B166" r:id="rId151" xr:uid="{E413BB19-BB8B-B245-A8E7-55B6B9D9A4C9}"/>
    <hyperlink ref="B167" r:id="rId152" xr:uid="{4612EC4F-7E03-3C40-A92E-D1667AB57D72}"/>
    <hyperlink ref="B168" r:id="rId153" xr:uid="{5C79C214-B7A9-8149-90A6-271DA1B5283C}"/>
    <hyperlink ref="B169" r:id="rId154" xr:uid="{F61E660D-198B-9640-A3B3-352504DF9974}"/>
    <hyperlink ref="B171" r:id="rId155" xr:uid="{1D0F032D-2A61-9F44-B969-88BCF82C3668}"/>
    <hyperlink ref="B172" r:id="rId156" xr:uid="{C196AD4C-DE7B-5D42-91CB-B19E99A77DDD}"/>
    <hyperlink ref="B173" r:id="rId157" xr:uid="{47BF46A2-B1D4-4E46-9B76-F9E2106AE801}"/>
    <hyperlink ref="B174" r:id="rId158" xr:uid="{0658DAD7-7D68-9B47-8509-ACC2318F4B99}"/>
    <hyperlink ref="B175" r:id="rId159" xr:uid="{A87CF541-38F7-1B4D-9D0D-359B244AE536}"/>
    <hyperlink ref="B176" r:id="rId160" xr:uid="{F4738617-5F11-8B42-9C1E-FFC8BDCB31D9}"/>
    <hyperlink ref="B177" r:id="rId161" xr:uid="{486BEF91-FBD7-D84D-A20F-AD34A3A8D8CD}"/>
    <hyperlink ref="B178" r:id="rId162" xr:uid="{68C0A324-C267-A448-A39E-C60FC915B776}"/>
    <hyperlink ref="B179" r:id="rId163" xr:uid="{F444885A-6F5C-2C4A-8A56-E70E634C369E}"/>
    <hyperlink ref="B180" r:id="rId164" xr:uid="{D8FFFD07-8772-5E41-8048-786C8510AAF4}"/>
    <hyperlink ref="B181" r:id="rId165" xr:uid="{75A1BE3E-9F79-1B48-ABE0-1944C00E9E01}"/>
    <hyperlink ref="B182" r:id="rId166" xr:uid="{FC1F21C6-3C50-534B-BA61-A49E77719972}"/>
    <hyperlink ref="B183" r:id="rId167" xr:uid="{7A368CE2-556D-D441-9EDA-50D36A486980}"/>
    <hyperlink ref="B184" r:id="rId168" xr:uid="{56DB7D67-ADC7-F94D-B974-396AD9756234}"/>
    <hyperlink ref="B185" r:id="rId169" xr:uid="{C06643A1-DE66-4148-99DB-EA80B75BEE03}"/>
    <hyperlink ref="B186" r:id="rId170" xr:uid="{C776B749-07B4-A840-B8B5-ACBF88FAC309}"/>
    <hyperlink ref="B187" r:id="rId171" xr:uid="{05211429-C83B-1647-8020-F040374CA726}"/>
    <hyperlink ref="B188" r:id="rId172" xr:uid="{37B36848-9A8C-5449-886F-F20B76EDE9F1}"/>
    <hyperlink ref="B189" r:id="rId173" xr:uid="{25F6CF0F-4BF9-BA4E-B26C-C42E1209954E}"/>
    <hyperlink ref="B190" r:id="rId174" xr:uid="{78AB4271-231E-C849-B8F6-438B1306BAC6}"/>
    <hyperlink ref="B191" r:id="rId175" xr:uid="{4AD98AB5-F80B-8E41-AFD1-94B622DB844C}"/>
    <hyperlink ref="B192" r:id="rId176" xr:uid="{63712366-0F5E-4646-A9A5-DCB3F2C926CC}"/>
    <hyperlink ref="B193" r:id="rId177" xr:uid="{68058772-4D05-854D-9E63-501D9CC1C9CE}"/>
    <hyperlink ref="B194" r:id="rId178" xr:uid="{B677BCA8-9AFC-5D49-9653-470C8204A0FB}"/>
    <hyperlink ref="B195" r:id="rId179" xr:uid="{8BD377F7-7B87-FA4A-AC46-1574BBF659E5}"/>
    <hyperlink ref="B196" r:id="rId180" xr:uid="{FF7054C0-2482-1A4B-8C2F-8A4958F797A9}"/>
    <hyperlink ref="B198" r:id="rId181" xr:uid="{AB13D071-7C4B-F54A-810A-70D80617382A}"/>
    <hyperlink ref="B199" r:id="rId182" xr:uid="{487A7D7C-7FB4-5246-8A49-85E17882E5B9}"/>
    <hyperlink ref="B200" r:id="rId183" xr:uid="{5759574E-0989-A147-BAFD-FBA3C8F78A14}"/>
    <hyperlink ref="B201" r:id="rId184" xr:uid="{3FA0E12A-3020-F649-81F9-AF1006330B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3A7A-E53B-5745-B925-25D144F58348}">
  <sheetPr>
    <tabColor theme="7" tint="0.79998168889431442"/>
  </sheetPr>
  <dimension ref="A1:D39"/>
  <sheetViews>
    <sheetView showGridLines="0" workbookViewId="0">
      <selection activeCell="D9" sqref="D9"/>
    </sheetView>
  </sheetViews>
  <sheetFormatPr baseColWidth="10" defaultRowHeight="13"/>
  <cols>
    <col min="1" max="1" width="34.33203125" bestFit="1" customWidth="1"/>
    <col min="2" max="2" width="30.33203125" bestFit="1" customWidth="1"/>
    <col min="3" max="3" width="23" customWidth="1"/>
    <col min="4" max="4" width="27.83203125" style="21" customWidth="1"/>
  </cols>
  <sheetData>
    <row r="1" spans="1:4" ht="20" thickTop="1" thickBot="1">
      <c r="A1" s="26" t="s">
        <v>2</v>
      </c>
      <c r="B1" s="26" t="s">
        <v>1</v>
      </c>
      <c r="C1" s="27" t="s">
        <v>248</v>
      </c>
      <c r="D1" s="28" t="s">
        <v>247</v>
      </c>
    </row>
    <row r="2" spans="1:4" ht="14" thickTop="1">
      <c r="A2" s="20" t="s">
        <v>104</v>
      </c>
      <c r="B2" s="19"/>
      <c r="C2" s="37">
        <v>80</v>
      </c>
      <c r="D2" s="25" t="str">
        <f>IF(B2&lt;&gt;"","",IF(C2&gt;=67,"YES","NO"))</f>
        <v>YES</v>
      </c>
    </row>
    <row r="3" spans="1:4">
      <c r="A3" s="20"/>
      <c r="B3" s="20" t="s">
        <v>103</v>
      </c>
      <c r="C3" s="37">
        <v>80</v>
      </c>
      <c r="D3" s="22" t="str">
        <f t="shared" ref="D3:D39" si="0">IF(B3&lt;&gt;"","",IF(C3&gt;=67,"YES","NO"))</f>
        <v/>
      </c>
    </row>
    <row r="4" spans="1:4">
      <c r="A4" s="20" t="s">
        <v>59</v>
      </c>
      <c r="B4" s="19"/>
      <c r="C4" s="37">
        <v>83</v>
      </c>
      <c r="D4" s="22" t="str">
        <f t="shared" si="0"/>
        <v>YES</v>
      </c>
    </row>
    <row r="5" spans="1:4">
      <c r="A5" s="20"/>
      <c r="B5" s="20" t="s">
        <v>58</v>
      </c>
      <c r="C5" s="37">
        <v>83</v>
      </c>
      <c r="D5" s="22" t="str">
        <f t="shared" si="0"/>
        <v/>
      </c>
    </row>
    <row r="6" spans="1:4">
      <c r="A6" s="20" t="s">
        <v>31</v>
      </c>
      <c r="B6" s="19"/>
      <c r="C6" s="37">
        <v>46</v>
      </c>
      <c r="D6" s="22" t="str">
        <f t="shared" si="0"/>
        <v>NO</v>
      </c>
    </row>
    <row r="7" spans="1:4">
      <c r="A7" s="20"/>
      <c r="B7" s="20" t="s">
        <v>30</v>
      </c>
      <c r="C7" s="37">
        <v>46</v>
      </c>
      <c r="D7" s="22" t="str">
        <f t="shared" si="0"/>
        <v/>
      </c>
    </row>
    <row r="8" spans="1:4">
      <c r="A8" s="20" t="s">
        <v>50</v>
      </c>
      <c r="B8" s="19"/>
      <c r="C8" s="37">
        <v>74</v>
      </c>
      <c r="D8" s="22" t="str">
        <f t="shared" si="0"/>
        <v>YES</v>
      </c>
    </row>
    <row r="9" spans="1:4">
      <c r="A9" s="20"/>
      <c r="B9" s="20" t="s">
        <v>49</v>
      </c>
      <c r="C9" s="37">
        <v>39</v>
      </c>
      <c r="D9" s="22" t="str">
        <f t="shared" si="0"/>
        <v/>
      </c>
    </row>
    <row r="10" spans="1:4">
      <c r="A10" s="20"/>
      <c r="B10" s="20" t="s">
        <v>71</v>
      </c>
      <c r="C10" s="37">
        <v>35</v>
      </c>
      <c r="D10" s="22" t="str">
        <f t="shared" si="0"/>
        <v/>
      </c>
    </row>
    <row r="11" spans="1:4">
      <c r="A11" s="20" t="s">
        <v>22</v>
      </c>
      <c r="B11" s="19"/>
      <c r="C11" s="37">
        <v>70</v>
      </c>
      <c r="D11" s="22" t="str">
        <f t="shared" si="0"/>
        <v>YES</v>
      </c>
    </row>
    <row r="12" spans="1:4">
      <c r="A12" s="20"/>
      <c r="B12" s="20" t="s">
        <v>21</v>
      </c>
      <c r="C12" s="37">
        <v>30</v>
      </c>
      <c r="D12" s="22" t="str">
        <f t="shared" si="0"/>
        <v/>
      </c>
    </row>
    <row r="13" spans="1:4">
      <c r="A13" s="20"/>
      <c r="B13" s="20" t="s">
        <v>129</v>
      </c>
      <c r="C13" s="37">
        <v>40</v>
      </c>
      <c r="D13" s="22" t="str">
        <f t="shared" si="0"/>
        <v/>
      </c>
    </row>
    <row r="14" spans="1:4">
      <c r="A14" s="20" t="s">
        <v>35</v>
      </c>
      <c r="B14" s="19"/>
      <c r="C14" s="37">
        <v>81</v>
      </c>
      <c r="D14" s="22" t="str">
        <f t="shared" si="0"/>
        <v>YES</v>
      </c>
    </row>
    <row r="15" spans="1:4">
      <c r="A15" s="20"/>
      <c r="B15" s="20" t="s">
        <v>34</v>
      </c>
      <c r="C15" s="37">
        <v>81</v>
      </c>
      <c r="D15" s="22" t="str">
        <f t="shared" si="0"/>
        <v/>
      </c>
    </row>
    <row r="16" spans="1:4">
      <c r="A16" s="20" t="s">
        <v>47</v>
      </c>
      <c r="B16" s="19"/>
      <c r="C16" s="37">
        <v>54</v>
      </c>
      <c r="D16" s="22" t="str">
        <f t="shared" si="0"/>
        <v>NO</v>
      </c>
    </row>
    <row r="17" spans="1:4">
      <c r="A17" s="20"/>
      <c r="B17" s="20" t="s">
        <v>46</v>
      </c>
      <c r="C17" s="37">
        <v>54</v>
      </c>
      <c r="D17" s="22" t="str">
        <f t="shared" si="0"/>
        <v/>
      </c>
    </row>
    <row r="18" spans="1:4">
      <c r="A18" s="20" t="s">
        <v>10</v>
      </c>
      <c r="B18" s="19"/>
      <c r="C18" s="37">
        <v>111</v>
      </c>
      <c r="D18" s="22" t="str">
        <f t="shared" si="0"/>
        <v>YES</v>
      </c>
    </row>
    <row r="19" spans="1:4">
      <c r="A19" s="20"/>
      <c r="B19" s="20" t="s">
        <v>9</v>
      </c>
      <c r="C19" s="37">
        <v>75</v>
      </c>
      <c r="D19" s="22" t="str">
        <f t="shared" si="0"/>
        <v/>
      </c>
    </row>
    <row r="20" spans="1:4">
      <c r="A20" s="20"/>
      <c r="B20" s="20" t="s">
        <v>15</v>
      </c>
      <c r="C20" s="37">
        <v>36</v>
      </c>
      <c r="D20" s="22" t="str">
        <f t="shared" si="0"/>
        <v/>
      </c>
    </row>
    <row r="21" spans="1:4">
      <c r="A21" s="20" t="s">
        <v>13</v>
      </c>
      <c r="B21" s="19"/>
      <c r="C21" s="37">
        <v>40</v>
      </c>
      <c r="D21" s="22" t="str">
        <f t="shared" si="0"/>
        <v>NO</v>
      </c>
    </row>
    <row r="22" spans="1:4">
      <c r="A22" s="20"/>
      <c r="B22" s="20" t="s">
        <v>12</v>
      </c>
      <c r="C22" s="37">
        <v>40</v>
      </c>
      <c r="D22" s="22" t="str">
        <f t="shared" si="0"/>
        <v/>
      </c>
    </row>
    <row r="23" spans="1:4">
      <c r="A23" s="20" t="s">
        <v>44</v>
      </c>
      <c r="B23" s="19"/>
      <c r="C23" s="37">
        <v>43</v>
      </c>
      <c r="D23" s="22" t="str">
        <f t="shared" si="0"/>
        <v>NO</v>
      </c>
    </row>
    <row r="24" spans="1:4">
      <c r="A24" s="20"/>
      <c r="B24" s="20" t="s">
        <v>43</v>
      </c>
      <c r="C24" s="37">
        <v>43</v>
      </c>
      <c r="D24" s="22" t="str">
        <f t="shared" si="0"/>
        <v/>
      </c>
    </row>
    <row r="25" spans="1:4">
      <c r="A25" s="20" t="s">
        <v>40</v>
      </c>
      <c r="B25" s="19"/>
      <c r="C25" s="37">
        <v>35</v>
      </c>
      <c r="D25" s="22" t="str">
        <f t="shared" si="0"/>
        <v>NO</v>
      </c>
    </row>
    <row r="26" spans="1:4">
      <c r="A26" s="20"/>
      <c r="B26" s="20" t="s">
        <v>39</v>
      </c>
      <c r="C26" s="37">
        <v>35</v>
      </c>
      <c r="D26" s="22" t="str">
        <f t="shared" si="0"/>
        <v/>
      </c>
    </row>
    <row r="27" spans="1:4">
      <c r="A27" s="20" t="s">
        <v>28</v>
      </c>
      <c r="B27" s="19"/>
      <c r="C27" s="37">
        <v>34</v>
      </c>
      <c r="D27" s="22" t="str">
        <f t="shared" si="0"/>
        <v>NO</v>
      </c>
    </row>
    <row r="28" spans="1:4">
      <c r="A28" s="20"/>
      <c r="B28" s="20" t="s">
        <v>27</v>
      </c>
      <c r="C28" s="37">
        <v>34</v>
      </c>
      <c r="D28" s="22" t="str">
        <f t="shared" si="0"/>
        <v/>
      </c>
    </row>
    <row r="29" spans="1:4">
      <c r="A29" s="20" t="s">
        <v>25</v>
      </c>
      <c r="B29" s="19"/>
      <c r="C29" s="37">
        <v>36</v>
      </c>
      <c r="D29" s="22" t="str">
        <f t="shared" si="0"/>
        <v>NO</v>
      </c>
    </row>
    <row r="30" spans="1:4">
      <c r="A30" s="20"/>
      <c r="B30" s="20" t="s">
        <v>24</v>
      </c>
      <c r="C30" s="37">
        <v>36</v>
      </c>
      <c r="D30" s="22" t="str">
        <f t="shared" si="0"/>
        <v/>
      </c>
    </row>
    <row r="31" spans="1:4">
      <c r="A31" s="20" t="s">
        <v>18</v>
      </c>
      <c r="B31" s="19"/>
      <c r="C31" s="37">
        <v>49</v>
      </c>
      <c r="D31" s="22" t="str">
        <f t="shared" si="0"/>
        <v>NO</v>
      </c>
    </row>
    <row r="32" spans="1:4">
      <c r="A32" s="20"/>
      <c r="B32" s="20" t="s">
        <v>17</v>
      </c>
      <c r="C32" s="37">
        <v>49</v>
      </c>
      <c r="D32" s="22" t="str">
        <f t="shared" si="0"/>
        <v/>
      </c>
    </row>
    <row r="33" spans="1:4">
      <c r="A33" s="20" t="s">
        <v>74</v>
      </c>
      <c r="B33" s="19"/>
      <c r="C33" s="37">
        <v>57</v>
      </c>
      <c r="D33" s="22" t="str">
        <f t="shared" si="0"/>
        <v>NO</v>
      </c>
    </row>
    <row r="34" spans="1:4">
      <c r="A34" s="20"/>
      <c r="B34" s="20" t="s">
        <v>73</v>
      </c>
      <c r="C34" s="37">
        <v>57</v>
      </c>
      <c r="D34" s="22" t="str">
        <f t="shared" si="0"/>
        <v/>
      </c>
    </row>
    <row r="35" spans="1:4">
      <c r="A35" s="20" t="s">
        <v>55</v>
      </c>
      <c r="B35" s="19"/>
      <c r="C35" s="37">
        <v>38</v>
      </c>
      <c r="D35" s="22" t="str">
        <f t="shared" si="0"/>
        <v>NO</v>
      </c>
    </row>
    <row r="36" spans="1:4">
      <c r="A36" s="20"/>
      <c r="B36" s="20" t="s">
        <v>54</v>
      </c>
      <c r="C36" s="37">
        <v>38</v>
      </c>
      <c r="D36" s="22" t="str">
        <f t="shared" si="0"/>
        <v/>
      </c>
    </row>
    <row r="37" spans="1:4">
      <c r="A37" s="20" t="s">
        <v>62</v>
      </c>
      <c r="B37" s="19"/>
      <c r="C37" s="37">
        <v>88</v>
      </c>
      <c r="D37" s="22" t="str">
        <f t="shared" si="0"/>
        <v>YES</v>
      </c>
    </row>
    <row r="38" spans="1:4">
      <c r="A38" s="20"/>
      <c r="B38" s="20" t="s">
        <v>61</v>
      </c>
      <c r="C38" s="37">
        <v>42</v>
      </c>
      <c r="D38" s="22" t="str">
        <f t="shared" si="0"/>
        <v/>
      </c>
    </row>
    <row r="39" spans="1:4">
      <c r="A39" s="20"/>
      <c r="B39" s="20" t="s">
        <v>81</v>
      </c>
      <c r="C39" s="37">
        <v>46</v>
      </c>
      <c r="D39" s="22" t="str">
        <f t="shared" si="0"/>
        <v/>
      </c>
    </row>
  </sheetData>
  <autoFilter ref="A1:D39" xr:uid="{6BE83A7A-E53B-5745-B925-25D144F5834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10E78-CC33-5945-AB82-A05E64911145}">
  <sheetPr>
    <tabColor theme="8" tint="0.79998168889431442"/>
  </sheetPr>
  <dimension ref="A1:O201"/>
  <sheetViews>
    <sheetView showGridLines="0" topLeftCell="E51" zoomScale="125" zoomScaleNormal="92" workbookViewId="0">
      <selection activeCell="K18" sqref="K18"/>
    </sheetView>
  </sheetViews>
  <sheetFormatPr baseColWidth="10" defaultRowHeight="13"/>
  <cols>
    <col min="1" max="1" width="20.1640625" customWidth="1"/>
    <col min="2" max="2" width="16.83203125" customWidth="1"/>
    <col min="3" max="3" width="13.33203125" customWidth="1"/>
    <col min="5" max="5" width="23.83203125" bestFit="1" customWidth="1"/>
    <col min="6" max="6" width="11.6640625" bestFit="1" customWidth="1"/>
    <col min="10" max="10" width="15.1640625" customWidth="1"/>
    <col min="11" max="11" width="11.6640625" bestFit="1" customWidth="1"/>
  </cols>
  <sheetData>
    <row r="1" spans="1:15" ht="20" thickTop="1" thickBot="1">
      <c r="A1" s="28" t="s">
        <v>250</v>
      </c>
      <c r="B1" s="28" t="s">
        <v>249</v>
      </c>
      <c r="C1" s="33" t="s">
        <v>251</v>
      </c>
      <c r="E1" s="64" t="s">
        <v>266</v>
      </c>
      <c r="F1" s="64"/>
      <c r="I1" s="39" t="s">
        <v>258</v>
      </c>
      <c r="J1" s="37" t="s">
        <v>259</v>
      </c>
      <c r="K1" s="20" t="s">
        <v>256</v>
      </c>
    </row>
    <row r="2" spans="1:15" ht="14" thickTop="1">
      <c r="A2" s="24" t="str">
        <f>'1. My trades'!A2</f>
        <v>agfgcfxt</v>
      </c>
      <c r="B2" s="24">
        <f xml:space="preserve"> _xlfn.DAYS('1. My trades'!G2,'1. My trades'!D2)</f>
        <v>251</v>
      </c>
      <c r="C2" s="34">
        <f>('1. My trades'!H2-'1. My trades'!F2)*'1. My trades'!E2</f>
        <v>1.917610405077395</v>
      </c>
      <c r="E2" s="20" t="s">
        <v>252</v>
      </c>
      <c r="F2" s="19">
        <f>MIN(B2:B201)</f>
        <v>30</v>
      </c>
      <c r="H2" s="45">
        <v>1</v>
      </c>
      <c r="I2" s="39" t="str">
        <f xml:space="preserve"> _xlfn.CONCAT(F14, " − ",F15)</f>
        <v>30 − 60</v>
      </c>
      <c r="J2" s="41">
        <f>F15</f>
        <v>60</v>
      </c>
      <c r="K2" s="19">
        <f t="array" ref="K2:K29" xml:space="preserve"> FREQUENCY(B2:B201,J2:J29)</f>
        <v>5</v>
      </c>
    </row>
    <row r="3" spans="1:15">
      <c r="A3" s="19" t="str">
        <f>'1. My trades'!A3</f>
        <v>aieoltom</v>
      </c>
      <c r="B3" s="19">
        <f xml:space="preserve"> _xlfn.DAYS('1. My trades'!G3,'1. My trades'!D3)</f>
        <v>839</v>
      </c>
      <c r="C3" s="34">
        <f>('1. My trades'!H3-'1. My trades'!F3)*'1. My trades'!E3</f>
        <v>0.49681701762970598</v>
      </c>
      <c r="E3" s="20" t="s">
        <v>253</v>
      </c>
      <c r="F3" s="20">
        <f>MAX(B2:B201)</f>
        <v>862</v>
      </c>
      <c r="G3" s="18"/>
      <c r="H3" s="45">
        <v>2</v>
      </c>
      <c r="I3" s="39" t="str">
        <f t="shared" ref="I3:I29" si="0" xml:space="preserve"> _xlfn.CONCAT(F15+1, " − ",F16)</f>
        <v>61 − 90</v>
      </c>
      <c r="J3" s="41">
        <f>J2+$F$8</f>
        <v>90</v>
      </c>
      <c r="K3" s="19">
        <v>6</v>
      </c>
    </row>
    <row r="4" spans="1:15">
      <c r="A4" s="19" t="str">
        <f>'1. My trades'!A4</f>
        <v>almuieaq</v>
      </c>
      <c r="B4" s="19">
        <f xml:space="preserve"> _xlfn.DAYS('1. My trades'!G4,'1. My trades'!D4)</f>
        <v>449</v>
      </c>
      <c r="C4" s="34">
        <f>('1. My trades'!H4-'1. My trades'!F4)*'1. My trades'!E4</f>
        <v>-1.5501903178054743</v>
      </c>
      <c r="E4" s="20" t="s">
        <v>254</v>
      </c>
      <c r="F4" s="19">
        <f>AVERAGE(B1:B201)</f>
        <v>449.79500000000002</v>
      </c>
      <c r="H4" s="45">
        <v>3</v>
      </c>
      <c r="I4" s="39" t="str">
        <f t="shared" si="0"/>
        <v>91 − 120</v>
      </c>
      <c r="J4" s="41">
        <f t="shared" ref="J4:J28" si="1">J3+$F$8</f>
        <v>120</v>
      </c>
      <c r="K4" s="19">
        <v>2</v>
      </c>
    </row>
    <row r="5" spans="1:15">
      <c r="A5" s="19" t="str">
        <f>'1. My trades'!A5</f>
        <v>apxkynfx</v>
      </c>
      <c r="B5" s="19">
        <f xml:space="preserve"> _xlfn.DAYS('1. My trades'!G5,'1. My trades'!D5)</f>
        <v>307</v>
      </c>
      <c r="C5" s="34">
        <f>('1. My trades'!H5-'1. My trades'!F5)*'1. My trades'!E5</f>
        <v>0.36765639973741299</v>
      </c>
      <c r="E5" s="20" t="s">
        <v>255</v>
      </c>
      <c r="F5" s="19">
        <f>_xlfn.STDEV.S(B1:B201)</f>
        <v>222.79328358605264</v>
      </c>
      <c r="H5" s="45">
        <v>4</v>
      </c>
      <c r="I5" s="39" t="str">
        <f t="shared" si="0"/>
        <v>121 − 150</v>
      </c>
      <c r="J5" s="41">
        <f t="shared" si="1"/>
        <v>150</v>
      </c>
      <c r="K5" s="19">
        <v>8</v>
      </c>
    </row>
    <row r="6" spans="1:15">
      <c r="A6" s="19" t="str">
        <f>'1. My trades'!A6</f>
        <v>bbjeprsq</v>
      </c>
      <c r="B6" s="19">
        <f xml:space="preserve"> _xlfn.DAYS('1. My trades'!G6,'1. My trades'!D6)</f>
        <v>626</v>
      </c>
      <c r="C6" s="34">
        <f>('1. My trades'!H6-'1. My trades'!F6)*'1. My trades'!E6</f>
        <v>-3.1851052688947403</v>
      </c>
      <c r="E6" s="20" t="s">
        <v>262</v>
      </c>
      <c r="F6" s="19">
        <f>MODE(B1:B201)</f>
        <v>623</v>
      </c>
      <c r="H6" s="45">
        <v>5</v>
      </c>
      <c r="I6" s="39" t="str">
        <f t="shared" si="0"/>
        <v>151 − 180</v>
      </c>
      <c r="J6" s="41">
        <f t="shared" si="1"/>
        <v>180</v>
      </c>
      <c r="K6" s="19">
        <v>7</v>
      </c>
    </row>
    <row r="7" spans="1:15">
      <c r="A7" s="19" t="str">
        <f>'1. My trades'!A7</f>
        <v>bcizkhng</v>
      </c>
      <c r="B7" s="19">
        <f xml:space="preserve"> _xlfn.DAYS('1. My trades'!G7,'1. My trades'!D7)</f>
        <v>440</v>
      </c>
      <c r="C7" s="34">
        <f>('1. My trades'!H7-'1. My trades'!F7)*'1. My trades'!E7</f>
        <v>0.67427563789571499</v>
      </c>
      <c r="E7" s="20" t="s">
        <v>261</v>
      </c>
      <c r="F7" s="41">
        <f>MEDIAN(B2:B201)</f>
        <v>444</v>
      </c>
      <c r="H7" s="45">
        <v>6</v>
      </c>
      <c r="I7" s="39" t="str">
        <f t="shared" si="0"/>
        <v>181 − 210</v>
      </c>
      <c r="J7" s="41">
        <f t="shared" si="1"/>
        <v>210</v>
      </c>
      <c r="K7" s="19">
        <v>7</v>
      </c>
    </row>
    <row r="8" spans="1:15">
      <c r="A8" s="19" t="str">
        <f>'1. My trades'!A8</f>
        <v>bdkloegq</v>
      </c>
      <c r="B8" s="19">
        <f xml:space="preserve"> _xlfn.DAYS('1. My trades'!G8,'1. My trades'!D8)</f>
        <v>430</v>
      </c>
      <c r="C8" s="34">
        <f>('1. My trades'!H8-'1. My trades'!F8)*'1. My trades'!E8</f>
        <v>0.91937945611308602</v>
      </c>
      <c r="E8" s="20" t="s">
        <v>270</v>
      </c>
      <c r="F8" s="41">
        <v>30</v>
      </c>
      <c r="G8" s="42"/>
      <c r="H8" s="45">
        <v>7</v>
      </c>
      <c r="I8" s="39" t="str">
        <f t="shared" si="0"/>
        <v>211 − 240</v>
      </c>
      <c r="J8" s="41">
        <f t="shared" si="1"/>
        <v>240</v>
      </c>
      <c r="K8" s="19">
        <v>9</v>
      </c>
    </row>
    <row r="9" spans="1:15">
      <c r="A9" s="19" t="str">
        <f>'1. My trades'!A9</f>
        <v>beszhcyh</v>
      </c>
      <c r="B9" s="19">
        <f xml:space="preserve"> _xlfn.DAYS('1. My trades'!G9,'1. My trades'!D9)</f>
        <v>407</v>
      </c>
      <c r="C9" s="34">
        <f>('1. My trades'!H9-'1. My trades'!F9)*'1. My trades'!E9</f>
        <v>1.0126794928685681</v>
      </c>
      <c r="E9" s="20" t="s">
        <v>263</v>
      </c>
      <c r="F9" s="19">
        <f>MROUND((F3-F2)/F8,1)</f>
        <v>28</v>
      </c>
      <c r="H9" s="45">
        <v>8</v>
      </c>
      <c r="I9" s="39" t="str">
        <f t="shared" si="0"/>
        <v>241 − 270</v>
      </c>
      <c r="J9" s="41">
        <f t="shared" si="1"/>
        <v>270</v>
      </c>
      <c r="K9" s="19">
        <v>9</v>
      </c>
    </row>
    <row r="10" spans="1:15">
      <c r="A10" s="19" t="str">
        <f>'1. My trades'!A10</f>
        <v>bjfxoyxb</v>
      </c>
      <c r="B10" s="19">
        <f xml:space="preserve"> _xlfn.DAYS('1. My trades'!G10,'1. My trades'!D10)</f>
        <v>573</v>
      </c>
      <c r="C10" s="34">
        <f>('1. My trades'!H10-'1. My trades'!F10)*'1. My trades'!E10</f>
        <v>1.3264069051873706</v>
      </c>
      <c r="E10" s="18"/>
      <c r="H10" s="45">
        <v>9</v>
      </c>
      <c r="I10" s="39" t="str">
        <f t="shared" si="0"/>
        <v>271 − 300</v>
      </c>
      <c r="J10" s="41">
        <f t="shared" si="1"/>
        <v>300</v>
      </c>
      <c r="K10" s="19">
        <v>7</v>
      </c>
    </row>
    <row r="11" spans="1:15">
      <c r="A11" s="19" t="str">
        <f>'1. My trades'!A11</f>
        <v>bpjmrhjo</v>
      </c>
      <c r="B11" s="19">
        <f xml:space="preserve"> _xlfn.DAYS('1. My trades'!G11,'1. My trades'!D11)</f>
        <v>400</v>
      </c>
      <c r="C11" s="34">
        <f>('1. My trades'!H11-'1. My trades'!F11)*'1. My trades'!E11</f>
        <v>1.0623777349169758</v>
      </c>
      <c r="H11" s="45">
        <v>10</v>
      </c>
      <c r="I11" s="39" t="str">
        <f t="shared" si="0"/>
        <v>301 − 330</v>
      </c>
      <c r="J11" s="41">
        <f t="shared" si="1"/>
        <v>330</v>
      </c>
      <c r="K11" s="19">
        <v>9</v>
      </c>
    </row>
    <row r="12" spans="1:15">
      <c r="A12" s="19" t="str">
        <f>'1. My trades'!A12</f>
        <v>brxwzrct</v>
      </c>
      <c r="B12" s="19">
        <f xml:space="preserve"> _xlfn.DAYS('1. My trades'!G12,'1. My trades'!D12)</f>
        <v>589</v>
      </c>
      <c r="C12" s="34">
        <f>('1. My trades'!H12-'1. My trades'!F12)*'1. My trades'!E12</f>
        <v>0.47934230714693549</v>
      </c>
      <c r="H12" s="45">
        <v>11</v>
      </c>
      <c r="I12" s="39" t="str">
        <f t="shared" si="0"/>
        <v>331 − 360</v>
      </c>
      <c r="J12" s="44">
        <f t="shared" si="1"/>
        <v>360</v>
      </c>
      <c r="K12" s="19">
        <v>6</v>
      </c>
      <c r="L12" s="23"/>
    </row>
    <row r="13" spans="1:15">
      <c r="A13" s="19" t="str">
        <f>'1. My trades'!A13</f>
        <v>bumcnvke</v>
      </c>
      <c r="B13" s="19">
        <f xml:space="preserve"> _xlfn.DAYS('1. My trades'!G13,'1. My trades'!D13)</f>
        <v>488</v>
      </c>
      <c r="C13" s="34">
        <f>('1. My trades'!H13-'1. My trades'!F13)*'1. My trades'!E13</f>
        <v>1.3598595032375105</v>
      </c>
      <c r="H13" s="45">
        <v>12</v>
      </c>
      <c r="I13" s="39" t="str">
        <f t="shared" si="0"/>
        <v>361 − 390</v>
      </c>
      <c r="J13" s="41">
        <f t="shared" si="1"/>
        <v>390</v>
      </c>
      <c r="K13" s="19">
        <v>6</v>
      </c>
    </row>
    <row r="14" spans="1:15">
      <c r="A14" s="19" t="str">
        <f>'1. My trades'!A14</f>
        <v>cesjzpbs</v>
      </c>
      <c r="B14" s="19">
        <f xml:space="preserve"> _xlfn.DAYS('1. My trades'!G14,'1. My trades'!D14)</f>
        <v>109</v>
      </c>
      <c r="C14" s="34">
        <f>('1. My trades'!H14-'1. My trades'!F14)*'1. My trades'!E14</f>
        <v>2.9151706939834798</v>
      </c>
      <c r="E14" s="18" t="s">
        <v>260</v>
      </c>
      <c r="F14" s="43">
        <f>F2</f>
        <v>30</v>
      </c>
      <c r="H14" s="45">
        <v>13</v>
      </c>
      <c r="I14" s="39" t="str">
        <f t="shared" si="0"/>
        <v>391 − 420</v>
      </c>
      <c r="J14" s="41">
        <f t="shared" si="1"/>
        <v>420</v>
      </c>
      <c r="K14" s="19">
        <v>12</v>
      </c>
    </row>
    <row r="15" spans="1:15">
      <c r="A15" s="19" t="str">
        <f>'1. My trades'!A15</f>
        <v>cetffxgx</v>
      </c>
      <c r="B15" s="19">
        <f xml:space="preserve"> _xlfn.DAYS('1. My trades'!G15,'1. My trades'!D15)</f>
        <v>668</v>
      </c>
      <c r="C15" s="34">
        <f>('1. My trades'!H15-'1. My trades'!F15)*'1. My trades'!E15</f>
        <v>0.52361641145730609</v>
      </c>
      <c r="F15" s="43">
        <f xml:space="preserve"> F14 +$F$8</f>
        <v>60</v>
      </c>
      <c r="H15" s="45">
        <v>14</v>
      </c>
      <c r="I15" s="39" t="str">
        <f t="shared" si="0"/>
        <v>421 − 450</v>
      </c>
      <c r="J15" s="41">
        <f t="shared" si="1"/>
        <v>450</v>
      </c>
      <c r="K15" s="19">
        <v>10</v>
      </c>
    </row>
    <row r="16" spans="1:15">
      <c r="A16" s="19" t="str">
        <f>'1. My trades'!A16</f>
        <v>chhqshvn</v>
      </c>
      <c r="B16" s="19">
        <f xml:space="preserve"> _xlfn.DAYS('1. My trades'!G16,'1. My trades'!D16)</f>
        <v>267</v>
      </c>
      <c r="C16" s="34">
        <f>('1. My trades'!H16-'1. My trades'!F16)*'1. My trades'!E16</f>
        <v>-0.37738991121094789</v>
      </c>
      <c r="F16" s="43">
        <f t="shared" ref="F16:F41" si="2" xml:space="preserve"> F15 +$F$8</f>
        <v>90</v>
      </c>
      <c r="H16" s="45">
        <v>15</v>
      </c>
      <c r="I16" s="39" t="str">
        <f t="shared" si="0"/>
        <v>451 − 480</v>
      </c>
      <c r="J16" s="41">
        <f t="shared" si="1"/>
        <v>480</v>
      </c>
      <c r="K16" s="19">
        <v>7</v>
      </c>
      <c r="N16" s="17"/>
      <c r="O16" s="17"/>
    </row>
    <row r="17" spans="1:12">
      <c r="A17" s="19" t="str">
        <f>'1. My trades'!A17</f>
        <v>ciykrilb</v>
      </c>
      <c r="B17" s="19">
        <f xml:space="preserve"> _xlfn.DAYS('1. My trades'!G17,'1. My trades'!D17)</f>
        <v>78</v>
      </c>
      <c r="C17" s="34">
        <f>('1. My trades'!H17-'1. My trades'!F17)*'1. My trades'!E17</f>
        <v>-4.0381767903821597</v>
      </c>
      <c r="F17" s="43">
        <f t="shared" si="2"/>
        <v>120</v>
      </c>
      <c r="H17" s="45">
        <v>16</v>
      </c>
      <c r="I17" s="39" t="str">
        <f t="shared" si="0"/>
        <v>481 − 510</v>
      </c>
      <c r="J17" s="41">
        <f t="shared" si="1"/>
        <v>510</v>
      </c>
      <c r="K17" s="19">
        <v>7</v>
      </c>
    </row>
    <row r="18" spans="1:12">
      <c r="A18" s="19" t="str">
        <f>'1. My trades'!A18</f>
        <v>cnitsbpk</v>
      </c>
      <c r="B18" s="19">
        <f xml:space="preserve"> _xlfn.DAYS('1. My trades'!G18,'1. My trades'!D18)</f>
        <v>762</v>
      </c>
      <c r="C18" s="34">
        <f>('1. My trades'!H18-'1. My trades'!F18)*'1. My trades'!E18</f>
        <v>-0.17044592791049001</v>
      </c>
      <c r="F18" s="43">
        <f t="shared" si="2"/>
        <v>150</v>
      </c>
      <c r="H18" s="45">
        <v>17</v>
      </c>
      <c r="I18" s="39" t="str">
        <f t="shared" si="0"/>
        <v>511 − 540</v>
      </c>
      <c r="J18" s="41">
        <f t="shared" si="1"/>
        <v>540</v>
      </c>
      <c r="K18" s="19">
        <v>6</v>
      </c>
    </row>
    <row r="19" spans="1:12">
      <c r="A19" s="19" t="str">
        <f>'1. My trades'!A19</f>
        <v>cntrbotn</v>
      </c>
      <c r="B19" s="19">
        <f xml:space="preserve"> _xlfn.DAYS('1. My trades'!G19,'1. My trades'!D19)</f>
        <v>623</v>
      </c>
      <c r="C19" s="34">
        <f>('1. My trades'!H19-'1. My trades'!F19)*'1. My trades'!E19</f>
        <v>0.44281898729743208</v>
      </c>
      <c r="F19" s="43">
        <f t="shared" si="2"/>
        <v>180</v>
      </c>
      <c r="H19" s="45">
        <v>18</v>
      </c>
      <c r="I19" s="39" t="str">
        <f t="shared" si="0"/>
        <v>541 − 570</v>
      </c>
      <c r="J19" s="41">
        <f t="shared" si="1"/>
        <v>570</v>
      </c>
      <c r="K19" s="19">
        <v>8</v>
      </c>
    </row>
    <row r="20" spans="1:12">
      <c r="A20" s="19" t="str">
        <f>'1. My trades'!A20</f>
        <v>cwuqczya</v>
      </c>
      <c r="B20" s="19">
        <f xml:space="preserve"> _xlfn.DAYS('1. My trades'!G20,'1. My trades'!D20)</f>
        <v>862</v>
      </c>
      <c r="C20" s="34">
        <f>('1. My trades'!H20-'1. My trades'!F20)*'1. My trades'!E20</f>
        <v>0.29609314466304898</v>
      </c>
      <c r="F20" s="43">
        <f t="shared" si="2"/>
        <v>210</v>
      </c>
      <c r="H20" s="45">
        <v>19</v>
      </c>
      <c r="I20" s="39" t="str">
        <f t="shared" si="0"/>
        <v>571 − 600</v>
      </c>
      <c r="J20" s="41">
        <f t="shared" si="1"/>
        <v>600</v>
      </c>
      <c r="K20" s="19">
        <v>7</v>
      </c>
    </row>
    <row r="21" spans="1:12">
      <c r="A21" s="19" t="str">
        <f>'1. My trades'!A21</f>
        <v>cymioqte</v>
      </c>
      <c r="B21" s="19">
        <f xml:space="preserve"> _xlfn.DAYS('1. My trades'!G21,'1. My trades'!D21)</f>
        <v>634</v>
      </c>
      <c r="C21" s="34">
        <f>('1. My trades'!H21-'1. My trades'!F21)*'1. My trades'!E21</f>
        <v>0.301704449179653</v>
      </c>
      <c r="F21" s="43">
        <f t="shared" si="2"/>
        <v>240</v>
      </c>
      <c r="H21" s="45">
        <v>20</v>
      </c>
      <c r="I21" s="39" t="str">
        <f t="shared" si="0"/>
        <v>601 − 630</v>
      </c>
      <c r="J21" s="41">
        <f t="shared" si="1"/>
        <v>630</v>
      </c>
      <c r="K21" s="19">
        <v>13</v>
      </c>
    </row>
    <row r="22" spans="1:12">
      <c r="A22" s="19" t="str">
        <f>'1. My trades'!A22</f>
        <v>dcnexoao</v>
      </c>
      <c r="B22" s="19">
        <f xml:space="preserve"> _xlfn.DAYS('1. My trades'!G22,'1. My trades'!D22)</f>
        <v>546</v>
      </c>
      <c r="C22" s="34">
        <f>('1. My trades'!H22-'1. My trades'!F22)*'1. My trades'!E22</f>
        <v>-0.61275828035882995</v>
      </c>
      <c r="F22" s="43">
        <f t="shared" si="2"/>
        <v>270</v>
      </c>
      <c r="H22" s="45">
        <v>21</v>
      </c>
      <c r="I22" s="39" t="str">
        <f t="shared" si="0"/>
        <v>631 − 660</v>
      </c>
      <c r="J22" s="41">
        <f t="shared" si="1"/>
        <v>660</v>
      </c>
      <c r="K22" s="19">
        <v>3</v>
      </c>
    </row>
    <row r="23" spans="1:12">
      <c r="A23" s="19" t="str">
        <f>'1. My trades'!A23</f>
        <v>dcplrgaa</v>
      </c>
      <c r="B23" s="19">
        <f xml:space="preserve"> _xlfn.DAYS('1. My trades'!G23,'1. My trades'!D23)</f>
        <v>708</v>
      </c>
      <c r="C23" s="34">
        <f>('1. My trades'!H23-'1. My trades'!F23)*'1. My trades'!E23</f>
        <v>-2.5885468441152</v>
      </c>
      <c r="F23" s="43">
        <f t="shared" si="2"/>
        <v>300</v>
      </c>
      <c r="H23" s="45">
        <v>22</v>
      </c>
      <c r="I23" s="39" t="str">
        <f t="shared" si="0"/>
        <v>661 − 690</v>
      </c>
      <c r="J23" s="41">
        <f t="shared" si="1"/>
        <v>690</v>
      </c>
      <c r="K23" s="19">
        <v>6</v>
      </c>
    </row>
    <row r="24" spans="1:12">
      <c r="A24" s="19" t="str">
        <f>'1. My trades'!A24</f>
        <v>dieionnl</v>
      </c>
      <c r="B24" s="19">
        <f xml:space="preserve"> _xlfn.DAYS('1. My trades'!G24,'1. My trades'!D24)</f>
        <v>547</v>
      </c>
      <c r="C24" s="34">
        <f>('1. My trades'!H24-'1. My trades'!F24)*'1. My trades'!E24</f>
        <v>0.76109127749102012</v>
      </c>
      <c r="F24" s="43">
        <f t="shared" si="2"/>
        <v>330</v>
      </c>
      <c r="H24" s="45">
        <v>23</v>
      </c>
      <c r="I24" s="39" t="str">
        <f t="shared" si="0"/>
        <v>691 − 720</v>
      </c>
      <c r="J24" s="44">
        <f t="shared" si="1"/>
        <v>720</v>
      </c>
      <c r="K24" s="19">
        <v>11</v>
      </c>
      <c r="L24" s="23"/>
    </row>
    <row r="25" spans="1:12">
      <c r="A25" s="19" t="str">
        <f>'1. My trades'!A25</f>
        <v>dlgsjszn</v>
      </c>
      <c r="B25" s="19">
        <f xml:space="preserve"> _xlfn.DAYS('1. My trades'!G25,'1. My trades'!D25)</f>
        <v>237</v>
      </c>
      <c r="C25" s="34">
        <f>('1. My trades'!H25-'1. My trades'!F25)*'1. My trades'!E25</f>
        <v>0.44720070488754604</v>
      </c>
      <c r="F25" s="43">
        <f t="shared" si="2"/>
        <v>360</v>
      </c>
      <c r="H25" s="45">
        <v>24</v>
      </c>
      <c r="I25" s="39" t="str">
        <f t="shared" si="0"/>
        <v>721 − 750</v>
      </c>
      <c r="J25" s="41">
        <f t="shared" si="1"/>
        <v>750</v>
      </c>
      <c r="K25" s="19">
        <v>8</v>
      </c>
    </row>
    <row r="26" spans="1:12">
      <c r="A26" s="19" t="str">
        <f>'1. My trades'!A26</f>
        <v>dpaxyvrx</v>
      </c>
      <c r="B26" s="19">
        <f xml:space="preserve"> _xlfn.DAYS('1. My trades'!G26,'1. My trades'!D26)</f>
        <v>51</v>
      </c>
      <c r="C26" s="34">
        <f>('1. My trades'!H26-'1. My trades'!F26)*'1. My trades'!E26</f>
        <v>-0.32528106858049388</v>
      </c>
      <c r="F26" s="43">
        <f t="shared" si="2"/>
        <v>390</v>
      </c>
      <c r="H26" s="45">
        <v>25</v>
      </c>
      <c r="I26" s="39" t="str">
        <f t="shared" si="0"/>
        <v>751 − 780</v>
      </c>
      <c r="J26" s="41">
        <f t="shared" si="1"/>
        <v>780</v>
      </c>
      <c r="K26" s="19">
        <v>9</v>
      </c>
    </row>
    <row r="27" spans="1:12">
      <c r="A27" s="19" t="str">
        <f>'1. My trades'!A27</f>
        <v>dspetbsq</v>
      </c>
      <c r="B27" s="19">
        <f xml:space="preserve"> _xlfn.DAYS('1. My trades'!G27,'1. My trades'!D27)</f>
        <v>207</v>
      </c>
      <c r="C27" s="34">
        <f>('1. My trades'!H27-'1. My trades'!F27)*'1. My trades'!E27</f>
        <v>-5.4295326750647517</v>
      </c>
      <c r="F27" s="43">
        <f t="shared" si="2"/>
        <v>420</v>
      </c>
      <c r="H27" s="45">
        <v>26</v>
      </c>
      <c r="I27" s="39" t="str">
        <f t="shared" si="0"/>
        <v>781 − 810</v>
      </c>
      <c r="J27" s="41">
        <f t="shared" si="1"/>
        <v>810</v>
      </c>
      <c r="K27" s="19">
        <v>6</v>
      </c>
    </row>
    <row r="28" spans="1:12">
      <c r="A28" s="19" t="str">
        <f>'1. My trades'!A28</f>
        <v>ebkkmqbi</v>
      </c>
      <c r="B28" s="19">
        <f xml:space="preserve"> _xlfn.DAYS('1. My trades'!G28,'1. My trades'!D28)</f>
        <v>465</v>
      </c>
      <c r="C28" s="34">
        <f>('1. My trades'!H28-'1. My trades'!F28)*'1. My trades'!E28</f>
        <v>-3.8535105118851813</v>
      </c>
      <c r="F28" s="43">
        <f t="shared" si="2"/>
        <v>450</v>
      </c>
      <c r="H28" s="45">
        <v>27</v>
      </c>
      <c r="I28" s="39" t="str">
        <f t="shared" si="0"/>
        <v>811 − 840</v>
      </c>
      <c r="J28" s="41">
        <f t="shared" si="1"/>
        <v>840</v>
      </c>
      <c r="K28" s="19">
        <v>4</v>
      </c>
    </row>
    <row r="29" spans="1:12">
      <c r="A29" s="19" t="str">
        <f>'1. My trades'!A29</f>
        <v>egvfikiy</v>
      </c>
      <c r="B29" s="19">
        <f xml:space="preserve"> _xlfn.DAYS('1. My trades'!G29,'1. My trades'!D29)</f>
        <v>557</v>
      </c>
      <c r="C29" s="34">
        <f>('1. My trades'!H29-'1. My trades'!F29)*'1. My trades'!E29</f>
        <v>-7.6959515288168023E-2</v>
      </c>
      <c r="F29" s="43">
        <f t="shared" si="2"/>
        <v>480</v>
      </c>
      <c r="H29" s="45">
        <v>28</v>
      </c>
      <c r="I29" s="39" t="str">
        <f t="shared" si="0"/>
        <v>841 − 862</v>
      </c>
      <c r="J29" s="41">
        <f>F42</f>
        <v>862</v>
      </c>
      <c r="K29" s="19">
        <v>2</v>
      </c>
    </row>
    <row r="30" spans="1:12">
      <c r="A30" s="19" t="str">
        <f>'1. My trades'!A30</f>
        <v>eknpqcge</v>
      </c>
      <c r="B30" s="19">
        <f xml:space="preserve"> _xlfn.DAYS('1. My trades'!G30,'1. My trades'!D30)</f>
        <v>513</v>
      </c>
      <c r="C30" s="34">
        <f>('1. My trades'!H30-'1. My trades'!F30)*'1. My trades'!E30</f>
        <v>2.432401333318098</v>
      </c>
      <c r="F30" s="43">
        <f t="shared" si="2"/>
        <v>510</v>
      </c>
      <c r="H30" s="35"/>
      <c r="I30" s="35"/>
      <c r="K30" s="35">
        <f xml:space="preserve"> SUM(K2:K29)</f>
        <v>200</v>
      </c>
    </row>
    <row r="31" spans="1:12">
      <c r="A31" s="19" t="str">
        <f>'1. My trades'!A31</f>
        <v>ekteqlhb</v>
      </c>
      <c r="B31" s="19">
        <f xml:space="preserve"> _xlfn.DAYS('1. My trades'!G31,'1. My trades'!D31)</f>
        <v>686</v>
      </c>
      <c r="C31" s="34">
        <f>('1. My trades'!H31-'1. My trades'!F31)*'1. My trades'!E31</f>
        <v>0.15328853698608502</v>
      </c>
      <c r="F31" s="43">
        <f t="shared" si="2"/>
        <v>540</v>
      </c>
    </row>
    <row r="32" spans="1:12">
      <c r="A32" s="19" t="str">
        <f>'1. My trades'!A32</f>
        <v>emjmheht</v>
      </c>
      <c r="B32" s="19">
        <f xml:space="preserve"> _xlfn.DAYS('1. My trades'!G32,'1. My trades'!D32)</f>
        <v>387</v>
      </c>
      <c r="C32" s="34">
        <f>('1. My trades'!H32-'1. My trades'!F32)*'1. My trades'!E32</f>
        <v>5.7730508510901872</v>
      </c>
      <c r="F32" s="43">
        <f t="shared" si="2"/>
        <v>570</v>
      </c>
    </row>
    <row r="33" spans="1:6">
      <c r="A33" s="19" t="str">
        <f>'1. My trades'!A33</f>
        <v>eodhevfz</v>
      </c>
      <c r="B33" s="19">
        <f xml:space="preserve"> _xlfn.DAYS('1. My trades'!G33,'1. My trades'!D33)</f>
        <v>795</v>
      </c>
      <c r="C33" s="34">
        <f>('1. My trades'!H33-'1. My trades'!F33)*'1. My trades'!E33</f>
        <v>5.8835676533436034</v>
      </c>
      <c r="F33" s="43">
        <f t="shared" si="2"/>
        <v>600</v>
      </c>
    </row>
    <row r="34" spans="1:6">
      <c r="A34" s="19" t="str">
        <f>'1. My trades'!A34</f>
        <v>ewzlrcco</v>
      </c>
      <c r="B34" s="19">
        <f xml:space="preserve"> _xlfn.DAYS('1. My trades'!G34,'1. My trades'!D34)</f>
        <v>499</v>
      </c>
      <c r="C34" s="34">
        <f>('1. My trades'!H34-'1. My trades'!F34)*'1. My trades'!E34</f>
        <v>2.9976291326534672</v>
      </c>
      <c r="F34" s="43">
        <f t="shared" si="2"/>
        <v>630</v>
      </c>
    </row>
    <row r="35" spans="1:6">
      <c r="A35" s="19" t="str">
        <f>'1. My trades'!A35</f>
        <v>fenldjbq</v>
      </c>
      <c r="B35" s="19">
        <f xml:space="preserve"> _xlfn.DAYS('1. My trades'!G35,'1. My trades'!D35)</f>
        <v>607</v>
      </c>
      <c r="C35" s="34">
        <f>('1. My trades'!H35-'1. My trades'!F35)*'1. My trades'!E35</f>
        <v>-2.7592838303516798</v>
      </c>
      <c r="F35" s="43">
        <f t="shared" si="2"/>
        <v>660</v>
      </c>
    </row>
    <row r="36" spans="1:6">
      <c r="A36" s="19" t="str">
        <f>'1. My trades'!A36</f>
        <v>fipcayvv</v>
      </c>
      <c r="B36" s="19">
        <f xml:space="preserve"> _xlfn.DAYS('1. My trades'!G36,'1. My trades'!D36)</f>
        <v>434</v>
      </c>
      <c r="C36" s="34">
        <f>('1. My trades'!H36-'1. My trades'!F36)*'1. My trades'!E36</f>
        <v>-0.62411902987622447</v>
      </c>
      <c r="F36" s="43">
        <f t="shared" si="2"/>
        <v>690</v>
      </c>
    </row>
    <row r="37" spans="1:6">
      <c r="A37" s="19" t="str">
        <f>'1. My trades'!A37</f>
        <v>fjcdzhde</v>
      </c>
      <c r="B37" s="19">
        <f xml:space="preserve"> _xlfn.DAYS('1. My trades'!G37,'1. My trades'!D37)</f>
        <v>851</v>
      </c>
      <c r="C37" s="34">
        <f>('1. My trades'!H37-'1. My trades'!F37)*'1. My trades'!E37</f>
        <v>-1.4878863200993582</v>
      </c>
      <c r="F37" s="43">
        <f t="shared" si="2"/>
        <v>720</v>
      </c>
    </row>
    <row r="38" spans="1:6">
      <c r="A38" s="19" t="str">
        <f>'1. My trades'!A38</f>
        <v>fjhbimle</v>
      </c>
      <c r="B38" s="19">
        <f xml:space="preserve"> _xlfn.DAYS('1. My trades'!G38,'1. My trades'!D38)</f>
        <v>130</v>
      </c>
      <c r="C38" s="34">
        <f>('1. My trades'!H38-'1. My trades'!F38)*'1. My trades'!E38</f>
        <v>-0.41919267769104795</v>
      </c>
      <c r="F38" s="43">
        <f t="shared" si="2"/>
        <v>750</v>
      </c>
    </row>
    <row r="39" spans="1:6">
      <c r="A39" s="19" t="str">
        <f>'1. My trades'!A39</f>
        <v>fkgjitio</v>
      </c>
      <c r="B39" s="19">
        <f xml:space="preserve"> _xlfn.DAYS('1. My trades'!G39,'1. My trades'!D39)</f>
        <v>448</v>
      </c>
      <c r="C39" s="34">
        <f>('1. My trades'!H39-'1. My trades'!F39)*'1. My trades'!E39</f>
        <v>-2.2252395811399799</v>
      </c>
      <c r="F39" s="43">
        <f t="shared" si="2"/>
        <v>780</v>
      </c>
    </row>
    <row r="40" spans="1:6">
      <c r="A40" s="19" t="str">
        <f>'1. My trades'!A40</f>
        <v>frlnnmpc</v>
      </c>
      <c r="B40" s="19">
        <f xml:space="preserve"> _xlfn.DAYS('1. My trades'!G40,'1. My trades'!D40)</f>
        <v>482</v>
      </c>
      <c r="C40" s="34">
        <f>('1. My trades'!H40-'1. My trades'!F40)*'1. My trades'!E40</f>
        <v>-4.8240735386516205</v>
      </c>
      <c r="F40" s="43">
        <f t="shared" si="2"/>
        <v>810</v>
      </c>
    </row>
    <row r="41" spans="1:6">
      <c r="A41" s="19" t="str">
        <f>'1. My trades'!A41</f>
        <v>fucpzbpk</v>
      </c>
      <c r="B41" s="19">
        <f xml:space="preserve"> _xlfn.DAYS('1. My trades'!G41,'1. My trades'!D41)</f>
        <v>71</v>
      </c>
      <c r="C41" s="34">
        <f>('1. My trades'!H41-'1. My trades'!F41)*'1. My trades'!E41</f>
        <v>-1.6706742578156639</v>
      </c>
      <c r="F41" s="43">
        <f t="shared" si="2"/>
        <v>840</v>
      </c>
    </row>
    <row r="42" spans="1:6">
      <c r="A42" s="19" t="str">
        <f>'1. My trades'!A42</f>
        <v>fzpkolfu</v>
      </c>
      <c r="B42" s="19">
        <f xml:space="preserve"> _xlfn.DAYS('1. My trades'!G42,'1. My trades'!D42)</f>
        <v>743</v>
      </c>
      <c r="C42" s="34">
        <f>('1. My trades'!H42-'1. My trades'!F42)*'1. My trades'!E42</f>
        <v>2.0811125741674505</v>
      </c>
      <c r="E42" s="18" t="s">
        <v>259</v>
      </c>
      <c r="F42" s="43">
        <f xml:space="preserve"> F3</f>
        <v>862</v>
      </c>
    </row>
    <row r="43" spans="1:6">
      <c r="A43" s="19" t="str">
        <f>'1. My trades'!A43</f>
        <v>gcndrwci</v>
      </c>
      <c r="B43" s="19">
        <f xml:space="preserve"> _xlfn.DAYS('1. My trades'!G43,'1. My trades'!D43)</f>
        <v>106</v>
      </c>
      <c r="C43" s="34">
        <f>('1. My trades'!H43-'1. My trades'!F43)*'1. My trades'!E43</f>
        <v>1.7198007376601101</v>
      </c>
    </row>
    <row r="44" spans="1:6">
      <c r="A44" s="19" t="str">
        <f>'1. My trades'!A44</f>
        <v>gfiuzniq</v>
      </c>
      <c r="B44" s="19">
        <f xml:space="preserve"> _xlfn.DAYS('1. My trades'!G44,'1. My trades'!D44)</f>
        <v>277</v>
      </c>
      <c r="C44" s="34">
        <f>('1. My trades'!H44-'1. My trades'!F44)*'1. My trades'!E44</f>
        <v>5.6557296266118122</v>
      </c>
    </row>
    <row r="45" spans="1:6">
      <c r="A45" s="19" t="str">
        <f>'1. My trades'!A45</f>
        <v>giuqiukz</v>
      </c>
      <c r="B45" s="19">
        <f xml:space="preserve"> _xlfn.DAYS('1. My trades'!G45,'1. My trades'!D45)</f>
        <v>227</v>
      </c>
      <c r="C45" s="34">
        <f>('1. My trades'!H45-'1. My trades'!F45)*'1. My trades'!E45</f>
        <v>-0.55470984456488792</v>
      </c>
    </row>
    <row r="46" spans="1:6">
      <c r="A46" s="19" t="str">
        <f>'1. My trades'!A46</f>
        <v>gnghjpok</v>
      </c>
      <c r="B46" s="19">
        <f xml:space="preserve"> _xlfn.DAYS('1. My trades'!G46,'1. My trades'!D46)</f>
        <v>707</v>
      </c>
      <c r="C46" s="34">
        <f>('1. My trades'!H46-'1. My trades'!F46)*'1. My trades'!E46</f>
        <v>-5.0188697949823471</v>
      </c>
    </row>
    <row r="47" spans="1:6">
      <c r="A47" s="19" t="str">
        <f>'1. My trades'!A47</f>
        <v>goxmkirb</v>
      </c>
      <c r="B47" s="19">
        <f xml:space="preserve"> _xlfn.DAYS('1. My trades'!G47,'1. My trades'!D47)</f>
        <v>730</v>
      </c>
      <c r="C47" s="34">
        <f>('1. My trades'!H47-'1. My trades'!F47)*'1. My trades'!E47</f>
        <v>-0.35893634273319763</v>
      </c>
    </row>
    <row r="48" spans="1:6">
      <c r="A48" s="19" t="str">
        <f>'1. My trades'!A48</f>
        <v>gsarsxnf</v>
      </c>
      <c r="B48" s="19">
        <f xml:space="preserve"> _xlfn.DAYS('1. My trades'!G48,'1. My trades'!D48)</f>
        <v>326</v>
      </c>
      <c r="C48" s="34">
        <f>('1. My trades'!H48-'1. My trades'!F48)*'1. My trades'!E48</f>
        <v>-6.5528850516359043</v>
      </c>
    </row>
    <row r="49" spans="1:3">
      <c r="A49" s="19" t="str">
        <f>'1. My trades'!A49</f>
        <v>hafqyymf</v>
      </c>
      <c r="B49" s="19">
        <f xml:space="preserve"> _xlfn.DAYS('1. My trades'!G49,'1. My trades'!D49)</f>
        <v>588</v>
      </c>
      <c r="C49" s="34">
        <f>('1. My trades'!H49-'1. My trades'!F49)*'1. My trades'!E49</f>
        <v>-3.32862008852215</v>
      </c>
    </row>
    <row r="50" spans="1:3">
      <c r="A50" s="19" t="str">
        <f>'1. My trades'!A50</f>
        <v>hdpggnqd</v>
      </c>
      <c r="B50" s="19">
        <f xml:space="preserve"> _xlfn.DAYS('1. My trades'!G50,'1. My trades'!D50)</f>
        <v>524</v>
      </c>
      <c r="C50" s="34">
        <f>('1. My trades'!H50-'1. My trades'!F50)*'1. My trades'!E50</f>
        <v>1.8146635979030941</v>
      </c>
    </row>
    <row r="51" spans="1:3">
      <c r="A51" s="19" t="str">
        <f>'1. My trades'!A51</f>
        <v>hdslpwul</v>
      </c>
      <c r="B51" s="19">
        <f xml:space="preserve"> _xlfn.DAYS('1. My trades'!G51,'1. My trades'!D51)</f>
        <v>428</v>
      </c>
      <c r="C51" s="34">
        <f>('1. My trades'!H51-'1. My trades'!F51)*'1. My trades'!E51</f>
        <v>2.075152539482163</v>
      </c>
    </row>
    <row r="52" spans="1:3">
      <c r="A52" s="19" t="str">
        <f>'1. My trades'!A52</f>
        <v>heuzjzpi</v>
      </c>
      <c r="B52" s="19">
        <f xml:space="preserve"> _xlfn.DAYS('1. My trades'!G52,'1. My trades'!D52)</f>
        <v>615</v>
      </c>
      <c r="C52" s="34">
        <f>('1. My trades'!H52-'1. My trades'!F52)*'1. My trades'!E52</f>
        <v>-1.5872857242842442</v>
      </c>
    </row>
    <row r="53" spans="1:3">
      <c r="A53" s="19" t="str">
        <f>'1. My trades'!A53</f>
        <v>hfdavabb</v>
      </c>
      <c r="B53" s="19">
        <f xml:space="preserve"> _xlfn.DAYS('1. My trades'!G53,'1. My trades'!D53)</f>
        <v>622</v>
      </c>
      <c r="C53" s="34">
        <f>('1. My trades'!H53-'1. My trades'!F53)*'1. My trades'!E53</f>
        <v>-0.30381566673822691</v>
      </c>
    </row>
    <row r="54" spans="1:3">
      <c r="A54" s="19" t="str">
        <f>'1. My trades'!A54</f>
        <v>hfjghpbq</v>
      </c>
      <c r="B54" s="19">
        <f xml:space="preserve"> _xlfn.DAYS('1. My trades'!G54,'1. My trades'!D54)</f>
        <v>635</v>
      </c>
      <c r="C54" s="34">
        <f>('1. My trades'!H54-'1. My trades'!F54)*'1. My trades'!E54</f>
        <v>6.5021316256868396</v>
      </c>
    </row>
    <row r="55" spans="1:3">
      <c r="A55" s="19" t="str">
        <f>'1. My trades'!A55</f>
        <v>hflsqchs</v>
      </c>
      <c r="B55" s="19">
        <f xml:space="preserve"> _xlfn.DAYS('1. My trades'!G55,'1. My trades'!D55)</f>
        <v>324</v>
      </c>
      <c r="C55" s="34">
        <f>('1. My trades'!H55-'1. My trades'!F55)*'1. My trades'!E55</f>
        <v>1.111511838610578</v>
      </c>
    </row>
    <row r="56" spans="1:3">
      <c r="A56" s="19" t="str">
        <f>'1. My trades'!A56</f>
        <v>hfwtmipz</v>
      </c>
      <c r="B56" s="19">
        <f xml:space="preserve"> _xlfn.DAYS('1. My trades'!G56,'1. My trades'!D56)</f>
        <v>162</v>
      </c>
      <c r="C56" s="34">
        <f>('1. My trades'!H56-'1. My trades'!F56)*'1. My trades'!E56</f>
        <v>2.824521311271774</v>
      </c>
    </row>
    <row r="57" spans="1:3">
      <c r="A57" s="19" t="str">
        <f>'1. My trades'!A57</f>
        <v>hkesgmfj</v>
      </c>
      <c r="B57" s="19">
        <f xml:space="preserve"> _xlfn.DAYS('1. My trades'!G57,'1. My trades'!D57)</f>
        <v>793</v>
      </c>
      <c r="C57" s="34">
        <f>('1. My trades'!H57-'1. My trades'!F57)*'1. My trades'!E57</f>
        <v>2.2708822152455479</v>
      </c>
    </row>
    <row r="58" spans="1:3">
      <c r="A58" s="19" t="str">
        <f>'1. My trades'!A58</f>
        <v>hmtiybmi</v>
      </c>
      <c r="B58" s="19">
        <f xml:space="preserve"> _xlfn.DAYS('1. My trades'!G58,'1. My trades'!D58)</f>
        <v>344</v>
      </c>
      <c r="C58" s="34">
        <f>('1. My trades'!H58-'1. My trades'!F58)*'1. My trades'!E58</f>
        <v>1.2820395994142724</v>
      </c>
    </row>
    <row r="59" spans="1:3">
      <c r="A59" s="19" t="str">
        <f>'1. My trades'!A59</f>
        <v>hnmvqkxv</v>
      </c>
      <c r="B59" s="19">
        <f xml:space="preserve"> _xlfn.DAYS('1. My trades'!G59,'1. My trades'!D59)</f>
        <v>609</v>
      </c>
      <c r="C59" s="34">
        <f>('1. My trades'!H59-'1. My trades'!F59)*'1. My trades'!E59</f>
        <v>-2.660822045115486</v>
      </c>
    </row>
    <row r="60" spans="1:3">
      <c r="A60" s="19" t="str">
        <f>'1. My trades'!A60</f>
        <v>hpvfzslv</v>
      </c>
      <c r="B60" s="19">
        <f xml:space="preserve"> _xlfn.DAYS('1. My trades'!G60,'1. My trades'!D60)</f>
        <v>30</v>
      </c>
      <c r="C60" s="34">
        <f>('1. My trades'!H60-'1. My trades'!F60)*'1. My trades'!E60</f>
        <v>1.1391515254013935</v>
      </c>
    </row>
    <row r="61" spans="1:3">
      <c r="A61" s="19" t="str">
        <f>'1. My trades'!A61</f>
        <v>hrfilyua</v>
      </c>
      <c r="B61" s="19">
        <f xml:space="preserve"> _xlfn.DAYS('1. My trades'!G61,'1. My trades'!D61)</f>
        <v>644</v>
      </c>
      <c r="C61" s="34">
        <f>('1. My trades'!H61-'1. My trades'!F61)*'1. My trades'!E61</f>
        <v>1.1964639334637579</v>
      </c>
    </row>
    <row r="62" spans="1:3">
      <c r="A62" s="19" t="str">
        <f>'1. My trades'!A62</f>
        <v>hutszssu</v>
      </c>
      <c r="B62" s="19">
        <f xml:space="preserve"> _xlfn.DAYS('1. My trades'!G62,'1. My trades'!D62)</f>
        <v>705</v>
      </c>
      <c r="C62" s="34">
        <f>('1. My trades'!H62-'1. My trades'!F62)*'1. My trades'!E62</f>
        <v>-4.4499802946322493</v>
      </c>
    </row>
    <row r="63" spans="1:3">
      <c r="A63" s="19" t="str">
        <f>'1. My trades'!A63</f>
        <v>iagrfath</v>
      </c>
      <c r="B63" s="19">
        <f xml:space="preserve"> _xlfn.DAYS('1. My trades'!G63,'1. My trades'!D63)</f>
        <v>181</v>
      </c>
      <c r="C63" s="34">
        <f>('1. My trades'!H63-'1. My trades'!F63)*'1. My trades'!E63</f>
        <v>0.4006979438649676</v>
      </c>
    </row>
    <row r="64" spans="1:3">
      <c r="A64" s="19" t="str">
        <f>'1. My trades'!A64</f>
        <v>icbmbfqb</v>
      </c>
      <c r="B64" s="19">
        <f xml:space="preserve"> _xlfn.DAYS('1. My trades'!G64,'1. My trades'!D64)</f>
        <v>617</v>
      </c>
      <c r="C64" s="34">
        <f>('1. My trades'!H64-'1. My trades'!F64)*'1. My trades'!E64</f>
        <v>-4.9242570254792817</v>
      </c>
    </row>
    <row r="65" spans="1:3">
      <c r="A65" s="19" t="str">
        <f>'1. My trades'!A65</f>
        <v>icgddrqk</v>
      </c>
      <c r="B65" s="19">
        <f xml:space="preserve"> _xlfn.DAYS('1. My trades'!G65,'1. My trades'!D65)</f>
        <v>281</v>
      </c>
      <c r="C65" s="34">
        <f>('1. My trades'!H65-'1. My trades'!F65)*'1. My trades'!E65</f>
        <v>0.56354077591473983</v>
      </c>
    </row>
    <row r="66" spans="1:3">
      <c r="A66" s="19" t="str">
        <f>'1. My trades'!A66</f>
        <v>ifomvwpk</v>
      </c>
      <c r="B66" s="19">
        <f xml:space="preserve"> _xlfn.DAYS('1. My trades'!G66,'1. My trades'!D66)</f>
        <v>688</v>
      </c>
      <c r="C66" s="34">
        <f>('1. My trades'!H66-'1. My trades'!F66)*'1. My trades'!E66</f>
        <v>-3.0697853937032005E-2</v>
      </c>
    </row>
    <row r="67" spans="1:3">
      <c r="A67" s="19" t="str">
        <f>'1. My trades'!A67</f>
        <v>ifskxsgr</v>
      </c>
      <c r="B67" s="19">
        <f xml:space="preserve"> _xlfn.DAYS('1. My trades'!G67,'1. My trades'!D67)</f>
        <v>355</v>
      </c>
      <c r="C67" s="34">
        <f>('1. My trades'!H67-'1. My trades'!F67)*'1. My trades'!E67</f>
        <v>-0.57038561737306004</v>
      </c>
    </row>
    <row r="68" spans="1:3">
      <c r="A68" s="19" t="str">
        <f>'1. My trades'!A68</f>
        <v>ivnpgban</v>
      </c>
      <c r="B68" s="19">
        <f xml:space="preserve"> _xlfn.DAYS('1. My trades'!G68,'1. My trades'!D68)</f>
        <v>257</v>
      </c>
      <c r="C68" s="34">
        <f>('1. My trades'!H68-'1. My trades'!F68)*'1. My trades'!E68</f>
        <v>-0.42779265355129403</v>
      </c>
    </row>
    <row r="69" spans="1:3">
      <c r="A69" s="19" t="str">
        <f>'1. My trades'!A69</f>
        <v>iztdnkqz</v>
      </c>
      <c r="B69" s="19">
        <f xml:space="preserve"> _xlfn.DAYS('1. My trades'!G69,'1. My trades'!D69)</f>
        <v>204</v>
      </c>
      <c r="C69" s="34">
        <f>('1. My trades'!H69-'1. My trades'!F69)*'1. My trades'!E69</f>
        <v>-2.5716032628258279</v>
      </c>
    </row>
    <row r="70" spans="1:3">
      <c r="A70" s="19" t="str">
        <f>'1. My trades'!A70</f>
        <v>jarhgmub</v>
      </c>
      <c r="B70" s="19">
        <f xml:space="preserve"> _xlfn.DAYS('1. My trades'!G70,'1. My trades'!D70)</f>
        <v>88</v>
      </c>
      <c r="C70" s="34">
        <f>('1. My trades'!H70-'1. My trades'!F70)*'1. My trades'!E70</f>
        <v>0.4358493707488762</v>
      </c>
    </row>
    <row r="71" spans="1:3">
      <c r="A71" s="19" t="str">
        <f>'1. My trades'!A71</f>
        <v>jgrpnvil</v>
      </c>
      <c r="B71" s="19">
        <f xml:space="preserve"> _xlfn.DAYS('1. My trades'!G71,'1. My trades'!D71)</f>
        <v>467</v>
      </c>
      <c r="C71" s="34">
        <f>('1. My trades'!H71-'1. My trades'!F71)*'1. My trades'!E71</f>
        <v>0.470060188958903</v>
      </c>
    </row>
    <row r="72" spans="1:3">
      <c r="A72" s="19" t="str">
        <f>'1. My trades'!A72</f>
        <v>jhrvrggo</v>
      </c>
      <c r="B72" s="19">
        <f xml:space="preserve"> _xlfn.DAYS('1. My trades'!G72,'1. My trades'!D72)</f>
        <v>222</v>
      </c>
      <c r="C72" s="34">
        <f>('1. My trades'!H72-'1. My trades'!F72)*'1. My trades'!E72</f>
        <v>7.8785100953612991E-2</v>
      </c>
    </row>
    <row r="73" spans="1:3">
      <c r="A73" s="19" t="str">
        <f>'1. My trades'!A73</f>
        <v>jszxcuxx</v>
      </c>
      <c r="B73" s="19">
        <f xml:space="preserve"> _xlfn.DAYS('1. My trades'!G73,'1. My trades'!D73)</f>
        <v>244</v>
      </c>
      <c r="C73" s="34">
        <f>('1. My trades'!H73-'1. My trades'!F73)*'1. My trades'!E73</f>
        <v>6.7107767243110796</v>
      </c>
    </row>
    <row r="74" spans="1:3">
      <c r="A74" s="19" t="str">
        <f>'1. My trades'!A74</f>
        <v>jvcllvko</v>
      </c>
      <c r="B74" s="19">
        <f xml:space="preserve"> _xlfn.DAYS('1. My trades'!G74,'1. My trades'!D74)</f>
        <v>310</v>
      </c>
      <c r="C74" s="34">
        <f>('1. My trades'!H74-'1. My trades'!F74)*'1. My trades'!E74</f>
        <v>-1.3307948236361038</v>
      </c>
    </row>
    <row r="75" spans="1:3">
      <c r="A75" s="19" t="str">
        <f>'1. My trades'!A75</f>
        <v>jxgqnvpx</v>
      </c>
      <c r="B75" s="19">
        <f xml:space="preserve"> _xlfn.DAYS('1. My trades'!G75,'1. My trades'!D75)</f>
        <v>510</v>
      </c>
      <c r="C75" s="34">
        <f>('1. My trades'!H75-'1. My trades'!F75)*'1. My trades'!E75</f>
        <v>3.6786823427516997</v>
      </c>
    </row>
    <row r="76" spans="1:3">
      <c r="A76" s="19" t="str">
        <f>'1. My trades'!A76</f>
        <v>jyrrbwon</v>
      </c>
      <c r="B76" s="19">
        <f xml:space="preserve"> _xlfn.DAYS('1. My trades'!G76,'1. My trades'!D76)</f>
        <v>294</v>
      </c>
      <c r="C76" s="34">
        <f>('1. My trades'!H76-'1. My trades'!F76)*'1. My trades'!E76</f>
        <v>-0.147372694291836</v>
      </c>
    </row>
    <row r="77" spans="1:3">
      <c r="A77" s="19" t="str">
        <f>'1. My trades'!A77</f>
        <v>kcqqvvon</v>
      </c>
      <c r="B77" s="19">
        <f xml:space="preserve"> _xlfn.DAYS('1. My trades'!G77,'1. My trades'!D77)</f>
        <v>229</v>
      </c>
      <c r="C77" s="34">
        <f>('1. My trades'!H77-'1. My trades'!F77)*'1. My trades'!E77</f>
        <v>-2.1369087276919081</v>
      </c>
    </row>
    <row r="78" spans="1:3">
      <c r="A78" s="19" t="str">
        <f>'1. My trades'!A78</f>
        <v>kdxpqsjj</v>
      </c>
      <c r="B78" s="19">
        <f xml:space="preserve"> _xlfn.DAYS('1. My trades'!G78,'1. My trades'!D78)</f>
        <v>568</v>
      </c>
      <c r="C78" s="34">
        <f>('1. My trades'!H78-'1. My trades'!F78)*'1. My trades'!E78</f>
        <v>-1.6126856601637303</v>
      </c>
    </row>
    <row r="79" spans="1:3">
      <c r="A79" s="19" t="str">
        <f>'1. My trades'!A79</f>
        <v>kltxxoqv</v>
      </c>
      <c r="B79" s="19">
        <f xml:space="preserve"> _xlfn.DAYS('1. My trades'!G79,'1. My trades'!D79)</f>
        <v>682</v>
      </c>
      <c r="C79" s="34">
        <f>('1. My trades'!H79-'1. My trades'!F79)*'1. My trades'!E79</f>
        <v>-2.6177536356825777</v>
      </c>
    </row>
    <row r="80" spans="1:3">
      <c r="A80" s="19" t="str">
        <f>'1. My trades'!A80</f>
        <v>kmlcsefq</v>
      </c>
      <c r="B80" s="19">
        <f xml:space="preserve"> _xlfn.DAYS('1. My trades'!G80,'1. My trades'!D80)</f>
        <v>199</v>
      </c>
      <c r="C80" s="34">
        <f>('1. My trades'!H80-'1. My trades'!F80)*'1. My trades'!E80</f>
        <v>-0.20085805852064986</v>
      </c>
    </row>
    <row r="81" spans="1:3">
      <c r="A81" s="19" t="str">
        <f>'1. My trades'!A81</f>
        <v>knifvikn</v>
      </c>
      <c r="B81" s="19">
        <f xml:space="preserve"> _xlfn.DAYS('1. My trades'!G81,'1. My trades'!D81)</f>
        <v>714</v>
      </c>
      <c r="C81" s="34">
        <f>('1. My trades'!H81-'1. My trades'!F81)*'1. My trades'!E81</f>
        <v>0.62501571139692591</v>
      </c>
    </row>
    <row r="82" spans="1:3">
      <c r="A82" s="19" t="str">
        <f>'1. My trades'!A82</f>
        <v>knrhgdai</v>
      </c>
      <c r="B82" s="19">
        <f xml:space="preserve"> _xlfn.DAYS('1. My trades'!G82,'1. My trades'!D82)</f>
        <v>407</v>
      </c>
      <c r="C82" s="34">
        <f>('1. My trades'!H82-'1. My trades'!F82)*'1. My trades'!E82</f>
        <v>-0.37735846191132916</v>
      </c>
    </row>
    <row r="83" spans="1:3">
      <c r="A83" s="19" t="str">
        <f>'1. My trades'!A83</f>
        <v>koqfbdwf</v>
      </c>
      <c r="B83" s="19">
        <f xml:space="preserve"> _xlfn.DAYS('1. My trades'!G83,'1. My trades'!D83)</f>
        <v>722</v>
      </c>
      <c r="C83" s="34">
        <f>('1. My trades'!H83-'1. My trades'!F83)*'1. My trades'!E83</f>
        <v>1.3298450652868796</v>
      </c>
    </row>
    <row r="84" spans="1:3">
      <c r="A84" s="19" t="str">
        <f>'1. My trades'!A84</f>
        <v>kpoujdyl</v>
      </c>
      <c r="B84" s="19">
        <f xml:space="preserve"> _xlfn.DAYS('1. My trades'!G84,'1. My trades'!D84)</f>
        <v>351</v>
      </c>
      <c r="C84" s="34">
        <f>('1. My trades'!H84-'1. My trades'!F84)*'1. My trades'!E84</f>
        <v>0.12174590279516</v>
      </c>
    </row>
    <row r="85" spans="1:3">
      <c r="A85" s="19" t="str">
        <f>'1. My trades'!A85</f>
        <v>kqbdcljv</v>
      </c>
      <c r="B85" s="19">
        <f xml:space="preserve"> _xlfn.DAYS('1. My trades'!G85,'1. My trades'!D85)</f>
        <v>212</v>
      </c>
      <c r="C85" s="34">
        <f>('1. My trades'!H85-'1. My trades'!F85)*'1. My trades'!E85</f>
        <v>1.3297794837764578</v>
      </c>
    </row>
    <row r="86" spans="1:3">
      <c r="A86" s="19" t="str">
        <f>'1. My trades'!A86</f>
        <v>krqkwnaw</v>
      </c>
      <c r="B86" s="19">
        <f xml:space="preserve"> _xlfn.DAYS('1. My trades'!G86,'1. My trades'!D86)</f>
        <v>397</v>
      </c>
      <c r="C86" s="34">
        <f>('1. My trades'!H86-'1. My trades'!F86)*'1. My trades'!E86</f>
        <v>-0.20186197918953602</v>
      </c>
    </row>
    <row r="87" spans="1:3">
      <c r="A87" s="19" t="str">
        <f>'1. My trades'!A87</f>
        <v>kwbxqlin</v>
      </c>
      <c r="B87" s="19">
        <f xml:space="preserve"> _xlfn.DAYS('1. My trades'!G87,'1. My trades'!D87)</f>
        <v>207</v>
      </c>
      <c r="C87" s="34">
        <f>('1. My trades'!H87-'1. My trades'!F87)*'1. My trades'!E87</f>
        <v>5.5166451515307351</v>
      </c>
    </row>
    <row r="88" spans="1:3">
      <c r="A88" s="19" t="str">
        <f>'1. My trades'!A88</f>
        <v>kweyaukr</v>
      </c>
      <c r="B88" s="19">
        <f xml:space="preserve"> _xlfn.DAYS('1. My trades'!G88,'1. My trades'!D88)</f>
        <v>433</v>
      </c>
      <c r="C88" s="34">
        <f>('1. My trades'!H88-'1. My trades'!F88)*'1. My trades'!E88</f>
        <v>0.4542755046532776</v>
      </c>
    </row>
    <row r="89" spans="1:3">
      <c r="A89" s="19" t="str">
        <f>'1. My trades'!A89</f>
        <v>ldjllwvy</v>
      </c>
      <c r="B89" s="19">
        <f xml:space="preserve"> _xlfn.DAYS('1. My trades'!G89,'1. My trades'!D89)</f>
        <v>728</v>
      </c>
      <c r="C89" s="34">
        <f>('1. My trades'!H89-'1. My trades'!F89)*'1. My trades'!E89</f>
        <v>-0.57964845503028029</v>
      </c>
    </row>
    <row r="90" spans="1:3">
      <c r="A90" s="19" t="str">
        <f>'1. My trades'!A90</f>
        <v>lenpuaop</v>
      </c>
      <c r="B90" s="19">
        <f xml:space="preserve"> _xlfn.DAYS('1. My trades'!G90,'1. My trades'!D90)</f>
        <v>771</v>
      </c>
      <c r="C90" s="34">
        <f>('1. My trades'!H90-'1. My trades'!F90)*'1. My trades'!E90</f>
        <v>0.8764495480595611</v>
      </c>
    </row>
    <row r="91" spans="1:3">
      <c r="A91" s="19" t="str">
        <f>'1. My trades'!A91</f>
        <v>lkxgzzvq</v>
      </c>
      <c r="B91" s="19">
        <f xml:space="preserve"> _xlfn.DAYS('1. My trades'!G91,'1. My trades'!D91)</f>
        <v>747</v>
      </c>
      <c r="C91" s="34">
        <f>('1. My trades'!H91-'1. My trades'!F91)*'1. My trades'!E91</f>
        <v>1.0089173340834001</v>
      </c>
    </row>
    <row r="92" spans="1:3">
      <c r="A92" s="19" t="str">
        <f>'1. My trades'!A92</f>
        <v>loffykcg</v>
      </c>
      <c r="B92" s="19">
        <f xml:space="preserve"> _xlfn.DAYS('1. My trades'!G92,'1. My trades'!D92)</f>
        <v>751</v>
      </c>
      <c r="C92" s="34">
        <f>('1. My trades'!H92-'1. My trades'!F92)*'1. My trades'!E92</f>
        <v>-0.89242284784400605</v>
      </c>
    </row>
    <row r="93" spans="1:3">
      <c r="A93" s="19" t="str">
        <f>'1. My trades'!A93</f>
        <v>lpzjhtkm</v>
      </c>
      <c r="B93" s="19">
        <f xml:space="preserve"> _xlfn.DAYS('1. My trades'!G93,'1. My trades'!D93)</f>
        <v>436</v>
      </c>
      <c r="C93" s="34">
        <f>('1. My trades'!H93-'1. My trades'!F93)*'1. My trades'!E93</f>
        <v>1.7071996658142359</v>
      </c>
    </row>
    <row r="94" spans="1:3">
      <c r="A94" s="19" t="str">
        <f>'1. My trades'!A94</f>
        <v>maizvkuo</v>
      </c>
      <c r="B94" s="19">
        <f xml:space="preserve"> _xlfn.DAYS('1. My trades'!G94,'1. My trades'!D94)</f>
        <v>609</v>
      </c>
      <c r="C94" s="34">
        <f>('1. My trades'!H94-'1. My trades'!F94)*'1. My trades'!E94</f>
        <v>5.9739185775797843E-4</v>
      </c>
    </row>
    <row r="95" spans="1:3">
      <c r="A95" s="19" t="str">
        <f>'1. My trades'!A95</f>
        <v>mfdlyjqb</v>
      </c>
      <c r="B95" s="19">
        <f xml:space="preserve"> _xlfn.DAYS('1. My trades'!G95,'1. My trades'!D95)</f>
        <v>758</v>
      </c>
      <c r="C95" s="34">
        <f>('1. My trades'!H95-'1. My trades'!F95)*'1. My trades'!E95</f>
        <v>-0.44170898255380009</v>
      </c>
    </row>
    <row r="96" spans="1:3">
      <c r="A96" s="19" t="str">
        <f>'1. My trades'!A96</f>
        <v>mfwvjgje</v>
      </c>
      <c r="B96" s="19">
        <f xml:space="preserve"> _xlfn.DAYS('1. My trades'!G96,'1. My trades'!D96)</f>
        <v>780</v>
      </c>
      <c r="C96" s="34">
        <f>('1. My trades'!H96-'1. My trades'!F96)*'1. My trades'!E96</f>
        <v>-0.596471375813306</v>
      </c>
    </row>
    <row r="97" spans="1:3">
      <c r="A97" s="19" t="str">
        <f>'1. My trades'!A97</f>
        <v>mghfyjbr</v>
      </c>
      <c r="B97" s="19">
        <f xml:space="preserve"> _xlfn.DAYS('1. My trades'!G97,'1. My trades'!D97)</f>
        <v>241</v>
      </c>
      <c r="C97" s="34">
        <f>('1. My trades'!H97-'1. My trades'!F97)*'1. My trades'!E97</f>
        <v>-1.5146400479562974</v>
      </c>
    </row>
    <row r="98" spans="1:3">
      <c r="A98" s="19" t="str">
        <f>'1. My trades'!A98</f>
        <v>mjbwcafl</v>
      </c>
      <c r="B98" s="19">
        <f xml:space="preserve"> _xlfn.DAYS('1. My trades'!G98,'1. My trades'!D98)</f>
        <v>615</v>
      </c>
      <c r="C98" s="34">
        <f>('1. My trades'!H98-'1. My trades'!F98)*'1. My trades'!E98</f>
        <v>-1.493851455533969</v>
      </c>
    </row>
    <row r="99" spans="1:3">
      <c r="A99" s="19" t="str">
        <f>'1. My trades'!A99</f>
        <v>mjyuxzvj</v>
      </c>
      <c r="B99" s="19">
        <f xml:space="preserve"> _xlfn.DAYS('1. My trades'!G99,'1. My trades'!D99)</f>
        <v>576</v>
      </c>
      <c r="C99" s="34">
        <f>('1. My trades'!H99-'1. My trades'!F99)*'1. My trades'!E99</f>
        <v>0.151434489277396</v>
      </c>
    </row>
    <row r="100" spans="1:3">
      <c r="A100" s="19" t="str">
        <f>'1. My trades'!A100</f>
        <v>mkxkerbr</v>
      </c>
      <c r="B100" s="19">
        <f xml:space="preserve"> _xlfn.DAYS('1. My trades'!G100,'1. My trades'!D100)</f>
        <v>418</v>
      </c>
      <c r="C100" s="34">
        <f>('1. My trades'!H100-'1. My trades'!F100)*'1. My trades'!E100</f>
        <v>-4.8620707049910061E-2</v>
      </c>
    </row>
    <row r="101" spans="1:3">
      <c r="A101" s="19" t="str">
        <f>'1. My trades'!A101</f>
        <v>mxmztjnk</v>
      </c>
      <c r="B101" s="19">
        <f xml:space="preserve"> _xlfn.DAYS('1. My trades'!G101,'1. My trades'!D101)</f>
        <v>57</v>
      </c>
      <c r="C101" s="34">
        <f>('1. My trades'!H101-'1. My trades'!F101)*'1. My trades'!E101</f>
        <v>1.1022958217852696</v>
      </c>
    </row>
    <row r="102" spans="1:3">
      <c r="A102" s="19" t="str">
        <f>'1. My trades'!A102</f>
        <v>mxpzparg</v>
      </c>
      <c r="B102" s="19">
        <f xml:space="preserve"> _xlfn.DAYS('1. My trades'!G102,'1. My trades'!D102)</f>
        <v>494</v>
      </c>
      <c r="C102" s="34">
        <f>('1. My trades'!H102-'1. My trades'!F102)*'1. My trades'!E102</f>
        <v>-2.7225392516182776</v>
      </c>
    </row>
    <row r="103" spans="1:3">
      <c r="A103" s="19" t="str">
        <f>'1. My trades'!A103</f>
        <v>nheepbxg</v>
      </c>
      <c r="B103" s="19">
        <f xml:space="preserve"> _xlfn.DAYS('1. My trades'!G103,'1. My trades'!D103)</f>
        <v>69</v>
      </c>
      <c r="C103" s="34">
        <f>('1. My trades'!H103-'1. My trades'!F103)*'1. My trades'!E103</f>
        <v>-2.6947242268262701</v>
      </c>
    </row>
    <row r="104" spans="1:3">
      <c r="A104" s="19" t="str">
        <f>'1. My trades'!A104</f>
        <v>njxhycea</v>
      </c>
      <c r="B104" s="19">
        <f xml:space="preserve"> _xlfn.DAYS('1. My trades'!G104,'1. My trades'!D104)</f>
        <v>396</v>
      </c>
      <c r="C104" s="34">
        <f>('1. My trades'!H104-'1. My trades'!F104)*'1. My trades'!E104</f>
        <v>3.3086654370845152</v>
      </c>
    </row>
    <row r="105" spans="1:3">
      <c r="A105" s="19" t="str">
        <f>'1. My trades'!A105</f>
        <v>nklszbdc</v>
      </c>
      <c r="B105" s="19">
        <f xml:space="preserve"> _xlfn.DAYS('1. My trades'!G105,'1. My trades'!D105)</f>
        <v>392</v>
      </c>
      <c r="C105" s="34">
        <f>('1. My trades'!H105-'1. My trades'!F105)*'1. My trades'!E105</f>
        <v>-5.0818807518380593</v>
      </c>
    </row>
    <row r="106" spans="1:3">
      <c r="A106" s="19" t="str">
        <f>'1. My trades'!A106</f>
        <v>nqgoiuik</v>
      </c>
      <c r="B106" s="19">
        <f xml:space="preserve"> _xlfn.DAYS('1. My trades'!G106,'1. My trades'!D106)</f>
        <v>795</v>
      </c>
      <c r="C106" s="34">
        <f>('1. My trades'!H106-'1. My trades'!F106)*'1. My trades'!E106</f>
        <v>0.35090031939170097</v>
      </c>
    </row>
    <row r="107" spans="1:3">
      <c r="A107" s="19" t="str">
        <f>'1. My trades'!A107</f>
        <v>nriklgrf</v>
      </c>
      <c r="B107" s="19">
        <f xml:space="preserve"> _xlfn.DAYS('1. My trades'!G107,'1. My trades'!D107)</f>
        <v>623</v>
      </c>
      <c r="C107" s="34">
        <f>('1. My trades'!H107-'1. My trades'!F107)*'1. My trades'!E107</f>
        <v>-1.7681553669948498</v>
      </c>
    </row>
    <row r="108" spans="1:3">
      <c r="A108" s="19" t="str">
        <f>'1. My trades'!A108</f>
        <v>nuleyiit</v>
      </c>
      <c r="B108" s="19">
        <f xml:space="preserve"> _xlfn.DAYS('1. My trades'!G108,'1. My trades'!D108)</f>
        <v>126</v>
      </c>
      <c r="C108" s="34">
        <f>('1. My trades'!H108-'1. My trades'!F108)*'1. My trades'!E108</f>
        <v>2.067388635922967</v>
      </c>
    </row>
    <row r="109" spans="1:3">
      <c r="A109" s="19" t="str">
        <f>'1. My trades'!A109</f>
        <v>nzyednpn</v>
      </c>
      <c r="B109" s="19">
        <f xml:space="preserve"> _xlfn.DAYS('1. My trades'!G109,'1. My trades'!D109)</f>
        <v>163</v>
      </c>
      <c r="C109" s="34">
        <f>('1. My trades'!H109-'1. My trades'!F109)*'1. My trades'!E109</f>
        <v>4.3623326726628289</v>
      </c>
    </row>
    <row r="110" spans="1:3">
      <c r="A110" s="19" t="str">
        <f>'1. My trades'!A110</f>
        <v>ogszgnpm</v>
      </c>
      <c r="B110" s="19">
        <f xml:space="preserve"> _xlfn.DAYS('1. My trades'!G110,'1. My trades'!D110)</f>
        <v>242</v>
      </c>
      <c r="C110" s="34">
        <f>('1. My trades'!H110-'1. My trades'!F110)*'1. My trades'!E110</f>
        <v>0.18643050150905299</v>
      </c>
    </row>
    <row r="111" spans="1:3">
      <c r="A111" s="19" t="str">
        <f>'1. My trades'!A111</f>
        <v>ohtzxhrm</v>
      </c>
      <c r="B111" s="19">
        <f xml:space="preserve"> _xlfn.DAYS('1. My trades'!G111,'1. My trades'!D111)</f>
        <v>791</v>
      </c>
      <c r="C111" s="34">
        <f>('1. My trades'!H111-'1. My trades'!F111)*'1. My trades'!E111</f>
        <v>-3.196256783170444</v>
      </c>
    </row>
    <row r="112" spans="1:3">
      <c r="A112" s="19" t="str">
        <f>'1. My trades'!A112</f>
        <v>olnjegug</v>
      </c>
      <c r="B112" s="19">
        <f xml:space="preserve"> _xlfn.DAYS('1. My trades'!G112,'1. My trades'!D112)</f>
        <v>271</v>
      </c>
      <c r="C112" s="34">
        <f>('1. My trades'!H112-'1. My trades'!F112)*'1. My trades'!E112</f>
        <v>-2.2984402212260577</v>
      </c>
    </row>
    <row r="113" spans="1:3">
      <c r="A113" s="19" t="str">
        <f>'1. My trades'!A113</f>
        <v>oplgqwal</v>
      </c>
      <c r="B113" s="19">
        <f xml:space="preserve"> _xlfn.DAYS('1. My trades'!G113,'1. My trades'!D113)</f>
        <v>42</v>
      </c>
      <c r="C113" s="34">
        <f>('1. My trades'!H113-'1. My trades'!F113)*'1. My trades'!E113</f>
        <v>-6.4196120465471962</v>
      </c>
    </row>
    <row r="114" spans="1:3">
      <c r="A114" s="19" t="str">
        <f>'1. My trades'!A114</f>
        <v>orgnwenh</v>
      </c>
      <c r="B114" s="19">
        <f xml:space="preserve"> _xlfn.DAYS('1. My trades'!G114,'1. My trades'!D114)</f>
        <v>375</v>
      </c>
      <c r="C114" s="34">
        <f>('1. My trades'!H114-'1. My trades'!F114)*'1. My trades'!E114</f>
        <v>0.51729142881164603</v>
      </c>
    </row>
    <row r="115" spans="1:3">
      <c r="A115" s="19" t="str">
        <f>'1. My trades'!A115</f>
        <v>ossshndu</v>
      </c>
      <c r="B115" s="19">
        <f xml:space="preserve"> _xlfn.DAYS('1. My trades'!G115,'1. My trades'!D115)</f>
        <v>715</v>
      </c>
      <c r="C115" s="34">
        <f>('1. My trades'!H115-'1. My trades'!F115)*'1. My trades'!E115</f>
        <v>-4.208624827664635</v>
      </c>
    </row>
    <row r="116" spans="1:3">
      <c r="A116" s="19" t="str">
        <f>'1. My trades'!A116</f>
        <v>pberstsl</v>
      </c>
      <c r="B116" s="19">
        <f xml:space="preserve"> _xlfn.DAYS('1. My trades'!G116,'1. My trades'!D116)</f>
        <v>534</v>
      </c>
      <c r="C116" s="34">
        <f>('1. My trades'!H116-'1. My trades'!F116)*'1. My trades'!E116</f>
        <v>-0.24632205548731403</v>
      </c>
    </row>
    <row r="117" spans="1:3">
      <c r="A117" s="19" t="str">
        <f>'1. My trades'!A117</f>
        <v>pcifviip</v>
      </c>
      <c r="B117" s="19">
        <f xml:space="preserve"> _xlfn.DAYS('1. My trades'!G117,'1. My trades'!D117)</f>
        <v>417</v>
      </c>
      <c r="C117" s="34">
        <f>('1. My trades'!H117-'1. My trades'!F117)*'1. My trades'!E117</f>
        <v>-3.0400181772773198</v>
      </c>
    </row>
    <row r="118" spans="1:3">
      <c r="A118" s="19" t="str">
        <f>'1. My trades'!A118</f>
        <v>pnsxdhqo</v>
      </c>
      <c r="B118" s="19">
        <f xml:space="preserve"> _xlfn.DAYS('1. My trades'!G118,'1. My trades'!D118)</f>
        <v>361</v>
      </c>
      <c r="C118" s="34">
        <f>('1. My trades'!H118-'1. My trades'!F118)*'1. My trades'!E118</f>
        <v>-0.14332616076687998</v>
      </c>
    </row>
    <row r="119" spans="1:3">
      <c r="A119" s="19" t="str">
        <f>'1. My trades'!A119</f>
        <v>poohpdwc</v>
      </c>
      <c r="B119" s="19">
        <f xml:space="preserve"> _xlfn.DAYS('1. My trades'!G119,'1. My trades'!D119)</f>
        <v>308</v>
      </c>
      <c r="C119" s="34">
        <f>('1. My trades'!H119-'1. My trades'!F119)*'1. My trades'!E119</f>
        <v>-3.6237978366431691</v>
      </c>
    </row>
    <row r="120" spans="1:3">
      <c r="A120" s="19" t="str">
        <f>'1. My trades'!A120</f>
        <v>pswtoazn</v>
      </c>
      <c r="B120" s="19">
        <f xml:space="preserve"> _xlfn.DAYS('1. My trades'!G120,'1. My trades'!D120)</f>
        <v>184</v>
      </c>
      <c r="C120" s="34">
        <f>('1. My trades'!H120-'1. My trades'!F120)*'1. My trades'!E120</f>
        <v>-0.62322748967309327</v>
      </c>
    </row>
    <row r="121" spans="1:3">
      <c r="A121" s="19" t="str">
        <f>'1. My trades'!A121</f>
        <v>pxkjcmpp</v>
      </c>
      <c r="B121" s="19">
        <f xml:space="preserve"> _xlfn.DAYS('1. My trades'!G121,'1. My trades'!D121)</f>
        <v>445</v>
      </c>
      <c r="C121" s="34">
        <f>('1. My trades'!H121-'1. My trades'!F121)*'1. My trades'!E121</f>
        <v>1.046745383891124</v>
      </c>
    </row>
    <row r="122" spans="1:3">
      <c r="A122" s="19" t="str">
        <f>'1. My trades'!A122</f>
        <v>pxzcvvvv</v>
      </c>
      <c r="B122" s="19">
        <f xml:space="preserve"> _xlfn.DAYS('1. My trades'!G122,'1. My trades'!D122)</f>
        <v>248</v>
      </c>
      <c r="C122" s="34">
        <f>('1. My trades'!H122-'1. My trades'!F122)*'1. My trades'!E122</f>
        <v>1.3697860970959921</v>
      </c>
    </row>
    <row r="123" spans="1:3">
      <c r="A123" s="19" t="str">
        <f>'1. My trades'!A123</f>
        <v>pyljmfku</v>
      </c>
      <c r="B123" s="19">
        <f xml:space="preserve"> _xlfn.DAYS('1. My trades'!G123,'1. My trades'!D123)</f>
        <v>58</v>
      </c>
      <c r="C123" s="34">
        <f>('1. My trades'!H123-'1. My trades'!F123)*'1. My trades'!E123</f>
        <v>-3.7137817771547201</v>
      </c>
    </row>
    <row r="124" spans="1:3">
      <c r="A124" s="19" t="str">
        <f>'1. My trades'!A124</f>
        <v>pysaclod</v>
      </c>
      <c r="B124" s="19">
        <f xml:space="preserve"> _xlfn.DAYS('1. My trades'!G124,'1. My trades'!D124)</f>
        <v>604</v>
      </c>
      <c r="C124" s="34">
        <f>('1. My trades'!H124-'1. My trades'!F124)*'1. My trades'!E124</f>
        <v>-2.5501255421604032</v>
      </c>
    </row>
    <row r="125" spans="1:3">
      <c r="A125" s="19" t="str">
        <f>'1. My trades'!A125</f>
        <v>pywztrno</v>
      </c>
      <c r="B125" s="19">
        <f xml:space="preserve"> _xlfn.DAYS('1. My trades'!G125,'1. My trades'!D125)</f>
        <v>175</v>
      </c>
      <c r="C125" s="34">
        <f>('1. My trades'!H125-'1. My trades'!F125)*'1. My trades'!E125</f>
        <v>-0.51703471594803296</v>
      </c>
    </row>
    <row r="126" spans="1:3">
      <c r="A126" s="19" t="str">
        <f>'1. My trades'!A126</f>
        <v>qdqbwhng</v>
      </c>
      <c r="B126" s="19">
        <f xml:space="preserve"> _xlfn.DAYS('1. My trades'!G126,'1. My trades'!D126)</f>
        <v>741</v>
      </c>
      <c r="C126" s="34">
        <f>('1. My trades'!H126-'1. My trades'!F126)*'1. My trades'!E126</f>
        <v>2.6392607993331589</v>
      </c>
    </row>
    <row r="127" spans="1:3">
      <c r="A127" s="19" t="str">
        <f>'1. My trades'!A127</f>
        <v>qexyofhb</v>
      </c>
      <c r="B127" s="19">
        <f xml:space="preserve"> _xlfn.DAYS('1. My trades'!G127,'1. My trades'!D127)</f>
        <v>152</v>
      </c>
      <c r="C127" s="34">
        <f>('1. My trades'!H127-'1. My trades'!F127)*'1. My trades'!E127</f>
        <v>-0.54187348945221592</v>
      </c>
    </row>
    <row r="128" spans="1:3">
      <c r="A128" s="19" t="str">
        <f>'1. My trades'!A128</f>
        <v>qhprzdnb</v>
      </c>
      <c r="B128" s="19">
        <f xml:space="preserve"> _xlfn.DAYS('1. My trades'!G128,'1. My trades'!D128)</f>
        <v>610</v>
      </c>
      <c r="C128" s="34">
        <f>('1. My trades'!H128-'1. My trades'!F128)*'1. My trades'!E128</f>
        <v>0.50582577866602796</v>
      </c>
    </row>
    <row r="129" spans="1:3">
      <c r="A129" s="19" t="str">
        <f>'1. My trades'!A129</f>
        <v>qklyndfp</v>
      </c>
      <c r="B129" s="19">
        <f xml:space="preserve"> _xlfn.DAYS('1. My trades'!G129,'1. My trades'!D129)</f>
        <v>406</v>
      </c>
      <c r="C129" s="34">
        <f>('1. My trades'!H129-'1. My trades'!F129)*'1. My trades'!E129</f>
        <v>-0.99109056785185001</v>
      </c>
    </row>
    <row r="130" spans="1:3">
      <c r="A130" s="19" t="str">
        <f>'1. My trades'!A130</f>
        <v>qonnwndv</v>
      </c>
      <c r="B130" s="19">
        <f xml:space="preserve"> _xlfn.DAYS('1. My trades'!G130,'1. My trades'!D130)</f>
        <v>756</v>
      </c>
      <c r="C130" s="34">
        <f>('1. My trades'!H130-'1. My trades'!F130)*'1. My trades'!E130</f>
        <v>0.58689550890769993</v>
      </c>
    </row>
    <row r="131" spans="1:3">
      <c r="A131" s="19" t="str">
        <f>'1. My trades'!A131</f>
        <v>rcmrnpig</v>
      </c>
      <c r="B131" s="19">
        <f xml:space="preserve"> _xlfn.DAYS('1. My trades'!G131,'1. My trades'!D131)</f>
        <v>818</v>
      </c>
      <c r="C131" s="34">
        <f>('1. My trades'!H131-'1. My trades'!F131)*'1. My trades'!E131</f>
        <v>7.1721763351570438</v>
      </c>
    </row>
    <row r="132" spans="1:3">
      <c r="A132" s="19" t="str">
        <f>'1. My trades'!A132</f>
        <v>rfngluke</v>
      </c>
      <c r="B132" s="19">
        <f xml:space="preserve"> _xlfn.DAYS('1. My trades'!G132,'1. My trades'!D132)</f>
        <v>329</v>
      </c>
      <c r="C132" s="34">
        <f>('1. My trades'!H132-'1. My trades'!F132)*'1. My trades'!E132</f>
        <v>0.40669450199158963</v>
      </c>
    </row>
    <row r="133" spans="1:3">
      <c r="A133" s="19" t="str">
        <f>'1. My trades'!A133</f>
        <v>rgbcrwet</v>
      </c>
      <c r="B133" s="19">
        <f xml:space="preserve"> _xlfn.DAYS('1. My trades'!G133,'1. My trades'!D133)</f>
        <v>669</v>
      </c>
      <c r="C133" s="34">
        <f>('1. My trades'!H133-'1. My trades'!F133)*'1. My trades'!E133</f>
        <v>-1.731860524005312</v>
      </c>
    </row>
    <row r="134" spans="1:3">
      <c r="A134" s="19" t="str">
        <f>'1. My trades'!A134</f>
        <v>rkupdsbn</v>
      </c>
      <c r="B134" s="19">
        <f xml:space="preserve"> _xlfn.DAYS('1. My trades'!G134,'1. My trades'!D134)</f>
        <v>694</v>
      </c>
      <c r="C134" s="34">
        <f>('1. My trades'!H134-'1. My trades'!F134)*'1. My trades'!E134</f>
        <v>-0.22406139606151998</v>
      </c>
    </row>
    <row r="135" spans="1:3">
      <c r="A135" s="19" t="str">
        <f>'1. My trades'!A135</f>
        <v>rxbzlipl</v>
      </c>
      <c r="B135" s="19">
        <f xml:space="preserve"> _xlfn.DAYS('1. My trades'!G135,'1. My trades'!D135)</f>
        <v>301</v>
      </c>
      <c r="C135" s="34">
        <f>('1. My trades'!H135-'1. My trades'!F135)*'1. My trades'!E135</f>
        <v>-0.57815918275795197</v>
      </c>
    </row>
    <row r="136" spans="1:3">
      <c r="A136" s="19" t="str">
        <f>'1. My trades'!A136</f>
        <v>rypujago</v>
      </c>
      <c r="B136" s="19">
        <f xml:space="preserve"> _xlfn.DAYS('1. My trades'!G136,'1. My trades'!D136)</f>
        <v>756</v>
      </c>
      <c r="C136" s="34">
        <f>('1. My trades'!H136-'1. My trades'!F136)*'1. My trades'!E136</f>
        <v>-0.10408160445723602</v>
      </c>
    </row>
    <row r="137" spans="1:3">
      <c r="A137" s="19" t="str">
        <f>'1. My trades'!A137</f>
        <v>scoljxeg</v>
      </c>
      <c r="B137" s="19">
        <f xml:space="preserve"> _xlfn.DAYS('1. My trades'!G137,'1. My trades'!D137)</f>
        <v>581</v>
      </c>
      <c r="C137" s="34">
        <f>('1. My trades'!H137-'1. My trades'!F137)*'1. My trades'!E137</f>
        <v>5.4257262128768344</v>
      </c>
    </row>
    <row r="138" spans="1:3">
      <c r="A138" s="19" t="str">
        <f>'1. My trades'!A138</f>
        <v>seaeoiib</v>
      </c>
      <c r="B138" s="19">
        <f xml:space="preserve"> _xlfn.DAYS('1. My trades'!G138,'1. My trades'!D138)</f>
        <v>169</v>
      </c>
      <c r="C138" s="34">
        <f>('1. My trades'!H138-'1. My trades'!F138)*'1. My trades'!E138</f>
        <v>-1.3524579839278259</v>
      </c>
    </row>
    <row r="139" spans="1:3">
      <c r="A139" s="19" t="str">
        <f>'1. My trades'!A139</f>
        <v>sejklwar</v>
      </c>
      <c r="B139" s="19">
        <f xml:space="preserve"> _xlfn.DAYS('1. My trades'!G139,'1. My trades'!D139)</f>
        <v>469</v>
      </c>
      <c r="C139" s="34">
        <f>('1. My trades'!H139-'1. My trades'!F139)*'1. My trades'!E139</f>
        <v>2.6056907203952058</v>
      </c>
    </row>
    <row r="140" spans="1:3">
      <c r="A140" s="19" t="str">
        <f>'1. My trades'!A140</f>
        <v>seszlhqz</v>
      </c>
      <c r="B140" s="19">
        <f xml:space="preserve"> _xlfn.DAYS('1. My trades'!G140,'1. My trades'!D140)</f>
        <v>146</v>
      </c>
      <c r="C140" s="34">
        <f>('1. My trades'!H140-'1. My trades'!F140)*'1. My trades'!E140</f>
        <v>0.82192099893295789</v>
      </c>
    </row>
    <row r="141" spans="1:3">
      <c r="A141" s="19" t="str">
        <f>'1. My trades'!A141</f>
        <v>sgdkuekd</v>
      </c>
      <c r="B141" s="19">
        <f xml:space="preserve"> _xlfn.DAYS('1. My trades'!G141,'1. My trades'!D141)</f>
        <v>292</v>
      </c>
      <c r="C141" s="34">
        <f>('1. My trades'!H141-'1. My trades'!F141)*'1. My trades'!E141</f>
        <v>-2.7793845987997785</v>
      </c>
    </row>
    <row r="142" spans="1:3">
      <c r="A142" s="19" t="str">
        <f>'1. My trades'!A142</f>
        <v>slqawwyu</v>
      </c>
      <c r="B142" s="19">
        <f xml:space="preserve"> _xlfn.DAYS('1. My trades'!G142,'1. My trades'!D142)</f>
        <v>539</v>
      </c>
      <c r="C142" s="34">
        <f>('1. My trades'!H142-'1. My trades'!F142)*'1. My trades'!E142</f>
        <v>0.50049929284137207</v>
      </c>
    </row>
    <row r="143" spans="1:3">
      <c r="A143" s="19" t="str">
        <f>'1. My trades'!A143</f>
        <v>stsjuvrd</v>
      </c>
      <c r="B143" s="19">
        <f xml:space="preserve"> _xlfn.DAYS('1. My trades'!G143,'1. My trades'!D143)</f>
        <v>244</v>
      </c>
      <c r="C143" s="34">
        <f>('1. My trades'!H143-'1. My trades'!F143)*'1. My trades'!E143</f>
        <v>-2.0739923578695802</v>
      </c>
    </row>
    <row r="144" spans="1:3">
      <c r="A144" s="19" t="str">
        <f>'1. My trades'!A144</f>
        <v>tazccemg</v>
      </c>
      <c r="B144" s="19">
        <f xml:space="preserve"> _xlfn.DAYS('1. My trades'!G144,'1. My trades'!D144)</f>
        <v>806</v>
      </c>
      <c r="C144" s="34">
        <f>('1. My trades'!H144-'1. My trades'!F144)*'1. My trades'!E144</f>
        <v>-0.2484879527768751</v>
      </c>
    </row>
    <row r="145" spans="1:3">
      <c r="A145" s="19" t="str">
        <f>'1. My trades'!A145</f>
        <v>tgayvhvz</v>
      </c>
      <c r="B145" s="19">
        <f xml:space="preserve"> _xlfn.DAYS('1. My trades'!G145,'1. My trades'!D145)</f>
        <v>123</v>
      </c>
      <c r="C145" s="34">
        <f>('1. My trades'!H145-'1. My trades'!F145)*'1. My trades'!E145</f>
        <v>0.63398606507953736</v>
      </c>
    </row>
    <row r="146" spans="1:3">
      <c r="A146" s="19" t="str">
        <f>'1. My trades'!A146</f>
        <v>tiebtpqq</v>
      </c>
      <c r="B146" s="19">
        <f xml:space="preserve"> _xlfn.DAYS('1. My trades'!G146,'1. My trades'!D146)</f>
        <v>566</v>
      </c>
      <c r="C146" s="34">
        <f>('1. My trades'!H146-'1. My trades'!F146)*'1. My trades'!E146</f>
        <v>0.67037100617501189</v>
      </c>
    </row>
    <row r="147" spans="1:3">
      <c r="A147" s="19" t="str">
        <f>'1. My trades'!A147</f>
        <v>tjtyuhoi</v>
      </c>
      <c r="B147" s="19">
        <f xml:space="preserve"> _xlfn.DAYS('1. My trades'!G147,'1. My trades'!D147)</f>
        <v>307</v>
      </c>
      <c r="C147" s="34">
        <f>('1. My trades'!H147-'1. My trades'!F147)*'1. My trades'!E147</f>
        <v>4.4587290504929902</v>
      </c>
    </row>
    <row r="148" spans="1:3">
      <c r="A148" s="19" t="str">
        <f>'1. My trades'!A148</f>
        <v>tsmbtvip</v>
      </c>
      <c r="B148" s="19">
        <f xml:space="preserve"> _xlfn.DAYS('1. My trades'!G148,'1. My trades'!D148)</f>
        <v>456</v>
      </c>
      <c r="C148" s="34">
        <f>('1. My trades'!H148-'1. My trades'!F148)*'1. My trades'!E148</f>
        <v>-4.196142457933874</v>
      </c>
    </row>
    <row r="149" spans="1:3">
      <c r="A149" s="19" t="str">
        <f>'1. My trades'!A149</f>
        <v>tsrjnkjg</v>
      </c>
      <c r="B149" s="19">
        <f xml:space="preserve"> _xlfn.DAYS('1. My trades'!G149,'1. My trades'!D149)</f>
        <v>410</v>
      </c>
      <c r="C149" s="34">
        <f>('1. My trades'!H149-'1. My trades'!F149)*'1. My trades'!E149</f>
        <v>0.30343950901873695</v>
      </c>
    </row>
    <row r="150" spans="1:3">
      <c r="A150" s="19" t="str">
        <f>'1. My trades'!A150</f>
        <v>ttxgpfqy</v>
      </c>
      <c r="B150" s="19">
        <f xml:space="preserve"> _xlfn.DAYS('1. My trades'!G150,'1. My trades'!D150)</f>
        <v>376</v>
      </c>
      <c r="C150" s="34">
        <f>('1. My trades'!H150-'1. My trades'!F150)*'1. My trades'!E150</f>
        <v>-1.2073753528529019E-2</v>
      </c>
    </row>
    <row r="151" spans="1:3">
      <c r="A151" s="19" t="str">
        <f>'1. My trades'!A151</f>
        <v>tuneagik</v>
      </c>
      <c r="B151" s="19">
        <f xml:space="preserve"> _xlfn.DAYS('1. My trades'!G151,'1. My trades'!D151)</f>
        <v>260</v>
      </c>
      <c r="C151" s="34">
        <f>('1. My trades'!H151-'1. My trades'!F151)*'1. My trades'!E151</f>
        <v>1.9280117647976935E-2</v>
      </c>
    </row>
    <row r="152" spans="1:3">
      <c r="A152" s="19" t="str">
        <f>'1. My trades'!A152</f>
        <v>twxakkhn</v>
      </c>
      <c r="B152" s="19">
        <f xml:space="preserve"> _xlfn.DAYS('1. My trades'!G152,'1. My trades'!D152)</f>
        <v>87</v>
      </c>
      <c r="C152" s="34">
        <f>('1. My trades'!H152-'1. My trades'!F152)*'1. My trades'!E152</f>
        <v>2.3327160226114847</v>
      </c>
    </row>
    <row r="153" spans="1:3">
      <c r="A153" s="19" t="str">
        <f>'1. My trades'!A153</f>
        <v>txuwmhfn</v>
      </c>
      <c r="B153" s="19">
        <f xml:space="preserve"> _xlfn.DAYS('1. My trades'!G153,'1. My trades'!D153)</f>
        <v>379</v>
      </c>
      <c r="C153" s="34">
        <f>('1. My trades'!H153-'1. My trades'!F153)*'1. My trades'!E153</f>
        <v>-0.45102302077523904</v>
      </c>
    </row>
    <row r="154" spans="1:3">
      <c r="A154" s="19" t="str">
        <f>'1. My trades'!A154</f>
        <v>tyoavqhc</v>
      </c>
      <c r="B154" s="19">
        <f xml:space="preserve"> _xlfn.DAYS('1. My trades'!G154,'1. My trades'!D154)</f>
        <v>701</v>
      </c>
      <c r="C154" s="34">
        <f>('1. My trades'!H154-'1. My trades'!F154)*'1. My trades'!E154</f>
        <v>0.13450365868527592</v>
      </c>
    </row>
    <row r="155" spans="1:3">
      <c r="A155" s="19" t="str">
        <f>'1. My trades'!A155</f>
        <v>ucjtvrzo</v>
      </c>
      <c r="B155" s="19">
        <f xml:space="preserve"> _xlfn.DAYS('1. My trades'!G155,'1. My trades'!D155)</f>
        <v>319</v>
      </c>
      <c r="C155" s="34">
        <f>('1. My trades'!H155-'1. My trades'!F155)*'1. My trades'!E155</f>
        <v>3.0900493820769115</v>
      </c>
    </row>
    <row r="156" spans="1:3">
      <c r="A156" s="19" t="str">
        <f>'1. My trades'!A156</f>
        <v>ueoaufxg</v>
      </c>
      <c r="B156" s="19">
        <f xml:space="preserve"> _xlfn.DAYS('1. My trades'!G156,'1. My trades'!D156)</f>
        <v>811</v>
      </c>
      <c r="C156" s="34">
        <f>('1. My trades'!H156-'1. My trades'!F156)*'1. My trades'!E156</f>
        <v>2.5055518026755124</v>
      </c>
    </row>
    <row r="157" spans="1:3">
      <c r="A157" s="19" t="str">
        <f>'1. My trades'!A157</f>
        <v>ugegxjpi</v>
      </c>
      <c r="B157" s="19">
        <f xml:space="preserve"> _xlfn.DAYS('1. My trades'!G157,'1. My trades'!D157)</f>
        <v>420</v>
      </c>
      <c r="C157" s="34">
        <f>('1. My trades'!H157-'1. My trades'!F157)*'1. My trades'!E157</f>
        <v>0.44627863636776588</v>
      </c>
    </row>
    <row r="158" spans="1:3">
      <c r="A158" s="19" t="str">
        <f>'1. My trades'!A158</f>
        <v>uijhzhtp</v>
      </c>
      <c r="B158" s="19">
        <f xml:space="preserve"> _xlfn.DAYS('1. My trades'!G158,'1. My trades'!D158)</f>
        <v>141</v>
      </c>
      <c r="C158" s="34">
        <f>('1. My trades'!H158-'1. My trades'!F158)*'1. My trades'!E158</f>
        <v>-0.33733947132457798</v>
      </c>
    </row>
    <row r="159" spans="1:3">
      <c r="A159" s="19" t="str">
        <f>'1. My trades'!A159</f>
        <v>uiytklhp</v>
      </c>
      <c r="B159" s="19">
        <f xml:space="preserve"> _xlfn.DAYS('1. My trades'!G159,'1. My trades'!D159)</f>
        <v>443</v>
      </c>
      <c r="C159" s="34">
        <f>('1. My trades'!H159-'1. My trades'!F159)*'1. My trades'!E159</f>
        <v>0.63835945992036414</v>
      </c>
    </row>
    <row r="160" spans="1:3">
      <c r="A160" s="19" t="str">
        <f>'1. My trades'!A160</f>
        <v>umdvcmek</v>
      </c>
      <c r="B160" s="19">
        <f xml:space="preserve"> _xlfn.DAYS('1. My trades'!G160,'1. My trades'!D160)</f>
        <v>404</v>
      </c>
      <c r="C160" s="34">
        <f>('1. My trades'!H160-'1. My trades'!F160)*'1. My trades'!E160</f>
        <v>-0.12334829544298809</v>
      </c>
    </row>
    <row r="161" spans="1:3">
      <c r="A161" s="19" t="str">
        <f>'1. My trades'!A161</f>
        <v>unxxstxp</v>
      </c>
      <c r="B161" s="19">
        <f xml:space="preserve"> _xlfn.DAYS('1. My trades'!G161,'1. My trades'!D161)</f>
        <v>345</v>
      </c>
      <c r="C161" s="34">
        <f>('1. My trades'!H161-'1. My trades'!F161)*'1. My trades'!E161</f>
        <v>-6.2183137819950052E-2</v>
      </c>
    </row>
    <row r="162" spans="1:3">
      <c r="A162" s="19" t="str">
        <f>'1. My trades'!A162</f>
        <v>upcbwvls</v>
      </c>
      <c r="B162" s="19">
        <f xml:space="preserve"> _xlfn.DAYS('1. My trades'!G162,'1. My trades'!D162)</f>
        <v>698</v>
      </c>
      <c r="C162" s="34">
        <f>('1. My trades'!H162-'1. My trades'!F162)*'1. My trades'!E162</f>
        <v>1.525589636865456</v>
      </c>
    </row>
    <row r="163" spans="1:3">
      <c r="A163" s="19" t="str">
        <f>'1. My trades'!A163</f>
        <v>uvenvheh</v>
      </c>
      <c r="B163" s="19">
        <f xml:space="preserve"> _xlfn.DAYS('1. My trades'!G163,'1. My trades'!D163)</f>
        <v>235</v>
      </c>
      <c r="C163" s="34">
        <f>('1. My trades'!H163-'1. My trades'!F163)*'1. My trades'!E163</f>
        <v>-0.92995958029629511</v>
      </c>
    </row>
    <row r="164" spans="1:3">
      <c r="A164" s="19" t="str">
        <f>'1. My trades'!A164</f>
        <v>vajwbmmv</v>
      </c>
      <c r="B164" s="19">
        <f xml:space="preserve"> _xlfn.DAYS('1. My trades'!G164,'1. My trades'!D164)</f>
        <v>148</v>
      </c>
      <c r="C164" s="34">
        <f>('1. My trades'!H164-'1. My trades'!F164)*'1. My trades'!E164</f>
        <v>-0.28002138939231014</v>
      </c>
    </row>
    <row r="165" spans="1:3">
      <c r="A165" s="19" t="str">
        <f>'1. My trades'!A165</f>
        <v>vggvbbxh</v>
      </c>
      <c r="B165" s="19">
        <f xml:space="preserve"> _xlfn.DAYS('1. My trades'!G165,'1. My trades'!D165)</f>
        <v>695</v>
      </c>
      <c r="C165" s="34">
        <f>('1. My trades'!H165-'1. My trades'!F165)*'1. My trades'!E165</f>
        <v>-5.4307098540242036</v>
      </c>
    </row>
    <row r="166" spans="1:3">
      <c r="A166" s="19" t="str">
        <f>'1. My trades'!A166</f>
        <v>vjtxbscg</v>
      </c>
      <c r="B166" s="19">
        <f xml:space="preserve"> _xlfn.DAYS('1. My trades'!G166,'1. My trades'!D166)</f>
        <v>358</v>
      </c>
      <c r="C166" s="34">
        <f>('1. My trades'!H166-'1. My trades'!F166)*'1. My trades'!E166</f>
        <v>1.7732877280659309E-2</v>
      </c>
    </row>
    <row r="167" spans="1:3">
      <c r="A167" s="19" t="str">
        <f>'1. My trades'!A167</f>
        <v>vnkvbrpg</v>
      </c>
      <c r="B167" s="19">
        <f xml:space="preserve"> _xlfn.DAYS('1. My trades'!G167,'1. My trades'!D167)</f>
        <v>213</v>
      </c>
      <c r="C167" s="34">
        <f>('1. My trades'!H167-'1. My trades'!F167)*'1. My trades'!E167</f>
        <v>3.034347410187225</v>
      </c>
    </row>
    <row r="168" spans="1:3">
      <c r="A168" s="19" t="str">
        <f>'1. My trades'!A168</f>
        <v>vqkagvwm</v>
      </c>
      <c r="B168" s="19">
        <f xml:space="preserve"> _xlfn.DAYS('1. My trades'!G168,'1. My trades'!D168)</f>
        <v>459</v>
      </c>
      <c r="C168" s="34">
        <f>('1. My trades'!H168-'1. My trades'!F168)*'1. My trades'!E168</f>
        <v>7.1354277806178631E-2</v>
      </c>
    </row>
    <row r="169" spans="1:3">
      <c r="A169" s="19" t="str">
        <f>'1. My trades'!A169</f>
        <v>waxzujox</v>
      </c>
      <c r="B169" s="19">
        <f xml:space="preserve"> _xlfn.DAYS('1. My trades'!G169,'1. My trades'!D169)</f>
        <v>143</v>
      </c>
      <c r="C169" s="34">
        <f>('1. My trades'!H169-'1. My trades'!F169)*'1. My trades'!E169</f>
        <v>3.3174060387963E-2</v>
      </c>
    </row>
    <row r="170" spans="1:3">
      <c r="A170" s="19" t="str">
        <f>'1. My trades'!A170</f>
        <v>wfglkcmq</v>
      </c>
      <c r="B170" s="19">
        <f xml:space="preserve"> _xlfn.DAYS('1. My trades'!G170,'1. My trades'!D170)</f>
        <v>143</v>
      </c>
      <c r="C170" s="34">
        <f>('1. My trades'!H170-'1. My trades'!F170)*'1. My trades'!E170</f>
        <v>0.44657128794339002</v>
      </c>
    </row>
    <row r="171" spans="1:3">
      <c r="A171" s="19" t="str">
        <f>'1. My trades'!A171</f>
        <v>wgpoqytj</v>
      </c>
      <c r="B171" s="19">
        <f xml:space="preserve"> _xlfn.DAYS('1. My trades'!G171,'1. My trades'!D171)</f>
        <v>744</v>
      </c>
      <c r="C171" s="34">
        <f>('1. My trades'!H171-'1. My trades'!F171)*'1. My trades'!E171</f>
        <v>1.2663374943292061E-2</v>
      </c>
    </row>
    <row r="172" spans="1:3">
      <c r="A172" s="19" t="str">
        <f>'1. My trades'!A172</f>
        <v>wgzgfkki</v>
      </c>
      <c r="B172" s="19">
        <f xml:space="preserve"> _xlfn.DAYS('1. My trades'!G172,'1. My trades'!D172)</f>
        <v>543</v>
      </c>
      <c r="C172" s="34">
        <f>('1. My trades'!H172-'1. My trades'!F172)*'1. My trades'!E172</f>
        <v>-3.4330174579970323</v>
      </c>
    </row>
    <row r="173" spans="1:3">
      <c r="A173" s="19" t="str">
        <f>'1. My trades'!A173</f>
        <v>wiujcxll</v>
      </c>
      <c r="B173" s="19">
        <f xml:space="preserve"> _xlfn.DAYS('1. My trades'!G173,'1. My trades'!D173)</f>
        <v>565</v>
      </c>
      <c r="C173" s="34">
        <f>('1. My trades'!H173-'1. My trades'!F173)*'1. My trades'!E173</f>
        <v>-0.68743133338791007</v>
      </c>
    </row>
    <row r="174" spans="1:3">
      <c r="A174" s="19" t="str">
        <f>'1. My trades'!A174</f>
        <v>wmesgogf</v>
      </c>
      <c r="B174" s="19">
        <f xml:space="preserve"> _xlfn.DAYS('1. My trades'!G174,'1. My trades'!D174)</f>
        <v>229</v>
      </c>
      <c r="C174" s="34">
        <f>('1. My trades'!H174-'1. My trades'!F174)*'1. My trades'!E174</f>
        <v>-1.0710616568015761</v>
      </c>
    </row>
    <row r="175" spans="1:3">
      <c r="A175" s="19" t="str">
        <f>'1. My trades'!A175</f>
        <v>wzerurjz</v>
      </c>
      <c r="B175" s="19">
        <f xml:space="preserve"> _xlfn.DAYS('1. My trades'!G175,'1. My trades'!D175)</f>
        <v>753</v>
      </c>
      <c r="C175" s="34">
        <f>('1. My trades'!H175-'1. My trades'!F175)*'1. My trades'!E175</f>
        <v>-2.6230882843513141</v>
      </c>
    </row>
    <row r="176" spans="1:3">
      <c r="A176" s="19" t="str">
        <f>'1. My trades'!A176</f>
        <v>xbcdvdtp</v>
      </c>
      <c r="B176" s="19">
        <f xml:space="preserve"> _xlfn.DAYS('1. My trades'!G176,'1. My trades'!D176)</f>
        <v>838</v>
      </c>
      <c r="C176" s="34">
        <f>('1. My trades'!H176-'1. My trades'!F176)*'1. My trades'!E176</f>
        <v>-2.5022226206590386</v>
      </c>
    </row>
    <row r="177" spans="1:3">
      <c r="A177" s="19" t="str">
        <f>'1. My trades'!A177</f>
        <v>xgimgqvp</v>
      </c>
      <c r="B177" s="19">
        <f xml:space="preserve"> _xlfn.DAYS('1. My trades'!G177,'1. My trades'!D177)</f>
        <v>172</v>
      </c>
      <c r="C177" s="34">
        <f>('1. My trades'!H177-'1. My trades'!F177)*'1. My trades'!E177</f>
        <v>-1.5256033160767555</v>
      </c>
    </row>
    <row r="178" spans="1:3">
      <c r="A178" s="19" t="str">
        <f>'1. My trades'!A178</f>
        <v>xgszegxx</v>
      </c>
      <c r="B178" s="19">
        <f xml:space="preserve"> _xlfn.DAYS('1. My trades'!G178,'1. My trades'!D178)</f>
        <v>795</v>
      </c>
      <c r="C178" s="34">
        <f>('1. My trades'!H178-'1. My trades'!F178)*'1. My trades'!E178</f>
        <v>0.58011727073419816</v>
      </c>
    </row>
    <row r="179" spans="1:3">
      <c r="A179" s="19" t="str">
        <f>'1. My trades'!A179</f>
        <v>xgxazdwr</v>
      </c>
      <c r="B179" s="19">
        <f xml:space="preserve"> _xlfn.DAYS('1. My trades'!G179,'1. My trades'!D179)</f>
        <v>490</v>
      </c>
      <c r="C179" s="34">
        <f>('1. My trades'!H179-'1. My trades'!F179)*'1. My trades'!E179</f>
        <v>0.86283924251520117</v>
      </c>
    </row>
    <row r="180" spans="1:3">
      <c r="A180" s="19" t="str">
        <f>'1. My trades'!A180</f>
        <v>xkdlzakx</v>
      </c>
      <c r="B180" s="19">
        <f xml:space="preserve"> _xlfn.DAYS('1. My trades'!G180,'1. My trades'!D180)</f>
        <v>712</v>
      </c>
      <c r="C180" s="34">
        <f>('1. My trades'!H180-'1. My trades'!F180)*'1. My trades'!E180</f>
        <v>1.1097043774273523</v>
      </c>
    </row>
    <row r="181" spans="1:3">
      <c r="A181" s="19" t="str">
        <f>'1. My trades'!A181</f>
        <v>xmfevyrg</v>
      </c>
      <c r="B181" s="19">
        <f xml:space="preserve"> _xlfn.DAYS('1. My trades'!G181,'1. My trades'!D181)</f>
        <v>676</v>
      </c>
      <c r="C181" s="34">
        <f>('1. My trades'!H181-'1. My trades'!F181)*'1. My trades'!E181</f>
        <v>1.7559577929617052</v>
      </c>
    </row>
    <row r="182" spans="1:3">
      <c r="A182" s="19" t="str">
        <f>'1. My trades'!A182</f>
        <v>xmzhzbvl</v>
      </c>
      <c r="B182" s="19">
        <f xml:space="preserve"> _xlfn.DAYS('1. My trades'!G182,'1. My trades'!D182)</f>
        <v>501</v>
      </c>
      <c r="C182" s="34">
        <f>('1. My trades'!H182-'1. My trades'!F182)*'1. My trades'!E182</f>
        <v>1.6595270008323837</v>
      </c>
    </row>
    <row r="183" spans="1:3">
      <c r="A183" s="19" t="str">
        <f>'1. My trades'!A183</f>
        <v>xslzwome</v>
      </c>
      <c r="B183" s="19">
        <f xml:space="preserve"> _xlfn.DAYS('1. My trades'!G183,'1. My trades'!D183)</f>
        <v>231</v>
      </c>
      <c r="C183" s="34">
        <f>('1. My trades'!H183-'1. My trades'!F183)*'1. My trades'!E183</f>
        <v>-2.634202273976245</v>
      </c>
    </row>
    <row r="184" spans="1:3">
      <c r="A184" s="19" t="str">
        <f>'1. My trades'!A184</f>
        <v>xydeqivj</v>
      </c>
      <c r="B184" s="19">
        <f xml:space="preserve"> _xlfn.DAYS('1. My trades'!G184,'1. My trades'!D184)</f>
        <v>285</v>
      </c>
      <c r="C184" s="34">
        <f>('1. My trades'!H184-'1. My trades'!F184)*'1. My trades'!E184</f>
        <v>0.32849767871635599</v>
      </c>
    </row>
    <row r="185" spans="1:3">
      <c r="A185" s="19" t="str">
        <f>'1. My trades'!A185</f>
        <v>ybasexlh</v>
      </c>
      <c r="B185" s="19">
        <f xml:space="preserve"> _xlfn.DAYS('1. My trades'!G185,'1. My trades'!D185)</f>
        <v>460</v>
      </c>
      <c r="C185" s="34">
        <f>('1. My trades'!H185-'1. My trades'!F185)*'1. My trades'!E185</f>
        <v>2.8849163151886512</v>
      </c>
    </row>
    <row r="186" spans="1:3">
      <c r="A186" s="19" t="str">
        <f>'1. My trades'!A186</f>
        <v>ydcmffnz</v>
      </c>
      <c r="B186" s="19">
        <f xml:space="preserve"> _xlfn.DAYS('1. My trades'!G186,'1. My trades'!D186)</f>
        <v>589</v>
      </c>
      <c r="C186" s="34">
        <f>('1. My trades'!H186-'1. My trades'!F186)*'1. My trades'!E186</f>
        <v>3.5109906860680162</v>
      </c>
    </row>
    <row r="187" spans="1:3">
      <c r="A187" s="19" t="str">
        <f>'1. My trades'!A187</f>
        <v>yjrqvwdc</v>
      </c>
      <c r="B187" s="19">
        <f xml:space="preserve"> _xlfn.DAYS('1. My trades'!G187,'1. My trades'!D187)</f>
        <v>80</v>
      </c>
      <c r="C187" s="34">
        <f>('1. My trades'!H187-'1. My trades'!F187)*'1. My trades'!E187</f>
        <v>-0.13532525139256799</v>
      </c>
    </row>
    <row r="188" spans="1:3">
      <c r="A188" s="19" t="str">
        <f>'1. My trades'!A188</f>
        <v>ynqvlbrq</v>
      </c>
      <c r="B188" s="19">
        <f xml:space="preserve"> _xlfn.DAYS('1. My trades'!G188,'1. My trades'!D188)</f>
        <v>747</v>
      </c>
      <c r="C188" s="34">
        <f>('1. My trades'!H188-'1. My trades'!F188)*'1. My trades'!E188</f>
        <v>0.20832661022901502</v>
      </c>
    </row>
    <row r="189" spans="1:3">
      <c r="A189" s="19" t="str">
        <f>'1. My trades'!A189</f>
        <v>ynrcizqr</v>
      </c>
      <c r="B189" s="19">
        <f xml:space="preserve"> _xlfn.DAYS('1. My trades'!G189,'1. My trades'!D189)</f>
        <v>623</v>
      </c>
      <c r="C189" s="34">
        <f>('1. My trades'!H189-'1. My trades'!F189)*'1. My trades'!E189</f>
        <v>-0.78347954885382642</v>
      </c>
    </row>
    <row r="190" spans="1:3">
      <c r="A190" s="19" t="str">
        <f>'1. My trades'!A190</f>
        <v>ypdwpcvo</v>
      </c>
      <c r="B190" s="19">
        <f xml:space="preserve"> _xlfn.DAYS('1. My trades'!G190,'1. My trades'!D190)</f>
        <v>342</v>
      </c>
      <c r="C190" s="34">
        <f>('1. My trades'!H190-'1. My trades'!F190)*'1. My trades'!E190</f>
        <v>0.19416143448368101</v>
      </c>
    </row>
    <row r="191" spans="1:3">
      <c r="A191" s="19" t="str">
        <f>'1. My trades'!A191</f>
        <v>yrvvdedn</v>
      </c>
      <c r="B191" s="19">
        <f xml:space="preserve"> _xlfn.DAYS('1. My trades'!G191,'1. My trades'!D191)</f>
        <v>752</v>
      </c>
      <c r="C191" s="34">
        <f>('1. My trades'!H191-'1. My trades'!F191)*'1. My trades'!E191</f>
        <v>0.41722476579256806</v>
      </c>
    </row>
    <row r="192" spans="1:3">
      <c r="A192" s="19" t="str">
        <f>'1. My trades'!A192</f>
        <v>ysndnwiy</v>
      </c>
      <c r="B192" s="19">
        <f xml:space="preserve"> _xlfn.DAYS('1. My trades'!G192,'1. My trades'!D192)</f>
        <v>369</v>
      </c>
      <c r="C192" s="34">
        <f>('1. My trades'!H192-'1. My trades'!F192)*'1. My trades'!E192</f>
        <v>1.9271956549415645</v>
      </c>
    </row>
    <row r="193" spans="1:3">
      <c r="A193" s="19" t="str">
        <f>'1. My trades'!A193</f>
        <v>ywfotaaf</v>
      </c>
      <c r="B193" s="19">
        <f xml:space="preserve"> _xlfn.DAYS('1. My trades'!G193,'1. My trades'!D193)</f>
        <v>181</v>
      </c>
      <c r="C193" s="34">
        <f>('1. My trades'!H193-'1. My trades'!F193)*'1. My trades'!E193</f>
        <v>-0.66490583255463598</v>
      </c>
    </row>
    <row r="194" spans="1:3">
      <c r="A194" s="19" t="str">
        <f>'1. My trades'!A194</f>
        <v>yyclexzy</v>
      </c>
      <c r="B194" s="19">
        <f xml:space="preserve"> _xlfn.DAYS('1. My trades'!G194,'1. My trades'!D194)</f>
        <v>552</v>
      </c>
      <c r="C194" s="34">
        <f>('1. My trades'!H194-'1. My trades'!F194)*'1. My trades'!E194</f>
        <v>0.27086608677204504</v>
      </c>
    </row>
    <row r="195" spans="1:3">
      <c r="A195" s="19" t="str">
        <f>'1. My trades'!A195</f>
        <v>zhhtkovi</v>
      </c>
      <c r="B195" s="19">
        <f xml:space="preserve"> _xlfn.DAYS('1. My trades'!G195,'1. My trades'!D195)</f>
        <v>526</v>
      </c>
      <c r="C195" s="34">
        <f>('1. My trades'!H195-'1. My trades'!F195)*'1. My trades'!E195</f>
        <v>-0.58197825859747199</v>
      </c>
    </row>
    <row r="196" spans="1:3">
      <c r="A196" s="19" t="str">
        <f>'1. My trades'!A196</f>
        <v>zkxftiop</v>
      </c>
      <c r="B196" s="19">
        <f xml:space="preserve"> _xlfn.DAYS('1. My trades'!G196,'1. My trades'!D196)</f>
        <v>539</v>
      </c>
      <c r="C196" s="34">
        <f>('1. My trades'!H196-'1. My trades'!F196)*'1. My trades'!E196</f>
        <v>0.3873951776782758</v>
      </c>
    </row>
    <row r="197" spans="1:3">
      <c r="A197" s="19" t="str">
        <f>'1. My trades'!A197</f>
        <v>zlqfijoe</v>
      </c>
      <c r="B197" s="19">
        <f xml:space="preserve"> _xlfn.DAYS('1. My trades'!G197,'1. My trades'!D197)</f>
        <v>708</v>
      </c>
      <c r="C197" s="34">
        <f>('1. My trades'!H197-'1. My trades'!F197)*'1. My trades'!E197</f>
        <v>-6.5338594818558899</v>
      </c>
    </row>
    <row r="198" spans="1:3">
      <c r="A198" s="19" t="str">
        <f>'1. My trades'!A198</f>
        <v>zrgkwdyf</v>
      </c>
      <c r="B198" s="19">
        <f xml:space="preserve"> _xlfn.DAYS('1. My trades'!G198,'1. My trades'!D198)</f>
        <v>593</v>
      </c>
      <c r="C198" s="34">
        <f>('1. My trades'!H198-'1. My trades'!F198)*'1. My trades'!E198</f>
        <v>-4.2252865132784978E-2</v>
      </c>
    </row>
    <row r="199" spans="1:3">
      <c r="A199" s="19" t="str">
        <f>'1. My trades'!A199</f>
        <v>zsbkamjf</v>
      </c>
      <c r="B199" s="19">
        <f xml:space="preserve"> _xlfn.DAYS('1. My trades'!G199,'1. My trades'!D199)</f>
        <v>159</v>
      </c>
      <c r="C199" s="34">
        <f>('1. My trades'!H199-'1. My trades'!F199)*'1. My trades'!E199</f>
        <v>1.4526226469951637</v>
      </c>
    </row>
    <row r="200" spans="1:3">
      <c r="A200" s="19" t="str">
        <f>'1. My trades'!A200</f>
        <v>zsylhezi</v>
      </c>
      <c r="B200" s="19">
        <f xml:space="preserve"> _xlfn.DAYS('1. My trades'!G200,'1. My trades'!D200)</f>
        <v>295</v>
      </c>
      <c r="C200" s="34">
        <f>('1. My trades'!H200-'1. My trades'!F200)*'1. My trades'!E200</f>
        <v>2.3299770433649041</v>
      </c>
    </row>
    <row r="201" spans="1:3">
      <c r="A201" s="19" t="str">
        <f>'1. My trades'!A201</f>
        <v>zvxjotpr</v>
      </c>
      <c r="B201" s="19">
        <f xml:space="preserve"> _xlfn.DAYS('1. My trades'!G201,'1. My trades'!D201)</f>
        <v>476</v>
      </c>
      <c r="C201" s="34">
        <f>('1. My trades'!H201-'1. My trades'!F201)*'1. My trades'!E201</f>
        <v>-6.204338418382064</v>
      </c>
    </row>
  </sheetData>
  <autoFilter ref="A1:C201" xr:uid="{4D110E78-CC33-5945-AB82-A05E64911145}"/>
  <mergeCells count="1">
    <mergeCell ref="E1:F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A1B81-D9C0-C847-9E3C-C7EE79DA70C3}">
  <sheetPr>
    <tabColor theme="6" tint="0.79998168889431442"/>
  </sheetPr>
  <dimension ref="A1:R28"/>
  <sheetViews>
    <sheetView showGridLines="0" tabSelected="1" topLeftCell="A2" zoomScale="94" workbookViewId="0">
      <selection activeCell="K29" sqref="K29"/>
    </sheetView>
  </sheetViews>
  <sheetFormatPr baseColWidth="10" defaultRowHeight="13"/>
  <cols>
    <col min="2" max="2" width="13.5" bestFit="1" customWidth="1"/>
    <col min="13" max="13" width="13.83203125" customWidth="1"/>
    <col min="15" max="15" width="16.1640625" customWidth="1"/>
    <col min="16" max="16" width="23.83203125" customWidth="1"/>
    <col min="17" max="17" width="21" customWidth="1"/>
    <col min="18" max="18" width="18.1640625" bestFit="1" customWidth="1"/>
  </cols>
  <sheetData>
    <row r="1" spans="1:18" ht="21" customHeight="1" thickTop="1" thickBot="1">
      <c r="A1" s="67"/>
      <c r="B1" s="68"/>
      <c r="C1" s="65" t="s">
        <v>257</v>
      </c>
      <c r="D1" s="65"/>
      <c r="E1" s="65"/>
      <c r="F1" s="65"/>
      <c r="G1" s="65"/>
      <c r="H1" s="65"/>
      <c r="I1" s="65"/>
      <c r="J1" s="65"/>
      <c r="K1" s="65"/>
      <c r="L1" s="66"/>
      <c r="M1" s="46"/>
    </row>
    <row r="2" spans="1:18" ht="19" customHeight="1" thickTop="1" thickBot="1">
      <c r="A2" s="69"/>
      <c r="B2" s="70"/>
      <c r="C2" s="52">
        <v>1</v>
      </c>
      <c r="D2" s="47">
        <v>2</v>
      </c>
      <c r="E2" s="47">
        <v>3</v>
      </c>
      <c r="F2" s="47">
        <v>4</v>
      </c>
      <c r="G2" s="47">
        <v>5</v>
      </c>
      <c r="H2" s="47">
        <v>6</v>
      </c>
      <c r="I2" s="47">
        <v>7</v>
      </c>
      <c r="J2" s="47">
        <v>8</v>
      </c>
      <c r="K2" s="47">
        <v>9</v>
      </c>
      <c r="L2" s="47">
        <v>10</v>
      </c>
      <c r="M2" s="75" t="s">
        <v>264</v>
      </c>
    </row>
    <row r="3" spans="1:18" ht="18" customHeight="1" thickTop="1">
      <c r="A3" s="50"/>
      <c r="B3" s="53" t="str" cm="1">
        <f t="array" ref="B3:B19" xml:space="preserve"> _xlfn.UNIQUE('1. My trades'!C2:C201)</f>
        <v>India</v>
      </c>
      <c r="C3" s="22">
        <f xml:space="preserve"> COUNTIFS('1. My trades'!$C$2:$C$201,'4. Number of trades exchanged'!$B3,'1. My trades'!$E$2:$E$201,'4. Number of trades exchanged'!C$2)</f>
        <v>4</v>
      </c>
      <c r="D3" s="22">
        <f xml:space="preserve"> COUNTIFS('1. My trades'!$C$2:$C$201,'4. Number of trades exchanged'!$B3,'1. My trades'!$E$2:$E$201,'4. Number of trades exchanged'!D$2)</f>
        <v>4</v>
      </c>
      <c r="E3" s="22">
        <f xml:space="preserve"> COUNTIFS('1. My trades'!$C$2:$C$201,'4. Number of trades exchanged'!$B3,'1. My trades'!$E$2:$E$201,'4. Number of trades exchanged'!E$2)</f>
        <v>4</v>
      </c>
      <c r="F3" s="22">
        <f xml:space="preserve"> COUNTIFS('1. My trades'!$C$2:$C$201,'4. Number of trades exchanged'!$B3,'1. My trades'!$E$2:$E$201,'4. Number of trades exchanged'!F$2)</f>
        <v>1</v>
      </c>
      <c r="G3" s="22">
        <f xml:space="preserve"> COUNTIFS('1. My trades'!$C$2:$C$201,'4. Number of trades exchanged'!$B3,'1. My trades'!$E$2:$E$201,'4. Number of trades exchanged'!G$2)</f>
        <v>1</v>
      </c>
      <c r="H3" s="22">
        <f xml:space="preserve"> COUNTIFS('1. My trades'!$C$2:$C$201,'4. Number of trades exchanged'!$B3,'1. My trades'!$E$2:$E$201,'4. Number of trades exchanged'!H$2)</f>
        <v>3</v>
      </c>
      <c r="I3" s="22">
        <f xml:space="preserve"> COUNTIFS('1. My trades'!$C$2:$C$201,'4. Number of trades exchanged'!$B3,'1. My trades'!$E$2:$E$201,'4. Number of trades exchanged'!I$2)</f>
        <v>2</v>
      </c>
      <c r="J3" s="22">
        <f xml:space="preserve"> COUNTIFS('1. My trades'!$C$2:$C$201,'4. Number of trades exchanged'!$B3,'1. My trades'!$E$2:$E$201,'4. Number of trades exchanged'!J$2)</f>
        <v>1</v>
      </c>
      <c r="K3" s="22">
        <f xml:space="preserve"> COUNTIFS('1. My trades'!$C$2:$C$201,'4. Number of trades exchanged'!$B3,'1. My trades'!$E$2:$E$201,'4. Number of trades exchanged'!K$2)</f>
        <v>2</v>
      </c>
      <c r="L3" s="22">
        <f xml:space="preserve"> COUNTIFS('1. My trades'!$C$2:$C$201,'4. Number of trades exchanged'!$B3,'1. My trades'!$E$2:$E$201,'4. Number of trades exchanged'!L$2)</f>
        <v>2</v>
      </c>
      <c r="M3" s="22">
        <f xml:space="preserve"> SUM(C3:L3)</f>
        <v>24</v>
      </c>
      <c r="O3" s="38"/>
      <c r="P3" s="63" t="s">
        <v>267</v>
      </c>
      <c r="Q3" s="63" t="s">
        <v>268</v>
      </c>
      <c r="R3" s="23"/>
    </row>
    <row r="4" spans="1:18" ht="18">
      <c r="A4" s="50"/>
      <c r="B4" s="49" t="str">
        <v>Iran</v>
      </c>
      <c r="C4" s="22">
        <f xml:space="preserve"> COUNTIFS('1. My trades'!$C$2:$C$201,'4. Number of trades exchanged'!$B4,'1. My trades'!$E$2:$E$201,'4. Number of trades exchanged'!C$2)</f>
        <v>0</v>
      </c>
      <c r="D4" s="22">
        <f xml:space="preserve"> COUNTIFS('1. My trades'!$C$2:$C$201,'4. Number of trades exchanged'!$B4,'1. My trades'!$E$2:$E$201,'4. Number of trades exchanged'!D$2)</f>
        <v>2</v>
      </c>
      <c r="E4" s="22">
        <f xml:space="preserve"> COUNTIFS('1. My trades'!$C$2:$C$201,'4. Number of trades exchanged'!$B4,'1. My trades'!$E$2:$E$201,'4. Number of trades exchanged'!E$2)</f>
        <v>1</v>
      </c>
      <c r="F4" s="22">
        <f xml:space="preserve"> COUNTIFS('1. My trades'!$C$2:$C$201,'4. Number of trades exchanged'!$B4,'1. My trades'!$E$2:$E$201,'4. Number of trades exchanged'!F$2)</f>
        <v>1</v>
      </c>
      <c r="G4" s="22">
        <f xml:space="preserve"> COUNTIFS('1. My trades'!$C$2:$C$201,'4. Number of trades exchanged'!$B4,'1. My trades'!$E$2:$E$201,'4. Number of trades exchanged'!G$2)</f>
        <v>1</v>
      </c>
      <c r="H4" s="22">
        <f xml:space="preserve"> COUNTIFS('1. My trades'!$C$2:$C$201,'4. Number of trades exchanged'!$B4,'1. My trades'!$E$2:$E$201,'4. Number of trades exchanged'!H$2)</f>
        <v>1</v>
      </c>
      <c r="I4" s="22">
        <f xml:space="preserve"> COUNTIFS('1. My trades'!$C$2:$C$201,'4. Number of trades exchanged'!$B4,'1. My trades'!$E$2:$E$201,'4. Number of trades exchanged'!I$2)</f>
        <v>0</v>
      </c>
      <c r="J4" s="22">
        <f xml:space="preserve"> COUNTIFS('1. My trades'!$C$2:$C$201,'4. Number of trades exchanged'!$B4,'1. My trades'!$E$2:$E$201,'4. Number of trades exchanged'!J$2)</f>
        <v>1</v>
      </c>
      <c r="K4" s="22">
        <f xml:space="preserve"> COUNTIFS('1. My trades'!$C$2:$C$201,'4. Number of trades exchanged'!$B4,'1. My trades'!$E$2:$E$201,'4. Number of trades exchanged'!K$2)</f>
        <v>0</v>
      </c>
      <c r="L4" s="22">
        <f xml:space="preserve"> COUNTIFS('1. My trades'!$C$2:$C$201,'4. Number of trades exchanged'!$B4,'1. My trades'!$E$2:$E$201,'4. Number of trades exchanged'!L$2)</f>
        <v>1</v>
      </c>
      <c r="M4" s="22">
        <f xml:space="preserve"> SUM(C4:L4)</f>
        <v>8</v>
      </c>
      <c r="O4" s="37" t="str">
        <f>B15</f>
        <v>United Kingdom</v>
      </c>
      <c r="P4" s="22">
        <f>I15</f>
        <v>2</v>
      </c>
      <c r="Q4" s="22">
        <f>M20</f>
        <v>200</v>
      </c>
    </row>
    <row r="5" spans="1:18" ht="18">
      <c r="A5" s="50"/>
      <c r="B5" s="49" t="str">
        <v>Switzerland</v>
      </c>
      <c r="C5" s="22">
        <f xml:space="preserve"> COUNTIFS('1. My trades'!$C$2:$C$201,'4. Number of trades exchanged'!$B5,'1. My trades'!$E$2:$E$201,'4. Number of trades exchanged'!C$2)</f>
        <v>2</v>
      </c>
      <c r="D5" s="22">
        <f xml:space="preserve"> COUNTIFS('1. My trades'!$C$2:$C$201,'4. Number of trades exchanged'!$B5,'1. My trades'!$E$2:$E$201,'4. Number of trades exchanged'!D$2)</f>
        <v>0</v>
      </c>
      <c r="E5" s="22">
        <f xml:space="preserve"> COUNTIFS('1. My trades'!$C$2:$C$201,'4. Number of trades exchanged'!$B5,'1. My trades'!$E$2:$E$201,'4. Number of trades exchanged'!E$2)</f>
        <v>0</v>
      </c>
      <c r="F5" s="22">
        <f xml:space="preserve"> COUNTIFS('1. My trades'!$C$2:$C$201,'4. Number of trades exchanged'!$B5,'1. My trades'!$E$2:$E$201,'4. Number of trades exchanged'!F$2)</f>
        <v>0</v>
      </c>
      <c r="G5" s="22">
        <f xml:space="preserve"> COUNTIFS('1. My trades'!$C$2:$C$201,'4. Number of trades exchanged'!$B5,'1. My trades'!$E$2:$E$201,'4. Number of trades exchanged'!G$2)</f>
        <v>0</v>
      </c>
      <c r="H5" s="22">
        <f xml:space="preserve"> COUNTIFS('1. My trades'!$C$2:$C$201,'4. Number of trades exchanged'!$B5,'1. My trades'!$E$2:$E$201,'4. Number of trades exchanged'!H$2)</f>
        <v>2</v>
      </c>
      <c r="I5" s="22">
        <f xml:space="preserve"> COUNTIFS('1. My trades'!$C$2:$C$201,'4. Number of trades exchanged'!$B5,'1. My trades'!$E$2:$E$201,'4. Number of trades exchanged'!I$2)</f>
        <v>0</v>
      </c>
      <c r="J5" s="22">
        <f xml:space="preserve"> COUNTIFS('1. My trades'!$C$2:$C$201,'4. Number of trades exchanged'!$B5,'1. My trades'!$E$2:$E$201,'4. Number of trades exchanged'!J$2)</f>
        <v>2</v>
      </c>
      <c r="K5" s="22">
        <f xml:space="preserve"> COUNTIFS('1. My trades'!$C$2:$C$201,'4. Number of trades exchanged'!$B5,'1. My trades'!$E$2:$E$201,'4. Number of trades exchanged'!K$2)</f>
        <v>1</v>
      </c>
      <c r="L5" s="22">
        <f xml:space="preserve"> COUNTIFS('1. My trades'!$C$2:$C$201,'4. Number of trades exchanged'!$B5,'1. My trades'!$E$2:$E$201,'4. Number of trades exchanged'!L$2)</f>
        <v>1</v>
      </c>
      <c r="M5" s="22">
        <f t="shared" ref="M5:M19" si="0" xml:space="preserve"> SUM(C5:L5)</f>
        <v>8</v>
      </c>
    </row>
    <row r="6" spans="1:18" ht="18">
      <c r="A6" s="50"/>
      <c r="B6" s="49" t="str">
        <v>Europe</v>
      </c>
      <c r="C6" s="22">
        <f xml:space="preserve"> COUNTIFS('1. My trades'!$C$2:$C$201,'4. Number of trades exchanged'!$B6,'1. My trades'!$E$2:$E$201,'4. Number of trades exchanged'!C$2)</f>
        <v>3</v>
      </c>
      <c r="D6" s="22">
        <f xml:space="preserve"> COUNTIFS('1. My trades'!$C$2:$C$201,'4. Number of trades exchanged'!$B6,'1. My trades'!$E$2:$E$201,'4. Number of trades exchanged'!D$2)</f>
        <v>1</v>
      </c>
      <c r="E6" s="22">
        <f xml:space="preserve"> COUNTIFS('1. My trades'!$C$2:$C$201,'4. Number of trades exchanged'!$B6,'1. My trades'!$E$2:$E$201,'4. Number of trades exchanged'!E$2)</f>
        <v>2</v>
      </c>
      <c r="F6" s="22">
        <f xml:space="preserve"> COUNTIFS('1. My trades'!$C$2:$C$201,'4. Number of trades exchanged'!$B6,'1. My trades'!$E$2:$E$201,'4. Number of trades exchanged'!F$2)</f>
        <v>3</v>
      </c>
      <c r="G6" s="22">
        <f xml:space="preserve"> COUNTIFS('1. My trades'!$C$2:$C$201,'4. Number of trades exchanged'!$B6,'1. My trades'!$E$2:$E$201,'4. Number of trades exchanged'!G$2)</f>
        <v>2</v>
      </c>
      <c r="H6" s="22">
        <f xml:space="preserve"> COUNTIFS('1. My trades'!$C$2:$C$201,'4. Number of trades exchanged'!$B6,'1. My trades'!$E$2:$E$201,'4. Number of trades exchanged'!H$2)</f>
        <v>3</v>
      </c>
      <c r="I6" s="22">
        <f xml:space="preserve"> COUNTIFS('1. My trades'!$C$2:$C$201,'4. Number of trades exchanged'!$B6,'1. My trades'!$E$2:$E$201,'4. Number of trades exchanged'!I$2)</f>
        <v>0</v>
      </c>
      <c r="J6" s="22">
        <f xml:space="preserve"> COUNTIFS('1. My trades'!$C$2:$C$201,'4. Number of trades exchanged'!$B6,'1. My trades'!$E$2:$E$201,'4. Number of trades exchanged'!J$2)</f>
        <v>0</v>
      </c>
      <c r="K6" s="22">
        <f xml:space="preserve"> COUNTIFS('1. My trades'!$C$2:$C$201,'4. Number of trades exchanged'!$B6,'1. My trades'!$E$2:$E$201,'4. Number of trades exchanged'!K$2)</f>
        <v>1</v>
      </c>
      <c r="L6" s="22">
        <f xml:space="preserve"> COUNTIFS('1. My trades'!$C$2:$C$201,'4. Number of trades exchanged'!$B6,'1. My trades'!$E$2:$E$201,'4. Number of trades exchanged'!L$2)</f>
        <v>1</v>
      </c>
      <c r="M6" s="22">
        <f t="shared" si="0"/>
        <v>16</v>
      </c>
      <c r="O6" s="23"/>
      <c r="P6" s="56"/>
    </row>
    <row r="7" spans="1:18" ht="18">
      <c r="A7" s="50"/>
      <c r="B7" s="49" t="str">
        <v>South Korea</v>
      </c>
      <c r="C7" s="22">
        <f xml:space="preserve"> COUNTIFS('1. My trades'!$C$2:$C$201,'4. Number of trades exchanged'!$B7,'1. My trades'!$E$2:$E$201,'4. Number of trades exchanged'!C$2)</f>
        <v>2</v>
      </c>
      <c r="D7" s="22">
        <f xml:space="preserve"> COUNTIFS('1. My trades'!$C$2:$C$201,'4. Number of trades exchanged'!$B7,'1. My trades'!$E$2:$E$201,'4. Number of trades exchanged'!D$2)</f>
        <v>0</v>
      </c>
      <c r="E7" s="22">
        <f xml:space="preserve"> COUNTIFS('1. My trades'!$C$2:$C$201,'4. Number of trades exchanged'!$B7,'1. My trades'!$E$2:$E$201,'4. Number of trades exchanged'!E$2)</f>
        <v>2</v>
      </c>
      <c r="F7" s="22">
        <f xml:space="preserve"> COUNTIFS('1. My trades'!$C$2:$C$201,'4. Number of trades exchanged'!$B7,'1. My trades'!$E$2:$E$201,'4. Number of trades exchanged'!F$2)</f>
        <v>0</v>
      </c>
      <c r="G7" s="22">
        <f xml:space="preserve"> COUNTIFS('1. My trades'!$C$2:$C$201,'4. Number of trades exchanged'!$B7,'1. My trades'!$E$2:$E$201,'4. Number of trades exchanged'!G$2)</f>
        <v>0</v>
      </c>
      <c r="H7" s="22">
        <f xml:space="preserve"> COUNTIFS('1. My trades'!$C$2:$C$201,'4. Number of trades exchanged'!$B7,'1. My trades'!$E$2:$E$201,'4. Number of trades exchanged'!H$2)</f>
        <v>1</v>
      </c>
      <c r="I7" s="22">
        <f xml:space="preserve"> COUNTIFS('1. My trades'!$C$2:$C$201,'4. Number of trades exchanged'!$B7,'1. My trades'!$E$2:$E$201,'4. Number of trades exchanged'!I$2)</f>
        <v>2</v>
      </c>
      <c r="J7" s="22">
        <f xml:space="preserve"> COUNTIFS('1. My trades'!$C$2:$C$201,'4. Number of trades exchanged'!$B7,'1. My trades'!$E$2:$E$201,'4. Number of trades exchanged'!J$2)</f>
        <v>1</v>
      </c>
      <c r="K7" s="22">
        <f xml:space="preserve"> COUNTIFS('1. My trades'!$C$2:$C$201,'4. Number of trades exchanged'!$B7,'1. My trades'!$E$2:$E$201,'4. Number of trades exchanged'!K$2)</f>
        <v>0</v>
      </c>
      <c r="L7" s="22">
        <f xml:space="preserve"> COUNTIFS('1. My trades'!$C$2:$C$201,'4. Number of trades exchanged'!$B7,'1. My trades'!$E$2:$E$201,'4. Number of trades exchanged'!L$2)</f>
        <v>0</v>
      </c>
      <c r="M7" s="22">
        <f t="shared" si="0"/>
        <v>8</v>
      </c>
      <c r="O7" s="55" t="s">
        <v>271</v>
      </c>
      <c r="P7" s="61">
        <f>P4/Q4</f>
        <v>0.01</v>
      </c>
    </row>
    <row r="8" spans="1:18" ht="18">
      <c r="A8" s="50"/>
      <c r="B8" s="49" t="str">
        <v>South Africa</v>
      </c>
      <c r="C8" s="22">
        <f xml:space="preserve"> COUNTIFS('1. My trades'!$C$2:$C$201,'4. Number of trades exchanged'!$B8,'1. My trades'!$E$2:$E$201,'4. Number of trades exchanged'!C$2)</f>
        <v>2</v>
      </c>
      <c r="D8" s="22">
        <f xml:space="preserve"> COUNTIFS('1. My trades'!$C$2:$C$201,'4. Number of trades exchanged'!$B8,'1. My trades'!$E$2:$E$201,'4. Number of trades exchanged'!D$2)</f>
        <v>0</v>
      </c>
      <c r="E8" s="22">
        <f xml:space="preserve"> COUNTIFS('1. My trades'!$C$2:$C$201,'4. Number of trades exchanged'!$B8,'1. My trades'!$E$2:$E$201,'4. Number of trades exchanged'!E$2)</f>
        <v>1</v>
      </c>
      <c r="F8" s="22">
        <f xml:space="preserve"> COUNTIFS('1. My trades'!$C$2:$C$201,'4. Number of trades exchanged'!$B8,'1. My trades'!$E$2:$E$201,'4. Number of trades exchanged'!F$2)</f>
        <v>2</v>
      </c>
      <c r="G8" s="22">
        <f xml:space="preserve"> COUNTIFS('1. My trades'!$C$2:$C$201,'4. Number of trades exchanged'!$B8,'1. My trades'!$E$2:$E$201,'4. Number of trades exchanged'!G$2)</f>
        <v>1</v>
      </c>
      <c r="H8" s="22">
        <f xml:space="preserve"> COUNTIFS('1. My trades'!$C$2:$C$201,'4. Number of trades exchanged'!$B8,'1. My trades'!$E$2:$E$201,'4. Number of trades exchanged'!H$2)</f>
        <v>1</v>
      </c>
      <c r="I8" s="22">
        <f xml:space="preserve"> COUNTIFS('1. My trades'!$C$2:$C$201,'4. Number of trades exchanged'!$B8,'1. My trades'!$E$2:$E$201,'4. Number of trades exchanged'!I$2)</f>
        <v>0</v>
      </c>
      <c r="J8" s="22">
        <f xml:space="preserve"> COUNTIFS('1. My trades'!$C$2:$C$201,'4. Number of trades exchanged'!$B8,'1. My trades'!$E$2:$E$201,'4. Number of trades exchanged'!J$2)</f>
        <v>0</v>
      </c>
      <c r="K8" s="22">
        <f xml:space="preserve"> COUNTIFS('1. My trades'!$C$2:$C$201,'4. Number of trades exchanged'!$B8,'1. My trades'!$E$2:$E$201,'4. Number of trades exchanged'!K$2)</f>
        <v>0</v>
      </c>
      <c r="L8" s="22">
        <f xml:space="preserve"> COUNTIFS('1. My trades'!$C$2:$C$201,'4. Number of trades exchanged'!$B8,'1. My trades'!$E$2:$E$201,'4. Number of trades exchanged'!L$2)</f>
        <v>1</v>
      </c>
      <c r="M8" s="22">
        <f t="shared" si="0"/>
        <v>8</v>
      </c>
      <c r="O8" s="23"/>
      <c r="P8" s="57"/>
    </row>
    <row r="9" spans="1:18" ht="18">
      <c r="A9" s="50"/>
      <c r="B9" s="49" t="str">
        <v>Canada</v>
      </c>
      <c r="C9" s="22">
        <f xml:space="preserve"> COUNTIFS('1. My trades'!$C$2:$C$201,'4. Number of trades exchanged'!$B9,'1. My trades'!$E$2:$E$201,'4. Number of trades exchanged'!C$2)</f>
        <v>0</v>
      </c>
      <c r="D9" s="22">
        <f xml:space="preserve"> COUNTIFS('1. My trades'!$C$2:$C$201,'4. Number of trades exchanged'!$B9,'1. My trades'!$E$2:$E$201,'4. Number of trades exchanged'!D$2)</f>
        <v>2</v>
      </c>
      <c r="E9" s="22">
        <f xml:space="preserve"> COUNTIFS('1. My trades'!$C$2:$C$201,'4. Number of trades exchanged'!$B9,'1. My trades'!$E$2:$E$201,'4. Number of trades exchanged'!E$2)</f>
        <v>0</v>
      </c>
      <c r="F9" s="22">
        <f xml:space="preserve"> COUNTIFS('1. My trades'!$C$2:$C$201,'4. Number of trades exchanged'!$B9,'1. My trades'!$E$2:$E$201,'4. Number of trades exchanged'!F$2)</f>
        <v>0</v>
      </c>
      <c r="G9" s="22">
        <f xml:space="preserve"> COUNTIFS('1. My trades'!$C$2:$C$201,'4. Number of trades exchanged'!$B9,'1. My trades'!$E$2:$E$201,'4. Number of trades exchanged'!G$2)</f>
        <v>2</v>
      </c>
      <c r="H9" s="22">
        <f xml:space="preserve"> COUNTIFS('1. My trades'!$C$2:$C$201,'4. Number of trades exchanged'!$B9,'1. My trades'!$E$2:$E$201,'4. Number of trades exchanged'!H$2)</f>
        <v>2</v>
      </c>
      <c r="I9" s="22">
        <f xml:space="preserve"> COUNTIFS('1. My trades'!$C$2:$C$201,'4. Number of trades exchanged'!$B9,'1. My trades'!$E$2:$E$201,'4. Number of trades exchanged'!I$2)</f>
        <v>0</v>
      </c>
      <c r="J9" s="22">
        <f xml:space="preserve"> COUNTIFS('1. My trades'!$C$2:$C$201,'4. Number of trades exchanged'!$B9,'1. My trades'!$E$2:$E$201,'4. Number of trades exchanged'!J$2)</f>
        <v>0</v>
      </c>
      <c r="K9" s="22">
        <f xml:space="preserve"> COUNTIFS('1. My trades'!$C$2:$C$201,'4. Number of trades exchanged'!$B9,'1. My trades'!$E$2:$E$201,'4. Number of trades exchanged'!K$2)</f>
        <v>0</v>
      </c>
      <c r="L9" s="22">
        <f xml:space="preserve"> COUNTIFS('1. My trades'!$C$2:$C$201,'4. Number of trades exchanged'!$B9,'1. My trades'!$E$2:$E$201,'4. Number of trades exchanged'!L$2)</f>
        <v>2</v>
      </c>
      <c r="M9" s="22">
        <f t="shared" si="0"/>
        <v>8</v>
      </c>
    </row>
    <row r="10" spans="1:18" ht="18">
      <c r="A10" s="50"/>
      <c r="B10" s="49" t="str">
        <v>Germany</v>
      </c>
      <c r="C10" s="22">
        <f xml:space="preserve"> COUNTIFS('1. My trades'!$C$2:$C$201,'4. Number of trades exchanged'!$B10,'1. My trades'!$E$2:$E$201,'4. Number of trades exchanged'!C$2)</f>
        <v>1</v>
      </c>
      <c r="D10" s="22">
        <f xml:space="preserve"> COUNTIFS('1. My trades'!$C$2:$C$201,'4. Number of trades exchanged'!$B10,'1. My trades'!$E$2:$E$201,'4. Number of trades exchanged'!D$2)</f>
        <v>1</v>
      </c>
      <c r="E10" s="22">
        <f xml:space="preserve"> COUNTIFS('1. My trades'!$C$2:$C$201,'4. Number of trades exchanged'!$B10,'1. My trades'!$E$2:$E$201,'4. Number of trades exchanged'!E$2)</f>
        <v>3</v>
      </c>
      <c r="F10" s="22">
        <f xml:space="preserve"> COUNTIFS('1. My trades'!$C$2:$C$201,'4. Number of trades exchanged'!$B10,'1. My trades'!$E$2:$E$201,'4. Number of trades exchanged'!F$2)</f>
        <v>0</v>
      </c>
      <c r="G10" s="22">
        <f xml:space="preserve"> COUNTIFS('1. My trades'!$C$2:$C$201,'4. Number of trades exchanged'!$B10,'1. My trades'!$E$2:$E$201,'4. Number of trades exchanged'!G$2)</f>
        <v>4</v>
      </c>
      <c r="H10" s="22">
        <f xml:space="preserve"> COUNTIFS('1. My trades'!$C$2:$C$201,'4. Number of trades exchanged'!$B10,'1. My trades'!$E$2:$E$201,'4. Number of trades exchanged'!H$2)</f>
        <v>4</v>
      </c>
      <c r="I10" s="22">
        <f xml:space="preserve"> COUNTIFS('1. My trades'!$C$2:$C$201,'4. Number of trades exchanged'!$B10,'1. My trades'!$E$2:$E$201,'4. Number of trades exchanged'!I$2)</f>
        <v>1</v>
      </c>
      <c r="J10" s="22">
        <f xml:space="preserve"> COUNTIFS('1. My trades'!$C$2:$C$201,'4. Number of trades exchanged'!$B10,'1. My trades'!$E$2:$E$201,'4. Number of trades exchanged'!J$2)</f>
        <v>0</v>
      </c>
      <c r="K10" s="22">
        <f xml:space="preserve"> COUNTIFS('1. My trades'!$C$2:$C$201,'4. Number of trades exchanged'!$B10,'1. My trades'!$E$2:$E$201,'4. Number of trades exchanged'!K$2)</f>
        <v>2</v>
      </c>
      <c r="L10" s="22">
        <f xml:space="preserve"> COUNTIFS('1. My trades'!$C$2:$C$201,'4. Number of trades exchanged'!$B10,'1. My trades'!$E$2:$E$201,'4. Number of trades exchanged'!L$2)</f>
        <v>0</v>
      </c>
      <c r="M10" s="22">
        <f t="shared" si="0"/>
        <v>16</v>
      </c>
      <c r="O10" s="37"/>
      <c r="P10" s="63" t="s">
        <v>272</v>
      </c>
      <c r="Q10" s="63" t="s">
        <v>268</v>
      </c>
    </row>
    <row r="11" spans="1:18" ht="18">
      <c r="A11" s="50" t="s">
        <v>2</v>
      </c>
      <c r="B11" s="49" t="str">
        <v>Saudi Arabia</v>
      </c>
      <c r="C11" s="22">
        <f xml:space="preserve"> COUNTIFS('1. My trades'!$C$2:$C$201,'4. Number of trades exchanged'!$B11,'1. My trades'!$E$2:$E$201,'4. Number of trades exchanged'!C$2)</f>
        <v>1</v>
      </c>
      <c r="D11" s="22">
        <f xml:space="preserve"> COUNTIFS('1. My trades'!$C$2:$C$201,'4. Number of trades exchanged'!$B11,'1. My trades'!$E$2:$E$201,'4. Number of trades exchanged'!D$2)</f>
        <v>2</v>
      </c>
      <c r="E11" s="22">
        <f xml:space="preserve"> COUNTIFS('1. My trades'!$C$2:$C$201,'4. Number of trades exchanged'!$B11,'1. My trades'!$E$2:$E$201,'4. Number of trades exchanged'!E$2)</f>
        <v>0</v>
      </c>
      <c r="F11" s="22">
        <f xml:space="preserve"> COUNTIFS('1. My trades'!$C$2:$C$201,'4. Number of trades exchanged'!$B11,'1. My trades'!$E$2:$E$201,'4. Number of trades exchanged'!F$2)</f>
        <v>0</v>
      </c>
      <c r="G11" s="22">
        <f xml:space="preserve"> COUNTIFS('1. My trades'!$C$2:$C$201,'4. Number of trades exchanged'!$B11,'1. My trades'!$E$2:$E$201,'4. Number of trades exchanged'!G$2)</f>
        <v>2</v>
      </c>
      <c r="H11" s="22">
        <f xml:space="preserve"> COUNTIFS('1. My trades'!$C$2:$C$201,'4. Number of trades exchanged'!$B11,'1. My trades'!$E$2:$E$201,'4. Number of trades exchanged'!H$2)</f>
        <v>1</v>
      </c>
      <c r="I11" s="22">
        <f xml:space="preserve"> COUNTIFS('1. My trades'!$C$2:$C$201,'4. Number of trades exchanged'!$B11,'1. My trades'!$E$2:$E$201,'4. Number of trades exchanged'!I$2)</f>
        <v>2</v>
      </c>
      <c r="J11" s="22">
        <f xml:space="preserve"> COUNTIFS('1. My trades'!$C$2:$C$201,'4. Number of trades exchanged'!$B11,'1. My trades'!$E$2:$E$201,'4. Number of trades exchanged'!J$2)</f>
        <v>0</v>
      </c>
      <c r="K11" s="22">
        <f xml:space="preserve"> COUNTIFS('1. My trades'!$C$2:$C$201,'4. Number of trades exchanged'!$B11,'1. My trades'!$E$2:$E$201,'4. Number of trades exchanged'!K$2)</f>
        <v>0</v>
      </c>
      <c r="L11" s="22">
        <f xml:space="preserve"> COUNTIFS('1. My trades'!$C$2:$C$201,'4. Number of trades exchanged'!$B11,'1. My trades'!$E$2:$E$201,'4. Number of trades exchanged'!L$2)</f>
        <v>0</v>
      </c>
      <c r="M11" s="22">
        <f t="shared" si="0"/>
        <v>8</v>
      </c>
      <c r="O11" s="37" t="str">
        <f>B3</f>
        <v>India</v>
      </c>
      <c r="P11" s="37">
        <f>SUM(C3:J3)</f>
        <v>20</v>
      </c>
      <c r="Q11" s="37"/>
    </row>
    <row r="12" spans="1:18" ht="18">
      <c r="A12" s="50"/>
      <c r="B12" s="49" t="str">
        <v>Japan</v>
      </c>
      <c r="C12" s="22">
        <f xml:space="preserve"> COUNTIFS('1. My trades'!$C$2:$C$201,'4. Number of trades exchanged'!$B12,'1. My trades'!$E$2:$E$201,'4. Number of trades exchanged'!C$2)</f>
        <v>1</v>
      </c>
      <c r="D12" s="22">
        <f xml:space="preserve"> COUNTIFS('1. My trades'!$C$2:$C$201,'4. Number of trades exchanged'!$B12,'1. My trades'!$E$2:$E$201,'4. Number of trades exchanged'!D$2)</f>
        <v>1</v>
      </c>
      <c r="E12" s="22">
        <f xml:space="preserve"> COUNTIFS('1. My trades'!$C$2:$C$201,'4. Number of trades exchanged'!$B12,'1. My trades'!$E$2:$E$201,'4. Number of trades exchanged'!E$2)</f>
        <v>1</v>
      </c>
      <c r="F12" s="22">
        <f xml:space="preserve"> COUNTIFS('1. My trades'!$C$2:$C$201,'4. Number of trades exchanged'!$B12,'1. My trades'!$E$2:$E$201,'4. Number of trades exchanged'!F$2)</f>
        <v>0</v>
      </c>
      <c r="G12" s="22">
        <f xml:space="preserve"> COUNTIFS('1. My trades'!$C$2:$C$201,'4. Number of trades exchanged'!$B12,'1. My trades'!$E$2:$E$201,'4. Number of trades exchanged'!G$2)</f>
        <v>0</v>
      </c>
      <c r="H12" s="22">
        <f xml:space="preserve"> COUNTIFS('1. My trades'!$C$2:$C$201,'4. Number of trades exchanged'!$B12,'1. My trades'!$E$2:$E$201,'4. Number of trades exchanged'!H$2)</f>
        <v>2</v>
      </c>
      <c r="I12" s="22">
        <f xml:space="preserve"> COUNTIFS('1. My trades'!$C$2:$C$201,'4. Number of trades exchanged'!$B12,'1. My trades'!$E$2:$E$201,'4. Number of trades exchanged'!I$2)</f>
        <v>0</v>
      </c>
      <c r="J12" s="22">
        <f xml:space="preserve"> COUNTIFS('1. My trades'!$C$2:$C$201,'4. Number of trades exchanged'!$B12,'1. My trades'!$E$2:$E$201,'4. Number of trades exchanged'!J$2)</f>
        <v>2</v>
      </c>
      <c r="K12" s="22">
        <f xml:space="preserve"> COUNTIFS('1. My trades'!$C$2:$C$201,'4. Number of trades exchanged'!$B12,'1. My trades'!$E$2:$E$201,'4. Number of trades exchanged'!K$2)</f>
        <v>1</v>
      </c>
      <c r="L12" s="22">
        <f xml:space="preserve"> COUNTIFS('1. My trades'!$C$2:$C$201,'4. Number of trades exchanged'!$B12,'1. My trades'!$E$2:$E$201,'4. Number of trades exchanged'!L$2)</f>
        <v>0</v>
      </c>
      <c r="M12" s="22">
        <f t="shared" si="0"/>
        <v>8</v>
      </c>
      <c r="O12" s="37" t="str">
        <f>B4</f>
        <v>Iran</v>
      </c>
      <c r="P12" s="37">
        <f>SUM(C4:J4)</f>
        <v>7</v>
      </c>
      <c r="Q12" s="37"/>
    </row>
    <row r="13" spans="1:18" ht="18">
      <c r="A13" s="50"/>
      <c r="B13" s="49" t="str">
        <v>Hong Kong</v>
      </c>
      <c r="C13" s="22">
        <f xml:space="preserve"> COUNTIFS('1. My trades'!$C$2:$C$201,'4. Number of trades exchanged'!$B13,'1. My trades'!$E$2:$E$201,'4. Number of trades exchanged'!C$2)</f>
        <v>0</v>
      </c>
      <c r="D13" s="22">
        <f xml:space="preserve"> COUNTIFS('1. My trades'!$C$2:$C$201,'4. Number of trades exchanged'!$B13,'1. My trades'!$E$2:$E$201,'4. Number of trades exchanged'!D$2)</f>
        <v>0</v>
      </c>
      <c r="E13" s="22">
        <f xml:space="preserve"> COUNTIFS('1. My trades'!$C$2:$C$201,'4. Number of trades exchanged'!$B13,'1. My trades'!$E$2:$E$201,'4. Number of trades exchanged'!E$2)</f>
        <v>0</v>
      </c>
      <c r="F13" s="22">
        <f xml:space="preserve"> COUNTIFS('1. My trades'!$C$2:$C$201,'4. Number of trades exchanged'!$B13,'1. My trades'!$E$2:$E$201,'4. Number of trades exchanged'!F$2)</f>
        <v>0</v>
      </c>
      <c r="G13" s="22">
        <f xml:space="preserve"> COUNTIFS('1. My trades'!$C$2:$C$201,'4. Number of trades exchanged'!$B13,'1. My trades'!$E$2:$E$201,'4. Number of trades exchanged'!G$2)</f>
        <v>3</v>
      </c>
      <c r="H13" s="22">
        <f xml:space="preserve"> COUNTIFS('1. My trades'!$C$2:$C$201,'4. Number of trades exchanged'!$B13,'1. My trades'!$E$2:$E$201,'4. Number of trades exchanged'!H$2)</f>
        <v>1</v>
      </c>
      <c r="I13" s="22">
        <f xml:space="preserve"> COUNTIFS('1. My trades'!$C$2:$C$201,'4. Number of trades exchanged'!$B13,'1. My trades'!$E$2:$E$201,'4. Number of trades exchanged'!I$2)</f>
        <v>2</v>
      </c>
      <c r="J13" s="22">
        <f xml:space="preserve"> COUNTIFS('1. My trades'!$C$2:$C$201,'4. Number of trades exchanged'!$B13,'1. My trades'!$E$2:$E$201,'4. Number of trades exchanged'!J$2)</f>
        <v>0</v>
      </c>
      <c r="K13" s="22">
        <f xml:space="preserve"> COUNTIFS('1. My trades'!$C$2:$C$201,'4. Number of trades exchanged'!$B13,'1. My trades'!$E$2:$E$201,'4. Number of trades exchanged'!K$2)</f>
        <v>1</v>
      </c>
      <c r="L13" s="22">
        <f xml:space="preserve"> COUNTIFS('1. My trades'!$C$2:$C$201,'4. Number of trades exchanged'!$B13,'1. My trades'!$E$2:$E$201,'4. Number of trades exchanged'!L$2)</f>
        <v>1</v>
      </c>
      <c r="M13" s="22">
        <f t="shared" si="0"/>
        <v>8</v>
      </c>
      <c r="O13" s="37" t="str">
        <f>B7</f>
        <v>South Korea</v>
      </c>
      <c r="P13" s="22">
        <f>SUM(C7:J7)</f>
        <v>8</v>
      </c>
      <c r="Q13" s="37"/>
    </row>
    <row r="14" spans="1:18" ht="18">
      <c r="A14" s="50"/>
      <c r="B14" s="49" t="str">
        <v>China</v>
      </c>
      <c r="C14" s="22">
        <f xml:space="preserve"> COUNTIFS('1. My trades'!$C$2:$C$201,'4. Number of trades exchanged'!$B14,'1. My trades'!$E$2:$E$201,'4. Number of trades exchanged'!C$2)</f>
        <v>2</v>
      </c>
      <c r="D14" s="22">
        <f xml:space="preserve"> COUNTIFS('1. My trades'!$C$2:$C$201,'4. Number of trades exchanged'!$B14,'1. My trades'!$E$2:$E$201,'4. Number of trades exchanged'!D$2)</f>
        <v>1</v>
      </c>
      <c r="E14" s="22">
        <f xml:space="preserve"> COUNTIFS('1. My trades'!$C$2:$C$201,'4. Number of trades exchanged'!$B14,'1. My trades'!$E$2:$E$201,'4. Number of trades exchanged'!E$2)</f>
        <v>1</v>
      </c>
      <c r="F14" s="22">
        <f xml:space="preserve"> COUNTIFS('1. My trades'!$C$2:$C$201,'4. Number of trades exchanged'!$B14,'1. My trades'!$E$2:$E$201,'4. Number of trades exchanged'!F$2)</f>
        <v>6</v>
      </c>
      <c r="G14" s="22">
        <f xml:space="preserve"> COUNTIFS('1. My trades'!$C$2:$C$201,'4. Number of trades exchanged'!$B14,'1. My trades'!$E$2:$E$201,'4. Number of trades exchanged'!G$2)</f>
        <v>1</v>
      </c>
      <c r="H14" s="22">
        <f xml:space="preserve"> COUNTIFS('1. My trades'!$C$2:$C$201,'4. Number of trades exchanged'!$B14,'1. My trades'!$E$2:$E$201,'4. Number of trades exchanged'!H$2)</f>
        <v>2</v>
      </c>
      <c r="I14" s="22">
        <f xml:space="preserve"> COUNTIFS('1. My trades'!$C$2:$C$201,'4. Number of trades exchanged'!$B14,'1. My trades'!$E$2:$E$201,'4. Number of trades exchanged'!I$2)</f>
        <v>0</v>
      </c>
      <c r="J14" s="22">
        <f xml:space="preserve"> COUNTIFS('1. My trades'!$C$2:$C$201,'4. Number of trades exchanged'!$B14,'1. My trades'!$E$2:$E$201,'4. Number of trades exchanged'!J$2)</f>
        <v>1</v>
      </c>
      <c r="K14" s="22">
        <f xml:space="preserve"> COUNTIFS('1. My trades'!$C$2:$C$201,'4. Number of trades exchanged'!$B14,'1. My trades'!$E$2:$E$201,'4. Number of trades exchanged'!K$2)</f>
        <v>2</v>
      </c>
      <c r="L14" s="22">
        <f xml:space="preserve"> COUNTIFS('1. My trades'!$C$2:$C$201,'4. Number of trades exchanged'!$B14,'1. My trades'!$E$2:$E$201,'4. Number of trades exchanged'!L$2)</f>
        <v>0</v>
      </c>
      <c r="M14" s="22">
        <f t="shared" si="0"/>
        <v>16</v>
      </c>
      <c r="O14" s="37" t="str">
        <f>B11</f>
        <v>Saudi Arabia</v>
      </c>
      <c r="P14" s="22">
        <f>SUM(C11:J11)</f>
        <v>8</v>
      </c>
      <c r="Q14" s="37"/>
    </row>
    <row r="15" spans="1:18" ht="18">
      <c r="A15" s="50"/>
      <c r="B15" s="49" t="str">
        <v>United Kingdom</v>
      </c>
      <c r="C15" s="22">
        <f xml:space="preserve"> COUNTIFS('1. My trades'!$C$2:$C$201,'4. Number of trades exchanged'!$B15,'1. My trades'!$E$2:$E$201,'4. Number of trades exchanged'!C$2)</f>
        <v>1</v>
      </c>
      <c r="D15" s="22">
        <f xml:space="preserve"> COUNTIFS('1. My trades'!$C$2:$C$201,'4. Number of trades exchanged'!$B15,'1. My trades'!$E$2:$E$201,'4. Number of trades exchanged'!D$2)</f>
        <v>2</v>
      </c>
      <c r="E15" s="22">
        <f xml:space="preserve"> COUNTIFS('1. My trades'!$C$2:$C$201,'4. Number of trades exchanged'!$B15,'1. My trades'!$E$2:$E$201,'4. Number of trades exchanged'!E$2)</f>
        <v>0</v>
      </c>
      <c r="F15" s="22">
        <f xml:space="preserve"> COUNTIFS('1. My trades'!$C$2:$C$201,'4. Number of trades exchanged'!$B15,'1. My trades'!$E$2:$E$201,'4. Number of trades exchanged'!F$2)</f>
        <v>1</v>
      </c>
      <c r="G15" s="22">
        <f xml:space="preserve"> COUNTIFS('1. My trades'!$C$2:$C$201,'4. Number of trades exchanged'!$B15,'1. My trades'!$E$2:$E$201,'4. Number of trades exchanged'!G$2)</f>
        <v>0</v>
      </c>
      <c r="H15" s="22">
        <f xml:space="preserve"> COUNTIFS('1. My trades'!$C$2:$C$201,'4. Number of trades exchanged'!$B15,'1. My trades'!$E$2:$E$201,'4. Number of trades exchanged'!H$2)</f>
        <v>1</v>
      </c>
      <c r="I15" s="22">
        <f xml:space="preserve"> COUNTIFS('1. My trades'!$C$2:$C$201,'4. Number of trades exchanged'!$B15,'1. My trades'!$E$2:$E$201,'4. Number of trades exchanged'!I$2)</f>
        <v>2</v>
      </c>
      <c r="J15" s="22">
        <f xml:space="preserve"> COUNTIFS('1. My trades'!$C$2:$C$201,'4. Number of trades exchanged'!$B15,'1. My trades'!$E$2:$E$201,'4. Number of trades exchanged'!J$2)</f>
        <v>0</v>
      </c>
      <c r="K15" s="22">
        <f xml:space="preserve"> COUNTIFS('1. My trades'!$C$2:$C$201,'4. Number of trades exchanged'!$B15,'1. My trades'!$E$2:$E$201,'4. Number of trades exchanged'!K$2)</f>
        <v>1</v>
      </c>
      <c r="L15" s="22">
        <f xml:space="preserve"> COUNTIFS('1. My trades'!$C$2:$C$201,'4. Number of trades exchanged'!$B15,'1. My trades'!$E$2:$E$201,'4. Number of trades exchanged'!L$2)</f>
        <v>0</v>
      </c>
      <c r="M15" s="22">
        <f t="shared" si="0"/>
        <v>8</v>
      </c>
      <c r="O15" s="37" t="str">
        <f>B12</f>
        <v>Japan</v>
      </c>
      <c r="P15" s="22">
        <f xml:space="preserve"> SUM(C12:J12)</f>
        <v>7</v>
      </c>
      <c r="Q15" s="37"/>
    </row>
    <row r="16" spans="1:18" ht="18">
      <c r="A16" s="50"/>
      <c r="B16" s="49" t="str">
        <v>Brazil</v>
      </c>
      <c r="C16" s="22">
        <f xml:space="preserve"> COUNTIFS('1. My trades'!$C$2:$C$201,'4. Number of trades exchanged'!$B16,'1. My trades'!$E$2:$E$201,'4. Number of trades exchanged'!C$2)</f>
        <v>2</v>
      </c>
      <c r="D16" s="22">
        <f xml:space="preserve"> COUNTIFS('1. My trades'!$C$2:$C$201,'4. Number of trades exchanged'!$B16,'1. My trades'!$E$2:$E$201,'4. Number of trades exchanged'!D$2)</f>
        <v>3</v>
      </c>
      <c r="E16" s="22">
        <f xml:space="preserve"> COUNTIFS('1. My trades'!$C$2:$C$201,'4. Number of trades exchanged'!$B16,'1. My trades'!$E$2:$E$201,'4. Number of trades exchanged'!E$2)</f>
        <v>1</v>
      </c>
      <c r="F16" s="22">
        <f xml:space="preserve"> COUNTIFS('1. My trades'!$C$2:$C$201,'4. Number of trades exchanged'!$B16,'1. My trades'!$E$2:$E$201,'4. Number of trades exchanged'!F$2)</f>
        <v>1</v>
      </c>
      <c r="G16" s="22">
        <f xml:space="preserve"> COUNTIFS('1. My trades'!$C$2:$C$201,'4. Number of trades exchanged'!$B16,'1. My trades'!$E$2:$E$201,'4. Number of trades exchanged'!G$2)</f>
        <v>0</v>
      </c>
      <c r="H16" s="22">
        <f xml:space="preserve"> COUNTIFS('1. My trades'!$C$2:$C$201,'4. Number of trades exchanged'!$B16,'1. My trades'!$E$2:$E$201,'4. Number of trades exchanged'!H$2)</f>
        <v>1</v>
      </c>
      <c r="I16" s="22">
        <f xml:space="preserve"> COUNTIFS('1. My trades'!$C$2:$C$201,'4. Number of trades exchanged'!$B16,'1. My trades'!$E$2:$E$201,'4. Number of trades exchanged'!I$2)</f>
        <v>4</v>
      </c>
      <c r="J16" s="22">
        <f xml:space="preserve"> COUNTIFS('1. My trades'!$C$2:$C$201,'4. Number of trades exchanged'!$B16,'1. My trades'!$E$2:$E$201,'4. Number of trades exchanged'!J$2)</f>
        <v>2</v>
      </c>
      <c r="K16" s="22">
        <f xml:space="preserve"> COUNTIFS('1. My trades'!$C$2:$C$201,'4. Number of trades exchanged'!$B16,'1. My trades'!$E$2:$E$201,'4. Number of trades exchanged'!K$2)</f>
        <v>2</v>
      </c>
      <c r="L16" s="22">
        <f xml:space="preserve"> COUNTIFS('1. My trades'!$C$2:$C$201,'4. Number of trades exchanged'!$B16,'1. My trades'!$E$2:$E$201,'4. Number of trades exchanged'!L$2)</f>
        <v>0</v>
      </c>
      <c r="M16" s="22">
        <f t="shared" si="0"/>
        <v>16</v>
      </c>
      <c r="O16" s="37" t="str">
        <f>B13</f>
        <v>Hong Kong</v>
      </c>
      <c r="P16" s="22">
        <f xml:space="preserve"> SUM(C13:J13)</f>
        <v>6</v>
      </c>
      <c r="Q16" s="37"/>
    </row>
    <row r="17" spans="1:17" ht="18">
      <c r="A17" s="50"/>
      <c r="B17" s="49" t="str">
        <v>United States</v>
      </c>
      <c r="C17" s="22">
        <f xml:space="preserve"> COUNTIFS('1. My trades'!$C$2:$C$201,'4. Number of trades exchanged'!$B17,'1. My trades'!$E$2:$E$201,'4. Number of trades exchanged'!C$2)</f>
        <v>2</v>
      </c>
      <c r="D17" s="22">
        <f xml:space="preserve"> COUNTIFS('1. My trades'!$C$2:$C$201,'4. Number of trades exchanged'!$B17,'1. My trades'!$E$2:$E$201,'4. Number of trades exchanged'!D$2)</f>
        <v>1</v>
      </c>
      <c r="E17" s="22">
        <f xml:space="preserve"> COUNTIFS('1. My trades'!$C$2:$C$201,'4. Number of trades exchanged'!$B17,'1. My trades'!$E$2:$E$201,'4. Number of trades exchanged'!E$2)</f>
        <v>3</v>
      </c>
      <c r="F17" s="22">
        <f xml:space="preserve"> COUNTIFS('1. My trades'!$C$2:$C$201,'4. Number of trades exchanged'!$B17,'1. My trades'!$E$2:$E$201,'4. Number of trades exchanged'!F$2)</f>
        <v>2</v>
      </c>
      <c r="G17" s="22">
        <f xml:space="preserve"> COUNTIFS('1. My trades'!$C$2:$C$201,'4. Number of trades exchanged'!$B17,'1. My trades'!$E$2:$E$201,'4. Number of trades exchanged'!G$2)</f>
        <v>0</v>
      </c>
      <c r="H17" s="22">
        <f xml:space="preserve"> COUNTIFS('1. My trades'!$C$2:$C$201,'4. Number of trades exchanged'!$B17,'1. My trades'!$E$2:$E$201,'4. Number of trades exchanged'!H$2)</f>
        <v>1</v>
      </c>
      <c r="I17" s="22">
        <f xml:space="preserve"> COUNTIFS('1. My trades'!$C$2:$C$201,'4. Number of trades exchanged'!$B17,'1. My trades'!$E$2:$E$201,'4. Number of trades exchanged'!I$2)</f>
        <v>1</v>
      </c>
      <c r="J17" s="22">
        <f xml:space="preserve"> COUNTIFS('1. My trades'!$C$2:$C$201,'4. Number of trades exchanged'!$B17,'1. My trades'!$E$2:$E$201,'4. Number of trades exchanged'!J$2)</f>
        <v>3</v>
      </c>
      <c r="K17" s="22">
        <f xml:space="preserve"> COUNTIFS('1. My trades'!$C$2:$C$201,'4. Number of trades exchanged'!$B17,'1. My trades'!$E$2:$E$201,'4. Number of trades exchanged'!K$2)</f>
        <v>0</v>
      </c>
      <c r="L17" s="22">
        <f xml:space="preserve"> COUNTIFS('1. My trades'!$C$2:$C$201,'4. Number of trades exchanged'!$B17,'1. My trades'!$E$2:$E$201,'4. Number of trades exchanged'!L$2)</f>
        <v>3</v>
      </c>
      <c r="M17" s="22">
        <f t="shared" si="0"/>
        <v>16</v>
      </c>
      <c r="O17" s="37" t="str">
        <f>B14</f>
        <v>China</v>
      </c>
      <c r="P17" s="22">
        <f>SUM(C14:J14)</f>
        <v>14</v>
      </c>
      <c r="Q17" s="37"/>
    </row>
    <row r="18" spans="1:17" ht="18">
      <c r="A18" s="50"/>
      <c r="B18" s="49" t="str">
        <v>Taiwan</v>
      </c>
      <c r="C18" s="22">
        <f xml:space="preserve"> COUNTIFS('1. My trades'!$C$2:$C$201,'4. Number of trades exchanged'!$B18,'1. My trades'!$E$2:$E$201,'4. Number of trades exchanged'!C$2)</f>
        <v>0</v>
      </c>
      <c r="D18" s="22">
        <f xml:space="preserve"> COUNTIFS('1. My trades'!$C$2:$C$201,'4. Number of trades exchanged'!$B18,'1. My trades'!$E$2:$E$201,'4. Number of trades exchanged'!D$2)</f>
        <v>0</v>
      </c>
      <c r="E18" s="22">
        <f xml:space="preserve"> COUNTIFS('1. My trades'!$C$2:$C$201,'4. Number of trades exchanged'!$B18,'1. My trades'!$E$2:$E$201,'4. Number of trades exchanged'!E$2)</f>
        <v>1</v>
      </c>
      <c r="F18" s="22">
        <f xml:space="preserve"> COUNTIFS('1. My trades'!$C$2:$C$201,'4. Number of trades exchanged'!$B18,'1. My trades'!$E$2:$E$201,'4. Number of trades exchanged'!F$2)</f>
        <v>1</v>
      </c>
      <c r="G18" s="22">
        <f xml:space="preserve"> COUNTIFS('1. My trades'!$C$2:$C$201,'4. Number of trades exchanged'!$B18,'1. My trades'!$E$2:$E$201,'4. Number of trades exchanged'!G$2)</f>
        <v>1</v>
      </c>
      <c r="H18" s="22">
        <f xml:space="preserve"> COUNTIFS('1. My trades'!$C$2:$C$201,'4. Number of trades exchanged'!$B18,'1. My trades'!$E$2:$E$201,'4. Number of trades exchanged'!H$2)</f>
        <v>0</v>
      </c>
      <c r="I18" s="22">
        <f xml:space="preserve"> COUNTIFS('1. My trades'!$C$2:$C$201,'4. Number of trades exchanged'!$B18,'1. My trades'!$E$2:$E$201,'4. Number of trades exchanged'!I$2)</f>
        <v>1</v>
      </c>
      <c r="J18" s="22">
        <f xml:space="preserve"> COUNTIFS('1. My trades'!$C$2:$C$201,'4. Number of trades exchanged'!$B18,'1. My trades'!$E$2:$E$201,'4. Number of trades exchanged'!J$2)</f>
        <v>0</v>
      </c>
      <c r="K18" s="22">
        <f xml:space="preserve"> COUNTIFS('1. My trades'!$C$2:$C$201,'4. Number of trades exchanged'!$B18,'1. My trades'!$E$2:$E$201,'4. Number of trades exchanged'!K$2)</f>
        <v>2</v>
      </c>
      <c r="L18" s="22">
        <f xml:space="preserve"> COUNTIFS('1. My trades'!$C$2:$C$201,'4. Number of trades exchanged'!$B18,'1. My trades'!$E$2:$E$201,'4. Number of trades exchanged'!L$2)</f>
        <v>2</v>
      </c>
      <c r="M18" s="22">
        <f t="shared" si="0"/>
        <v>8</v>
      </c>
      <c r="O18" s="37" t="s">
        <v>74</v>
      </c>
      <c r="P18" s="22">
        <f xml:space="preserve"> SUM(C18:J18)</f>
        <v>4</v>
      </c>
      <c r="Q18" s="37"/>
    </row>
    <row r="19" spans="1:17" ht="19" thickBot="1">
      <c r="A19" s="51"/>
      <c r="B19" s="49" t="str">
        <v>Australia</v>
      </c>
      <c r="C19" s="40">
        <f xml:space="preserve"> COUNTIFS('1. My trades'!$C$2:$C$201,'4. Number of trades exchanged'!$B19,'1. My trades'!$E$2:$E$201,'4. Number of trades exchanged'!C$2)</f>
        <v>3</v>
      </c>
      <c r="D19" s="40">
        <f xml:space="preserve"> COUNTIFS('1. My trades'!$C$2:$C$201,'4. Number of trades exchanged'!$B19,'1. My trades'!$E$2:$E$201,'4. Number of trades exchanged'!D$2)</f>
        <v>2</v>
      </c>
      <c r="E19" s="40">
        <f xml:space="preserve"> COUNTIFS('1. My trades'!$C$2:$C$201,'4. Number of trades exchanged'!$B19,'1. My trades'!$E$2:$E$201,'4. Number of trades exchanged'!E$2)</f>
        <v>1</v>
      </c>
      <c r="F19" s="40">
        <f xml:space="preserve"> COUNTIFS('1. My trades'!$C$2:$C$201,'4. Number of trades exchanged'!$B19,'1. My trades'!$E$2:$E$201,'4. Number of trades exchanged'!F$2)</f>
        <v>0</v>
      </c>
      <c r="G19" s="40">
        <f xml:space="preserve"> COUNTIFS('1. My trades'!$C$2:$C$201,'4. Number of trades exchanged'!$B19,'1. My trades'!$E$2:$E$201,'4. Number of trades exchanged'!G$2)</f>
        <v>3</v>
      </c>
      <c r="H19" s="40">
        <f xml:space="preserve"> COUNTIFS('1. My trades'!$C$2:$C$201,'4. Number of trades exchanged'!$B19,'1. My trades'!$E$2:$E$201,'4. Number of trades exchanged'!H$2)</f>
        <v>1</v>
      </c>
      <c r="I19" s="40">
        <f xml:space="preserve"> COUNTIFS('1. My trades'!$C$2:$C$201,'4. Number of trades exchanged'!$B19,'1. My trades'!$E$2:$E$201,'4. Number of trades exchanged'!I$2)</f>
        <v>3</v>
      </c>
      <c r="J19" s="40">
        <f xml:space="preserve"> COUNTIFS('1. My trades'!$C$2:$C$201,'4. Number of trades exchanged'!$B19,'1. My trades'!$E$2:$E$201,'4. Number of trades exchanged'!J$2)</f>
        <v>1</v>
      </c>
      <c r="K19" s="40">
        <f xml:space="preserve"> COUNTIFS('1. My trades'!$C$2:$C$201,'4. Number of trades exchanged'!$B19,'1. My trades'!$E$2:$E$201,'4. Number of trades exchanged'!K$2)</f>
        <v>0</v>
      </c>
      <c r="L19" s="40">
        <f xml:space="preserve"> COUNTIFS('1. My trades'!$C$2:$C$201,'4. Number of trades exchanged'!$B19,'1. My trades'!$E$2:$E$201,'4. Number of trades exchanged'!L$2)</f>
        <v>2</v>
      </c>
      <c r="M19" s="22">
        <f t="shared" si="0"/>
        <v>16</v>
      </c>
      <c r="O19" s="37" t="s">
        <v>269</v>
      </c>
      <c r="P19" s="22">
        <f>SUM(P11:P18)</f>
        <v>74</v>
      </c>
      <c r="Q19" s="22">
        <f>M20</f>
        <v>200</v>
      </c>
    </row>
    <row r="20" spans="1:17" ht="16" customHeight="1" thickTop="1">
      <c r="B20" s="74" t="s">
        <v>265</v>
      </c>
      <c r="C20" s="48">
        <f xml:space="preserve"> SUM(C3:C19)</f>
        <v>26</v>
      </c>
      <c r="D20" s="48">
        <f t="shared" ref="D20:L20" si="1" xml:space="preserve"> SUM(D3:D19)</f>
        <v>22</v>
      </c>
      <c r="E20" s="48">
        <f t="shared" si="1"/>
        <v>21</v>
      </c>
      <c r="F20" s="48">
        <f t="shared" si="1"/>
        <v>18</v>
      </c>
      <c r="G20" s="48">
        <f t="shared" si="1"/>
        <v>21</v>
      </c>
      <c r="H20" s="48">
        <f t="shared" si="1"/>
        <v>27</v>
      </c>
      <c r="I20" s="48">
        <f t="shared" si="1"/>
        <v>20</v>
      </c>
      <c r="J20" s="48">
        <f t="shared" si="1"/>
        <v>14</v>
      </c>
      <c r="K20" s="48">
        <f t="shared" si="1"/>
        <v>15</v>
      </c>
      <c r="L20" s="48">
        <f t="shared" si="1"/>
        <v>16</v>
      </c>
      <c r="M20" s="54">
        <f xml:space="preserve"> SUM(C20:L20)</f>
        <v>200</v>
      </c>
    </row>
    <row r="21" spans="1:17" ht="18" customHeight="1">
      <c r="O21" s="71"/>
      <c r="P21" s="71"/>
    </row>
    <row r="22" spans="1:17" s="21" customFormat="1" ht="18" customHeight="1">
      <c r="O22" s="58" t="s">
        <v>271</v>
      </c>
      <c r="P22" s="62">
        <f>P19/Q19</f>
        <v>0.37</v>
      </c>
    </row>
    <row r="28" spans="1:17">
      <c r="I28" s="36"/>
    </row>
  </sheetData>
  <autoFilter ref="B2:L2" xr:uid="{F54A1B81-D9C0-C847-9E3C-C7EE79DA70C3}"/>
  <mergeCells count="3">
    <mergeCell ref="C1:L1"/>
    <mergeCell ref="A1:B2"/>
    <mergeCell ref="O21:P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My trades</vt:lpstr>
      <vt:lpstr>1. My trades</vt:lpstr>
      <vt:lpstr>2. Stock exchanges</vt:lpstr>
      <vt:lpstr>3. Profit insights</vt:lpstr>
      <vt:lpstr>4. 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Caterina Tasinato</cp:lastModifiedBy>
  <cp:revision/>
  <dcterms:created xsi:type="dcterms:W3CDTF">2023-05-26T15:43:04Z</dcterms:created>
  <dcterms:modified xsi:type="dcterms:W3CDTF">2024-03-18T15:17:38Z</dcterms:modified>
  <cp:category/>
  <cp:contentStatus/>
</cp:coreProperties>
</file>