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thy_kath/Documents/GitHub/Marketing Portfolio/Excel/"/>
    </mc:Choice>
  </mc:AlternateContent>
  <xr:revisionPtr revIDLastSave="0" documentId="13_ncr:1_{5C7C557F-BE80-FB47-9900-DBA49D0540A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ase 1-4" sheetId="7" r:id="rId1"/>
    <sheet name="2 Working" sheetId="9" r:id="rId2"/>
    <sheet name="1-3 Answer" sheetId="5" r:id="rId3"/>
    <sheet name="Copywriting" sheetId="3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H22" i="9"/>
  <c r="H23" i="9"/>
  <c r="H24" i="9"/>
  <c r="H25" i="9"/>
  <c r="H26" i="9"/>
  <c r="H27" i="9"/>
  <c r="H28" i="9"/>
  <c r="H29" i="9"/>
  <c r="H30" i="9"/>
  <c r="H31" i="9"/>
  <c r="H32" i="9"/>
  <c r="C33" i="9"/>
  <c r="C32" i="9" s="1"/>
  <c r="H33" i="9"/>
  <c r="I33" i="9"/>
  <c r="B34" i="9"/>
  <c r="C34" i="9"/>
  <c r="H34" i="9"/>
  <c r="I34" i="9"/>
  <c r="B35" i="9"/>
  <c r="H35" i="9"/>
  <c r="I35" i="9"/>
  <c r="B10" i="9"/>
  <c r="C43" i="7"/>
  <c r="C42" i="7"/>
  <c r="C41" i="7"/>
  <c r="C40" i="7"/>
  <c r="C39" i="7"/>
  <c r="F34" i="7"/>
  <c r="F33" i="7"/>
  <c r="F32" i="7"/>
  <c r="F31" i="7"/>
  <c r="F30" i="7"/>
  <c r="F29" i="7"/>
  <c r="F28" i="7"/>
  <c r="F27" i="7"/>
  <c r="P14" i="7"/>
  <c r="O13" i="7"/>
  <c r="O14" i="7" s="1"/>
  <c r="P12" i="7"/>
  <c r="C7" i="7"/>
  <c r="C6" i="7"/>
  <c r="C5" i="7"/>
  <c r="C4" i="7"/>
  <c r="A11" i="5" l="1"/>
  <c r="A3" i="5"/>
  <c r="B3" i="5"/>
  <c r="A4" i="5"/>
  <c r="B4" i="5"/>
  <c r="A5" i="5"/>
  <c r="B5" i="5"/>
  <c r="A12" i="5"/>
  <c r="A10" i="5"/>
  <c r="B10" i="5"/>
  <c r="B11" i="5"/>
  <c r="B12" i="5"/>
  <c r="B32" i="9"/>
  <c r="C31" i="9"/>
  <c r="I32" i="9"/>
  <c r="B33" i="9"/>
  <c r="N13" i="7"/>
  <c r="O12" i="7"/>
  <c r="I31" i="9" l="1"/>
  <c r="C30" i="9"/>
  <c r="B31" i="9"/>
  <c r="N14" i="7"/>
  <c r="N12" i="7"/>
  <c r="M13" i="7"/>
  <c r="B30" i="9" l="1"/>
  <c r="I30" i="9"/>
  <c r="C29" i="9"/>
  <c r="M14" i="7"/>
  <c r="M12" i="7"/>
  <c r="L13" i="7"/>
  <c r="I29" i="9" l="1"/>
  <c r="C28" i="9"/>
  <c r="B29" i="9"/>
  <c r="K13" i="7"/>
  <c r="L14" i="7"/>
  <c r="L12" i="7"/>
  <c r="B28" i="9" l="1"/>
  <c r="I28" i="9"/>
  <c r="C27" i="9"/>
  <c r="J13" i="7"/>
  <c r="K14" i="7"/>
  <c r="K12" i="7"/>
  <c r="I27" i="9" l="1"/>
  <c r="C26" i="9"/>
  <c r="B27" i="9"/>
  <c r="I13" i="7"/>
  <c r="J14" i="7"/>
  <c r="J12" i="7"/>
  <c r="B26" i="9" l="1"/>
  <c r="C25" i="9"/>
  <c r="I26" i="9"/>
  <c r="I12" i="7"/>
  <c r="H13" i="7"/>
  <c r="I14" i="7"/>
  <c r="B25" i="9" l="1"/>
  <c r="C24" i="9"/>
  <c r="I25" i="9"/>
  <c r="H12" i="7"/>
  <c r="G13" i="7"/>
  <c r="H14" i="7"/>
  <c r="B24" i="9" l="1"/>
  <c r="I24" i="9"/>
  <c r="C23" i="9"/>
  <c r="G12" i="7"/>
  <c r="F13" i="7"/>
  <c r="G14" i="7"/>
  <c r="I23" i="9" l="1"/>
  <c r="C22" i="9"/>
  <c r="B23" i="9"/>
  <c r="F14" i="7"/>
  <c r="F12" i="7"/>
  <c r="E13" i="7"/>
  <c r="B22" i="9" l="1"/>
  <c r="I22" i="9"/>
  <c r="E14" i="7"/>
  <c r="E12" i="7"/>
  <c r="D13" i="7"/>
  <c r="C13" i="7" l="1"/>
  <c r="D14" i="7"/>
  <c r="D12" i="7"/>
  <c r="C14" i="7" l="1"/>
  <c r="C12" i="7"/>
</calcChain>
</file>

<file path=xl/sharedStrings.xml><?xml version="1.0" encoding="utf-8"?>
<sst xmlns="http://schemas.openxmlformats.org/spreadsheetml/2006/main" count="112" uniqueCount="95">
  <si>
    <t>Impressions</t>
  </si>
  <si>
    <t>Clicks</t>
  </si>
  <si>
    <t>Click rate</t>
  </si>
  <si>
    <t>Case II</t>
  </si>
  <si>
    <t>Week</t>
  </si>
  <si>
    <t>Channel</t>
  </si>
  <si>
    <t>Event Type</t>
  </si>
  <si>
    <t>Push Notif</t>
  </si>
  <si>
    <t>Flash Sale</t>
  </si>
  <si>
    <t>Newsletter</t>
  </si>
  <si>
    <t>Bonus Missions</t>
  </si>
  <si>
    <t>Pop  up</t>
  </si>
  <si>
    <t>Must Have SKUs Highlights</t>
  </si>
  <si>
    <t>Questions:</t>
  </si>
  <si>
    <t>Answer</t>
  </si>
  <si>
    <t xml:space="preserve">1. Which day is the best day for flash sale based on channels </t>
  </si>
  <si>
    <t>2. Count the average daily click of pop up, newsletter, push notif</t>
  </si>
  <si>
    <t xml:space="preserve">3. Which day has the best performing of 3 channels? </t>
  </si>
  <si>
    <t>Title</t>
  </si>
  <si>
    <t>Message</t>
  </si>
  <si>
    <t>Start Date</t>
  </si>
  <si>
    <t>Total impressions</t>
  </si>
  <si>
    <t>Total Clicks</t>
  </si>
  <si>
    <t>1. Create a table consist of  top 3 highest CTR PN with its PN title, PN message</t>
  </si>
  <si>
    <t>Promo TERBESAR Trip.com✨</t>
  </si>
  <si>
    <t>2. Create a table consist of  top 3 lowest CTR PN with its PN title, PN message</t>
  </si>
  <si>
    <t>Cashback 10% di Watsons😍</t>
  </si>
  <si>
    <t>Belanja apa aja hari ini di Watsons, pasti Cashback 10% + bonus s/d 125rb dari misi. Yuk checkout di sini🛒</t>
  </si>
  <si>
    <t>3. Please provide summary in one or two sentences based on your findings from poin 1 and 2</t>
  </si>
  <si>
    <t>Liburan hemat s/d 80%😱</t>
  </si>
  <si>
    <t>Keranjangmu di Shopee penuh🚨</t>
  </si>
  <si>
    <t>Biar keranjang gak penuh, buat link produk dan checkout sekarang di Shopee! Cashback lagi naik s/d 7% + bonus Cashback s/d 6rb dari misi😍</t>
  </si>
  <si>
    <t>Cashback 4% di Traveloka</t>
  </si>
  <si>
    <t>Buruan belanja sekarang juga pakai kode BEGADANG2 😉</t>
  </si>
  <si>
    <t>Lazada Cashback 1.25%</t>
  </si>
  <si>
    <t>Belanja pertamamu di Lazada, bisa dapat Cashback s/d 1.25% hari ini. Yuk checkout sekarang🛒</t>
  </si>
  <si>
    <t>Cashbacknya siap diambil🤗</t>
  </si>
  <si>
    <t>Mau terbang kemana aja, pasti dapat Cashback s/d 5.5% di Agoda. Yuk pesan sekarang🫡</t>
  </si>
  <si>
    <t>Cashback 30% untukmu🔥</t>
  </si>
  <si>
    <t>Kesempatan gak datang dua kali bisa beli sembako dapet Super Cashback 30% s/d 30rb🤑, beli sekarang sebelum kehabisan💨</t>
  </si>
  <si>
    <t>Column A</t>
  </si>
  <si>
    <t>Column B</t>
  </si>
  <si>
    <t>I/N</t>
  </si>
  <si>
    <t>Write I for Identical, N for not Identical</t>
  </si>
  <si>
    <t>521.+,7*,-072</t>
  </si>
  <si>
    <t>521.+-,7.*-072</t>
  </si>
  <si>
    <t>Brand</t>
  </si>
  <si>
    <t>Promotion</t>
  </si>
  <si>
    <t>PN Title</t>
  </si>
  <si>
    <t>PN body</t>
  </si>
  <si>
    <t>Uniqlo</t>
  </si>
  <si>
    <t>Promo T-shirt 120rb + Cashback 50k</t>
  </si>
  <si>
    <t>Adidas</t>
  </si>
  <si>
    <t>New launch Ultra Boost + Cashback 100k</t>
  </si>
  <si>
    <t>Watsons</t>
  </si>
  <si>
    <t>10k discount every weekend using SHOPBACKJULY promo code + Cashback 75k</t>
  </si>
  <si>
    <t>Shopee</t>
  </si>
  <si>
    <t>Cashback 10k for making 5 orders</t>
  </si>
  <si>
    <t>Thursday</t>
  </si>
  <si>
    <t>CTR PN</t>
  </si>
  <si>
    <t>2) TOP 3 LOWEST CTR PN</t>
  </si>
  <si>
    <t>1) TOP 3 HIGHEST CTR PN</t>
  </si>
  <si>
    <t>3) SUMMARY BASED ON POINTS 1-2</t>
  </si>
  <si>
    <t>First, we see that titles in the top 3 highest CTR PN all have an emoji in it while not all of the top 3 lowest PN has an emoji. This may indicate that there is a positive relationship between emoji usage and consumers clicking</t>
  </si>
  <si>
    <t>Second, 2/3 of the top 3 highest CTR PN all contain high value offers (80% and 30%) while lowest 3 CTR PN contain low value offers. Thus, we may infer that customers are more responsive to offers perceived providing great value.</t>
  </si>
  <si>
    <t>Third, we can see that the top 3 lowest CTR PN all provide common offers that provides little new knowledge or benefit. For example, the lowest CTR PN provided an offer of 1.25% cashback and the second lowest CTR PN was simply reminding that their shopping cart is full. Thus, they do not stand out nor incentivize users to engage.</t>
  </si>
  <si>
    <t>Tee Time is Now!👕</t>
  </si>
  <si>
    <t>Boost Your Run!👟</t>
  </si>
  <si>
    <t>Catch the new Ultra Boost launch at Adidas with an incredible 100k cashback! Don't miss out!🌟</t>
  </si>
  <si>
    <t>Weekend Save!💸</t>
  </si>
  <si>
    <t>Use code SHOPBACKJULY for a 10k discount + 75k cashback every weekend at Watsons!🛍️</t>
  </si>
  <si>
    <t>Order &amp; Earn!💰</t>
  </si>
  <si>
    <t>Make 5 orders on Shopee this week and get a bonus 10k cashback! Time to shop!🎉</t>
  </si>
  <si>
    <r>
      <rPr>
        <sz val="11"/>
        <color rgb="FF000000"/>
        <rFont val="Arial"/>
        <family val="2"/>
      </rPr>
      <t xml:space="preserve">Yuk rencanakan liburan selanjutnya, bisa hemat s/d 80% + ada Cashback s/d 13% hari ini di </t>
    </r>
    <r>
      <rPr>
        <sz val="11"/>
        <color rgb="FF000000"/>
        <rFont val="Arial"/>
        <family val="2"/>
      </rPr>
      <t>Trip.com</t>
    </r>
    <r>
      <rPr>
        <sz val="11"/>
        <color rgb="FF000000"/>
        <rFont val="Arial"/>
        <family val="2"/>
      </rPr>
      <t>. Cek sini🙋‍♀️</t>
    </r>
  </si>
  <si>
    <r>
      <rPr>
        <sz val="11"/>
        <rFont val="Arial"/>
        <family val="2"/>
      </rPr>
      <t xml:space="preserve">Liburan ke luar negeri pasti lebih hemat lewat </t>
    </r>
    <r>
      <rPr>
        <u/>
        <sz val="11"/>
        <color rgb="FF1155CC"/>
        <rFont val="Arial"/>
        <family val="2"/>
      </rPr>
      <t>Trip.com</t>
    </r>
    <r>
      <rPr>
        <sz val="11"/>
        <rFont val="Arial"/>
        <family val="2"/>
      </rPr>
      <t>, ada diskon s/d 80% + Cashback s/d 15%😲. Pesan sekarang👉</t>
    </r>
  </si>
  <si>
    <t>Push Notif: 17831,14286
Newsletter: 499
Pop Up: 2905,86</t>
  </si>
  <si>
    <t>Day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</si>
  <si>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</si>
  <si>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</si>
  <si>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</si>
  <si>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</si>
  <si>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</si>
  <si>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</si>
  <si>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</si>
  <si>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</si>
  <si>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</si>
  <si>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Sum of Total Clicks</t>
  </si>
  <si>
    <t>Saturday</t>
  </si>
  <si>
    <t>Get Uniqlo T-shirts at just 120rb with a whopping 50k cashback!😍 Limited time, hurry!</t>
  </si>
  <si>
    <t>Calculating CTR</t>
  </si>
  <si>
    <t>Basic Info Gathering</t>
  </si>
  <si>
    <t>Objectives:</t>
  </si>
  <si>
    <t>Data Processing (Answers in tab 2 and 3)</t>
  </si>
  <si>
    <t>IF Function</t>
  </si>
  <si>
    <t>Copywriting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</si>
</sst>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&quot;mmm&quot; &quot;"/>
    <numFmt numFmtId="165" formatCode="m/d/yyyy"/>
  </numFmts>
  <fonts count="2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7"/>
      <color rgb="FF666666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FFFFFF"/>
      <name val="Arial"/>
      <family val="2"/>
      <scheme val="minor"/>
    </font>
    <font>
      <b/>
      <sz val="11"/>
      <color rgb="FFFFFFFF"/>
      <name val="Arial"/>
      <family val="2"/>
    </font>
    <font>
      <sz val="11"/>
      <color rgb="FFFFFFFF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u/>
      <sz val="11"/>
      <color rgb="FF1155CC"/>
      <name val="Arial"/>
      <family val="2"/>
    </font>
    <font>
      <sz val="10"/>
      <name val="Arial (Body)"/>
    </font>
    <font>
      <sz val="7"/>
      <name val="Arial (Body)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8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3" fontId="5" fillId="0" borderId="0" xfId="0" applyNumberFormat="1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4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10" fillId="2" borderId="0" xfId="1" applyFont="1" applyFill="1"/>
    <xf numFmtId="0" fontId="7" fillId="0" borderId="0" xfId="1" applyFont="1"/>
    <xf numFmtId="0" fontId="6" fillId="0" borderId="0" xfId="1"/>
    <xf numFmtId="0" fontId="7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2" fontId="7" fillId="3" borderId="0" xfId="1" applyNumberFormat="1" applyFont="1" applyFill="1"/>
    <xf numFmtId="3" fontId="7" fillId="0" borderId="0" xfId="1" applyNumberFormat="1" applyFont="1" applyAlignment="1">
      <alignment horizontal="center"/>
    </xf>
    <xf numFmtId="0" fontId="7" fillId="5" borderId="0" xfId="1" applyFont="1" applyFill="1"/>
    <xf numFmtId="0" fontId="15" fillId="5" borderId="0" xfId="1" applyFont="1" applyFill="1" applyAlignment="1">
      <alignment horizontal="center"/>
    </xf>
    <xf numFmtId="0" fontId="16" fillId="5" borderId="0" xfId="1" applyFont="1" applyFill="1" applyAlignment="1">
      <alignment horizontal="center" wrapText="1"/>
    </xf>
    <xf numFmtId="164" fontId="17" fillId="6" borderId="0" xfId="1" applyNumberFormat="1" applyFont="1" applyFill="1" applyAlignment="1">
      <alignment horizontal="center" wrapText="1"/>
    </xf>
    <xf numFmtId="0" fontId="17" fillId="7" borderId="0" xfId="1" applyFont="1" applyFill="1" applyAlignment="1">
      <alignment horizontal="center" wrapText="1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right"/>
    </xf>
    <xf numFmtId="0" fontId="11" fillId="0" borderId="0" xfId="1" applyFont="1" applyAlignment="1">
      <alignment wrapText="1"/>
    </xf>
    <xf numFmtId="0" fontId="10" fillId="3" borderId="0" xfId="1" applyFont="1" applyFill="1" applyAlignment="1">
      <alignment horizontal="center"/>
    </xf>
    <xf numFmtId="0" fontId="7" fillId="3" borderId="0" xfId="1" applyFont="1" applyFill="1" applyAlignment="1">
      <alignment horizontal="left"/>
    </xf>
    <xf numFmtId="0" fontId="7" fillId="0" borderId="0" xfId="1" applyFont="1" applyAlignment="1">
      <alignment wrapText="1"/>
    </xf>
    <xf numFmtId="2" fontId="7" fillId="3" borderId="0" xfId="1" applyNumberFormat="1" applyFont="1" applyFill="1" applyAlignment="1">
      <alignment horizontal="left" wrapText="1"/>
    </xf>
    <xf numFmtId="0" fontId="7" fillId="3" borderId="0" xfId="1" applyFont="1" applyFill="1"/>
    <xf numFmtId="0" fontId="10" fillId="2" borderId="1" xfId="1" applyFont="1" applyFill="1" applyBorder="1"/>
    <xf numFmtId="0" fontId="12" fillId="0" borderId="1" xfId="1" applyFont="1" applyBorder="1" applyAlignment="1">
      <alignment horizontal="right"/>
    </xf>
    <xf numFmtId="0" fontId="12" fillId="0" borderId="3" xfId="1" applyFont="1" applyBorder="1" applyAlignment="1">
      <alignment horizontal="right"/>
    </xf>
    <xf numFmtId="0" fontId="7" fillId="0" borderId="2" xfId="1" applyFont="1" applyBorder="1"/>
    <xf numFmtId="0" fontId="11" fillId="0" borderId="1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0" fillId="0" borderId="2" xfId="1" applyFont="1" applyBorder="1" applyAlignment="1">
      <alignment vertical="center"/>
    </xf>
    <xf numFmtId="0" fontId="12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0" fontId="12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2" fillId="0" borderId="1" xfId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2" fontId="7" fillId="0" borderId="2" xfId="1" applyNumberFormat="1" applyFont="1" applyBorder="1" applyAlignment="1">
      <alignment vertical="center"/>
    </xf>
    <xf numFmtId="0" fontId="12" fillId="0" borderId="0" xfId="1" applyFont="1" applyAlignment="1">
      <alignment horizontal="center" vertical="center"/>
    </xf>
    <xf numFmtId="3" fontId="12" fillId="0" borderId="1" xfId="1" applyNumberFormat="1" applyFont="1" applyBorder="1" applyAlignment="1">
      <alignment horizontal="center" vertical="center" wrapText="1"/>
    </xf>
    <xf numFmtId="3" fontId="18" fillId="0" borderId="1" xfId="1" applyNumberFormat="1" applyFont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7" fillId="3" borderId="0" xfId="1" applyFont="1" applyFill="1" applyAlignment="1">
      <alignment vertical="center"/>
    </xf>
    <xf numFmtId="2" fontId="7" fillId="0" borderId="0" xfId="1" applyNumberFormat="1" applyFont="1"/>
    <xf numFmtId="0" fontId="1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8" fillId="0" borderId="0" xfId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3" fontId="22" fillId="0" borderId="0" xfId="0" applyNumberFormat="1" applyFont="1" applyAlignment="1">
      <alignment horizontal="center" vertical="center"/>
    </xf>
    <xf numFmtId="0" fontId="3" fillId="0" borderId="0" xfId="1" applyFont="1" applyAlignment="1">
      <alignment wrapText="1"/>
    </xf>
    <xf numFmtId="0" fontId="16" fillId="0" borderId="0" xfId="1" applyFont="1" applyAlignment="1">
      <alignment vertical="center"/>
    </xf>
    <xf numFmtId="0" fontId="12" fillId="8" borderId="1" xfId="1" applyFont="1" applyFill="1" applyBorder="1" applyAlignment="1">
      <alignment horizontal="right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4" fillId="9" borderId="0" xfId="1" applyFont="1" applyFill="1" applyAlignment="1">
      <alignment horizontal="center" vertical="center"/>
    </xf>
    <xf numFmtId="0" fontId="13" fillId="10" borderId="0" xfId="1" applyFont="1" applyFill="1" applyAlignment="1">
      <alignment horizontal="center" vertical="center"/>
    </xf>
    <xf numFmtId="0" fontId="7" fillId="9" borderId="0" xfId="1" applyFont="1" applyFill="1" applyAlignment="1">
      <alignment horizontal="center" vertical="center"/>
    </xf>
    <xf numFmtId="0" fontId="8" fillId="8" borderId="0" xfId="0" applyFont="1" applyFill="1"/>
    <xf numFmtId="0" fontId="11" fillId="2" borderId="0" xfId="1" applyFont="1" applyFill="1" applyAlignment="1">
      <alignment horizontal="center" wrapText="1"/>
    </xf>
    <xf numFmtId="0" fontId="6" fillId="0" borderId="0" xfId="1"/>
    <xf numFmtId="0" fontId="16" fillId="6" borderId="0" xfId="1" applyFont="1" applyFill="1" applyAlignment="1">
      <alignment horizontal="center" wrapText="1"/>
    </xf>
  </cellXfs>
  <cellStyles count="2">
    <cellStyle name="Normal" xfId="0" builtinId="0"/>
    <cellStyle name="Normal 2" xfId="1" xr:uid="{C5AFEE99-CBA4-E644-8ACC-2237FF341A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 Analytics Sample.xlsx]2 Working!PivotTable2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Working'!$B$1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Working'!$A$2:$A$9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'2 Working'!$B$2:$B$9</c:f>
              <c:numCache>
                <c:formatCode>General</c:formatCode>
                <c:ptCount val="7"/>
                <c:pt idx="0">
                  <c:v>39976</c:v>
                </c:pt>
                <c:pt idx="1">
                  <c:v>52268</c:v>
                </c:pt>
                <c:pt idx="2">
                  <c:v>31458</c:v>
                </c:pt>
                <c:pt idx="3">
                  <c:v>39136</c:v>
                </c:pt>
                <c:pt idx="4">
                  <c:v>49511</c:v>
                </c:pt>
                <c:pt idx="5">
                  <c:v>26034</c:v>
                </c:pt>
                <c:pt idx="6">
                  <c:v>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B-C046-A756-F2A175C7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66496"/>
        <c:axId val="1217444736"/>
      </c:barChart>
      <c:catAx>
        <c:axId val="121756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444736"/>
        <c:crosses val="autoZero"/>
        <c:auto val="1"/>
        <c:lblAlgn val="ctr"/>
        <c:lblOffset val="100"/>
        <c:noMultiLvlLbl val="0"/>
      </c:catAx>
      <c:valAx>
        <c:axId val="12174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C3C11-44E0-622C-0835-BF25C15D3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6.943014236109" createdVersion="8" refreshedVersion="8" minRefreshableVersion="3" recordCount="14" xr:uid="{AC245978-4ED6-D44C-834F-5645BCCAA761}">
  <cacheSource type="worksheet">
    <worksheetSource ref="A1:A5" sheet="Case 1-4"/>
  </cacheSource>
  <cacheFields count="2">
    <cacheField name="Total Clicks" numFmtId="0">
      <sharedItems containsSemiMixedTypes="0" containsString="0" containsNumber="1" containsInteger="1" minValue="5238" maxValue="46223"/>
    </cacheField>
    <cacheField name="Day" numFmtId="0">
      <sharedItems count="7">
        <s v="Thu"/>
        <s v="Wed"/>
        <s v="Tue"/>
        <s v="Mon"/>
        <s v="Sun"/>
        <s v="Sat"/>
        <s v="Fr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8545"/>
    <x v="0"/>
  </r>
  <r>
    <n v="30987"/>
    <x v="1"/>
  </r>
  <r>
    <n v="26220"/>
    <x v="2"/>
  </r>
  <r>
    <n v="10785"/>
    <x v="3"/>
  </r>
  <r>
    <n v="10756"/>
    <x v="4"/>
  </r>
  <r>
    <n v="12698"/>
    <x v="5"/>
  </r>
  <r>
    <n v="10145"/>
    <x v="6"/>
  </r>
  <r>
    <n v="40966"/>
    <x v="0"/>
  </r>
  <r>
    <n v="8149"/>
    <x v="1"/>
  </r>
  <r>
    <n v="5238"/>
    <x v="2"/>
  </r>
  <r>
    <n v="41483"/>
    <x v="3"/>
  </r>
  <r>
    <n v="29220"/>
    <x v="4"/>
  </r>
  <r>
    <n v="46223"/>
    <x v="5"/>
  </r>
  <r>
    <n v="1588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F3358-AEE2-DD45-8738-9FE1A0980AA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dataField="1" showAll="0"/>
    <pivotField axis="axisRow" showAll="0">
      <items count="8">
        <item x="4"/>
        <item x="3"/>
        <item x="2"/>
        <item x="1"/>
        <item x="0"/>
        <item x="6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Click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trip.com/" TargetMode="External"/><Relationship Id="rId1" Type="http://schemas.openxmlformats.org/officeDocument/2006/relationships/hyperlink" Target="http://trip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1FE1-8D6D-9D4E-B112-712E28750CB4}">
  <sheetPr>
    <outlinePr summaryBelow="0" summaryRight="0"/>
  </sheetPr>
  <dimension ref="A1:Z999"/>
  <sheetViews>
    <sheetView tabSelected="1" topLeftCell="A20" zoomScale="93" workbookViewId="0">
      <selection activeCell="E21" sqref="E21"/>
    </sheetView>
  </sheetViews>
  <sheetFormatPr baseColWidth="10" defaultColWidth="12.6640625" defaultRowHeight="15.75" customHeight="1" x14ac:dyDescent="0.15"/>
  <cols>
    <col min="1" max="1" width="19.5" style="20" bestFit="1" customWidth="1"/>
    <col min="2" max="2" width="22.83203125" style="20" customWidth="1"/>
    <col min="3" max="5" width="12.6640625" style="20"/>
    <col min="6" max="6" width="13.83203125" style="20" bestFit="1" customWidth="1"/>
    <col min="7" max="7" width="19.83203125" style="20" customWidth="1"/>
    <col min="8" max="16384" width="12.6640625" style="20"/>
  </cols>
  <sheetData>
    <row r="1" spans="1:26" ht="15.75" customHeight="1" x14ac:dyDescent="0.15">
      <c r="A1" s="18" t="s">
        <v>89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15">
      <c r="A2" s="19" t="s">
        <v>0</v>
      </c>
      <c r="B2" s="21" t="s">
        <v>1</v>
      </c>
      <c r="C2" s="22" t="s">
        <v>2</v>
      </c>
      <c r="D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" x14ac:dyDescent="0.15">
      <c r="A3" s="21">
        <v>35792</v>
      </c>
      <c r="B3" s="21">
        <v>309</v>
      </c>
      <c r="C3" s="23">
        <f>B3/A3</f>
        <v>8.633214126061689E-3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 x14ac:dyDescent="0.15">
      <c r="A4" s="21">
        <v>17817</v>
      </c>
      <c r="B4" s="21">
        <v>112</v>
      </c>
      <c r="C4" s="23">
        <f>B4/A4</f>
        <v>6.2861312229892802E-3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 x14ac:dyDescent="0.15">
      <c r="A5" s="21">
        <v>35392</v>
      </c>
      <c r="B5" s="21">
        <v>1237</v>
      </c>
      <c r="C5" s="23">
        <f>B5/A5</f>
        <v>3.4951401446654609E-2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 x14ac:dyDescent="0.15">
      <c r="A6" s="21">
        <v>52205</v>
      </c>
      <c r="B6" s="21">
        <v>4783</v>
      </c>
      <c r="C6" s="23">
        <f>B6/A6</f>
        <v>9.1619576668901442E-2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 x14ac:dyDescent="0.15">
      <c r="A7" s="21">
        <v>33375</v>
      </c>
      <c r="B7" s="21">
        <v>12897</v>
      </c>
      <c r="C7" s="23">
        <f>B7/A7</f>
        <v>0.38642696629213485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 x14ac:dyDescent="0.15">
      <c r="A8" s="2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5.75" customHeight="1" x14ac:dyDescent="0.15">
      <c r="A9" s="2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5.75" customHeight="1" x14ac:dyDescent="0.1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5.75" customHeight="1" x14ac:dyDescent="0.15">
      <c r="A11" s="18" t="s">
        <v>90</v>
      </c>
      <c r="B11" s="19"/>
      <c r="C11" s="25"/>
      <c r="D11" s="25"/>
      <c r="E11" s="25"/>
      <c r="F11" s="25"/>
      <c r="G11" s="25"/>
      <c r="H11" s="25"/>
      <c r="I11" s="26" t="s">
        <v>4</v>
      </c>
      <c r="J11" s="25"/>
      <c r="K11" s="25"/>
      <c r="L11" s="25"/>
      <c r="M11" s="25"/>
      <c r="N11" s="25"/>
      <c r="O11" s="25"/>
      <c r="P11" s="25"/>
      <c r="Q11" s="19"/>
    </row>
    <row r="12" spans="1:26" ht="15.75" customHeight="1" x14ac:dyDescent="0.15">
      <c r="A12" s="82" t="s">
        <v>1</v>
      </c>
      <c r="B12" s="83"/>
      <c r="C12" s="27">
        <f t="shared" ref="C12:P12" si="0">WEEKNUM(C13)-WEEKNUM(EOMONTH(C13,-1)+1)+1</f>
        <v>3</v>
      </c>
      <c r="D12" s="27">
        <f t="shared" si="0"/>
        <v>3</v>
      </c>
      <c r="E12" s="27">
        <f t="shared" si="0"/>
        <v>3</v>
      </c>
      <c r="F12" s="27">
        <f t="shared" si="0"/>
        <v>3</v>
      </c>
      <c r="G12" s="27">
        <f t="shared" si="0"/>
        <v>3</v>
      </c>
      <c r="H12" s="27">
        <f t="shared" si="0"/>
        <v>2</v>
      </c>
      <c r="I12" s="27">
        <f t="shared" si="0"/>
        <v>2</v>
      </c>
      <c r="J12" s="27">
        <f t="shared" si="0"/>
        <v>2</v>
      </c>
      <c r="K12" s="27">
        <f t="shared" si="0"/>
        <v>2</v>
      </c>
      <c r="L12" s="27">
        <f t="shared" si="0"/>
        <v>2</v>
      </c>
      <c r="M12" s="27">
        <f t="shared" si="0"/>
        <v>2</v>
      </c>
      <c r="N12" s="27">
        <f t="shared" si="0"/>
        <v>2</v>
      </c>
      <c r="O12" s="27">
        <f t="shared" si="0"/>
        <v>1</v>
      </c>
      <c r="P12" s="27">
        <f t="shared" si="0"/>
        <v>1</v>
      </c>
      <c r="Q12" s="19"/>
    </row>
    <row r="13" spans="1:26" ht="15.75" customHeight="1" x14ac:dyDescent="0.15">
      <c r="A13" s="84" t="s">
        <v>5</v>
      </c>
      <c r="B13" s="84" t="s">
        <v>6</v>
      </c>
      <c r="C13" s="28">
        <f t="shared" ref="C13:O13" si="1">D13+1</f>
        <v>45491</v>
      </c>
      <c r="D13" s="28">
        <f t="shared" si="1"/>
        <v>45490</v>
      </c>
      <c r="E13" s="28">
        <f t="shared" si="1"/>
        <v>45489</v>
      </c>
      <c r="F13" s="28">
        <f t="shared" si="1"/>
        <v>45488</v>
      </c>
      <c r="G13" s="28">
        <f t="shared" si="1"/>
        <v>45487</v>
      </c>
      <c r="H13" s="28">
        <f t="shared" si="1"/>
        <v>45486</v>
      </c>
      <c r="I13" s="28">
        <f t="shared" si="1"/>
        <v>45485</v>
      </c>
      <c r="J13" s="28">
        <f t="shared" si="1"/>
        <v>45484</v>
      </c>
      <c r="K13" s="28">
        <f t="shared" si="1"/>
        <v>45483</v>
      </c>
      <c r="L13" s="28">
        <f t="shared" si="1"/>
        <v>45482</v>
      </c>
      <c r="M13" s="28">
        <f t="shared" si="1"/>
        <v>45481</v>
      </c>
      <c r="N13" s="28">
        <f t="shared" si="1"/>
        <v>45480</v>
      </c>
      <c r="O13" s="28">
        <f t="shared" si="1"/>
        <v>45479</v>
      </c>
      <c r="P13" s="28">
        <v>45478</v>
      </c>
      <c r="Q13" s="19"/>
    </row>
    <row r="14" spans="1:26" ht="15.75" customHeight="1" x14ac:dyDescent="0.15">
      <c r="A14" s="83"/>
      <c r="B14" s="83"/>
      <c r="C14" s="29" t="str">
        <f t="shared" ref="C14:P14" si="2">TEXT(C13,"ddd")</f>
        <v>Thu</v>
      </c>
      <c r="D14" s="29" t="str">
        <f t="shared" si="2"/>
        <v>Wed</v>
      </c>
      <c r="E14" s="29" t="str">
        <f t="shared" si="2"/>
        <v>Tue</v>
      </c>
      <c r="F14" s="29" t="str">
        <f t="shared" si="2"/>
        <v>Mon</v>
      </c>
      <c r="G14" s="29" t="str">
        <f t="shared" si="2"/>
        <v>Sun</v>
      </c>
      <c r="H14" s="29" t="str">
        <f t="shared" si="2"/>
        <v>Sat</v>
      </c>
      <c r="I14" s="29" t="str">
        <f t="shared" si="2"/>
        <v>Fri</v>
      </c>
      <c r="J14" s="29" t="str">
        <f t="shared" si="2"/>
        <v>Thu</v>
      </c>
      <c r="K14" s="29" t="str">
        <f t="shared" si="2"/>
        <v>Wed</v>
      </c>
      <c r="L14" s="29" t="str">
        <f t="shared" si="2"/>
        <v>Tue</v>
      </c>
      <c r="M14" s="29" t="str">
        <f t="shared" si="2"/>
        <v>Mon</v>
      </c>
      <c r="N14" s="29" t="str">
        <f t="shared" si="2"/>
        <v>Sun</v>
      </c>
      <c r="O14" s="29" t="str">
        <f t="shared" si="2"/>
        <v>Sat</v>
      </c>
      <c r="P14" s="29" t="str">
        <f t="shared" si="2"/>
        <v>Fri</v>
      </c>
      <c r="Q14" s="19"/>
    </row>
    <row r="15" spans="1:26" ht="15.75" customHeight="1" x14ac:dyDescent="0.15">
      <c r="A15" s="30" t="s">
        <v>7</v>
      </c>
      <c r="B15" s="30" t="s">
        <v>8</v>
      </c>
      <c r="C15" s="31">
        <v>557</v>
      </c>
      <c r="D15" s="31">
        <v>5398</v>
      </c>
      <c r="E15" s="31">
        <v>1543</v>
      </c>
      <c r="F15" s="31">
        <v>5455</v>
      </c>
      <c r="G15" s="31">
        <v>2134</v>
      </c>
      <c r="H15" s="31">
        <v>3456</v>
      </c>
      <c r="I15" s="31">
        <v>343</v>
      </c>
      <c r="J15" s="31">
        <v>5656</v>
      </c>
      <c r="K15" s="31">
        <v>121</v>
      </c>
      <c r="L15" s="31">
        <v>764</v>
      </c>
      <c r="M15" s="31">
        <v>4353</v>
      </c>
      <c r="N15" s="31">
        <v>5345</v>
      </c>
      <c r="O15" s="31">
        <v>3423</v>
      </c>
      <c r="P15" s="31">
        <v>2134</v>
      </c>
      <c r="Q15" s="19"/>
    </row>
    <row r="16" spans="1:26" ht="15.75" customHeight="1" x14ac:dyDescent="0.15">
      <c r="A16" s="30" t="s">
        <v>9</v>
      </c>
      <c r="B16" s="30" t="s">
        <v>10</v>
      </c>
      <c r="C16" s="31">
        <v>543</v>
      </c>
      <c r="D16" s="31">
        <v>355</v>
      </c>
      <c r="E16" s="31">
        <v>353</v>
      </c>
      <c r="F16" s="31">
        <v>676</v>
      </c>
      <c r="G16" s="31">
        <v>757</v>
      </c>
      <c r="H16" s="31">
        <v>656</v>
      </c>
      <c r="I16" s="31">
        <v>857</v>
      </c>
      <c r="J16" s="31">
        <v>754</v>
      </c>
      <c r="K16" s="31">
        <v>342</v>
      </c>
      <c r="L16" s="31">
        <v>121</v>
      </c>
      <c r="M16" s="31">
        <v>342</v>
      </c>
      <c r="N16" s="31">
        <v>453</v>
      </c>
      <c r="O16" s="31">
        <v>234</v>
      </c>
      <c r="P16" s="31">
        <v>543</v>
      </c>
      <c r="Q16" s="19"/>
    </row>
    <row r="17" spans="1:26" ht="15.75" customHeight="1" x14ac:dyDescent="0.15">
      <c r="A17" s="30" t="s">
        <v>11</v>
      </c>
      <c r="B17" s="30" t="s">
        <v>12</v>
      </c>
      <c r="C17" s="31">
        <v>7445</v>
      </c>
      <c r="D17" s="31">
        <v>25234</v>
      </c>
      <c r="E17" s="31">
        <v>24324</v>
      </c>
      <c r="F17" s="31">
        <v>4654</v>
      </c>
      <c r="G17" s="31">
        <v>7865</v>
      </c>
      <c r="H17" s="31">
        <v>8586</v>
      </c>
      <c r="I17" s="31">
        <v>8945</v>
      </c>
      <c r="J17" s="31">
        <v>34556</v>
      </c>
      <c r="K17" s="31">
        <v>7686</v>
      </c>
      <c r="L17" s="31">
        <v>4353</v>
      </c>
      <c r="M17" s="31">
        <v>36788</v>
      </c>
      <c r="N17" s="31">
        <v>23422</v>
      </c>
      <c r="O17" s="31">
        <v>42566</v>
      </c>
      <c r="P17" s="31">
        <v>13212</v>
      </c>
      <c r="Q17" s="19"/>
    </row>
    <row r="18" spans="1:26" ht="15.75" customHeight="1" x14ac:dyDescent="0.15">
      <c r="A18" s="30"/>
      <c r="B18" s="30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19"/>
    </row>
    <row r="19" spans="1:26" ht="15" x14ac:dyDescent="0.15">
      <c r="A19" s="33" t="s">
        <v>13</v>
      </c>
      <c r="B19" s="34" t="s">
        <v>14</v>
      </c>
      <c r="C19" s="19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19"/>
    </row>
    <row r="20" spans="1:26" ht="60" x14ac:dyDescent="0.15">
      <c r="A20" s="30" t="s">
        <v>15</v>
      </c>
      <c r="B20" s="35" t="s">
        <v>58</v>
      </c>
      <c r="C20" s="19"/>
      <c r="D20" s="19"/>
      <c r="E20" s="36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19"/>
    </row>
    <row r="21" spans="1:26" ht="45" x14ac:dyDescent="0.15">
      <c r="A21" s="30" t="s">
        <v>16</v>
      </c>
      <c r="B21" s="37" t="s">
        <v>75</v>
      </c>
      <c r="C21" s="62"/>
      <c r="D21" s="19"/>
      <c r="E21" s="19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19"/>
    </row>
    <row r="22" spans="1:26" ht="45" x14ac:dyDescent="0.15">
      <c r="A22" s="30" t="s">
        <v>17</v>
      </c>
      <c r="B22" s="35" t="s">
        <v>87</v>
      </c>
      <c r="C22" s="19"/>
      <c r="D22" s="19"/>
      <c r="E22" s="19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19"/>
    </row>
    <row r="23" spans="1:26" ht="15.75" customHeight="1" x14ac:dyDescent="0.15">
      <c r="A23" s="30"/>
      <c r="B23" s="38"/>
      <c r="C23" s="19"/>
      <c r="D23" s="19"/>
      <c r="E23" s="19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19"/>
    </row>
    <row r="24" spans="1:26" ht="15.75" customHeight="1" x14ac:dyDescent="0.15">
      <c r="A24" s="30"/>
      <c r="B24" s="30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19"/>
    </row>
    <row r="25" spans="1:26" ht="15.75" customHeight="1" x14ac:dyDescent="0.15">
      <c r="A25" s="39" t="s">
        <v>92</v>
      </c>
      <c r="B25" s="74"/>
      <c r="C25" s="40"/>
      <c r="D25" s="40"/>
      <c r="E25" s="41"/>
      <c r="F25" s="42"/>
      <c r="G25" s="72" t="s">
        <v>91</v>
      </c>
      <c r="H25" s="32"/>
      <c r="I25" s="32"/>
      <c r="J25" s="32"/>
      <c r="K25" s="32"/>
      <c r="L25" s="32"/>
      <c r="M25" s="32"/>
      <c r="N25" s="32"/>
      <c r="O25" s="32"/>
      <c r="P25" s="32"/>
      <c r="Q25" s="19"/>
    </row>
    <row r="26" spans="1:26" ht="75" x14ac:dyDescent="0.15">
      <c r="A26" s="43" t="s">
        <v>18</v>
      </c>
      <c r="B26" s="43" t="s">
        <v>19</v>
      </c>
      <c r="C26" s="43" t="s">
        <v>20</v>
      </c>
      <c r="D26" s="43" t="s">
        <v>21</v>
      </c>
      <c r="E26" s="44" t="s">
        <v>22</v>
      </c>
      <c r="F26" s="45" t="s">
        <v>59</v>
      </c>
      <c r="G26" s="46" t="s">
        <v>23</v>
      </c>
      <c r="H26" s="47"/>
      <c r="I26" s="73"/>
      <c r="J26" s="73"/>
      <c r="K26" s="73"/>
      <c r="L26" s="73"/>
      <c r="M26" s="48"/>
      <c r="N26" s="48"/>
      <c r="O26" s="48"/>
      <c r="P26" s="48"/>
      <c r="Q26" s="49"/>
    </row>
    <row r="27" spans="1:26" ht="75" x14ac:dyDescent="0.15">
      <c r="A27" s="50" t="s">
        <v>29</v>
      </c>
      <c r="B27" s="51" t="s">
        <v>73</v>
      </c>
      <c r="C27" s="52">
        <v>45356</v>
      </c>
      <c r="D27" s="53">
        <v>5902</v>
      </c>
      <c r="E27" s="54">
        <v>4533</v>
      </c>
      <c r="F27" s="55">
        <f t="shared" ref="F27:F34" si="3">E27/D27</f>
        <v>0.76804473059979672</v>
      </c>
      <c r="G27" s="46" t="s">
        <v>25</v>
      </c>
      <c r="H27" s="56"/>
      <c r="I27" s="56"/>
      <c r="J27" s="56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63"/>
      <c r="V27" s="30"/>
      <c r="W27" s="30"/>
      <c r="X27" s="30"/>
      <c r="Y27" s="49"/>
      <c r="Z27" s="49"/>
    </row>
    <row r="28" spans="1:26" ht="90" x14ac:dyDescent="0.15">
      <c r="A28" s="50" t="s">
        <v>38</v>
      </c>
      <c r="B28" s="57" t="s">
        <v>39</v>
      </c>
      <c r="C28" s="52">
        <v>45483</v>
      </c>
      <c r="D28" s="53">
        <v>5939</v>
      </c>
      <c r="E28" s="54">
        <v>2350</v>
      </c>
      <c r="F28" s="55">
        <f t="shared" si="3"/>
        <v>0.39568951001852165</v>
      </c>
      <c r="G28" s="46" t="s">
        <v>28</v>
      </c>
      <c r="H28" s="56"/>
      <c r="I28" s="56"/>
      <c r="J28" s="56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0"/>
      <c r="W28" s="30"/>
      <c r="X28" s="30"/>
      <c r="Y28" s="49"/>
      <c r="Z28" s="49"/>
    </row>
    <row r="29" spans="1:26" ht="90" x14ac:dyDescent="0.15">
      <c r="A29" s="50" t="s">
        <v>24</v>
      </c>
      <c r="B29" s="58" t="s">
        <v>74</v>
      </c>
      <c r="C29" s="52">
        <v>45356</v>
      </c>
      <c r="D29" s="53">
        <v>8750</v>
      </c>
      <c r="E29" s="54">
        <v>2344</v>
      </c>
      <c r="F29" s="55">
        <f t="shared" si="3"/>
        <v>0.26788571428571428</v>
      </c>
      <c r="I29" s="56"/>
      <c r="J29" s="56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0"/>
      <c r="W29" s="49"/>
      <c r="X29" s="49"/>
      <c r="Y29" s="49"/>
      <c r="Z29" s="49"/>
    </row>
    <row r="30" spans="1:26" ht="45" x14ac:dyDescent="0.15">
      <c r="A30" s="50" t="s">
        <v>32</v>
      </c>
      <c r="B30" s="50" t="s">
        <v>33</v>
      </c>
      <c r="C30" s="52">
        <v>45478</v>
      </c>
      <c r="D30" s="53">
        <v>8742</v>
      </c>
      <c r="E30" s="54">
        <v>767</v>
      </c>
      <c r="F30" s="55">
        <f t="shared" si="3"/>
        <v>8.7737359871882858E-2</v>
      </c>
      <c r="I30" s="56"/>
      <c r="J30" s="56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0"/>
      <c r="W30" s="49"/>
      <c r="X30" s="49"/>
      <c r="Y30" s="49"/>
      <c r="Z30" s="49"/>
    </row>
    <row r="31" spans="1:26" ht="75" x14ac:dyDescent="0.15">
      <c r="A31" s="50" t="s">
        <v>26</v>
      </c>
      <c r="B31" s="57" t="s">
        <v>27</v>
      </c>
      <c r="C31" s="52">
        <v>45356</v>
      </c>
      <c r="D31" s="53">
        <v>4739</v>
      </c>
      <c r="E31" s="54">
        <v>342</v>
      </c>
      <c r="F31" s="55">
        <f t="shared" si="3"/>
        <v>7.2167123865794477E-2</v>
      </c>
      <c r="I31" s="56"/>
      <c r="J31" s="56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0"/>
      <c r="W31" s="49"/>
      <c r="X31" s="49"/>
      <c r="Y31" s="49"/>
      <c r="Z31" s="49"/>
    </row>
    <row r="32" spans="1:26" ht="75" x14ac:dyDescent="0.15">
      <c r="A32" s="50" t="s">
        <v>36</v>
      </c>
      <c r="B32" s="57" t="s">
        <v>37</v>
      </c>
      <c r="C32" s="52">
        <v>45483</v>
      </c>
      <c r="D32" s="53">
        <v>4325</v>
      </c>
      <c r="E32" s="54">
        <v>252</v>
      </c>
      <c r="F32" s="55">
        <f t="shared" si="3"/>
        <v>5.8265895953757224E-2</v>
      </c>
      <c r="G32" s="56"/>
      <c r="H32" s="56"/>
      <c r="I32" s="56"/>
      <c r="J32" s="56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0"/>
      <c r="W32" s="49"/>
      <c r="X32" s="49"/>
      <c r="Y32" s="49"/>
      <c r="Z32" s="49"/>
    </row>
    <row r="33" spans="1:26" ht="105" x14ac:dyDescent="0.15">
      <c r="A33" s="50" t="s">
        <v>30</v>
      </c>
      <c r="B33" s="57" t="s">
        <v>31</v>
      </c>
      <c r="C33" s="52">
        <v>45478</v>
      </c>
      <c r="D33" s="53">
        <v>8717</v>
      </c>
      <c r="E33" s="54">
        <v>341</v>
      </c>
      <c r="F33" s="55">
        <f t="shared" si="3"/>
        <v>3.9118962945967652E-2</v>
      </c>
      <c r="H33" s="56"/>
      <c r="I33" s="56"/>
      <c r="J33" s="56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0"/>
      <c r="W33" s="49"/>
      <c r="X33" s="49"/>
      <c r="Y33" s="49"/>
      <c r="Z33" s="49"/>
    </row>
    <row r="34" spans="1:26" ht="75" x14ac:dyDescent="0.15">
      <c r="A34" s="50" t="s">
        <v>34</v>
      </c>
      <c r="B34" s="57" t="s">
        <v>35</v>
      </c>
      <c r="C34" s="52">
        <v>45483</v>
      </c>
      <c r="D34" s="53">
        <v>953</v>
      </c>
      <c r="E34" s="54">
        <v>34</v>
      </c>
      <c r="F34" s="55">
        <f t="shared" si="3"/>
        <v>3.5676810073452254E-2</v>
      </c>
      <c r="G34" s="56"/>
      <c r="H34" s="56"/>
      <c r="I34" s="56"/>
      <c r="J34" s="56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30"/>
      <c r="W34" s="49"/>
      <c r="X34" s="49"/>
      <c r="Y34" s="49"/>
      <c r="Z34" s="49"/>
    </row>
    <row r="35" spans="1:26" ht="15.75" customHeight="1" x14ac:dyDescent="0.1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customHeight="1" x14ac:dyDescent="0.1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customHeight="1" x14ac:dyDescent="0.15">
      <c r="A37" s="39" t="s">
        <v>93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60" x14ac:dyDescent="0.15">
      <c r="A38" s="78" t="s">
        <v>40</v>
      </c>
      <c r="B38" s="78" t="s">
        <v>41</v>
      </c>
      <c r="C38" s="59" t="s">
        <v>42</v>
      </c>
      <c r="D38" s="60" t="s">
        <v>43</v>
      </c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15">
      <c r="A39" s="79" t="s">
        <v>44</v>
      </c>
      <c r="B39" s="79" t="s">
        <v>45</v>
      </c>
      <c r="C39" s="61" t="str">
        <f>IF(A39=B39,"I","N")</f>
        <v>N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15">
      <c r="A40" s="79">
        <v>123321</v>
      </c>
      <c r="B40" s="79">
        <v>321123</v>
      </c>
      <c r="C40" s="61" t="str">
        <f>IF(A40=B40,"I","N")</f>
        <v>N</v>
      </c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15">
      <c r="A41" s="78">
        <v>7353774</v>
      </c>
      <c r="B41" s="80">
        <v>7383774</v>
      </c>
      <c r="C41" s="61" t="str">
        <f>IF(A41=B41,"I","N")</f>
        <v>N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15">
      <c r="A42" s="79">
        <v>321456</v>
      </c>
      <c r="B42" s="79">
        <v>321453</v>
      </c>
      <c r="C42" s="61" t="str">
        <f>IF(A42=B42,"I","N")</f>
        <v>N</v>
      </c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15">
      <c r="A43" s="79">
        <v>455555</v>
      </c>
      <c r="B43" s="79">
        <v>455555</v>
      </c>
      <c r="C43" s="61" t="str">
        <f>IF(A43=B43,"I","N")</f>
        <v>I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1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customHeight="1" x14ac:dyDescent="0.1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15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15">
      <c r="A47" s="75"/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15">
      <c r="A48" s="76"/>
      <c r="B48" s="76"/>
      <c r="C48" s="77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ht="15.75" customHeight="1" x14ac:dyDescent="0.1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75" customHeight="1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4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14" x14ac:dyDescent="0.1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4" x14ac:dyDescent="0.1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4" x14ac:dyDescent="0.1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4" x14ac:dyDescent="0.1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4" x14ac:dyDescent="0.1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4" x14ac:dyDescent="0.1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4" x14ac:dyDescent="0.1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4" x14ac:dyDescent="0.1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4" x14ac:dyDescent="0.1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4" x14ac:dyDescent="0.1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4" x14ac:dyDescent="0.1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4" x14ac:dyDescent="0.1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4" x14ac:dyDescent="0.1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4" x14ac:dyDescent="0.1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4" x14ac:dyDescent="0.1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4" x14ac:dyDescent="0.1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4" x14ac:dyDescent="0.1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4" x14ac:dyDescent="0.1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4" x14ac:dyDescent="0.1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4" x14ac:dyDescent="0.1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4" x14ac:dyDescent="0.1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4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4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4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4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4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4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4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4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4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4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4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4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4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4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4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4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4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4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4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4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4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4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4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4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4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4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4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4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4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4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4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4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4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4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4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4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4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4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4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4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4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4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4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4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4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4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4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4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4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4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4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4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4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4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4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4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4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4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4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4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4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4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4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4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4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4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4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4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4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4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4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4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4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4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4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4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4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4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4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4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4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4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4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4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4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4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4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4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4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</sheetData>
  <mergeCells count="3">
    <mergeCell ref="A12:B12"/>
    <mergeCell ref="A13:A14"/>
    <mergeCell ref="B13:B14"/>
  </mergeCells>
  <hyperlinks>
    <hyperlink ref="B27" r:id="rId1" xr:uid="{5BFF9FC7-3D9F-0E4F-91E2-6BCAFD4B83BF}"/>
    <hyperlink ref="B29" r:id="rId2" xr:uid="{D7AD7FF4-4445-214A-BF20-294BE5DBAF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633E-6AF0-6944-AD6F-A39578154055}">
  <dimension ref="A1:I35"/>
  <sheetViews>
    <sheetView workbookViewId="0">
      <selection activeCell="I30" sqref="I30"/>
    </sheetView>
  </sheetViews>
  <sheetFormatPr baseColWidth="10" defaultRowHeight="13" x14ac:dyDescent="0.15"/>
  <cols>
    <col min="1" max="1" width="13.1640625" bestFit="1" customWidth="1"/>
    <col min="2" max="2" width="17.1640625" bestFit="1" customWidth="1"/>
  </cols>
  <sheetData>
    <row r="1" spans="1:3" x14ac:dyDescent="0.15">
      <c r="A1" s="64" t="s">
        <v>84</v>
      </c>
      <c r="B1" t="s">
        <v>86</v>
      </c>
    </row>
    <row r="2" spans="1:3" x14ac:dyDescent="0.15">
      <c r="A2" s="65" t="s">
        <v>83</v>
      </c>
      <c r="B2">
        <v>39976</v>
      </c>
    </row>
    <row r="3" spans="1:3" x14ac:dyDescent="0.15">
      <c r="A3" s="65" t="s">
        <v>77</v>
      </c>
      <c r="B3">
        <v>52268</v>
      </c>
    </row>
    <row r="4" spans="1:3" x14ac:dyDescent="0.15">
      <c r="A4" s="65" t="s">
        <v>78</v>
      </c>
      <c r="B4">
        <v>31458</v>
      </c>
    </row>
    <row r="5" spans="1:3" x14ac:dyDescent="0.15">
      <c r="A5" s="65" t="s">
        <v>79</v>
      </c>
      <c r="B5">
        <v>39136</v>
      </c>
    </row>
    <row r="6" spans="1:3" x14ac:dyDescent="0.15">
      <c r="A6" s="65" t="s">
        <v>80</v>
      </c>
      <c r="B6">
        <v>49511</v>
      </c>
    </row>
    <row r="7" spans="1:3" x14ac:dyDescent="0.15">
      <c r="A7" s="65" t="s">
        <v>81</v>
      </c>
      <c r="B7">
        <v>26034</v>
      </c>
    </row>
    <row r="8" spans="1:3" x14ac:dyDescent="0.15">
      <c r="A8" s="65" t="s">
        <v>82</v>
      </c>
      <c r="B8">
        <v>58921</v>
      </c>
    </row>
    <row r="9" spans="1:3" x14ac:dyDescent="0.15">
      <c r="A9" s="65" t="s">
        <v>85</v>
      </c>
      <c r="B9">
        <v>297304</v>
      </c>
    </row>
    <row r="10" spans="1:3" x14ac:dyDescent="0.15">
      <c r="B10">
        <f>MAX(B2:B8)</f>
        <v>58921</v>
      </c>
      <c r="C10" s="10" t="s">
        <v>87</v>
      </c>
    </row>
    <row r="20" spans="1:9" ht="15" x14ac:dyDescent="0.15">
      <c r="A20" s="18" t="s">
        <v>3</v>
      </c>
      <c r="B20" s="82" t="s">
        <v>1</v>
      </c>
      <c r="C20" s="84" t="s">
        <v>5</v>
      </c>
      <c r="D20" s="83"/>
      <c r="E20" s="30" t="s">
        <v>7</v>
      </c>
      <c r="F20" s="30" t="s">
        <v>9</v>
      </c>
      <c r="G20" s="30" t="s">
        <v>11</v>
      </c>
      <c r="H20" s="19"/>
      <c r="I20" s="19"/>
    </row>
    <row r="21" spans="1:9" ht="45" x14ac:dyDescent="0.15">
      <c r="A21" s="19"/>
      <c r="B21" s="83"/>
      <c r="C21" s="84" t="s">
        <v>6</v>
      </c>
      <c r="D21" s="83"/>
      <c r="E21" s="30" t="s">
        <v>8</v>
      </c>
      <c r="F21" s="30" t="s">
        <v>10</v>
      </c>
      <c r="G21" s="30" t="s">
        <v>12</v>
      </c>
      <c r="H21" s="63" t="s">
        <v>22</v>
      </c>
      <c r="I21" s="66" t="s">
        <v>76</v>
      </c>
    </row>
    <row r="22" spans="1:9" ht="15" x14ac:dyDescent="0.15">
      <c r="A22" s="25"/>
      <c r="B22" s="27">
        <f t="shared" ref="B22:B35" si="0">WEEKNUM(C22)-WEEKNUM(EOMONTH(C22,-1)+1)+1</f>
        <v>3</v>
      </c>
      <c r="C22" s="28">
        <f t="shared" ref="C22:C34" si="1">C23+1</f>
        <v>45491</v>
      </c>
      <c r="D22" s="20"/>
      <c r="E22" s="31">
        <v>557</v>
      </c>
      <c r="F22" s="31">
        <v>543</v>
      </c>
      <c r="G22" s="31">
        <v>7445</v>
      </c>
      <c r="H22" s="19">
        <f t="shared" ref="H22:H35" si="2">SUM(E22:G22)</f>
        <v>8545</v>
      </c>
      <c r="I22" s="29" t="str">
        <f t="shared" ref="I22:I35" si="3">TEXT(C22,"ddd")</f>
        <v>Thu</v>
      </c>
    </row>
    <row r="23" spans="1:9" ht="15" x14ac:dyDescent="0.15">
      <c r="A23" s="25"/>
      <c r="B23" s="27">
        <f t="shared" si="0"/>
        <v>3</v>
      </c>
      <c r="C23" s="28">
        <f t="shared" si="1"/>
        <v>45490</v>
      </c>
      <c r="D23" s="20"/>
      <c r="E23" s="31">
        <v>5398</v>
      </c>
      <c r="F23" s="31">
        <v>355</v>
      </c>
      <c r="G23" s="31">
        <v>25234</v>
      </c>
      <c r="H23" s="19">
        <f t="shared" si="2"/>
        <v>30987</v>
      </c>
      <c r="I23" s="29" t="str">
        <f t="shared" si="3"/>
        <v>Wed</v>
      </c>
    </row>
    <row r="24" spans="1:9" ht="15" x14ac:dyDescent="0.15">
      <c r="A24" s="25"/>
      <c r="B24" s="27">
        <f t="shared" si="0"/>
        <v>3</v>
      </c>
      <c r="C24" s="28">
        <f t="shared" si="1"/>
        <v>45489</v>
      </c>
      <c r="D24" s="20"/>
      <c r="E24" s="31">
        <v>1543</v>
      </c>
      <c r="F24" s="31">
        <v>353</v>
      </c>
      <c r="G24" s="31">
        <v>24324</v>
      </c>
      <c r="H24" s="19">
        <f t="shared" si="2"/>
        <v>26220</v>
      </c>
      <c r="I24" s="29" t="str">
        <f t="shared" si="3"/>
        <v>Tue</v>
      </c>
    </row>
    <row r="25" spans="1:9" ht="15" x14ac:dyDescent="0.15">
      <c r="A25" s="25"/>
      <c r="B25" s="27">
        <f t="shared" si="0"/>
        <v>3</v>
      </c>
      <c r="C25" s="28">
        <f t="shared" si="1"/>
        <v>45488</v>
      </c>
      <c r="D25" s="20"/>
      <c r="E25" s="31">
        <v>5455</v>
      </c>
      <c r="F25" s="31">
        <v>676</v>
      </c>
      <c r="G25" s="31">
        <v>4654</v>
      </c>
      <c r="H25" s="19">
        <f t="shared" si="2"/>
        <v>10785</v>
      </c>
      <c r="I25" s="29" t="str">
        <f t="shared" si="3"/>
        <v>Mon</v>
      </c>
    </row>
    <row r="26" spans="1:9" ht="15" x14ac:dyDescent="0.15">
      <c r="A26" s="25"/>
      <c r="B26" s="27">
        <f t="shared" si="0"/>
        <v>3</v>
      </c>
      <c r="C26" s="28">
        <f t="shared" si="1"/>
        <v>45487</v>
      </c>
      <c r="D26" s="20"/>
      <c r="E26" s="31">
        <v>2134</v>
      </c>
      <c r="F26" s="31">
        <v>757</v>
      </c>
      <c r="G26" s="31">
        <v>7865</v>
      </c>
      <c r="H26" s="19">
        <f t="shared" si="2"/>
        <v>10756</v>
      </c>
      <c r="I26" s="29" t="str">
        <f t="shared" si="3"/>
        <v>Sun</v>
      </c>
    </row>
    <row r="27" spans="1:9" ht="15" x14ac:dyDescent="0.15">
      <c r="A27" s="25"/>
      <c r="B27" s="27">
        <f t="shared" si="0"/>
        <v>2</v>
      </c>
      <c r="C27" s="28">
        <f t="shared" si="1"/>
        <v>45486</v>
      </c>
      <c r="D27" s="20"/>
      <c r="E27" s="31">
        <v>3456</v>
      </c>
      <c r="F27" s="31">
        <v>656</v>
      </c>
      <c r="G27" s="31">
        <v>8586</v>
      </c>
      <c r="H27" s="19">
        <f t="shared" si="2"/>
        <v>12698</v>
      </c>
      <c r="I27" s="29" t="str">
        <f t="shared" si="3"/>
        <v>Sat</v>
      </c>
    </row>
    <row r="28" spans="1:9" ht="15" x14ac:dyDescent="0.15">
      <c r="A28" s="26" t="s">
        <v>4</v>
      </c>
      <c r="B28" s="27">
        <f t="shared" si="0"/>
        <v>2</v>
      </c>
      <c r="C28" s="28">
        <f t="shared" si="1"/>
        <v>45485</v>
      </c>
      <c r="D28" s="20"/>
      <c r="E28" s="31">
        <v>343</v>
      </c>
      <c r="F28" s="31">
        <v>857</v>
      </c>
      <c r="G28" s="31">
        <v>8945</v>
      </c>
      <c r="H28" s="19">
        <f t="shared" si="2"/>
        <v>10145</v>
      </c>
      <c r="I28" s="29" t="str">
        <f t="shared" si="3"/>
        <v>Fri</v>
      </c>
    </row>
    <row r="29" spans="1:9" ht="15" x14ac:dyDescent="0.15">
      <c r="A29" s="25"/>
      <c r="B29" s="27">
        <f t="shared" si="0"/>
        <v>2</v>
      </c>
      <c r="C29" s="28">
        <f t="shared" si="1"/>
        <v>45484</v>
      </c>
      <c r="D29" s="20"/>
      <c r="E29" s="31">
        <v>5656</v>
      </c>
      <c r="F29" s="31">
        <v>754</v>
      </c>
      <c r="G29" s="31">
        <v>34556</v>
      </c>
      <c r="H29" s="19">
        <f t="shared" si="2"/>
        <v>40966</v>
      </c>
      <c r="I29" s="29" t="str">
        <f t="shared" si="3"/>
        <v>Thu</v>
      </c>
    </row>
    <row r="30" spans="1:9" ht="15" x14ac:dyDescent="0.15">
      <c r="A30" s="25"/>
      <c r="B30" s="27">
        <f t="shared" si="0"/>
        <v>2</v>
      </c>
      <c r="C30" s="28">
        <f t="shared" si="1"/>
        <v>45483</v>
      </c>
      <c r="D30" s="20"/>
      <c r="E30" s="31">
        <v>121</v>
      </c>
      <c r="F30" s="31">
        <v>342</v>
      </c>
      <c r="G30" s="31">
        <v>7686</v>
      </c>
      <c r="H30" s="19">
        <f t="shared" si="2"/>
        <v>8149</v>
      </c>
      <c r="I30" s="29" t="str">
        <f t="shared" si="3"/>
        <v>Wed</v>
      </c>
    </row>
    <row r="31" spans="1:9" ht="15" x14ac:dyDescent="0.15">
      <c r="A31" s="25"/>
      <c r="B31" s="27">
        <f t="shared" si="0"/>
        <v>2</v>
      </c>
      <c r="C31" s="28">
        <f t="shared" si="1"/>
        <v>45482</v>
      </c>
      <c r="D31" s="20"/>
      <c r="E31" s="31">
        <v>764</v>
      </c>
      <c r="F31" s="31">
        <v>121</v>
      </c>
      <c r="G31" s="31">
        <v>4353</v>
      </c>
      <c r="H31" s="19">
        <f t="shared" si="2"/>
        <v>5238</v>
      </c>
      <c r="I31" s="29" t="str">
        <f t="shared" si="3"/>
        <v>Tue</v>
      </c>
    </row>
    <row r="32" spans="1:9" ht="15" x14ac:dyDescent="0.15">
      <c r="A32" s="25"/>
      <c r="B32" s="27">
        <f t="shared" si="0"/>
        <v>2</v>
      </c>
      <c r="C32" s="28">
        <f t="shared" si="1"/>
        <v>45481</v>
      </c>
      <c r="D32" s="20"/>
      <c r="E32" s="31">
        <v>4353</v>
      </c>
      <c r="F32" s="31">
        <v>342</v>
      </c>
      <c r="G32" s="31">
        <v>36788</v>
      </c>
      <c r="H32" s="19">
        <f t="shared" si="2"/>
        <v>41483</v>
      </c>
      <c r="I32" s="29" t="str">
        <f t="shared" si="3"/>
        <v>Mon</v>
      </c>
    </row>
    <row r="33" spans="1:9" ht="15" x14ac:dyDescent="0.15">
      <c r="A33" s="25"/>
      <c r="B33" s="27">
        <f t="shared" si="0"/>
        <v>2</v>
      </c>
      <c r="C33" s="28">
        <f t="shared" si="1"/>
        <v>45480</v>
      </c>
      <c r="D33" s="20"/>
      <c r="E33" s="31">
        <v>5345</v>
      </c>
      <c r="F33" s="31">
        <v>453</v>
      </c>
      <c r="G33" s="31">
        <v>23422</v>
      </c>
      <c r="H33" s="19">
        <f t="shared" si="2"/>
        <v>29220</v>
      </c>
      <c r="I33" s="29" t="str">
        <f t="shared" si="3"/>
        <v>Sun</v>
      </c>
    </row>
    <row r="34" spans="1:9" ht="15" x14ac:dyDescent="0.15">
      <c r="A34" s="25"/>
      <c r="B34" s="27">
        <f t="shared" si="0"/>
        <v>1</v>
      </c>
      <c r="C34" s="28">
        <f t="shared" si="1"/>
        <v>45479</v>
      </c>
      <c r="D34" s="20"/>
      <c r="E34" s="31">
        <v>3423</v>
      </c>
      <c r="F34" s="31">
        <v>234</v>
      </c>
      <c r="G34" s="31">
        <v>42566</v>
      </c>
      <c r="H34" s="19">
        <f t="shared" si="2"/>
        <v>46223</v>
      </c>
      <c r="I34" s="29" t="str">
        <f t="shared" si="3"/>
        <v>Sat</v>
      </c>
    </row>
    <row r="35" spans="1:9" ht="15" x14ac:dyDescent="0.15">
      <c r="A35" s="25"/>
      <c r="B35" s="27">
        <f t="shared" si="0"/>
        <v>1</v>
      </c>
      <c r="C35" s="28">
        <v>45478</v>
      </c>
      <c r="D35" s="20"/>
      <c r="E35" s="31">
        <v>2134</v>
      </c>
      <c r="F35" s="31">
        <v>543</v>
      </c>
      <c r="G35" s="31">
        <v>13212</v>
      </c>
      <c r="H35" s="19">
        <f t="shared" si="2"/>
        <v>15889</v>
      </c>
      <c r="I35" s="29" t="str">
        <f t="shared" si="3"/>
        <v>Fri</v>
      </c>
    </row>
  </sheetData>
  <mergeCells count="3">
    <mergeCell ref="B20:B21"/>
    <mergeCell ref="C20:D20"/>
    <mergeCell ref="C21:D2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81B-1A4B-414F-97FA-03D7AFAF8B28}">
  <dimension ref="A1:G36"/>
  <sheetViews>
    <sheetView workbookViewId="0">
      <selection activeCell="F6" sqref="F6"/>
    </sheetView>
  </sheetViews>
  <sheetFormatPr baseColWidth="10" defaultRowHeight="13" x14ac:dyDescent="0.15"/>
  <cols>
    <col min="1" max="1" width="23.33203125" customWidth="1"/>
    <col min="2" max="2" width="29.33203125" customWidth="1"/>
    <col min="4" max="4" width="12" bestFit="1" customWidth="1"/>
  </cols>
  <sheetData>
    <row r="1" spans="1:7" x14ac:dyDescent="0.15">
      <c r="A1" s="10" t="s">
        <v>61</v>
      </c>
    </row>
    <row r="2" spans="1:7" ht="15" x14ac:dyDescent="0.15">
      <c r="A2" s="1" t="s">
        <v>18</v>
      </c>
      <c r="B2" s="1" t="s">
        <v>19</v>
      </c>
    </row>
    <row r="3" spans="1:7" ht="60" x14ac:dyDescent="0.15">
      <c r="A3" s="3" t="str">
        <f>INDEX('Case 1-4'!$A$27:$A$34,MATCH(LARGE('Case 1-4'!$F$27:$F$34,1),'Case 1-4'!$F$27:$F$34,0))</f>
        <v>Liburan hemat s/d 80%😱</v>
      </c>
      <c r="B3" s="3" t="str">
        <f>INDEX('Case 1-4'!$B$27:$B$34,MATCH(LARGE('Case 1-4'!$F$27:$F$34,1),'Case 1-4'!$F$27:$F$34,0))</f>
        <v>Yuk rencanakan liburan selanjutnya, bisa hemat s/d 80% + ada Cashback s/d 13% hari ini di Trip.com. Cek sini🙋‍♀️</v>
      </c>
      <c r="D3" s="12"/>
      <c r="E3" s="13"/>
      <c r="F3" s="13"/>
      <c r="G3" s="13"/>
    </row>
    <row r="4" spans="1:7" ht="60" x14ac:dyDescent="0.15">
      <c r="A4" s="3" t="str">
        <f>INDEX('Case 1-4'!$A$27:$A$34,MATCH(LARGE('Case 1-4'!$F$27:$F$34,2),'Case 1-4'!$F$27:$F$34,0))</f>
        <v>Cashback 30% untukmu🔥</v>
      </c>
      <c r="B4" s="3" t="str">
        <f>INDEX('Case 1-4'!$B$27:$B$34,MATCH(LARGE('Case 1-4'!$F$27:$F$34,2),'Case 1-4'!$F$27:$F$34,0))</f>
        <v>Kesempatan gak datang dua kali bisa beli sembako dapet Super Cashback 30% s/d 30rb🤑, beli sekarang sebelum kehabisan💨</v>
      </c>
      <c r="E4" s="4"/>
    </row>
    <row r="5" spans="1:7" ht="60" x14ac:dyDescent="0.15">
      <c r="A5" s="3" t="str">
        <f>INDEX('Case 1-4'!$A$27:$A$34,MATCH(LARGE('Case 1-4'!$F$27:$F$34,3),'Case 1-4'!$F$27:$F$34,0))</f>
        <v>Promo TERBESAR Trip.com✨</v>
      </c>
      <c r="B5" s="3" t="str">
        <f>INDEX('Case 1-4'!$B$27:$B$34,MATCH(LARGE('Case 1-4'!$F$27:$F$34,3),'Case 1-4'!$F$27:$F$34,0))</f>
        <v>Liburan ke luar negeri pasti lebih hemat lewat Trip.com, ada diskon s/d 80% + Cashback s/d 15%😲. Pesan sekarang👉</v>
      </c>
      <c r="E5" s="4"/>
    </row>
    <row r="8" spans="1:7" x14ac:dyDescent="0.15">
      <c r="A8" s="10" t="s">
        <v>60</v>
      </c>
    </row>
    <row r="9" spans="1:7" ht="15" x14ac:dyDescent="0.15">
      <c r="A9" s="1" t="s">
        <v>18</v>
      </c>
      <c r="B9" s="1" t="s">
        <v>19</v>
      </c>
    </row>
    <row r="10" spans="1:7" ht="60" x14ac:dyDescent="0.15">
      <c r="A10" s="3" t="str">
        <f>INDEX('Case 1-4'!$A$27:$A$34,MATCH(SMALL('Case 1-4'!$F$27:$F$34,1),'Case 1-4'!$F$27:$F$34,0))</f>
        <v>Lazada Cashback 1.25%</v>
      </c>
      <c r="B10" s="3" t="str">
        <f>INDEX('Case 1-4'!$B$27:$B$34,MATCH(SMALL('Case 1-4'!$F$27:$F$34,1),'Case 1-4'!$F$27:$F$34,0))</f>
        <v>Belanja pertamamu di Lazada, bisa dapat Cashback s/d 1.25% hari ini. Yuk checkout sekarang🛒</v>
      </c>
      <c r="D10" s="14"/>
      <c r="E10" s="15"/>
      <c r="F10" s="15"/>
      <c r="G10" s="15"/>
    </row>
    <row r="11" spans="1:7" ht="75" x14ac:dyDescent="0.15">
      <c r="A11" s="3" t="str">
        <f>INDEX('Case 1-4'!$A$27:$A$34,MATCH(SMALL('Case 1-4'!$F$27:$F$34,2),'Case 1-4'!$F$27:$F$34,0))</f>
        <v>Keranjangmu di Shopee penuh🚨</v>
      </c>
      <c r="B11" s="3" t="str">
        <f>INDEX('Case 1-4'!$B$27:$B$34,MATCH(SMALL('Case 1-4'!$F$27:$F$34,2),'Case 1-4'!$F$27:$F$34,0))</f>
        <v>Biar keranjang gak penuh, buat link produk dan checkout sekarang di Shopee! Cashback lagi naik s/d 7% + bonus Cashback s/d 6rb dari misi😍</v>
      </c>
    </row>
    <row r="12" spans="1:7" ht="45" x14ac:dyDescent="0.15">
      <c r="A12" s="3" t="str">
        <f>INDEX('Case 1-4'!$A$27:$A$34,MATCH(SMALL('Case 1-4'!$F$27:$F$34,3),'Case 1-4'!$F$27:$F$34,0))</f>
        <v>Cashbacknya siap diambil🤗</v>
      </c>
      <c r="B12" s="3" t="str">
        <f>INDEX('Case 1-4'!$B$27:$B$34,MATCH(SMALL('Case 1-4'!$F$27:$F$34,3),'Case 1-4'!$F$27:$F$34,0))</f>
        <v>Mau terbang kemana aja, pasti dapat Cashback s/d 5.5% di Agoda. Yuk pesan sekarang🫡</v>
      </c>
    </row>
    <row r="14" spans="1:7" x14ac:dyDescent="0.15">
      <c r="A14" s="10" t="s">
        <v>62</v>
      </c>
    </row>
    <row r="15" spans="1:7" x14ac:dyDescent="0.15">
      <c r="A15" s="11" t="s">
        <v>63</v>
      </c>
    </row>
    <row r="16" spans="1:7" x14ac:dyDescent="0.15">
      <c r="A16" s="11" t="s">
        <v>64</v>
      </c>
    </row>
    <row r="17" spans="1:1" x14ac:dyDescent="0.15">
      <c r="A17" s="11" t="s">
        <v>65</v>
      </c>
    </row>
    <row r="36" spans="2:2" ht="14" x14ac:dyDescent="0.15">
      <c r="B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8"/>
  <sheetViews>
    <sheetView zoomScale="115" workbookViewId="0">
      <selection activeCell="C14" sqref="C14"/>
    </sheetView>
  </sheetViews>
  <sheetFormatPr baseColWidth="10" defaultColWidth="12.6640625" defaultRowHeight="15.75" customHeight="1" x14ac:dyDescent="0.15"/>
  <cols>
    <col min="2" max="2" width="18.1640625" customWidth="1"/>
    <col min="3" max="3" width="27.6640625" customWidth="1"/>
    <col min="4" max="4" width="29.33203125" customWidth="1"/>
    <col min="7" max="8" width="7.33203125" customWidth="1"/>
  </cols>
  <sheetData>
    <row r="1" spans="1:14" ht="13" x14ac:dyDescent="0.15">
      <c r="A1" s="81" t="s">
        <v>94</v>
      </c>
    </row>
    <row r="2" spans="1:14" ht="15.75" customHeight="1" x14ac:dyDescent="0.15">
      <c r="A2" s="5" t="s">
        <v>46</v>
      </c>
      <c r="B2" s="5" t="s">
        <v>47</v>
      </c>
      <c r="C2" s="6" t="s">
        <v>48</v>
      </c>
      <c r="D2" s="7" t="s">
        <v>49</v>
      </c>
      <c r="E2" s="5"/>
      <c r="I2" s="67"/>
      <c r="J2" s="67"/>
      <c r="K2" s="67"/>
      <c r="L2" s="67"/>
      <c r="M2" s="67"/>
      <c r="N2" s="67"/>
    </row>
    <row r="3" spans="1:14" ht="15.75" customHeight="1" x14ac:dyDescent="0.15">
      <c r="A3" s="5" t="s">
        <v>50</v>
      </c>
      <c r="B3" s="8" t="s">
        <v>51</v>
      </c>
      <c r="C3" s="17" t="s">
        <v>66</v>
      </c>
      <c r="D3" s="17" t="s">
        <v>88</v>
      </c>
      <c r="E3" s="9"/>
      <c r="I3" s="67"/>
      <c r="J3" s="67"/>
      <c r="K3" s="67"/>
      <c r="L3" s="67"/>
      <c r="M3" s="67"/>
      <c r="N3" s="67"/>
    </row>
    <row r="4" spans="1:14" ht="15.75" customHeight="1" x14ac:dyDescent="0.15">
      <c r="A4" s="5" t="s">
        <v>52</v>
      </c>
      <c r="B4" s="8" t="s">
        <v>53</v>
      </c>
      <c r="C4" s="16" t="s">
        <v>67</v>
      </c>
      <c r="D4" s="17" t="s">
        <v>68</v>
      </c>
      <c r="E4" s="9"/>
      <c r="F4" s="5"/>
      <c r="I4" s="68"/>
      <c r="J4" s="67"/>
      <c r="K4" s="67"/>
      <c r="L4" s="67"/>
      <c r="M4" s="67"/>
      <c r="N4" s="67"/>
    </row>
    <row r="5" spans="1:14" ht="59" customHeight="1" x14ac:dyDescent="0.15">
      <c r="A5" s="5" t="s">
        <v>54</v>
      </c>
      <c r="B5" s="8" t="s">
        <v>55</v>
      </c>
      <c r="C5" s="16" t="s">
        <v>69</v>
      </c>
      <c r="D5" s="17" t="s">
        <v>70</v>
      </c>
      <c r="E5" s="9"/>
      <c r="F5" s="9"/>
      <c r="I5" s="68"/>
      <c r="J5" s="68"/>
      <c r="K5" s="68"/>
      <c r="L5" s="69"/>
      <c r="M5" s="68"/>
      <c r="N5" s="68"/>
    </row>
    <row r="6" spans="1:14" ht="42" x14ac:dyDescent="0.15">
      <c r="A6" s="5" t="s">
        <v>56</v>
      </c>
      <c r="B6" s="8" t="s">
        <v>57</v>
      </c>
      <c r="C6" s="16" t="s">
        <v>71</v>
      </c>
      <c r="D6" s="17" t="s">
        <v>72</v>
      </c>
      <c r="E6" s="9"/>
      <c r="F6" s="9"/>
      <c r="I6" s="68"/>
      <c r="J6" s="68"/>
      <c r="K6" s="70"/>
      <c r="L6" s="70"/>
      <c r="M6" s="71"/>
      <c r="N6" s="71"/>
    </row>
    <row r="7" spans="1:14" ht="13" x14ac:dyDescent="0.15">
      <c r="F7" s="9"/>
      <c r="I7" s="67"/>
      <c r="J7" s="67"/>
      <c r="K7" s="67"/>
      <c r="L7" s="67"/>
      <c r="M7" s="67"/>
      <c r="N7" s="67"/>
    </row>
    <row r="8" spans="1:14" ht="13" x14ac:dyDescent="0.15">
      <c r="F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1-4</vt:lpstr>
      <vt:lpstr>2 Working</vt:lpstr>
      <vt:lpstr>1-3 Answer</vt:lpstr>
      <vt:lpstr>Copywriting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 Febriani (SME, 120020362)</cp:lastModifiedBy>
  <dcterms:created xsi:type="dcterms:W3CDTF">2024-08-12T15:44:17Z</dcterms:created>
  <dcterms:modified xsi:type="dcterms:W3CDTF">2024-08-24T08:10:56Z</dcterms:modified>
</cp:coreProperties>
</file>