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ajero\Desktop\Tratamiento de Giroides con PF\"/>
    </mc:Choice>
  </mc:AlternateContent>
  <xr:revisionPtr revIDLastSave="0" documentId="13_ncr:1_{E62D395C-9BE5-4C84-808D-BB1A3EB5CC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" i="1" l="1"/>
  <c r="J58" i="1"/>
  <c r="J57" i="1"/>
  <c r="J56" i="1"/>
  <c r="J54" i="1"/>
  <c r="J53" i="1"/>
  <c r="J52" i="1"/>
  <c r="J51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<sst xmlns="http://schemas.openxmlformats.org/spreadsheetml/2006/main" count="10" uniqueCount="10">
  <si>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fr_gas</t>
  </si>
  <si>
    <t>fr_liq</t>
  </si>
  <si>
    <t>temperature</t>
  </si>
  <si>
    <t>concentration_(M)</t>
  </si>
  <si>
    <t>STY</t>
  </si>
  <si>
    <t>Surface_Area</t>
  </si>
  <si>
    <t>Volume_Fraction</t>
  </si>
  <si>
    <t>Structure_Volume</t>
  </si>
  <si>
    <t>Tortuosity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</si>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</sst>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workbookViewId="0">
      <selection activeCell="M27" sqref="M27"/>
    </sheetView>
  </sheetViews>
  <sheetFormatPr baseColWidth="10" defaultRowHeight="15" x14ac:dyDescent="0.25"/>
  <cols>
    <col min="1" max="1" width="15.140625" customWidth="1"/>
  </cols>
  <sheetData>
    <row r="1" spans="1:10" ht="30" x14ac:dyDescent="0.25">
      <c r="A1" s="6" t="s">
        <v>5</v>
      </c>
      <c r="B1" s="6" t="s">
        <v>6</v>
      </c>
      <c r="C1" s="6" t="s">
        <v>7</v>
      </c>
      <c r="D1" s="6" t="s">
        <v>8</v>
      </c>
      <c r="E1" s="2" t="s">
        <v>0</v>
      </c>
      <c r="F1" s="2" t="s">
        <v>1</v>
      </c>
      <c r="G1" s="2" t="s">
        <v>3</v>
      </c>
      <c r="H1" s="2" t="s">
        <v>2</v>
      </c>
      <c r="I1" s="3" t="s">
        <v>4</v>
      </c>
      <c r="J1" s="8" t="s">
        <v>9</v>
      </c>
    </row>
    <row r="2" spans="1:10" x14ac:dyDescent="0.25">
      <c r="A2" s="7">
        <v>1522.6061407162811</v>
      </c>
      <c r="B2" s="7">
        <v>53.615129335077263</v>
      </c>
      <c r="C2" s="7">
        <v>421.14721808846298</v>
      </c>
      <c r="D2" s="7">
        <v>4.7754216213396976</v>
      </c>
      <c r="E2" s="4">
        <v>275</v>
      </c>
      <c r="F2" s="4">
        <v>125</v>
      </c>
      <c r="G2" s="4">
        <v>4</v>
      </c>
      <c r="H2" s="4">
        <v>60</v>
      </c>
      <c r="I2" s="5">
        <v>99.741635910224417</v>
      </c>
      <c r="J2" s="9">
        <f>100-85.59</f>
        <v>14.409999999999997</v>
      </c>
    </row>
    <row r="3" spans="1:10" x14ac:dyDescent="0.25">
      <c r="A3" s="7">
        <v>1522.6061407162811</v>
      </c>
      <c r="B3" s="7">
        <v>53.615129335077263</v>
      </c>
      <c r="C3" s="7">
        <v>421.14721808846298</v>
      </c>
      <c r="D3" s="7">
        <v>4.7754216213396976</v>
      </c>
      <c r="E3" s="4">
        <v>163</v>
      </c>
      <c r="F3" s="4">
        <v>88</v>
      </c>
      <c r="G3" s="4">
        <v>4</v>
      </c>
      <c r="H3" s="4">
        <v>90</v>
      </c>
      <c r="I3" s="5">
        <v>121.04218557605986</v>
      </c>
      <c r="J3" s="9">
        <f>100-75.16</f>
        <v>24.840000000000003</v>
      </c>
    </row>
    <row r="4" spans="1:10" x14ac:dyDescent="0.25">
      <c r="A4" s="7">
        <v>1522.6061407162811</v>
      </c>
      <c r="B4" s="7">
        <v>53.615129335077263</v>
      </c>
      <c r="C4" s="7">
        <v>421.14721808846298</v>
      </c>
      <c r="D4" s="7">
        <v>4.7754216213396976</v>
      </c>
      <c r="E4" s="4">
        <v>500</v>
      </c>
      <c r="F4" s="4">
        <v>163</v>
      </c>
      <c r="G4" s="4">
        <v>4</v>
      </c>
      <c r="H4" s="4">
        <v>60</v>
      </c>
      <c r="I4" s="5">
        <v>143.51167122194519</v>
      </c>
      <c r="J4" s="9">
        <f>100-84.1</f>
        <v>15.900000000000006</v>
      </c>
    </row>
    <row r="5" spans="1:10" x14ac:dyDescent="0.25">
      <c r="A5" s="7">
        <v>1522.6061407162811</v>
      </c>
      <c r="B5" s="7">
        <v>53.615129335077263</v>
      </c>
      <c r="C5" s="7">
        <v>421.14721808846298</v>
      </c>
      <c r="D5" s="7">
        <v>4.7754216213396976</v>
      </c>
      <c r="E5" s="4">
        <v>388</v>
      </c>
      <c r="F5" s="4">
        <v>200</v>
      </c>
      <c r="G5" s="4">
        <v>3</v>
      </c>
      <c r="H5" s="4">
        <v>60</v>
      </c>
      <c r="I5" s="5">
        <v>156.07039600997516</v>
      </c>
      <c r="J5" s="9">
        <f>100-81.21</f>
        <v>18.790000000000006</v>
      </c>
    </row>
    <row r="6" spans="1:10" x14ac:dyDescent="0.25">
      <c r="A6" s="7">
        <v>1522.6061407162811</v>
      </c>
      <c r="B6" s="7">
        <v>53.615129335077263</v>
      </c>
      <c r="C6" s="7">
        <v>421.14721808846298</v>
      </c>
      <c r="D6" s="7">
        <v>4.7754216213396976</v>
      </c>
      <c r="E6" s="4">
        <v>163</v>
      </c>
      <c r="F6" s="4">
        <v>88</v>
      </c>
      <c r="G6" s="4">
        <v>3</v>
      </c>
      <c r="H6" s="4">
        <v>60</v>
      </c>
      <c r="I6" s="5">
        <v>62.896618773067317</v>
      </c>
      <c r="J6" s="9">
        <f>100-82.79</f>
        <v>17.209999999999994</v>
      </c>
    </row>
    <row r="7" spans="1:10" x14ac:dyDescent="0.25">
      <c r="A7" s="7">
        <v>1522.6061407162811</v>
      </c>
      <c r="B7" s="7">
        <v>53.615129335077263</v>
      </c>
      <c r="C7" s="7">
        <v>421.14721808846298</v>
      </c>
      <c r="D7" s="7">
        <v>4.7754216213396976</v>
      </c>
      <c r="E7" s="4">
        <v>500</v>
      </c>
      <c r="F7" s="4">
        <v>125</v>
      </c>
      <c r="G7" s="4">
        <v>3</v>
      </c>
      <c r="H7" s="4">
        <v>90</v>
      </c>
      <c r="I7" s="5">
        <v>118.56864837905241</v>
      </c>
      <c r="J7" s="9">
        <f>100-77.16</f>
        <v>22.840000000000003</v>
      </c>
    </row>
    <row r="8" spans="1:10" x14ac:dyDescent="0.25">
      <c r="A8" s="7">
        <v>1522.6061407162811</v>
      </c>
      <c r="B8" s="7">
        <v>53.615129335077263</v>
      </c>
      <c r="C8" s="7">
        <v>421.14721808846298</v>
      </c>
      <c r="D8" s="7">
        <v>4.7754216213396976</v>
      </c>
      <c r="E8" s="4">
        <v>163</v>
      </c>
      <c r="F8" s="4">
        <v>88</v>
      </c>
      <c r="G8" s="4">
        <v>3</v>
      </c>
      <c r="H8" s="4">
        <v>120</v>
      </c>
      <c r="I8" s="5">
        <v>119.90924241396509</v>
      </c>
      <c r="J8" s="9">
        <f>100-67.19</f>
        <v>32.81</v>
      </c>
    </row>
    <row r="9" spans="1:10" x14ac:dyDescent="0.25">
      <c r="A9" s="7">
        <v>1522.6061407162811</v>
      </c>
      <c r="B9" s="7">
        <v>53.615129335077263</v>
      </c>
      <c r="C9" s="7">
        <v>421.14721808846298</v>
      </c>
      <c r="D9" s="7">
        <v>4.7754216213396976</v>
      </c>
      <c r="E9" s="4">
        <v>275</v>
      </c>
      <c r="F9" s="4">
        <v>163</v>
      </c>
      <c r="G9" s="4">
        <v>2</v>
      </c>
      <c r="H9" s="4">
        <v>90</v>
      </c>
      <c r="I9" s="5">
        <v>107.99478906733169</v>
      </c>
      <c r="J9" s="9">
        <f>100-76.07</f>
        <v>23.930000000000007</v>
      </c>
    </row>
    <row r="10" spans="1:10" x14ac:dyDescent="0.25">
      <c r="A10" s="7">
        <v>1522.6061407162811</v>
      </c>
      <c r="B10" s="7">
        <v>53.615129335077263</v>
      </c>
      <c r="C10" s="7">
        <v>421.14721808846298</v>
      </c>
      <c r="D10" s="7">
        <v>4.7754216213396976</v>
      </c>
      <c r="E10" s="4">
        <v>50</v>
      </c>
      <c r="F10" s="4">
        <v>125</v>
      </c>
      <c r="G10" s="4">
        <v>2</v>
      </c>
      <c r="H10" s="4">
        <v>90</v>
      </c>
      <c r="I10" s="5">
        <v>77.488384039900254</v>
      </c>
      <c r="J10" s="9">
        <f>100-77.61</f>
        <v>22.39</v>
      </c>
    </row>
    <row r="11" spans="1:10" x14ac:dyDescent="0.25">
      <c r="A11" s="7">
        <v>1522.6061407162811</v>
      </c>
      <c r="B11" s="7">
        <v>53.615129335077263</v>
      </c>
      <c r="C11" s="7">
        <v>421.14721808846298</v>
      </c>
      <c r="D11" s="7">
        <v>4.7754216213396976</v>
      </c>
      <c r="E11" s="4">
        <v>50</v>
      </c>
      <c r="F11" s="4">
        <v>50</v>
      </c>
      <c r="G11" s="4">
        <v>2</v>
      </c>
      <c r="H11" s="4">
        <v>120</v>
      </c>
      <c r="I11" s="5">
        <v>47.178278304239406</v>
      </c>
      <c r="J11" s="9">
        <f>100-65.92</f>
        <v>34.08</v>
      </c>
    </row>
    <row r="12" spans="1:10" x14ac:dyDescent="0.25">
      <c r="A12" s="7">
        <v>1522.6061407162811</v>
      </c>
      <c r="B12" s="7">
        <v>53.615129335077263</v>
      </c>
      <c r="C12" s="7">
        <v>421.14721808846298</v>
      </c>
      <c r="D12" s="7">
        <v>4.7754216213396976</v>
      </c>
      <c r="E12" s="4">
        <v>50</v>
      </c>
      <c r="F12" s="4">
        <v>88</v>
      </c>
      <c r="G12" s="4">
        <v>2</v>
      </c>
      <c r="H12" s="4">
        <v>120</v>
      </c>
      <c r="I12" s="5">
        <v>84.617453805486306</v>
      </c>
      <c r="J12" s="9">
        <f>100-65.27</f>
        <v>34.730000000000004</v>
      </c>
    </row>
    <row r="13" spans="1:10" x14ac:dyDescent="0.25">
      <c r="A13" s="7">
        <v>1552.180815377777</v>
      </c>
      <c r="B13" s="7">
        <v>38.815646697808788</v>
      </c>
      <c r="C13" s="7">
        <v>304.94317200503411</v>
      </c>
      <c r="D13" s="7">
        <v>4.48360808969821</v>
      </c>
      <c r="E13" s="4">
        <v>388</v>
      </c>
      <c r="F13" s="4">
        <v>125</v>
      </c>
      <c r="G13" s="4">
        <v>2</v>
      </c>
      <c r="H13" s="4">
        <v>60</v>
      </c>
      <c r="I13" s="5">
        <v>50.527463137996236</v>
      </c>
      <c r="J13" s="10">
        <f>100-80.74</f>
        <v>19.260000000000005</v>
      </c>
    </row>
    <row r="14" spans="1:10" x14ac:dyDescent="0.25">
      <c r="A14" s="7">
        <v>1552.180815377777</v>
      </c>
      <c r="B14" s="7">
        <v>38.815646697808788</v>
      </c>
      <c r="C14" s="7">
        <v>304.94317200503411</v>
      </c>
      <c r="D14" s="7">
        <v>4.48360808969821</v>
      </c>
      <c r="E14" s="4">
        <v>388</v>
      </c>
      <c r="F14" s="4">
        <v>88</v>
      </c>
      <c r="G14" s="4">
        <v>2</v>
      </c>
      <c r="H14" s="4">
        <v>120</v>
      </c>
      <c r="I14" s="5">
        <v>111.01728399243855</v>
      </c>
      <c r="J14" s="10">
        <f>100-39.89</f>
        <v>60.11</v>
      </c>
    </row>
    <row r="15" spans="1:10" x14ac:dyDescent="0.25">
      <c r="A15" s="7">
        <v>1552.180815377777</v>
      </c>
      <c r="B15" s="7">
        <v>38.815646697808788</v>
      </c>
      <c r="C15" s="7">
        <v>304.94317200503411</v>
      </c>
      <c r="D15" s="7">
        <v>4.48360808969821</v>
      </c>
      <c r="E15" s="4">
        <v>500</v>
      </c>
      <c r="F15" s="4">
        <v>88</v>
      </c>
      <c r="G15" s="4">
        <v>3</v>
      </c>
      <c r="H15" s="4">
        <v>120</v>
      </c>
      <c r="I15" s="5">
        <v>158.04864544423441</v>
      </c>
      <c r="J15" s="10">
        <f>100-42.95</f>
        <v>57.05</v>
      </c>
    </row>
    <row r="16" spans="1:10" x14ac:dyDescent="0.25">
      <c r="A16" s="7">
        <v>1026.825094758053</v>
      </c>
      <c r="B16" s="7">
        <v>34.577790223756757</v>
      </c>
      <c r="C16" s="7">
        <v>271.57308008051791</v>
      </c>
      <c r="D16" s="7">
        <v>3.2356955737969222</v>
      </c>
      <c r="E16" s="4">
        <v>50</v>
      </c>
      <c r="F16" s="4">
        <v>125</v>
      </c>
      <c r="G16" s="4">
        <v>2</v>
      </c>
      <c r="H16" s="4">
        <v>90</v>
      </c>
      <c r="I16" s="5">
        <v>60.596506194690271</v>
      </c>
      <c r="J16" s="1">
        <f>100-75.33</f>
        <v>24.67</v>
      </c>
    </row>
    <row r="17" spans="1:10" x14ac:dyDescent="0.25">
      <c r="A17" s="7">
        <v>1026.825094758053</v>
      </c>
      <c r="B17" s="7">
        <v>34.577790223756757</v>
      </c>
      <c r="C17" s="7">
        <v>271.57308008051791</v>
      </c>
      <c r="D17" s="7">
        <v>3.2356955737969222</v>
      </c>
      <c r="E17" s="4">
        <v>388</v>
      </c>
      <c r="F17" s="4">
        <v>50</v>
      </c>
      <c r="G17" s="4">
        <v>3</v>
      </c>
      <c r="H17" s="4">
        <v>90</v>
      </c>
      <c r="I17" s="5">
        <v>56.533813805309727</v>
      </c>
      <c r="J17" s="1">
        <f>100-61.64</f>
        <v>38.36</v>
      </c>
    </row>
    <row r="18" spans="1:10" x14ac:dyDescent="0.25">
      <c r="A18" s="7">
        <v>1026.825094758053</v>
      </c>
      <c r="B18" s="7">
        <v>34.577790223756757</v>
      </c>
      <c r="C18" s="7">
        <v>271.57308008051791</v>
      </c>
      <c r="D18" s="7">
        <v>3.2356955737969222</v>
      </c>
      <c r="E18" s="4">
        <v>50</v>
      </c>
      <c r="F18" s="4">
        <v>88</v>
      </c>
      <c r="G18" s="4">
        <v>3</v>
      </c>
      <c r="H18" s="4">
        <v>90</v>
      </c>
      <c r="I18" s="5">
        <v>80.123564516814156</v>
      </c>
      <c r="J18" s="1">
        <f>100-69.11</f>
        <v>30.89</v>
      </c>
    </row>
    <row r="19" spans="1:10" x14ac:dyDescent="0.25">
      <c r="A19" s="7">
        <v>1026.825094758053</v>
      </c>
      <c r="B19" s="7">
        <v>34.577790223756757</v>
      </c>
      <c r="C19" s="7">
        <v>271.57308008051791</v>
      </c>
      <c r="D19" s="7">
        <v>3.2356955737969222</v>
      </c>
      <c r="E19" s="4">
        <v>388</v>
      </c>
      <c r="F19" s="4">
        <v>88</v>
      </c>
      <c r="G19" s="4">
        <v>3</v>
      </c>
      <c r="H19" s="4">
        <v>60</v>
      </c>
      <c r="I19" s="5">
        <v>57.505322930973449</v>
      </c>
      <c r="J19" s="1">
        <f>100-77.83</f>
        <v>22.17</v>
      </c>
    </row>
    <row r="20" spans="1:10" x14ac:dyDescent="0.25">
      <c r="A20" s="7">
        <v>1026.825094758053</v>
      </c>
      <c r="B20" s="7">
        <v>34.577790223756757</v>
      </c>
      <c r="C20" s="7">
        <v>271.57308008051791</v>
      </c>
      <c r="D20" s="7">
        <v>3.2356955737969222</v>
      </c>
      <c r="E20" s="4">
        <v>275</v>
      </c>
      <c r="F20" s="4">
        <v>163</v>
      </c>
      <c r="G20" s="4">
        <v>4</v>
      </c>
      <c r="H20" s="4">
        <v>60</v>
      </c>
      <c r="I20" s="5">
        <v>96.538217288495517</v>
      </c>
      <c r="J20" s="1">
        <f>100-84.93</f>
        <v>15.069999999999993</v>
      </c>
    </row>
    <row r="21" spans="1:10" x14ac:dyDescent="0.25">
      <c r="A21" s="7">
        <v>1026.825094758053</v>
      </c>
      <c r="B21" s="7">
        <v>34.577790223756757</v>
      </c>
      <c r="C21" s="7">
        <v>271.57308008051791</v>
      </c>
      <c r="D21" s="7">
        <v>3.2356955737969222</v>
      </c>
      <c r="E21" s="4">
        <v>500</v>
      </c>
      <c r="F21" s="4">
        <v>200</v>
      </c>
      <c r="G21" s="4">
        <v>4</v>
      </c>
      <c r="H21" s="4">
        <v>90</v>
      </c>
      <c r="I21" s="5">
        <v>136.6872467256637</v>
      </c>
      <c r="J21" s="1">
        <f>100-82.61</f>
        <v>17.39</v>
      </c>
    </row>
    <row r="22" spans="1:10" x14ac:dyDescent="0.25">
      <c r="A22" s="7">
        <v>1026.825094758053</v>
      </c>
      <c r="B22" s="7">
        <v>34.577790223756757</v>
      </c>
      <c r="C22" s="7">
        <v>271.57308008051791</v>
      </c>
      <c r="D22" s="7">
        <v>3.2356955737969222</v>
      </c>
      <c r="E22" s="4">
        <v>388</v>
      </c>
      <c r="F22" s="4">
        <v>125</v>
      </c>
      <c r="G22" s="4">
        <v>4</v>
      </c>
      <c r="H22" s="4">
        <v>60</v>
      </c>
      <c r="I22" s="5">
        <v>84.447015929203502</v>
      </c>
      <c r="J22" s="11">
        <f>100-82.81</f>
        <v>17.189999999999998</v>
      </c>
    </row>
    <row r="23" spans="1:10" x14ac:dyDescent="0.25">
      <c r="A23" s="7">
        <v>1008.258631871571</v>
      </c>
      <c r="B23" s="7">
        <v>24.68079966537513</v>
      </c>
      <c r="C23" s="7">
        <v>193.84273674667651</v>
      </c>
      <c r="D23" s="7">
        <v>3.3071814167742</v>
      </c>
      <c r="E23" s="4">
        <v>50</v>
      </c>
      <c r="F23" s="4">
        <v>50</v>
      </c>
      <c r="G23" s="4">
        <v>2</v>
      </c>
      <c r="H23" s="4">
        <v>90</v>
      </c>
      <c r="I23" s="5">
        <v>24.447450691244235</v>
      </c>
      <c r="J23" s="12">
        <f>100-71.33</f>
        <v>28.67</v>
      </c>
    </row>
    <row r="24" spans="1:10" x14ac:dyDescent="0.25">
      <c r="A24" s="7">
        <v>1008.258631871571</v>
      </c>
      <c r="B24" s="7">
        <v>24.68079966537513</v>
      </c>
      <c r="C24" s="7">
        <v>193.84273674667651</v>
      </c>
      <c r="D24" s="7">
        <v>3.3071814167742</v>
      </c>
      <c r="E24" s="4">
        <v>500</v>
      </c>
      <c r="F24" s="4">
        <v>50</v>
      </c>
      <c r="G24" s="4">
        <v>2</v>
      </c>
      <c r="H24" s="4">
        <v>60</v>
      </c>
      <c r="I24" s="5">
        <v>24.166053456221199</v>
      </c>
      <c r="J24" s="12">
        <f>100-71.66</f>
        <v>28.340000000000003</v>
      </c>
    </row>
    <row r="25" spans="1:10" x14ac:dyDescent="0.25">
      <c r="A25" s="7">
        <v>1008.258631871571</v>
      </c>
      <c r="B25" s="7">
        <v>24.68079966537513</v>
      </c>
      <c r="C25" s="7">
        <v>193.84273674667651</v>
      </c>
      <c r="D25" s="7">
        <v>3.3071814167742</v>
      </c>
      <c r="E25" s="4">
        <v>50</v>
      </c>
      <c r="F25" s="4">
        <v>163</v>
      </c>
      <c r="G25" s="4">
        <v>2</v>
      </c>
      <c r="H25" s="4">
        <v>90</v>
      </c>
      <c r="I25" s="5">
        <v>64.381640847926249</v>
      </c>
      <c r="J25" s="11">
        <f>100-76.84</f>
        <v>23.159999999999997</v>
      </c>
    </row>
    <row r="26" spans="1:10" x14ac:dyDescent="0.25">
      <c r="A26" s="7">
        <v>1008.258631871571</v>
      </c>
      <c r="B26" s="7">
        <v>24.68079966537513</v>
      </c>
      <c r="C26" s="7">
        <v>193.84273674667651</v>
      </c>
      <c r="D26" s="7">
        <v>3.3071814167742</v>
      </c>
      <c r="E26" s="4">
        <v>388</v>
      </c>
      <c r="F26" s="4">
        <v>163</v>
      </c>
      <c r="G26" s="4">
        <v>2</v>
      </c>
      <c r="H26" s="4">
        <v>120</v>
      </c>
      <c r="I26" s="5">
        <v>69.024013050691238</v>
      </c>
      <c r="J26" s="11">
        <f>100-75.17</f>
        <v>24.83</v>
      </c>
    </row>
    <row r="27" spans="1:10" x14ac:dyDescent="0.25">
      <c r="A27" s="7">
        <v>1008.258631871571</v>
      </c>
      <c r="B27" s="7">
        <v>24.68079966537513</v>
      </c>
      <c r="C27" s="7">
        <v>193.84273674667651</v>
      </c>
      <c r="D27" s="7">
        <v>3.3071814167742</v>
      </c>
      <c r="E27" s="4">
        <v>388</v>
      </c>
      <c r="F27" s="4">
        <v>125</v>
      </c>
      <c r="G27" s="4">
        <v>2</v>
      </c>
      <c r="H27" s="4">
        <v>60</v>
      </c>
      <c r="I27" s="5">
        <v>37.071953917050685</v>
      </c>
      <c r="J27" s="12">
        <f>100-82.61</f>
        <v>17.39</v>
      </c>
    </row>
    <row r="28" spans="1:10" x14ac:dyDescent="0.25">
      <c r="A28" s="7">
        <v>1008.258631871571</v>
      </c>
      <c r="B28" s="7">
        <v>24.68079966537513</v>
      </c>
      <c r="C28" s="7">
        <v>193.84273674667651</v>
      </c>
      <c r="D28" s="7">
        <v>3.3071814167742</v>
      </c>
      <c r="E28" s="4">
        <v>388</v>
      </c>
      <c r="F28" s="4">
        <v>50</v>
      </c>
      <c r="G28" s="4">
        <v>4</v>
      </c>
      <c r="H28" s="4">
        <v>90</v>
      </c>
      <c r="I28" s="5">
        <v>54.676335483870965</v>
      </c>
      <c r="J28" s="12">
        <f>100-67.94</f>
        <v>32.06</v>
      </c>
    </row>
    <row r="29" spans="1:10" x14ac:dyDescent="0.25">
      <c r="A29" s="7">
        <v>1008.258631871571</v>
      </c>
      <c r="B29" s="7">
        <v>24.68079966537513</v>
      </c>
      <c r="C29" s="7">
        <v>193.84273674667651</v>
      </c>
      <c r="D29" s="7">
        <v>3.3071814167742</v>
      </c>
      <c r="E29" s="4">
        <v>50</v>
      </c>
      <c r="F29" s="4">
        <v>50</v>
      </c>
      <c r="G29" s="4">
        <v>4</v>
      </c>
      <c r="H29" s="4">
        <v>120</v>
      </c>
      <c r="I29" s="5">
        <v>50.020490322580642</v>
      </c>
      <c r="J29" s="12">
        <f>100-70.67</f>
        <v>29.33</v>
      </c>
    </row>
    <row r="30" spans="1:10" x14ac:dyDescent="0.25">
      <c r="A30" s="7">
        <v>1008.258631871571</v>
      </c>
      <c r="B30" s="7">
        <v>24.68079966537513</v>
      </c>
      <c r="C30" s="7">
        <v>193.84273674667651</v>
      </c>
      <c r="D30" s="7">
        <v>3.3071814167742</v>
      </c>
      <c r="E30" s="4">
        <v>388</v>
      </c>
      <c r="F30" s="4">
        <v>125</v>
      </c>
      <c r="G30" s="4">
        <v>3</v>
      </c>
      <c r="H30" s="4">
        <v>120</v>
      </c>
      <c r="I30" s="5">
        <v>90.111069124423977</v>
      </c>
      <c r="J30" s="12">
        <f>100-71.82</f>
        <v>28.180000000000007</v>
      </c>
    </row>
    <row r="31" spans="1:10" x14ac:dyDescent="0.25">
      <c r="A31" s="7">
        <v>1008.258631871571</v>
      </c>
      <c r="B31" s="7">
        <v>24.68079966537513</v>
      </c>
      <c r="C31" s="7">
        <v>193.84273674667651</v>
      </c>
      <c r="D31" s="7">
        <v>3.3071814167742</v>
      </c>
      <c r="E31" s="4">
        <v>163</v>
      </c>
      <c r="F31" s="4">
        <v>88</v>
      </c>
      <c r="G31" s="4">
        <v>3</v>
      </c>
      <c r="H31" s="4">
        <v>120</v>
      </c>
      <c r="I31" s="5">
        <v>77.575589751152066</v>
      </c>
      <c r="J31" s="12">
        <f>100-65.54</f>
        <v>34.459999999999994</v>
      </c>
    </row>
    <row r="32" spans="1:10" x14ac:dyDescent="0.25">
      <c r="A32" s="7">
        <v>1762.8231246778289</v>
      </c>
      <c r="B32" s="7">
        <v>67.53957183149906</v>
      </c>
      <c r="C32" s="7">
        <v>530.91592009983287</v>
      </c>
      <c r="D32" s="7">
        <v>5.0736533607395158</v>
      </c>
      <c r="E32" s="4">
        <v>500</v>
      </c>
      <c r="F32" s="4">
        <v>200</v>
      </c>
      <c r="G32" s="4">
        <v>2</v>
      </c>
      <c r="H32" s="4">
        <v>60</v>
      </c>
      <c r="I32" s="5">
        <v>171.01885584905659</v>
      </c>
      <c r="J32" s="11">
        <f>100-79.59</f>
        <v>20.409999999999997</v>
      </c>
    </row>
    <row r="33" spans="1:10" x14ac:dyDescent="0.25">
      <c r="A33" s="7">
        <v>1762.8231246778289</v>
      </c>
      <c r="B33" s="7">
        <v>67.53957183149906</v>
      </c>
      <c r="C33" s="7">
        <v>530.91592009983287</v>
      </c>
      <c r="D33" s="7">
        <v>5.0736533607395158</v>
      </c>
      <c r="E33" s="4">
        <v>50</v>
      </c>
      <c r="F33" s="4">
        <v>163</v>
      </c>
      <c r="G33" s="4">
        <v>2</v>
      </c>
      <c r="H33" s="4">
        <v>90</v>
      </c>
      <c r="I33" s="5">
        <v>126.81496446792447</v>
      </c>
      <c r="J33" s="11">
        <f>100-81.43</f>
        <v>18.569999999999993</v>
      </c>
    </row>
    <row r="34" spans="1:10" x14ac:dyDescent="0.25">
      <c r="A34" s="7">
        <v>1762.8231246778289</v>
      </c>
      <c r="B34" s="7">
        <v>67.53957183149906</v>
      </c>
      <c r="C34" s="7">
        <v>530.91592009983287</v>
      </c>
      <c r="D34" s="7">
        <v>5.0736533607395158</v>
      </c>
      <c r="E34" s="4">
        <v>275</v>
      </c>
      <c r="F34" s="4">
        <v>200</v>
      </c>
      <c r="G34" s="4">
        <v>2</v>
      </c>
      <c r="H34" s="4">
        <v>90</v>
      </c>
      <c r="I34" s="5">
        <v>182.16315169811315</v>
      </c>
      <c r="J34" s="11">
        <f>100-78.26</f>
        <v>21.739999999999995</v>
      </c>
    </row>
    <row r="35" spans="1:10" x14ac:dyDescent="0.25">
      <c r="A35" s="7">
        <v>1762.8231246778289</v>
      </c>
      <c r="B35" s="7">
        <v>67.53957183149906</v>
      </c>
      <c r="C35" s="7">
        <v>530.91592009983287</v>
      </c>
      <c r="D35" s="7">
        <v>5.0736533607395158</v>
      </c>
      <c r="E35" s="4">
        <v>500</v>
      </c>
      <c r="F35" s="4">
        <v>200</v>
      </c>
      <c r="G35" s="4">
        <v>3</v>
      </c>
      <c r="H35" s="4">
        <v>60</v>
      </c>
      <c r="I35" s="5">
        <v>230.88802415094347</v>
      </c>
      <c r="J35" s="11">
        <f>100-81.63</f>
        <v>18.370000000000005</v>
      </c>
    </row>
    <row r="36" spans="1:10" x14ac:dyDescent="0.25">
      <c r="A36" s="7">
        <v>1762.8231246778289</v>
      </c>
      <c r="B36" s="7">
        <v>67.53957183149906</v>
      </c>
      <c r="C36" s="7">
        <v>530.91592009983287</v>
      </c>
      <c r="D36" s="7">
        <v>5.0736533607395158</v>
      </c>
      <c r="E36" s="4">
        <v>275</v>
      </c>
      <c r="F36" s="4">
        <v>125</v>
      </c>
      <c r="G36" s="4">
        <v>4</v>
      </c>
      <c r="H36" s="4">
        <v>60</v>
      </c>
      <c r="I36" s="5">
        <v>147.26390943396228</v>
      </c>
      <c r="J36" s="11">
        <f>100-85.94</f>
        <v>14.060000000000002</v>
      </c>
    </row>
    <row r="37" spans="1:10" x14ac:dyDescent="0.25">
      <c r="A37" s="7">
        <v>1762.8231246778289</v>
      </c>
      <c r="B37" s="7">
        <v>67.53957183149906</v>
      </c>
      <c r="C37" s="7">
        <v>530.91592009983287</v>
      </c>
      <c r="D37" s="7">
        <v>5.0736533607395158</v>
      </c>
      <c r="E37" s="4">
        <v>500</v>
      </c>
      <c r="F37" s="4">
        <v>88</v>
      </c>
      <c r="G37" s="4">
        <v>4</v>
      </c>
      <c r="H37" s="4">
        <v>60</v>
      </c>
      <c r="I37" s="5">
        <v>111.04746167547171</v>
      </c>
      <c r="J37" s="11">
        <f>100-84.94</f>
        <v>15.060000000000002</v>
      </c>
    </row>
    <row r="38" spans="1:10" x14ac:dyDescent="0.25">
      <c r="A38" s="7">
        <v>1762.8231246778289</v>
      </c>
      <c r="B38" s="7">
        <v>67.53957183149906</v>
      </c>
      <c r="C38" s="7">
        <v>530.91592009983287</v>
      </c>
      <c r="D38" s="7">
        <v>5.0736533607395158</v>
      </c>
      <c r="E38" s="4">
        <v>500</v>
      </c>
      <c r="F38" s="4">
        <v>88</v>
      </c>
      <c r="G38" s="4">
        <v>4</v>
      </c>
      <c r="H38" s="4">
        <v>90</v>
      </c>
      <c r="I38" s="5">
        <v>181.76095154716984</v>
      </c>
      <c r="J38" s="11">
        <f>100-75.35</f>
        <v>24.650000000000006</v>
      </c>
    </row>
    <row r="39" spans="1:10" x14ac:dyDescent="0.25">
      <c r="A39" s="7">
        <v>1762.8231246778289</v>
      </c>
      <c r="B39" s="7">
        <v>67.53957183149906</v>
      </c>
      <c r="C39" s="7">
        <v>530.91592009983287</v>
      </c>
      <c r="D39" s="7">
        <v>5.0736533607395158</v>
      </c>
      <c r="E39" s="4">
        <v>50</v>
      </c>
      <c r="F39" s="4">
        <v>125</v>
      </c>
      <c r="G39" s="4">
        <v>4</v>
      </c>
      <c r="H39" s="4">
        <v>120</v>
      </c>
      <c r="I39" s="5">
        <v>244.04332075471697</v>
      </c>
      <c r="J39" s="11">
        <f>100-76.7</f>
        <v>23.299999999999997</v>
      </c>
    </row>
    <row r="40" spans="1:10" x14ac:dyDescent="0.25">
      <c r="A40" s="7">
        <v>1936.9633695180721</v>
      </c>
      <c r="B40" s="7">
        <v>50.01703042379895</v>
      </c>
      <c r="C40" s="7">
        <v>397.65696243744281</v>
      </c>
      <c r="D40" s="7">
        <v>5.5008984796685256</v>
      </c>
      <c r="E40" s="4">
        <v>50</v>
      </c>
      <c r="F40" s="4">
        <v>200</v>
      </c>
      <c r="G40" s="4">
        <v>2</v>
      </c>
      <c r="H40" s="4">
        <v>90</v>
      </c>
      <c r="I40" s="5">
        <v>128.31202285714284</v>
      </c>
      <c r="J40" s="12">
        <f>100-75.73</f>
        <v>24.269999999999996</v>
      </c>
    </row>
    <row r="41" spans="1:10" x14ac:dyDescent="0.25">
      <c r="A41" s="7">
        <v>1936.9633695180721</v>
      </c>
      <c r="B41" s="7">
        <v>50.01703042379895</v>
      </c>
      <c r="C41" s="7">
        <v>397.65696243744281</v>
      </c>
      <c r="D41" s="7">
        <v>5.5008984796685256</v>
      </c>
      <c r="E41" s="4">
        <v>388</v>
      </c>
      <c r="F41" s="4">
        <v>200</v>
      </c>
      <c r="G41" s="4">
        <v>2</v>
      </c>
      <c r="H41" s="4">
        <v>60</v>
      </c>
      <c r="I41" s="5">
        <v>115.25348571428569</v>
      </c>
      <c r="J41" s="11">
        <f>100-78.2</f>
        <v>21.799999999999997</v>
      </c>
    </row>
    <row r="42" spans="1:10" x14ac:dyDescent="0.25">
      <c r="A42" s="7">
        <v>1936.9633695180721</v>
      </c>
      <c r="B42" s="7">
        <v>50.01703042379895</v>
      </c>
      <c r="C42" s="7">
        <v>397.65696243744281</v>
      </c>
      <c r="D42" s="7">
        <v>5.5008984796685256</v>
      </c>
      <c r="E42" s="4">
        <v>50</v>
      </c>
      <c r="F42" s="4">
        <v>50</v>
      </c>
      <c r="G42" s="4">
        <v>4</v>
      </c>
      <c r="H42" s="4">
        <v>60</v>
      </c>
      <c r="I42" s="5">
        <v>33.30719999999998</v>
      </c>
      <c r="J42" s="11">
        <f>100-87.4</f>
        <v>12.599999999999994</v>
      </c>
    </row>
    <row r="43" spans="1:10" x14ac:dyDescent="0.25">
      <c r="A43" s="7">
        <v>1936.9633695180721</v>
      </c>
      <c r="B43" s="7">
        <v>50.01703042379895</v>
      </c>
      <c r="C43" s="7">
        <v>397.65696243744281</v>
      </c>
      <c r="D43" s="7">
        <v>5.5008984796685256</v>
      </c>
      <c r="E43" s="4">
        <v>500</v>
      </c>
      <c r="F43" s="4">
        <v>163</v>
      </c>
      <c r="G43" s="4">
        <v>3</v>
      </c>
      <c r="H43" s="4">
        <v>90</v>
      </c>
      <c r="I43" s="5">
        <v>148.45931022857135</v>
      </c>
      <c r="J43" s="11">
        <f>100-77.03</f>
        <v>22.97</v>
      </c>
    </row>
    <row r="44" spans="1:10" x14ac:dyDescent="0.25">
      <c r="A44" s="7">
        <v>1936.9633695180721</v>
      </c>
      <c r="B44" s="7">
        <v>50.01703042379895</v>
      </c>
      <c r="C44" s="7">
        <v>397.65696243744281</v>
      </c>
      <c r="D44" s="7">
        <v>5.5008984796685256</v>
      </c>
      <c r="E44" s="4">
        <v>50</v>
      </c>
      <c r="F44" s="4">
        <v>50</v>
      </c>
      <c r="G44" s="4">
        <v>3</v>
      </c>
      <c r="H44" s="4">
        <v>90</v>
      </c>
      <c r="I44" s="5">
        <v>60.111565714285689</v>
      </c>
      <c r="J44" s="11">
        <f>100-69.68</f>
        <v>30.319999999999993</v>
      </c>
    </row>
    <row r="45" spans="1:10" x14ac:dyDescent="0.25">
      <c r="A45" s="7">
        <v>1936.9633695180721</v>
      </c>
      <c r="B45" s="7">
        <v>50.01703042379895</v>
      </c>
      <c r="C45" s="7">
        <v>397.65696243744281</v>
      </c>
      <c r="D45" s="7">
        <v>5.5008984796685256</v>
      </c>
      <c r="E45" s="4">
        <v>500</v>
      </c>
      <c r="F45" s="4">
        <v>163</v>
      </c>
      <c r="G45" s="4">
        <v>3</v>
      </c>
      <c r="H45" s="4">
        <v>120</v>
      </c>
      <c r="I45" s="5">
        <v>279.5326585714285</v>
      </c>
      <c r="J45" s="11">
        <f>100-56.75</f>
        <v>43.25</v>
      </c>
    </row>
    <row r="46" spans="1:10" x14ac:dyDescent="0.25">
      <c r="A46" s="7">
        <v>1936.9633695180721</v>
      </c>
      <c r="B46" s="7">
        <v>50.01703042379895</v>
      </c>
      <c r="C46" s="7">
        <v>397.65696243744281</v>
      </c>
      <c r="D46" s="7">
        <v>5.5008984796685256</v>
      </c>
      <c r="E46" s="4">
        <v>275</v>
      </c>
      <c r="F46" s="4">
        <v>50</v>
      </c>
      <c r="G46" s="4">
        <v>3</v>
      </c>
      <c r="H46" s="4">
        <v>120</v>
      </c>
      <c r="I46" s="5">
        <v>135.03294</v>
      </c>
      <c r="J46" s="11">
        <f>100-31.89</f>
        <v>68.11</v>
      </c>
    </row>
    <row r="47" spans="1:10" x14ac:dyDescent="0.25">
      <c r="A47" s="7">
        <v>2002.42717789268</v>
      </c>
      <c r="B47" s="7">
        <v>30.45804498102234</v>
      </c>
      <c r="C47" s="7">
        <v>240.94710201794851</v>
      </c>
      <c r="D47" s="7">
        <v>5.6177469685346244</v>
      </c>
      <c r="E47" s="4">
        <v>163</v>
      </c>
      <c r="F47" s="4">
        <v>200</v>
      </c>
      <c r="G47" s="4">
        <v>3</v>
      </c>
      <c r="H47" s="4">
        <v>60</v>
      </c>
      <c r="I47" s="5">
        <v>93.516369230769271</v>
      </c>
      <c r="J47" s="11">
        <f>100-83.21</f>
        <v>16.790000000000006</v>
      </c>
    </row>
    <row r="48" spans="1:10" x14ac:dyDescent="0.25">
      <c r="A48" s="7">
        <v>2002.42717789268</v>
      </c>
      <c r="B48" s="7">
        <v>30.45804498102234</v>
      </c>
      <c r="C48" s="7">
        <v>240.94710201794851</v>
      </c>
      <c r="D48" s="7">
        <v>5.6177469685346244</v>
      </c>
      <c r="E48" s="4">
        <v>50</v>
      </c>
      <c r="F48" s="4">
        <v>50</v>
      </c>
      <c r="G48" s="4">
        <v>3</v>
      </c>
      <c r="H48" s="4">
        <v>60</v>
      </c>
      <c r="I48" s="5">
        <v>89.018783277591965</v>
      </c>
      <c r="J48" s="11">
        <f>100-36.07</f>
        <v>63.93</v>
      </c>
    </row>
    <row r="49" spans="1:10" x14ac:dyDescent="0.25">
      <c r="A49" s="7">
        <v>2002.42717789268</v>
      </c>
      <c r="B49" s="7">
        <v>30.45804498102234</v>
      </c>
      <c r="C49" s="7">
        <v>240.94710201794851</v>
      </c>
      <c r="D49" s="7">
        <v>5.6177469685346244</v>
      </c>
      <c r="E49" s="4">
        <v>388</v>
      </c>
      <c r="F49" s="4">
        <v>50</v>
      </c>
      <c r="G49" s="4">
        <v>3</v>
      </c>
      <c r="H49" s="4">
        <v>120</v>
      </c>
      <c r="I49" s="5">
        <v>128.99577792642143</v>
      </c>
      <c r="J49" s="12">
        <f>100-7.36</f>
        <v>92.64</v>
      </c>
    </row>
    <row r="50" spans="1:10" x14ac:dyDescent="0.25">
      <c r="A50" s="7">
        <v>2002.42717789268</v>
      </c>
      <c r="B50" s="7">
        <v>30.45804498102234</v>
      </c>
      <c r="C50" s="7">
        <v>240.94710201794851</v>
      </c>
      <c r="D50" s="7">
        <v>5.6177469685346244</v>
      </c>
      <c r="E50" s="4">
        <v>50</v>
      </c>
      <c r="F50" s="4">
        <v>125</v>
      </c>
      <c r="G50" s="4">
        <v>3</v>
      </c>
      <c r="H50" s="4">
        <v>120</v>
      </c>
      <c r="I50" s="5">
        <v>131.96864046822742</v>
      </c>
      <c r="J50" s="12">
        <v>37.909999999999997</v>
      </c>
    </row>
    <row r="51" spans="1:10" x14ac:dyDescent="0.25">
      <c r="A51" s="7">
        <v>2002.42717789268</v>
      </c>
      <c r="B51" s="7">
        <v>30.45804498102234</v>
      </c>
      <c r="C51" s="7">
        <v>240.94710201794851</v>
      </c>
      <c r="D51" s="7">
        <v>5.6177469685346244</v>
      </c>
      <c r="E51" s="4">
        <v>275</v>
      </c>
      <c r="F51" s="4">
        <v>163</v>
      </c>
      <c r="G51" s="4">
        <v>2</v>
      </c>
      <c r="H51" s="4">
        <v>90</v>
      </c>
      <c r="I51" s="5">
        <v>204.30142627424749</v>
      </c>
      <c r="J51" s="12">
        <f>100-32.49</f>
        <v>67.509999999999991</v>
      </c>
    </row>
    <row r="52" spans="1:10" x14ac:dyDescent="0.25">
      <c r="A52" s="7">
        <v>2002.42717789268</v>
      </c>
      <c r="B52" s="7">
        <v>30.45804498102234</v>
      </c>
      <c r="C52" s="7">
        <v>240.94710201794851</v>
      </c>
      <c r="D52" s="7">
        <v>5.6177469685346244</v>
      </c>
      <c r="E52" s="4">
        <v>275</v>
      </c>
      <c r="F52" s="4">
        <v>163</v>
      </c>
      <c r="G52" s="4">
        <v>2</v>
      </c>
      <c r="H52" s="4">
        <v>120</v>
      </c>
      <c r="I52" s="5">
        <v>158.3631111973244</v>
      </c>
      <c r="J52" s="12">
        <f>100-47.67</f>
        <v>52.33</v>
      </c>
    </row>
    <row r="53" spans="1:10" x14ac:dyDescent="0.25">
      <c r="A53" s="7">
        <v>2002.42717789268</v>
      </c>
      <c r="B53" s="7">
        <v>30.45804498102234</v>
      </c>
      <c r="C53" s="7">
        <v>240.94710201794851</v>
      </c>
      <c r="D53" s="7">
        <v>5.6177469685346244</v>
      </c>
      <c r="E53" s="4">
        <v>500</v>
      </c>
      <c r="F53" s="4">
        <v>200</v>
      </c>
      <c r="G53" s="4">
        <v>4</v>
      </c>
      <c r="H53" s="4">
        <v>90</v>
      </c>
      <c r="I53" s="5">
        <v>232.51915986622078</v>
      </c>
      <c r="J53" s="12">
        <f>100-68.69</f>
        <v>31.310000000000002</v>
      </c>
    </row>
    <row r="54" spans="1:10" x14ac:dyDescent="0.25">
      <c r="A54" s="7">
        <v>2002.42717789268</v>
      </c>
      <c r="B54" s="7">
        <v>30.45804498102234</v>
      </c>
      <c r="C54" s="7">
        <v>240.94710201794851</v>
      </c>
      <c r="D54" s="7">
        <v>5.6177469685346244</v>
      </c>
      <c r="E54" s="4">
        <v>163</v>
      </c>
      <c r="F54" s="4">
        <v>125</v>
      </c>
      <c r="G54" s="4">
        <v>4</v>
      </c>
      <c r="H54" s="4">
        <v>60</v>
      </c>
      <c r="I54" s="5">
        <v>121.79221404682274</v>
      </c>
      <c r="J54" s="12">
        <f>100-73.76</f>
        <v>26.239999999999995</v>
      </c>
    </row>
    <row r="55" spans="1:10" x14ac:dyDescent="0.25">
      <c r="A55" s="7">
        <v>2002.42717789268</v>
      </c>
      <c r="B55" s="7">
        <v>30.45804498102234</v>
      </c>
      <c r="C55" s="7">
        <v>240.94710201794851</v>
      </c>
      <c r="D55" s="7">
        <v>5.6177469685346244</v>
      </c>
      <c r="E55" s="4">
        <v>275</v>
      </c>
      <c r="F55" s="4">
        <v>125</v>
      </c>
      <c r="G55" s="4">
        <v>4</v>
      </c>
      <c r="H55" s="4">
        <v>120</v>
      </c>
      <c r="I55" s="5">
        <v>157.43871571906354</v>
      </c>
      <c r="J55" s="12">
        <v>33.92</v>
      </c>
    </row>
    <row r="56" spans="1:10" x14ac:dyDescent="0.25">
      <c r="A56" s="7">
        <v>980.60768125428694</v>
      </c>
      <c r="B56" s="7">
        <v>14.627055440796131</v>
      </c>
      <c r="C56" s="7">
        <v>115.36894927568871</v>
      </c>
      <c r="D56" s="7">
        <v>3.3243242972901381</v>
      </c>
      <c r="E56" s="4">
        <v>388</v>
      </c>
      <c r="F56" s="4">
        <v>125</v>
      </c>
      <c r="G56" s="4">
        <v>2</v>
      </c>
      <c r="H56" s="4">
        <v>60</v>
      </c>
      <c r="I56" s="5">
        <v>29.752021709633649</v>
      </c>
      <c r="J56" s="12">
        <f>100-84.2</f>
        <v>15.799999999999997</v>
      </c>
    </row>
    <row r="57" spans="1:10" x14ac:dyDescent="0.25">
      <c r="A57" s="7">
        <v>980.60768125428694</v>
      </c>
      <c r="B57" s="7">
        <v>14.627055440796131</v>
      </c>
      <c r="C57" s="7">
        <v>115.36894927568871</v>
      </c>
      <c r="D57" s="7">
        <v>3.3243242972901381</v>
      </c>
      <c r="E57" s="4">
        <v>163</v>
      </c>
      <c r="F57" s="4">
        <v>50</v>
      </c>
      <c r="G57" s="4">
        <v>2</v>
      </c>
      <c r="H57" s="4">
        <v>90</v>
      </c>
      <c r="I57" s="5">
        <v>31.838429308005434</v>
      </c>
      <c r="J57" s="12">
        <f>100-57.73</f>
        <v>42.27</v>
      </c>
    </row>
    <row r="58" spans="1:10" x14ac:dyDescent="0.25">
      <c r="A58" s="7">
        <v>980.60768125428694</v>
      </c>
      <c r="B58" s="7">
        <v>14.627055440796131</v>
      </c>
      <c r="C58" s="7">
        <v>115.36894927568871</v>
      </c>
      <c r="D58" s="7">
        <v>3.3243242972901381</v>
      </c>
      <c r="E58" s="4">
        <v>275</v>
      </c>
      <c r="F58" s="4">
        <v>125</v>
      </c>
      <c r="G58" s="4">
        <v>2</v>
      </c>
      <c r="H58" s="4">
        <v>90</v>
      </c>
      <c r="I58" s="5">
        <v>66.50894979647218</v>
      </c>
      <c r="J58" s="12">
        <f>100-64.68</f>
        <v>35.319999999999993</v>
      </c>
    </row>
    <row r="59" spans="1:10" x14ac:dyDescent="0.25">
      <c r="A59" s="7">
        <v>980.60768125428694</v>
      </c>
      <c r="B59" s="7">
        <v>14.627055440796131</v>
      </c>
      <c r="C59" s="7">
        <v>115.36894927568871</v>
      </c>
      <c r="D59" s="7">
        <v>3.3243242972901381</v>
      </c>
      <c r="E59" s="4">
        <v>500</v>
      </c>
      <c r="F59" s="4">
        <v>200</v>
      </c>
      <c r="G59" s="4">
        <v>3</v>
      </c>
      <c r="H59" s="4">
        <v>60</v>
      </c>
      <c r="I59" s="5">
        <v>242.55053242876528</v>
      </c>
      <c r="J59" s="12">
        <f>100-46.33</f>
        <v>53.67</v>
      </c>
    </row>
    <row r="60" spans="1:10" x14ac:dyDescent="0.25">
      <c r="A60" s="7">
        <v>1545.0913794680971</v>
      </c>
      <c r="B60" s="7">
        <v>23.266770925303469</v>
      </c>
      <c r="C60" s="7">
        <v>182.77527936454561</v>
      </c>
      <c r="D60" s="7">
        <v>4.975514022179266</v>
      </c>
      <c r="E60" s="4">
        <v>275</v>
      </c>
      <c r="F60" s="4">
        <v>125</v>
      </c>
      <c r="G60" s="4">
        <v>3</v>
      </c>
      <c r="H60" s="4">
        <v>120</v>
      </c>
      <c r="I60" s="5">
        <v>157.11654298642532</v>
      </c>
      <c r="J60" s="12">
        <v>50.04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Alberto Tinajero Naranjo</dc:creator>
  <cp:lastModifiedBy>Cristopher Alberto Tinajero Naranjo</cp:lastModifiedBy>
  <dcterms:created xsi:type="dcterms:W3CDTF">2023-12-18T08:50:25Z</dcterms:created>
  <dcterms:modified xsi:type="dcterms:W3CDTF">2025-03-05T10:35:41Z</dcterms:modified>
</cp:coreProperties>
</file>