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CatNgo/Dropbox/CMS/2017-2018/"/>
    </mc:Choice>
  </mc:AlternateContent>
  <bookViews>
    <workbookView xWindow="1040" yWindow="1680" windowWidth="24560" windowHeight="14240" tabRatio="500" activeTab="1"/>
  </bookViews>
  <sheets>
    <sheet name="George Fox (11-24)" sheetId="1" r:id="rId1"/>
    <sheet name="Puget Sound (11-25)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0" i="2" l="1"/>
  <c r="AF10" i="2"/>
  <c r="AG10" i="2"/>
  <c r="AH10" i="2"/>
  <c r="AI10" i="2"/>
  <c r="AJ10" i="2"/>
  <c r="AK10" i="2"/>
  <c r="AL10" i="2"/>
  <c r="AE24" i="2"/>
  <c r="AF24" i="2"/>
  <c r="AG24" i="2"/>
  <c r="AH24" i="2"/>
  <c r="AI24" i="2"/>
  <c r="AJ24" i="2"/>
  <c r="AK24" i="2"/>
  <c r="AL24" i="2"/>
  <c r="AE18" i="2"/>
  <c r="AF18" i="2"/>
  <c r="AG18" i="2"/>
  <c r="AH18" i="2"/>
  <c r="AI18" i="2"/>
  <c r="AJ18" i="2"/>
  <c r="AK18" i="2"/>
  <c r="AL18" i="2"/>
  <c r="AE13" i="2"/>
  <c r="AF13" i="2"/>
  <c r="AG13" i="2"/>
  <c r="AH13" i="2"/>
  <c r="AI13" i="2"/>
  <c r="AJ13" i="2"/>
  <c r="AK13" i="2"/>
  <c r="AL13" i="2"/>
  <c r="AE21" i="2"/>
  <c r="AF21" i="2"/>
  <c r="AG21" i="2"/>
  <c r="AH21" i="2"/>
  <c r="AI21" i="2"/>
  <c r="AJ21" i="2"/>
  <c r="AK21" i="2"/>
  <c r="AL21" i="2"/>
  <c r="AE7" i="2"/>
  <c r="AF7" i="2"/>
  <c r="AG7" i="2"/>
  <c r="AH7" i="2"/>
  <c r="AI7" i="2"/>
  <c r="AJ7" i="2"/>
  <c r="AK7" i="2"/>
  <c r="AL7" i="2"/>
  <c r="AE19" i="2"/>
  <c r="AF19" i="2"/>
  <c r="AG19" i="2"/>
  <c r="AH19" i="2"/>
  <c r="AI19" i="2"/>
  <c r="AJ19" i="2"/>
  <c r="AK19" i="2"/>
  <c r="AL19" i="2"/>
  <c r="AE9" i="2"/>
  <c r="AF9" i="2"/>
  <c r="AG9" i="2"/>
  <c r="AH9" i="2"/>
  <c r="AI9" i="2"/>
  <c r="AJ9" i="2"/>
  <c r="AK9" i="2"/>
  <c r="AL9" i="2"/>
  <c r="AE15" i="2"/>
  <c r="AF15" i="2"/>
  <c r="AG15" i="2"/>
  <c r="AH15" i="2"/>
  <c r="AI15" i="2"/>
  <c r="AJ15" i="2"/>
  <c r="AK15" i="2"/>
  <c r="AL15" i="2"/>
  <c r="AE12" i="2"/>
  <c r="AF12" i="2"/>
  <c r="AG12" i="2"/>
  <c r="AH12" i="2"/>
  <c r="AI12" i="2"/>
  <c r="AJ12" i="2"/>
  <c r="AK12" i="2"/>
  <c r="AL12" i="2"/>
  <c r="AE20" i="2"/>
  <c r="AF20" i="2"/>
  <c r="AG20" i="2"/>
  <c r="AH20" i="2"/>
  <c r="AI20" i="2"/>
  <c r="AJ20" i="2"/>
  <c r="AK20" i="2"/>
  <c r="AL20" i="2"/>
  <c r="AE3" i="2"/>
  <c r="AF3" i="2"/>
  <c r="AG3" i="2"/>
  <c r="AH3" i="2"/>
  <c r="AI3" i="2"/>
  <c r="AJ3" i="2"/>
  <c r="AK3" i="2"/>
  <c r="AL3" i="2"/>
  <c r="AE14" i="2"/>
  <c r="AF14" i="2"/>
  <c r="AG14" i="2"/>
  <c r="AH14" i="2"/>
  <c r="AI14" i="2"/>
  <c r="AJ14" i="2"/>
  <c r="AK14" i="2"/>
  <c r="AL14" i="2"/>
  <c r="AE23" i="2"/>
  <c r="AF23" i="2"/>
  <c r="AG23" i="2"/>
  <c r="AH23" i="2"/>
  <c r="AI23" i="2"/>
  <c r="AJ23" i="2"/>
  <c r="AK23" i="2"/>
  <c r="AL23" i="2"/>
  <c r="AE16" i="2"/>
  <c r="AF16" i="2"/>
  <c r="AG16" i="2"/>
  <c r="AH16" i="2"/>
  <c r="AI16" i="2"/>
  <c r="AJ16" i="2"/>
  <c r="AK16" i="2"/>
  <c r="AL16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4" i="2"/>
  <c r="AF4" i="2"/>
  <c r="AG4" i="2"/>
  <c r="AH4" i="2"/>
  <c r="AI4" i="2"/>
  <c r="AJ4" i="2"/>
  <c r="AK4" i="2"/>
  <c r="AL4" i="2"/>
  <c r="AE22" i="2"/>
  <c r="AF22" i="2"/>
  <c r="AG22" i="2"/>
  <c r="AH22" i="2"/>
  <c r="AI22" i="2"/>
  <c r="AJ22" i="2"/>
  <c r="AK22" i="2"/>
  <c r="AL22" i="2"/>
  <c r="AE11" i="2"/>
  <c r="AF11" i="2"/>
  <c r="AG11" i="2"/>
  <c r="AH11" i="2"/>
  <c r="AI11" i="2"/>
  <c r="AJ11" i="2"/>
  <c r="AK11" i="2"/>
  <c r="AL11" i="2"/>
  <c r="AE8" i="2"/>
  <c r="AF8" i="2"/>
  <c r="AG8" i="2"/>
  <c r="AH8" i="2"/>
  <c r="AI8" i="2"/>
  <c r="AJ8" i="2"/>
  <c r="AK8" i="2"/>
  <c r="AL8" i="2"/>
  <c r="AL17" i="2"/>
  <c r="AK17" i="2"/>
  <c r="AJ17" i="2"/>
  <c r="AI17" i="2"/>
  <c r="AH17" i="2"/>
  <c r="AG17" i="2"/>
  <c r="AF17" i="2"/>
  <c r="AE17" i="2"/>
  <c r="G10" i="2"/>
  <c r="G24" i="2"/>
  <c r="G18" i="2"/>
  <c r="G13" i="2"/>
  <c r="G21" i="2"/>
  <c r="G7" i="2"/>
  <c r="G19" i="2"/>
  <c r="G9" i="2"/>
  <c r="G15" i="2"/>
  <c r="G12" i="2"/>
  <c r="G20" i="2"/>
  <c r="G3" i="2"/>
  <c r="G14" i="2"/>
  <c r="G23" i="2"/>
  <c r="G16" i="2"/>
  <c r="G5" i="2"/>
  <c r="G6" i="2"/>
  <c r="G4" i="2"/>
  <c r="G22" i="2"/>
  <c r="G11" i="2"/>
  <c r="G8" i="2"/>
  <c r="G1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" i="1"/>
  <c r="AE4" i="1"/>
  <c r="AF4" i="1"/>
  <c r="AG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E5" i="1"/>
  <c r="AF5" i="1"/>
  <c r="AG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E6" i="1"/>
  <c r="AF6" i="1"/>
  <c r="AG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E7" i="1"/>
  <c r="AF7" i="1"/>
  <c r="AG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E8" i="1"/>
  <c r="AF8" i="1"/>
  <c r="AG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E9" i="1"/>
  <c r="AF9" i="1"/>
  <c r="AG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E10" i="1"/>
  <c r="AF10" i="1"/>
  <c r="AG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E11" i="1"/>
  <c r="AF11" i="1"/>
  <c r="AG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E12" i="1"/>
  <c r="AF12" i="1"/>
  <c r="AG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E13" i="1"/>
  <c r="AF13" i="1"/>
  <c r="AG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E14" i="1"/>
  <c r="AF14" i="1"/>
  <c r="AG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E15" i="1"/>
  <c r="AF15" i="1"/>
  <c r="AG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E16" i="1"/>
  <c r="AF16" i="1"/>
  <c r="AG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E17" i="1"/>
  <c r="AF17" i="1"/>
  <c r="AG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E18" i="1"/>
  <c r="AF18" i="1"/>
  <c r="AG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E19" i="1"/>
  <c r="AF19" i="1"/>
  <c r="AG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E20" i="1"/>
  <c r="AF20" i="1"/>
  <c r="AG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E21" i="1"/>
  <c r="AF21" i="1"/>
  <c r="AG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E22" i="1"/>
  <c r="AF22" i="1"/>
  <c r="AG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E23" i="1"/>
  <c r="AF23" i="1"/>
  <c r="AG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E24" i="1"/>
  <c r="AF24" i="1"/>
  <c r="AG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E25" i="1"/>
  <c r="AF25" i="1"/>
  <c r="AG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E26" i="1"/>
  <c r="AF26" i="1"/>
  <c r="AG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E27" i="1"/>
  <c r="AF27" i="1"/>
  <c r="AG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E28" i="1"/>
  <c r="AF28" i="1"/>
  <c r="AG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E29" i="1"/>
  <c r="AF29" i="1"/>
  <c r="AG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E30" i="1"/>
  <c r="AF30" i="1"/>
  <c r="AG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E3" i="1"/>
  <c r="AF3" i="1"/>
  <c r="AG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</calcChain>
</file>

<file path=xl/sharedStrings.xml><?xml version="1.0" encoding="utf-8"?>
<sst xmlns="http://schemas.openxmlformats.org/spreadsheetml/2006/main" count="351" uniqueCount="72">
  <si>
    <t>player 1</t>
  </si>
  <si>
    <t>player 2</t>
  </si>
  <si>
    <t>player 3</t>
  </si>
  <si>
    <t>player 4</t>
  </si>
  <si>
    <t>player 5</t>
  </si>
  <si>
    <t>minutes</t>
  </si>
  <si>
    <t>points scored</t>
  </si>
  <si>
    <t>offensive possession</t>
  </si>
  <si>
    <t>turnovers</t>
  </si>
  <si>
    <t>offensive rebounds</t>
  </si>
  <si>
    <t>defensive rebounds given</t>
  </si>
  <si>
    <t>2-pt made</t>
  </si>
  <si>
    <t>2-pt missed</t>
  </si>
  <si>
    <t>3-pt made</t>
  </si>
  <si>
    <t>3-pt missed</t>
  </si>
  <si>
    <t>assists</t>
  </si>
  <si>
    <t>free-throw attempt</t>
  </si>
  <si>
    <t>points givens</t>
  </si>
  <si>
    <t>defensive possession</t>
  </si>
  <si>
    <t>turnovers forced</t>
  </si>
  <si>
    <t>offensive rebounds given</t>
  </si>
  <si>
    <t>defensive rebounds</t>
  </si>
  <si>
    <t>2-pt made given</t>
  </si>
  <si>
    <t>2-pt missed given</t>
  </si>
  <si>
    <t>3-pt made given</t>
  </si>
  <si>
    <t>3-pt missed given</t>
  </si>
  <si>
    <t>assists given</t>
  </si>
  <si>
    <t>free-throw attempt given</t>
  </si>
  <si>
    <t>DAVIS,EVAN</t>
  </si>
  <si>
    <t>ELY,JACK</t>
  </si>
  <si>
    <t>LYNDS,SCOTT</t>
  </si>
  <si>
    <t>MORRIS,KENDRICK</t>
  </si>
  <si>
    <t>PRESIDENT,MILES</t>
  </si>
  <si>
    <t>KIRSCH,MITCHELL</t>
  </si>
  <si>
    <t>MADDOCK,ANDREW</t>
  </si>
  <si>
    <t>HORN,JEREMY</t>
  </si>
  <si>
    <t>KIRSCH,MAXWELL</t>
  </si>
  <si>
    <t>LEVINE,JD</t>
  </si>
  <si>
    <t>MKPADO,KELE</t>
  </si>
  <si>
    <t>PETERSON,JACK</t>
  </si>
  <si>
    <t>MYERS,PATRICK</t>
  </si>
  <si>
    <t>SEGURA,NICOLAS</t>
  </si>
  <si>
    <t>BODOIA,JOEY</t>
  </si>
  <si>
    <t>KUSCH,RYAN</t>
  </si>
  <si>
    <t>OTI,CHUKWUELOKA</t>
  </si>
  <si>
    <t>LINEUP</t>
  </si>
  <si>
    <t>BASICS</t>
  </si>
  <si>
    <t>OFFENSIVE</t>
  </si>
  <si>
    <t>DEFENSIVE</t>
  </si>
  <si>
    <t>OFFENSIVE ADVANCE STATS</t>
  </si>
  <si>
    <t>DEFENSIVE ADVANCE STATS</t>
  </si>
  <si>
    <t>eFG%</t>
  </si>
  <si>
    <t>TO%</t>
  </si>
  <si>
    <t>OREB%</t>
  </si>
  <si>
    <t>FTA/FGA</t>
  </si>
  <si>
    <t>PPP</t>
  </si>
  <si>
    <t>Opp eFG%</t>
  </si>
  <si>
    <t>Opp OREB%</t>
  </si>
  <si>
    <t>Opp FTA/FGA</t>
  </si>
  <si>
    <t>Opp PPP</t>
  </si>
  <si>
    <t>NET</t>
  </si>
  <si>
    <t>TS%</t>
  </si>
  <si>
    <t>A/Poss</t>
  </si>
  <si>
    <t>OPP TS%</t>
  </si>
  <si>
    <t>BASIC OFFENSE</t>
  </si>
  <si>
    <t>FG%</t>
  </si>
  <si>
    <t>3 pt FG%</t>
  </si>
  <si>
    <t>BASIC DEFENSE</t>
  </si>
  <si>
    <t xml:space="preserve">+ / - </t>
  </si>
  <si>
    <t>Total Poss</t>
  </si>
  <si>
    <t>total poss</t>
  </si>
  <si>
    <t>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</si>
</sst>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70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164" fontId="0" fillId="0" borderId="0" xfId="2" applyNumberFormat="1" applyFont="1" applyBorder="1"/>
    <xf numFmtId="170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2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21" fontId="3" fillId="0" borderId="1" xfId="0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5" fillId="0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A30"/>
  <sheetViews>
    <sheetView topLeftCell="E1" zoomScaleNormal="75" workbookViewId="0">
      <selection activeCell="AE2" sqref="AE2:AL2"/>
    </sheetView>
  </sheetViews>
  <sheetFormatPr baseColWidth="10" defaultRowHeight="16" x14ac:dyDescent="0.2"/>
  <cols>
    <col min="1" max="1" width="16" style="1" bestFit="1" customWidth="1"/>
    <col min="2" max="2" width="16.1640625" style="1" bestFit="1" customWidth="1"/>
    <col min="3" max="3" width="16.83203125" style="1" bestFit="1" customWidth="1"/>
    <col min="4" max="4" width="18.1640625" style="1" bestFit="1" customWidth="1"/>
    <col min="5" max="5" width="17.6640625" style="1" bestFit="1" customWidth="1"/>
    <col min="7" max="7" width="8" customWidth="1"/>
    <col min="8" max="8" width="5.1640625" customWidth="1"/>
    <col min="9" max="30" width="10.83203125" hidden="1" customWidth="1"/>
    <col min="31" max="38" width="10.83203125" customWidth="1"/>
    <col min="39" max="44" width="10.83203125" hidden="1" customWidth="1"/>
    <col min="45" max="45" width="11.6640625" hidden="1" customWidth="1"/>
    <col min="46" max="48" width="10.83203125" hidden="1" customWidth="1"/>
    <col min="49" max="49" width="0" hidden="1" customWidth="1"/>
  </cols>
  <sheetData>
    <row r="1" spans="1:79" x14ac:dyDescent="0.2">
      <c r="A1" s="13" t="s">
        <v>45</v>
      </c>
      <c r="B1" s="14"/>
      <c r="C1" s="14"/>
      <c r="D1" s="14"/>
      <c r="E1" s="14"/>
      <c r="F1" s="13" t="s">
        <v>46</v>
      </c>
      <c r="G1" s="13"/>
      <c r="H1" s="13"/>
      <c r="I1" s="13" t="s">
        <v>47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 t="s">
        <v>48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5" t="s">
        <v>64</v>
      </c>
      <c r="AF1" s="15"/>
      <c r="AG1" s="15"/>
      <c r="AH1" s="15"/>
      <c r="AI1" s="15" t="s">
        <v>67</v>
      </c>
      <c r="AJ1" s="15"/>
      <c r="AK1" s="15"/>
      <c r="AL1" s="15"/>
      <c r="AM1" s="8" t="s">
        <v>49</v>
      </c>
      <c r="AN1" s="7"/>
      <c r="AO1" s="7"/>
      <c r="AP1" s="7"/>
      <c r="AQ1" s="7"/>
      <c r="AR1" s="8" t="s">
        <v>50</v>
      </c>
      <c r="AS1" s="7"/>
      <c r="AT1" s="7"/>
      <c r="AU1" s="7"/>
      <c r="AV1" s="7"/>
      <c r="AW1" s="9"/>
      <c r="AX1" s="18"/>
      <c r="AY1" s="18"/>
      <c r="AZ1" s="18"/>
      <c r="BA1" s="18"/>
      <c r="BB1" s="8"/>
      <c r="BC1" s="8"/>
      <c r="BD1" s="8"/>
      <c r="BE1" s="8"/>
      <c r="BF1" s="10"/>
    </row>
    <row r="2" spans="1:79" x14ac:dyDescent="0.2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7" t="s">
        <v>69</v>
      </c>
      <c r="H2" s="21" t="s">
        <v>68</v>
      </c>
      <c r="I2" s="19" t="s">
        <v>6</v>
      </c>
      <c r="J2" s="19" t="s">
        <v>7</v>
      </c>
      <c r="K2" s="19" t="s">
        <v>8</v>
      </c>
      <c r="L2" s="19" t="s">
        <v>9</v>
      </c>
      <c r="M2" s="19" t="s">
        <v>10</v>
      </c>
      <c r="N2" s="19" t="s">
        <v>11</v>
      </c>
      <c r="O2" s="19" t="s">
        <v>12</v>
      </c>
      <c r="P2" s="19" t="s">
        <v>13</v>
      </c>
      <c r="Q2" s="19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9" t="s">
        <v>19</v>
      </c>
      <c r="W2" s="19" t="s">
        <v>20</v>
      </c>
      <c r="X2" s="19" t="s">
        <v>21</v>
      </c>
      <c r="Y2" s="19" t="s">
        <v>22</v>
      </c>
      <c r="Z2" s="19" t="s">
        <v>23</v>
      </c>
      <c r="AA2" s="19" t="s">
        <v>24</v>
      </c>
      <c r="AB2" s="19" t="s">
        <v>25</v>
      </c>
      <c r="AC2" s="19" t="s">
        <v>26</v>
      </c>
      <c r="AD2" s="19" t="s">
        <v>27</v>
      </c>
      <c r="AE2" s="16" t="s">
        <v>65</v>
      </c>
      <c r="AF2" s="16" t="s">
        <v>66</v>
      </c>
      <c r="AG2" s="16" t="s">
        <v>52</v>
      </c>
      <c r="AH2" s="16" t="s">
        <v>62</v>
      </c>
      <c r="AI2" s="16" t="s">
        <v>65</v>
      </c>
      <c r="AJ2" s="16" t="s">
        <v>66</v>
      </c>
      <c r="AK2" s="27" t="s">
        <v>52</v>
      </c>
      <c r="AL2" s="16" t="s">
        <v>62</v>
      </c>
      <c r="AM2" s="5" t="s">
        <v>51</v>
      </c>
      <c r="AN2" s="5" t="s">
        <v>61</v>
      </c>
      <c r="AO2" s="5" t="s">
        <v>53</v>
      </c>
      <c r="AP2" s="5" t="s">
        <v>54</v>
      </c>
      <c r="AQ2" s="5" t="s">
        <v>55</v>
      </c>
      <c r="AR2" s="5" t="s">
        <v>56</v>
      </c>
      <c r="AS2" s="6" t="s">
        <v>63</v>
      </c>
      <c r="AT2" s="5" t="s">
        <v>57</v>
      </c>
      <c r="AU2" s="5" t="s">
        <v>58</v>
      </c>
      <c r="AV2" s="5" t="s">
        <v>59</v>
      </c>
      <c r="AW2" s="5" t="s">
        <v>60</v>
      </c>
      <c r="AX2" s="5"/>
      <c r="AY2" s="6"/>
      <c r="AZ2" s="6"/>
      <c r="BA2" s="6"/>
      <c r="BB2" s="6"/>
      <c r="BC2" s="6"/>
      <c r="BD2" s="6"/>
      <c r="BE2" s="6"/>
      <c r="BF2" s="11"/>
    </row>
    <row r="3" spans="1:79" x14ac:dyDescent="0.2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2">
        <v>6.6203703703703702E-3</v>
      </c>
      <c r="G3" s="23">
        <f>J3+U3</f>
        <v>38</v>
      </c>
      <c r="H3" s="24">
        <v>-1</v>
      </c>
      <c r="I3" s="20">
        <v>21</v>
      </c>
      <c r="J3" s="20">
        <v>19</v>
      </c>
      <c r="K3" s="20">
        <v>2</v>
      </c>
      <c r="L3" s="20">
        <v>2</v>
      </c>
      <c r="M3" s="20">
        <v>6</v>
      </c>
      <c r="N3" s="20">
        <v>8</v>
      </c>
      <c r="O3" s="20">
        <v>3</v>
      </c>
      <c r="P3" s="20">
        <v>1</v>
      </c>
      <c r="Q3" s="20">
        <v>6</v>
      </c>
      <c r="R3" s="20">
        <v>7</v>
      </c>
      <c r="S3" s="20">
        <v>2</v>
      </c>
      <c r="T3" s="20">
        <v>22</v>
      </c>
      <c r="U3" s="20">
        <v>19</v>
      </c>
      <c r="V3" s="20">
        <v>0</v>
      </c>
      <c r="W3" s="20">
        <v>0</v>
      </c>
      <c r="X3" s="20">
        <v>11</v>
      </c>
      <c r="Y3" s="20">
        <v>1</v>
      </c>
      <c r="Z3" s="20">
        <v>8</v>
      </c>
      <c r="AA3" s="20">
        <v>6</v>
      </c>
      <c r="AB3" s="20">
        <v>3</v>
      </c>
      <c r="AC3" s="20">
        <v>3</v>
      </c>
      <c r="AD3" s="20">
        <v>2</v>
      </c>
      <c r="AE3" s="25">
        <f>IFERROR((N3+P3)/(N3+O3+P3+Q3),0)</f>
        <v>0.5</v>
      </c>
      <c r="AF3" s="25">
        <f>IFERROR( P3/(P3+Q3),0)</f>
        <v>0.14285714285714285</v>
      </c>
      <c r="AG3" s="25">
        <f>IFERROR( K3/J3,0)</f>
        <v>0.10526315789473684</v>
      </c>
      <c r="AH3" s="25">
        <f>IFERROR(R3/J3,0)</f>
        <v>0.36842105263157893</v>
      </c>
      <c r="AI3" s="25">
        <f>IFERROR((Y3+AA3)/(Y3+Z3+AA3+AB3),0)</f>
        <v>0.3888888888888889</v>
      </c>
      <c r="AJ3" s="25">
        <f>IFERROR(AA3/(AA3+AB3),)</f>
        <v>0.66666666666666663</v>
      </c>
      <c r="AK3" s="25">
        <f>IFERROR(V3/U3,0)</f>
        <v>0</v>
      </c>
      <c r="AL3" s="25">
        <f>IFERROR(AC3/U3,0)</f>
        <v>0.15789473684210525</v>
      </c>
      <c r="AM3" s="3">
        <f>IFERROR((N3+1.5*P3)/(N3+O3+P3+Q3),0)</f>
        <v>0.52777777777777779</v>
      </c>
      <c r="AN3" s="3">
        <f>IFERROR(I3/(2*((N3+O3+P3+Q3)+0.44*S3)),0)</f>
        <v>0.55614406779661019</v>
      </c>
      <c r="AO3" s="3">
        <f>IFERROR(L3/(L3+M3),0)</f>
        <v>0.25</v>
      </c>
      <c r="AP3" s="3">
        <f>IFERROR(S3/(N3+O3+P3+Q3),0)</f>
        <v>0.1111111111111111</v>
      </c>
      <c r="AQ3" s="4">
        <f>IFERROR(I3/J3,0)*100</f>
        <v>110.5263157894737</v>
      </c>
      <c r="AR3" s="3">
        <f>IFERROR((Y3+1.5*AA3)/(Y3+Z3+AA3+AB3),0)</f>
        <v>0.55555555555555558</v>
      </c>
      <c r="AS3" s="3">
        <f>IFERROR(T3/(2*(Y3+Z3+AA3+AB3)+0.44*AD3),0)</f>
        <v>0.59652928416485895</v>
      </c>
      <c r="AT3" s="3">
        <f>IFERROR((W3/(W3+X3)),0)</f>
        <v>0</v>
      </c>
      <c r="AU3" s="3">
        <f>IFERROR(AD3/(Y3+Z3+AA3+AB3),0)</f>
        <v>0.1111111111111111</v>
      </c>
      <c r="AV3" s="4">
        <f>IFERROR(T3/U3,0)*100</f>
        <v>115.78947368421053</v>
      </c>
      <c r="AW3" s="4">
        <f>AQ3-AV3</f>
        <v>-5.2631578947368354</v>
      </c>
      <c r="AX3" s="3"/>
      <c r="AY3" s="2"/>
      <c r="AZ3" s="3"/>
      <c r="BA3" s="3"/>
      <c r="BB3" s="3"/>
      <c r="BC3" s="3"/>
      <c r="BD3" s="2"/>
      <c r="BE3" s="3"/>
      <c r="BF3" s="12"/>
    </row>
    <row r="4" spans="1:79" x14ac:dyDescent="0.2">
      <c r="A4" s="20" t="s">
        <v>29</v>
      </c>
      <c r="B4" s="20" t="s">
        <v>33</v>
      </c>
      <c r="C4" s="20" t="s">
        <v>30</v>
      </c>
      <c r="D4" s="20" t="s">
        <v>34</v>
      </c>
      <c r="E4" s="20" t="s">
        <v>32</v>
      </c>
      <c r="F4" s="22">
        <v>2.7083333333333334E-3</v>
      </c>
      <c r="G4" s="23">
        <f>J4+U4</f>
        <v>12</v>
      </c>
      <c r="H4" s="24">
        <v>4</v>
      </c>
      <c r="I4" s="20">
        <v>6</v>
      </c>
      <c r="J4" s="20">
        <v>6</v>
      </c>
      <c r="K4" s="20">
        <v>0</v>
      </c>
      <c r="L4" s="20">
        <v>3</v>
      </c>
      <c r="M4" s="20">
        <v>2</v>
      </c>
      <c r="N4" s="20">
        <v>1</v>
      </c>
      <c r="O4" s="20">
        <v>2</v>
      </c>
      <c r="P4" s="20">
        <v>1</v>
      </c>
      <c r="Q4" s="20">
        <v>3</v>
      </c>
      <c r="R4" s="20">
        <v>1</v>
      </c>
      <c r="S4" s="20">
        <v>2</v>
      </c>
      <c r="T4" s="20">
        <v>2</v>
      </c>
      <c r="U4" s="20">
        <v>6</v>
      </c>
      <c r="V4" s="20">
        <v>3</v>
      </c>
      <c r="W4" s="20">
        <v>1</v>
      </c>
      <c r="X4" s="20">
        <v>2</v>
      </c>
      <c r="Y4" s="20">
        <v>1</v>
      </c>
      <c r="Z4" s="20">
        <v>2</v>
      </c>
      <c r="AA4" s="20">
        <v>0</v>
      </c>
      <c r="AB4" s="20">
        <v>1</v>
      </c>
      <c r="AC4" s="20">
        <v>0</v>
      </c>
      <c r="AD4" s="20">
        <v>0</v>
      </c>
      <c r="AE4" s="25">
        <f t="shared" ref="AE4:AE30" si="0">IFERROR((N4+P4)/(N4+O4+P4+Q4),0)</f>
        <v>0.2857142857142857</v>
      </c>
      <c r="AF4" s="25">
        <f t="shared" ref="AF4:AF30" si="1">IFERROR( P4/(P4+Q4),0)</f>
        <v>0.25</v>
      </c>
      <c r="AG4" s="25">
        <f t="shared" ref="AG4:AG30" si="2">IFERROR( K4/J4,0)</f>
        <v>0</v>
      </c>
      <c r="AH4" s="25">
        <f t="shared" ref="AH4:AH30" si="3">IFERROR(R4/J4,0)</f>
        <v>0.16666666666666666</v>
      </c>
      <c r="AI4" s="25">
        <f t="shared" ref="AI4:AI30" si="4">IFERROR((Y4+AA4)/(Y4+Z4+AA4+AB4),0)</f>
        <v>0.25</v>
      </c>
      <c r="AJ4" s="25">
        <f t="shared" ref="AJ4:AJ30" si="5">IFERROR(AA4/(AA4+AB4),)</f>
        <v>0</v>
      </c>
      <c r="AK4" s="25">
        <f t="shared" ref="AK4:AK30" si="6">IFERROR(V4/U4,0)</f>
        <v>0.5</v>
      </c>
      <c r="AL4" s="25">
        <f t="shared" ref="AL4:AL30" si="7">IFERROR(AC4/U4,0)</f>
        <v>0</v>
      </c>
      <c r="AM4" s="3">
        <f t="shared" ref="AM4:AM30" si="8">IFERROR((N4+1.5*P4)/(N4+O4+P4+Q4),0)</f>
        <v>0.35714285714285715</v>
      </c>
      <c r="AN4" s="3">
        <f t="shared" ref="AN4:AN30" si="9">IFERROR(I4/(2*((N4+O4+P4+Q4)+0.44*S4)),0)</f>
        <v>0.38071065989847719</v>
      </c>
      <c r="AO4" s="3">
        <f t="shared" ref="AO4:AO30" si="10">IFERROR(L4/(L4+M4),0)</f>
        <v>0.6</v>
      </c>
      <c r="AP4" s="3">
        <f t="shared" ref="AP4:AP30" si="11">IFERROR(S4/(N4+O4+P4+Q4),0)</f>
        <v>0.2857142857142857</v>
      </c>
      <c r="AQ4" s="4">
        <f t="shared" ref="AQ4:AQ30" si="12">IFERROR(I4/J4,0)*100</f>
        <v>100</v>
      </c>
      <c r="AR4" s="3">
        <f t="shared" ref="AR4:AR30" si="13">IFERROR((Y4+1.5*AA4)/(Y4+Z4+AA4+AB4),0)</f>
        <v>0.25</v>
      </c>
      <c r="AS4" s="3">
        <f t="shared" ref="AS4:AS30" si="14">IFERROR(T4/(2*(Y4+Z4+AA4+AB4)+0.44*AD4),0)</f>
        <v>0.25</v>
      </c>
      <c r="AT4" s="3">
        <f t="shared" ref="AT4:AT30" si="15">IFERROR((W4/(W4+X4)),0)</f>
        <v>0.33333333333333331</v>
      </c>
      <c r="AU4" s="3">
        <f t="shared" ref="AU4:AU30" si="16">IFERROR(AD4/(Y4+Z4+AA4+AB4),0)</f>
        <v>0</v>
      </c>
      <c r="AV4" s="4">
        <f t="shared" ref="AV4:AV30" si="17">IFERROR(T4/U4,0)*100</f>
        <v>33.333333333333329</v>
      </c>
      <c r="AW4" s="4">
        <f t="shared" ref="AW4:AW30" si="18">AQ4-AV4</f>
        <v>66.666666666666671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x14ac:dyDescent="0.2">
      <c r="A5" s="20" t="s">
        <v>35</v>
      </c>
      <c r="B5" s="20" t="s">
        <v>36</v>
      </c>
      <c r="C5" s="20" t="s">
        <v>37</v>
      </c>
      <c r="D5" s="20" t="s">
        <v>38</v>
      </c>
      <c r="E5" s="20" t="s">
        <v>39</v>
      </c>
      <c r="F5" s="22">
        <v>1.5972222222222221E-3</v>
      </c>
      <c r="G5" s="23">
        <f>J5+U5</f>
        <v>6</v>
      </c>
      <c r="H5" s="24">
        <v>4</v>
      </c>
      <c r="I5" s="20">
        <v>6</v>
      </c>
      <c r="J5" s="20">
        <v>3</v>
      </c>
      <c r="K5" s="20">
        <v>0</v>
      </c>
      <c r="L5" s="20">
        <v>1</v>
      </c>
      <c r="M5" s="20">
        <v>2</v>
      </c>
      <c r="N5" s="20">
        <v>1</v>
      </c>
      <c r="O5" s="20">
        <v>0</v>
      </c>
      <c r="P5" s="20">
        <v>1</v>
      </c>
      <c r="Q5" s="20">
        <v>1</v>
      </c>
      <c r="R5" s="20">
        <v>2</v>
      </c>
      <c r="S5" s="20">
        <v>3</v>
      </c>
      <c r="T5" s="20">
        <v>2</v>
      </c>
      <c r="U5" s="20">
        <v>3</v>
      </c>
      <c r="V5" s="20">
        <v>2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2</v>
      </c>
      <c r="AE5" s="25">
        <f t="shared" si="0"/>
        <v>0.66666666666666663</v>
      </c>
      <c r="AF5" s="25">
        <f t="shared" si="1"/>
        <v>0.5</v>
      </c>
      <c r="AG5" s="25">
        <f t="shared" si="2"/>
        <v>0</v>
      </c>
      <c r="AH5" s="25">
        <f t="shared" si="3"/>
        <v>0.66666666666666663</v>
      </c>
      <c r="AI5" s="25">
        <f t="shared" si="4"/>
        <v>0</v>
      </c>
      <c r="AJ5" s="25">
        <f t="shared" si="5"/>
        <v>0</v>
      </c>
      <c r="AK5" s="25">
        <f t="shared" si="6"/>
        <v>0.66666666666666663</v>
      </c>
      <c r="AL5" s="25">
        <f t="shared" si="7"/>
        <v>0</v>
      </c>
      <c r="AM5" s="3">
        <f t="shared" si="8"/>
        <v>0.83333333333333337</v>
      </c>
      <c r="AN5" s="3">
        <f t="shared" si="9"/>
        <v>0.69444444444444442</v>
      </c>
      <c r="AO5" s="3">
        <f t="shared" si="10"/>
        <v>0.33333333333333331</v>
      </c>
      <c r="AP5" s="3">
        <f t="shared" si="11"/>
        <v>1</v>
      </c>
      <c r="AQ5" s="4">
        <f t="shared" si="12"/>
        <v>200</v>
      </c>
      <c r="AR5" s="3">
        <f t="shared" si="13"/>
        <v>0</v>
      </c>
      <c r="AS5" s="3">
        <f t="shared" si="14"/>
        <v>2.2727272727272729</v>
      </c>
      <c r="AT5" s="3">
        <f t="shared" si="15"/>
        <v>0</v>
      </c>
      <c r="AU5" s="3">
        <f t="shared" si="16"/>
        <v>0</v>
      </c>
      <c r="AV5" s="4">
        <f t="shared" si="17"/>
        <v>66.666666666666657</v>
      </c>
      <c r="AW5" s="4">
        <f t="shared" si="18"/>
        <v>133.33333333333334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x14ac:dyDescent="0.2">
      <c r="A6" s="20" t="s">
        <v>29</v>
      </c>
      <c r="B6" s="20" t="s">
        <v>36</v>
      </c>
      <c r="C6" s="20" t="s">
        <v>30</v>
      </c>
      <c r="D6" s="20" t="s">
        <v>31</v>
      </c>
      <c r="E6" s="20" t="s">
        <v>32</v>
      </c>
      <c r="F6" s="22">
        <v>1.5393518518518519E-3</v>
      </c>
      <c r="G6" s="23">
        <f>J6+U6</f>
        <v>8</v>
      </c>
      <c r="H6" s="24">
        <v>-6</v>
      </c>
      <c r="I6" s="20">
        <v>2</v>
      </c>
      <c r="J6" s="20">
        <v>4</v>
      </c>
      <c r="K6" s="20">
        <v>2</v>
      </c>
      <c r="L6" s="20">
        <v>2</v>
      </c>
      <c r="M6" s="20">
        <v>1</v>
      </c>
      <c r="N6" s="20">
        <v>0</v>
      </c>
      <c r="O6" s="20">
        <v>0</v>
      </c>
      <c r="P6" s="20">
        <v>0</v>
      </c>
      <c r="Q6" s="20">
        <v>3</v>
      </c>
      <c r="R6" s="20">
        <v>0</v>
      </c>
      <c r="S6" s="20">
        <v>2</v>
      </c>
      <c r="T6" s="20">
        <v>8</v>
      </c>
      <c r="U6" s="20">
        <v>4</v>
      </c>
      <c r="V6" s="20">
        <v>0</v>
      </c>
      <c r="W6" s="20">
        <v>0</v>
      </c>
      <c r="X6" s="20">
        <v>0</v>
      </c>
      <c r="Y6" s="20">
        <v>3</v>
      </c>
      <c r="Z6" s="20">
        <v>0</v>
      </c>
      <c r="AA6" s="20">
        <v>0</v>
      </c>
      <c r="AB6" s="20">
        <v>0</v>
      </c>
      <c r="AC6" s="20">
        <v>1</v>
      </c>
      <c r="AD6" s="20">
        <v>2</v>
      </c>
      <c r="AE6" s="25">
        <f t="shared" si="0"/>
        <v>0</v>
      </c>
      <c r="AF6" s="25">
        <f t="shared" si="1"/>
        <v>0</v>
      </c>
      <c r="AG6" s="25">
        <f t="shared" si="2"/>
        <v>0.5</v>
      </c>
      <c r="AH6" s="25">
        <f t="shared" si="3"/>
        <v>0</v>
      </c>
      <c r="AI6" s="25">
        <f t="shared" si="4"/>
        <v>1</v>
      </c>
      <c r="AJ6" s="25">
        <f t="shared" si="5"/>
        <v>0</v>
      </c>
      <c r="AK6" s="25">
        <f t="shared" si="6"/>
        <v>0</v>
      </c>
      <c r="AL6" s="25">
        <f t="shared" si="7"/>
        <v>0.25</v>
      </c>
      <c r="AM6" s="3">
        <f t="shared" si="8"/>
        <v>0</v>
      </c>
      <c r="AN6" s="3">
        <f t="shared" si="9"/>
        <v>0.25773195876288663</v>
      </c>
      <c r="AO6" s="3">
        <f t="shared" si="10"/>
        <v>0.66666666666666663</v>
      </c>
      <c r="AP6" s="3">
        <f t="shared" si="11"/>
        <v>0.66666666666666663</v>
      </c>
      <c r="AQ6" s="4">
        <f t="shared" si="12"/>
        <v>50</v>
      </c>
      <c r="AR6" s="3">
        <f t="shared" si="13"/>
        <v>1</v>
      </c>
      <c r="AS6" s="3">
        <f t="shared" si="14"/>
        <v>1.1627906976744187</v>
      </c>
      <c r="AT6" s="3">
        <f t="shared" si="15"/>
        <v>0</v>
      </c>
      <c r="AU6" s="3">
        <f t="shared" si="16"/>
        <v>0.66666666666666663</v>
      </c>
      <c r="AV6" s="4">
        <f t="shared" si="17"/>
        <v>200</v>
      </c>
      <c r="AW6" s="4">
        <f t="shared" si="18"/>
        <v>-150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x14ac:dyDescent="0.2">
      <c r="A7" s="20" t="s">
        <v>28</v>
      </c>
      <c r="B7" s="20" t="s">
        <v>29</v>
      </c>
      <c r="C7" s="20" t="s">
        <v>33</v>
      </c>
      <c r="D7" s="20" t="s">
        <v>30</v>
      </c>
      <c r="E7" s="20" t="s">
        <v>31</v>
      </c>
      <c r="F7" s="22">
        <v>1.25E-3</v>
      </c>
      <c r="G7" s="23">
        <f>J7+U7</f>
        <v>7</v>
      </c>
      <c r="H7" s="24">
        <v>-5</v>
      </c>
      <c r="I7" s="20">
        <v>5</v>
      </c>
      <c r="J7" s="20">
        <v>3</v>
      </c>
      <c r="K7" s="20">
        <v>0</v>
      </c>
      <c r="L7" s="20">
        <v>0</v>
      </c>
      <c r="M7" s="20">
        <v>1</v>
      </c>
      <c r="N7" s="20">
        <v>1</v>
      </c>
      <c r="O7" s="20">
        <v>1</v>
      </c>
      <c r="P7" s="20">
        <v>1</v>
      </c>
      <c r="Q7" s="20">
        <v>0</v>
      </c>
      <c r="R7" s="20">
        <v>2</v>
      </c>
      <c r="S7" s="20">
        <v>0</v>
      </c>
      <c r="T7" s="20">
        <v>10</v>
      </c>
      <c r="U7" s="20">
        <v>4</v>
      </c>
      <c r="V7" s="20">
        <v>1</v>
      </c>
      <c r="W7" s="20">
        <v>2</v>
      </c>
      <c r="X7" s="20">
        <v>0</v>
      </c>
      <c r="Y7" s="20">
        <v>0</v>
      </c>
      <c r="Z7" s="20">
        <v>2</v>
      </c>
      <c r="AA7" s="20">
        <v>3</v>
      </c>
      <c r="AB7" s="20">
        <v>0</v>
      </c>
      <c r="AC7" s="20">
        <v>2</v>
      </c>
      <c r="AD7" s="20">
        <v>1</v>
      </c>
      <c r="AE7" s="25">
        <f t="shared" si="0"/>
        <v>0.66666666666666663</v>
      </c>
      <c r="AF7" s="25">
        <f t="shared" si="1"/>
        <v>1</v>
      </c>
      <c r="AG7" s="25">
        <f t="shared" si="2"/>
        <v>0</v>
      </c>
      <c r="AH7" s="25">
        <f t="shared" si="3"/>
        <v>0.66666666666666663</v>
      </c>
      <c r="AI7" s="25">
        <f t="shared" si="4"/>
        <v>0.6</v>
      </c>
      <c r="AJ7" s="25">
        <f t="shared" si="5"/>
        <v>1</v>
      </c>
      <c r="AK7" s="25">
        <f t="shared" si="6"/>
        <v>0.25</v>
      </c>
      <c r="AL7" s="25">
        <f t="shared" si="7"/>
        <v>0.5</v>
      </c>
      <c r="AM7" s="3">
        <f t="shared" si="8"/>
        <v>0.83333333333333337</v>
      </c>
      <c r="AN7" s="3">
        <f t="shared" si="9"/>
        <v>0.83333333333333337</v>
      </c>
      <c r="AO7" s="3">
        <f t="shared" si="10"/>
        <v>0</v>
      </c>
      <c r="AP7" s="3">
        <f t="shared" si="11"/>
        <v>0</v>
      </c>
      <c r="AQ7" s="4">
        <f t="shared" si="12"/>
        <v>166.66666666666669</v>
      </c>
      <c r="AR7" s="3">
        <f t="shared" si="13"/>
        <v>0.9</v>
      </c>
      <c r="AS7" s="3">
        <f t="shared" si="14"/>
        <v>0.95785440613026829</v>
      </c>
      <c r="AT7" s="3">
        <f t="shared" si="15"/>
        <v>1</v>
      </c>
      <c r="AU7" s="3">
        <f t="shared" si="16"/>
        <v>0.2</v>
      </c>
      <c r="AV7" s="4">
        <f t="shared" si="17"/>
        <v>250</v>
      </c>
      <c r="AW7" s="4">
        <f t="shared" si="18"/>
        <v>-83.333333333333314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x14ac:dyDescent="0.2">
      <c r="A8" s="20" t="s">
        <v>29</v>
      </c>
      <c r="B8" s="20" t="s">
        <v>33</v>
      </c>
      <c r="C8" s="20" t="s">
        <v>30</v>
      </c>
      <c r="D8" s="20" t="s">
        <v>40</v>
      </c>
      <c r="E8" s="20" t="s">
        <v>41</v>
      </c>
      <c r="F8" s="22">
        <v>1.2268518518518518E-3</v>
      </c>
      <c r="G8" s="23">
        <f>J8+U8</f>
        <v>7</v>
      </c>
      <c r="H8" s="24">
        <v>-5</v>
      </c>
      <c r="I8" s="20">
        <v>0</v>
      </c>
      <c r="J8" s="20">
        <v>3</v>
      </c>
      <c r="K8" s="20">
        <v>2</v>
      </c>
      <c r="L8" s="20">
        <v>0</v>
      </c>
      <c r="M8" s="20">
        <v>1</v>
      </c>
      <c r="N8" s="20">
        <v>0</v>
      </c>
      <c r="O8" s="20">
        <v>0</v>
      </c>
      <c r="P8" s="20">
        <v>0</v>
      </c>
      <c r="Q8" s="20">
        <v>1</v>
      </c>
      <c r="R8" s="20">
        <v>0</v>
      </c>
      <c r="S8" s="20">
        <v>0</v>
      </c>
      <c r="T8" s="20">
        <v>5</v>
      </c>
      <c r="U8" s="20">
        <v>4</v>
      </c>
      <c r="V8" s="20">
        <v>0</v>
      </c>
      <c r="W8" s="20">
        <v>0</v>
      </c>
      <c r="X8" s="20">
        <v>2</v>
      </c>
      <c r="Y8" s="20">
        <v>1</v>
      </c>
      <c r="Z8" s="20">
        <v>0</v>
      </c>
      <c r="AA8" s="20">
        <v>1</v>
      </c>
      <c r="AB8" s="20">
        <v>2</v>
      </c>
      <c r="AC8" s="20">
        <v>2</v>
      </c>
      <c r="AD8" s="20">
        <v>0</v>
      </c>
      <c r="AE8" s="25">
        <f t="shared" si="0"/>
        <v>0</v>
      </c>
      <c r="AF8" s="25">
        <f t="shared" si="1"/>
        <v>0</v>
      </c>
      <c r="AG8" s="25">
        <f t="shared" si="2"/>
        <v>0.66666666666666663</v>
      </c>
      <c r="AH8" s="25">
        <f t="shared" si="3"/>
        <v>0</v>
      </c>
      <c r="AI8" s="25">
        <f t="shared" si="4"/>
        <v>0.5</v>
      </c>
      <c r="AJ8" s="25">
        <f t="shared" si="5"/>
        <v>0.33333333333333331</v>
      </c>
      <c r="AK8" s="25">
        <f t="shared" si="6"/>
        <v>0</v>
      </c>
      <c r="AL8" s="25">
        <f t="shared" si="7"/>
        <v>0.5</v>
      </c>
      <c r="AM8" s="3">
        <f t="shared" si="8"/>
        <v>0</v>
      </c>
      <c r="AN8" s="3">
        <f t="shared" si="9"/>
        <v>0</v>
      </c>
      <c r="AO8" s="3">
        <f t="shared" si="10"/>
        <v>0</v>
      </c>
      <c r="AP8" s="3">
        <f t="shared" si="11"/>
        <v>0</v>
      </c>
      <c r="AQ8" s="4">
        <f t="shared" si="12"/>
        <v>0</v>
      </c>
      <c r="AR8" s="3">
        <f t="shared" si="13"/>
        <v>0.625</v>
      </c>
      <c r="AS8" s="3">
        <f t="shared" si="14"/>
        <v>0.625</v>
      </c>
      <c r="AT8" s="3">
        <f t="shared" si="15"/>
        <v>0</v>
      </c>
      <c r="AU8" s="3">
        <f t="shared" si="16"/>
        <v>0</v>
      </c>
      <c r="AV8" s="4">
        <f t="shared" si="17"/>
        <v>125</v>
      </c>
      <c r="AW8" s="4">
        <f t="shared" si="18"/>
        <v>-125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x14ac:dyDescent="0.2">
      <c r="A9" s="20" t="s">
        <v>29</v>
      </c>
      <c r="B9" s="20" t="s">
        <v>36</v>
      </c>
      <c r="C9" s="20" t="s">
        <v>30</v>
      </c>
      <c r="D9" s="20" t="s">
        <v>40</v>
      </c>
      <c r="E9" s="20" t="s">
        <v>32</v>
      </c>
      <c r="F9" s="22">
        <v>1.1805555555555556E-3</v>
      </c>
      <c r="G9" s="23">
        <f>J9+U9</f>
        <v>7</v>
      </c>
      <c r="H9" s="24">
        <v>-2</v>
      </c>
      <c r="I9" s="20">
        <v>0</v>
      </c>
      <c r="J9" s="20">
        <v>4</v>
      </c>
      <c r="K9" s="20">
        <v>1</v>
      </c>
      <c r="L9" s="20">
        <v>0</v>
      </c>
      <c r="M9" s="20">
        <v>3</v>
      </c>
      <c r="N9" s="20">
        <v>0</v>
      </c>
      <c r="O9" s="20">
        <v>2</v>
      </c>
      <c r="P9" s="20">
        <v>0</v>
      </c>
      <c r="Q9" s="20">
        <v>1</v>
      </c>
      <c r="R9" s="20">
        <v>0</v>
      </c>
      <c r="S9" s="20">
        <v>0</v>
      </c>
      <c r="T9" s="20">
        <v>2</v>
      </c>
      <c r="U9" s="20">
        <v>3</v>
      </c>
      <c r="V9" s="20">
        <v>0</v>
      </c>
      <c r="W9" s="20">
        <v>0</v>
      </c>
      <c r="X9" s="20">
        <v>2</v>
      </c>
      <c r="Y9" s="20">
        <v>1</v>
      </c>
      <c r="Z9" s="20">
        <v>2</v>
      </c>
      <c r="AA9" s="20">
        <v>0</v>
      </c>
      <c r="AB9" s="20">
        <v>0</v>
      </c>
      <c r="AC9" s="20">
        <v>1</v>
      </c>
      <c r="AD9" s="20">
        <v>0</v>
      </c>
      <c r="AE9" s="25">
        <f t="shared" si="0"/>
        <v>0</v>
      </c>
      <c r="AF9" s="25">
        <f t="shared" si="1"/>
        <v>0</v>
      </c>
      <c r="AG9" s="25">
        <f t="shared" si="2"/>
        <v>0.25</v>
      </c>
      <c r="AH9" s="25">
        <f t="shared" si="3"/>
        <v>0</v>
      </c>
      <c r="AI9" s="25">
        <f t="shared" si="4"/>
        <v>0.33333333333333331</v>
      </c>
      <c r="AJ9" s="25">
        <f t="shared" si="5"/>
        <v>0</v>
      </c>
      <c r="AK9" s="25">
        <f t="shared" si="6"/>
        <v>0</v>
      </c>
      <c r="AL9" s="25">
        <f t="shared" si="7"/>
        <v>0.33333333333333331</v>
      </c>
      <c r="AM9" s="3">
        <f t="shared" si="8"/>
        <v>0</v>
      </c>
      <c r="AN9" s="3">
        <f t="shared" si="9"/>
        <v>0</v>
      </c>
      <c r="AO9" s="3">
        <f t="shared" si="10"/>
        <v>0</v>
      </c>
      <c r="AP9" s="3">
        <f t="shared" si="11"/>
        <v>0</v>
      </c>
      <c r="AQ9" s="4">
        <f t="shared" si="12"/>
        <v>0</v>
      </c>
      <c r="AR9" s="3">
        <f t="shared" si="13"/>
        <v>0.33333333333333331</v>
      </c>
      <c r="AS9" s="3">
        <f t="shared" si="14"/>
        <v>0.33333333333333331</v>
      </c>
      <c r="AT9" s="3">
        <f t="shared" si="15"/>
        <v>0</v>
      </c>
      <c r="AU9" s="3">
        <f t="shared" si="16"/>
        <v>0</v>
      </c>
      <c r="AV9" s="4">
        <f t="shared" si="17"/>
        <v>66.666666666666657</v>
      </c>
      <c r="AW9" s="4">
        <f t="shared" si="18"/>
        <v>-66.666666666666657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x14ac:dyDescent="0.2">
      <c r="A10" s="20" t="s">
        <v>28</v>
      </c>
      <c r="B10" s="20" t="s">
        <v>33</v>
      </c>
      <c r="C10" s="20" t="s">
        <v>37</v>
      </c>
      <c r="D10" s="20" t="s">
        <v>31</v>
      </c>
      <c r="E10" s="20" t="s">
        <v>41</v>
      </c>
      <c r="F10" s="22">
        <v>1.1111111111111111E-3</v>
      </c>
      <c r="G10" s="23">
        <f>J10+U10</f>
        <v>4</v>
      </c>
      <c r="H10" s="24">
        <v>-3</v>
      </c>
      <c r="I10" s="20">
        <v>2</v>
      </c>
      <c r="J10" s="20">
        <v>2</v>
      </c>
      <c r="K10" s="20">
        <v>0</v>
      </c>
      <c r="L10" s="20">
        <v>4</v>
      </c>
      <c r="M10" s="20">
        <v>1</v>
      </c>
      <c r="N10" s="20">
        <v>1</v>
      </c>
      <c r="O10" s="20">
        <v>3</v>
      </c>
      <c r="P10" s="20">
        <v>0</v>
      </c>
      <c r="Q10" s="20">
        <v>0</v>
      </c>
      <c r="R10" s="20">
        <v>1</v>
      </c>
      <c r="S10" s="20">
        <v>2</v>
      </c>
      <c r="T10" s="20">
        <v>5</v>
      </c>
      <c r="U10" s="20">
        <v>2</v>
      </c>
      <c r="V10" s="20">
        <v>0</v>
      </c>
      <c r="W10" s="20">
        <v>0</v>
      </c>
      <c r="X10" s="20">
        <v>0</v>
      </c>
      <c r="Y10" s="20">
        <v>1</v>
      </c>
      <c r="Z10" s="20">
        <v>0</v>
      </c>
      <c r="AA10" s="20">
        <v>1</v>
      </c>
      <c r="AB10" s="20">
        <v>0</v>
      </c>
      <c r="AC10" s="20">
        <v>1</v>
      </c>
      <c r="AD10" s="20">
        <v>0</v>
      </c>
      <c r="AE10" s="25">
        <f t="shared" si="0"/>
        <v>0.25</v>
      </c>
      <c r="AF10" s="25">
        <f t="shared" si="1"/>
        <v>0</v>
      </c>
      <c r="AG10" s="25">
        <f t="shared" si="2"/>
        <v>0</v>
      </c>
      <c r="AH10" s="25">
        <f t="shared" si="3"/>
        <v>0.5</v>
      </c>
      <c r="AI10" s="25">
        <f t="shared" si="4"/>
        <v>1</v>
      </c>
      <c r="AJ10" s="25">
        <f t="shared" si="5"/>
        <v>1</v>
      </c>
      <c r="AK10" s="25">
        <f t="shared" si="6"/>
        <v>0</v>
      </c>
      <c r="AL10" s="25">
        <f t="shared" si="7"/>
        <v>0.5</v>
      </c>
      <c r="AM10" s="3">
        <f t="shared" si="8"/>
        <v>0.25</v>
      </c>
      <c r="AN10" s="3">
        <f t="shared" si="9"/>
        <v>0.20491803278688525</v>
      </c>
      <c r="AO10" s="3">
        <f t="shared" si="10"/>
        <v>0.8</v>
      </c>
      <c r="AP10" s="3">
        <f t="shared" si="11"/>
        <v>0.5</v>
      </c>
      <c r="AQ10" s="4">
        <f t="shared" si="12"/>
        <v>100</v>
      </c>
      <c r="AR10" s="3">
        <f t="shared" si="13"/>
        <v>1.25</v>
      </c>
      <c r="AS10" s="3">
        <f t="shared" si="14"/>
        <v>1.25</v>
      </c>
      <c r="AT10" s="3">
        <f t="shared" si="15"/>
        <v>0</v>
      </c>
      <c r="AU10" s="3">
        <f t="shared" si="16"/>
        <v>0</v>
      </c>
      <c r="AV10" s="4">
        <f t="shared" si="17"/>
        <v>250</v>
      </c>
      <c r="AW10" s="4">
        <f t="shared" si="18"/>
        <v>-150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x14ac:dyDescent="0.2">
      <c r="A11" s="20" t="s">
        <v>42</v>
      </c>
      <c r="B11" s="20" t="s">
        <v>29</v>
      </c>
      <c r="C11" s="20" t="s">
        <v>33</v>
      </c>
      <c r="D11" s="20" t="s">
        <v>30</v>
      </c>
      <c r="E11" s="20" t="s">
        <v>40</v>
      </c>
      <c r="F11" s="22">
        <v>9.9537037037037042E-4</v>
      </c>
      <c r="G11" s="23">
        <f>J11+U11</f>
        <v>6</v>
      </c>
      <c r="H11" s="24">
        <v>3</v>
      </c>
      <c r="I11" s="20">
        <v>4</v>
      </c>
      <c r="J11" s="20">
        <v>3</v>
      </c>
      <c r="K11" s="20">
        <v>0</v>
      </c>
      <c r="L11" s="20">
        <v>1</v>
      </c>
      <c r="M11" s="20">
        <v>2</v>
      </c>
      <c r="N11" s="20">
        <v>2</v>
      </c>
      <c r="O11" s="20">
        <v>0</v>
      </c>
      <c r="P11" s="20">
        <v>0</v>
      </c>
      <c r="Q11" s="20">
        <v>2</v>
      </c>
      <c r="R11" s="20">
        <v>2</v>
      </c>
      <c r="S11" s="20">
        <v>1</v>
      </c>
      <c r="T11" s="20">
        <v>1</v>
      </c>
      <c r="U11" s="20">
        <v>3</v>
      </c>
      <c r="V11" s="20">
        <v>1</v>
      </c>
      <c r="W11" s="20">
        <v>0</v>
      </c>
      <c r="X11" s="20">
        <v>2</v>
      </c>
      <c r="Y11" s="20">
        <v>0</v>
      </c>
      <c r="Z11" s="20">
        <v>0</v>
      </c>
      <c r="AA11" s="20">
        <v>0</v>
      </c>
      <c r="AB11" s="20">
        <v>1</v>
      </c>
      <c r="AC11" s="20">
        <v>0</v>
      </c>
      <c r="AD11" s="20">
        <v>2</v>
      </c>
      <c r="AE11" s="25">
        <f t="shared" si="0"/>
        <v>0.5</v>
      </c>
      <c r="AF11" s="25">
        <f t="shared" si="1"/>
        <v>0</v>
      </c>
      <c r="AG11" s="25">
        <f t="shared" si="2"/>
        <v>0</v>
      </c>
      <c r="AH11" s="25">
        <f t="shared" si="3"/>
        <v>0.66666666666666663</v>
      </c>
      <c r="AI11" s="25">
        <f t="shared" si="4"/>
        <v>0</v>
      </c>
      <c r="AJ11" s="25">
        <f t="shared" si="5"/>
        <v>0</v>
      </c>
      <c r="AK11" s="25">
        <f t="shared" si="6"/>
        <v>0.33333333333333331</v>
      </c>
      <c r="AL11" s="25">
        <f t="shared" si="7"/>
        <v>0</v>
      </c>
      <c r="AM11" s="3">
        <f t="shared" si="8"/>
        <v>0.5</v>
      </c>
      <c r="AN11" s="3">
        <f t="shared" si="9"/>
        <v>0.4504504504504504</v>
      </c>
      <c r="AO11" s="3">
        <f t="shared" si="10"/>
        <v>0.33333333333333331</v>
      </c>
      <c r="AP11" s="3">
        <f t="shared" si="11"/>
        <v>0.25</v>
      </c>
      <c r="AQ11" s="4">
        <f t="shared" si="12"/>
        <v>133.33333333333331</v>
      </c>
      <c r="AR11" s="3">
        <f t="shared" si="13"/>
        <v>0</v>
      </c>
      <c r="AS11" s="3">
        <f t="shared" si="14"/>
        <v>0.34722222222222221</v>
      </c>
      <c r="AT11" s="3">
        <f t="shared" si="15"/>
        <v>0</v>
      </c>
      <c r="AU11" s="3">
        <f t="shared" si="16"/>
        <v>2</v>
      </c>
      <c r="AV11" s="4">
        <f t="shared" si="17"/>
        <v>33.333333333333329</v>
      </c>
      <c r="AW11" s="4">
        <f t="shared" si="18"/>
        <v>99.999999999999986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x14ac:dyDescent="0.2">
      <c r="A12" s="20" t="s">
        <v>29</v>
      </c>
      <c r="B12" s="20" t="s">
        <v>35</v>
      </c>
      <c r="C12" s="20" t="s">
        <v>33</v>
      </c>
      <c r="D12" s="20" t="s">
        <v>43</v>
      </c>
      <c r="E12" s="20" t="s">
        <v>37</v>
      </c>
      <c r="F12" s="22">
        <v>9.2592592592592585E-4</v>
      </c>
      <c r="G12" s="23">
        <f>J12+U12</f>
        <v>4</v>
      </c>
      <c r="H12" s="24">
        <v>0</v>
      </c>
      <c r="I12" s="20">
        <v>3</v>
      </c>
      <c r="J12" s="20">
        <v>2</v>
      </c>
      <c r="K12" s="20">
        <v>0</v>
      </c>
      <c r="L12" s="20">
        <v>1</v>
      </c>
      <c r="M12" s="20">
        <v>0</v>
      </c>
      <c r="N12" s="20">
        <v>0</v>
      </c>
      <c r="O12" s="20">
        <v>1</v>
      </c>
      <c r="P12" s="20">
        <v>1</v>
      </c>
      <c r="Q12" s="20">
        <v>1</v>
      </c>
      <c r="R12" s="20">
        <v>1</v>
      </c>
      <c r="S12" s="20">
        <v>0</v>
      </c>
      <c r="T12" s="20">
        <v>3</v>
      </c>
      <c r="U12" s="20">
        <v>2</v>
      </c>
      <c r="V12" s="20">
        <v>0</v>
      </c>
      <c r="W12" s="20">
        <v>0</v>
      </c>
      <c r="X12" s="20">
        <v>1</v>
      </c>
      <c r="Y12" s="20">
        <v>0</v>
      </c>
      <c r="Z12" s="20">
        <v>1</v>
      </c>
      <c r="AA12" s="20">
        <v>1</v>
      </c>
      <c r="AB12" s="20">
        <v>0</v>
      </c>
      <c r="AC12" s="20">
        <v>1</v>
      </c>
      <c r="AD12" s="20">
        <v>0</v>
      </c>
      <c r="AE12" s="25">
        <f t="shared" si="0"/>
        <v>0.33333333333333331</v>
      </c>
      <c r="AF12" s="25">
        <f t="shared" si="1"/>
        <v>0.5</v>
      </c>
      <c r="AG12" s="25">
        <f t="shared" si="2"/>
        <v>0</v>
      </c>
      <c r="AH12" s="25">
        <f t="shared" si="3"/>
        <v>0.5</v>
      </c>
      <c r="AI12" s="25">
        <f t="shared" si="4"/>
        <v>0.5</v>
      </c>
      <c r="AJ12" s="25">
        <f t="shared" si="5"/>
        <v>1</v>
      </c>
      <c r="AK12" s="25">
        <f t="shared" si="6"/>
        <v>0</v>
      </c>
      <c r="AL12" s="25">
        <f t="shared" si="7"/>
        <v>0.5</v>
      </c>
      <c r="AM12" s="3">
        <f t="shared" si="8"/>
        <v>0.5</v>
      </c>
      <c r="AN12" s="3">
        <f t="shared" si="9"/>
        <v>0.5</v>
      </c>
      <c r="AO12" s="3">
        <f t="shared" si="10"/>
        <v>1</v>
      </c>
      <c r="AP12" s="3">
        <f t="shared" si="11"/>
        <v>0</v>
      </c>
      <c r="AQ12" s="4">
        <f t="shared" si="12"/>
        <v>150</v>
      </c>
      <c r="AR12" s="3">
        <f t="shared" si="13"/>
        <v>0.75</v>
      </c>
      <c r="AS12" s="3">
        <f t="shared" si="14"/>
        <v>0.75</v>
      </c>
      <c r="AT12" s="3">
        <f t="shared" si="15"/>
        <v>0</v>
      </c>
      <c r="AU12" s="3">
        <f t="shared" si="16"/>
        <v>0</v>
      </c>
      <c r="AV12" s="4">
        <f t="shared" si="17"/>
        <v>150</v>
      </c>
      <c r="AW12" s="4">
        <f t="shared" si="18"/>
        <v>0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x14ac:dyDescent="0.2">
      <c r="A13" s="20" t="s">
        <v>42</v>
      </c>
      <c r="B13" s="20" t="s">
        <v>35</v>
      </c>
      <c r="C13" s="20" t="s">
        <v>36</v>
      </c>
      <c r="D13" s="20" t="s">
        <v>37</v>
      </c>
      <c r="E13" s="20" t="s">
        <v>44</v>
      </c>
      <c r="F13" s="22">
        <v>9.1435185185185185E-4</v>
      </c>
      <c r="G13" s="23">
        <f>J13+U13</f>
        <v>10</v>
      </c>
      <c r="H13" s="24">
        <v>2</v>
      </c>
      <c r="I13" s="20">
        <v>4</v>
      </c>
      <c r="J13" s="20">
        <v>6</v>
      </c>
      <c r="K13" s="20">
        <v>1</v>
      </c>
      <c r="L13" s="20">
        <v>0</v>
      </c>
      <c r="M13" s="20">
        <v>3</v>
      </c>
      <c r="N13" s="20">
        <v>1</v>
      </c>
      <c r="O13" s="20">
        <v>0</v>
      </c>
      <c r="P13" s="20">
        <v>0</v>
      </c>
      <c r="Q13" s="20">
        <v>2</v>
      </c>
      <c r="R13" s="20">
        <v>0</v>
      </c>
      <c r="S13" s="20">
        <v>3</v>
      </c>
      <c r="T13" s="20">
        <v>2</v>
      </c>
      <c r="U13" s="20">
        <v>4</v>
      </c>
      <c r="V13" s="20">
        <v>0</v>
      </c>
      <c r="W13" s="20">
        <v>2</v>
      </c>
      <c r="X13" s="20">
        <v>3</v>
      </c>
      <c r="Y13" s="20">
        <v>1</v>
      </c>
      <c r="Z13" s="20">
        <v>4</v>
      </c>
      <c r="AA13" s="20">
        <v>0</v>
      </c>
      <c r="AB13" s="20">
        <v>1</v>
      </c>
      <c r="AC13" s="20">
        <v>0</v>
      </c>
      <c r="AD13" s="20">
        <v>0</v>
      </c>
      <c r="AE13" s="25">
        <f t="shared" si="0"/>
        <v>0.33333333333333331</v>
      </c>
      <c r="AF13" s="25">
        <f t="shared" si="1"/>
        <v>0</v>
      </c>
      <c r="AG13" s="25">
        <f t="shared" si="2"/>
        <v>0.16666666666666666</v>
      </c>
      <c r="AH13" s="25">
        <f t="shared" si="3"/>
        <v>0</v>
      </c>
      <c r="AI13" s="25">
        <f t="shared" si="4"/>
        <v>0.16666666666666666</v>
      </c>
      <c r="AJ13" s="25">
        <f t="shared" si="5"/>
        <v>0</v>
      </c>
      <c r="AK13" s="25">
        <f t="shared" si="6"/>
        <v>0</v>
      </c>
      <c r="AL13" s="25">
        <f t="shared" si="7"/>
        <v>0</v>
      </c>
      <c r="AM13" s="3">
        <f t="shared" si="8"/>
        <v>0.33333333333333331</v>
      </c>
      <c r="AN13" s="3">
        <f t="shared" si="9"/>
        <v>0.46296296296296291</v>
      </c>
      <c r="AO13" s="3">
        <f t="shared" si="10"/>
        <v>0</v>
      </c>
      <c r="AP13" s="3">
        <f t="shared" si="11"/>
        <v>1</v>
      </c>
      <c r="AQ13" s="4">
        <f t="shared" si="12"/>
        <v>66.666666666666657</v>
      </c>
      <c r="AR13" s="3">
        <f t="shared" si="13"/>
        <v>0.16666666666666666</v>
      </c>
      <c r="AS13" s="3">
        <f t="shared" si="14"/>
        <v>0.16666666666666666</v>
      </c>
      <c r="AT13" s="3">
        <f t="shared" si="15"/>
        <v>0.4</v>
      </c>
      <c r="AU13" s="3">
        <f t="shared" si="16"/>
        <v>0</v>
      </c>
      <c r="AV13" s="4">
        <f t="shared" si="17"/>
        <v>50</v>
      </c>
      <c r="AW13" s="4">
        <f t="shared" si="18"/>
        <v>16.666666666666657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x14ac:dyDescent="0.2">
      <c r="A14" s="20" t="s">
        <v>42</v>
      </c>
      <c r="B14" s="20" t="s">
        <v>30</v>
      </c>
      <c r="C14" s="20" t="s">
        <v>31</v>
      </c>
      <c r="D14" s="20" t="s">
        <v>44</v>
      </c>
      <c r="E14" s="20" t="s">
        <v>32</v>
      </c>
      <c r="F14" s="22">
        <v>9.1435185185185185E-4</v>
      </c>
      <c r="G14" s="23">
        <f>J14+U14</f>
        <v>5</v>
      </c>
      <c r="H14" s="24">
        <v>-5</v>
      </c>
      <c r="I14" s="20">
        <v>2</v>
      </c>
      <c r="J14" s="20">
        <v>2</v>
      </c>
      <c r="K14" s="20">
        <v>1</v>
      </c>
      <c r="L14" s="20">
        <v>0</v>
      </c>
      <c r="M14" s="20">
        <v>0</v>
      </c>
      <c r="N14" s="20">
        <v>1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0">
        <v>7</v>
      </c>
      <c r="U14" s="20">
        <v>3</v>
      </c>
      <c r="V14" s="20">
        <v>0</v>
      </c>
      <c r="W14" s="20">
        <v>0</v>
      </c>
      <c r="X14" s="20">
        <v>0</v>
      </c>
      <c r="Y14" s="20">
        <v>2</v>
      </c>
      <c r="Z14" s="20">
        <v>0</v>
      </c>
      <c r="AA14" s="20">
        <v>1</v>
      </c>
      <c r="AB14" s="20">
        <v>0</v>
      </c>
      <c r="AC14" s="20">
        <v>0</v>
      </c>
      <c r="AD14" s="20">
        <v>0</v>
      </c>
      <c r="AE14" s="25">
        <f t="shared" si="0"/>
        <v>1</v>
      </c>
      <c r="AF14" s="25">
        <f t="shared" si="1"/>
        <v>0</v>
      </c>
      <c r="AG14" s="25">
        <f t="shared" si="2"/>
        <v>0.5</v>
      </c>
      <c r="AH14" s="25">
        <f t="shared" si="3"/>
        <v>0.5</v>
      </c>
      <c r="AI14" s="25">
        <f t="shared" si="4"/>
        <v>1</v>
      </c>
      <c r="AJ14" s="25">
        <f t="shared" si="5"/>
        <v>1</v>
      </c>
      <c r="AK14" s="25">
        <f t="shared" si="6"/>
        <v>0</v>
      </c>
      <c r="AL14" s="25">
        <f t="shared" si="7"/>
        <v>0</v>
      </c>
      <c r="AM14" s="3">
        <f t="shared" si="8"/>
        <v>1</v>
      </c>
      <c r="AN14" s="3">
        <f t="shared" si="9"/>
        <v>1</v>
      </c>
      <c r="AO14" s="3">
        <f t="shared" si="10"/>
        <v>0</v>
      </c>
      <c r="AP14" s="3">
        <f t="shared" si="11"/>
        <v>0</v>
      </c>
      <c r="AQ14" s="4">
        <f t="shared" si="12"/>
        <v>100</v>
      </c>
      <c r="AR14" s="3">
        <f t="shared" si="13"/>
        <v>1.1666666666666667</v>
      </c>
      <c r="AS14" s="3">
        <f t="shared" si="14"/>
        <v>1.1666666666666667</v>
      </c>
      <c r="AT14" s="3">
        <f t="shared" si="15"/>
        <v>0</v>
      </c>
      <c r="AU14" s="3">
        <f t="shared" si="16"/>
        <v>0</v>
      </c>
      <c r="AV14" s="4">
        <f t="shared" si="17"/>
        <v>233.33333333333334</v>
      </c>
      <c r="AW14" s="4">
        <f t="shared" si="18"/>
        <v>-133.33333333333334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2">
      <c r="A15" s="20" t="s">
        <v>33</v>
      </c>
      <c r="B15" s="20" t="s">
        <v>43</v>
      </c>
      <c r="C15" s="20" t="s">
        <v>37</v>
      </c>
      <c r="D15" s="20" t="s">
        <v>34</v>
      </c>
      <c r="E15" s="20" t="s">
        <v>41</v>
      </c>
      <c r="F15" s="22">
        <v>8.449074074074075E-4</v>
      </c>
      <c r="G15" s="23">
        <f>J15+U15</f>
        <v>6</v>
      </c>
      <c r="H15" s="24">
        <v>-1</v>
      </c>
      <c r="I15" s="20">
        <v>2</v>
      </c>
      <c r="J15" s="20">
        <v>3</v>
      </c>
      <c r="K15" s="20">
        <v>1</v>
      </c>
      <c r="L15" s="20">
        <v>0</v>
      </c>
      <c r="M15" s="20">
        <v>2</v>
      </c>
      <c r="N15" s="20">
        <v>1</v>
      </c>
      <c r="O15" s="20">
        <v>1</v>
      </c>
      <c r="P15" s="20">
        <v>0</v>
      </c>
      <c r="Q15" s="20">
        <v>0</v>
      </c>
      <c r="R15" s="20">
        <v>0</v>
      </c>
      <c r="S15" s="20">
        <v>1</v>
      </c>
      <c r="T15" s="20">
        <v>3</v>
      </c>
      <c r="U15" s="20">
        <v>3</v>
      </c>
      <c r="V15" s="20">
        <v>0</v>
      </c>
      <c r="W15" s="20">
        <v>0</v>
      </c>
      <c r="X15" s="20">
        <v>2</v>
      </c>
      <c r="Y15" s="20">
        <v>1</v>
      </c>
      <c r="Z15" s="20">
        <v>1</v>
      </c>
      <c r="AA15" s="20">
        <v>0</v>
      </c>
      <c r="AB15" s="20">
        <v>1</v>
      </c>
      <c r="AC15" s="20">
        <v>1</v>
      </c>
      <c r="AD15" s="20">
        <v>1</v>
      </c>
      <c r="AE15" s="25">
        <f t="shared" si="0"/>
        <v>0.5</v>
      </c>
      <c r="AF15" s="25">
        <f t="shared" si="1"/>
        <v>0</v>
      </c>
      <c r="AG15" s="25">
        <f t="shared" si="2"/>
        <v>0.33333333333333331</v>
      </c>
      <c r="AH15" s="25">
        <f t="shared" si="3"/>
        <v>0</v>
      </c>
      <c r="AI15" s="25">
        <f t="shared" si="4"/>
        <v>0.33333333333333331</v>
      </c>
      <c r="AJ15" s="25">
        <f t="shared" si="5"/>
        <v>0</v>
      </c>
      <c r="AK15" s="25">
        <f t="shared" si="6"/>
        <v>0</v>
      </c>
      <c r="AL15" s="25">
        <f t="shared" si="7"/>
        <v>0.33333333333333331</v>
      </c>
      <c r="AM15" s="3">
        <f t="shared" si="8"/>
        <v>0.5</v>
      </c>
      <c r="AN15" s="3">
        <f t="shared" si="9"/>
        <v>0.4098360655737705</v>
      </c>
      <c r="AO15" s="3">
        <f t="shared" si="10"/>
        <v>0</v>
      </c>
      <c r="AP15" s="3">
        <f t="shared" si="11"/>
        <v>0.5</v>
      </c>
      <c r="AQ15" s="4">
        <f t="shared" si="12"/>
        <v>66.666666666666657</v>
      </c>
      <c r="AR15" s="3">
        <f t="shared" si="13"/>
        <v>0.33333333333333331</v>
      </c>
      <c r="AS15" s="3">
        <f t="shared" si="14"/>
        <v>0.46583850931677018</v>
      </c>
      <c r="AT15" s="3">
        <f t="shared" si="15"/>
        <v>0</v>
      </c>
      <c r="AU15" s="3">
        <f t="shared" si="16"/>
        <v>0.33333333333333331</v>
      </c>
      <c r="AV15" s="4">
        <f t="shared" si="17"/>
        <v>100</v>
      </c>
      <c r="AW15" s="4">
        <f t="shared" si="18"/>
        <v>-33.333333333333343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2">
      <c r="A16" s="20" t="s">
        <v>33</v>
      </c>
      <c r="B16" s="20" t="s">
        <v>43</v>
      </c>
      <c r="C16" s="20" t="s">
        <v>30</v>
      </c>
      <c r="D16" s="20" t="s">
        <v>34</v>
      </c>
      <c r="E16" s="20" t="s">
        <v>41</v>
      </c>
      <c r="F16" s="22">
        <v>7.7546296296296304E-4</v>
      </c>
      <c r="G16" s="23">
        <f>J16+U16</f>
        <v>2</v>
      </c>
      <c r="H16" s="24">
        <v>0</v>
      </c>
      <c r="I16" s="20">
        <v>2</v>
      </c>
      <c r="J16" s="20">
        <v>1</v>
      </c>
      <c r="K16" s="20">
        <v>0</v>
      </c>
      <c r="L16" s="20">
        <v>1</v>
      </c>
      <c r="M16" s="20">
        <v>0</v>
      </c>
      <c r="N16" s="20">
        <v>1</v>
      </c>
      <c r="O16" s="20">
        <v>0</v>
      </c>
      <c r="P16" s="20">
        <v>0</v>
      </c>
      <c r="Q16" s="20">
        <v>1</v>
      </c>
      <c r="R16" s="20">
        <v>1</v>
      </c>
      <c r="S16" s="20">
        <v>0</v>
      </c>
      <c r="T16" s="20">
        <v>2</v>
      </c>
      <c r="U16" s="20">
        <v>1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2</v>
      </c>
      <c r="AE16" s="25">
        <f t="shared" si="0"/>
        <v>0.5</v>
      </c>
      <c r="AF16" s="25">
        <f t="shared" si="1"/>
        <v>0</v>
      </c>
      <c r="AG16" s="25">
        <f t="shared" si="2"/>
        <v>0</v>
      </c>
      <c r="AH16" s="25">
        <f t="shared" si="3"/>
        <v>1</v>
      </c>
      <c r="AI16" s="25">
        <f t="shared" si="4"/>
        <v>0</v>
      </c>
      <c r="AJ16" s="25">
        <f t="shared" si="5"/>
        <v>0</v>
      </c>
      <c r="AK16" s="25">
        <f t="shared" si="6"/>
        <v>0</v>
      </c>
      <c r="AL16" s="25">
        <f t="shared" si="7"/>
        <v>0</v>
      </c>
      <c r="AM16" s="3">
        <f t="shared" si="8"/>
        <v>0.5</v>
      </c>
      <c r="AN16" s="3">
        <f t="shared" si="9"/>
        <v>0.5</v>
      </c>
      <c r="AO16" s="3">
        <f t="shared" si="10"/>
        <v>1</v>
      </c>
      <c r="AP16" s="3">
        <f t="shared" si="11"/>
        <v>0</v>
      </c>
      <c r="AQ16" s="4">
        <f t="shared" si="12"/>
        <v>200</v>
      </c>
      <c r="AR16" s="3">
        <f t="shared" si="13"/>
        <v>0</v>
      </c>
      <c r="AS16" s="3">
        <f t="shared" si="14"/>
        <v>2.2727272727272729</v>
      </c>
      <c r="AT16" s="3">
        <f t="shared" si="15"/>
        <v>0</v>
      </c>
      <c r="AU16" s="3">
        <f t="shared" si="16"/>
        <v>0</v>
      </c>
      <c r="AV16" s="4">
        <f t="shared" si="17"/>
        <v>200</v>
      </c>
      <c r="AW16" s="4">
        <f t="shared" si="18"/>
        <v>0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2">
      <c r="A17" s="20" t="s">
        <v>29</v>
      </c>
      <c r="B17" s="20" t="s">
        <v>33</v>
      </c>
      <c r="C17" s="20" t="s">
        <v>43</v>
      </c>
      <c r="D17" s="20" t="s">
        <v>37</v>
      </c>
      <c r="E17" s="20" t="s">
        <v>31</v>
      </c>
      <c r="F17" s="22">
        <v>6.9444444444444447E-4</v>
      </c>
      <c r="G17" s="23">
        <f>J17+U17</f>
        <v>3</v>
      </c>
      <c r="H17" s="24">
        <v>2</v>
      </c>
      <c r="I17" s="20">
        <v>2</v>
      </c>
      <c r="J17" s="20">
        <v>2</v>
      </c>
      <c r="K17" s="20">
        <v>0</v>
      </c>
      <c r="L17" s="20">
        <v>2</v>
      </c>
      <c r="M17" s="20">
        <v>1</v>
      </c>
      <c r="N17" s="20">
        <v>1</v>
      </c>
      <c r="O17" s="20">
        <v>0</v>
      </c>
      <c r="P17" s="20">
        <v>0</v>
      </c>
      <c r="Q17" s="20">
        <v>3</v>
      </c>
      <c r="R17" s="20">
        <v>0</v>
      </c>
      <c r="S17" s="20">
        <v>0</v>
      </c>
      <c r="T17" s="20">
        <v>0</v>
      </c>
      <c r="U17" s="20">
        <v>1</v>
      </c>
      <c r="V17" s="20">
        <v>1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5">
        <f t="shared" si="0"/>
        <v>0.25</v>
      </c>
      <c r="AF17" s="25">
        <f t="shared" si="1"/>
        <v>0</v>
      </c>
      <c r="AG17" s="25">
        <f t="shared" si="2"/>
        <v>0</v>
      </c>
      <c r="AH17" s="25">
        <f t="shared" si="3"/>
        <v>0</v>
      </c>
      <c r="AI17" s="25">
        <f t="shared" si="4"/>
        <v>0</v>
      </c>
      <c r="AJ17" s="25">
        <f t="shared" si="5"/>
        <v>0</v>
      </c>
      <c r="AK17" s="25">
        <f t="shared" si="6"/>
        <v>1</v>
      </c>
      <c r="AL17" s="25">
        <f t="shared" si="7"/>
        <v>0</v>
      </c>
      <c r="AM17" s="3">
        <f t="shared" si="8"/>
        <v>0.25</v>
      </c>
      <c r="AN17" s="3">
        <f t="shared" si="9"/>
        <v>0.25</v>
      </c>
      <c r="AO17" s="3">
        <f t="shared" si="10"/>
        <v>0.66666666666666663</v>
      </c>
      <c r="AP17" s="3">
        <f t="shared" si="11"/>
        <v>0</v>
      </c>
      <c r="AQ17" s="4">
        <f t="shared" si="12"/>
        <v>100</v>
      </c>
      <c r="AR17" s="3">
        <f t="shared" si="13"/>
        <v>0</v>
      </c>
      <c r="AS17" s="3">
        <f t="shared" si="14"/>
        <v>0</v>
      </c>
      <c r="AT17" s="3">
        <f t="shared" si="15"/>
        <v>0</v>
      </c>
      <c r="AU17" s="3">
        <f t="shared" si="16"/>
        <v>0</v>
      </c>
      <c r="AV17" s="4">
        <f t="shared" si="17"/>
        <v>0</v>
      </c>
      <c r="AW17" s="4">
        <f t="shared" si="18"/>
        <v>100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2">
      <c r="A18" s="20" t="s">
        <v>28</v>
      </c>
      <c r="B18" s="20" t="s">
        <v>33</v>
      </c>
      <c r="C18" s="20" t="s">
        <v>30</v>
      </c>
      <c r="D18" s="20" t="s">
        <v>31</v>
      </c>
      <c r="E18" s="20" t="s">
        <v>32</v>
      </c>
      <c r="F18" s="22">
        <v>6.4814814814814813E-4</v>
      </c>
      <c r="G18" s="23">
        <f>J18+U18</f>
        <v>4</v>
      </c>
      <c r="H18" s="24">
        <v>0</v>
      </c>
      <c r="I18" s="20">
        <v>2</v>
      </c>
      <c r="J18" s="20">
        <v>2</v>
      </c>
      <c r="K18" s="20">
        <v>0</v>
      </c>
      <c r="L18" s="20">
        <v>0</v>
      </c>
      <c r="M18" s="20">
        <v>1</v>
      </c>
      <c r="N18" s="20">
        <v>1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2</v>
      </c>
      <c r="U18" s="20">
        <v>2</v>
      </c>
      <c r="V18" s="20">
        <v>1</v>
      </c>
      <c r="W18" s="20">
        <v>0</v>
      </c>
      <c r="X18" s="20">
        <v>0</v>
      </c>
      <c r="Y18" s="20">
        <v>1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5">
        <f t="shared" si="0"/>
        <v>0.5</v>
      </c>
      <c r="AF18" s="25">
        <f t="shared" si="1"/>
        <v>0</v>
      </c>
      <c r="AG18" s="25">
        <f t="shared" si="2"/>
        <v>0</v>
      </c>
      <c r="AH18" s="25">
        <f t="shared" si="3"/>
        <v>0</v>
      </c>
      <c r="AI18" s="25">
        <f t="shared" si="4"/>
        <v>1</v>
      </c>
      <c r="AJ18" s="25">
        <f t="shared" si="5"/>
        <v>0</v>
      </c>
      <c r="AK18" s="25">
        <f t="shared" si="6"/>
        <v>0.5</v>
      </c>
      <c r="AL18" s="25">
        <f t="shared" si="7"/>
        <v>0</v>
      </c>
      <c r="AM18" s="3">
        <f t="shared" si="8"/>
        <v>0.5</v>
      </c>
      <c r="AN18" s="3">
        <f t="shared" si="9"/>
        <v>0.5</v>
      </c>
      <c r="AO18" s="3">
        <f t="shared" si="10"/>
        <v>0</v>
      </c>
      <c r="AP18" s="3">
        <f t="shared" si="11"/>
        <v>0</v>
      </c>
      <c r="AQ18" s="4">
        <f t="shared" si="12"/>
        <v>100</v>
      </c>
      <c r="AR18" s="3">
        <f t="shared" si="13"/>
        <v>1</v>
      </c>
      <c r="AS18" s="3">
        <f t="shared" si="14"/>
        <v>1</v>
      </c>
      <c r="AT18" s="3">
        <f t="shared" si="15"/>
        <v>0</v>
      </c>
      <c r="AU18" s="3">
        <f t="shared" si="16"/>
        <v>0</v>
      </c>
      <c r="AV18" s="4">
        <f t="shared" si="17"/>
        <v>100</v>
      </c>
      <c r="AW18" s="4">
        <f t="shared" si="18"/>
        <v>0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x14ac:dyDescent="0.2">
      <c r="A19" s="20" t="s">
        <v>28</v>
      </c>
      <c r="B19" s="20" t="s">
        <v>43</v>
      </c>
      <c r="C19" s="20" t="s">
        <v>30</v>
      </c>
      <c r="D19" s="20" t="s">
        <v>31</v>
      </c>
      <c r="E19" s="20" t="s">
        <v>32</v>
      </c>
      <c r="F19" s="22">
        <v>5.2083333333333333E-4</v>
      </c>
      <c r="G19" s="23">
        <f>J19+U19</f>
        <v>2</v>
      </c>
      <c r="H19" s="24">
        <v>-2</v>
      </c>
      <c r="I19" s="20">
        <v>0</v>
      </c>
      <c r="J19" s="20">
        <v>1</v>
      </c>
      <c r="K19" s="20">
        <v>0</v>
      </c>
      <c r="L19" s="20">
        <v>0</v>
      </c>
      <c r="M19" s="20">
        <v>1</v>
      </c>
      <c r="N19" s="20">
        <v>0</v>
      </c>
      <c r="O19" s="20">
        <v>1</v>
      </c>
      <c r="P19" s="20">
        <v>0</v>
      </c>
      <c r="Q19" s="20">
        <v>0</v>
      </c>
      <c r="R19" s="20">
        <v>0</v>
      </c>
      <c r="S19" s="20">
        <v>0</v>
      </c>
      <c r="T19" s="20">
        <v>2</v>
      </c>
      <c r="U19" s="20">
        <v>1</v>
      </c>
      <c r="V19" s="20">
        <v>0</v>
      </c>
      <c r="W19" s="20">
        <v>1</v>
      </c>
      <c r="X19" s="20">
        <v>0</v>
      </c>
      <c r="Y19" s="20">
        <v>0</v>
      </c>
      <c r="Z19" s="20">
        <v>0</v>
      </c>
      <c r="AA19" s="20">
        <v>0</v>
      </c>
      <c r="AB19" s="20">
        <v>1</v>
      </c>
      <c r="AC19" s="20">
        <v>0</v>
      </c>
      <c r="AD19" s="20">
        <v>2</v>
      </c>
      <c r="AE19" s="25">
        <f t="shared" si="0"/>
        <v>0</v>
      </c>
      <c r="AF19" s="25">
        <f t="shared" si="1"/>
        <v>0</v>
      </c>
      <c r="AG19" s="25">
        <f t="shared" si="2"/>
        <v>0</v>
      </c>
      <c r="AH19" s="25">
        <f t="shared" si="3"/>
        <v>0</v>
      </c>
      <c r="AI19" s="25">
        <f t="shared" si="4"/>
        <v>0</v>
      </c>
      <c r="AJ19" s="25">
        <f t="shared" si="5"/>
        <v>0</v>
      </c>
      <c r="AK19" s="25">
        <f t="shared" si="6"/>
        <v>0</v>
      </c>
      <c r="AL19" s="25">
        <f t="shared" si="7"/>
        <v>0</v>
      </c>
      <c r="AM19" s="3">
        <f t="shared" si="8"/>
        <v>0</v>
      </c>
      <c r="AN19" s="3">
        <f t="shared" si="9"/>
        <v>0</v>
      </c>
      <c r="AO19" s="3">
        <f t="shared" si="10"/>
        <v>0</v>
      </c>
      <c r="AP19" s="3">
        <f t="shared" si="11"/>
        <v>0</v>
      </c>
      <c r="AQ19" s="4">
        <f t="shared" si="12"/>
        <v>0</v>
      </c>
      <c r="AR19" s="3">
        <f t="shared" si="13"/>
        <v>0</v>
      </c>
      <c r="AS19" s="3">
        <f t="shared" si="14"/>
        <v>0.69444444444444442</v>
      </c>
      <c r="AT19" s="3">
        <f t="shared" si="15"/>
        <v>1</v>
      </c>
      <c r="AU19" s="3">
        <f t="shared" si="16"/>
        <v>2</v>
      </c>
      <c r="AV19" s="4">
        <f t="shared" si="17"/>
        <v>200</v>
      </c>
      <c r="AW19" s="4">
        <f t="shared" si="18"/>
        <v>-200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x14ac:dyDescent="0.2">
      <c r="A20" s="20" t="s">
        <v>42</v>
      </c>
      <c r="B20" s="20" t="s">
        <v>33</v>
      </c>
      <c r="C20" s="20" t="s">
        <v>30</v>
      </c>
      <c r="D20" s="20" t="s">
        <v>40</v>
      </c>
      <c r="E20" s="20" t="s">
        <v>32</v>
      </c>
      <c r="F20" s="22">
        <v>4.8611111111111104E-4</v>
      </c>
      <c r="G20" s="23">
        <f>J20+U20</f>
        <v>3</v>
      </c>
      <c r="H20" s="24">
        <v>2</v>
      </c>
      <c r="I20" s="20">
        <v>2</v>
      </c>
      <c r="J20" s="20">
        <v>2</v>
      </c>
      <c r="K20" s="20">
        <v>0</v>
      </c>
      <c r="L20" s="20">
        <v>0</v>
      </c>
      <c r="M20" s="20">
        <v>1</v>
      </c>
      <c r="N20" s="20">
        <v>1</v>
      </c>
      <c r="O20" s="20">
        <v>0</v>
      </c>
      <c r="P20" s="20">
        <v>0</v>
      </c>
      <c r="Q20" s="20">
        <v>1</v>
      </c>
      <c r="R20" s="20">
        <v>0</v>
      </c>
      <c r="S20" s="20">
        <v>0</v>
      </c>
      <c r="T20" s="20">
        <v>0</v>
      </c>
      <c r="U20" s="20">
        <v>1</v>
      </c>
      <c r="V20" s="20">
        <v>0</v>
      </c>
      <c r="W20" s="20">
        <v>0</v>
      </c>
      <c r="X20" s="20">
        <v>1</v>
      </c>
      <c r="Y20" s="20">
        <v>0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5">
        <f t="shared" si="0"/>
        <v>0.5</v>
      </c>
      <c r="AF20" s="25">
        <f t="shared" si="1"/>
        <v>0</v>
      </c>
      <c r="AG20" s="25">
        <f t="shared" si="2"/>
        <v>0</v>
      </c>
      <c r="AH20" s="25">
        <f t="shared" si="3"/>
        <v>0</v>
      </c>
      <c r="AI20" s="25">
        <f t="shared" si="4"/>
        <v>0</v>
      </c>
      <c r="AJ20" s="25">
        <f t="shared" si="5"/>
        <v>0</v>
      </c>
      <c r="AK20" s="25">
        <f t="shared" si="6"/>
        <v>0</v>
      </c>
      <c r="AL20" s="25">
        <f t="shared" si="7"/>
        <v>0</v>
      </c>
      <c r="AM20" s="3">
        <f t="shared" si="8"/>
        <v>0.5</v>
      </c>
      <c r="AN20" s="3">
        <f t="shared" si="9"/>
        <v>0.5</v>
      </c>
      <c r="AO20" s="3">
        <f t="shared" si="10"/>
        <v>0</v>
      </c>
      <c r="AP20" s="3">
        <f t="shared" si="11"/>
        <v>0</v>
      </c>
      <c r="AQ20" s="4">
        <f t="shared" si="12"/>
        <v>100</v>
      </c>
      <c r="AR20" s="3">
        <f t="shared" si="13"/>
        <v>0</v>
      </c>
      <c r="AS20" s="3">
        <f t="shared" si="14"/>
        <v>0</v>
      </c>
      <c r="AT20" s="3">
        <f t="shared" si="15"/>
        <v>0</v>
      </c>
      <c r="AU20" s="3">
        <f t="shared" si="16"/>
        <v>0</v>
      </c>
      <c r="AV20" s="4">
        <f t="shared" si="17"/>
        <v>0</v>
      </c>
      <c r="AW20" s="4">
        <f t="shared" si="18"/>
        <v>100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2">
      <c r="A21" s="20" t="s">
        <v>42</v>
      </c>
      <c r="B21" s="20" t="s">
        <v>28</v>
      </c>
      <c r="C21" s="20" t="s">
        <v>37</v>
      </c>
      <c r="D21" s="20" t="s">
        <v>31</v>
      </c>
      <c r="E21" s="20" t="s">
        <v>41</v>
      </c>
      <c r="F21" s="22">
        <v>4.5138888888888892E-4</v>
      </c>
      <c r="G21" s="23">
        <f>J21+U21</f>
        <v>4</v>
      </c>
      <c r="H21" s="24">
        <v>-1</v>
      </c>
      <c r="I21" s="20">
        <v>2</v>
      </c>
      <c r="J21" s="20">
        <v>2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1</v>
      </c>
      <c r="R21" s="20">
        <v>0</v>
      </c>
      <c r="S21" s="20">
        <v>2</v>
      </c>
      <c r="T21" s="20">
        <v>3</v>
      </c>
      <c r="U21" s="20">
        <v>2</v>
      </c>
      <c r="V21" s="20">
        <v>0</v>
      </c>
      <c r="W21" s="20">
        <v>1</v>
      </c>
      <c r="X21" s="20">
        <v>0</v>
      </c>
      <c r="Y21" s="20">
        <v>1</v>
      </c>
      <c r="Z21" s="20">
        <v>0</v>
      </c>
      <c r="AA21" s="20">
        <v>0</v>
      </c>
      <c r="AB21" s="20">
        <v>0</v>
      </c>
      <c r="AC21" s="20">
        <v>1</v>
      </c>
      <c r="AD21" s="20">
        <v>2</v>
      </c>
      <c r="AE21" s="25">
        <f t="shared" si="0"/>
        <v>0</v>
      </c>
      <c r="AF21" s="25">
        <f t="shared" si="1"/>
        <v>0</v>
      </c>
      <c r="AG21" s="25">
        <f t="shared" si="2"/>
        <v>0</v>
      </c>
      <c r="AH21" s="25">
        <f t="shared" si="3"/>
        <v>0</v>
      </c>
      <c r="AI21" s="25">
        <f t="shared" si="4"/>
        <v>1</v>
      </c>
      <c r="AJ21" s="25">
        <f t="shared" si="5"/>
        <v>0</v>
      </c>
      <c r="AK21" s="25">
        <f t="shared" si="6"/>
        <v>0</v>
      </c>
      <c r="AL21" s="25">
        <f t="shared" si="7"/>
        <v>0.5</v>
      </c>
      <c r="AM21" s="3">
        <f t="shared" si="8"/>
        <v>0</v>
      </c>
      <c r="AN21" s="3">
        <f t="shared" si="9"/>
        <v>0.53191489361702127</v>
      </c>
      <c r="AO21" s="3">
        <f t="shared" si="10"/>
        <v>0</v>
      </c>
      <c r="AP21" s="3">
        <f t="shared" si="11"/>
        <v>2</v>
      </c>
      <c r="AQ21" s="4">
        <f t="shared" si="12"/>
        <v>100</v>
      </c>
      <c r="AR21" s="3">
        <f t="shared" si="13"/>
        <v>1</v>
      </c>
      <c r="AS21" s="3">
        <f t="shared" si="14"/>
        <v>1.0416666666666667</v>
      </c>
      <c r="AT21" s="3">
        <f t="shared" si="15"/>
        <v>1</v>
      </c>
      <c r="AU21" s="3">
        <f t="shared" si="16"/>
        <v>2</v>
      </c>
      <c r="AV21" s="4">
        <f t="shared" si="17"/>
        <v>150</v>
      </c>
      <c r="AW21" s="4">
        <f t="shared" si="18"/>
        <v>-50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2">
      <c r="A22" s="20" t="s">
        <v>42</v>
      </c>
      <c r="B22" s="20" t="s">
        <v>43</v>
      </c>
      <c r="C22" s="20" t="s">
        <v>37</v>
      </c>
      <c r="D22" s="20" t="s">
        <v>34</v>
      </c>
      <c r="E22" s="20" t="s">
        <v>44</v>
      </c>
      <c r="F22" s="22">
        <v>4.3981481481481481E-4</v>
      </c>
      <c r="G22" s="23">
        <f>J22+U22</f>
        <v>3</v>
      </c>
      <c r="H22" s="24">
        <v>0</v>
      </c>
      <c r="I22" s="20">
        <v>0</v>
      </c>
      <c r="J22" s="20">
        <v>2</v>
      </c>
      <c r="K22" s="20">
        <v>1</v>
      </c>
      <c r="L22" s="20">
        <v>0</v>
      </c>
      <c r="M22" s="20">
        <v>1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1</v>
      </c>
      <c r="T22" s="20">
        <v>0</v>
      </c>
      <c r="U22" s="20">
        <v>1</v>
      </c>
      <c r="V22" s="20">
        <v>0</v>
      </c>
      <c r="W22" s="20">
        <v>0</v>
      </c>
      <c r="X22" s="20">
        <v>1</v>
      </c>
      <c r="Y22" s="20">
        <v>0</v>
      </c>
      <c r="Z22" s="20">
        <v>1</v>
      </c>
      <c r="AA22" s="20">
        <v>0</v>
      </c>
      <c r="AB22" s="20">
        <v>0</v>
      </c>
      <c r="AC22" s="20">
        <v>0</v>
      </c>
      <c r="AD22" s="20">
        <v>0</v>
      </c>
      <c r="AE22" s="25">
        <f t="shared" si="0"/>
        <v>0</v>
      </c>
      <c r="AF22" s="25">
        <f t="shared" si="1"/>
        <v>0</v>
      </c>
      <c r="AG22" s="25">
        <f t="shared" si="2"/>
        <v>0.5</v>
      </c>
      <c r="AH22" s="25">
        <f t="shared" si="3"/>
        <v>0</v>
      </c>
      <c r="AI22" s="25">
        <f t="shared" si="4"/>
        <v>0</v>
      </c>
      <c r="AJ22" s="25">
        <f t="shared" si="5"/>
        <v>0</v>
      </c>
      <c r="AK22" s="25">
        <f t="shared" si="6"/>
        <v>0</v>
      </c>
      <c r="AL22" s="25">
        <f t="shared" si="7"/>
        <v>0</v>
      </c>
      <c r="AM22" s="3">
        <f t="shared" si="8"/>
        <v>0</v>
      </c>
      <c r="AN22" s="3">
        <f t="shared" si="9"/>
        <v>0</v>
      </c>
      <c r="AO22" s="3">
        <f t="shared" si="10"/>
        <v>0</v>
      </c>
      <c r="AP22" s="3">
        <f t="shared" si="11"/>
        <v>0</v>
      </c>
      <c r="AQ22" s="4">
        <f t="shared" si="12"/>
        <v>0</v>
      </c>
      <c r="AR22" s="3">
        <f t="shared" si="13"/>
        <v>0</v>
      </c>
      <c r="AS22" s="3">
        <f t="shared" si="14"/>
        <v>0</v>
      </c>
      <c r="AT22" s="3">
        <f t="shared" si="15"/>
        <v>0</v>
      </c>
      <c r="AU22" s="3">
        <f t="shared" si="16"/>
        <v>0</v>
      </c>
      <c r="AV22" s="4">
        <f t="shared" si="17"/>
        <v>0</v>
      </c>
      <c r="AW22" s="4">
        <f t="shared" si="18"/>
        <v>0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2">
      <c r="A23" s="20" t="s">
        <v>29</v>
      </c>
      <c r="B23" s="20" t="s">
        <v>33</v>
      </c>
      <c r="C23" s="20" t="s">
        <v>37</v>
      </c>
      <c r="D23" s="20" t="s">
        <v>31</v>
      </c>
      <c r="E23" s="20" t="s">
        <v>32</v>
      </c>
      <c r="F23" s="22">
        <v>3.9351851851851852E-4</v>
      </c>
      <c r="G23" s="23">
        <f>J23+U23</f>
        <v>2</v>
      </c>
      <c r="H23" s="24">
        <v>0</v>
      </c>
      <c r="I23" s="20">
        <v>2</v>
      </c>
      <c r="J23" s="20">
        <v>1</v>
      </c>
      <c r="K23" s="20">
        <v>0</v>
      </c>
      <c r="L23" s="20">
        <v>0</v>
      </c>
      <c r="M23" s="20">
        <v>0</v>
      </c>
      <c r="N23" s="20">
        <v>1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2</v>
      </c>
      <c r="U23" s="20">
        <v>1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2</v>
      </c>
      <c r="AE23" s="25">
        <f t="shared" si="0"/>
        <v>1</v>
      </c>
      <c r="AF23" s="25">
        <f t="shared" si="1"/>
        <v>0</v>
      </c>
      <c r="AG23" s="25">
        <f t="shared" si="2"/>
        <v>0</v>
      </c>
      <c r="AH23" s="25">
        <f t="shared" si="3"/>
        <v>0</v>
      </c>
      <c r="AI23" s="25">
        <f t="shared" si="4"/>
        <v>0</v>
      </c>
      <c r="AJ23" s="25">
        <f t="shared" si="5"/>
        <v>0</v>
      </c>
      <c r="AK23" s="25">
        <f t="shared" si="6"/>
        <v>0</v>
      </c>
      <c r="AL23" s="25">
        <f t="shared" si="7"/>
        <v>0</v>
      </c>
      <c r="AM23" s="3">
        <f t="shared" si="8"/>
        <v>1</v>
      </c>
      <c r="AN23" s="3">
        <f t="shared" si="9"/>
        <v>1</v>
      </c>
      <c r="AO23" s="3">
        <f t="shared" si="10"/>
        <v>0</v>
      </c>
      <c r="AP23" s="3">
        <f t="shared" si="11"/>
        <v>0</v>
      </c>
      <c r="AQ23" s="4">
        <f t="shared" si="12"/>
        <v>200</v>
      </c>
      <c r="AR23" s="3">
        <f t="shared" si="13"/>
        <v>0</v>
      </c>
      <c r="AS23" s="3">
        <f t="shared" si="14"/>
        <v>2.2727272727272729</v>
      </c>
      <c r="AT23" s="3">
        <f t="shared" si="15"/>
        <v>0</v>
      </c>
      <c r="AU23" s="3">
        <f t="shared" si="16"/>
        <v>0</v>
      </c>
      <c r="AV23" s="4">
        <f t="shared" si="17"/>
        <v>200</v>
      </c>
      <c r="AW23" s="4">
        <f t="shared" si="18"/>
        <v>0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2">
      <c r="A24" s="20" t="s">
        <v>29</v>
      </c>
      <c r="B24" s="20" t="s">
        <v>35</v>
      </c>
      <c r="C24" s="20" t="s">
        <v>36</v>
      </c>
      <c r="D24" s="20" t="s">
        <v>33</v>
      </c>
      <c r="E24" s="20" t="s">
        <v>43</v>
      </c>
      <c r="F24" s="22">
        <v>3.2407407407407406E-4</v>
      </c>
      <c r="G24" s="23">
        <f>J24+U24</f>
        <v>4</v>
      </c>
      <c r="H24" s="24">
        <v>-1</v>
      </c>
      <c r="I24" s="20">
        <v>3</v>
      </c>
      <c r="J24" s="20">
        <v>2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1</v>
      </c>
      <c r="Q24" s="20">
        <v>1</v>
      </c>
      <c r="R24" s="20">
        <v>0</v>
      </c>
      <c r="S24" s="20">
        <v>0</v>
      </c>
      <c r="T24" s="20">
        <v>4</v>
      </c>
      <c r="U24" s="20">
        <v>2</v>
      </c>
      <c r="V24" s="20">
        <v>0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0</v>
      </c>
      <c r="AC24" s="20">
        <v>0</v>
      </c>
      <c r="AD24" s="20">
        <v>2</v>
      </c>
      <c r="AE24" s="25">
        <f t="shared" si="0"/>
        <v>0.5</v>
      </c>
      <c r="AF24" s="25">
        <f t="shared" si="1"/>
        <v>0.5</v>
      </c>
      <c r="AG24" s="25">
        <f t="shared" si="2"/>
        <v>0</v>
      </c>
      <c r="AH24" s="25">
        <f t="shared" si="3"/>
        <v>0</v>
      </c>
      <c r="AI24" s="25">
        <f t="shared" si="4"/>
        <v>1</v>
      </c>
      <c r="AJ24" s="25">
        <f t="shared" si="5"/>
        <v>0</v>
      </c>
      <c r="AK24" s="25">
        <f t="shared" si="6"/>
        <v>0</v>
      </c>
      <c r="AL24" s="25">
        <f t="shared" si="7"/>
        <v>0</v>
      </c>
      <c r="AM24" s="3">
        <f t="shared" si="8"/>
        <v>0.75</v>
      </c>
      <c r="AN24" s="3">
        <f t="shared" si="9"/>
        <v>0.75</v>
      </c>
      <c r="AO24" s="3">
        <f t="shared" si="10"/>
        <v>0</v>
      </c>
      <c r="AP24" s="3">
        <f t="shared" si="11"/>
        <v>0</v>
      </c>
      <c r="AQ24" s="4">
        <f t="shared" si="12"/>
        <v>150</v>
      </c>
      <c r="AR24" s="3">
        <f t="shared" si="13"/>
        <v>1</v>
      </c>
      <c r="AS24" s="3">
        <f t="shared" si="14"/>
        <v>1.3888888888888888</v>
      </c>
      <c r="AT24" s="3">
        <f t="shared" si="15"/>
        <v>0</v>
      </c>
      <c r="AU24" s="3">
        <f t="shared" si="16"/>
        <v>2</v>
      </c>
      <c r="AV24" s="4">
        <f t="shared" si="17"/>
        <v>200</v>
      </c>
      <c r="AW24" s="4">
        <f t="shared" si="18"/>
        <v>-50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2">
      <c r="A25" s="20" t="s">
        <v>42</v>
      </c>
      <c r="B25" s="20" t="s">
        <v>33</v>
      </c>
      <c r="C25" s="20" t="s">
        <v>30</v>
      </c>
      <c r="D25" s="20" t="s">
        <v>31</v>
      </c>
      <c r="E25" s="20" t="s">
        <v>41</v>
      </c>
      <c r="F25" s="22">
        <v>3.0092592592592595E-4</v>
      </c>
      <c r="G25" s="23">
        <v>0</v>
      </c>
      <c r="H25" s="24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5">
        <f t="shared" si="0"/>
        <v>0</v>
      </c>
      <c r="AF25" s="25">
        <f t="shared" si="1"/>
        <v>0</v>
      </c>
      <c r="AG25" s="25">
        <f t="shared" si="2"/>
        <v>0</v>
      </c>
      <c r="AH25" s="25">
        <f t="shared" si="3"/>
        <v>0</v>
      </c>
      <c r="AI25" s="25">
        <f t="shared" si="4"/>
        <v>0</v>
      </c>
      <c r="AJ25" s="25">
        <f t="shared" si="5"/>
        <v>0</v>
      </c>
      <c r="AK25" s="25">
        <f t="shared" si="6"/>
        <v>0</v>
      </c>
      <c r="AL25" s="25">
        <f t="shared" si="7"/>
        <v>0</v>
      </c>
      <c r="AM25" s="3">
        <f t="shared" si="8"/>
        <v>0</v>
      </c>
      <c r="AN25" s="3">
        <f t="shared" si="9"/>
        <v>0</v>
      </c>
      <c r="AO25" s="3">
        <f t="shared" si="10"/>
        <v>0</v>
      </c>
      <c r="AP25" s="3">
        <f t="shared" si="11"/>
        <v>0</v>
      </c>
      <c r="AQ25" s="4">
        <f t="shared" si="12"/>
        <v>0</v>
      </c>
      <c r="AR25" s="3">
        <f t="shared" si="13"/>
        <v>0</v>
      </c>
      <c r="AS25" s="3">
        <f t="shared" si="14"/>
        <v>0</v>
      </c>
      <c r="AT25" s="3">
        <f t="shared" si="15"/>
        <v>0</v>
      </c>
      <c r="AU25" s="3">
        <f t="shared" si="16"/>
        <v>0</v>
      </c>
      <c r="AV25" s="4">
        <f t="shared" si="17"/>
        <v>0</v>
      </c>
      <c r="AW25" s="4">
        <f t="shared" si="18"/>
        <v>0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2">
      <c r="A26" s="20" t="s">
        <v>29</v>
      </c>
      <c r="B26" s="20" t="s">
        <v>36</v>
      </c>
      <c r="C26" s="20" t="s">
        <v>33</v>
      </c>
      <c r="D26" s="20" t="s">
        <v>30</v>
      </c>
      <c r="E26" s="20" t="s">
        <v>31</v>
      </c>
      <c r="F26" s="22">
        <v>2.199074074074074E-4</v>
      </c>
      <c r="G26" s="23">
        <f>J26+U26</f>
        <v>1</v>
      </c>
      <c r="H26" s="24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1</v>
      </c>
      <c r="V26" s="20">
        <v>0</v>
      </c>
      <c r="W26" s="20">
        <v>0</v>
      </c>
      <c r="X26" s="20">
        <v>1</v>
      </c>
      <c r="Y26" s="20">
        <v>0</v>
      </c>
      <c r="Z26" s="20">
        <v>1</v>
      </c>
      <c r="AA26" s="20">
        <v>0</v>
      </c>
      <c r="AB26" s="20">
        <v>0</v>
      </c>
      <c r="AC26" s="20">
        <v>0</v>
      </c>
      <c r="AD26" s="20">
        <v>0</v>
      </c>
      <c r="AE26" s="25">
        <f t="shared" si="0"/>
        <v>0</v>
      </c>
      <c r="AF26" s="25">
        <f t="shared" si="1"/>
        <v>0</v>
      </c>
      <c r="AG26" s="25">
        <f t="shared" si="2"/>
        <v>0</v>
      </c>
      <c r="AH26" s="25">
        <f t="shared" si="3"/>
        <v>0</v>
      </c>
      <c r="AI26" s="25">
        <f t="shared" si="4"/>
        <v>0</v>
      </c>
      <c r="AJ26" s="25">
        <f t="shared" si="5"/>
        <v>0</v>
      </c>
      <c r="AK26" s="25">
        <f t="shared" si="6"/>
        <v>0</v>
      </c>
      <c r="AL26" s="25">
        <f t="shared" si="7"/>
        <v>0</v>
      </c>
      <c r="AM26" s="3">
        <f t="shared" si="8"/>
        <v>0</v>
      </c>
      <c r="AN26" s="3">
        <f t="shared" si="9"/>
        <v>0</v>
      </c>
      <c r="AO26" s="3">
        <f t="shared" si="10"/>
        <v>0</v>
      </c>
      <c r="AP26" s="3">
        <f t="shared" si="11"/>
        <v>0</v>
      </c>
      <c r="AQ26" s="4">
        <f t="shared" si="12"/>
        <v>0</v>
      </c>
      <c r="AR26" s="3">
        <f t="shared" si="13"/>
        <v>0</v>
      </c>
      <c r="AS26" s="3">
        <f t="shared" si="14"/>
        <v>0</v>
      </c>
      <c r="AT26" s="3">
        <f t="shared" si="15"/>
        <v>0</v>
      </c>
      <c r="AU26" s="3">
        <f t="shared" si="16"/>
        <v>0</v>
      </c>
      <c r="AV26" s="4">
        <f t="shared" si="17"/>
        <v>0</v>
      </c>
      <c r="AW26" s="4">
        <f t="shared" si="18"/>
        <v>0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2">
      <c r="A27" s="20" t="s">
        <v>28</v>
      </c>
      <c r="B27" s="20" t="s">
        <v>33</v>
      </c>
      <c r="C27" s="20" t="s">
        <v>30</v>
      </c>
      <c r="D27" s="20" t="s">
        <v>31</v>
      </c>
      <c r="E27" s="20" t="s">
        <v>41</v>
      </c>
      <c r="F27" s="22">
        <v>1.8518518518518518E-4</v>
      </c>
      <c r="G27" s="23">
        <f>J27+U27</f>
        <v>2</v>
      </c>
      <c r="H27" s="24">
        <v>0</v>
      </c>
      <c r="I27" s="20">
        <v>0</v>
      </c>
      <c r="J27" s="20">
        <v>1</v>
      </c>
      <c r="K27" s="20">
        <v>0</v>
      </c>
      <c r="L27" s="20">
        <v>0</v>
      </c>
      <c r="M27" s="20">
        <v>1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1</v>
      </c>
      <c r="V27" s="20">
        <v>1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5">
        <f t="shared" si="0"/>
        <v>0</v>
      </c>
      <c r="AF27" s="25">
        <f t="shared" si="1"/>
        <v>0</v>
      </c>
      <c r="AG27" s="25">
        <f t="shared" si="2"/>
        <v>0</v>
      </c>
      <c r="AH27" s="25">
        <f t="shared" si="3"/>
        <v>0</v>
      </c>
      <c r="AI27" s="25">
        <f t="shared" si="4"/>
        <v>0</v>
      </c>
      <c r="AJ27" s="25">
        <f t="shared" si="5"/>
        <v>0</v>
      </c>
      <c r="AK27" s="25">
        <f t="shared" si="6"/>
        <v>1</v>
      </c>
      <c r="AL27" s="25">
        <f t="shared" si="7"/>
        <v>0</v>
      </c>
      <c r="AM27" s="3">
        <f t="shared" si="8"/>
        <v>0</v>
      </c>
      <c r="AN27" s="3">
        <f t="shared" si="9"/>
        <v>0</v>
      </c>
      <c r="AO27" s="3">
        <f t="shared" si="10"/>
        <v>0</v>
      </c>
      <c r="AP27" s="3">
        <f t="shared" si="11"/>
        <v>0</v>
      </c>
      <c r="AQ27" s="4">
        <f t="shared" si="12"/>
        <v>0</v>
      </c>
      <c r="AR27" s="3">
        <f t="shared" si="13"/>
        <v>0</v>
      </c>
      <c r="AS27" s="3">
        <f t="shared" si="14"/>
        <v>0</v>
      </c>
      <c r="AT27" s="3">
        <f t="shared" si="15"/>
        <v>0</v>
      </c>
      <c r="AU27" s="3">
        <f t="shared" si="16"/>
        <v>0</v>
      </c>
      <c r="AV27" s="4">
        <f t="shared" si="17"/>
        <v>0</v>
      </c>
      <c r="AW27" s="4">
        <f t="shared" si="18"/>
        <v>0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2">
      <c r="A28" s="20" t="s">
        <v>42</v>
      </c>
      <c r="B28" s="20" t="s">
        <v>35</v>
      </c>
      <c r="C28" s="20" t="s">
        <v>43</v>
      </c>
      <c r="D28" s="20" t="s">
        <v>37</v>
      </c>
      <c r="E28" s="20" t="s">
        <v>44</v>
      </c>
      <c r="F28" s="22">
        <v>1.273148148148148E-4</v>
      </c>
      <c r="G28" s="23">
        <f>J28+U28</f>
        <v>1</v>
      </c>
      <c r="H28" s="24">
        <v>-2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2</v>
      </c>
      <c r="U28" s="20">
        <v>1</v>
      </c>
      <c r="V28" s="20">
        <v>0</v>
      </c>
      <c r="W28" s="20">
        <v>0</v>
      </c>
      <c r="X28" s="20">
        <v>0</v>
      </c>
      <c r="Y28" s="20">
        <v>1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5">
        <f t="shared" si="0"/>
        <v>0</v>
      </c>
      <c r="AF28" s="25">
        <f t="shared" si="1"/>
        <v>0</v>
      </c>
      <c r="AG28" s="25">
        <f t="shared" si="2"/>
        <v>0</v>
      </c>
      <c r="AH28" s="25">
        <f t="shared" si="3"/>
        <v>0</v>
      </c>
      <c r="AI28" s="25">
        <f t="shared" si="4"/>
        <v>1</v>
      </c>
      <c r="AJ28" s="25">
        <f t="shared" si="5"/>
        <v>0</v>
      </c>
      <c r="AK28" s="25">
        <f t="shared" si="6"/>
        <v>0</v>
      </c>
      <c r="AL28" s="25">
        <f t="shared" si="7"/>
        <v>0</v>
      </c>
      <c r="AM28" s="3">
        <f t="shared" si="8"/>
        <v>0</v>
      </c>
      <c r="AN28" s="3">
        <f t="shared" si="9"/>
        <v>0</v>
      </c>
      <c r="AO28" s="3">
        <f t="shared" si="10"/>
        <v>0</v>
      </c>
      <c r="AP28" s="3">
        <f t="shared" si="11"/>
        <v>0</v>
      </c>
      <c r="AQ28" s="4">
        <f t="shared" si="12"/>
        <v>0</v>
      </c>
      <c r="AR28" s="3">
        <f t="shared" si="13"/>
        <v>1</v>
      </c>
      <c r="AS28" s="3">
        <f t="shared" si="14"/>
        <v>1</v>
      </c>
      <c r="AT28" s="3">
        <f t="shared" si="15"/>
        <v>0</v>
      </c>
      <c r="AU28" s="3">
        <f t="shared" si="16"/>
        <v>0</v>
      </c>
      <c r="AV28" s="4">
        <f t="shared" si="17"/>
        <v>200</v>
      </c>
      <c r="AW28" s="4">
        <f t="shared" si="18"/>
        <v>-200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2">
      <c r="A29" s="20" t="s">
        <v>42</v>
      </c>
      <c r="B29" s="20" t="s">
        <v>43</v>
      </c>
      <c r="C29" s="20" t="s">
        <v>30</v>
      </c>
      <c r="D29" s="20" t="s">
        <v>31</v>
      </c>
      <c r="E29" s="20" t="s">
        <v>44</v>
      </c>
      <c r="F29" s="22">
        <v>1.0416666666666667E-4</v>
      </c>
      <c r="G29" s="23">
        <f>J29+U29</f>
        <v>2</v>
      </c>
      <c r="H29" s="24">
        <v>-2</v>
      </c>
      <c r="I29" s="20">
        <v>0</v>
      </c>
      <c r="J29" s="20">
        <v>1</v>
      </c>
      <c r="K29" s="20">
        <v>1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2</v>
      </c>
      <c r="U29" s="20">
        <v>1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2</v>
      </c>
      <c r="AE29" s="25">
        <f t="shared" si="0"/>
        <v>0</v>
      </c>
      <c r="AF29" s="25">
        <f t="shared" si="1"/>
        <v>0</v>
      </c>
      <c r="AG29" s="25">
        <f t="shared" si="2"/>
        <v>1</v>
      </c>
      <c r="AH29" s="25">
        <f t="shared" si="3"/>
        <v>0</v>
      </c>
      <c r="AI29" s="25">
        <f t="shared" si="4"/>
        <v>0</v>
      </c>
      <c r="AJ29" s="25">
        <f t="shared" si="5"/>
        <v>0</v>
      </c>
      <c r="AK29" s="25">
        <f t="shared" si="6"/>
        <v>0</v>
      </c>
      <c r="AL29" s="25">
        <f t="shared" si="7"/>
        <v>0</v>
      </c>
      <c r="AM29" s="3">
        <f t="shared" si="8"/>
        <v>0</v>
      </c>
      <c r="AN29" s="3">
        <f t="shared" si="9"/>
        <v>0</v>
      </c>
      <c r="AO29" s="3">
        <f t="shared" si="10"/>
        <v>0</v>
      </c>
      <c r="AP29" s="3">
        <f t="shared" si="11"/>
        <v>0</v>
      </c>
      <c r="AQ29" s="4">
        <f t="shared" si="12"/>
        <v>0</v>
      </c>
      <c r="AR29" s="3">
        <f t="shared" si="13"/>
        <v>0</v>
      </c>
      <c r="AS29" s="3">
        <f t="shared" si="14"/>
        <v>2.2727272727272729</v>
      </c>
      <c r="AT29" s="3">
        <f t="shared" si="15"/>
        <v>0</v>
      </c>
      <c r="AU29" s="3">
        <f t="shared" si="16"/>
        <v>0</v>
      </c>
      <c r="AV29" s="4">
        <f t="shared" si="17"/>
        <v>200</v>
      </c>
      <c r="AW29" s="4">
        <f t="shared" si="18"/>
        <v>-200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2">
      <c r="A30" s="20" t="s">
        <v>28</v>
      </c>
      <c r="B30" s="20" t="s">
        <v>29</v>
      </c>
      <c r="C30" s="20" t="s">
        <v>33</v>
      </c>
      <c r="D30" s="20" t="s">
        <v>37</v>
      </c>
      <c r="E30" s="20" t="s">
        <v>31</v>
      </c>
      <c r="F30" s="22">
        <v>4.6296296296296294E-5</v>
      </c>
      <c r="G30" s="23">
        <f>J30+U30</f>
        <v>1</v>
      </c>
      <c r="H30" s="24">
        <v>1</v>
      </c>
      <c r="I30" s="20">
        <v>1</v>
      </c>
      <c r="J30" s="20">
        <v>1</v>
      </c>
      <c r="K30" s="20">
        <v>0</v>
      </c>
      <c r="L30" s="20">
        <v>1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2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5">
        <f t="shared" si="0"/>
        <v>0</v>
      </c>
      <c r="AF30" s="25">
        <f t="shared" si="1"/>
        <v>0</v>
      </c>
      <c r="AG30" s="25">
        <f t="shared" si="2"/>
        <v>0</v>
      </c>
      <c r="AH30" s="25">
        <f t="shared" si="3"/>
        <v>0</v>
      </c>
      <c r="AI30" s="25">
        <f t="shared" si="4"/>
        <v>0</v>
      </c>
      <c r="AJ30" s="25">
        <f t="shared" si="5"/>
        <v>0</v>
      </c>
      <c r="AK30" s="25">
        <f t="shared" si="6"/>
        <v>0</v>
      </c>
      <c r="AL30" s="25">
        <f t="shared" si="7"/>
        <v>0</v>
      </c>
      <c r="AM30" s="3">
        <f t="shared" si="8"/>
        <v>0</v>
      </c>
      <c r="AN30" s="3">
        <f t="shared" si="9"/>
        <v>0.56818181818181823</v>
      </c>
      <c r="AO30" s="3">
        <f t="shared" si="10"/>
        <v>1</v>
      </c>
      <c r="AP30" s="3">
        <f t="shared" si="11"/>
        <v>0</v>
      </c>
      <c r="AQ30" s="4">
        <f t="shared" si="12"/>
        <v>100</v>
      </c>
      <c r="AR30" s="3">
        <f t="shared" si="13"/>
        <v>0</v>
      </c>
      <c r="AS30" s="3">
        <f t="shared" si="14"/>
        <v>0</v>
      </c>
      <c r="AT30" s="3">
        <f t="shared" si="15"/>
        <v>0</v>
      </c>
      <c r="AU30" s="3">
        <f t="shared" si="16"/>
        <v>0</v>
      </c>
      <c r="AV30" s="4">
        <f t="shared" si="17"/>
        <v>0</v>
      </c>
      <c r="AW30" s="4">
        <f t="shared" si="18"/>
        <v>100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</sheetData>
  <mergeCells count="9">
    <mergeCell ref="BB1:BF1"/>
    <mergeCell ref="AE1:AH1"/>
    <mergeCell ref="AI1:AL1"/>
    <mergeCell ref="F1:H1"/>
    <mergeCell ref="A1:E1"/>
    <mergeCell ref="I1:S1"/>
    <mergeCell ref="T1:AD1"/>
    <mergeCell ref="AM1:AQ1"/>
    <mergeCell ref="AR1:AV1"/>
  </mergeCells>
  <phoneticPr fontId="6" type="noConversion"/>
  <pageMargins left="0.25" right="0.25" top="0.75" bottom="0.75" header="0.3" footer="0.3"/>
  <pageSetup scale="64" fitToHeight="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topLeftCell="C1" workbookViewId="0">
      <selection activeCell="D3" sqref="D3"/>
    </sheetView>
  </sheetViews>
  <sheetFormatPr baseColWidth="10" defaultRowHeight="16" x14ac:dyDescent="0.2"/>
  <cols>
    <col min="1" max="3" width="15.83203125" bestFit="1" customWidth="1"/>
    <col min="4" max="5" width="16.5" bestFit="1" customWidth="1"/>
    <col min="9" max="30" width="0" hidden="1" customWidth="1"/>
  </cols>
  <sheetData>
    <row r="1" spans="1:38" x14ac:dyDescent="0.2">
      <c r="A1" s="13" t="s">
        <v>45</v>
      </c>
      <c r="B1" s="14"/>
      <c r="C1" s="14"/>
      <c r="D1" s="14"/>
      <c r="E1" s="14"/>
      <c r="F1" s="13" t="s">
        <v>46</v>
      </c>
      <c r="G1" s="13"/>
      <c r="H1" s="13"/>
      <c r="I1" s="13" t="s">
        <v>47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 t="s">
        <v>48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5" t="s">
        <v>64</v>
      </c>
      <c r="AF1" s="15"/>
      <c r="AG1" s="15"/>
      <c r="AH1" s="15"/>
      <c r="AI1" s="15" t="s">
        <v>67</v>
      </c>
      <c r="AJ1" s="15"/>
      <c r="AK1" s="15"/>
      <c r="AL1" s="15"/>
    </row>
    <row r="2" spans="1:38" x14ac:dyDescent="0.2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70</v>
      </c>
      <c r="H2" s="29" t="s">
        <v>71</v>
      </c>
      <c r="I2" s="28" t="s">
        <v>6</v>
      </c>
      <c r="J2" s="28" t="s">
        <v>7</v>
      </c>
      <c r="K2" s="28" t="s">
        <v>8</v>
      </c>
      <c r="L2" s="28" t="s">
        <v>9</v>
      </c>
      <c r="M2" s="28" t="s">
        <v>10</v>
      </c>
      <c r="N2" s="28" t="s">
        <v>11</v>
      </c>
      <c r="O2" s="28" t="s">
        <v>12</v>
      </c>
      <c r="P2" s="28" t="s">
        <v>13</v>
      </c>
      <c r="Q2" s="28" t="s">
        <v>14</v>
      </c>
      <c r="R2" s="28" t="s">
        <v>15</v>
      </c>
      <c r="S2" s="28" t="s">
        <v>16</v>
      </c>
      <c r="T2" s="28" t="s">
        <v>17</v>
      </c>
      <c r="U2" s="28" t="s">
        <v>18</v>
      </c>
      <c r="V2" s="28" t="s">
        <v>19</v>
      </c>
      <c r="W2" s="28" t="s">
        <v>20</v>
      </c>
      <c r="X2" s="28" t="s">
        <v>21</v>
      </c>
      <c r="Y2" s="28" t="s">
        <v>22</v>
      </c>
      <c r="Z2" s="28" t="s">
        <v>23</v>
      </c>
      <c r="AA2" s="28" t="s">
        <v>24</v>
      </c>
      <c r="AB2" s="28" t="s">
        <v>25</v>
      </c>
      <c r="AC2" s="28" t="s">
        <v>26</v>
      </c>
      <c r="AD2" s="28" t="s">
        <v>27</v>
      </c>
      <c r="AE2" s="16" t="s">
        <v>65</v>
      </c>
      <c r="AF2" s="16" t="s">
        <v>66</v>
      </c>
      <c r="AG2" s="16" t="s">
        <v>52</v>
      </c>
      <c r="AH2" s="16" t="s">
        <v>62</v>
      </c>
      <c r="AI2" s="16" t="s">
        <v>65</v>
      </c>
      <c r="AJ2" s="16" t="s">
        <v>66</v>
      </c>
      <c r="AK2" s="27" t="s">
        <v>52</v>
      </c>
      <c r="AL2" s="16" t="s">
        <v>62</v>
      </c>
    </row>
    <row r="3" spans="1:38" x14ac:dyDescent="0.2">
      <c r="A3" s="26" t="s">
        <v>28</v>
      </c>
      <c r="B3" s="26" t="s">
        <v>29</v>
      </c>
      <c r="C3" s="26" t="s">
        <v>30</v>
      </c>
      <c r="D3" s="26" t="s">
        <v>31</v>
      </c>
      <c r="E3" s="26" t="s">
        <v>32</v>
      </c>
      <c r="F3" s="30">
        <v>4.1782407407407402E-3</v>
      </c>
      <c r="G3" s="31">
        <f>J3+U3</f>
        <v>20</v>
      </c>
      <c r="H3" s="26">
        <v>-5</v>
      </c>
      <c r="I3" s="26">
        <v>9</v>
      </c>
      <c r="J3" s="26">
        <v>10</v>
      </c>
      <c r="K3" s="26">
        <v>3</v>
      </c>
      <c r="L3" s="26">
        <v>4</v>
      </c>
      <c r="M3" s="26">
        <v>3</v>
      </c>
      <c r="N3" s="26">
        <v>3</v>
      </c>
      <c r="O3" s="26">
        <v>3</v>
      </c>
      <c r="P3" s="26">
        <v>1</v>
      </c>
      <c r="Q3" s="26">
        <v>4</v>
      </c>
      <c r="R3" s="26">
        <v>4</v>
      </c>
      <c r="S3" s="26">
        <v>0</v>
      </c>
      <c r="T3" s="26">
        <v>14</v>
      </c>
      <c r="U3" s="26">
        <v>10</v>
      </c>
      <c r="V3" s="26">
        <v>1</v>
      </c>
      <c r="W3" s="26">
        <v>1</v>
      </c>
      <c r="X3" s="26">
        <v>5</v>
      </c>
      <c r="Y3" s="26">
        <v>1</v>
      </c>
      <c r="Z3" s="26">
        <v>1</v>
      </c>
      <c r="AA3" s="26">
        <v>3</v>
      </c>
      <c r="AB3" s="26">
        <v>4</v>
      </c>
      <c r="AC3" s="26">
        <v>3</v>
      </c>
      <c r="AD3" s="26">
        <v>4</v>
      </c>
      <c r="AE3" s="25">
        <f>IFERROR((N3+P3)/(N3+O3+P3+Q3),0)</f>
        <v>0.36363636363636365</v>
      </c>
      <c r="AF3" s="25">
        <f>IFERROR( P3/(P3+Q3),0)</f>
        <v>0.2</v>
      </c>
      <c r="AG3" s="25">
        <f>IFERROR( K3/J3,0)</f>
        <v>0.3</v>
      </c>
      <c r="AH3" s="25">
        <f>IFERROR(R3/J3,0)</f>
        <v>0.4</v>
      </c>
      <c r="AI3" s="25">
        <f>IFERROR((Y3+AA3)/(Y3+Z3+AA3+AB3),0)</f>
        <v>0.44444444444444442</v>
      </c>
      <c r="AJ3" s="25">
        <f>IFERROR(AA3/(AA3+AB3),)</f>
        <v>0.42857142857142855</v>
      </c>
      <c r="AK3" s="25">
        <f>IFERROR(V3/U3,0)</f>
        <v>0.1</v>
      </c>
      <c r="AL3" s="25">
        <f>IFERROR(AC3/U3,0)</f>
        <v>0.3</v>
      </c>
    </row>
    <row r="4" spans="1:38" x14ac:dyDescent="0.2">
      <c r="A4" s="26" t="s">
        <v>29</v>
      </c>
      <c r="B4" s="26" t="s">
        <v>33</v>
      </c>
      <c r="C4" s="26" t="s">
        <v>30</v>
      </c>
      <c r="D4" s="26" t="s">
        <v>40</v>
      </c>
      <c r="E4" s="26" t="s">
        <v>32</v>
      </c>
      <c r="F4" s="30">
        <v>3.483796296296296E-3</v>
      </c>
      <c r="G4" s="31">
        <f>J4+U4</f>
        <v>20</v>
      </c>
      <c r="H4" s="26">
        <v>6</v>
      </c>
      <c r="I4" s="26">
        <v>17</v>
      </c>
      <c r="J4" s="26">
        <v>11</v>
      </c>
      <c r="K4" s="26">
        <v>3</v>
      </c>
      <c r="L4" s="26">
        <v>0</v>
      </c>
      <c r="M4" s="26">
        <v>1</v>
      </c>
      <c r="N4" s="26">
        <v>4</v>
      </c>
      <c r="O4" s="26">
        <v>0</v>
      </c>
      <c r="P4" s="26">
        <v>2</v>
      </c>
      <c r="Q4" s="26">
        <v>0</v>
      </c>
      <c r="R4" s="26">
        <v>3</v>
      </c>
      <c r="S4" s="26">
        <v>4</v>
      </c>
      <c r="T4" s="26">
        <v>11</v>
      </c>
      <c r="U4" s="26">
        <v>9</v>
      </c>
      <c r="V4" s="26">
        <v>2</v>
      </c>
      <c r="W4" s="26">
        <v>3</v>
      </c>
      <c r="X4" s="26">
        <v>2</v>
      </c>
      <c r="Y4" s="26">
        <v>3</v>
      </c>
      <c r="Z4" s="26">
        <v>1</v>
      </c>
      <c r="AA4" s="26">
        <v>1</v>
      </c>
      <c r="AB4" s="26">
        <v>4</v>
      </c>
      <c r="AC4" s="26">
        <v>1</v>
      </c>
      <c r="AD4" s="26">
        <v>2</v>
      </c>
      <c r="AE4" s="25">
        <f>IFERROR((N4+P4)/(N4+O4+P4+Q4),0)</f>
        <v>1</v>
      </c>
      <c r="AF4" s="25">
        <f>IFERROR( P4/(P4+Q4),0)</f>
        <v>1</v>
      </c>
      <c r="AG4" s="25">
        <f>IFERROR( K4/J4,0)</f>
        <v>0.27272727272727271</v>
      </c>
      <c r="AH4" s="25">
        <f>IFERROR(R4/J4,0)</f>
        <v>0.27272727272727271</v>
      </c>
      <c r="AI4" s="25">
        <f>IFERROR((Y4+AA4)/(Y4+Z4+AA4+AB4),0)</f>
        <v>0.44444444444444442</v>
      </c>
      <c r="AJ4" s="25">
        <f>IFERROR(AA4/(AA4+AB4),)</f>
        <v>0.2</v>
      </c>
      <c r="AK4" s="25">
        <f>IFERROR(V4/U4,0)</f>
        <v>0.22222222222222221</v>
      </c>
      <c r="AL4" s="25">
        <f>IFERROR(AC4/U4,0)</f>
        <v>0.1111111111111111</v>
      </c>
    </row>
    <row r="5" spans="1:38" x14ac:dyDescent="0.2">
      <c r="A5" s="26" t="s">
        <v>29</v>
      </c>
      <c r="B5" s="26" t="s">
        <v>33</v>
      </c>
      <c r="C5" s="26" t="s">
        <v>37</v>
      </c>
      <c r="D5" s="26" t="s">
        <v>31</v>
      </c>
      <c r="E5" s="26" t="s">
        <v>32</v>
      </c>
      <c r="F5" s="30">
        <v>3.3101851851851851E-3</v>
      </c>
      <c r="G5" s="31">
        <f>J5+U5</f>
        <v>18</v>
      </c>
      <c r="H5" s="26">
        <v>-11</v>
      </c>
      <c r="I5" s="26">
        <v>9</v>
      </c>
      <c r="J5" s="26">
        <v>9</v>
      </c>
      <c r="K5" s="26">
        <v>1</v>
      </c>
      <c r="L5" s="26">
        <v>1</v>
      </c>
      <c r="M5" s="26">
        <v>5</v>
      </c>
      <c r="N5" s="26">
        <v>2</v>
      </c>
      <c r="O5" s="26">
        <v>1</v>
      </c>
      <c r="P5" s="26">
        <v>1</v>
      </c>
      <c r="Q5" s="26">
        <v>3</v>
      </c>
      <c r="R5" s="26">
        <v>1</v>
      </c>
      <c r="S5" s="26">
        <v>4</v>
      </c>
      <c r="T5" s="26">
        <v>20</v>
      </c>
      <c r="U5" s="26">
        <v>9</v>
      </c>
      <c r="V5" s="26">
        <v>0</v>
      </c>
      <c r="W5" s="26">
        <v>2</v>
      </c>
      <c r="X5" s="26">
        <v>1</v>
      </c>
      <c r="Y5" s="26">
        <v>3</v>
      </c>
      <c r="Z5" s="26">
        <v>1</v>
      </c>
      <c r="AA5" s="26">
        <v>1</v>
      </c>
      <c r="AB5" s="26">
        <v>2</v>
      </c>
      <c r="AC5" s="26">
        <v>3</v>
      </c>
      <c r="AD5" s="26">
        <v>12</v>
      </c>
      <c r="AE5" s="25">
        <f>IFERROR((N5+P5)/(N5+O5+P5+Q5),0)</f>
        <v>0.42857142857142855</v>
      </c>
      <c r="AF5" s="25">
        <f>IFERROR( P5/(P5+Q5),0)</f>
        <v>0.25</v>
      </c>
      <c r="AG5" s="25">
        <f>IFERROR( K5/J5,0)</f>
        <v>0.1111111111111111</v>
      </c>
      <c r="AH5" s="25">
        <f>IFERROR(R5/J5,0)</f>
        <v>0.1111111111111111</v>
      </c>
      <c r="AI5" s="25">
        <f>IFERROR((Y5+AA5)/(Y5+Z5+AA5+AB5),0)</f>
        <v>0.5714285714285714</v>
      </c>
      <c r="AJ5" s="25">
        <f>IFERROR(AA5/(AA5+AB5),)</f>
        <v>0.33333333333333331</v>
      </c>
      <c r="AK5" s="25">
        <f>IFERROR(V5/U5,0)</f>
        <v>0</v>
      </c>
      <c r="AL5" s="25">
        <f>IFERROR(AC5/U5,0)</f>
        <v>0.33333333333333331</v>
      </c>
    </row>
    <row r="6" spans="1:38" x14ac:dyDescent="0.2">
      <c r="A6" s="26" t="s">
        <v>29</v>
      </c>
      <c r="B6" s="26" t="s">
        <v>33</v>
      </c>
      <c r="C6" s="26" t="s">
        <v>30</v>
      </c>
      <c r="D6" s="26" t="s">
        <v>31</v>
      </c>
      <c r="E6" s="26" t="s">
        <v>32</v>
      </c>
      <c r="F6" s="30">
        <v>2.615740740740741E-3</v>
      </c>
      <c r="G6" s="31">
        <f>J6+U6</f>
        <v>15</v>
      </c>
      <c r="H6" s="26">
        <v>7</v>
      </c>
      <c r="I6" s="26">
        <v>9</v>
      </c>
      <c r="J6" s="26">
        <v>7</v>
      </c>
      <c r="K6" s="26">
        <v>2</v>
      </c>
      <c r="L6" s="26">
        <v>1</v>
      </c>
      <c r="M6" s="26">
        <v>1</v>
      </c>
      <c r="N6" s="26">
        <v>3</v>
      </c>
      <c r="O6" s="26">
        <v>2</v>
      </c>
      <c r="P6" s="26">
        <v>1</v>
      </c>
      <c r="Q6" s="26">
        <v>0</v>
      </c>
      <c r="R6" s="26">
        <v>2</v>
      </c>
      <c r="S6" s="26">
        <v>0</v>
      </c>
      <c r="T6" s="26">
        <v>2</v>
      </c>
      <c r="U6" s="26">
        <v>8</v>
      </c>
      <c r="V6" s="26">
        <v>3</v>
      </c>
      <c r="W6" s="26">
        <v>1</v>
      </c>
      <c r="X6" s="26">
        <v>4</v>
      </c>
      <c r="Y6" s="26">
        <v>1</v>
      </c>
      <c r="Z6" s="26">
        <v>2</v>
      </c>
      <c r="AA6" s="26">
        <v>0</v>
      </c>
      <c r="AB6" s="26">
        <v>3</v>
      </c>
      <c r="AC6" s="26">
        <v>1</v>
      </c>
      <c r="AD6" s="26">
        <v>0</v>
      </c>
      <c r="AE6" s="25">
        <f>IFERROR((N6+P6)/(N6+O6+P6+Q6),0)</f>
        <v>0.66666666666666663</v>
      </c>
      <c r="AF6" s="25">
        <f>IFERROR( P6/(P6+Q6),0)</f>
        <v>1</v>
      </c>
      <c r="AG6" s="25">
        <f>IFERROR( K6/J6,0)</f>
        <v>0.2857142857142857</v>
      </c>
      <c r="AH6" s="25">
        <f>IFERROR(R6/J6,0)</f>
        <v>0.2857142857142857</v>
      </c>
      <c r="AI6" s="25">
        <f>IFERROR((Y6+AA6)/(Y6+Z6+AA6+AB6),0)</f>
        <v>0.16666666666666666</v>
      </c>
      <c r="AJ6" s="25">
        <f>IFERROR(AA6/(AA6+AB6),)</f>
        <v>0</v>
      </c>
      <c r="AK6" s="25">
        <f>IFERROR(V6/U6,0)</f>
        <v>0.375</v>
      </c>
      <c r="AL6" s="25">
        <f>IFERROR(AC6/U6,0)</f>
        <v>0.125</v>
      </c>
    </row>
    <row r="7" spans="1:38" x14ac:dyDescent="0.2">
      <c r="A7" s="26" t="s">
        <v>42</v>
      </c>
      <c r="B7" s="26" t="s">
        <v>33</v>
      </c>
      <c r="C7" s="26" t="s">
        <v>37</v>
      </c>
      <c r="D7" s="26" t="s">
        <v>31</v>
      </c>
      <c r="E7" s="26" t="s">
        <v>32</v>
      </c>
      <c r="F7" s="30">
        <v>1.8634259259259261E-3</v>
      </c>
      <c r="G7" s="31">
        <f>J7+U7</f>
        <v>8</v>
      </c>
      <c r="H7" s="26">
        <v>0</v>
      </c>
      <c r="I7" s="26">
        <v>2</v>
      </c>
      <c r="J7" s="26">
        <v>4</v>
      </c>
      <c r="K7" s="26">
        <v>2</v>
      </c>
      <c r="L7" s="26">
        <v>0</v>
      </c>
      <c r="M7" s="26">
        <v>1</v>
      </c>
      <c r="N7" s="26">
        <v>1</v>
      </c>
      <c r="O7" s="26">
        <v>0</v>
      </c>
      <c r="P7" s="26">
        <v>0</v>
      </c>
      <c r="Q7" s="26">
        <v>1</v>
      </c>
      <c r="R7" s="26">
        <v>1</v>
      </c>
      <c r="S7" s="26">
        <v>0</v>
      </c>
      <c r="T7" s="26">
        <v>2</v>
      </c>
      <c r="U7" s="26">
        <v>4</v>
      </c>
      <c r="V7" s="26">
        <v>0</v>
      </c>
      <c r="W7" s="26">
        <v>1</v>
      </c>
      <c r="X7" s="26">
        <v>4</v>
      </c>
      <c r="Y7" s="26">
        <v>1</v>
      </c>
      <c r="Z7" s="26">
        <v>0</v>
      </c>
      <c r="AA7" s="26">
        <v>0</v>
      </c>
      <c r="AB7" s="26">
        <v>5</v>
      </c>
      <c r="AC7" s="26">
        <v>1</v>
      </c>
      <c r="AD7" s="26">
        <v>1</v>
      </c>
      <c r="AE7" s="25">
        <f>IFERROR((N7+P7)/(N7+O7+P7+Q7),0)</f>
        <v>0.5</v>
      </c>
      <c r="AF7" s="25">
        <f>IFERROR( P7/(P7+Q7),0)</f>
        <v>0</v>
      </c>
      <c r="AG7" s="25">
        <f>IFERROR( K7/J7,0)</f>
        <v>0.5</v>
      </c>
      <c r="AH7" s="25">
        <f>IFERROR(R7/J7,0)</f>
        <v>0.25</v>
      </c>
      <c r="AI7" s="25">
        <f>IFERROR((Y7+AA7)/(Y7+Z7+AA7+AB7),0)</f>
        <v>0.16666666666666666</v>
      </c>
      <c r="AJ7" s="25">
        <f>IFERROR(AA7/(AA7+AB7),)</f>
        <v>0</v>
      </c>
      <c r="AK7" s="25">
        <f>IFERROR(V7/U7,0)</f>
        <v>0</v>
      </c>
      <c r="AL7" s="25">
        <f>IFERROR(AC7/U7,0)</f>
        <v>0.25</v>
      </c>
    </row>
    <row r="8" spans="1:38" x14ac:dyDescent="0.2">
      <c r="A8" s="26" t="s">
        <v>33</v>
      </c>
      <c r="B8" s="26" t="s">
        <v>30</v>
      </c>
      <c r="C8" s="26" t="s">
        <v>40</v>
      </c>
      <c r="D8" s="26" t="s">
        <v>32</v>
      </c>
      <c r="E8" s="26" t="s">
        <v>41</v>
      </c>
      <c r="F8" s="30">
        <v>1.6087962962962963E-3</v>
      </c>
      <c r="G8" s="31">
        <f>J8+U8</f>
        <v>8</v>
      </c>
      <c r="H8" s="26">
        <v>4</v>
      </c>
      <c r="I8" s="26">
        <v>6</v>
      </c>
      <c r="J8" s="26">
        <v>4</v>
      </c>
      <c r="K8" s="26">
        <v>0</v>
      </c>
      <c r="L8" s="26">
        <v>0</v>
      </c>
      <c r="M8" s="26">
        <v>1</v>
      </c>
      <c r="N8" s="26">
        <v>3</v>
      </c>
      <c r="O8" s="26">
        <v>1</v>
      </c>
      <c r="P8" s="26">
        <v>0</v>
      </c>
      <c r="Q8" s="26">
        <v>0</v>
      </c>
      <c r="R8" s="26">
        <v>2</v>
      </c>
      <c r="S8" s="26">
        <v>0</v>
      </c>
      <c r="T8" s="26">
        <v>2</v>
      </c>
      <c r="U8" s="26">
        <v>4</v>
      </c>
      <c r="V8" s="26">
        <v>2</v>
      </c>
      <c r="W8" s="26">
        <v>0</v>
      </c>
      <c r="X8" s="26">
        <v>1</v>
      </c>
      <c r="Y8" s="26">
        <v>1</v>
      </c>
      <c r="Z8" s="26">
        <v>1</v>
      </c>
      <c r="AA8" s="26">
        <v>0</v>
      </c>
      <c r="AB8" s="26">
        <v>0</v>
      </c>
      <c r="AC8" s="26">
        <v>0</v>
      </c>
      <c r="AD8" s="26">
        <v>0</v>
      </c>
      <c r="AE8" s="25">
        <f>IFERROR((N8+P8)/(N8+O8+P8+Q8),0)</f>
        <v>0.75</v>
      </c>
      <c r="AF8" s="25">
        <f>IFERROR( P8/(P8+Q8),0)</f>
        <v>0</v>
      </c>
      <c r="AG8" s="25">
        <f>IFERROR( K8/J8,0)</f>
        <v>0</v>
      </c>
      <c r="AH8" s="25">
        <f>IFERROR(R8/J8,0)</f>
        <v>0.5</v>
      </c>
      <c r="AI8" s="25">
        <f>IFERROR((Y8+AA8)/(Y8+Z8+AA8+AB8),0)</f>
        <v>0.5</v>
      </c>
      <c r="AJ8" s="25">
        <f>IFERROR(AA8/(AA8+AB8),)</f>
        <v>0</v>
      </c>
      <c r="AK8" s="25">
        <f>IFERROR(V8/U8,0)</f>
        <v>0.5</v>
      </c>
      <c r="AL8" s="25">
        <f>IFERROR(AC8/U8,0)</f>
        <v>0</v>
      </c>
    </row>
    <row r="9" spans="1:38" x14ac:dyDescent="0.2">
      <c r="A9" s="26" t="s">
        <v>28</v>
      </c>
      <c r="B9" s="26" t="s">
        <v>29</v>
      </c>
      <c r="C9" s="26" t="s">
        <v>36</v>
      </c>
      <c r="D9" s="26" t="s">
        <v>30</v>
      </c>
      <c r="E9" s="26" t="s">
        <v>31</v>
      </c>
      <c r="F9" s="30">
        <v>1.4004629629629629E-3</v>
      </c>
      <c r="G9" s="31">
        <f>J9+U9</f>
        <v>8</v>
      </c>
      <c r="H9" s="26">
        <v>0</v>
      </c>
      <c r="I9" s="26">
        <v>2</v>
      </c>
      <c r="J9" s="26">
        <v>4</v>
      </c>
      <c r="K9" s="26">
        <v>1</v>
      </c>
      <c r="L9" s="26">
        <v>2</v>
      </c>
      <c r="M9" s="26">
        <v>2</v>
      </c>
      <c r="N9" s="26">
        <v>1</v>
      </c>
      <c r="O9" s="26">
        <v>2</v>
      </c>
      <c r="P9" s="26">
        <v>0</v>
      </c>
      <c r="Q9" s="26">
        <v>2</v>
      </c>
      <c r="R9" s="26">
        <v>0</v>
      </c>
      <c r="S9" s="26">
        <v>0</v>
      </c>
      <c r="T9" s="26">
        <v>2</v>
      </c>
      <c r="U9" s="26">
        <v>4</v>
      </c>
      <c r="V9" s="26">
        <v>1</v>
      </c>
      <c r="W9" s="26">
        <v>0</v>
      </c>
      <c r="X9" s="26">
        <v>2</v>
      </c>
      <c r="Y9" s="26">
        <v>1</v>
      </c>
      <c r="Z9" s="26">
        <v>1</v>
      </c>
      <c r="AA9" s="26">
        <v>0</v>
      </c>
      <c r="AB9" s="26">
        <v>1</v>
      </c>
      <c r="AC9" s="26">
        <v>0</v>
      </c>
      <c r="AD9" s="26">
        <v>0</v>
      </c>
      <c r="AE9" s="25">
        <f>IFERROR((N9+P9)/(N9+O9+P9+Q9),0)</f>
        <v>0.2</v>
      </c>
      <c r="AF9" s="25">
        <f>IFERROR( P9/(P9+Q9),0)</f>
        <v>0</v>
      </c>
      <c r="AG9" s="25">
        <f>IFERROR( K9/J9,0)</f>
        <v>0.25</v>
      </c>
      <c r="AH9" s="25">
        <f>IFERROR(R9/J9,0)</f>
        <v>0</v>
      </c>
      <c r="AI9" s="25">
        <f>IFERROR((Y9+AA9)/(Y9+Z9+AA9+AB9),0)</f>
        <v>0.33333333333333331</v>
      </c>
      <c r="AJ9" s="25">
        <f>IFERROR(AA9/(AA9+AB9),)</f>
        <v>0</v>
      </c>
      <c r="AK9" s="25">
        <f>IFERROR(V9/U9,0)</f>
        <v>0.25</v>
      </c>
      <c r="AL9" s="25">
        <f>IFERROR(AC9/U9,0)</f>
        <v>0</v>
      </c>
    </row>
    <row r="10" spans="1:38" x14ac:dyDescent="0.2">
      <c r="A10" s="26" t="s">
        <v>42</v>
      </c>
      <c r="B10" s="26" t="s">
        <v>28</v>
      </c>
      <c r="C10" s="26" t="s">
        <v>30</v>
      </c>
      <c r="D10" s="26" t="s">
        <v>31</v>
      </c>
      <c r="E10" s="26" t="s">
        <v>32</v>
      </c>
      <c r="F10" s="30">
        <v>1.3657407407407409E-3</v>
      </c>
      <c r="G10" s="31">
        <f>J10+U10</f>
        <v>7</v>
      </c>
      <c r="H10" s="26">
        <v>0</v>
      </c>
      <c r="I10" s="26">
        <v>2</v>
      </c>
      <c r="J10" s="26">
        <v>3</v>
      </c>
      <c r="K10" s="26">
        <v>0</v>
      </c>
      <c r="L10" s="26">
        <v>0</v>
      </c>
      <c r="M10" s="26">
        <v>2</v>
      </c>
      <c r="N10" s="26">
        <v>1</v>
      </c>
      <c r="O10" s="26">
        <v>1</v>
      </c>
      <c r="P10" s="26">
        <v>0</v>
      </c>
      <c r="Q10" s="26">
        <v>1</v>
      </c>
      <c r="R10" s="26">
        <v>0</v>
      </c>
      <c r="S10" s="26">
        <v>0</v>
      </c>
      <c r="T10" s="26">
        <v>2</v>
      </c>
      <c r="U10" s="26">
        <v>4</v>
      </c>
      <c r="V10" s="26">
        <v>1</v>
      </c>
      <c r="W10" s="26">
        <v>0</v>
      </c>
      <c r="X10" s="26">
        <v>2</v>
      </c>
      <c r="Y10" s="26">
        <v>1</v>
      </c>
      <c r="Z10" s="26">
        <v>2</v>
      </c>
      <c r="AA10" s="26">
        <v>0</v>
      </c>
      <c r="AB10" s="26">
        <v>0</v>
      </c>
      <c r="AC10" s="26">
        <v>0</v>
      </c>
      <c r="AD10" s="26">
        <v>0</v>
      </c>
      <c r="AE10" s="25">
        <f>IFERROR((N10+P10)/(N10+O10+P10+Q10),0)</f>
        <v>0.33333333333333331</v>
      </c>
      <c r="AF10" s="25">
        <f>IFERROR( P10/(P10+Q10),0)</f>
        <v>0</v>
      </c>
      <c r="AG10" s="25">
        <f>IFERROR( K10/J10,0)</f>
        <v>0</v>
      </c>
      <c r="AH10" s="25">
        <f>IFERROR(R10/J10,0)</f>
        <v>0</v>
      </c>
      <c r="AI10" s="25">
        <f>IFERROR((Y10+AA10)/(Y10+Z10+AA10+AB10),0)</f>
        <v>0.33333333333333331</v>
      </c>
      <c r="AJ10" s="25">
        <f>IFERROR(AA10/(AA10+AB10),)</f>
        <v>0</v>
      </c>
      <c r="AK10" s="25">
        <f>IFERROR(V10/U10,0)</f>
        <v>0.25</v>
      </c>
      <c r="AL10" s="25">
        <f>IFERROR(AC10/U10,0)</f>
        <v>0</v>
      </c>
    </row>
    <row r="11" spans="1:38" x14ac:dyDescent="0.2">
      <c r="A11" s="26" t="s">
        <v>36</v>
      </c>
      <c r="B11" s="26" t="s">
        <v>33</v>
      </c>
      <c r="C11" s="26" t="s">
        <v>30</v>
      </c>
      <c r="D11" s="26" t="s">
        <v>31</v>
      </c>
      <c r="E11" s="26" t="s">
        <v>32</v>
      </c>
      <c r="F11" s="30">
        <v>1.0879629629629629E-3</v>
      </c>
      <c r="G11" s="31">
        <f>J11+U11</f>
        <v>5</v>
      </c>
      <c r="H11" s="26">
        <v>-3</v>
      </c>
      <c r="I11" s="26">
        <v>2</v>
      </c>
      <c r="J11" s="26">
        <v>3</v>
      </c>
      <c r="K11" s="26">
        <v>2</v>
      </c>
      <c r="L11" s="26">
        <v>1</v>
      </c>
      <c r="M11" s="26">
        <v>0</v>
      </c>
      <c r="N11" s="26">
        <v>1</v>
      </c>
      <c r="O11" s="26">
        <v>1</v>
      </c>
      <c r="P11" s="26">
        <v>0</v>
      </c>
      <c r="Q11" s="26">
        <v>0</v>
      </c>
      <c r="R11" s="26">
        <v>1</v>
      </c>
      <c r="S11" s="26">
        <v>0</v>
      </c>
      <c r="T11" s="26">
        <v>5</v>
      </c>
      <c r="U11" s="26">
        <v>2</v>
      </c>
      <c r="V11" s="26">
        <v>0</v>
      </c>
      <c r="W11" s="26">
        <v>0</v>
      </c>
      <c r="X11" s="26">
        <v>0</v>
      </c>
      <c r="Y11" s="26">
        <v>1</v>
      </c>
      <c r="Z11" s="26">
        <v>0</v>
      </c>
      <c r="AA11" s="26">
        <v>1</v>
      </c>
      <c r="AB11" s="26">
        <v>0</v>
      </c>
      <c r="AC11" s="26">
        <v>1</v>
      </c>
      <c r="AD11" s="26">
        <v>0</v>
      </c>
      <c r="AE11" s="25">
        <f>IFERROR((N11+P11)/(N11+O11+P11+Q11),0)</f>
        <v>0.5</v>
      </c>
      <c r="AF11" s="25">
        <f>IFERROR( P11/(P11+Q11),0)</f>
        <v>0</v>
      </c>
      <c r="AG11" s="25">
        <f>IFERROR( K11/J11,0)</f>
        <v>0.66666666666666663</v>
      </c>
      <c r="AH11" s="25">
        <f>IFERROR(R11/J11,0)</f>
        <v>0.33333333333333331</v>
      </c>
      <c r="AI11" s="25">
        <f>IFERROR((Y11+AA11)/(Y11+Z11+AA11+AB11),0)</f>
        <v>1</v>
      </c>
      <c r="AJ11" s="25">
        <f>IFERROR(AA11/(AA11+AB11),)</f>
        <v>1</v>
      </c>
      <c r="AK11" s="25">
        <f>IFERROR(V11/U11,0)</f>
        <v>0</v>
      </c>
      <c r="AL11" s="25">
        <f>IFERROR(AC11/U11,0)</f>
        <v>0.5</v>
      </c>
    </row>
    <row r="12" spans="1:38" x14ac:dyDescent="0.2">
      <c r="A12" s="26" t="s">
        <v>28</v>
      </c>
      <c r="B12" s="26" t="s">
        <v>29</v>
      </c>
      <c r="C12" s="26" t="s">
        <v>33</v>
      </c>
      <c r="D12" s="26" t="s">
        <v>30</v>
      </c>
      <c r="E12" s="26" t="s">
        <v>40</v>
      </c>
      <c r="F12" s="30">
        <v>1.0416666666666667E-3</v>
      </c>
      <c r="G12" s="31">
        <f>J12+U12</f>
        <v>4</v>
      </c>
      <c r="H12" s="26">
        <v>-4</v>
      </c>
      <c r="I12" s="26">
        <v>0</v>
      </c>
      <c r="J12" s="26">
        <v>2</v>
      </c>
      <c r="K12" s="26">
        <v>0</v>
      </c>
      <c r="L12" s="26">
        <v>1</v>
      </c>
      <c r="M12" s="26">
        <v>2</v>
      </c>
      <c r="N12" s="26">
        <v>0</v>
      </c>
      <c r="O12" s="26">
        <v>2</v>
      </c>
      <c r="P12" s="26">
        <v>0</v>
      </c>
      <c r="Q12" s="26">
        <v>1</v>
      </c>
      <c r="R12" s="26">
        <v>0</v>
      </c>
      <c r="S12" s="26">
        <v>0</v>
      </c>
      <c r="T12" s="26">
        <v>4</v>
      </c>
      <c r="U12" s="26">
        <v>2</v>
      </c>
      <c r="V12" s="26">
        <v>0</v>
      </c>
      <c r="W12" s="26">
        <v>0</v>
      </c>
      <c r="X12" s="26">
        <v>0</v>
      </c>
      <c r="Y12" s="26">
        <v>2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5">
        <f>IFERROR((N12+P12)/(N12+O12+P12+Q12),0)</f>
        <v>0</v>
      </c>
      <c r="AF12" s="25">
        <f>IFERROR( P12/(P12+Q12),0)</f>
        <v>0</v>
      </c>
      <c r="AG12" s="25">
        <f>IFERROR( K12/J12,0)</f>
        <v>0</v>
      </c>
      <c r="AH12" s="25">
        <f>IFERROR(R12/J12,0)</f>
        <v>0</v>
      </c>
      <c r="AI12" s="25">
        <f>IFERROR((Y12+AA12)/(Y12+Z12+AA12+AB12),0)</f>
        <v>1</v>
      </c>
      <c r="AJ12" s="25">
        <f>IFERROR(AA12/(AA12+AB12),)</f>
        <v>0</v>
      </c>
      <c r="AK12" s="25">
        <f>IFERROR(V12/U12,0)</f>
        <v>0</v>
      </c>
      <c r="AL12" s="25">
        <f>IFERROR(AC12/U12,0)</f>
        <v>0</v>
      </c>
    </row>
    <row r="13" spans="1:38" x14ac:dyDescent="0.2">
      <c r="A13" s="26" t="s">
        <v>42</v>
      </c>
      <c r="B13" s="26" t="s">
        <v>29</v>
      </c>
      <c r="C13" s="26" t="s">
        <v>33</v>
      </c>
      <c r="D13" s="26" t="s">
        <v>30</v>
      </c>
      <c r="E13" s="26" t="s">
        <v>31</v>
      </c>
      <c r="F13" s="30">
        <v>8.9120370370370362E-4</v>
      </c>
      <c r="G13" s="31">
        <f>J13+U13</f>
        <v>4</v>
      </c>
      <c r="H13" s="26">
        <v>0</v>
      </c>
      <c r="I13" s="26">
        <v>2</v>
      </c>
      <c r="J13" s="26">
        <v>2</v>
      </c>
      <c r="K13" s="26">
        <v>1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2</v>
      </c>
      <c r="T13" s="26">
        <v>2</v>
      </c>
      <c r="U13" s="26">
        <v>2</v>
      </c>
      <c r="V13" s="26">
        <v>0</v>
      </c>
      <c r="W13" s="26">
        <v>0</v>
      </c>
      <c r="X13" s="26">
        <v>1</v>
      </c>
      <c r="Y13" s="26">
        <v>1</v>
      </c>
      <c r="Z13" s="26">
        <v>0</v>
      </c>
      <c r="AA13" s="26">
        <v>0</v>
      </c>
      <c r="AB13" s="26">
        <v>1</v>
      </c>
      <c r="AC13" s="26">
        <v>0</v>
      </c>
      <c r="AD13" s="26">
        <v>0</v>
      </c>
      <c r="AE13" s="25">
        <f>IFERROR((N13+P13)/(N13+O13+P13+Q13),0)</f>
        <v>0</v>
      </c>
      <c r="AF13" s="25">
        <f>IFERROR( P13/(P13+Q13),0)</f>
        <v>0</v>
      </c>
      <c r="AG13" s="25">
        <f>IFERROR( K13/J13,0)</f>
        <v>0.5</v>
      </c>
      <c r="AH13" s="25">
        <f>IFERROR(R13/J13,0)</f>
        <v>0</v>
      </c>
      <c r="AI13" s="25">
        <f>IFERROR((Y13+AA13)/(Y13+Z13+AA13+AB13),0)</f>
        <v>0.5</v>
      </c>
      <c r="AJ13" s="25">
        <f>IFERROR(AA13/(AA13+AB13),)</f>
        <v>0</v>
      </c>
      <c r="AK13" s="25">
        <f>IFERROR(V13/U13,0)</f>
        <v>0</v>
      </c>
      <c r="AL13" s="25">
        <f>IFERROR(AC13/U13,0)</f>
        <v>0</v>
      </c>
    </row>
    <row r="14" spans="1:38" x14ac:dyDescent="0.2">
      <c r="A14" s="26" t="s">
        <v>28</v>
      </c>
      <c r="B14" s="26" t="s">
        <v>29</v>
      </c>
      <c r="C14" s="26" t="s">
        <v>30</v>
      </c>
      <c r="D14" s="26" t="s">
        <v>40</v>
      </c>
      <c r="E14" s="26" t="s">
        <v>32</v>
      </c>
      <c r="F14" s="30">
        <v>8.6805555555555551E-4</v>
      </c>
      <c r="G14" s="31">
        <f>J14+U14</f>
        <v>5</v>
      </c>
      <c r="H14" s="26">
        <v>-1</v>
      </c>
      <c r="I14" s="26">
        <v>2</v>
      </c>
      <c r="J14" s="26">
        <v>3</v>
      </c>
      <c r="K14" s="26">
        <v>2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2</v>
      </c>
      <c r="T14" s="26">
        <v>3</v>
      </c>
      <c r="U14" s="26">
        <v>2</v>
      </c>
      <c r="V14" s="26">
        <v>1</v>
      </c>
      <c r="W14" s="26">
        <v>0</v>
      </c>
      <c r="X14" s="26">
        <v>0</v>
      </c>
      <c r="Y14" s="26">
        <v>0</v>
      </c>
      <c r="Z14" s="26">
        <v>0</v>
      </c>
      <c r="AA14" s="26">
        <v>1</v>
      </c>
      <c r="AB14" s="26">
        <v>0</v>
      </c>
      <c r="AC14" s="26">
        <v>1</v>
      </c>
      <c r="AD14" s="26">
        <v>0</v>
      </c>
      <c r="AE14" s="25">
        <f>IFERROR((N14+P14)/(N14+O14+P14+Q14),0)</f>
        <v>0</v>
      </c>
      <c r="AF14" s="25">
        <f>IFERROR( P14/(P14+Q14),0)</f>
        <v>0</v>
      </c>
      <c r="AG14" s="25">
        <f>IFERROR( K14/J14,0)</f>
        <v>0.66666666666666663</v>
      </c>
      <c r="AH14" s="25">
        <f>IFERROR(R14/J14,0)</f>
        <v>0</v>
      </c>
      <c r="AI14" s="25">
        <f>IFERROR((Y14+AA14)/(Y14+Z14+AA14+AB14),0)</f>
        <v>1</v>
      </c>
      <c r="AJ14" s="25">
        <f>IFERROR(AA14/(AA14+AB14),)</f>
        <v>1</v>
      </c>
      <c r="AK14" s="25">
        <f>IFERROR(V14/U14,0)</f>
        <v>0.5</v>
      </c>
      <c r="AL14" s="25">
        <f>IFERROR(AC14/U14,0)</f>
        <v>0.5</v>
      </c>
    </row>
    <row r="15" spans="1:38" x14ac:dyDescent="0.2">
      <c r="A15" s="26" t="s">
        <v>28</v>
      </c>
      <c r="B15" s="26" t="s">
        <v>29</v>
      </c>
      <c r="C15" s="26" t="s">
        <v>33</v>
      </c>
      <c r="D15" s="26" t="s">
        <v>30</v>
      </c>
      <c r="E15" s="26" t="s">
        <v>31</v>
      </c>
      <c r="F15" s="30">
        <v>8.3333333333333339E-4</v>
      </c>
      <c r="G15" s="31">
        <f>J15+U15</f>
        <v>5</v>
      </c>
      <c r="H15" s="26">
        <v>-4</v>
      </c>
      <c r="I15" s="26">
        <v>0</v>
      </c>
      <c r="J15" s="26">
        <v>3</v>
      </c>
      <c r="K15" s="26">
        <v>3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4</v>
      </c>
      <c r="U15" s="26">
        <v>2</v>
      </c>
      <c r="V15" s="26">
        <v>0</v>
      </c>
      <c r="W15" s="26">
        <v>0</v>
      </c>
      <c r="X15" s="26">
        <v>0</v>
      </c>
      <c r="Y15" s="26">
        <v>2</v>
      </c>
      <c r="Z15" s="26">
        <v>0</v>
      </c>
      <c r="AA15" s="26">
        <v>0</v>
      </c>
      <c r="AB15" s="26">
        <v>0</v>
      </c>
      <c r="AC15" s="26">
        <v>1</v>
      </c>
      <c r="AD15" s="26">
        <v>0</v>
      </c>
      <c r="AE15" s="25">
        <f>IFERROR((N15+P15)/(N15+O15+P15+Q15),0)</f>
        <v>0</v>
      </c>
      <c r="AF15" s="25">
        <f>IFERROR( P15/(P15+Q15),0)</f>
        <v>0</v>
      </c>
      <c r="AG15" s="25">
        <f>IFERROR( K15/J15,0)</f>
        <v>1</v>
      </c>
      <c r="AH15" s="25">
        <f>IFERROR(R15/J15,0)</f>
        <v>0</v>
      </c>
      <c r="AI15" s="25">
        <f>IFERROR((Y15+AA15)/(Y15+Z15+AA15+AB15),0)</f>
        <v>1</v>
      </c>
      <c r="AJ15" s="25">
        <f>IFERROR(AA15/(AA15+AB15),)</f>
        <v>0</v>
      </c>
      <c r="AK15" s="25">
        <f>IFERROR(V15/U15,0)</f>
        <v>0</v>
      </c>
      <c r="AL15" s="25">
        <f>IFERROR(AC15/U15,0)</f>
        <v>0.5</v>
      </c>
    </row>
    <row r="16" spans="1:38" x14ac:dyDescent="0.2">
      <c r="A16" s="26" t="s">
        <v>28</v>
      </c>
      <c r="B16" s="26" t="s">
        <v>30</v>
      </c>
      <c r="C16" s="26" t="s">
        <v>40</v>
      </c>
      <c r="D16" s="26" t="s">
        <v>32</v>
      </c>
      <c r="E16" s="26" t="s">
        <v>41</v>
      </c>
      <c r="F16" s="30">
        <v>8.1018518518518516E-4</v>
      </c>
      <c r="G16" s="31">
        <f>J16+U16</f>
        <v>3</v>
      </c>
      <c r="H16" s="26">
        <v>0</v>
      </c>
      <c r="I16" s="26">
        <v>2</v>
      </c>
      <c r="J16" s="26">
        <v>2</v>
      </c>
      <c r="K16" s="26">
        <v>1</v>
      </c>
      <c r="L16" s="26">
        <v>1</v>
      </c>
      <c r="M16" s="26">
        <v>0</v>
      </c>
      <c r="N16" s="26">
        <v>1</v>
      </c>
      <c r="O16" s="26">
        <v>1</v>
      </c>
      <c r="P16" s="26">
        <v>0</v>
      </c>
      <c r="Q16" s="26">
        <v>0</v>
      </c>
      <c r="R16" s="26">
        <v>1</v>
      </c>
      <c r="S16" s="26">
        <v>0</v>
      </c>
      <c r="T16" s="26">
        <v>2</v>
      </c>
      <c r="U16" s="26">
        <v>1</v>
      </c>
      <c r="V16" s="26">
        <v>0</v>
      </c>
      <c r="W16" s="26">
        <v>0</v>
      </c>
      <c r="X16" s="26">
        <v>0</v>
      </c>
      <c r="Y16" s="26">
        <v>1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5">
        <f>IFERROR((N16+P16)/(N16+O16+P16+Q16),0)</f>
        <v>0.5</v>
      </c>
      <c r="AF16" s="25">
        <f>IFERROR( P16/(P16+Q16),0)</f>
        <v>0</v>
      </c>
      <c r="AG16" s="25">
        <f>IFERROR( K16/J16,0)</f>
        <v>0.5</v>
      </c>
      <c r="AH16" s="25">
        <f>IFERROR(R16/J16,0)</f>
        <v>0.5</v>
      </c>
      <c r="AI16" s="25">
        <f>IFERROR((Y16+AA16)/(Y16+Z16+AA16+AB16),0)</f>
        <v>1</v>
      </c>
      <c r="AJ16" s="25">
        <f>IFERROR(AA16/(AA16+AB16),)</f>
        <v>0</v>
      </c>
      <c r="AK16" s="25">
        <f>IFERROR(V16/U16,0)</f>
        <v>0</v>
      </c>
      <c r="AL16" s="25">
        <f>IFERROR(AC16/U16,0)</f>
        <v>0</v>
      </c>
    </row>
    <row r="17" spans="1:38" x14ac:dyDescent="0.2">
      <c r="A17" s="26" t="s">
        <v>42</v>
      </c>
      <c r="B17" s="26" t="s">
        <v>28</v>
      </c>
      <c r="C17" s="26" t="s">
        <v>37</v>
      </c>
      <c r="D17" s="26" t="s">
        <v>31</v>
      </c>
      <c r="E17" s="26" t="s">
        <v>32</v>
      </c>
      <c r="F17" s="30">
        <v>5.7870370370370378E-4</v>
      </c>
      <c r="G17" s="31">
        <f>J17+U17</f>
        <v>4</v>
      </c>
      <c r="H17" s="26">
        <v>0</v>
      </c>
      <c r="I17" s="26">
        <v>3</v>
      </c>
      <c r="J17" s="26">
        <v>2</v>
      </c>
      <c r="K17" s="26">
        <v>1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T17" s="26">
        <v>3</v>
      </c>
      <c r="U17" s="26">
        <v>2</v>
      </c>
      <c r="V17" s="26">
        <v>1</v>
      </c>
      <c r="W17" s="26">
        <v>0</v>
      </c>
      <c r="X17" s="26">
        <v>0</v>
      </c>
      <c r="Y17" s="26">
        <v>0</v>
      </c>
      <c r="Z17" s="26">
        <v>0</v>
      </c>
      <c r="AA17" s="26">
        <v>1</v>
      </c>
      <c r="AB17" s="26">
        <v>0</v>
      </c>
      <c r="AC17" s="26">
        <v>1</v>
      </c>
      <c r="AD17" s="26">
        <v>0</v>
      </c>
      <c r="AE17" s="25">
        <f>IFERROR((N17+P17)/(N17+O17+P17+Q17),0)</f>
        <v>1</v>
      </c>
      <c r="AF17" s="25">
        <f>IFERROR( P17/(P17+Q17),0)</f>
        <v>1</v>
      </c>
      <c r="AG17" s="25">
        <f>IFERROR( K17/J17,0)</f>
        <v>0.5</v>
      </c>
      <c r="AH17" s="25">
        <f>IFERROR(R17/J17,0)</f>
        <v>0</v>
      </c>
      <c r="AI17" s="25">
        <f>IFERROR((Y17+AA17)/(Y17+Z17+AA17+AB17),0)</f>
        <v>1</v>
      </c>
      <c r="AJ17" s="25">
        <f>IFERROR(AA17/(AA17+AB17),)</f>
        <v>1</v>
      </c>
      <c r="AK17" s="25">
        <f>IFERROR(V17/U17,0)</f>
        <v>0.5</v>
      </c>
      <c r="AL17" s="25">
        <f>IFERROR(AC17/U17,0)</f>
        <v>0.5</v>
      </c>
    </row>
    <row r="18" spans="1:38" x14ac:dyDescent="0.2">
      <c r="A18" s="26" t="s">
        <v>42</v>
      </c>
      <c r="B18" s="26" t="s">
        <v>29</v>
      </c>
      <c r="C18" s="26" t="s">
        <v>33</v>
      </c>
      <c r="D18" s="26" t="s">
        <v>37</v>
      </c>
      <c r="E18" s="26" t="s">
        <v>40</v>
      </c>
      <c r="F18" s="30">
        <v>4.1666666666666669E-4</v>
      </c>
      <c r="G18" s="31">
        <f>J18+U18</f>
        <v>3</v>
      </c>
      <c r="H18" s="26">
        <v>0</v>
      </c>
      <c r="I18" s="26">
        <v>2</v>
      </c>
      <c r="J18" s="26">
        <v>1</v>
      </c>
      <c r="K18" s="26">
        <v>0</v>
      </c>
      <c r="L18" s="26">
        <v>0</v>
      </c>
      <c r="M18" s="26">
        <v>0</v>
      </c>
      <c r="N18" s="26">
        <v>1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2</v>
      </c>
      <c r="U18" s="26">
        <v>2</v>
      </c>
      <c r="V18" s="26">
        <v>0</v>
      </c>
      <c r="W18" s="26">
        <v>0</v>
      </c>
      <c r="X18" s="26">
        <v>2</v>
      </c>
      <c r="Y18" s="26">
        <v>1</v>
      </c>
      <c r="Z18" s="26">
        <v>1</v>
      </c>
      <c r="AA18" s="26">
        <v>0</v>
      </c>
      <c r="AB18" s="26">
        <v>0</v>
      </c>
      <c r="AC18" s="26">
        <v>0</v>
      </c>
      <c r="AD18" s="26">
        <v>1</v>
      </c>
      <c r="AE18" s="25">
        <f>IFERROR((N18+P18)/(N18+O18+P18+Q18),0)</f>
        <v>1</v>
      </c>
      <c r="AF18" s="25">
        <f>IFERROR( P18/(P18+Q18),0)</f>
        <v>0</v>
      </c>
      <c r="AG18" s="25">
        <f>IFERROR( K18/J18,0)</f>
        <v>0</v>
      </c>
      <c r="AH18" s="25">
        <f>IFERROR(R18/J18,0)</f>
        <v>0</v>
      </c>
      <c r="AI18" s="25">
        <f>IFERROR((Y18+AA18)/(Y18+Z18+AA18+AB18),0)</f>
        <v>0.5</v>
      </c>
      <c r="AJ18" s="25">
        <f>IFERROR(AA18/(AA18+AB18),)</f>
        <v>0</v>
      </c>
      <c r="AK18" s="25">
        <f>IFERROR(V18/U18,0)</f>
        <v>0</v>
      </c>
      <c r="AL18" s="25">
        <f>IFERROR(AC18/U18,0)</f>
        <v>0</v>
      </c>
    </row>
    <row r="19" spans="1:38" x14ac:dyDescent="0.2">
      <c r="A19" s="26" t="s">
        <v>42</v>
      </c>
      <c r="B19" s="26" t="s">
        <v>33</v>
      </c>
      <c r="C19" s="26" t="s">
        <v>30</v>
      </c>
      <c r="D19" s="26" t="s">
        <v>40</v>
      </c>
      <c r="E19" s="26" t="s">
        <v>32</v>
      </c>
      <c r="F19" s="30">
        <v>4.0509259259259258E-4</v>
      </c>
      <c r="G19" s="31">
        <f>J19+U19</f>
        <v>2</v>
      </c>
      <c r="H19" s="26">
        <v>-1</v>
      </c>
      <c r="I19" s="26">
        <v>1</v>
      </c>
      <c r="J19" s="26">
        <v>1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2</v>
      </c>
      <c r="T19" s="26">
        <v>2</v>
      </c>
      <c r="U19" s="26">
        <v>1</v>
      </c>
      <c r="V19" s="26">
        <v>0</v>
      </c>
      <c r="W19" s="26">
        <v>0</v>
      </c>
      <c r="X19" s="26">
        <v>0</v>
      </c>
      <c r="Y19" s="26">
        <v>1</v>
      </c>
      <c r="Z19" s="26">
        <v>0</v>
      </c>
      <c r="AA19" s="26">
        <v>0</v>
      </c>
      <c r="AB19" s="26">
        <v>0</v>
      </c>
      <c r="AC19" s="26">
        <v>1</v>
      </c>
      <c r="AD19" s="26">
        <v>0</v>
      </c>
      <c r="AE19" s="25">
        <f>IFERROR((N19+P19)/(N19+O19+P19+Q19),0)</f>
        <v>0</v>
      </c>
      <c r="AF19" s="25">
        <f>IFERROR( P19/(P19+Q19),0)</f>
        <v>0</v>
      </c>
      <c r="AG19" s="25">
        <f>IFERROR( K19/J19,0)</f>
        <v>0</v>
      </c>
      <c r="AH19" s="25">
        <f>IFERROR(R19/J19,0)</f>
        <v>0</v>
      </c>
      <c r="AI19" s="25">
        <f>IFERROR((Y19+AA19)/(Y19+Z19+AA19+AB19),0)</f>
        <v>1</v>
      </c>
      <c r="AJ19" s="25">
        <f>IFERROR(AA19/(AA19+AB19),)</f>
        <v>0</v>
      </c>
      <c r="AK19" s="25">
        <f>IFERROR(V19/U19,0)</f>
        <v>0</v>
      </c>
      <c r="AL19" s="25">
        <f>IFERROR(AC19/U19,0)</f>
        <v>1</v>
      </c>
    </row>
    <row r="20" spans="1:38" x14ac:dyDescent="0.2">
      <c r="A20" s="26" t="s">
        <v>28</v>
      </c>
      <c r="B20" s="26" t="s">
        <v>29</v>
      </c>
      <c r="C20" s="26" t="s">
        <v>37</v>
      </c>
      <c r="D20" s="26" t="s">
        <v>31</v>
      </c>
      <c r="E20" s="26" t="s">
        <v>32</v>
      </c>
      <c r="F20" s="30">
        <v>3.4722222222222224E-4</v>
      </c>
      <c r="G20" s="31">
        <f>J20+U20</f>
        <v>2</v>
      </c>
      <c r="H20" s="26">
        <v>2</v>
      </c>
      <c r="I20" s="26">
        <v>2</v>
      </c>
      <c r="J20" s="26">
        <v>1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2</v>
      </c>
      <c r="T20" s="26">
        <v>0</v>
      </c>
      <c r="U20" s="26">
        <v>1</v>
      </c>
      <c r="V20" s="26">
        <v>1</v>
      </c>
      <c r="W20" s="26">
        <v>1</v>
      </c>
      <c r="X20" s="26">
        <v>0</v>
      </c>
      <c r="Y20" s="26">
        <v>0</v>
      </c>
      <c r="Z20" s="26">
        <v>0</v>
      </c>
      <c r="AA20" s="26">
        <v>0</v>
      </c>
      <c r="AB20" s="26">
        <v>1</v>
      </c>
      <c r="AC20" s="26">
        <v>0</v>
      </c>
      <c r="AD20" s="26">
        <v>0</v>
      </c>
      <c r="AE20" s="25">
        <f>IFERROR((N20+P20)/(N20+O20+P20+Q20),0)</f>
        <v>0</v>
      </c>
      <c r="AF20" s="25">
        <f>IFERROR( P20/(P20+Q20),0)</f>
        <v>0</v>
      </c>
      <c r="AG20" s="25">
        <f>IFERROR( K20/J20,0)</f>
        <v>0</v>
      </c>
      <c r="AH20" s="25">
        <f>IFERROR(R20/J20,0)</f>
        <v>0</v>
      </c>
      <c r="AI20" s="25">
        <f>IFERROR((Y20+AA20)/(Y20+Z20+AA20+AB20),0)</f>
        <v>0</v>
      </c>
      <c r="AJ20" s="25">
        <f>IFERROR(AA20/(AA20+AB20),)</f>
        <v>0</v>
      </c>
      <c r="AK20" s="25">
        <f>IFERROR(V20/U20,0)</f>
        <v>1</v>
      </c>
      <c r="AL20" s="25">
        <f>IFERROR(AC20/U20,0)</f>
        <v>0</v>
      </c>
    </row>
    <row r="21" spans="1:38" x14ac:dyDescent="0.2">
      <c r="A21" s="26" t="s">
        <v>42</v>
      </c>
      <c r="B21" s="26" t="s">
        <v>29</v>
      </c>
      <c r="C21" s="26" t="s">
        <v>33</v>
      </c>
      <c r="D21" s="26" t="s">
        <v>30</v>
      </c>
      <c r="E21" s="26" t="s">
        <v>40</v>
      </c>
      <c r="F21" s="30">
        <v>3.1250000000000001E-4</v>
      </c>
      <c r="G21" s="31">
        <f>J21+U21</f>
        <v>2</v>
      </c>
      <c r="H21" s="26">
        <v>-1</v>
      </c>
      <c r="I21" s="26">
        <v>2</v>
      </c>
      <c r="J21" s="26">
        <v>1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2</v>
      </c>
      <c r="T21" s="26">
        <v>3</v>
      </c>
      <c r="U21" s="26">
        <v>1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1</v>
      </c>
      <c r="AB21" s="26">
        <v>0</v>
      </c>
      <c r="AC21" s="26">
        <v>1</v>
      </c>
      <c r="AD21" s="26">
        <v>0</v>
      </c>
      <c r="AE21" s="25">
        <f>IFERROR((N21+P21)/(N21+O21+P21+Q21),0)</f>
        <v>0</v>
      </c>
      <c r="AF21" s="25">
        <f>IFERROR( P21/(P21+Q21),0)</f>
        <v>0</v>
      </c>
      <c r="AG21" s="25">
        <f>IFERROR( K21/J21,0)</f>
        <v>0</v>
      </c>
      <c r="AH21" s="25">
        <f>IFERROR(R21/J21,0)</f>
        <v>0</v>
      </c>
      <c r="AI21" s="25">
        <f>IFERROR((Y21+AA21)/(Y21+Z21+AA21+AB21),0)</f>
        <v>1</v>
      </c>
      <c r="AJ21" s="25">
        <f>IFERROR(AA21/(AA21+AB21),)</f>
        <v>1</v>
      </c>
      <c r="AK21" s="25">
        <f>IFERROR(V21/U21,0)</f>
        <v>0</v>
      </c>
      <c r="AL21" s="25">
        <f>IFERROR(AC21/U21,0)</f>
        <v>1</v>
      </c>
    </row>
    <row r="22" spans="1:38" x14ac:dyDescent="0.2">
      <c r="A22" s="26" t="s">
        <v>29</v>
      </c>
      <c r="B22" s="26" t="s">
        <v>30</v>
      </c>
      <c r="C22" s="26" t="s">
        <v>40</v>
      </c>
      <c r="D22" s="26" t="s">
        <v>32</v>
      </c>
      <c r="E22" s="26" t="s">
        <v>41</v>
      </c>
      <c r="F22" s="30">
        <v>1.7361111111111112E-4</v>
      </c>
      <c r="G22" s="31">
        <f>J22+U22</f>
        <v>1</v>
      </c>
      <c r="H22" s="26">
        <v>-2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2</v>
      </c>
      <c r="U22" s="26">
        <v>1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2</v>
      </c>
      <c r="AE22" s="25">
        <f>IFERROR((N22+P22)/(N22+O22+P22+Q22),0)</f>
        <v>0</v>
      </c>
      <c r="AF22" s="25">
        <f>IFERROR( P22/(P22+Q22),0)</f>
        <v>0</v>
      </c>
      <c r="AG22" s="25">
        <f>IFERROR( K22/J22,0)</f>
        <v>0</v>
      </c>
      <c r="AH22" s="25">
        <f>IFERROR(R22/J22,0)</f>
        <v>0</v>
      </c>
      <c r="AI22" s="25">
        <f>IFERROR((Y22+AA22)/(Y22+Z22+AA22+AB22),0)</f>
        <v>0</v>
      </c>
      <c r="AJ22" s="25">
        <f>IFERROR(AA22/(AA22+AB22),)</f>
        <v>0</v>
      </c>
      <c r="AK22" s="25">
        <f>IFERROR(V22/U22,0)</f>
        <v>0</v>
      </c>
      <c r="AL22" s="25">
        <f>IFERROR(AC22/U22,0)</f>
        <v>0</v>
      </c>
    </row>
    <row r="23" spans="1:38" x14ac:dyDescent="0.2">
      <c r="A23" s="26" t="s">
        <v>28</v>
      </c>
      <c r="B23" s="26" t="s">
        <v>36</v>
      </c>
      <c r="C23" s="26" t="s">
        <v>30</v>
      </c>
      <c r="D23" s="26" t="s">
        <v>40</v>
      </c>
      <c r="E23" s="26" t="s">
        <v>41</v>
      </c>
      <c r="F23" s="30">
        <v>1.0416666666666667E-4</v>
      </c>
      <c r="G23" s="31">
        <f>J23+U23</f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5">
        <f>IFERROR((N23+P23)/(N23+O23+P23+Q23),0)</f>
        <v>0</v>
      </c>
      <c r="AF23" s="25">
        <f>IFERROR( P23/(P23+Q23),0)</f>
        <v>0</v>
      </c>
      <c r="AG23" s="25">
        <f>IFERROR( K23/J23,0)</f>
        <v>0</v>
      </c>
      <c r="AH23" s="25">
        <f>IFERROR(R23/J23,0)</f>
        <v>0</v>
      </c>
      <c r="AI23" s="25">
        <f>IFERROR((Y23+AA23)/(Y23+Z23+AA23+AB23),0)</f>
        <v>0</v>
      </c>
      <c r="AJ23" s="25">
        <f>IFERROR(AA23/(AA23+AB23),)</f>
        <v>0</v>
      </c>
      <c r="AK23" s="25">
        <f>IFERROR(V23/U23,0)</f>
        <v>0</v>
      </c>
      <c r="AL23" s="25">
        <f>IFERROR(AC23/U23,0)</f>
        <v>0</v>
      </c>
    </row>
    <row r="24" spans="1:38" x14ac:dyDescent="0.2">
      <c r="A24" s="26" t="s">
        <v>42</v>
      </c>
      <c r="B24" s="26" t="s">
        <v>29</v>
      </c>
      <c r="C24" s="26" t="s">
        <v>33</v>
      </c>
      <c r="D24" s="26" t="s">
        <v>37</v>
      </c>
      <c r="E24" s="26" t="s">
        <v>31</v>
      </c>
      <c r="F24" s="30">
        <v>8.1018518518518516E-5</v>
      </c>
      <c r="G24" s="31">
        <f>J24+U24</f>
        <v>1</v>
      </c>
      <c r="H24" s="26">
        <v>0</v>
      </c>
      <c r="I24" s="26">
        <v>0</v>
      </c>
      <c r="J24" s="26">
        <v>1</v>
      </c>
      <c r="K24" s="26">
        <v>1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5">
        <f>IFERROR((N24+P24)/(N24+O24+P24+Q24),0)</f>
        <v>0</v>
      </c>
      <c r="AF24" s="25">
        <f>IFERROR( P24/(P24+Q24),0)</f>
        <v>0</v>
      </c>
      <c r="AG24" s="25">
        <f>IFERROR( K24/J24,0)</f>
        <v>1</v>
      </c>
      <c r="AH24" s="25">
        <f>IFERROR(R24/J24,0)</f>
        <v>0</v>
      </c>
      <c r="AI24" s="25">
        <f>IFERROR((Y24+AA24)/(Y24+Z24+AA24+AB24),0)</f>
        <v>0</v>
      </c>
      <c r="AJ24" s="25">
        <f>IFERROR(AA24/(AA24+AB24),)</f>
        <v>0</v>
      </c>
      <c r="AK24" s="25">
        <f>IFERROR(V24/U24,0)</f>
        <v>0</v>
      </c>
      <c r="AL24" s="25">
        <f>IFERROR(AC24/U24,0)</f>
        <v>0</v>
      </c>
    </row>
  </sheetData>
  <sortState ref="A3:AL24">
    <sortCondition descending="1" ref="F3:F24"/>
  </sortState>
  <mergeCells count="6">
    <mergeCell ref="A1:E1"/>
    <mergeCell ref="F1:H1"/>
    <mergeCell ref="I1:S1"/>
    <mergeCell ref="T1:AD1"/>
    <mergeCell ref="AE1:AH1"/>
    <mergeCell ref="AI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George Fox (11-24)</vt:lpstr>
      <vt:lpstr>Puget Sound (11-25)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2017-12-01T06:54:08Z</cp:lastPrinted>
  <dcterms:created xsi:type="dcterms:W3CDTF">2017-11-30T20:53:49Z</dcterms:created>
  <dcterms:modified xsi:type="dcterms:W3CDTF">2017-12-01T07:00:31Z</dcterms:modified>
</cp:coreProperties>
</file>