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941c7cc5e650c7ab/Escritorio/mi_app_streamlit/"/>
    </mc:Choice>
  </mc:AlternateContent>
  <xr:revisionPtr revIDLastSave="2446" documentId="8_{78ADA77B-7722-4AF1-B52B-A9DB4867F938}" xr6:coauthVersionLast="47" xr6:coauthVersionMax="47" xr10:uidLastSave="{F07C9368-8275-4554-B824-B7EE170DB372}"/>
  <bookViews>
    <workbookView xWindow="-110" yWindow="-110" windowWidth="25180" windowHeight="16140" activeTab="2" xr2:uid="{7E1E81FA-B467-40E4-813A-E983FCDCC766}"/>
  </bookViews>
  <sheets>
    <sheet name="Data" sheetId="1" r:id="rId1"/>
    <sheet name="Sheet1" sheetId="4" r:id="rId2"/>
    <sheet name="Input" sheetId="2" r:id="rId3"/>
  </sheets>
  <definedNames>
    <definedName name="Slicer_Opponent">#N/A</definedName>
    <definedName name="Slicer_Venue">#N/A</definedName>
  </definedNames>
  <calcPr calcId="191029"/>
  <pivotCaches>
    <pivotCache cacheId="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5" i="2" l="1"/>
  <c r="R135" i="2"/>
  <c r="S135" i="2"/>
  <c r="T135" i="2"/>
  <c r="Q136" i="2"/>
  <c r="R136" i="2"/>
  <c r="S136" i="2"/>
  <c r="T136" i="2"/>
  <c r="Q137" i="2"/>
  <c r="R137" i="2"/>
  <c r="S137" i="2"/>
  <c r="T137" i="2"/>
  <c r="Q138" i="2"/>
  <c r="R138" i="2"/>
  <c r="S138" i="2"/>
  <c r="T138" i="2"/>
  <c r="Q139" i="2"/>
  <c r="R139" i="2"/>
  <c r="S139" i="2"/>
  <c r="T139" i="2"/>
  <c r="Q140" i="2"/>
  <c r="R140" i="2"/>
  <c r="S140" i="2"/>
  <c r="T140" i="2"/>
  <c r="Q141" i="2"/>
  <c r="R141" i="2"/>
  <c r="S141" i="2"/>
  <c r="T141" i="2"/>
  <c r="Q142" i="2"/>
  <c r="R142" i="2"/>
  <c r="S142" i="2"/>
  <c r="T142" i="2"/>
  <c r="Q143" i="2"/>
  <c r="R143" i="2"/>
  <c r="S143" i="2"/>
  <c r="T143" i="2"/>
  <c r="Q144" i="2"/>
  <c r="R144" i="2"/>
  <c r="S144" i="2"/>
  <c r="T144" i="2"/>
  <c r="Q145" i="2"/>
  <c r="R145" i="2"/>
  <c r="S145" i="2"/>
  <c r="T145" i="2"/>
  <c r="Q128" i="2"/>
  <c r="R128" i="2"/>
  <c r="S128" i="2"/>
  <c r="T128" i="2"/>
  <c r="Q129" i="2"/>
  <c r="R129" i="2"/>
  <c r="S129" i="2"/>
  <c r="T129" i="2"/>
  <c r="Q130" i="2"/>
  <c r="R130" i="2"/>
  <c r="S130" i="2"/>
  <c r="T130" i="2"/>
  <c r="Q131" i="2"/>
  <c r="R131" i="2"/>
  <c r="S131" i="2"/>
  <c r="T131" i="2"/>
  <c r="Q132" i="2"/>
  <c r="R132" i="2"/>
  <c r="S132" i="2"/>
  <c r="T132" i="2"/>
  <c r="Q133" i="2"/>
  <c r="R133" i="2"/>
  <c r="S133" i="2"/>
  <c r="T133" i="2"/>
  <c r="Q134" i="2"/>
  <c r="R134" i="2"/>
  <c r="S134" i="2"/>
  <c r="T134" i="2"/>
  <c r="T2"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S2" i="2"/>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R2" i="2"/>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4" i="1"/>
  <c r="Q16" i="1"/>
  <c r="Q12" i="1"/>
  <c r="Q11" i="1"/>
  <c r="Q4" i="1"/>
  <c r="Q5" i="1"/>
  <c r="Q6" i="1"/>
  <c r="Q7" i="1"/>
  <c r="Q8" i="1"/>
  <c r="Q9" i="1"/>
  <c r="Q10" i="1"/>
  <c r="Q3" i="1"/>
  <c r="P17" i="1" a="1"/>
  <c r="P17" i="1" s="1"/>
  <c r="P16" i="1" a="1"/>
  <c r="P16" i="1" s="1"/>
  <c r="P15" i="1" a="1"/>
  <c r="P15" i="1" s="1"/>
  <c r="P14" i="1"/>
  <c r="P14" i="1" a="1"/>
  <c r="P13" i="1" a="1"/>
  <c r="P13" i="1" s="1"/>
  <c r="P12" i="1" a="1"/>
  <c r="P12" i="1" s="1"/>
  <c r="P11" i="1"/>
  <c r="P11" i="1" a="1"/>
  <c r="P9" i="1" a="1"/>
  <c r="P9" i="1" s="1"/>
  <c r="P8" i="1" a="1"/>
  <c r="P8" i="1" s="1"/>
  <c r="P7" i="1"/>
  <c r="P7" i="1" a="1"/>
  <c r="P6" i="1" a="1"/>
  <c r="P6" i="1" s="1"/>
  <c r="P5" i="1" a="1"/>
  <c r="P5" i="1" s="1"/>
  <c r="P4" i="1"/>
  <c r="P4" i="1" a="1"/>
  <c r="P3" i="1" a="1"/>
  <c r="P3" i="1" s="1"/>
  <c r="A53" i="1" l="1"/>
  <c r="A54" i="1" s="1"/>
  <c r="A55" i="1" s="1"/>
  <c r="C201" i="2" l="1"/>
  <c r="B201" i="2" s="1"/>
  <c r="D201" i="2"/>
  <c r="E201" i="2"/>
  <c r="F201" i="2"/>
  <c r="G201" i="2"/>
  <c r="C151" i="2"/>
  <c r="B151" i="2" s="1"/>
  <c r="C152" i="2"/>
  <c r="B152" i="2" s="1"/>
  <c r="C153" i="2"/>
  <c r="B153" i="2" s="1"/>
  <c r="C154" i="2"/>
  <c r="B154" i="2" s="1"/>
  <c r="C155" i="2"/>
  <c r="B155" i="2" s="1"/>
  <c r="C156" i="2"/>
  <c r="B156" i="2" s="1"/>
  <c r="C157" i="2"/>
  <c r="B157" i="2" s="1"/>
  <c r="C158" i="2"/>
  <c r="B158" i="2" s="1"/>
  <c r="C159" i="2"/>
  <c r="B159" i="2" s="1"/>
  <c r="C160" i="2"/>
  <c r="B160" i="2" s="1"/>
  <c r="C161" i="2"/>
  <c r="B161" i="2" s="1"/>
  <c r="C162" i="2"/>
  <c r="B162" i="2" s="1"/>
  <c r="C163" i="2"/>
  <c r="B163" i="2" s="1"/>
  <c r="C164" i="2"/>
  <c r="B164" i="2" s="1"/>
  <c r="C165" i="2"/>
  <c r="B165" i="2" s="1"/>
  <c r="C166" i="2"/>
  <c r="B166" i="2" s="1"/>
  <c r="C167" i="2"/>
  <c r="B167" i="2" s="1"/>
  <c r="C168" i="2"/>
  <c r="B168" i="2" s="1"/>
  <c r="C169" i="2"/>
  <c r="B169" i="2" s="1"/>
  <c r="C170" i="2"/>
  <c r="B170" i="2" s="1"/>
  <c r="C171" i="2"/>
  <c r="B171" i="2" s="1"/>
  <c r="C172" i="2"/>
  <c r="B172" i="2" s="1"/>
  <c r="C173" i="2"/>
  <c r="B173" i="2" s="1"/>
  <c r="C174" i="2"/>
  <c r="B174" i="2" s="1"/>
  <c r="C175" i="2"/>
  <c r="B175" i="2" s="1"/>
  <c r="C176" i="2"/>
  <c r="B176" i="2" s="1"/>
  <c r="C177" i="2"/>
  <c r="B177" i="2" s="1"/>
  <c r="C178" i="2"/>
  <c r="B178" i="2" s="1"/>
  <c r="C179" i="2"/>
  <c r="B179" i="2" s="1"/>
  <c r="C180" i="2"/>
  <c r="B180" i="2" s="1"/>
  <c r="C181" i="2"/>
  <c r="B181" i="2" s="1"/>
  <c r="C182" i="2"/>
  <c r="B182" i="2" s="1"/>
  <c r="C183" i="2"/>
  <c r="B183" i="2" s="1"/>
  <c r="C184" i="2"/>
  <c r="B184" i="2" s="1"/>
  <c r="C185" i="2"/>
  <c r="B185" i="2" s="1"/>
  <c r="C186" i="2"/>
  <c r="B186" i="2" s="1"/>
  <c r="C187" i="2"/>
  <c r="B187" i="2" s="1"/>
  <c r="C188" i="2"/>
  <c r="B188" i="2" s="1"/>
  <c r="C189" i="2"/>
  <c r="B189" i="2" s="1"/>
  <c r="C190" i="2"/>
  <c r="B190" i="2" s="1"/>
  <c r="C191" i="2"/>
  <c r="B191" i="2" s="1"/>
  <c r="C192" i="2"/>
  <c r="B192" i="2" s="1"/>
  <c r="C193" i="2"/>
  <c r="B193" i="2" s="1"/>
  <c r="C194" i="2"/>
  <c r="B194" i="2" s="1"/>
  <c r="C195" i="2"/>
  <c r="B195" i="2" s="1"/>
  <c r="C196" i="2"/>
  <c r="B196" i="2" s="1"/>
  <c r="C197" i="2"/>
  <c r="B197" i="2" s="1"/>
  <c r="C198" i="2"/>
  <c r="B198" i="2" s="1"/>
  <c r="C199" i="2"/>
  <c r="B199" i="2" s="1"/>
  <c r="C200" i="2"/>
  <c r="B200" i="2" s="1"/>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F2"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E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A3" i="2"/>
  <c r="A4" i="2"/>
  <c r="A5" i="2"/>
  <c r="A6" i="2"/>
  <c r="A7" i="2"/>
  <c r="A8" i="2"/>
  <c r="A9" i="2"/>
  <c r="A10" i="2"/>
  <c r="A11" i="2"/>
  <c r="A12" i="2"/>
  <c r="A13" i="2"/>
  <c r="A14" i="2"/>
  <c r="A15" i="2"/>
  <c r="A16" i="2"/>
  <c r="A17" i="2"/>
  <c r="A18" i="2"/>
  <c r="A19" i="2"/>
  <c r="A20" i="2"/>
  <c r="A21" i="2"/>
  <c r="A22" i="2"/>
  <c r="A23" i="2"/>
  <c r="A24" i="2"/>
  <c r="A25" i="2"/>
  <c r="C2" i="2"/>
  <c r="B2" i="2" s="1"/>
  <c r="C3" i="2"/>
  <c r="B3" i="2" s="1"/>
  <c r="C4" i="2"/>
  <c r="B4" i="2" s="1"/>
  <c r="C5" i="2"/>
  <c r="B5" i="2" s="1"/>
  <c r="C6" i="2"/>
  <c r="B6" i="2" s="1"/>
  <c r="C7" i="2"/>
  <c r="B7" i="2" s="1"/>
  <c r="C8" i="2"/>
  <c r="B8" i="2" s="1"/>
  <c r="C9" i="2"/>
  <c r="B9" i="2" s="1"/>
  <c r="C10" i="2"/>
  <c r="B10" i="2" s="1"/>
  <c r="C11" i="2"/>
  <c r="B11" i="2" s="1"/>
  <c r="C12" i="2"/>
  <c r="B12" i="2" s="1"/>
  <c r="C13" i="2"/>
  <c r="B13" i="2" s="1"/>
  <c r="C14" i="2"/>
  <c r="B14" i="2" s="1"/>
  <c r="C15" i="2"/>
  <c r="B15" i="2" s="1"/>
  <c r="C16" i="2"/>
  <c r="B16" i="2" s="1"/>
  <c r="C17" i="2"/>
  <c r="B17" i="2" s="1"/>
  <c r="C18" i="2"/>
  <c r="B18" i="2" s="1"/>
  <c r="C19" i="2"/>
  <c r="B19" i="2" s="1"/>
  <c r="C20" i="2"/>
  <c r="B20" i="2" s="1"/>
  <c r="C21" i="2"/>
  <c r="B21" i="2" s="1"/>
  <c r="C22" i="2"/>
  <c r="B22" i="2" s="1"/>
  <c r="C23" i="2"/>
  <c r="B23" i="2" s="1"/>
  <c r="C24" i="2"/>
  <c r="B24" i="2" s="1"/>
  <c r="C25" i="2"/>
  <c r="B25" i="2" s="1"/>
  <c r="C26" i="2"/>
  <c r="B26" i="2" s="1"/>
  <c r="C27" i="2"/>
  <c r="B27" i="2" s="1"/>
  <c r="C28" i="2"/>
  <c r="B28" i="2" s="1"/>
  <c r="C29" i="2"/>
  <c r="B29" i="2" s="1"/>
  <c r="C30" i="2"/>
  <c r="B30" i="2" s="1"/>
  <c r="C31" i="2"/>
  <c r="B31" i="2" s="1"/>
  <c r="C32" i="2"/>
  <c r="B32" i="2" s="1"/>
  <c r="C33" i="2"/>
  <c r="B33" i="2" s="1"/>
  <c r="C34" i="2"/>
  <c r="B34" i="2" s="1"/>
  <c r="C35" i="2"/>
  <c r="B35" i="2" s="1"/>
  <c r="C36" i="2"/>
  <c r="B36" i="2" s="1"/>
  <c r="C37" i="2"/>
  <c r="B37" i="2" s="1"/>
  <c r="C38" i="2"/>
  <c r="B38" i="2" s="1"/>
  <c r="C39" i="2"/>
  <c r="B39" i="2" s="1"/>
  <c r="C40" i="2"/>
  <c r="B40" i="2" s="1"/>
  <c r="C41" i="2"/>
  <c r="B41" i="2" s="1"/>
  <c r="C42" i="2"/>
  <c r="B42" i="2" s="1"/>
  <c r="C43" i="2"/>
  <c r="B43" i="2" s="1"/>
  <c r="C44" i="2"/>
  <c r="B44" i="2" s="1"/>
  <c r="C45" i="2"/>
  <c r="B45" i="2" s="1"/>
  <c r="C46" i="2"/>
  <c r="B46" i="2" s="1"/>
  <c r="C47" i="2"/>
  <c r="B47" i="2" s="1"/>
  <c r="C48" i="2"/>
  <c r="B48" i="2" s="1"/>
  <c r="C49" i="2"/>
  <c r="B49" i="2" s="1"/>
  <c r="C50" i="2"/>
  <c r="B50" i="2" s="1"/>
  <c r="C51" i="2"/>
  <c r="B51" i="2" s="1"/>
  <c r="C52" i="2"/>
  <c r="B52" i="2" s="1"/>
  <c r="C53" i="2"/>
  <c r="B53" i="2" s="1"/>
  <c r="C54" i="2"/>
  <c r="B54" i="2" s="1"/>
  <c r="C55" i="2"/>
  <c r="B55" i="2" s="1"/>
  <c r="C56" i="2"/>
  <c r="B56" i="2" s="1"/>
  <c r="C57" i="2"/>
  <c r="B57" i="2" s="1"/>
  <c r="C58" i="2"/>
  <c r="B58" i="2" s="1"/>
  <c r="C59" i="2"/>
  <c r="B59" i="2" s="1"/>
  <c r="C60" i="2"/>
  <c r="B60" i="2" s="1"/>
  <c r="C61" i="2"/>
  <c r="B61" i="2" s="1"/>
  <c r="C62" i="2"/>
  <c r="B62" i="2" s="1"/>
  <c r="C63" i="2"/>
  <c r="B63" i="2" s="1"/>
  <c r="C64" i="2"/>
  <c r="B64" i="2" s="1"/>
  <c r="C65" i="2"/>
  <c r="B65" i="2" s="1"/>
  <c r="C66" i="2"/>
  <c r="B66" i="2" s="1"/>
  <c r="C67" i="2"/>
  <c r="B67" i="2" s="1"/>
  <c r="C68" i="2"/>
  <c r="B68" i="2" s="1"/>
  <c r="C69" i="2"/>
  <c r="B69" i="2" s="1"/>
  <c r="C70" i="2"/>
  <c r="B70" i="2" s="1"/>
  <c r="C71" i="2"/>
  <c r="B71" i="2" s="1"/>
  <c r="C72" i="2"/>
  <c r="B72" i="2" s="1"/>
  <c r="C73" i="2"/>
  <c r="B73" i="2" s="1"/>
  <c r="C74" i="2"/>
  <c r="B74" i="2" s="1"/>
  <c r="C75" i="2"/>
  <c r="B75" i="2" s="1"/>
  <c r="C76" i="2"/>
  <c r="B76" i="2" s="1"/>
  <c r="C77" i="2"/>
  <c r="B77" i="2" s="1"/>
  <c r="C78" i="2"/>
  <c r="B78" i="2" s="1"/>
  <c r="C79" i="2"/>
  <c r="B79" i="2" s="1"/>
  <c r="C80" i="2"/>
  <c r="B80" i="2" s="1"/>
  <c r="C81" i="2"/>
  <c r="B81" i="2" s="1"/>
  <c r="C82" i="2"/>
  <c r="B82" i="2" s="1"/>
  <c r="C83" i="2"/>
  <c r="B83" i="2" s="1"/>
  <c r="C84" i="2"/>
  <c r="B84" i="2" s="1"/>
  <c r="C85" i="2"/>
  <c r="B85" i="2" s="1"/>
  <c r="C86" i="2"/>
  <c r="B86" i="2" s="1"/>
  <c r="C87" i="2"/>
  <c r="B87" i="2" s="1"/>
  <c r="C88" i="2"/>
  <c r="B88" i="2" s="1"/>
  <c r="C89" i="2"/>
  <c r="B89" i="2" s="1"/>
  <c r="C90" i="2"/>
  <c r="B90" i="2" s="1"/>
  <c r="C91" i="2"/>
  <c r="B91" i="2" s="1"/>
  <c r="C92" i="2"/>
  <c r="B92" i="2" s="1"/>
  <c r="C93" i="2"/>
  <c r="B93" i="2" s="1"/>
  <c r="C94" i="2"/>
  <c r="B94" i="2" s="1"/>
  <c r="C95" i="2"/>
  <c r="B95" i="2" s="1"/>
  <c r="C96" i="2"/>
  <c r="B96" i="2" s="1"/>
  <c r="C97" i="2"/>
  <c r="B97" i="2" s="1"/>
  <c r="C98" i="2"/>
  <c r="B98" i="2" s="1"/>
  <c r="C99" i="2"/>
  <c r="B99" i="2" s="1"/>
  <c r="C100" i="2"/>
  <c r="B100" i="2" s="1"/>
  <c r="C101" i="2"/>
  <c r="B101" i="2" s="1"/>
  <c r="C102" i="2"/>
  <c r="B102" i="2" s="1"/>
  <c r="C103" i="2"/>
  <c r="B103" i="2" s="1"/>
  <c r="C104" i="2"/>
  <c r="B104" i="2" s="1"/>
  <c r="C105" i="2"/>
  <c r="B105" i="2" s="1"/>
  <c r="C106" i="2"/>
  <c r="B106" i="2" s="1"/>
  <c r="C107" i="2"/>
  <c r="B107" i="2" s="1"/>
  <c r="C108" i="2"/>
  <c r="B108" i="2" s="1"/>
  <c r="C109" i="2"/>
  <c r="B109" i="2" s="1"/>
  <c r="C110" i="2"/>
  <c r="B110" i="2" s="1"/>
  <c r="C111" i="2"/>
  <c r="B111" i="2" s="1"/>
  <c r="C112" i="2"/>
  <c r="B112" i="2" s="1"/>
  <c r="C113" i="2"/>
  <c r="B113" i="2" s="1"/>
  <c r="C114" i="2"/>
  <c r="B114" i="2" s="1"/>
  <c r="C115" i="2"/>
  <c r="B115" i="2" s="1"/>
  <c r="C116" i="2"/>
  <c r="B116" i="2" s="1"/>
  <c r="C117" i="2"/>
  <c r="B117" i="2" s="1"/>
  <c r="C118" i="2"/>
  <c r="B118" i="2" s="1"/>
  <c r="C119" i="2"/>
  <c r="B119" i="2" s="1"/>
  <c r="C120" i="2"/>
  <c r="B120" i="2" s="1"/>
  <c r="C121" i="2"/>
  <c r="B121" i="2" s="1"/>
  <c r="C122" i="2"/>
  <c r="B122" i="2" s="1"/>
  <c r="C123" i="2"/>
  <c r="B123" i="2" s="1"/>
  <c r="C124" i="2"/>
  <c r="B124" i="2" s="1"/>
  <c r="C125" i="2"/>
  <c r="B125" i="2" s="1"/>
  <c r="C126" i="2"/>
  <c r="B126" i="2" s="1"/>
  <c r="C127" i="2"/>
  <c r="B127" i="2" s="1"/>
  <c r="C128" i="2"/>
  <c r="B128" i="2" s="1"/>
  <c r="C129" i="2"/>
  <c r="B129" i="2" s="1"/>
  <c r="C130" i="2"/>
  <c r="B130" i="2" s="1"/>
  <c r="C131" i="2"/>
  <c r="B131" i="2" s="1"/>
  <c r="C132" i="2"/>
  <c r="B132" i="2" s="1"/>
  <c r="C133" i="2"/>
  <c r="B133" i="2" s="1"/>
  <c r="C134" i="2"/>
  <c r="B134" i="2" s="1"/>
  <c r="C135" i="2"/>
  <c r="B135" i="2" s="1"/>
  <c r="C136" i="2"/>
  <c r="B136" i="2" s="1"/>
  <c r="C137" i="2"/>
  <c r="B137" i="2" s="1"/>
  <c r="C138" i="2"/>
  <c r="B138" i="2" s="1"/>
  <c r="C139" i="2"/>
  <c r="B139" i="2" s="1"/>
  <c r="C140" i="2"/>
  <c r="B140" i="2" s="1"/>
  <c r="C141" i="2"/>
  <c r="B141" i="2" s="1"/>
  <c r="C142" i="2"/>
  <c r="B142" i="2" s="1"/>
  <c r="C143" i="2"/>
  <c r="B143" i="2" s="1"/>
  <c r="C144" i="2"/>
  <c r="B144" i="2" s="1"/>
  <c r="C145" i="2"/>
  <c r="B145" i="2" s="1"/>
  <c r="C146" i="2"/>
  <c r="B146" i="2" s="1"/>
  <c r="C147" i="2"/>
  <c r="B147" i="2" s="1"/>
  <c r="C148" i="2"/>
  <c r="B148" i="2" s="1"/>
  <c r="C149" i="2"/>
  <c r="B149" i="2" s="1"/>
  <c r="C150" i="2"/>
  <c r="B150" i="2" s="1"/>
  <c r="A2" i="2"/>
  <c r="G150" i="2"/>
  <c r="F150" i="2"/>
  <c r="G149" i="2"/>
  <c r="F149" i="2"/>
  <c r="G148" i="2"/>
  <c r="F148" i="2"/>
  <c r="G147" i="2"/>
  <c r="F147" i="2"/>
  <c r="G146" i="2"/>
  <c r="F146" i="2"/>
  <c r="G145" i="2"/>
  <c r="F145" i="2"/>
  <c r="G144" i="2"/>
  <c r="F144" i="2"/>
  <c r="G143" i="2"/>
  <c r="F143" i="2"/>
  <c r="G142" i="2"/>
  <c r="F142" i="2"/>
  <c r="G141" i="2"/>
  <c r="F141" i="2"/>
  <c r="G140" i="2"/>
  <c r="F140" i="2"/>
  <c r="G139" i="2"/>
  <c r="F139" i="2"/>
  <c r="G138" i="2"/>
  <c r="F138" i="2"/>
  <c r="G137" i="2"/>
  <c r="F137" i="2"/>
  <c r="G136" i="2"/>
  <c r="F136" i="2"/>
  <c r="G135" i="2"/>
  <c r="F135" i="2"/>
  <c r="G134" i="2"/>
  <c r="F134" i="2"/>
  <c r="G133" i="2"/>
  <c r="F133" i="2"/>
  <c r="G132" i="2"/>
  <c r="F132" i="2"/>
  <c r="G131" i="2"/>
  <c r="F131" i="2"/>
  <c r="G130" i="2"/>
  <c r="F130" i="2"/>
  <c r="G129" i="2"/>
  <c r="F129" i="2"/>
  <c r="G128" i="2"/>
  <c r="F128" i="2"/>
  <c r="G127" i="2"/>
  <c r="F127" i="2"/>
  <c r="G126" i="2"/>
  <c r="F126" i="2"/>
  <c r="G125" i="2"/>
  <c r="F125" i="2"/>
  <c r="G124" i="2"/>
  <c r="F124" i="2"/>
  <c r="G123" i="2"/>
  <c r="F123" i="2"/>
  <c r="G122" i="2"/>
  <c r="F122" i="2"/>
  <c r="G121" i="2"/>
  <c r="F121" i="2"/>
  <c r="G120" i="2"/>
  <c r="F120" i="2"/>
  <c r="G119" i="2"/>
  <c r="F119" i="2"/>
  <c r="G118" i="2"/>
  <c r="F118" i="2"/>
  <c r="G117" i="2"/>
  <c r="F117" i="2"/>
  <c r="G116" i="2"/>
  <c r="F116" i="2"/>
  <c r="G115" i="2"/>
  <c r="F115" i="2"/>
  <c r="G114" i="2"/>
  <c r="F114" i="2"/>
  <c r="G113" i="2"/>
  <c r="F113" i="2"/>
  <c r="G112" i="2"/>
  <c r="F112" i="2"/>
  <c r="G111" i="2"/>
  <c r="F111" i="2"/>
  <c r="G110" i="2"/>
  <c r="F110" i="2"/>
  <c r="G109" i="2"/>
  <c r="F109" i="2"/>
  <c r="G108" i="2"/>
  <c r="F108" i="2"/>
  <c r="G107" i="2"/>
  <c r="F107" i="2"/>
  <c r="G106" i="2"/>
  <c r="F106" i="2"/>
  <c r="G105" i="2"/>
  <c r="F105" i="2"/>
  <c r="G104" i="2"/>
  <c r="F104" i="2"/>
  <c r="G103" i="2"/>
  <c r="F103" i="2"/>
  <c r="G102" i="2"/>
  <c r="F102" i="2"/>
  <c r="G101" i="2"/>
  <c r="F101" i="2"/>
  <c r="G100" i="2"/>
  <c r="F100" i="2"/>
  <c r="G99" i="2"/>
  <c r="F99" i="2"/>
  <c r="G98" i="2"/>
  <c r="F98" i="2"/>
  <c r="G97" i="2"/>
  <c r="F97" i="2"/>
  <c r="G96" i="2"/>
  <c r="F96" i="2"/>
  <c r="G95" i="2"/>
  <c r="F95" i="2"/>
  <c r="G94" i="2"/>
  <c r="F94" i="2"/>
  <c r="G93" i="2"/>
  <c r="F93" i="2"/>
  <c r="G92" i="2"/>
  <c r="F92" i="2"/>
  <c r="G91" i="2"/>
  <c r="F91" i="2"/>
  <c r="G90" i="2"/>
  <c r="F90" i="2"/>
  <c r="G89" i="2"/>
  <c r="F89" i="2"/>
  <c r="G88" i="2"/>
  <c r="F88" i="2"/>
  <c r="G87" i="2"/>
  <c r="F87" i="2"/>
  <c r="G86" i="2"/>
  <c r="F86" i="2"/>
  <c r="G85" i="2"/>
  <c r="F85" i="2"/>
  <c r="G84" i="2"/>
  <c r="F84" i="2"/>
  <c r="G83" i="2"/>
  <c r="F83" i="2"/>
  <c r="G82" i="2"/>
  <c r="F82" i="2"/>
  <c r="G81" i="2"/>
  <c r="F81" i="2"/>
  <c r="G80" i="2"/>
  <c r="F80" i="2"/>
  <c r="G79" i="2"/>
  <c r="F79" i="2"/>
  <c r="G78" i="2"/>
  <c r="F78" i="2"/>
  <c r="G77" i="2"/>
  <c r="F77" i="2"/>
  <c r="G76" i="2"/>
  <c r="F76" i="2"/>
  <c r="G75" i="2"/>
  <c r="F75" i="2"/>
  <c r="G74" i="2"/>
  <c r="F74" i="2"/>
  <c r="G73" i="2"/>
  <c r="F73" i="2"/>
  <c r="G72" i="2"/>
  <c r="F72" i="2"/>
  <c r="G71" i="2"/>
  <c r="F71" i="2"/>
  <c r="G70" i="2"/>
  <c r="F70" i="2"/>
  <c r="G69" i="2"/>
  <c r="F69" i="2"/>
  <c r="G68" i="2"/>
  <c r="F68" i="2"/>
  <c r="G67" i="2"/>
  <c r="F67" i="2"/>
  <c r="G66" i="2"/>
  <c r="F66" i="2"/>
  <c r="G65" i="2"/>
  <c r="F65" i="2"/>
  <c r="G64" i="2"/>
  <c r="F64" i="2"/>
  <c r="G63" i="2"/>
  <c r="F63" i="2"/>
  <c r="G62" i="2"/>
  <c r="F62" i="2"/>
  <c r="G61" i="2"/>
  <c r="F61" i="2"/>
  <c r="G60" i="2"/>
  <c r="F60" i="2"/>
  <c r="G59" i="2"/>
  <c r="F59" i="2"/>
  <c r="G58" i="2"/>
  <c r="F58" i="2"/>
  <c r="G57" i="2"/>
  <c r="F57" i="2"/>
  <c r="G56" i="2"/>
  <c r="F56" i="2"/>
  <c r="G55" i="2"/>
  <c r="F55" i="2"/>
  <c r="G54" i="2"/>
  <c r="F54" i="2"/>
  <c r="G53" i="2"/>
  <c r="F53" i="2"/>
  <c r="G52" i="2"/>
  <c r="F52" i="2"/>
  <c r="G51" i="2"/>
  <c r="F51" i="2"/>
  <c r="G50" i="2"/>
  <c r="F50" i="2"/>
  <c r="G49" i="2"/>
  <c r="F49" i="2"/>
  <c r="G48" i="2"/>
  <c r="F48" i="2"/>
  <c r="G47" i="2"/>
  <c r="F47" i="2"/>
  <c r="G46" i="2"/>
  <c r="F46" i="2"/>
  <c r="G45" i="2"/>
  <c r="F45" i="2"/>
  <c r="G44" i="2"/>
  <c r="F44" i="2"/>
  <c r="G43" i="2"/>
  <c r="F43" i="2"/>
  <c r="G42" i="2"/>
  <c r="F42" i="2"/>
  <c r="G41" i="2"/>
  <c r="F41" i="2"/>
  <c r="G40" i="2"/>
  <c r="F40" i="2"/>
  <c r="G39" i="2"/>
  <c r="F39" i="2"/>
  <c r="G38" i="2"/>
  <c r="F38" i="2"/>
  <c r="G37" i="2"/>
  <c r="F37" i="2"/>
  <c r="G36" i="2"/>
  <c r="F36" i="2"/>
  <c r="G35" i="2"/>
  <c r="F35" i="2"/>
  <c r="G34" i="2"/>
  <c r="F34" i="2"/>
  <c r="G33" i="2"/>
  <c r="F33" i="2"/>
  <c r="G32" i="2"/>
  <c r="F32" i="2"/>
  <c r="G31" i="2"/>
  <c r="F31" i="2"/>
  <c r="G30" i="2"/>
  <c r="F30" i="2"/>
  <c r="G29" i="2"/>
  <c r="F29" i="2"/>
  <c r="G28" i="2"/>
  <c r="F28" i="2"/>
  <c r="G27" i="2"/>
  <c r="F27" i="2"/>
  <c r="G26" i="2"/>
  <c r="F26" i="2"/>
  <c r="G25" i="2"/>
  <c r="F25" i="2"/>
  <c r="G24" i="2"/>
  <c r="F24" i="2"/>
  <c r="G23" i="2"/>
  <c r="F23" i="2"/>
  <c r="G22" i="2"/>
  <c r="F22" i="2"/>
  <c r="G21" i="2"/>
  <c r="F21" i="2"/>
  <c r="G20" i="2"/>
  <c r="F20" i="2"/>
  <c r="G19" i="2"/>
  <c r="F19" i="2"/>
  <c r="G18" i="2"/>
  <c r="F18" i="2"/>
  <c r="G17" i="2"/>
  <c r="F17" i="2"/>
  <c r="G16" i="2"/>
  <c r="F16" i="2"/>
  <c r="G15" i="2"/>
  <c r="F15" i="2"/>
  <c r="G14" i="2"/>
  <c r="F14" i="2"/>
  <c r="G13" i="2"/>
  <c r="F13" i="2"/>
  <c r="G12" i="2"/>
  <c r="F12" i="2"/>
  <c r="G11" i="2"/>
  <c r="F11" i="2"/>
  <c r="G10" i="2"/>
  <c r="F10" i="2"/>
  <c r="G9" i="2"/>
  <c r="F9" i="2"/>
  <c r="G8" i="2"/>
  <c r="F8" i="2"/>
  <c r="G7" i="2"/>
  <c r="F7" i="2"/>
  <c r="G6" i="2"/>
  <c r="F6" i="2"/>
  <c r="G5" i="2"/>
  <c r="F5" i="2"/>
  <c r="G4" i="2"/>
  <c r="F4" i="2"/>
  <c r="G3" i="2"/>
  <c r="F3" i="2"/>
  <c r="G2" i="2"/>
  <c r="P32" i="1" a="1"/>
  <c r="P32" i="1" s="1"/>
  <c r="P31" i="1"/>
  <c r="P31" i="1" a="1"/>
  <c r="P30" i="1" a="1"/>
  <c r="P30" i="1" s="1"/>
  <c r="P29" i="1" a="1"/>
  <c r="P29" i="1" s="1"/>
  <c r="P28" i="1" a="1"/>
  <c r="P28" i="1" s="1"/>
  <c r="P27" i="1"/>
  <c r="P27" i="1" a="1"/>
  <c r="P26" i="1" a="1"/>
  <c r="P26" i="1" s="1"/>
  <c r="P25" i="1" a="1"/>
  <c r="P25" i="1" s="1"/>
  <c r="R24" i="1"/>
  <c r="Q24" i="1"/>
  <c r="P24" i="1" a="1"/>
  <c r="P24" i="1" s="1"/>
  <c r="R23" i="1"/>
  <c r="Q23" i="1"/>
  <c r="P23" i="1" a="1"/>
  <c r="P23" i="1" s="1"/>
  <c r="R22" i="1"/>
  <c r="Q22" i="1"/>
  <c r="P22" i="1" a="1"/>
  <c r="P22" i="1" s="1"/>
  <c r="R21" i="1"/>
  <c r="Q21" i="1"/>
  <c r="P21" i="1"/>
  <c r="P21" i="1" a="1"/>
  <c r="R20" i="1"/>
  <c r="Q20" i="1"/>
  <c r="P20" i="1" a="1"/>
  <c r="P20" i="1" s="1"/>
  <c r="R19" i="1"/>
  <c r="Q19" i="1"/>
  <c r="P19" i="1"/>
  <c r="P19" i="1" a="1"/>
  <c r="R18" i="1"/>
  <c r="Q18" i="1"/>
  <c r="P18" i="1" a="1"/>
  <c r="P18" i="1" s="1"/>
  <c r="BA9" i="1"/>
  <c r="BA8" i="1"/>
  <c r="BA7" i="1"/>
  <c r="A4" i="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BE2" i="1"/>
  <c r="BD2" i="1"/>
  <c r="BC2" i="1"/>
  <c r="BB2" i="1"/>
  <c r="BA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456B74-2283-4BCB-925B-6A5A73237A4D}" keepAlive="1" name="Query - 20250826_zy0j" description="Connection to the '20250826_zy0j' query in the workbook." type="5" refreshedVersion="0" background="1" saveData="1">
    <dbPr connection="Provider=Microsoft.Mashup.OleDb.1;Data Source=$Workbook$;Location=20250826_zy0j;Extended Properties=&quot;&quot;" command="SELECT * FROM [20250826_zy0j]"/>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<sst xmlns="http://schemas.openxmlformats.org/spreadsheetml/2006/main" count="420" uniqueCount="110">
  <si>
    <t>Team Scouted</t>
  </si>
  <si>
    <t>Saddleback</t>
  </si>
  <si>
    <t>Name</t>
  </si>
  <si>
    <t>Pos.</t>
  </si>
  <si>
    <t>Event</t>
  </si>
  <si>
    <t>Venue</t>
  </si>
  <si>
    <t>Opponent</t>
  </si>
  <si>
    <t xml:space="preserve">Time </t>
  </si>
  <si>
    <t>Pre/Seasson</t>
  </si>
  <si>
    <t>Match #</t>
  </si>
  <si>
    <t>Dates</t>
  </si>
  <si>
    <t>Quarter</t>
  </si>
  <si>
    <t>GK</t>
  </si>
  <si>
    <t>Sub</t>
  </si>
  <si>
    <t>Home</t>
  </si>
  <si>
    <t>Pre-Seasson</t>
  </si>
  <si>
    <t>Away</t>
  </si>
  <si>
    <t>Def</t>
  </si>
  <si>
    <t>Yellow</t>
  </si>
  <si>
    <t>Seasson</t>
  </si>
  <si>
    <t>Mid</t>
  </si>
  <si>
    <t>Red</t>
  </si>
  <si>
    <t>Neutral</t>
  </si>
  <si>
    <t>Fwd</t>
  </si>
  <si>
    <t>OCC</t>
  </si>
  <si>
    <t>Fullerton</t>
  </si>
  <si>
    <t>Santa Ana</t>
  </si>
  <si>
    <t>Only Fill date, rest fills authomtically</t>
  </si>
  <si>
    <t xml:space="preserve">All Seasson </t>
  </si>
  <si>
    <t>Date</t>
  </si>
  <si>
    <t>Bin Time</t>
  </si>
  <si>
    <t>Period</t>
  </si>
  <si>
    <t>Goal For</t>
  </si>
  <si>
    <t>Game Time</t>
  </si>
  <si>
    <t>Sand Canyon</t>
  </si>
  <si>
    <t>Long Beach</t>
  </si>
  <si>
    <t>Q2</t>
  </si>
  <si>
    <t>Team</t>
  </si>
  <si>
    <t>Row Labels</t>
  </si>
  <si>
    <t>21-30</t>
  </si>
  <si>
    <t>76-85</t>
  </si>
  <si>
    <t>Grand Total</t>
  </si>
  <si>
    <t>Logan Bermudez</t>
  </si>
  <si>
    <t>Demian Baldovinos</t>
  </si>
  <si>
    <t>Jesse Gonzalez</t>
  </si>
  <si>
    <t>Cristiano Flores</t>
  </si>
  <si>
    <t>Dominick Resendiz</t>
  </si>
  <si>
    <t>Maddox Budean</t>
  </si>
  <si>
    <t>Carlos Miranda</t>
  </si>
  <si>
    <t>Isaac Morales</t>
  </si>
  <si>
    <t>Erick Grimaldo</t>
  </si>
  <si>
    <t>Alex Gomez Jr</t>
  </si>
  <si>
    <t>Gavin Lee</t>
  </si>
  <si>
    <t>Erik Hernandez</t>
  </si>
  <si>
    <t>Joshua Martinez</t>
  </si>
  <si>
    <t>Steven Padilla</t>
  </si>
  <si>
    <t>Jacob de la Rosa</t>
  </si>
  <si>
    <t>Zeid Mansour</t>
  </si>
  <si>
    <t>Frank Troya</t>
  </si>
  <si>
    <t>Connor Somers</t>
  </si>
  <si>
    <t>Javier Carrillo</t>
  </si>
  <si>
    <t>def</t>
  </si>
  <si>
    <t>Santiago Martinez</t>
  </si>
  <si>
    <t>Ezequiel Santana</t>
  </si>
  <si>
    <t>Brandon Procopio</t>
  </si>
  <si>
    <t>Erubey Bermudez</t>
  </si>
  <si>
    <t>Brian Manriquez</t>
  </si>
  <si>
    <t>Giovanny Villagrana</t>
  </si>
  <si>
    <t>Daniel Almaraz</t>
  </si>
  <si>
    <t>Diego Alcaraz</t>
  </si>
  <si>
    <t>Kleber Aran</t>
  </si>
  <si>
    <t xml:space="preserve">Joshua Villegas </t>
  </si>
  <si>
    <t>Matthew Villanueva</t>
  </si>
  <si>
    <t>Wyatt Lawrence</t>
  </si>
  <si>
    <t>Rufino Caceres</t>
  </si>
  <si>
    <t>Joaquin Araneda</t>
  </si>
  <si>
    <t>Victor Enciso</t>
  </si>
  <si>
    <t>Yandel Saucedo</t>
  </si>
  <si>
    <t>Rio Hondo</t>
  </si>
  <si>
    <t>Citrus</t>
  </si>
  <si>
    <t>Compton</t>
  </si>
  <si>
    <t>El Camino</t>
  </si>
  <si>
    <t>East LA</t>
  </si>
  <si>
    <t>Moorpark</t>
  </si>
  <si>
    <t>Taft</t>
  </si>
  <si>
    <t>IVC</t>
  </si>
  <si>
    <t>GoldenWest</t>
  </si>
  <si>
    <t>46-55</t>
  </si>
  <si>
    <t>56-65</t>
  </si>
  <si>
    <t>66-75</t>
  </si>
  <si>
    <t>11-20</t>
  </si>
  <si>
    <t>41-45</t>
  </si>
  <si>
    <t>N/A</t>
  </si>
  <si>
    <t>Sub In1</t>
  </si>
  <si>
    <t>Sub Out1</t>
  </si>
  <si>
    <t>Scorer1</t>
  </si>
  <si>
    <t>Assistant1</t>
  </si>
  <si>
    <t>Yellow Card1</t>
  </si>
  <si>
    <t>Red Card1</t>
  </si>
  <si>
    <t>Sub In2</t>
  </si>
  <si>
    <t>Scorer2</t>
  </si>
  <si>
    <t>Yellow Card2</t>
  </si>
  <si>
    <t>Red Card2</t>
  </si>
  <si>
    <t>Goal Against</t>
  </si>
  <si>
    <t>31-40</t>
  </si>
  <si>
    <t>Count of Sub In1</t>
  </si>
  <si>
    <t>Sum of Goal Against</t>
  </si>
  <si>
    <t>Count of Yellow Card1</t>
  </si>
  <si>
    <t>Count of Red Card1</t>
  </si>
  <si>
    <t>Count of Scorer1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</si>
</sst>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ptos Narrow"/>
      <family val="2"/>
      <scheme val="minor"/>
    </font>
    <font>
      <b/>
      <sz val="11"/>
      <color rgb="FFFF0000"/>
      <name val="Tahoma"/>
      <family val="2"/>
    </font>
    <font>
      <b/>
      <sz val="11"/>
      <color rgb="FFFF0000"/>
      <name val="Aptos Narrow"/>
      <family val="2"/>
      <scheme val="minor"/>
    </font>
    <font>
      <b/>
      <sz val="11"/>
      <color theme="1"/>
      <name val="Tahoma"/>
      <family val="2"/>
    </font>
    <font>
      <sz val="10"/>
      <color rgb="FF424242"/>
      <name val="Tahoma"/>
      <family val="2"/>
    </font>
    <font>
      <sz val="10"/>
      <color rgb="FF424242"/>
      <name val="Consolas"/>
      <family val="3"/>
    </font>
    <font>
      <sz val="11"/>
      <color theme="1"/>
      <name val="Tahoma"/>
      <family val="2"/>
    </font>
    <font>
      <b/>
      <sz val="10"/>
      <color rgb="FFFF0000"/>
      <name val="Consolas"/>
      <family val="3"/>
    </font>
    <font>
      <sz val="11"/>
      <name val="Aptos Narrow"/>
      <family val="2"/>
      <scheme val="minor"/>
    </font>
    <font>
      <sz val="8"/>
      <color rgb="FF242424"/>
      <name val="Consolas"/>
      <family val="3"/>
    </font>
    <font>
      <sz val="12"/>
      <color rgb="FF242424"/>
      <name val="Aptos Narrow"/>
      <family val="2"/>
      <scheme val="minor"/>
    </font>
    <font>
      <b/>
      <sz val="10"/>
      <color rgb="FF242424"/>
      <name val="Consolas"/>
      <family val="3"/>
    </font>
    <font>
      <sz val="8"/>
      <name val="Aptos Narrow"/>
      <family val="2"/>
      <scheme val="minor"/>
    </font>
    <font>
      <sz val="11"/>
      <color rgb="FF242424"/>
      <name val="Consolas"/>
      <family val="3"/>
    </font>
  </fonts>
  <fills count="8">
    <fill>
      <patternFill patternType="none"/>
    </fill>
    <fill>
      <patternFill patternType="gray125"/>
    </fill>
    <fill>
      <patternFill patternType="solid">
        <fgColor theme="7" tint="0.79998168889431442"/>
        <bgColor indexed="64"/>
      </patternFill>
    </fill>
    <fill>
      <patternFill patternType="solid">
        <fgColor rgb="FFFAFAFA"/>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xf numFmtId="0" fontId="3"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center"/>
    </xf>
    <xf numFmtId="14" fontId="0" fillId="0" borderId="0" xfId="0" applyNumberFormat="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6" fillId="0" borderId="0" xfId="0" applyFont="1" applyAlignment="1">
      <alignment horizontal="left" vertical="center" indent="2"/>
    </xf>
    <xf numFmtId="0" fontId="6" fillId="3" borderId="0" xfId="0" applyFont="1" applyFill="1" applyAlignment="1">
      <alignment horizontal="left" vertical="center" indent="2"/>
    </xf>
    <xf numFmtId="14" fontId="0" fillId="0" borderId="0" xfId="0" applyNumberFormat="1"/>
    <xf numFmtId="0" fontId="0" fillId="0" borderId="2" xfId="0" applyBorder="1" applyAlignment="1">
      <alignment horizontal="center"/>
    </xf>
    <xf numFmtId="14" fontId="0" fillId="0" borderId="2" xfId="0" applyNumberFormat="1" applyBorder="1" applyAlignment="1">
      <alignment horizontal="center"/>
    </xf>
    <xf numFmtId="0" fontId="1" fillId="4" borderId="3" xfId="0" applyFont="1" applyFill="1"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14" fontId="1" fillId="0" borderId="5" xfId="0" applyNumberFormat="1" applyFont="1"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14" fontId="1" fillId="0" borderId="1" xfId="0" applyNumberFormat="1" applyFont="1" applyBorder="1" applyAlignment="1">
      <alignment horizontal="center"/>
    </xf>
    <xf numFmtId="0" fontId="1" fillId="0" borderId="3" xfId="0" applyFont="1" applyBorder="1" applyAlignment="1">
      <alignment horizontal="center"/>
    </xf>
    <xf numFmtId="0" fontId="1" fillId="4" borderId="8" xfId="0" applyFont="1" applyFill="1" applyBorder="1" applyAlignment="1">
      <alignment horizontal="center"/>
    </xf>
    <xf numFmtId="0" fontId="1" fillId="4" borderId="1" xfId="0" applyFont="1" applyFill="1" applyBorder="1" applyAlignment="1">
      <alignment horizontal="center"/>
    </xf>
    <xf numFmtId="14" fontId="1" fillId="4" borderId="1" xfId="0" applyNumberFormat="1" applyFont="1" applyFill="1" applyBorder="1" applyAlignment="1">
      <alignment horizontal="center"/>
    </xf>
    <xf numFmtId="0" fontId="0" fillId="0" borderId="9" xfId="0" applyBorder="1" applyAlignment="1">
      <alignment horizontal="center"/>
    </xf>
    <xf numFmtId="0" fontId="1" fillId="4" borderId="10" xfId="0" applyFont="1" applyFill="1" applyBorder="1" applyAlignment="1">
      <alignment horizontal="center"/>
    </xf>
    <xf numFmtId="14" fontId="1" fillId="4" borderId="10" xfId="0" applyNumberFormat="1" applyFont="1" applyFill="1" applyBorder="1" applyAlignment="1">
      <alignment horizontal="center"/>
    </xf>
    <xf numFmtId="0" fontId="0" fillId="0" borderId="11" xfId="0" applyBorder="1" applyAlignment="1">
      <alignment horizontal="center"/>
    </xf>
    <xf numFmtId="14" fontId="0" fillId="0" borderId="11" xfId="0" applyNumberFormat="1" applyBorder="1" applyAlignment="1">
      <alignment horizontal="center"/>
    </xf>
    <xf numFmtId="0" fontId="8" fillId="0" borderId="0" xfId="0" applyFont="1" applyAlignment="1">
      <alignment horizontal="center" vertical="center"/>
    </xf>
    <xf numFmtId="0" fontId="7" fillId="0" borderId="0" xfId="0" applyFont="1"/>
    <xf numFmtId="0" fontId="4" fillId="0" borderId="1" xfId="0" applyFont="1" applyBorder="1"/>
    <xf numFmtId="0" fontId="1" fillId="0" borderId="12"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0" fillId="0" borderId="14" xfId="0" applyBorder="1" applyAlignment="1">
      <alignment horizontal="center"/>
    </xf>
    <xf numFmtId="0" fontId="9" fillId="0" borderId="11" xfId="0" applyFont="1" applyBorder="1" applyAlignment="1">
      <alignment horizontal="center"/>
    </xf>
    <xf numFmtId="0" fontId="10" fillId="0" borderId="0" xfId="0" applyFont="1" applyAlignment="1">
      <alignment horizontal="center"/>
    </xf>
    <xf numFmtId="0" fontId="11" fillId="7" borderId="0" xfId="0" applyFont="1" applyFill="1" applyAlignment="1">
      <alignment horizontal="center"/>
    </xf>
    <xf numFmtId="0" fontId="10" fillId="7" borderId="0" xfId="0" applyFont="1" applyFill="1"/>
    <xf numFmtId="0" fontId="11" fillId="6" borderId="0" xfId="0" applyFont="1" applyFill="1" applyAlignment="1">
      <alignment horizontal="center"/>
    </xf>
    <xf numFmtId="0" fontId="10" fillId="6" borderId="0" xfId="0" applyFont="1" applyFill="1"/>
    <xf numFmtId="0" fontId="10" fillId="0" borderId="0" xfId="0" applyFont="1"/>
    <xf numFmtId="0" fontId="11" fillId="0" borderId="0" xfId="0" applyFont="1" applyAlignment="1">
      <alignment horizontal="center"/>
    </xf>
    <xf numFmtId="0" fontId="0" fillId="0" borderId="15" xfId="0" applyBorder="1" applyAlignment="1">
      <alignment horizontal="center"/>
    </xf>
    <xf numFmtId="0" fontId="0" fillId="0" borderId="16" xfId="0" applyBorder="1" applyAlignment="1">
      <alignment horizontal="center"/>
    </xf>
    <xf numFmtId="0" fontId="1" fillId="0" borderId="16" xfId="0" applyFont="1" applyBorder="1" applyAlignment="1">
      <alignment horizontal="center"/>
    </xf>
    <xf numFmtId="0" fontId="1" fillId="0" borderId="2" xfId="0" applyFont="1" applyBorder="1" applyAlignment="1">
      <alignment horizontal="center"/>
    </xf>
    <xf numFmtId="0" fontId="12" fillId="0" borderId="2" xfId="0" applyFont="1" applyBorder="1" applyAlignment="1">
      <alignment horizontal="center"/>
    </xf>
    <xf numFmtId="0" fontId="1" fillId="0" borderId="17" xfId="0" applyFont="1" applyBorder="1" applyAlignment="1">
      <alignment horizontal="center"/>
    </xf>
    <xf numFmtId="0" fontId="9" fillId="0" borderId="18" xfId="0" applyFont="1" applyBorder="1" applyAlignment="1">
      <alignment horizontal="center"/>
    </xf>
    <xf numFmtId="0" fontId="0" fillId="0" borderId="18" xfId="0" applyBorder="1" applyAlignment="1">
      <alignment horizontal="center"/>
    </xf>
    <xf numFmtId="0" fontId="5" fillId="2" borderId="0" xfId="0" applyFont="1" applyFill="1" applyAlignment="1">
      <alignment vertical="center" wrapText="1"/>
    </xf>
    <xf numFmtId="0" fontId="0" fillId="2" borderId="0" xfId="0" applyFill="1" applyAlignment="1">
      <alignment horizontal="center"/>
    </xf>
    <xf numFmtId="0" fontId="7" fillId="2" borderId="0" xfId="0" applyFont="1" applyFill="1"/>
    <xf numFmtId="0" fontId="5" fillId="5" borderId="0" xfId="0" applyFont="1" applyFill="1" applyAlignment="1">
      <alignment vertical="center" wrapText="1"/>
    </xf>
    <xf numFmtId="0" fontId="0" fillId="5" borderId="0" xfId="0" applyFill="1" applyAlignment="1">
      <alignment horizontal="center"/>
    </xf>
    <xf numFmtId="0" fontId="7" fillId="5" borderId="0" xfId="0" applyFont="1" applyFill="1"/>
    <xf numFmtId="0" fontId="5" fillId="6" borderId="0" xfId="0" applyFont="1" applyFill="1" applyAlignment="1">
      <alignment vertical="center" wrapText="1"/>
    </xf>
    <xf numFmtId="0" fontId="0" fillId="6" borderId="0" xfId="0" applyFill="1" applyAlignment="1">
      <alignment horizontal="center"/>
    </xf>
    <xf numFmtId="0" fontId="7" fillId="6" borderId="0" xfId="0" applyFont="1" applyFill="1"/>
    <xf numFmtId="0" fontId="5" fillId="7" borderId="0" xfId="0" applyFont="1" applyFill="1" applyAlignment="1">
      <alignment vertical="center" wrapText="1"/>
    </xf>
    <xf numFmtId="0" fontId="0" fillId="7" borderId="0" xfId="0" applyFill="1" applyAlignment="1">
      <alignment horizontal="center"/>
    </xf>
    <xf numFmtId="0" fontId="7" fillId="7" borderId="0" xfId="0" applyFont="1" applyFill="1"/>
    <xf numFmtId="0" fontId="0" fillId="0" borderId="0" xfId="0" pivotButton="1"/>
    <xf numFmtId="0" fontId="0" fillId="0" borderId="0" xfId="0" applyAlignment="1">
      <alignment horizontal="left"/>
    </xf>
    <xf numFmtId="0" fontId="1" fillId="0" borderId="19" xfId="0" applyFont="1" applyBorder="1"/>
    <xf numFmtId="0" fontId="14" fillId="0" borderId="0" xfId="0" applyFont="1" applyAlignment="1">
      <alignment horizontal="center"/>
    </xf>
    <xf numFmtId="0" fontId="0" fillId="0" borderId="0" xfId="0" applyNumberFormat="1"/>
  </cellXfs>
  <cellStyles count="1">
    <cellStyle name="Normal" xfId="0" builtinId="0"/>
  </cellStyles>
  <dxfs count="44">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border diagonalUp="0" diagonalDown="0" outline="0">
        <left/>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0"/>
        <color rgb="FF242424"/>
        <name val="Consolas"/>
        <family val="3"/>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font>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0"/>
        <color rgb="FF242424"/>
        <name val="Consolas"/>
        <family val="3"/>
        <scheme val="none"/>
      </font>
      <numFmt numFmtId="0" formatCode="General"/>
      <alignment horizontal="center" vertical="bottom" textRotation="0" wrapText="0" indent="0" justifyLastLine="0" shrinkToFit="0" readingOrder="0"/>
      <border diagonalUp="0" diagonalDown="0">
        <left/>
        <right style="thin">
          <color indexed="64"/>
        </right>
        <top/>
        <bottom style="thin">
          <color indexed="64"/>
        </bottom>
        <vertical/>
        <horizontal/>
      </border>
    </dxf>
    <dxf>
      <font>
        <b val="0"/>
        <i val="0"/>
        <strike val="0"/>
        <condense val="0"/>
        <extend val="0"/>
        <outline val="0"/>
        <shadow val="0"/>
        <u val="none"/>
        <vertAlign val="baseline"/>
        <sz val="10"/>
        <color rgb="FF242424"/>
        <name val="Consolas"/>
        <family val="3"/>
        <scheme val="none"/>
      </font>
      <numFmt numFmtId="0" formatCode="Genera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color auto="1"/>
      </font>
      <numFmt numFmtId="0" formatCode="General"/>
      <alignment horizontal="center" vertical="bottom" textRotation="0" wrapText="0" indent="0" justifyLastLine="0" shrinkToFit="0" readingOrder="0"/>
      <border diagonalUp="0" diagonalDown="0">
        <left style="thin">
          <color indexed="64"/>
        </left>
        <right style="thin">
          <color indexed="64"/>
        </right>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font>
        <b/>
      </font>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[CypressPbP.xlsx]Sheet1!PivotTable1</c:name>
    <c:fmtId val="0"/>
  </c:pivotSource>
  <c:chart>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Count of Sub In1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Sheet1!$A$4:$A$12</c:f>
              <c:strCache>
                <c:ptCount val="8"/>
                <c:pt idx="0">
                  <c:v>11-20</c:v>
                </c:pt>
                <c:pt idx="1">
                  <c:v>21-30</c:v>
                </c:pt>
                <c:pt idx="2">
                  <c:v>31-40</c:v>
                </c:pt>
                <c:pt idx="3">
                  <c:v>41-45</c:v>
                </c:pt>
                <c:pt idx="4">
                  <c:v>46-55</c:v>
                </c:pt>
                <c:pt idx="5">
                  <c:v>56-65</c:v>
                </c:pt>
                <c:pt idx="6">
                  <c:v>66-75</c:v>
                </c:pt>
                <c:pt idx="7">
                  <c:v>76-85</c:v>
                </c:pt>
              </c:strCache>
            </c:strRef>
          </c:cat>
          <c:val>
            <c:numRef>
              <c:f>Sheet1!$B$4:$B$12</c:f>
              <c:numCache>
                <c:formatCode>General</c:formatCode>
                <c:ptCount val="8"/>
                <c:pt idx="1">
                  <c:v>2</c:v>
                </c:pt>
                <c:pt idx="2">
                  <c:v>1</c:v>
                </c:pt>
                <c:pt idx="3">
                  <c:v>1</c:v>
                </c:pt>
                <c:pt idx="4">
                  <c:v>2</c:v>
                </c:pt>
                <c:pt idx="5">
                  <c:v>3</c:v>
                </c:pt>
                <c:pt idx="6">
                  <c:v>1</c:v>
                </c:pt>
                <c:pt idx="7">
                  <c:v>6</c:v>
                </c:pt>
              </c:numCache>
            </c:numRef>
          </c:val>
          <c:extLst>
            <c:ext xmlns:c16="http://schemas.microsoft.com/office/drawing/2014/chart" uri="{C3380CC4-5D6E-409C-BE32-E72D297353CC}">
              <c16:uniqueId val="{00000000-B1D6-4E5D-83CD-1845A7B1E199}"/>
            </c:ext>
          </c:extLst>
        </c:ser>
        <c:ser>
          <c:idx val="1"/>
          <c:order val="1"/>
          <c:tx>
            <c:strRef>
              <c:f>Sheet1!$C$3</c:f>
              <c:strCache>
                <c:ptCount val="1"/>
                <c:pt idx="0">
                  <c:v>Count of Scorer1</c:v>
                </c:pt>
              </c:strCache>
            </c:strRef>
          </c:tx>
          <c:spPr>
            <a:solidFill>
              <a:schemeClr val="accent2"/>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Sheet1!$C$4:$C$12</c:f>
              <c:numCache>
                <c:formatCode>General</c:formatCode>
                <c:ptCount val="8"/>
              </c:numCache>
            </c:numRef>
          </c:val>
          <c:extLst>
            <c:ext xmlns:c16="http://schemas.microsoft.com/office/drawing/2014/chart" uri="{C3380CC4-5D6E-409C-BE32-E72D297353CC}">
              <c16:uniqueId val="{00000002-B1D6-4E5D-83CD-1845A7B1E199}"/>
            </c:ext>
          </c:extLst>
        </c:ser>
        <c:ser>
          <c:idx val="2"/>
          <c:order val="2"/>
          <c:tx>
            <c:strRef>
              <c:f>Sheet1!$D$3</c:f>
              <c:strCache>
                <c:ptCount val="1"/>
                <c:pt idx="0">
                  <c:v>Sum of Goal Against</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Sheet1!$A$4:$A$12</c:f>
              <c:strCache>
                <c:ptCount val="8"/>
                <c:pt idx="0">
                  <c:v>11-20</c:v>
                </c:pt>
                <c:pt idx="1">
                  <c:v>21-30</c:v>
                </c:pt>
                <c:pt idx="2">
                  <c:v>31-40</c:v>
                </c:pt>
                <c:pt idx="3">
                  <c:v>41-45</c:v>
                </c:pt>
                <c:pt idx="4">
                  <c:v>46-55</c:v>
                </c:pt>
                <c:pt idx="5">
                  <c:v>56-65</c:v>
                </c:pt>
                <c:pt idx="6">
                  <c:v>66-75</c:v>
                </c:pt>
                <c:pt idx="7">
                  <c:v>76-85</c:v>
                </c:pt>
              </c:strCache>
            </c:strRef>
          </c:cat>
          <c:val>
            <c:numRef>
              <c:f>Sheet1!$D$4:$D$12</c:f>
              <c:numCache>
                <c:formatCode>General</c:formatCode>
                <c:ptCount val="8"/>
                <c:pt idx="0">
                  <c:v>1</c:v>
                </c:pt>
                <c:pt idx="1">
                  <c:v>0</c:v>
                </c:pt>
                <c:pt idx="2">
                  <c:v>0</c:v>
                </c:pt>
                <c:pt idx="3">
                  <c:v>0</c:v>
                </c:pt>
                <c:pt idx="4">
                  <c:v>0</c:v>
                </c:pt>
                <c:pt idx="5">
                  <c:v>1</c:v>
                </c:pt>
                <c:pt idx="6">
                  <c:v>0</c:v>
                </c:pt>
                <c:pt idx="7">
                  <c:v>0</c:v>
                </c:pt>
              </c:numCache>
            </c:numRef>
          </c:val>
          <c:extLst>
            <c:ext xmlns:c16="http://schemas.microsoft.com/office/drawing/2014/chart" uri="{C3380CC4-5D6E-409C-BE32-E72D297353CC}">
              <c16:uniqueId val="{00000003-B1D6-4E5D-83CD-1845A7B1E199}"/>
            </c:ext>
          </c:extLst>
        </c:ser>
        <c:ser>
          <c:idx val="3"/>
          <c:order val="3"/>
          <c:tx>
            <c:strRef>
              <c:f>Sheet1!$E$3</c:f>
              <c:strCache>
                <c:ptCount val="1"/>
                <c:pt idx="0">
                  <c:v>Count of Yellow Card1</c:v>
                </c:pt>
              </c:strCache>
            </c:strRef>
          </c:tx>
          <c:spPr>
            <a:solidFill>
              <a:schemeClr val="accent4"/>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Sheet1!$E$4:$E$12</c:f>
              <c:numCache>
                <c:formatCode>General</c:formatCode>
                <c:ptCount val="8"/>
              </c:numCache>
            </c:numRef>
          </c:val>
          <c:extLst>
            <c:ext xmlns:c16="http://schemas.microsoft.com/office/drawing/2014/chart" uri="{C3380CC4-5D6E-409C-BE32-E72D297353CC}">
              <c16:uniqueId val="{00000004-B1D6-4E5D-83CD-1845A7B1E199}"/>
            </c:ext>
          </c:extLst>
        </c:ser>
        <c:ser>
          <c:idx val="4"/>
          <c:order val="4"/>
          <c:tx>
            <c:strRef>
              <c:f>Sheet1!$F$3</c:f>
              <c:strCache>
                <c:ptCount val="1"/>
                <c:pt idx="0">
                  <c:v>Count of Red Card1</c:v>
                </c:pt>
              </c:strCache>
            </c:strRef>
          </c:tx>
          <c:spPr>
            <a:solidFill>
              <a:schemeClr val="accent5"/>
            </a:solidFill>
            <a:ln>
              <a:noFill/>
            </a:ln>
            <a:effectLst/>
          </c:spPr>
          <c:invertIfNegative val="0"/>
          <c:cat>
            <c:strRef>
              <c:f>Sheet1!$A$4:$A$12</c:f>
              <c:strCache>
                <c:ptCount val="8"/>
                <c:pt idx="0">
                  <c:v>11-20</c:v>
                </c:pt>
                <c:pt idx="1">
                  <c:v>21-30</c:v>
                </c:pt>
                <c:pt idx="2">
                  <c:v>31-40</c:v>
                </c:pt>
                <c:pt idx="3">
                  <c:v>41-45</c:v>
                </c:pt>
                <c:pt idx="4">
                  <c:v>46-55</c:v>
                </c:pt>
                <c:pt idx="5">
                  <c:v>56-65</c:v>
                </c:pt>
                <c:pt idx="6">
                  <c:v>66-75</c:v>
                </c:pt>
                <c:pt idx="7">
                  <c:v>76-85</c:v>
                </c:pt>
              </c:strCache>
            </c:strRef>
          </c:cat>
          <c:val>
            <c:numRef>
              <c:f>Sheet1!$F$4:$F$12</c:f>
              <c:numCache>
                <c:formatCode>General</c:formatCode>
                <c:ptCount val="8"/>
              </c:numCache>
            </c:numRef>
          </c:val>
          <c:extLst>
            <c:ext xmlns:c16="http://schemas.microsoft.com/office/drawing/2014/chart" uri="{C3380CC4-5D6E-409C-BE32-E72D297353CC}">
              <c16:uniqueId val="{00000005-B1D6-4E5D-83CD-1845A7B1E199}"/>
            </c:ext>
          </c:extLst>
        </c:ser>
        <c:dLbls>
          <c:showLegendKey val="0"/>
          <c:showVal val="0"/>
          <c:showCatName val="0"/>
          <c:showSerName val="0"/>
          <c:showPercent val="0"/>
          <c:showBubbleSize val="0"/>
        </c:dLbls>
        <c:gapWidth val="219"/>
        <c:overlap val="-27"/>
        <c:axId val="1482756143"/>
        <c:axId val="1482757583"/>
      </c:barChart>
      <c:catAx>
        <c:axId val="148275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57583"/>
        <c:crosses val="autoZero"/>
        <c:auto val="1"/>
        <c:lblAlgn val="ctr"/>
        <c:lblOffset val="100"/>
        <c:noMultiLvlLbl val="0"/>
      </c:catAx>
      <c:valAx>
        <c:axId val="148275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75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425450</xdr:colOff>
      <xdr:row>0</xdr:row>
      <xdr:rowOff>34924</xdr:rowOff>
    </xdr:from>
    <xdr:to>
      <xdr:col>12</xdr:col>
      <xdr:colOff>539750</xdr:colOff>
      <xdr:row>19</xdr:row>
      <xdr:rowOff>120650</xdr:rowOff>
    </xdr:to>
    <xdr:graphicFrame macro="">
      <xdr:nvGraphicFramePr>
        <xdr:cNvPr id="2" name="Chart 1">
          <a:extLst>
            <a:ext uri="{FF2B5EF4-FFF2-40B4-BE49-F238E27FC236}">
              <a16:creationId xmlns:a16="http://schemas.microsoft.com/office/drawing/2014/main" id="{FBCFA6CE-A0ED-662B-9E9F-EC7AC1DB2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6350</xdr:colOff>
      <xdr:row>0</xdr:row>
      <xdr:rowOff>82550</xdr:rowOff>
    </xdr:from>
    <xdr:to>
      <xdr:col>2</xdr:col>
      <xdr:colOff>349250</xdr:colOff>
      <xdr:row>14</xdr:row>
      <xdr:rowOff>92072</xdr:rowOff>
    </xdr:to>
    <mc:AlternateContent xmlns:mc="http://schemas.openxmlformats.org/markup-compatibility/2006" xmlns:a14="http://schemas.microsoft.com/office/drawing/2010/main">
      <mc:Choice Requires="a14">
        <xdr:graphicFrame macro="">
          <xdr:nvGraphicFramePr>
            <xdr:cNvPr id="3" name="Venue">
              <a:extLst>
                <a:ext uri="{FF2B5EF4-FFF2-40B4-BE49-F238E27FC236}">
                  <a16:creationId xmlns:a16="http://schemas.microsoft.com/office/drawing/2014/main" id="{0F953A2C-ACBE-D0FC-3C76-3F39B1AFF324}"/>
                </a:ext>
              </a:extLst>
            </xdr:cNvPr>
            <xdr:cNvGraphicFramePr/>
          </xdr:nvGraphicFramePr>
          <xdr:xfrm>
            <a:off x="0" y="0"/>
            <a:ext cx="0" cy="0"/>
          </xdr:xfrm>
          <a:graphic>
            <a:graphicData uri="http://schemas.microsoft.com/office/drawing/2010/slicer">
              <sle:slicer xmlns:sle="http://schemas.microsoft.com/office/drawing/2010/slicer" name="Venue"/>
            </a:graphicData>
          </a:graphic>
        </xdr:graphicFrame>
      </mc:Choice>
      <mc:Fallback xmlns="">
        <xdr:sp macro="" textlink="">
          <xdr:nvSpPr>
            <xdr:cNvPr id="0" name=""/>
            <xdr:cNvSpPr>
              <a:spLocks noTextEdit="1"/>
            </xdr:cNvSpPr>
          </xdr:nvSpPr>
          <xdr:spPr>
            <a:xfrm>
              <a:off x="6350" y="82550"/>
              <a:ext cx="2235200" cy="25876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177800</xdr:rowOff>
    </xdr:from>
    <xdr:to>
      <xdr:col>2</xdr:col>
      <xdr:colOff>387350</xdr:colOff>
      <xdr:row>21</xdr:row>
      <xdr:rowOff>69850</xdr:rowOff>
    </xdr:to>
    <mc:AlternateContent xmlns:mc="http://schemas.openxmlformats.org/markup-compatibility/2006" xmlns:a14="http://schemas.microsoft.com/office/drawing/2010/main">
      <mc:Choice Requires="a14">
        <xdr:graphicFrame macro="">
          <xdr:nvGraphicFramePr>
            <xdr:cNvPr id="4" name="Opponent">
              <a:extLst>
                <a:ext uri="{FF2B5EF4-FFF2-40B4-BE49-F238E27FC236}">
                  <a16:creationId xmlns:a16="http://schemas.microsoft.com/office/drawing/2014/main" id="{00B46B67-B2F3-DAFE-4148-FA2F983A52AB}"/>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0" y="1282700"/>
              <a:ext cx="2279650" cy="2654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udio Trabattoni" refreshedDate="45941.435183680558" createdVersion="8" refreshedVersion="8" minRefreshableVersion="3" recordCount="202" xr:uid="{2349878D-F38A-4069-9D18-A115BBCA13A6}">
  <cacheSource type="worksheet">
    <worksheetSource ref="A1:P1048576" sheet="Input"/>
  </cacheSource>
  <cacheFields count="16">
    <cacheField name="Quarter" numFmtId="0">
      <sharedItems containsBlank="1"/>
    </cacheField>
    <cacheField name="All Seasson " numFmtId="0">
      <sharedItems containsBlank="1"/>
    </cacheField>
    <cacheField name="Pre/Seasson" numFmtId="0">
      <sharedItems containsBlank="1"/>
    </cacheField>
    <cacheField name="Venue" numFmtId="0">
      <sharedItems containsBlank="1" count="4">
        <s v="Away"/>
        <s v="Home"/>
        <s v=""/>
        <m/>
      </sharedItems>
    </cacheField>
    <cacheField name="Opponent" numFmtId="0">
      <sharedItems containsBlank="1" count="14">
        <s v="Citrus"/>
        <s v="Compton"/>
        <s v="Long Beach"/>
        <s v="El Camino"/>
        <s v="East LA"/>
        <s v="Moorpark"/>
        <s v="Taft"/>
        <s v="Sand Canyon"/>
        <s v="Fullerton"/>
        <s v="Saddleback"/>
        <s v="IVC"/>
        <s v=""/>
        <m/>
        <s v="Irvine Valley" u="1"/>
      </sharedItems>
    </cacheField>
    <cacheField name="Bin Time" numFmtId="0">
      <sharedItems containsBlank="1" count="12">
        <s v="11-20"/>
        <s v="31-40"/>
        <s v="46-55"/>
        <s v="56-65"/>
        <s v="66-75"/>
        <s v="76-85"/>
        <s v="41-45"/>
        <s v="86-90"/>
        <s v="21-30"/>
        <s v="1-10"/>
        <s v=""/>
        <m/>
      </sharedItems>
    </cacheField>
    <cacheField name="Period" numFmtId="0">
      <sharedItems containsBlank="1"/>
    </cacheField>
    <cacheField name="Date" numFmtId="0">
      <sharedItems containsNonDate="0" containsDate="1" containsString="0" containsBlank="1" minDate="2025-08-29T00:00:00" maxDate="2025-10-11T00:00:00"/>
    </cacheField>
    <cacheField name="Game Time" numFmtId="0">
      <sharedItems containsString="0" containsBlank="1" containsNumber="1" containsInteger="1" minValue="4" maxValue="90"/>
    </cacheField>
    <cacheField name="Sub In1" numFmtId="0">
      <sharedItems containsBlank="1"/>
    </cacheField>
    <cacheField name="Sub Out1" numFmtId="0">
      <sharedItems containsBlank="1"/>
    </cacheField>
    <cacheField name="Goal Against" numFmtId="0">
      <sharedItems containsString="0" containsBlank="1" containsNumber="1" containsInteger="1" minValue="0" maxValue="1"/>
    </cacheField>
    <cacheField name="Scorer1" numFmtId="0">
      <sharedItems containsBlank="1"/>
    </cacheField>
    <cacheField name="Assistant1" numFmtId="0">
      <sharedItems containsBlank="1"/>
    </cacheField>
    <cacheField name="Yellow Card1" numFmtId="0">
      <sharedItems containsBlank="1"/>
    </cacheField>
    <cacheField name="Red Card1" numFmtId="0">
      <sharedItems containsBlank="1"/>
    </cacheField>
  </cacheFields>
  <extLst>
    <ext xmlns:x14="http://schemas.microsoft.com/office/spreadsheetml/2009/9/main" uri="{725AE2AE-9491-48be-B2B4-4EB974FC3084}">
      <x14:pivotCacheDefinition pivotCacheId="5832720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s v="Q1"/>
    <s v="All Seasson"/>
    <s v="Pre-Seasson"/>
    <x v="0"/>
    <x v="0"/>
    <x v="0"/>
    <s v="1st"/>
    <d v="2025-08-29T00:00:00"/>
    <n v="18"/>
    <m/>
    <m/>
    <n v="0"/>
    <s v="Erik Hernandez"/>
    <m/>
    <m/>
    <m/>
  </r>
  <r>
    <s v="Q1"/>
    <s v="All Seasson"/>
    <s v="Pre-Seasson"/>
    <x v="0"/>
    <x v="0"/>
    <x v="1"/>
    <s v="1st"/>
    <d v="2025-08-29T00:00:00"/>
    <n v="32"/>
    <s v="Diego Alcaraz"/>
    <s v="Erubey Bermudez"/>
    <n v="0"/>
    <m/>
    <m/>
    <m/>
    <m/>
  </r>
  <r>
    <s v="Q1"/>
    <s v="All Seasson"/>
    <s v="Pre-Seasson"/>
    <x v="0"/>
    <x v="0"/>
    <x v="1"/>
    <s v="1st"/>
    <d v="2025-08-29T00:00:00"/>
    <n v="35"/>
    <m/>
    <m/>
    <n v="1"/>
    <m/>
    <m/>
    <m/>
    <m/>
  </r>
  <r>
    <s v="Q1"/>
    <s v="All Seasson"/>
    <s v="Pre-Seasson"/>
    <x v="0"/>
    <x v="0"/>
    <x v="1"/>
    <s v="1st"/>
    <d v="2025-08-29T00:00:00"/>
    <n v="39"/>
    <m/>
    <m/>
    <n v="0"/>
    <s v="Diego Alcaraz"/>
    <s v="Brandon Procopio"/>
    <m/>
    <m/>
  </r>
  <r>
    <s v="Q1"/>
    <s v="All Seasson"/>
    <s v="Pre-Seasson"/>
    <x v="0"/>
    <x v="0"/>
    <x v="1"/>
    <s v="1st"/>
    <d v="2025-08-29T00:00:00"/>
    <n v="40"/>
    <s v="Giovanny Villagrana"/>
    <s v="Jacob de la Rosa"/>
    <n v="0"/>
    <m/>
    <m/>
    <m/>
    <m/>
  </r>
  <r>
    <s v="Q1"/>
    <s v="All Seasson"/>
    <s v="Pre-Seasson"/>
    <x v="0"/>
    <x v="0"/>
    <x v="2"/>
    <s v="2nd"/>
    <d v="2025-08-29T00:00:00"/>
    <n v="47"/>
    <m/>
    <m/>
    <n v="0"/>
    <s v="Giovanny Villagrana"/>
    <m/>
    <m/>
    <m/>
  </r>
  <r>
    <s v="Q1"/>
    <s v="All Seasson"/>
    <s v="Pre-Seasson"/>
    <x v="0"/>
    <x v="0"/>
    <x v="3"/>
    <s v="2nd"/>
    <d v="2025-08-29T00:00:00"/>
    <n v="63"/>
    <s v="Victor Enciso"/>
    <s v="Yandel Saucedo"/>
    <n v="0"/>
    <m/>
    <m/>
    <m/>
    <m/>
  </r>
  <r>
    <s v="Q1"/>
    <s v="All Seasson"/>
    <s v="Pre-Seasson"/>
    <x v="0"/>
    <x v="0"/>
    <x v="2"/>
    <s v="2nd"/>
    <d v="2025-08-29T00:00:00"/>
    <n v="49"/>
    <m/>
    <m/>
    <n v="0"/>
    <s v="Joaquin Araneda"/>
    <s v="Carlos Miranda"/>
    <m/>
    <m/>
  </r>
  <r>
    <s v="Q1"/>
    <s v="All Seasson"/>
    <s v="Pre-Seasson"/>
    <x v="0"/>
    <x v="0"/>
    <x v="2"/>
    <s v="2nd"/>
    <d v="2025-08-29T00:00:00"/>
    <n v="55"/>
    <s v="Yandel Saucedo"/>
    <s v="Demian Baldovinos"/>
    <n v="0"/>
    <m/>
    <m/>
    <m/>
    <m/>
  </r>
  <r>
    <s v="Q1"/>
    <s v="All Seasson"/>
    <s v="Pre-Seasson"/>
    <x v="0"/>
    <x v="0"/>
    <x v="2"/>
    <s v="2nd"/>
    <d v="2025-08-29T00:00:00"/>
    <n v="55"/>
    <m/>
    <m/>
    <n v="0"/>
    <s v="Brandon Procopio"/>
    <s v="Diego Alcaraz"/>
    <m/>
    <m/>
  </r>
  <r>
    <s v="Q1"/>
    <s v="All Seasson"/>
    <s v="Pre-Seasson"/>
    <x v="0"/>
    <x v="0"/>
    <x v="4"/>
    <s v="2nd"/>
    <d v="2025-08-29T00:00:00"/>
    <n v="68"/>
    <m/>
    <m/>
    <n v="1"/>
    <m/>
    <m/>
    <m/>
    <m/>
  </r>
  <r>
    <s v="Q1"/>
    <s v="All Seasson"/>
    <s v="Pre-Seasson"/>
    <x v="0"/>
    <x v="0"/>
    <x v="4"/>
    <s v="2nd"/>
    <d v="2025-08-29T00:00:00"/>
    <n v="74"/>
    <s v="Wyatt Lawrence"/>
    <s v="Kleber Aran"/>
    <n v="0"/>
    <m/>
    <m/>
    <m/>
    <m/>
  </r>
  <r>
    <s v="Q1"/>
    <s v="All Seasson"/>
    <s v="Pre-Seasson"/>
    <x v="0"/>
    <x v="0"/>
    <x v="4"/>
    <s v="2nd"/>
    <d v="2025-08-29T00:00:00"/>
    <n v="74"/>
    <s v="Erubey Bermudez"/>
    <s v="Diego Alcaraz"/>
    <n v="0"/>
    <m/>
    <m/>
    <m/>
    <m/>
  </r>
  <r>
    <s v="Q1"/>
    <s v="All Seasson"/>
    <s v="Pre-Seasson"/>
    <x v="0"/>
    <x v="0"/>
    <x v="5"/>
    <s v="2nd"/>
    <d v="2025-08-29T00:00:00"/>
    <n v="84"/>
    <m/>
    <m/>
    <n v="0"/>
    <s v="Matthew Villanueva"/>
    <s v="Erubey Bermudez"/>
    <m/>
    <m/>
  </r>
  <r>
    <s v="Q1"/>
    <s v="All Seasson"/>
    <s v="Pre-Seasson"/>
    <x v="1"/>
    <x v="1"/>
    <x v="1"/>
    <s v="1st"/>
    <d v="2025-09-02T00:00:00"/>
    <n v="32"/>
    <s v="Carlos Miranda"/>
    <s v="Gavin Lee"/>
    <n v="0"/>
    <m/>
    <m/>
    <m/>
    <m/>
  </r>
  <r>
    <s v="Q1"/>
    <s v="All Seasson"/>
    <s v="Pre-Seasson"/>
    <x v="1"/>
    <x v="1"/>
    <x v="1"/>
    <s v="1st"/>
    <d v="2025-09-02T00:00:00"/>
    <n v="37"/>
    <m/>
    <m/>
    <n v="0"/>
    <s v="Isaac Morales"/>
    <s v="Alex Gomez Jr"/>
    <m/>
    <m/>
  </r>
  <r>
    <s v="Q1"/>
    <s v="All Seasson"/>
    <s v="Pre-Seasson"/>
    <x v="1"/>
    <x v="1"/>
    <x v="6"/>
    <s v="1st"/>
    <d v="2025-09-02T00:00:00"/>
    <n v="43"/>
    <m/>
    <m/>
    <n v="1"/>
    <m/>
    <m/>
    <m/>
    <m/>
  </r>
  <r>
    <s v="Q1"/>
    <s v="All Seasson"/>
    <s v="Pre-Seasson"/>
    <x v="1"/>
    <x v="1"/>
    <x v="3"/>
    <s v="2nd"/>
    <d v="2025-09-02T00:00:00"/>
    <n v="57"/>
    <s v="Maddox Budean"/>
    <s v="Jesse Gonzalez"/>
    <n v="0"/>
    <m/>
    <m/>
    <m/>
    <m/>
  </r>
  <r>
    <s v="Q1"/>
    <s v="All Seasson"/>
    <s v="Pre-Seasson"/>
    <x v="1"/>
    <x v="1"/>
    <x v="3"/>
    <s v="2nd"/>
    <d v="2025-09-02T00:00:00"/>
    <n v="60"/>
    <s v="Brandon Procopio"/>
    <s v="Gavin Lee"/>
    <n v="0"/>
    <m/>
    <m/>
    <m/>
    <m/>
  </r>
  <r>
    <s v="Q1"/>
    <s v="All Seasson"/>
    <s v="Pre-Seasson"/>
    <x v="1"/>
    <x v="1"/>
    <x v="4"/>
    <s v="2nd"/>
    <d v="2025-09-02T00:00:00"/>
    <n v="67"/>
    <s v="Victor Enciso"/>
    <s v="Yandel Saucedo"/>
    <n v="0"/>
    <m/>
    <m/>
    <m/>
    <m/>
  </r>
  <r>
    <s v="Q1"/>
    <s v="All Seasson"/>
    <s v="Pre-Seasson"/>
    <x v="1"/>
    <x v="1"/>
    <x v="5"/>
    <s v="2nd"/>
    <d v="2025-09-02T00:00:00"/>
    <n v="77"/>
    <s v="Joshua Villegas "/>
    <s v="Joaquin Araneda"/>
    <n v="0"/>
    <m/>
    <m/>
    <m/>
    <m/>
  </r>
  <r>
    <s v="Q1"/>
    <s v="All Seasson"/>
    <s v="Pre-Seasson"/>
    <x v="1"/>
    <x v="1"/>
    <x v="5"/>
    <s v="2nd"/>
    <d v="2025-09-02T00:00:00"/>
    <n v="82"/>
    <m/>
    <m/>
    <n v="1"/>
    <m/>
    <m/>
    <m/>
    <m/>
  </r>
  <r>
    <s v="Q1"/>
    <s v="All Seasson"/>
    <s v="Pre-Seasson"/>
    <x v="1"/>
    <x v="1"/>
    <x v="5"/>
    <s v="2nd"/>
    <d v="2025-09-02T00:00:00"/>
    <n v="84"/>
    <m/>
    <m/>
    <n v="0"/>
    <s v="Joshua Villegas "/>
    <s v="Giovanny Villagrana"/>
    <m/>
    <m/>
  </r>
  <r>
    <s v="Q1"/>
    <s v="All Seasson"/>
    <s v="Pre-Seasson"/>
    <x v="1"/>
    <x v="1"/>
    <x v="7"/>
    <s v="2nd"/>
    <d v="2025-09-02T00:00:00"/>
    <n v="86"/>
    <s v="Logan Bermudez"/>
    <s v="Victor Enciso"/>
    <n v="0"/>
    <m/>
    <m/>
    <m/>
    <m/>
  </r>
  <r>
    <s v="Q1"/>
    <s v="All Seasson"/>
    <s v="Pre-Seasson"/>
    <x v="1"/>
    <x v="1"/>
    <x v="7"/>
    <s v="2nd"/>
    <d v="2025-09-02T00:00:00"/>
    <n v="87"/>
    <s v="Connor Somers"/>
    <s v="Cristiano Flores"/>
    <n v="0"/>
    <m/>
    <m/>
    <m/>
    <m/>
  </r>
  <r>
    <s v="Q1"/>
    <s v="All Seasson"/>
    <s v="Pre-Seasson"/>
    <x v="1"/>
    <x v="2"/>
    <x v="1"/>
    <s v="1st"/>
    <d v="2025-09-05T00:00:00"/>
    <n v="31"/>
    <s v="Diego Alcaraz"/>
    <s v="Erubey Bermudez"/>
    <n v="0"/>
    <m/>
    <m/>
    <m/>
    <m/>
  </r>
  <r>
    <s v="Q1"/>
    <s v="All Seasson"/>
    <s v="Pre-Seasson"/>
    <x v="1"/>
    <x v="2"/>
    <x v="1"/>
    <s v="1st"/>
    <d v="2025-09-05T00:00:00"/>
    <n v="36"/>
    <s v="Frank Troya"/>
    <s v="Alex Gomez Jr"/>
    <n v="0"/>
    <m/>
    <m/>
    <m/>
    <m/>
  </r>
  <r>
    <s v="Q1"/>
    <s v="All Seasson"/>
    <s v="Pre-Seasson"/>
    <x v="1"/>
    <x v="2"/>
    <x v="6"/>
    <s v="1st"/>
    <d v="2025-09-05T00:00:00"/>
    <n v="44"/>
    <s v="Brandon Procopio"/>
    <s v="Carlos Miranda"/>
    <n v="0"/>
    <m/>
    <m/>
    <m/>
    <m/>
  </r>
  <r>
    <s v="Q1"/>
    <s v="All Seasson"/>
    <s v="Pre-Seasson"/>
    <x v="1"/>
    <x v="2"/>
    <x v="3"/>
    <s v="2nd"/>
    <d v="2025-09-05T00:00:00"/>
    <n v="59"/>
    <m/>
    <m/>
    <n v="1"/>
    <m/>
    <m/>
    <m/>
    <m/>
  </r>
  <r>
    <s v="Q1"/>
    <s v="All Seasson"/>
    <s v="Pre-Seasson"/>
    <x v="1"/>
    <x v="2"/>
    <x v="3"/>
    <s v="2nd"/>
    <d v="2025-09-05T00:00:00"/>
    <n v="60"/>
    <s v="Alex Gomez Jr"/>
    <s v="Frank Troya"/>
    <n v="0"/>
    <m/>
    <m/>
    <m/>
    <m/>
  </r>
  <r>
    <s v="Q1"/>
    <s v="All Seasson"/>
    <s v="Pre-Seasson"/>
    <x v="1"/>
    <x v="2"/>
    <x v="5"/>
    <s v="2nd"/>
    <d v="2025-09-05T00:00:00"/>
    <n v="77"/>
    <s v="Jacob de la Rosa"/>
    <s v="Isaac Morales"/>
    <n v="0"/>
    <m/>
    <m/>
    <m/>
    <m/>
  </r>
  <r>
    <s v="Q1"/>
    <s v="All Seasson"/>
    <s v="Pre-Seasson"/>
    <x v="1"/>
    <x v="2"/>
    <x v="5"/>
    <s v="2nd"/>
    <d v="2025-09-05T00:00:00"/>
    <n v="80"/>
    <m/>
    <m/>
    <n v="0"/>
    <s v="Diego Alcaraz"/>
    <m/>
    <m/>
    <m/>
  </r>
  <r>
    <s v="Q1"/>
    <s v="All Seasson"/>
    <s v="Pre-Seasson"/>
    <x v="1"/>
    <x v="2"/>
    <x v="7"/>
    <s v="2nd"/>
    <d v="2025-09-05T00:00:00"/>
    <n v="89"/>
    <m/>
    <m/>
    <n v="0"/>
    <m/>
    <m/>
    <s v="Giovanny Villagrana"/>
    <m/>
  </r>
  <r>
    <s v="Q1"/>
    <s v="All Seasson"/>
    <s v="Pre-Seasson"/>
    <x v="1"/>
    <x v="2"/>
    <x v="7"/>
    <s v="2nd"/>
    <d v="2025-09-05T00:00:00"/>
    <n v="90"/>
    <m/>
    <m/>
    <n v="1"/>
    <m/>
    <m/>
    <m/>
    <m/>
  </r>
  <r>
    <s v="Q1"/>
    <s v="All Seasson"/>
    <s v="Pre-Seasson"/>
    <x v="0"/>
    <x v="3"/>
    <x v="0"/>
    <s v="1st"/>
    <d v="2025-09-09T00:00:00"/>
    <n v="13"/>
    <s v="Giovanny Villagrana"/>
    <s v="Jacob de la Rosa"/>
    <n v="0"/>
    <m/>
    <m/>
    <m/>
    <m/>
  </r>
  <r>
    <s v="Q1"/>
    <s v="All Seasson"/>
    <s v="Pre-Seasson"/>
    <x v="0"/>
    <x v="3"/>
    <x v="0"/>
    <s v="1st"/>
    <d v="2025-09-09T00:00:00"/>
    <n v="16"/>
    <s v="Jacob de la Rosa"/>
    <s v="Giovanny Villagrana"/>
    <n v="0"/>
    <m/>
    <m/>
    <m/>
    <m/>
  </r>
  <r>
    <s v="Q1"/>
    <s v="All Seasson"/>
    <s v="Pre-Seasson"/>
    <x v="0"/>
    <x v="3"/>
    <x v="0"/>
    <s v="1st"/>
    <d v="2025-09-09T00:00:00"/>
    <n v="20"/>
    <m/>
    <m/>
    <n v="1"/>
    <m/>
    <m/>
    <m/>
    <m/>
  </r>
  <r>
    <s v="Q1"/>
    <s v="All Seasson"/>
    <s v="Pre-Seasson"/>
    <x v="0"/>
    <x v="3"/>
    <x v="8"/>
    <s v="1st"/>
    <d v="2025-09-09T00:00:00"/>
    <n v="24"/>
    <s v="Giovanny Villagrana"/>
    <s v="Jacob de la Rosa"/>
    <n v="0"/>
    <m/>
    <m/>
    <m/>
    <m/>
  </r>
  <r>
    <s v="Q1"/>
    <s v="All Seasson"/>
    <s v="Pre-Seasson"/>
    <x v="0"/>
    <x v="3"/>
    <x v="8"/>
    <s v="1st"/>
    <d v="2025-09-09T00:00:00"/>
    <n v="30"/>
    <s v="Connor Somers"/>
    <s v="Erubey Bermudez"/>
    <n v="0"/>
    <m/>
    <m/>
    <m/>
    <m/>
  </r>
  <r>
    <s v="Q1"/>
    <s v="All Seasson"/>
    <s v="Pre-Seasson"/>
    <x v="0"/>
    <x v="3"/>
    <x v="8"/>
    <s v="1st"/>
    <d v="2025-09-09T00:00:00"/>
    <n v="30"/>
    <s v="Santiago Martinez"/>
    <s v="Gavin Lee"/>
    <n v="0"/>
    <m/>
    <m/>
    <m/>
    <m/>
  </r>
  <r>
    <s v="Q1"/>
    <s v="All Seasson"/>
    <s v="Pre-Seasson"/>
    <x v="0"/>
    <x v="3"/>
    <x v="1"/>
    <s v="1st"/>
    <d v="2025-09-09T00:00:00"/>
    <n v="36"/>
    <s v="Brandon Procopio"/>
    <s v="Erik Hernandez"/>
    <n v="0"/>
    <m/>
    <m/>
    <m/>
    <m/>
  </r>
  <r>
    <s v="Q1"/>
    <s v="All Seasson"/>
    <s v="Pre-Seasson"/>
    <x v="0"/>
    <x v="3"/>
    <x v="1"/>
    <s v="1st"/>
    <d v="2025-09-09T00:00:00"/>
    <n v="36"/>
    <s v="Steven Padilla"/>
    <s v="Isaac Morales"/>
    <n v="0"/>
    <m/>
    <m/>
    <m/>
    <m/>
  </r>
  <r>
    <s v="Q1"/>
    <s v="All Seasson"/>
    <s v="Pre-Seasson"/>
    <x v="0"/>
    <x v="3"/>
    <x v="1"/>
    <s v="1st"/>
    <d v="2025-09-09T00:00:00"/>
    <n v="37"/>
    <m/>
    <m/>
    <n v="0"/>
    <m/>
    <m/>
    <s v="Connor Somers"/>
    <m/>
  </r>
  <r>
    <s v="Q1"/>
    <s v="All Seasson"/>
    <s v="Pre-Seasson"/>
    <x v="0"/>
    <x v="3"/>
    <x v="3"/>
    <s v="2nd"/>
    <d v="2025-09-09T00:00:00"/>
    <n v="64"/>
    <s v="Erik Hernandez"/>
    <s v="Steven Padilla"/>
    <n v="0"/>
    <m/>
    <m/>
    <m/>
    <m/>
  </r>
  <r>
    <s v="Q1"/>
    <s v="All Seasson"/>
    <s v="Pre-Seasson"/>
    <x v="0"/>
    <x v="3"/>
    <x v="3"/>
    <s v="2nd"/>
    <d v="2025-09-09T00:00:00"/>
    <n v="64"/>
    <s v="Alex Gomez Jr"/>
    <s v="Gavin Lee"/>
    <n v="0"/>
    <m/>
    <m/>
    <m/>
    <m/>
  </r>
  <r>
    <s v="Q1"/>
    <s v="All Seasson"/>
    <s v="Pre-Seasson"/>
    <x v="0"/>
    <x v="3"/>
    <x v="4"/>
    <s v="2nd"/>
    <d v="2025-09-09T00:00:00"/>
    <n v="75"/>
    <m/>
    <m/>
    <n v="0"/>
    <s v="Erik Hernandez"/>
    <m/>
    <m/>
    <m/>
  </r>
  <r>
    <s v="Q1"/>
    <s v="All Seasson"/>
    <s v="Pre-Seasson"/>
    <x v="0"/>
    <x v="3"/>
    <x v="7"/>
    <s v="2nd"/>
    <d v="2025-09-09T00:00:00"/>
    <n v="87"/>
    <m/>
    <m/>
    <n v="0"/>
    <m/>
    <m/>
    <s v="Giovanny Villagrana"/>
    <m/>
  </r>
  <r>
    <s v="Q1"/>
    <s v="All Seasson"/>
    <s v="Pre-Seasson"/>
    <x v="0"/>
    <x v="4"/>
    <x v="9"/>
    <s v="1st"/>
    <d v="2025-09-12T00:00:00"/>
    <n v="10"/>
    <m/>
    <m/>
    <n v="0"/>
    <s v="Jesse Gonzalez"/>
    <s v="Erik Hernandez"/>
    <m/>
    <m/>
  </r>
  <r>
    <s v="Q1"/>
    <s v="All Seasson"/>
    <s v="Pre-Seasson"/>
    <x v="0"/>
    <x v="4"/>
    <x v="1"/>
    <s v="1st"/>
    <d v="2025-09-12T00:00:00"/>
    <n v="31"/>
    <s v="Erubey Bermudez"/>
    <s v="Erik Hernandez"/>
    <n v="0"/>
    <m/>
    <m/>
    <m/>
    <m/>
  </r>
  <r>
    <s v="Q1"/>
    <s v="All Seasson"/>
    <s v="Pre-Seasson"/>
    <x v="0"/>
    <x v="4"/>
    <x v="1"/>
    <s v="1st"/>
    <d v="2025-09-12T00:00:00"/>
    <n v="38"/>
    <s v="Jacob de la Rosa"/>
    <s v="Giovanny Villagrana"/>
    <n v="0"/>
    <m/>
    <m/>
    <m/>
    <m/>
  </r>
  <r>
    <s v="Q1"/>
    <s v="All Seasson"/>
    <s v="Pre-Seasson"/>
    <x v="0"/>
    <x v="4"/>
    <x v="6"/>
    <s v="1st"/>
    <d v="2025-09-12T00:00:00"/>
    <n v="41"/>
    <s v="Steven Padilla"/>
    <s v="Diego Alcaraz"/>
    <n v="0"/>
    <m/>
    <m/>
    <m/>
    <m/>
  </r>
  <r>
    <s v="Q1"/>
    <s v="All Seasson"/>
    <s v="Pre-Seasson"/>
    <x v="0"/>
    <x v="4"/>
    <x v="6"/>
    <s v="1st"/>
    <d v="2025-09-12T00:00:00"/>
    <n v="41"/>
    <s v="Brandon Procopio"/>
    <s v="Isaac Morales"/>
    <n v="0"/>
    <m/>
    <m/>
    <m/>
    <m/>
  </r>
  <r>
    <s v="Q1"/>
    <s v="All Seasson"/>
    <s v="Pre-Seasson"/>
    <x v="0"/>
    <x v="4"/>
    <x v="6"/>
    <s v="1st"/>
    <d v="2025-09-12T00:00:00"/>
    <n v="44"/>
    <m/>
    <m/>
    <n v="1"/>
    <m/>
    <m/>
    <m/>
    <m/>
  </r>
  <r>
    <s v="Q1"/>
    <s v="All Seasson"/>
    <s v="Pre-Seasson"/>
    <x v="0"/>
    <x v="4"/>
    <x v="2"/>
    <s v="2nd"/>
    <d v="2025-09-12T00:00:00"/>
    <n v="49"/>
    <s v="Santiago Martinez"/>
    <s v="Diego Alcaraz"/>
    <n v="0"/>
    <m/>
    <m/>
    <m/>
    <m/>
  </r>
  <r>
    <s v="Q1"/>
    <s v="All Seasson"/>
    <s v="Pre-Seasson"/>
    <x v="0"/>
    <x v="4"/>
    <x v="3"/>
    <s v="2nd"/>
    <d v="2025-09-12T00:00:00"/>
    <n v="57"/>
    <m/>
    <m/>
    <n v="0"/>
    <s v="Steven Padilla"/>
    <s v="Brandon Procopio"/>
    <m/>
    <m/>
  </r>
  <r>
    <s v="Q1"/>
    <s v="All Seasson"/>
    <s v="Pre-Seasson"/>
    <x v="0"/>
    <x v="4"/>
    <x v="3"/>
    <s v="2nd"/>
    <d v="2025-09-12T00:00:00"/>
    <n v="58"/>
    <s v="Isaac Morales"/>
    <s v="Brandon Procopio"/>
    <n v="0"/>
    <m/>
    <m/>
    <m/>
    <m/>
  </r>
  <r>
    <s v="Q1"/>
    <s v="All Seasson"/>
    <s v="Pre-Seasson"/>
    <x v="0"/>
    <x v="4"/>
    <x v="4"/>
    <s v="2nd"/>
    <d v="2025-09-12T00:00:00"/>
    <n v="67"/>
    <m/>
    <m/>
    <n v="1"/>
    <m/>
    <m/>
    <m/>
    <m/>
  </r>
  <r>
    <s v="Q1"/>
    <s v="All Seasson"/>
    <s v="Pre-Seasson"/>
    <x v="0"/>
    <x v="4"/>
    <x v="4"/>
    <s v="2nd"/>
    <d v="2025-09-12T00:00:00"/>
    <n v="69"/>
    <s v="Kleber Aran"/>
    <s v="Gavin Lee"/>
    <n v="0"/>
    <m/>
    <m/>
    <m/>
    <m/>
  </r>
  <r>
    <s v="Q1"/>
    <s v="All Seasson"/>
    <s v="Pre-Seasson"/>
    <x v="0"/>
    <x v="4"/>
    <x v="4"/>
    <s v="2nd"/>
    <d v="2025-09-12T00:00:00"/>
    <n v="73"/>
    <m/>
    <m/>
    <n v="0"/>
    <m/>
    <m/>
    <s v="Erubey Bermudez"/>
    <m/>
  </r>
  <r>
    <s v="Q1"/>
    <s v="All Seasson"/>
    <s v="Pre-Seasson"/>
    <x v="0"/>
    <x v="4"/>
    <x v="4"/>
    <s v="2nd"/>
    <d v="2025-09-12T00:00:00"/>
    <n v="75"/>
    <m/>
    <m/>
    <n v="0"/>
    <s v="Isaac Morales"/>
    <s v="Erubey Bermudez"/>
    <m/>
    <m/>
  </r>
  <r>
    <s v="Q1"/>
    <s v="All Seasson"/>
    <s v="Pre-Seasson"/>
    <x v="0"/>
    <x v="4"/>
    <x v="5"/>
    <s v="2nd"/>
    <d v="2025-09-12T00:00:00"/>
    <n v="78"/>
    <m/>
    <m/>
    <n v="0"/>
    <m/>
    <m/>
    <s v="Cristiano Flores"/>
    <m/>
  </r>
  <r>
    <s v="Q1"/>
    <s v="All Seasson"/>
    <s v="Pre-Seasson"/>
    <x v="0"/>
    <x v="4"/>
    <x v="5"/>
    <s v="2nd"/>
    <d v="2025-09-12T00:00:00"/>
    <n v="85"/>
    <m/>
    <m/>
    <n v="0"/>
    <m/>
    <m/>
    <s v="Team"/>
    <m/>
  </r>
  <r>
    <s v="Q1"/>
    <s v="All Seasson"/>
    <s v="Pre-Seasson"/>
    <x v="0"/>
    <x v="4"/>
    <x v="7"/>
    <s v="2nd"/>
    <d v="2025-09-12T00:00:00"/>
    <n v="90"/>
    <m/>
    <m/>
    <n v="0"/>
    <m/>
    <m/>
    <m/>
    <s v="Steven Padilla"/>
  </r>
  <r>
    <s v="Q2"/>
    <s v="All Seasson"/>
    <s v="Pre-Seasson"/>
    <x v="1"/>
    <x v="5"/>
    <x v="8"/>
    <s v="1st"/>
    <d v="2025-09-19T00:00:00"/>
    <n v="25"/>
    <s v="Gavin Lee"/>
    <s v="Santiago Martinez"/>
    <n v="0"/>
    <m/>
    <m/>
    <m/>
    <m/>
  </r>
  <r>
    <s v="Q2"/>
    <s v="All Seasson"/>
    <s v="Pre-Seasson"/>
    <x v="1"/>
    <x v="5"/>
    <x v="8"/>
    <s v="1st"/>
    <d v="2025-09-19T00:00:00"/>
    <n v="25"/>
    <s v="Dominick Resendiz"/>
    <s v="Diego Alcaraz"/>
    <n v="0"/>
    <m/>
    <m/>
    <m/>
    <m/>
  </r>
  <r>
    <s v="Q2"/>
    <s v="All Seasson"/>
    <s v="Pre-Seasson"/>
    <x v="1"/>
    <x v="5"/>
    <x v="8"/>
    <s v="1st"/>
    <d v="2025-09-19T00:00:00"/>
    <n v="25"/>
    <s v="Isaac Morales"/>
    <s v="Alex Gomez Jr"/>
    <n v="0"/>
    <m/>
    <m/>
    <m/>
    <m/>
  </r>
  <r>
    <s v="Q2"/>
    <s v="All Seasson"/>
    <s v="Pre-Seasson"/>
    <x v="1"/>
    <x v="5"/>
    <x v="8"/>
    <s v="1st"/>
    <d v="2025-09-19T00:00:00"/>
    <n v="28"/>
    <m/>
    <m/>
    <n v="0"/>
    <s v="Erick Grimaldo"/>
    <s v="Jesse Gonzalez"/>
    <m/>
    <m/>
  </r>
  <r>
    <s v="Q2"/>
    <s v="All Seasson"/>
    <s v="Pre-Seasson"/>
    <x v="1"/>
    <x v="5"/>
    <x v="1"/>
    <s v="1st"/>
    <d v="2025-09-19T00:00:00"/>
    <n v="35"/>
    <s v="Ezequiel Santana"/>
    <s v="Erubey Bermudez"/>
    <n v="0"/>
    <m/>
    <m/>
    <m/>
    <m/>
  </r>
  <r>
    <s v="Q2"/>
    <s v="All Seasson"/>
    <s v="Pre-Seasson"/>
    <x v="1"/>
    <x v="5"/>
    <x v="1"/>
    <s v="1st"/>
    <d v="2025-09-19T00:00:00"/>
    <n v="38"/>
    <m/>
    <m/>
    <n v="0"/>
    <s v="Jacob de la Rosa"/>
    <s v="Isaac Morales"/>
    <m/>
    <m/>
  </r>
  <r>
    <s v="Q2"/>
    <s v="All Seasson"/>
    <s v="Pre-Seasson"/>
    <x v="1"/>
    <x v="5"/>
    <x v="2"/>
    <s v="2nd"/>
    <d v="2025-09-19T00:00:00"/>
    <n v="47"/>
    <m/>
    <m/>
    <n v="0"/>
    <s v="Isaac Morales"/>
    <s v="Jesse Gonzalez"/>
    <m/>
    <m/>
  </r>
  <r>
    <s v="Q2"/>
    <s v="All Seasson"/>
    <s v="Pre-Seasson"/>
    <x v="1"/>
    <x v="5"/>
    <x v="3"/>
    <s v="2nd"/>
    <d v="2025-09-19T00:00:00"/>
    <n v="57"/>
    <s v="Giovanny Villagrana"/>
    <s v="Jacob de la Rosa"/>
    <n v="0"/>
    <m/>
    <m/>
    <m/>
    <m/>
  </r>
  <r>
    <s v="Q2"/>
    <s v="All Seasson"/>
    <s v="Pre-Seasson"/>
    <x v="1"/>
    <x v="5"/>
    <x v="3"/>
    <s v="2nd"/>
    <d v="2025-09-19T00:00:00"/>
    <n v="57"/>
    <s v="Maddox Budean"/>
    <s v="Jesse Gonzalez"/>
    <n v="0"/>
    <m/>
    <m/>
    <m/>
    <m/>
  </r>
  <r>
    <s v="Q2"/>
    <s v="All Seasson"/>
    <s v="Pre-Seasson"/>
    <x v="1"/>
    <x v="5"/>
    <x v="3"/>
    <s v="2nd"/>
    <d v="2025-09-19T00:00:00"/>
    <n v="60"/>
    <m/>
    <m/>
    <n v="0"/>
    <m/>
    <m/>
    <s v="Javier Carrillo"/>
    <m/>
  </r>
  <r>
    <s v="Q2"/>
    <s v="All Seasson"/>
    <s v="Pre-Seasson"/>
    <x v="1"/>
    <x v="5"/>
    <x v="3"/>
    <s v="2nd"/>
    <d v="2025-09-19T00:00:00"/>
    <n v="62"/>
    <s v="Diego Alcaraz"/>
    <s v="Erick Grimaldo"/>
    <n v="0"/>
    <m/>
    <m/>
    <m/>
    <m/>
  </r>
  <r>
    <s v="Q2"/>
    <s v="All Seasson"/>
    <s v="Pre-Seasson"/>
    <x v="1"/>
    <x v="5"/>
    <x v="3"/>
    <s v="2nd"/>
    <d v="2025-09-19T00:00:00"/>
    <n v="62"/>
    <s v="Yandel Saucedo"/>
    <s v="Victor Enciso"/>
    <n v="0"/>
    <m/>
    <m/>
    <m/>
    <m/>
  </r>
  <r>
    <s v="Q2"/>
    <s v="All Seasson"/>
    <s v="Pre-Seasson"/>
    <x v="1"/>
    <x v="5"/>
    <x v="3"/>
    <s v="2nd"/>
    <d v="2025-09-19T00:00:00"/>
    <n v="62"/>
    <s v="Gavin Lee"/>
    <s v="Javier Carrillo"/>
    <n v="0"/>
    <m/>
    <m/>
    <m/>
    <m/>
  </r>
  <r>
    <s v="Q2"/>
    <s v="All Seasson"/>
    <s v="Pre-Seasson"/>
    <x v="1"/>
    <x v="5"/>
    <x v="4"/>
    <s v="2nd"/>
    <d v="2025-09-19T00:00:00"/>
    <n v="70"/>
    <m/>
    <m/>
    <n v="1"/>
    <m/>
    <m/>
    <m/>
    <m/>
  </r>
  <r>
    <s v="Q2"/>
    <s v="All Seasson"/>
    <s v="Pre-Seasson"/>
    <x v="1"/>
    <x v="5"/>
    <x v="4"/>
    <s v="2nd"/>
    <d v="2025-09-19T00:00:00"/>
    <n v="70"/>
    <s v="Ezequiel Santana"/>
    <s v="Erubey Bermudez"/>
    <n v="0"/>
    <m/>
    <m/>
    <m/>
    <m/>
  </r>
  <r>
    <s v="Q2"/>
    <s v="All Seasson"/>
    <s v="Pre-Seasson"/>
    <x v="1"/>
    <x v="5"/>
    <x v="5"/>
    <s v="2nd"/>
    <d v="2025-09-19T00:00:00"/>
    <n v="76"/>
    <s v="Javier Carrillo"/>
    <s v="Maddox Budean"/>
    <n v="0"/>
    <m/>
    <m/>
    <m/>
    <m/>
  </r>
  <r>
    <s v="Q2"/>
    <s v="All Seasson"/>
    <s v="Pre-Seasson"/>
    <x v="1"/>
    <x v="5"/>
    <x v="7"/>
    <s v="2nd"/>
    <d v="2025-09-19T00:00:00"/>
    <n v="86"/>
    <s v="Joshua Villegas "/>
    <s v="Jacob de la Rosa"/>
    <n v="0"/>
    <m/>
    <m/>
    <m/>
    <m/>
  </r>
  <r>
    <s v="Q2"/>
    <s v="All Seasson"/>
    <s v="Pre-Seasson"/>
    <x v="1"/>
    <x v="5"/>
    <x v="7"/>
    <s v="2nd"/>
    <d v="2025-09-19T00:00:00"/>
    <n v="86"/>
    <m/>
    <m/>
    <n v="1"/>
    <m/>
    <m/>
    <m/>
    <m/>
  </r>
  <r>
    <s v="Q2"/>
    <s v="All Seasson"/>
    <s v="Pre-Seasson"/>
    <x v="0"/>
    <x v="6"/>
    <x v="9"/>
    <s v="1st"/>
    <d v="2025-09-26T00:00:00"/>
    <n v="4"/>
    <m/>
    <m/>
    <n v="0"/>
    <s v="Erubey Bermudez"/>
    <s v="Isaac Morales"/>
    <m/>
    <m/>
  </r>
  <r>
    <s v="Q2"/>
    <s v="All Seasson"/>
    <s v="Pre-Seasson"/>
    <x v="0"/>
    <x v="6"/>
    <x v="0"/>
    <s v="1st"/>
    <d v="2025-09-26T00:00:00"/>
    <n v="20"/>
    <m/>
    <m/>
    <n v="1"/>
    <m/>
    <m/>
    <m/>
    <m/>
  </r>
  <r>
    <s v="Q2"/>
    <s v="All Seasson"/>
    <s v="Pre-Seasson"/>
    <x v="0"/>
    <x v="6"/>
    <x v="8"/>
    <s v="1st"/>
    <d v="2025-09-26T00:00:00"/>
    <n v="30"/>
    <m/>
    <m/>
    <n v="0"/>
    <s v="Jesse Gonzalez"/>
    <s v="Connor Somers"/>
    <m/>
    <m/>
  </r>
  <r>
    <s v="Q2"/>
    <s v="All Seasson"/>
    <s v="Pre-Seasson"/>
    <x v="0"/>
    <x v="6"/>
    <x v="5"/>
    <s v="2nd"/>
    <d v="2025-09-26T00:00:00"/>
    <n v="84"/>
    <m/>
    <m/>
    <n v="1"/>
    <m/>
    <m/>
    <m/>
    <m/>
  </r>
  <r>
    <s v="Q2"/>
    <s v="All Seasson"/>
    <s v="Seasson"/>
    <x v="0"/>
    <x v="7"/>
    <x v="8"/>
    <s v="1st"/>
    <d v="2025-09-30T00:00:00"/>
    <n v="26"/>
    <m/>
    <m/>
    <n v="1"/>
    <m/>
    <m/>
    <m/>
    <m/>
  </r>
  <r>
    <s v="Q2"/>
    <s v="All Seasson"/>
    <s v="Seasson"/>
    <x v="0"/>
    <x v="7"/>
    <x v="1"/>
    <s v="1st"/>
    <d v="2025-09-30T00:00:00"/>
    <n v="32"/>
    <m/>
    <m/>
    <n v="0"/>
    <s v="Isaac Morales"/>
    <m/>
    <m/>
    <m/>
  </r>
  <r>
    <s v="Q2"/>
    <s v="All Seasson"/>
    <s v="Seasson"/>
    <x v="0"/>
    <x v="7"/>
    <x v="1"/>
    <s v="1st"/>
    <d v="2025-09-30T00:00:00"/>
    <n v="32"/>
    <s v="Erick Grimaldo"/>
    <s v="Alex Gomez Jr"/>
    <n v="0"/>
    <m/>
    <m/>
    <m/>
    <m/>
  </r>
  <r>
    <s v="Q2"/>
    <s v="All Seasson"/>
    <s v="Seasson"/>
    <x v="0"/>
    <x v="7"/>
    <x v="1"/>
    <s v="1st"/>
    <d v="2025-09-30T00:00:00"/>
    <n v="32"/>
    <s v="Santiago Martinez"/>
    <s v="Erubey Bermudez"/>
    <n v="0"/>
    <m/>
    <m/>
    <m/>
    <m/>
  </r>
  <r>
    <s v="Q2"/>
    <s v="All Seasson"/>
    <s v="Seasson"/>
    <x v="0"/>
    <x v="7"/>
    <x v="1"/>
    <s v="1st"/>
    <d v="2025-09-30T00:00:00"/>
    <n v="32"/>
    <s v="Brandon Procopio"/>
    <s v="Diego Alcaraz"/>
    <n v="0"/>
    <m/>
    <m/>
    <m/>
    <m/>
  </r>
  <r>
    <s v="Q2"/>
    <s v="All Seasson"/>
    <s v="Seasson"/>
    <x v="0"/>
    <x v="7"/>
    <x v="1"/>
    <s v="1st"/>
    <d v="2025-09-30T00:00:00"/>
    <n v="36"/>
    <m/>
    <m/>
    <n v="0"/>
    <m/>
    <m/>
    <s v="Erick Grimaldo"/>
    <m/>
  </r>
  <r>
    <s v="Q2"/>
    <s v="All Seasson"/>
    <s v="Seasson"/>
    <x v="0"/>
    <x v="7"/>
    <x v="3"/>
    <s v="2nd"/>
    <d v="2025-09-30T00:00:00"/>
    <n v="56"/>
    <m/>
    <m/>
    <n v="0"/>
    <s v="Erick Grimaldo"/>
    <m/>
    <m/>
    <m/>
  </r>
  <r>
    <s v="Q2"/>
    <s v="All Seasson"/>
    <s v="Seasson"/>
    <x v="0"/>
    <x v="7"/>
    <x v="3"/>
    <s v="2nd"/>
    <d v="2025-09-30T00:00:00"/>
    <n v="62"/>
    <s v="Isaac Morales"/>
    <s v="Steven Padilla"/>
    <n v="0"/>
    <m/>
    <m/>
    <m/>
    <m/>
  </r>
  <r>
    <s v="Q2"/>
    <s v="All Seasson"/>
    <s v="Seasson"/>
    <x v="0"/>
    <x v="7"/>
    <x v="3"/>
    <s v="2nd"/>
    <d v="2025-09-30T00:00:00"/>
    <n v="63"/>
    <m/>
    <m/>
    <n v="0"/>
    <s v="Ezequiel Santana"/>
    <s v="Jesse Gonzalez"/>
    <m/>
    <m/>
  </r>
  <r>
    <s v="Q2"/>
    <s v="All Seasson"/>
    <s v="Seasson"/>
    <x v="0"/>
    <x v="7"/>
    <x v="5"/>
    <s v="2nd"/>
    <d v="2025-09-30T00:00:00"/>
    <n v="77"/>
    <s v="Joaquin Araneda"/>
    <s v="Steven Padilla"/>
    <n v="0"/>
    <m/>
    <m/>
    <m/>
    <m/>
  </r>
  <r>
    <s v="Q2"/>
    <s v="All Seasson"/>
    <s v="Seasson"/>
    <x v="0"/>
    <x v="7"/>
    <x v="5"/>
    <s v="2nd"/>
    <d v="2025-09-30T00:00:00"/>
    <n v="78"/>
    <m/>
    <m/>
    <n v="0"/>
    <s v="Joaquin Araneda"/>
    <m/>
    <m/>
    <m/>
  </r>
  <r>
    <s v="Q2"/>
    <s v="All Seasson"/>
    <s v="Seasson"/>
    <x v="0"/>
    <x v="7"/>
    <x v="5"/>
    <s v="2nd"/>
    <d v="2025-09-30T00:00:00"/>
    <n v="80"/>
    <s v="Wyatt Lawrence"/>
    <s v="Alex Gomez Jr"/>
    <n v="0"/>
    <m/>
    <m/>
    <m/>
    <m/>
  </r>
  <r>
    <s v="Q2"/>
    <s v="All Seasson"/>
    <s v="Seasson"/>
    <x v="0"/>
    <x v="7"/>
    <x v="5"/>
    <s v="2nd"/>
    <d v="2025-09-30T00:00:00"/>
    <n v="82"/>
    <s v="Erubey Bermudez"/>
    <s v="Isaac Morales"/>
    <n v="0"/>
    <m/>
    <m/>
    <m/>
    <m/>
  </r>
  <r>
    <s v="Q2"/>
    <s v="All Seasson"/>
    <s v="Seasson"/>
    <x v="1"/>
    <x v="8"/>
    <x v="8"/>
    <s v="1st"/>
    <d v="2025-10-03T00:00:00"/>
    <n v="29"/>
    <s v="Erubey Bermudez"/>
    <s v="Diego Alcaraz"/>
    <n v="0"/>
    <m/>
    <m/>
    <m/>
    <m/>
  </r>
  <r>
    <s v="Q2"/>
    <s v="All Seasson"/>
    <s v="Seasson"/>
    <x v="1"/>
    <x v="8"/>
    <x v="1"/>
    <s v="1st"/>
    <d v="2025-10-03T00:00:00"/>
    <n v="32"/>
    <s v="Erick Grimaldo"/>
    <s v="Brandon Procopio"/>
    <n v="0"/>
    <m/>
    <m/>
    <m/>
    <m/>
  </r>
  <r>
    <s v="Q2"/>
    <s v="All Seasson"/>
    <s v="Seasson"/>
    <x v="1"/>
    <x v="8"/>
    <x v="1"/>
    <s v="1st"/>
    <d v="2025-10-03T00:00:00"/>
    <n v="35"/>
    <s v="Cristiano Flores"/>
    <s v="Alex Gomez Jr"/>
    <n v="0"/>
    <m/>
    <m/>
    <m/>
    <m/>
  </r>
  <r>
    <s v="Q2"/>
    <s v="All Seasson"/>
    <s v="Seasson"/>
    <x v="1"/>
    <x v="8"/>
    <x v="1"/>
    <s v="1st"/>
    <d v="2025-10-03T00:00:00"/>
    <n v="40"/>
    <s v="Ezequiel Santana"/>
    <s v="Isaac Morales"/>
    <n v="0"/>
    <m/>
    <m/>
    <m/>
    <m/>
  </r>
  <r>
    <s v="Q2"/>
    <s v="All Seasson"/>
    <s v="Seasson"/>
    <x v="1"/>
    <x v="8"/>
    <x v="2"/>
    <s v="2nd"/>
    <d v="2025-10-03T00:00:00"/>
    <n v="46"/>
    <s v="Isaac Morales"/>
    <s v="Alex Gomez Jr"/>
    <n v="0"/>
    <m/>
    <m/>
    <m/>
    <m/>
  </r>
  <r>
    <s v="Q2"/>
    <s v="All Seasson"/>
    <s v="Seasson"/>
    <x v="1"/>
    <x v="8"/>
    <x v="2"/>
    <s v="2nd"/>
    <d v="2025-10-03T00:00:00"/>
    <n v="47"/>
    <s v="Alex Gomez Jr"/>
    <s v="Jacob de la Rosa"/>
    <n v="0"/>
    <m/>
    <m/>
    <m/>
    <m/>
  </r>
  <r>
    <s v="Q2"/>
    <s v="All Seasson"/>
    <s v="Seasson"/>
    <x v="1"/>
    <x v="8"/>
    <x v="2"/>
    <s v="2nd"/>
    <d v="2025-10-03T00:00:00"/>
    <n v="50"/>
    <s v="Carlos Miranda"/>
    <s v="Jacob de la Rosa"/>
    <n v="0"/>
    <m/>
    <m/>
    <m/>
    <m/>
  </r>
  <r>
    <s v="Q2"/>
    <s v="All Seasson"/>
    <s v="Seasson"/>
    <x v="1"/>
    <x v="8"/>
    <x v="3"/>
    <s v="2nd"/>
    <d v="2025-10-03T00:00:00"/>
    <n v="56"/>
    <m/>
    <m/>
    <n v="1"/>
    <m/>
    <m/>
    <m/>
    <m/>
  </r>
  <r>
    <s v="Q2"/>
    <s v="All Seasson"/>
    <s v="Seasson"/>
    <x v="1"/>
    <x v="8"/>
    <x v="3"/>
    <s v="2nd"/>
    <d v="2025-10-03T00:00:00"/>
    <n v="60"/>
    <s v="Isaac Morales"/>
    <s v="Ezequiel Santana"/>
    <n v="0"/>
    <m/>
    <m/>
    <m/>
    <m/>
  </r>
  <r>
    <s v="Q2"/>
    <s v="All Seasson"/>
    <s v="Seasson"/>
    <x v="1"/>
    <x v="8"/>
    <x v="3"/>
    <s v="2nd"/>
    <d v="2025-10-03T00:00:00"/>
    <n v="60"/>
    <s v="Isaac Morales"/>
    <s v="Erick Grimaldo"/>
    <n v="0"/>
    <m/>
    <m/>
    <m/>
    <m/>
  </r>
  <r>
    <s v="Q2"/>
    <s v="All Seasson"/>
    <s v="Seasson"/>
    <x v="1"/>
    <x v="8"/>
    <x v="4"/>
    <s v="2nd"/>
    <d v="2025-10-03T00:00:00"/>
    <n v="70"/>
    <s v="Erubey Bermudez"/>
    <s v="Brandon Procopio"/>
    <n v="0"/>
    <m/>
    <m/>
    <m/>
    <m/>
  </r>
  <r>
    <s v="Q2"/>
    <s v="All Seasson"/>
    <s v="Seasson"/>
    <x v="1"/>
    <x v="8"/>
    <x v="4"/>
    <s v="2nd"/>
    <d v="2025-10-03T00:00:00"/>
    <n v="70"/>
    <s v="Carlos Miranda"/>
    <s v="Connor Somers"/>
    <n v="0"/>
    <m/>
    <m/>
    <m/>
    <m/>
  </r>
  <r>
    <s v="Q2"/>
    <s v="All Seasson"/>
    <s v="Seasson"/>
    <x v="1"/>
    <x v="8"/>
    <x v="4"/>
    <s v="2nd"/>
    <d v="2025-10-03T00:00:00"/>
    <n v="70"/>
    <s v="Erubey Bermudez"/>
    <s v="Brandon Procopio"/>
    <n v="0"/>
    <m/>
    <m/>
    <m/>
    <m/>
  </r>
  <r>
    <s v="Q2"/>
    <s v="All Seasson"/>
    <s v="Seasson"/>
    <x v="1"/>
    <x v="8"/>
    <x v="5"/>
    <s v="2nd"/>
    <d v="2025-10-03T00:00:00"/>
    <n v="78"/>
    <s v="Steven Padilla"/>
    <s v="Jacob de la Rosa"/>
    <n v="0"/>
    <m/>
    <m/>
    <m/>
    <m/>
  </r>
  <r>
    <s v="Q2"/>
    <s v="All Seasson"/>
    <s v="Seasson"/>
    <x v="1"/>
    <x v="8"/>
    <x v="5"/>
    <s v="2nd"/>
    <d v="2025-10-03T00:00:00"/>
    <n v="80"/>
    <m/>
    <m/>
    <n v="0"/>
    <s v="Jesse Gonzalez"/>
    <s v="Joaquin Araneda"/>
    <m/>
    <m/>
  </r>
  <r>
    <s v="Q2"/>
    <s v="All Seasson"/>
    <s v="Seasson"/>
    <x v="1"/>
    <x v="8"/>
    <x v="7"/>
    <s v="2nd"/>
    <d v="2025-10-03T00:00:00"/>
    <n v="90"/>
    <s v="Alex Gomez Jr"/>
    <s v="Carlos Miranda"/>
    <n v="0"/>
    <m/>
    <m/>
    <m/>
    <m/>
  </r>
  <r>
    <s v="Q2"/>
    <s v="All Seasson"/>
    <s v="Seasson"/>
    <x v="0"/>
    <x v="9"/>
    <x v="0"/>
    <s v="1st"/>
    <d v="2025-10-07T00:00:00"/>
    <n v="20"/>
    <m/>
    <m/>
    <n v="0"/>
    <m/>
    <m/>
    <s v="Jacob de la Rosa"/>
    <m/>
  </r>
  <r>
    <s v="Q2"/>
    <s v="All Seasson"/>
    <s v="Seasson"/>
    <x v="0"/>
    <x v="9"/>
    <x v="8"/>
    <s v="1st"/>
    <d v="2025-10-07T00:00:00"/>
    <n v="24"/>
    <m/>
    <m/>
    <n v="0"/>
    <s v="Erubey Bermudez"/>
    <s v="Jesse Gonzalez"/>
    <m/>
    <m/>
  </r>
  <r>
    <s v="Q2"/>
    <s v="All Seasson"/>
    <s v="Seasson"/>
    <x v="0"/>
    <x v="9"/>
    <x v="6"/>
    <s v="1st"/>
    <d v="2025-10-07T00:00:00"/>
    <n v="42"/>
    <s v="Brandon Procopio"/>
    <s v="Joshua Martinez"/>
    <n v="0"/>
    <m/>
    <m/>
    <m/>
    <m/>
  </r>
  <r>
    <s v="Q2"/>
    <s v="All Seasson"/>
    <s v="Seasson"/>
    <x v="0"/>
    <x v="9"/>
    <x v="3"/>
    <s v="2nd"/>
    <d v="2025-10-07T00:00:00"/>
    <n v="64"/>
    <s v="Kleber Aran"/>
    <s v="Ezequiel Santana"/>
    <n v="0"/>
    <m/>
    <m/>
    <m/>
    <m/>
  </r>
  <r>
    <s v="Q2"/>
    <s v="All Seasson"/>
    <s v="Seasson"/>
    <x v="0"/>
    <x v="9"/>
    <x v="4"/>
    <s v="2nd"/>
    <d v="2025-10-07T00:00:00"/>
    <n v="68"/>
    <s v="Steven Padilla"/>
    <s v="Ezequiel Santana"/>
    <n v="0"/>
    <m/>
    <m/>
    <m/>
    <m/>
  </r>
  <r>
    <s v="Q2"/>
    <s v="All Seasson"/>
    <s v="Seasson"/>
    <x v="0"/>
    <x v="9"/>
    <x v="4"/>
    <s v="2nd"/>
    <d v="2025-10-07T00:00:00"/>
    <n v="69"/>
    <m/>
    <m/>
    <n v="0"/>
    <m/>
    <m/>
    <s v="Erick Grimaldo"/>
    <m/>
  </r>
  <r>
    <s v="Q2"/>
    <s v="All Seasson"/>
    <s v="Seasson"/>
    <x v="0"/>
    <x v="9"/>
    <x v="4"/>
    <s v="2nd"/>
    <d v="2025-10-07T00:00:00"/>
    <n v="73"/>
    <s v="Giovanny Villagrana"/>
    <s v="Kleber Aran"/>
    <n v="0"/>
    <m/>
    <m/>
    <m/>
    <m/>
  </r>
  <r>
    <s v="Q2"/>
    <s v="All Seasson"/>
    <s v="Seasson"/>
    <x v="0"/>
    <x v="9"/>
    <x v="5"/>
    <s v="2nd"/>
    <d v="2025-10-07T00:00:00"/>
    <n v="78"/>
    <s v="Erubey Bermudez"/>
    <s v="Cristiano Flores"/>
    <n v="0"/>
    <m/>
    <m/>
    <m/>
    <m/>
  </r>
  <r>
    <s v="Q2"/>
    <s v="All Seasson"/>
    <s v="Seasson"/>
    <x v="0"/>
    <x v="9"/>
    <x v="5"/>
    <s v="2nd"/>
    <d v="2025-10-07T00:00:00"/>
    <n v="80"/>
    <m/>
    <m/>
    <n v="0"/>
    <m/>
    <m/>
    <s v="Santiago Martinez"/>
    <m/>
  </r>
  <r>
    <s v="Q2"/>
    <s v="All Seasson"/>
    <s v="Seasson"/>
    <x v="0"/>
    <x v="9"/>
    <x v="7"/>
    <s v="2nd"/>
    <d v="2025-10-07T00:00:00"/>
    <n v="89"/>
    <m/>
    <m/>
    <n v="0"/>
    <s v="Jesse Gonzalez"/>
    <s v="Steven Padilla"/>
    <m/>
    <m/>
  </r>
  <r>
    <s v="Q2"/>
    <s v="All Seasson"/>
    <s v="Seasson"/>
    <x v="0"/>
    <x v="9"/>
    <x v="7"/>
    <s v="2nd"/>
    <d v="2025-10-07T00:00:00"/>
    <n v="90"/>
    <m/>
    <m/>
    <n v="0"/>
    <m/>
    <m/>
    <s v="Demian Baldovinos"/>
    <m/>
  </r>
  <r>
    <s v="Q2"/>
    <s v="All Seasson"/>
    <s v="Seasson"/>
    <x v="0"/>
    <x v="9"/>
    <x v="2"/>
    <s v="2nd"/>
    <d v="2025-10-07T00:00:00"/>
    <n v="53"/>
    <m/>
    <m/>
    <n v="1"/>
    <m/>
    <m/>
    <m/>
    <m/>
  </r>
  <r>
    <s v="Q2"/>
    <s v="All Seasson"/>
    <s v="Seasson"/>
    <x v="1"/>
    <x v="10"/>
    <x v="0"/>
    <s v="1st"/>
    <d v="2025-10-10T00:00:00"/>
    <n v="16"/>
    <m/>
    <m/>
    <n v="1"/>
    <m/>
    <m/>
    <m/>
    <m/>
  </r>
  <r>
    <s v="Q2"/>
    <s v="All Seasson"/>
    <s v="Seasson"/>
    <x v="1"/>
    <x v="10"/>
    <x v="8"/>
    <s v="1st"/>
    <d v="2025-10-10T00:00:00"/>
    <n v="30"/>
    <s v="Brandon Procopio"/>
    <s v="Carlos Miranda"/>
    <n v="0"/>
    <m/>
    <m/>
    <m/>
    <m/>
  </r>
  <r>
    <s v="Q2"/>
    <s v="All Seasson"/>
    <s v="Seasson"/>
    <x v="1"/>
    <x v="10"/>
    <x v="8"/>
    <s v="1st"/>
    <d v="2025-10-10T00:00:00"/>
    <n v="30"/>
    <s v="Erubey Bermudez"/>
    <s v="Carlos Miranda"/>
    <n v="0"/>
    <m/>
    <m/>
    <m/>
    <m/>
  </r>
  <r>
    <s v="Q2"/>
    <s v="All Seasson"/>
    <s v="Seasson"/>
    <x v="1"/>
    <x v="10"/>
    <x v="1"/>
    <s v="1st"/>
    <d v="2025-10-10T00:00:00"/>
    <n v="38"/>
    <s v="Carlos Miranda"/>
    <s v="Dominick Resendiz"/>
    <n v="0"/>
    <m/>
    <m/>
    <m/>
    <m/>
  </r>
  <r>
    <s v="Q2"/>
    <s v="All Seasson"/>
    <s v="Seasson"/>
    <x v="1"/>
    <x v="10"/>
    <x v="6"/>
    <s v="1st"/>
    <d v="2025-10-10T00:00:00"/>
    <n v="41"/>
    <s v="Erick Grimaldo"/>
    <s v="Ezequiel Santana"/>
    <n v="0"/>
    <m/>
    <m/>
    <m/>
    <m/>
  </r>
  <r>
    <s v="Q2"/>
    <s v="All Seasson"/>
    <s v="Seasson"/>
    <x v="1"/>
    <x v="10"/>
    <x v="2"/>
    <s v="2nd"/>
    <d v="2025-10-10T00:00:00"/>
    <n v="48"/>
    <s v="Dominick Resendiz"/>
    <s v="Carlos Miranda"/>
    <n v="0"/>
    <m/>
    <m/>
    <m/>
    <m/>
  </r>
  <r>
    <s v="Q2"/>
    <s v="All Seasson"/>
    <s v="Seasson"/>
    <x v="1"/>
    <x v="10"/>
    <x v="2"/>
    <s v="2nd"/>
    <d v="2025-10-10T00:00:00"/>
    <n v="48"/>
    <s v="Erik Hernandez"/>
    <s v="Santiago Martinez"/>
    <n v="0"/>
    <m/>
    <m/>
    <m/>
    <m/>
  </r>
  <r>
    <s v="Q2"/>
    <s v="All Seasson"/>
    <s v="Seasson"/>
    <x v="1"/>
    <x v="10"/>
    <x v="3"/>
    <s v="2nd"/>
    <d v="2025-10-10T00:00:00"/>
    <n v="58"/>
    <m/>
    <m/>
    <n v="1"/>
    <m/>
    <m/>
    <m/>
    <m/>
  </r>
  <r>
    <s v="Q2"/>
    <s v="All Seasson"/>
    <s v="Seasson"/>
    <x v="1"/>
    <x v="10"/>
    <x v="3"/>
    <s v="2nd"/>
    <d v="2025-10-10T00:00:00"/>
    <n v="62"/>
    <s v="Ezequiel Santana"/>
    <s v="Erick Grimaldo"/>
    <n v="0"/>
    <m/>
    <m/>
    <m/>
    <m/>
  </r>
  <r>
    <s v="Q2"/>
    <s v="All Seasson"/>
    <s v="Seasson"/>
    <x v="1"/>
    <x v="10"/>
    <x v="3"/>
    <s v="2nd"/>
    <d v="2025-10-10T00:00:00"/>
    <n v="62"/>
    <s v="Erubey Bermudez"/>
    <s v="Isaac Morales"/>
    <n v="0"/>
    <m/>
    <m/>
    <m/>
    <m/>
  </r>
  <r>
    <s v="Q2"/>
    <s v="All Seasson"/>
    <s v="Seasson"/>
    <x v="1"/>
    <x v="10"/>
    <x v="3"/>
    <s v="2nd"/>
    <d v="2025-10-10T00:00:00"/>
    <n v="63"/>
    <s v="Diego Alcaraz"/>
    <s v="Alex Gomez Jr"/>
    <n v="0"/>
    <m/>
    <m/>
    <m/>
    <m/>
  </r>
  <r>
    <s v="Q2"/>
    <s v="All Seasson"/>
    <s v="Seasson"/>
    <x v="1"/>
    <x v="10"/>
    <x v="4"/>
    <s v="2nd"/>
    <d v="2025-10-10T00:00:00"/>
    <n v="69"/>
    <s v="Javier Carrillo"/>
    <s v="Cristiano Flores"/>
    <n v="0"/>
    <m/>
    <m/>
    <m/>
    <m/>
  </r>
  <r>
    <s v="Q2"/>
    <s v="All Seasson"/>
    <s v="Seasson"/>
    <x v="1"/>
    <x v="10"/>
    <x v="5"/>
    <s v="2nd"/>
    <d v="2025-10-10T00:00:00"/>
    <n v="76"/>
    <s v="Giovanny Villagrana"/>
    <s v="Javier Carrillo"/>
    <n v="0"/>
    <m/>
    <m/>
    <m/>
    <m/>
  </r>
  <r>
    <s v="Q2"/>
    <s v="All Seasson"/>
    <s v="Seasson"/>
    <x v="1"/>
    <x v="10"/>
    <x v="5"/>
    <s v="2nd"/>
    <d v="2025-10-10T00:00:00"/>
    <n v="76"/>
    <s v="Alex Gomez Jr"/>
    <s v="Jesse Gonzalez"/>
    <n v="0"/>
    <m/>
    <m/>
    <m/>
    <m/>
  </r>
  <r>
    <s v="Q2"/>
    <s v="All Seasson"/>
    <s v="Seasson"/>
    <x v="1"/>
    <x v="10"/>
    <x v="5"/>
    <s v="2nd"/>
    <d v="2025-10-10T00:00:00"/>
    <n v="78"/>
    <s v="Steven Padilla"/>
    <s v="Erubey Bermudez"/>
    <n v="0"/>
    <m/>
    <m/>
    <m/>
    <m/>
  </r>
  <r>
    <s v="Q2"/>
    <s v="All Seasson"/>
    <s v="Seasson"/>
    <x v="1"/>
    <x v="10"/>
    <x v="5"/>
    <s v="2nd"/>
    <d v="2025-10-10T00:00:00"/>
    <n v="78"/>
    <s v="Isaac Morales"/>
    <s v="Ezequiel Santana"/>
    <n v="0"/>
    <m/>
    <m/>
    <m/>
    <m/>
  </r>
  <r>
    <s v="Q2"/>
    <s v="All Seasson"/>
    <s v="Seasson"/>
    <x v="1"/>
    <x v="10"/>
    <x v="5"/>
    <s v="2nd"/>
    <d v="2025-10-10T00:00:00"/>
    <n v="82"/>
    <s v="Connor Somers"/>
    <s v="Diego Alcaraz"/>
    <n v="0"/>
    <m/>
    <m/>
    <m/>
    <m/>
  </r>
  <r>
    <s v="Q2"/>
    <s v="All Seasson"/>
    <s v="Seasson"/>
    <x v="1"/>
    <x v="10"/>
    <x v="5"/>
    <s v="2nd"/>
    <d v="2025-10-10T00:00:00"/>
    <n v="84"/>
    <s v="Carlos Miranda"/>
    <s v="Brandon Procopio"/>
    <n v="0"/>
    <m/>
    <m/>
    <m/>
    <m/>
  </r>
  <r>
    <s v=""/>
    <s v=""/>
    <s v=""/>
    <x v="2"/>
    <x v="11"/>
    <x v="10"/>
    <s v=""/>
    <m/>
    <m/>
    <m/>
    <m/>
    <m/>
    <m/>
    <m/>
    <m/>
    <m/>
  </r>
  <r>
    <s v=""/>
    <s v=""/>
    <s v=""/>
    <x v="2"/>
    <x v="11"/>
    <x v="10"/>
    <s v=""/>
    <m/>
    <m/>
    <m/>
    <m/>
    <m/>
    <m/>
    <m/>
    <m/>
    <m/>
  </r>
  <r>
    <s v=""/>
    <s v=""/>
    <s v=""/>
    <x v="2"/>
    <x v="11"/>
    <x v="10"/>
    <s v=""/>
    <m/>
    <m/>
    <m/>
    <m/>
    <m/>
    <m/>
    <m/>
    <m/>
    <m/>
  </r>
  <r>
    <s v=""/>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s v=""/>
    <s v=""/>
    <x v="2"/>
    <x v="11"/>
    <x v="10"/>
    <s v=""/>
    <m/>
    <m/>
    <m/>
    <m/>
    <m/>
    <m/>
    <m/>
    <m/>
    <m/>
  </r>
  <r>
    <m/>
    <m/>
    <m/>
    <x v="3"/>
    <x v="12"/>
    <x v="11"/>
    <m/>
    <m/>
    <m/>
    <m/>
    <m/>
    <m/>
    <m/>
    <m/>
    <m/>
    <m/>
  </r>
  <r>
    <m/>
    <m/>
    <m/>
    <x v="3"/>
    <x v="12"/>
    <x v="11"/>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DC454D-BDD9-4BD7-A53B-EB201B392CD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2" firstHeaderRow="0" firstDataRow="1" firstDataCol="1"/>
  <pivotFields count="16">
    <pivotField showAll="0"/>
    <pivotField showAll="0"/>
    <pivotField showAll="0"/>
    <pivotField showAll="0">
      <items count="5">
        <item h="1" x="2"/>
        <item h="1" x="0"/>
        <item x="1"/>
        <item h="1" x="3"/>
        <item t="default"/>
      </items>
    </pivotField>
    <pivotField showAll="0">
      <items count="15">
        <item h="1" x="11"/>
        <item h="1" x="0"/>
        <item h="1" x="1"/>
        <item h="1" x="4"/>
        <item h="1" x="3"/>
        <item h="1" x="8"/>
        <item h="1" m="1" x="13"/>
        <item x="10"/>
        <item h="1" x="2"/>
        <item h="1" x="5"/>
        <item h="1" x="9"/>
        <item h="1" x="7"/>
        <item h="1" x="6"/>
        <item h="1" x="12"/>
        <item t="default"/>
      </items>
    </pivotField>
    <pivotField axis="axisRow" showAll="0">
      <items count="13">
        <item x="10"/>
        <item x="9"/>
        <item x="0"/>
        <item x="8"/>
        <item x="1"/>
        <item x="6"/>
        <item x="2"/>
        <item x="3"/>
        <item x="4"/>
        <item x="5"/>
        <item x="7"/>
        <item x="11"/>
        <item t="default"/>
      </items>
    </pivotField>
    <pivotField showAll="0"/>
    <pivotField showAll="0"/>
    <pivotField showAll="0"/>
    <pivotField dataField="1" showAll="0"/>
    <pivotField showAll="0"/>
    <pivotField dataField="1" showAll="0"/>
    <pivotField dataField="1" showAll="0"/>
    <pivotField showAll="0"/>
    <pivotField dataField="1" showAll="0"/>
    <pivotField dataField="1" showAll="0"/>
  </pivotFields>
  <rowFields count="1">
    <field x="5"/>
  </rowFields>
  <rowItems count="9">
    <i>
      <x v="2"/>
    </i>
    <i>
      <x v="3"/>
    </i>
    <i>
      <x v="4"/>
    </i>
    <i>
      <x v="5"/>
    </i>
    <i>
      <x v="6"/>
    </i>
    <i>
      <x v="7"/>
    </i>
    <i>
      <x v="8"/>
    </i>
    <i>
      <x v="9"/>
    </i>
    <i t="grand">
      <x/>
    </i>
  </rowItems>
  <colFields count="1">
    <field x="-2"/>
  </colFields>
  <colItems count="5">
    <i>
      <x/>
    </i>
    <i i="1">
      <x v="1"/>
    </i>
    <i i="2">
      <x v="2"/>
    </i>
    <i i="3">
      <x v="3"/>
    </i>
    <i i="4">
      <x v="4"/>
    </i>
  </colItems>
  <dataFields count="5">
    <dataField name="Count of Sub In1" fld="9" subtotal="count" baseField="0" baseItem="0"/>
    <dataField name="Count of Scorer1" fld="12" subtotal="count" baseField="0" baseItem="0"/>
    <dataField name="Sum of Goal Against" fld="11" baseField="0" baseItem="0"/>
    <dataField name="Count of Yellow Card1" fld="14" subtotal="count" baseField="0" baseItem="0"/>
    <dataField name="Count of Red Card1" fld="15" subtotal="count" baseField="0" baseItem="0"/>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2"/>
          </reference>
        </references>
      </pivotArea>
    </chartFormat>
    <chartFormat chart="0" format="7" series="1">
      <pivotArea type="data" outline="0" fieldPosition="0">
        <references count="1">
          <reference field="4294967294" count="1" selected="0">
            <x v="3"/>
          </reference>
        </references>
      </pivotArea>
    </chartFormat>
    <chartFormat chart="0" format="8" series="1">
      <pivotArea type="data" outline="0" fieldPosition="0">
        <references count="1">
          <reference field="4294967294" count="1" selected="0">
            <x v="4"/>
          </reference>
        </references>
      </pivotArea>
    </chartFormat>
    <chartFormat chart="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ue" xr10:uid="{33D855C3-E865-43FB-9884-C6FF1A2E443B}" sourceName="Venue">
  <pivotTables>
    <pivotTable tabId="4" name="PivotTable1"/>
  </pivotTables>
  <data>
    <tabular pivotCacheId="583272056">
      <items count="4">
        <i x="1" s="1"/>
        <i x="2" nd="1"/>
        <i x="0"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2B49E51C-12C3-4540-851E-D60B5FA5C0CC}" sourceName="Opponent">
  <pivotTables>
    <pivotTable tabId="4" name="PivotTable1"/>
  </pivotTables>
  <data>
    <tabular pivotCacheId="583272056">
      <items count="14">
        <i x="1"/>
        <i x="8"/>
        <i x="10" s="1"/>
        <i x="2"/>
        <i x="5"/>
        <i x="11" nd="1"/>
        <i x="0" nd="1"/>
        <i x="4" nd="1"/>
        <i x="3" nd="1"/>
        <i x="13" nd="1"/>
        <i x="9" nd="1"/>
        <i x="7" nd="1"/>
        <i x="6" nd="1"/>
        <i x="1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ue" xr10:uid="{E6420EFC-3332-4B5C-AE28-69D95C2A5141}" cache="Slicer_Venue" caption="Venue" rowHeight="251883"/>
  <slicer name="Opponent" xr10:uid="{CE90D5D5-C371-40A7-92D3-0FBDF9A23C2F}" cache="Slicer_Opponent" caption="Opponen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DF10B0-5DDF-4069-87C5-436526CB4D01}" name="Table2" displayName="Table2" ref="A1:T202" totalsRowCount="1" headerRowDxfId="43" dataDxfId="41" totalsRowDxfId="39" headerRowBorderDxfId="42" tableBorderDxfId="40" totalsRowBorderDxfId="38">
  <autoFilter ref="A1:T201" xr:uid="{48DF10B0-5DDF-4069-87C5-436526CB4D01}"/>
  <tableColumns count="20">
    <tableColumn id="1" xr3:uid="{A268096B-1927-4101-B98B-0D7493652C52}" name="Quarter" dataDxfId="37" totalsRowDxfId="17"/>
    <tableColumn id="13" xr3:uid="{028285DD-416A-4886-9831-35DF1DDA9CB6}" name="All Seasson " dataDxfId="36" totalsRowDxfId="16">
      <calculatedColumnFormula>IF(C2&lt;&gt;"","All Seasson","")</calculatedColumnFormula>
    </tableColumn>
    <tableColumn id="2" xr3:uid="{4B1C37A2-16B6-4ED3-950A-782316869854}" name="Pre/Seasson" dataDxfId="35" totalsRowDxfId="15">
      <calculatedColumnFormula>IF($H2="", "", _xlfn.XLOOKUP($H2, Data!$O$3:$O$32, Data!$N$3:$N$32,""))</calculatedColumnFormula>
    </tableColumn>
    <tableColumn id="3" xr3:uid="{46CC002F-3984-494C-81A2-73DF161FAF82}" name="Venue" dataDxfId="34" totalsRowDxfId="14">
      <calculatedColumnFormula>IF($H2="", "", _xlfn.XLOOKUP($H2, Data!$O$3:$O$32, Data!$R$3:$R$32,""))</calculatedColumnFormula>
    </tableColumn>
    <tableColumn id="4" xr3:uid="{6928438E-3EEB-41BC-A29C-4370DC19AFDC}" name="Opponent" dataDxfId="33" totalsRowDxfId="13">
      <calculatedColumnFormula>IF($H2="", "", _xlfn.XLOOKUP($H2, Data!$O$3:$O$32, Data!$Q$3:$Q$32,""))</calculatedColumnFormula>
    </tableColumn>
    <tableColumn id="23" xr3:uid="{C982067C-491C-4473-8313-06CDA9655276}" name="Bin Time" dataDxfId="32" totalsRowDxfId="12">
      <calculatedColumnFormula>IF(AND($I2&gt;=1,$I2&lt;=10),"1-10",IF(AND($I2&gt;=11,$I2&lt;=20),"11-20",IF(AND($I2&gt;=21,$I2&lt;=30),"21-30",IF(AND($I2&gt;=31,$I2&lt;=40),"31-40",IF(AND($I2&gt;=41,$I2&lt;=45),"41-45",IF(AND($I2&gt;=46,$I2&lt;=55),"46-55",IF(AND($I2&gt;=56,$I2&lt;=65),"56-65",IF(AND($I2&gt;=66,$I2&lt;=75),"66-75",IF(AND($I2&gt;=76,$I2&lt;=85),"76-85",IF(AND($I2&gt;=86,$I2&lt;=90),"86-90",""))))))))))</calculatedColumnFormula>
    </tableColumn>
    <tableColumn id="22" xr3:uid="{2AAAA91E-A552-4116-8A57-E611FF262D17}" name="Period" dataDxfId="31" totalsRowDxfId="11">
      <calculatedColumnFormula>IF($I2="","",IF($I2&lt;=45,"1st",IF($I2&gt;=46,"2nd","")))</calculatedColumnFormula>
    </tableColumn>
    <tableColumn id="5" xr3:uid="{28D4C01D-8A63-43A2-AAE8-D75075801281}" name="Date" dataDxfId="30" totalsRowDxfId="10"/>
    <tableColumn id="7" xr3:uid="{09A426E4-70E0-41F3-8382-14C92355C7C6}" name="Game Time" dataDxfId="29" totalsRowDxfId="9"/>
    <tableColumn id="12" xr3:uid="{C795C318-DA7E-4946-9A8F-ACF749C8A8FA}" name="Sub In1" dataDxfId="28" totalsRowDxfId="8"/>
    <tableColumn id="8" xr3:uid="{D582F6FA-5052-49F7-B903-40804E337737}" name="Sub Out1" dataDxfId="27"/>
    <tableColumn id="26" xr3:uid="{52E7992D-F302-4686-8981-CC70EE92FEE5}" name="Goal Against" dataDxfId="26"/>
    <tableColumn id="9" xr3:uid="{CEAE0A65-BCC4-4506-80AC-C54202E905D9}" name="Scorer1" dataDxfId="25" totalsRowDxfId="7"/>
    <tableColumn id="10" xr3:uid="{27F26CE4-8778-4439-8374-824AD3F7921E}" name="Assistant1" dataDxfId="24" totalsRowDxfId="6"/>
    <tableColumn id="14" xr3:uid="{5F718CE6-9060-4392-80C8-14D01BDF4570}" name="Yellow Card1" dataDxfId="23" totalsRowDxfId="5"/>
    <tableColumn id="15" xr3:uid="{292190E2-B6CD-428B-AE1C-0F6AA7AE398F}" name="Red Card1" dataDxfId="22" totalsRowDxfId="4"/>
    <tableColumn id="16" xr3:uid="{08685D24-26C2-4EF3-9255-4F78D13D95C2}" name="Sub In2" dataDxfId="21" totalsRowDxfId="3">
      <calculatedColumnFormula>IF(ISBLANK(J2), 0, 1)</calculatedColumnFormula>
    </tableColumn>
    <tableColumn id="19" xr3:uid="{93D95713-965C-4FAE-86E2-5F72EDD0694A}" name="Scorer2" dataDxfId="20" totalsRowDxfId="2">
      <calculatedColumnFormula>IF(ISBLANK(M2), 0, 1)</calculatedColumnFormula>
    </tableColumn>
    <tableColumn id="20" xr3:uid="{452AF03F-7CE7-4555-9118-61F5813074D5}" name="Yellow Card2" dataDxfId="19" totalsRowDxfId="1">
      <calculatedColumnFormula>IF(ISBLANK(O2), 0, 1)</calculatedColumnFormula>
    </tableColumn>
    <tableColumn id="21" xr3:uid="{04FF6498-5D68-44F5-9C5B-397929A8A8CF}" name="Red Card2" dataDxfId="18" totalsRowDxfId="0">
      <calculatedColumnFormula>IF(ISBLANK(P2), 0, 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46C4-5246-4AA9-9C50-73871CD16956}">
  <dimension ref="A1:BE92"/>
  <sheetViews>
    <sheetView workbookViewId="0">
      <selection activeCell="H9" sqref="H9"/>
    </sheetView>
  </sheetViews>
  <sheetFormatPr defaultColWidth="8.90625" defaultRowHeight="14.5" x14ac:dyDescent="0.35"/>
  <cols>
    <col min="1" max="1" width="8.90625" style="1"/>
    <col min="2" max="2" width="20.90625" style="31" customWidth="1"/>
    <col min="3" max="3" width="11.81640625" style="1" customWidth="1"/>
    <col min="4" max="9" width="8.90625" style="1"/>
    <col min="10" max="10" width="12.1796875" style="1" customWidth="1"/>
    <col min="11" max="11" width="8.90625" style="1"/>
    <col min="12" max="12" width="12.453125" style="1" customWidth="1"/>
    <col min="13" max="13" width="9.36328125" style="1" bestFit="1" customWidth="1"/>
    <col min="14" max="14" width="9.36328125" style="1" customWidth="1"/>
    <col min="15" max="15" width="10.1796875" style="1" customWidth="1"/>
    <col min="16" max="16" width="8.90625" style="1"/>
    <col min="17" max="17" width="10" style="1" customWidth="1"/>
    <col min="18" max="18" width="8.90625" style="1"/>
    <col min="19" max="19" width="15.90625" customWidth="1"/>
    <col min="20" max="20" width="15.6328125" customWidth="1"/>
    <col min="21" max="21" width="7.453125" customWidth="1"/>
    <col min="22" max="22" width="17" customWidth="1"/>
    <col min="23" max="23" width="7.453125" customWidth="1"/>
    <col min="24" max="24" width="19.08984375" customWidth="1"/>
    <col min="25" max="25" width="7.453125" customWidth="1"/>
    <col min="26" max="26" width="19.81640625" style="1" customWidth="1"/>
    <col min="27" max="27" width="7.453125" customWidth="1"/>
    <col min="28" max="28" width="14.08984375" style="1" customWidth="1"/>
    <col min="29" max="29" width="7.453125" customWidth="1"/>
    <col min="30" max="30" width="12.6328125" style="1" customWidth="1"/>
    <col min="31" max="31" width="7.453125" customWidth="1"/>
    <col min="32" max="32" width="10.6328125" style="1" customWidth="1"/>
    <col min="33" max="33" width="7.453125" customWidth="1"/>
    <col min="34" max="34" width="10.81640625" style="1" customWidth="1"/>
    <col min="35" max="35" width="9" customWidth="1"/>
    <col min="36" max="36" width="11.36328125" style="1" customWidth="1"/>
    <col min="37" max="37" width="7.453125" customWidth="1"/>
    <col min="38" max="38" width="10.81640625" style="1" customWidth="1"/>
    <col min="39" max="39" width="7.453125" customWidth="1"/>
    <col min="40" max="40" width="10.36328125" style="1" customWidth="1"/>
    <col min="41" max="41" width="7.453125" customWidth="1"/>
    <col min="42" max="42" width="11.90625" style="1" customWidth="1"/>
    <col min="43" max="43" width="12.36328125" style="1" customWidth="1"/>
    <col min="44" max="44" width="11.453125" style="1" customWidth="1"/>
    <col min="45" max="45" width="11" style="1" customWidth="1"/>
    <col min="46" max="46" width="11.6328125" style="1" customWidth="1"/>
    <col min="47" max="16384" width="8.90625" style="1"/>
  </cols>
  <sheetData>
    <row r="1" spans="1:57" x14ac:dyDescent="0.35">
      <c r="B1" s="2" t="s">
        <v>0</v>
      </c>
      <c r="C1" s="3" t="s">
        <v>26</v>
      </c>
    </row>
    <row r="2" spans="1:57" x14ac:dyDescent="0.35">
      <c r="A2" s="7"/>
      <c r="B2" s="32" t="s">
        <v>2</v>
      </c>
      <c r="C2" s="5" t="s">
        <v>3</v>
      </c>
      <c r="D2" s="4"/>
      <c r="E2" s="4"/>
      <c r="F2" s="4"/>
      <c r="G2" s="4"/>
      <c r="H2" s="4" t="s">
        <v>4</v>
      </c>
      <c r="I2" s="4" t="s">
        <v>5</v>
      </c>
      <c r="J2" s="4" t="s">
        <v>6</v>
      </c>
      <c r="K2" s="4" t="s">
        <v>7</v>
      </c>
      <c r="L2" s="4" t="s">
        <v>8</v>
      </c>
      <c r="M2" s="5" t="s">
        <v>9</v>
      </c>
      <c r="N2" s="5" t="s">
        <v>8</v>
      </c>
      <c r="O2" s="5" t="s">
        <v>10</v>
      </c>
      <c r="P2" s="5" t="s">
        <v>11</v>
      </c>
      <c r="Q2" s="5" t="s">
        <v>6</v>
      </c>
      <c r="R2" s="5" t="s">
        <v>5</v>
      </c>
      <c r="S2" s="1"/>
      <c r="T2" s="4"/>
      <c r="U2" s="1"/>
      <c r="V2" s="4"/>
      <c r="W2" s="1"/>
      <c r="X2" s="4"/>
      <c r="Y2" s="1"/>
      <c r="Z2" s="4"/>
      <c r="AA2" s="1"/>
      <c r="AB2" s="4"/>
      <c r="AC2" s="1"/>
      <c r="AD2" s="4"/>
      <c r="BA2" s="6" t="str">
        <f>IF(O25="","",O25)</f>
        <v/>
      </c>
      <c r="BB2" s="6" t="str">
        <f>IF(O26="","",O26)</f>
        <v/>
      </c>
      <c r="BC2" s="6" t="str">
        <f>IF(O27="","",O27)</f>
        <v/>
      </c>
      <c r="BD2" s="6" t="str">
        <f>IF(O28="","",O28)</f>
        <v/>
      </c>
      <c r="BE2" s="6" t="str">
        <f>IF(O29="","",O29)</f>
        <v/>
      </c>
    </row>
    <row r="3" spans="1:57" x14ac:dyDescent="0.35">
      <c r="A3" s="7">
        <v>1</v>
      </c>
      <c r="B3" s="53" t="s">
        <v>42</v>
      </c>
      <c r="C3" s="54" t="s">
        <v>12</v>
      </c>
      <c r="H3" s="1" t="s">
        <v>13</v>
      </c>
      <c r="I3" s="1" t="s">
        <v>14</v>
      </c>
      <c r="J3" s="1" t="s">
        <v>78</v>
      </c>
      <c r="K3" s="1">
        <v>1</v>
      </c>
      <c r="L3" s="1" t="s">
        <v>15</v>
      </c>
      <c r="M3" s="7">
        <v>1</v>
      </c>
      <c r="N3" s="7" t="s">
        <v>15</v>
      </c>
      <c r="O3" s="8">
        <v>45888</v>
      </c>
      <c r="P3" s="7" t="str" cm="1">
        <f t="array" ref="P3">_xlfn.IFS($K3&lt;=6,"Q1",AND($K3&gt;=7,$K3&lt;=12),"Q2",AND($K3&gt;=13,$K3&lt;=18),"Q3",$K3&gt;=19,"Q4")</f>
        <v>Q1</v>
      </c>
      <c r="Q3" s="7" t="str">
        <f>J3</f>
        <v>Rio Hondo</v>
      </c>
      <c r="R3" s="7" t="s">
        <v>14</v>
      </c>
      <c r="S3" s="9"/>
      <c r="T3" s="9"/>
      <c r="U3" s="9"/>
      <c r="V3" s="9"/>
      <c r="W3" s="9"/>
      <c r="X3" s="9"/>
      <c r="Y3" s="9"/>
      <c r="Z3" s="9"/>
      <c r="AA3" s="9"/>
      <c r="AB3" s="9"/>
      <c r="AC3" s="10"/>
      <c r="AD3"/>
    </row>
    <row r="4" spans="1:57" x14ac:dyDescent="0.35">
      <c r="A4" s="7">
        <f t="shared" ref="A4:A55" si="0">IF(B4&lt;&gt;"",A3+1,"")</f>
        <v>2</v>
      </c>
      <c r="B4" s="53" t="s">
        <v>43</v>
      </c>
      <c r="C4" s="54" t="s">
        <v>12</v>
      </c>
      <c r="H4" s="1" t="s">
        <v>18</v>
      </c>
      <c r="I4" s="1" t="s">
        <v>16</v>
      </c>
      <c r="J4" s="1" t="s">
        <v>79</v>
      </c>
      <c r="K4" s="1">
        <v>2</v>
      </c>
      <c r="L4" s="1" t="s">
        <v>19</v>
      </c>
      <c r="M4" s="7">
        <v>2</v>
      </c>
      <c r="N4" s="7" t="s">
        <v>15</v>
      </c>
      <c r="O4" s="8">
        <v>45898</v>
      </c>
      <c r="P4" s="7" t="str" cm="1">
        <f t="array" ref="P4">_xlfn.IFS($K4&lt;=6,"Q1",AND($K4&gt;=7,$K4&lt;=12),"Q2",AND($K4&gt;=13,$K4&lt;=18),"Q3",$K4&gt;=19,"Q4")</f>
        <v>Q1</v>
      </c>
      <c r="Q4" s="7" t="str">
        <f t="shared" ref="Q4:Q10" si="1">J4</f>
        <v>Citrus</v>
      </c>
      <c r="R4" s="7" t="s">
        <v>16</v>
      </c>
      <c r="S4" s="9"/>
      <c r="T4" s="9"/>
      <c r="U4" s="9"/>
      <c r="V4" s="9"/>
      <c r="W4" s="9"/>
      <c r="X4" s="9"/>
      <c r="Y4" s="9"/>
      <c r="Z4" s="9"/>
      <c r="AA4" s="9"/>
      <c r="AB4" s="9"/>
      <c r="AC4" s="10"/>
      <c r="AD4"/>
    </row>
    <row r="5" spans="1:57" x14ac:dyDescent="0.35">
      <c r="A5" s="7">
        <f t="shared" si="0"/>
        <v>3</v>
      </c>
      <c r="B5" s="53" t="s">
        <v>44</v>
      </c>
      <c r="C5" s="54" t="s">
        <v>17</v>
      </c>
      <c r="H5" s="1" t="s">
        <v>21</v>
      </c>
      <c r="I5" s="1" t="s">
        <v>22</v>
      </c>
      <c r="J5" s="1" t="s">
        <v>80</v>
      </c>
      <c r="K5" s="1">
        <v>3</v>
      </c>
      <c r="M5" s="7">
        <v>3</v>
      </c>
      <c r="N5" s="7" t="s">
        <v>15</v>
      </c>
      <c r="O5" s="8">
        <v>45902</v>
      </c>
      <c r="P5" s="7" t="str" cm="1">
        <f t="array" ref="P5">_xlfn.IFS($K5&lt;=6,"Q1",AND($K5&gt;=7,$K5&lt;=12),"Q2",AND($K5&gt;=13,$K5&lt;=18),"Q3",$K5&gt;=19,"Q4")</f>
        <v>Q1</v>
      </c>
      <c r="Q5" s="7" t="str">
        <f t="shared" si="1"/>
        <v>Compton</v>
      </c>
      <c r="R5" s="7" t="s">
        <v>14</v>
      </c>
      <c r="S5" s="9"/>
      <c r="T5" s="9"/>
      <c r="U5" s="9"/>
      <c r="V5" s="9"/>
      <c r="W5" s="9"/>
      <c r="X5" s="9"/>
      <c r="Y5" s="9"/>
      <c r="Z5" s="9"/>
      <c r="AA5" s="9"/>
      <c r="AB5" s="9"/>
      <c r="AC5" s="10"/>
      <c r="AD5"/>
    </row>
    <row r="6" spans="1:57" ht="16" customHeight="1" x14ac:dyDescent="0.35">
      <c r="A6" s="7">
        <f t="shared" si="0"/>
        <v>4</v>
      </c>
      <c r="B6" s="53" t="s">
        <v>45</v>
      </c>
      <c r="C6" s="54" t="s">
        <v>17</v>
      </c>
      <c r="H6" s="1" t="s">
        <v>32</v>
      </c>
      <c r="J6" s="1" t="s">
        <v>35</v>
      </c>
      <c r="K6" s="1">
        <v>4</v>
      </c>
      <c r="M6" s="7">
        <v>4</v>
      </c>
      <c r="N6" s="7" t="s">
        <v>15</v>
      </c>
      <c r="O6" s="8">
        <v>45905</v>
      </c>
      <c r="P6" s="7" t="str" cm="1">
        <f t="array" ref="P6">_xlfn.IFS($K6&lt;=6,"Q1",AND($K6&gt;=7,$K6&lt;=12),"Q2",AND($K6&gt;=13,$K6&lt;=18),"Q3",$K6&gt;=19,"Q4")</f>
        <v>Q1</v>
      </c>
      <c r="Q6" s="7" t="str">
        <f t="shared" si="1"/>
        <v>Long Beach</v>
      </c>
      <c r="R6" s="7" t="s">
        <v>14</v>
      </c>
      <c r="S6" s="9"/>
      <c r="T6" s="9"/>
      <c r="U6" s="9"/>
      <c r="V6" s="9"/>
      <c r="W6" s="9"/>
      <c r="X6" s="9"/>
      <c r="Y6" s="9"/>
      <c r="Z6" s="9"/>
      <c r="AA6" s="9"/>
      <c r="AB6" s="9"/>
      <c r="AC6" s="10"/>
      <c r="AD6"/>
    </row>
    <row r="7" spans="1:57" x14ac:dyDescent="0.35">
      <c r="A7" s="7">
        <f t="shared" si="0"/>
        <v>5</v>
      </c>
      <c r="B7" s="55" t="s">
        <v>46</v>
      </c>
      <c r="C7" s="54" t="s">
        <v>17</v>
      </c>
      <c r="H7" s="1">
        <v>1</v>
      </c>
      <c r="J7" s="1" t="s">
        <v>81</v>
      </c>
      <c r="K7" s="1">
        <v>5</v>
      </c>
      <c r="M7" s="7">
        <v>5</v>
      </c>
      <c r="N7" s="7" t="s">
        <v>15</v>
      </c>
      <c r="O7" s="8">
        <v>45909</v>
      </c>
      <c r="P7" s="7" t="str" cm="1">
        <f t="array" ref="P7">_xlfn.IFS($K7&lt;=6,"Q1",AND($K7&gt;=7,$K7&lt;=12),"Q2",AND($K7&gt;=13,$K7&lt;=18),"Q3",$K7&gt;=19,"Q4")</f>
        <v>Q1</v>
      </c>
      <c r="Q7" s="7" t="str">
        <f t="shared" si="1"/>
        <v>El Camino</v>
      </c>
      <c r="R7" s="7" t="s">
        <v>16</v>
      </c>
      <c r="S7" s="9"/>
      <c r="T7" s="9"/>
      <c r="U7" s="9"/>
      <c r="V7" s="9"/>
      <c r="W7" s="9"/>
      <c r="X7" s="9"/>
      <c r="Y7" s="9"/>
      <c r="Z7" s="9"/>
      <c r="AA7" s="9"/>
      <c r="AB7" s="9"/>
      <c r="AC7" s="10"/>
      <c r="AD7"/>
      <c r="BA7" s="11" t="str">
        <f t="shared" ref="BA7:BA9" si="2">IF(O30="","",O30)</f>
        <v/>
      </c>
    </row>
    <row r="8" spans="1:57" x14ac:dyDescent="0.35">
      <c r="A8" s="7">
        <f t="shared" si="0"/>
        <v>6</v>
      </c>
      <c r="B8" s="53" t="s">
        <v>47</v>
      </c>
      <c r="C8" s="54" t="s">
        <v>17</v>
      </c>
      <c r="H8" s="1">
        <v>0</v>
      </c>
      <c r="J8" s="1" t="s">
        <v>82</v>
      </c>
      <c r="K8" s="1">
        <v>6</v>
      </c>
      <c r="M8" s="7">
        <v>6</v>
      </c>
      <c r="N8" s="7" t="s">
        <v>15</v>
      </c>
      <c r="O8" s="8">
        <v>45912</v>
      </c>
      <c r="P8" s="7" t="str" cm="1">
        <f t="array" ref="P8">_xlfn.IFS($K8&lt;=6,"Q1",AND($K8&gt;=7,$K8&lt;=12),"Q2",AND($K8&gt;=13,$K8&lt;=18),"Q3",$K8&gt;=19,"Q4")</f>
        <v>Q1</v>
      </c>
      <c r="Q8" s="7" t="str">
        <f t="shared" si="1"/>
        <v>East LA</v>
      </c>
      <c r="R8" s="7" t="s">
        <v>16</v>
      </c>
      <c r="S8" s="9"/>
      <c r="T8" s="9"/>
      <c r="U8" s="9"/>
      <c r="V8" s="9"/>
      <c r="W8" s="9"/>
      <c r="X8" s="9"/>
      <c r="Y8" s="9"/>
      <c r="Z8" s="9"/>
      <c r="AA8" s="9"/>
      <c r="AB8" s="9"/>
      <c r="AC8" s="10"/>
      <c r="AD8"/>
      <c r="BA8" s="11" t="str">
        <f t="shared" si="2"/>
        <v/>
      </c>
    </row>
    <row r="9" spans="1:57" x14ac:dyDescent="0.35">
      <c r="A9" s="7">
        <f t="shared" si="0"/>
        <v>7</v>
      </c>
      <c r="B9" s="55" t="s">
        <v>48</v>
      </c>
      <c r="C9" s="54" t="s">
        <v>20</v>
      </c>
      <c r="J9" s="1" t="s">
        <v>83</v>
      </c>
      <c r="K9" s="1">
        <v>7</v>
      </c>
      <c r="M9" s="7">
        <v>7</v>
      </c>
      <c r="N9" s="7" t="s">
        <v>15</v>
      </c>
      <c r="O9" s="8">
        <v>45919</v>
      </c>
      <c r="P9" s="7" t="str" cm="1">
        <f t="array" ref="P9">_xlfn.IFS($K9&lt;=6,"Q1",AND($K9&gt;=7,$K9&lt;=12),"Q2",AND($K9&gt;=13,$K9&lt;=18),"Q3",$K9&gt;=19,"Q4")</f>
        <v>Q2</v>
      </c>
      <c r="Q9" s="7" t="str">
        <f t="shared" si="1"/>
        <v>Moorpark</v>
      </c>
      <c r="R9" s="7" t="s">
        <v>14</v>
      </c>
      <c r="S9" s="9"/>
      <c r="T9" s="9"/>
      <c r="U9" s="9"/>
      <c r="V9" s="9"/>
      <c r="W9" s="9"/>
      <c r="X9" s="9"/>
      <c r="Y9" s="9"/>
      <c r="Z9" s="9"/>
      <c r="AA9" s="9"/>
      <c r="AB9" s="9"/>
      <c r="AC9" s="10"/>
      <c r="AD9"/>
      <c r="BA9" s="11" t="str">
        <f t="shared" si="2"/>
        <v/>
      </c>
    </row>
    <row r="10" spans="1:57" ht="15" thickBot="1" x14ac:dyDescent="0.4">
      <c r="A10" s="7">
        <f t="shared" si="0"/>
        <v>8</v>
      </c>
      <c r="B10" s="55" t="s">
        <v>49</v>
      </c>
      <c r="C10" s="54" t="s">
        <v>23</v>
      </c>
      <c r="J10" s="1" t="s">
        <v>84</v>
      </c>
      <c r="K10" s="1">
        <v>8</v>
      </c>
      <c r="M10" s="12">
        <v>8</v>
      </c>
      <c r="N10" s="12" t="s">
        <v>15</v>
      </c>
      <c r="O10" s="13">
        <v>45926</v>
      </c>
      <c r="P10" s="12" t="s">
        <v>36</v>
      </c>
      <c r="Q10" s="7" t="str">
        <f t="shared" si="1"/>
        <v>Taft</v>
      </c>
      <c r="R10" s="12" t="s">
        <v>16</v>
      </c>
      <c r="S10" s="9"/>
      <c r="T10" s="9"/>
      <c r="U10" s="9"/>
      <c r="V10" s="9"/>
      <c r="W10" s="9"/>
      <c r="X10" s="9"/>
      <c r="Y10" s="9"/>
      <c r="Z10" s="9"/>
      <c r="AA10" s="9"/>
      <c r="AB10" s="9"/>
      <c r="AC10" s="10"/>
      <c r="AD10"/>
    </row>
    <row r="11" spans="1:57" x14ac:dyDescent="0.35">
      <c r="A11" s="7">
        <f t="shared" si="0"/>
        <v>9</v>
      </c>
      <c r="B11" s="53" t="s">
        <v>50</v>
      </c>
      <c r="C11" s="54" t="s">
        <v>23</v>
      </c>
      <c r="J11" s="1" t="s">
        <v>34</v>
      </c>
      <c r="K11" s="1">
        <v>9</v>
      </c>
      <c r="M11" s="15">
        <v>9</v>
      </c>
      <c r="N11" s="16" t="s">
        <v>19</v>
      </c>
      <c r="O11" s="17">
        <v>45930</v>
      </c>
      <c r="P11" s="16" t="str" cm="1">
        <f t="array" ref="P11">_xlfn.IFS($K11&lt;=6,"Q1",AND($K11&gt;=7,$K11&lt;=12),"Q2",AND($K11&gt;=13,$K11&lt;=18),"Q3",$K11&gt;=19,"Q4")</f>
        <v>Q2</v>
      </c>
      <c r="Q11" s="16" t="str">
        <f>J11</f>
        <v>Sand Canyon</v>
      </c>
      <c r="R11" s="18" t="s">
        <v>16</v>
      </c>
      <c r="S11" s="9"/>
      <c r="T11" s="9"/>
      <c r="U11" s="9"/>
      <c r="V11" s="9"/>
      <c r="W11" s="9"/>
      <c r="X11" s="9"/>
      <c r="Y11" s="9"/>
      <c r="Z11" s="9"/>
      <c r="AA11" s="9"/>
      <c r="AB11" s="9"/>
      <c r="AC11" s="9"/>
      <c r="AD11"/>
    </row>
    <row r="12" spans="1:57" x14ac:dyDescent="0.35">
      <c r="A12" s="7">
        <f t="shared" si="0"/>
        <v>10</v>
      </c>
      <c r="B12" s="53" t="s">
        <v>51</v>
      </c>
      <c r="C12" s="54" t="s">
        <v>20</v>
      </c>
      <c r="J12" s="1" t="s">
        <v>25</v>
      </c>
      <c r="K12" s="1">
        <v>10</v>
      </c>
      <c r="M12" s="19">
        <v>10</v>
      </c>
      <c r="N12" s="5" t="s">
        <v>19</v>
      </c>
      <c r="O12" s="20">
        <v>45933</v>
      </c>
      <c r="P12" s="5" t="str" cm="1">
        <f t="array" ref="P12">_xlfn.IFS($K12&lt;=6,"Q1",AND($K12&gt;=7,$K12&lt;=12),"Q2",AND($K12&gt;=13,$K12&lt;=18),"Q3",$K12&gt;=19,"Q4")</f>
        <v>Q2</v>
      </c>
      <c r="Q12" s="5" t="str">
        <f>J12</f>
        <v>Fullerton</v>
      </c>
      <c r="R12" s="21" t="s">
        <v>14</v>
      </c>
      <c r="S12" s="9"/>
      <c r="T12" s="9"/>
      <c r="U12" s="9"/>
      <c r="V12" s="9"/>
      <c r="W12" s="9"/>
      <c r="X12" s="9"/>
      <c r="Y12" s="9"/>
      <c r="Z12" s="9"/>
      <c r="AA12" s="9"/>
      <c r="AB12" s="10"/>
      <c r="AC12" s="9"/>
      <c r="AD12"/>
    </row>
    <row r="13" spans="1:57" x14ac:dyDescent="0.35">
      <c r="A13" s="7">
        <f t="shared" si="0"/>
        <v>11</v>
      </c>
      <c r="B13" s="53" t="s">
        <v>52</v>
      </c>
      <c r="C13" s="54" t="s">
        <v>20</v>
      </c>
      <c r="J13" s="1" t="s">
        <v>1</v>
      </c>
      <c r="K13" s="1">
        <v>11</v>
      </c>
      <c r="M13" s="19">
        <v>11</v>
      </c>
      <c r="N13" s="5" t="s">
        <v>19</v>
      </c>
      <c r="O13" s="20">
        <v>45937</v>
      </c>
      <c r="P13" s="5" t="str" cm="1">
        <f t="array" ref="P13">_xlfn.IFS($K13&lt;=6,"Q1",AND($K13&gt;=7,$K13&lt;=12),"Q2",AND($K13&gt;=13,$K13&lt;=18),"Q3",$K13&gt;=19,"Q4")</f>
        <v>Q2</v>
      </c>
      <c r="Q13" s="5" t="s">
        <v>1</v>
      </c>
      <c r="R13" s="21" t="s">
        <v>16</v>
      </c>
      <c r="S13" s="9"/>
      <c r="T13" s="9"/>
      <c r="U13" s="9"/>
      <c r="V13" s="9"/>
      <c r="W13" s="9"/>
      <c r="X13" s="9"/>
      <c r="Y13" s="9"/>
      <c r="Z13" s="9"/>
      <c r="AA13" s="9"/>
      <c r="AB13" s="9"/>
      <c r="AC13" s="10"/>
      <c r="AD13"/>
    </row>
    <row r="14" spans="1:57" x14ac:dyDescent="0.35">
      <c r="A14" s="7">
        <f t="shared" si="0"/>
        <v>12</v>
      </c>
      <c r="B14" s="56" t="s">
        <v>53</v>
      </c>
      <c r="C14" s="57" t="s">
        <v>23</v>
      </c>
      <c r="J14" s="1" t="s">
        <v>85</v>
      </c>
      <c r="K14" s="1">
        <v>12</v>
      </c>
      <c r="M14" s="19">
        <v>12</v>
      </c>
      <c r="N14" s="5" t="s">
        <v>19</v>
      </c>
      <c r="O14" s="20">
        <v>45940</v>
      </c>
      <c r="P14" s="5" t="str" cm="1">
        <f t="array" ref="P14">_xlfn.IFS($K14&lt;=6,"Q1",AND($K14&gt;=7,$K14&lt;=12),"Q2",AND($K14&gt;=13,$K14&lt;=18),"Q3",$K14&gt;=19,"Q4")</f>
        <v>Q2</v>
      </c>
      <c r="Q14" s="5" t="str">
        <f t="shared" ref="Q14" si="3">J14</f>
        <v>IVC</v>
      </c>
      <c r="R14" s="21" t="s">
        <v>14</v>
      </c>
      <c r="S14" s="9"/>
      <c r="T14" s="9"/>
      <c r="U14" s="9"/>
      <c r="V14" s="9"/>
      <c r="W14" s="9"/>
      <c r="X14" s="9"/>
      <c r="Y14" s="9"/>
      <c r="Z14" s="9"/>
      <c r="AA14" s="9"/>
      <c r="AB14" s="9"/>
      <c r="AC14" s="9"/>
      <c r="AD14" s="10"/>
    </row>
    <row r="15" spans="1:57" x14ac:dyDescent="0.35">
      <c r="A15" s="7">
        <f t="shared" si="0"/>
        <v>13</v>
      </c>
      <c r="B15" s="58" t="s">
        <v>54</v>
      </c>
      <c r="C15" s="57" t="s">
        <v>23</v>
      </c>
      <c r="J15" s="1" t="s">
        <v>86</v>
      </c>
      <c r="K15" s="1">
        <v>13</v>
      </c>
      <c r="M15" s="19">
        <v>13</v>
      </c>
      <c r="N15" s="5" t="s">
        <v>19</v>
      </c>
      <c r="O15" s="20">
        <v>45944</v>
      </c>
      <c r="P15" s="5" t="str" cm="1">
        <f t="array" ref="P15">_xlfn.IFS($K15&lt;=6,"Q1",AND($K15&gt;=7,$K15&lt;=12),"Q2",AND($K15&gt;=13,$K15&lt;=18),"Q3",$K15&gt;=19,"Q4")</f>
        <v>Q3</v>
      </c>
      <c r="Q15" s="5" t="s">
        <v>86</v>
      </c>
      <c r="R15" s="21" t="s">
        <v>16</v>
      </c>
    </row>
    <row r="16" spans="1:57" x14ac:dyDescent="0.35">
      <c r="A16" s="7">
        <f t="shared" si="0"/>
        <v>14</v>
      </c>
      <c r="B16" s="56" t="s">
        <v>55</v>
      </c>
      <c r="C16" s="57" t="s">
        <v>23</v>
      </c>
      <c r="J16" s="1" t="s">
        <v>24</v>
      </c>
      <c r="K16" s="1">
        <v>14</v>
      </c>
      <c r="M16" s="19">
        <v>14</v>
      </c>
      <c r="N16" s="5" t="s">
        <v>19</v>
      </c>
      <c r="O16" s="20">
        <v>45947</v>
      </c>
      <c r="P16" s="5" t="str" cm="1">
        <f t="array" ref="P16">_xlfn.IFS($K16&lt;=6,"Q1",AND($K16&gt;=7,$K16&lt;=12),"Q2",AND($K16&gt;=13,$K16&lt;=18),"Q3",$K16&gt;=19,"Q4")</f>
        <v>Q3</v>
      </c>
      <c r="Q16" s="5" t="str">
        <f t="shared" ref="Q16" si="4">J16</f>
        <v>OCC</v>
      </c>
      <c r="R16" s="21" t="s">
        <v>14</v>
      </c>
    </row>
    <row r="17" spans="1:19" x14ac:dyDescent="0.35">
      <c r="A17" s="7">
        <f t="shared" si="0"/>
        <v>15</v>
      </c>
      <c r="B17" s="59" t="s">
        <v>56</v>
      </c>
      <c r="C17" s="60" t="s">
        <v>17</v>
      </c>
      <c r="J17" s="1" t="s">
        <v>26</v>
      </c>
      <c r="K17" s="1">
        <v>15</v>
      </c>
      <c r="M17" s="19">
        <v>15</v>
      </c>
      <c r="N17" s="5" t="s">
        <v>19</v>
      </c>
      <c r="O17" s="20">
        <v>45951</v>
      </c>
      <c r="P17" s="5" t="str" cm="1">
        <f t="array" ref="P17">_xlfn.IFS($K17&lt;=6,"Q1",AND($K17&gt;=7,$K17&lt;=12),"Q2",AND($K17&gt;=13,$K17&lt;=18),"Q3",$K17&gt;=19,"Q4")</f>
        <v>Q3</v>
      </c>
      <c r="Q17" s="5" t="s">
        <v>26</v>
      </c>
      <c r="R17" s="21" t="s">
        <v>14</v>
      </c>
    </row>
    <row r="18" spans="1:19" x14ac:dyDescent="0.35">
      <c r="A18" s="7">
        <f t="shared" si="0"/>
        <v>16</v>
      </c>
      <c r="B18" s="59" t="s">
        <v>57</v>
      </c>
      <c r="C18" s="60" t="s">
        <v>23</v>
      </c>
      <c r="K18" s="1">
        <v>16</v>
      </c>
      <c r="M18" s="19">
        <v>16</v>
      </c>
      <c r="N18" s="23" t="s">
        <v>19</v>
      </c>
      <c r="O18" s="24">
        <v>45954</v>
      </c>
      <c r="P18" s="23" t="str" cm="1">
        <f t="array" ref="P18">_xlfn.IFS($K18&lt;=6,"Q1",AND($K18&gt;=7,$K18&lt;=12),"Q2",AND($K18&gt;=13,$K18&lt;=18),"Q3",$K18&gt;=19,"Q4")</f>
        <v>Q3</v>
      </c>
      <c r="Q18" s="23" t="str">
        <f>Q11</f>
        <v>Sand Canyon</v>
      </c>
      <c r="R18" s="14" t="str">
        <f>IF($R11="Home","Away",IF($R11="Away","Home", $R11))</f>
        <v>Home</v>
      </c>
      <c r="S18" t="s">
        <v>27</v>
      </c>
    </row>
    <row r="19" spans="1:19" x14ac:dyDescent="0.35">
      <c r="A19" s="7">
        <f t="shared" si="0"/>
        <v>17</v>
      </c>
      <c r="B19" s="59" t="s">
        <v>58</v>
      </c>
      <c r="C19" s="60" t="s">
        <v>20</v>
      </c>
      <c r="K19" s="1">
        <v>17</v>
      </c>
      <c r="M19" s="19">
        <v>17</v>
      </c>
      <c r="N19" s="23" t="s">
        <v>19</v>
      </c>
      <c r="O19" s="24">
        <v>45958</v>
      </c>
      <c r="P19" s="23" t="str" cm="1">
        <f t="array" ref="P19">_xlfn.IFS($K19&lt;=6,"Q1",AND($K19&gt;=7,$K19&lt;=12),"Q2",AND($K19&gt;=13,$K19&lt;=18),"Q3",$K19&gt;=19,"Q4")</f>
        <v>Q3</v>
      </c>
      <c r="Q19" s="23" t="str">
        <f t="shared" ref="Q19:Q24" si="5">Q12</f>
        <v>Fullerton</v>
      </c>
      <c r="R19" s="14" t="str">
        <f t="shared" ref="R19:R24" si="6">IF($R12="Home","Away",IF($R12="Away","Home", $R12))</f>
        <v>Away</v>
      </c>
    </row>
    <row r="20" spans="1:19" x14ac:dyDescent="0.35">
      <c r="A20" s="7">
        <f t="shared" si="0"/>
        <v>18</v>
      </c>
      <c r="B20" s="59" t="s">
        <v>59</v>
      </c>
      <c r="C20" s="60" t="s">
        <v>23</v>
      </c>
      <c r="K20" s="1">
        <v>18</v>
      </c>
      <c r="M20" s="19">
        <v>18</v>
      </c>
      <c r="N20" s="23" t="s">
        <v>19</v>
      </c>
      <c r="O20" s="24">
        <v>45961</v>
      </c>
      <c r="P20" s="23" t="str" cm="1">
        <f t="array" ref="P20">_xlfn.IFS($K20&lt;=6,"Q1",AND($K20&gt;=7,$K20&lt;=12),"Q2",AND($K20&gt;=13,$K20&lt;=18),"Q3",$K20&gt;=19,"Q4")</f>
        <v>Q3</v>
      </c>
      <c r="Q20" s="23" t="str">
        <f t="shared" si="5"/>
        <v>Saddleback</v>
      </c>
      <c r="R20" s="14" t="str">
        <f t="shared" si="6"/>
        <v>Home</v>
      </c>
      <c r="S20" s="9"/>
    </row>
    <row r="21" spans="1:19" x14ac:dyDescent="0.35">
      <c r="A21" s="7">
        <f t="shared" si="0"/>
        <v>19</v>
      </c>
      <c r="B21" s="59" t="s">
        <v>60</v>
      </c>
      <c r="C21" s="60" t="s">
        <v>61</v>
      </c>
      <c r="K21" s="1">
        <v>19</v>
      </c>
      <c r="M21" s="19">
        <v>19</v>
      </c>
      <c r="N21" s="23" t="s">
        <v>19</v>
      </c>
      <c r="O21" s="24">
        <v>45965</v>
      </c>
      <c r="P21" s="23" t="str" cm="1">
        <f t="array" ref="P21">_xlfn.IFS($K21&lt;=6,"Q1",AND($K21&gt;=7,$K21&lt;=12),"Q2",AND($K21&gt;=13,$K21&lt;=18),"Q3",$K21&gt;=19,"Q4")</f>
        <v>Q4</v>
      </c>
      <c r="Q21" s="23" t="str">
        <f t="shared" si="5"/>
        <v>IVC</v>
      </c>
      <c r="R21" s="14" t="str">
        <f t="shared" si="6"/>
        <v>Away</v>
      </c>
      <c r="S21" s="9"/>
    </row>
    <row r="22" spans="1:19" x14ac:dyDescent="0.35">
      <c r="A22" s="7">
        <f t="shared" si="0"/>
        <v>20</v>
      </c>
      <c r="B22" s="59" t="s">
        <v>62</v>
      </c>
      <c r="C22" s="60" t="s">
        <v>17</v>
      </c>
      <c r="K22" s="1">
        <v>20</v>
      </c>
      <c r="M22" s="19">
        <v>20</v>
      </c>
      <c r="N22" s="23" t="s">
        <v>19</v>
      </c>
      <c r="O22" s="24">
        <v>45968</v>
      </c>
      <c r="P22" s="23" t="str" cm="1">
        <f t="array" ref="P22">_xlfn.IFS($K22&lt;=6,"Q1",AND($K22&gt;=7,$K22&lt;=12),"Q2",AND($K22&gt;=13,$K22&lt;=18),"Q3",$K22&gt;=19,"Q4")</f>
        <v>Q4</v>
      </c>
      <c r="Q22" s="23" t="str">
        <f t="shared" si="5"/>
        <v>GoldenWest</v>
      </c>
      <c r="R22" s="14" t="str">
        <f t="shared" si="6"/>
        <v>Home</v>
      </c>
      <c r="S22" s="9"/>
    </row>
    <row r="23" spans="1:19" x14ac:dyDescent="0.35">
      <c r="A23" s="7">
        <f t="shared" si="0"/>
        <v>21</v>
      </c>
      <c r="B23" s="61" t="s">
        <v>63</v>
      </c>
      <c r="C23" s="60" t="s">
        <v>23</v>
      </c>
      <c r="K23" s="1">
        <v>21</v>
      </c>
      <c r="M23" s="19">
        <v>21</v>
      </c>
      <c r="N23" s="23" t="s">
        <v>19</v>
      </c>
      <c r="O23" s="24">
        <v>45973</v>
      </c>
      <c r="P23" s="23" t="str" cm="1">
        <f t="array" ref="P23">_xlfn.IFS($K23&lt;=6,"Q1",AND($K23&gt;=7,$K23&lt;=12),"Q2",AND($K23&gt;=13,$K23&lt;=18),"Q3",$K23&gt;=19,"Q4")</f>
        <v>Q4</v>
      </c>
      <c r="Q23" s="23" t="str">
        <f t="shared" si="5"/>
        <v>OCC</v>
      </c>
      <c r="R23" s="14" t="str">
        <f t="shared" si="6"/>
        <v>Away</v>
      </c>
      <c r="S23" s="9"/>
    </row>
    <row r="24" spans="1:19" ht="15" thickBot="1" x14ac:dyDescent="0.4">
      <c r="A24" s="7">
        <f t="shared" si="0"/>
        <v>22</v>
      </c>
      <c r="B24" s="62" t="s">
        <v>64</v>
      </c>
      <c r="C24" s="63" t="s">
        <v>23</v>
      </c>
      <c r="K24" s="1">
        <v>22</v>
      </c>
      <c r="M24" s="25">
        <v>22</v>
      </c>
      <c r="N24" s="26" t="s">
        <v>19</v>
      </c>
      <c r="O24" s="27">
        <v>45975</v>
      </c>
      <c r="P24" s="26" t="str" cm="1">
        <f t="array" ref="P24">_xlfn.IFS($K24&lt;=6,"Q1",AND($K24&gt;=7,$K24&lt;=12),"Q2",AND($K24&gt;=13,$K24&lt;=18),"Q3",$K24&gt;=19,"Q4")</f>
        <v>Q4</v>
      </c>
      <c r="Q24" s="26" t="str">
        <f t="shared" si="5"/>
        <v>Santa Ana</v>
      </c>
      <c r="R24" s="22" t="str">
        <f t="shared" si="6"/>
        <v>Away</v>
      </c>
      <c r="S24" s="9"/>
    </row>
    <row r="25" spans="1:19" x14ac:dyDescent="0.35">
      <c r="A25" s="7">
        <f t="shared" si="0"/>
        <v>23</v>
      </c>
      <c r="B25" s="64" t="s">
        <v>65</v>
      </c>
      <c r="C25" s="63" t="s">
        <v>23</v>
      </c>
      <c r="K25" s="1">
        <v>23</v>
      </c>
      <c r="M25" s="28">
        <v>23</v>
      </c>
      <c r="N25" s="28"/>
      <c r="O25" s="29"/>
      <c r="P25" s="28" t="str" cm="1">
        <f t="array" ref="P25">_xlfn.IFS($K25&lt;=6,"Q1",AND($K25&gt;=7,$K25&lt;=12),"Q2",AND($K25&gt;=13,$K25&lt;=18),"Q3",$K25&gt;=19,"Q4")</f>
        <v>Q4</v>
      </c>
      <c r="Q25" s="28"/>
      <c r="R25" s="28"/>
      <c r="S25" s="9"/>
    </row>
    <row r="26" spans="1:19" x14ac:dyDescent="0.35">
      <c r="A26" s="7">
        <f t="shared" si="0"/>
        <v>24</v>
      </c>
      <c r="B26" s="62" t="s">
        <v>66</v>
      </c>
      <c r="C26" s="63" t="s">
        <v>20</v>
      </c>
      <c r="K26" s="1">
        <v>24</v>
      </c>
      <c r="M26" s="7">
        <v>24</v>
      </c>
      <c r="N26" s="7"/>
      <c r="O26" s="8"/>
      <c r="P26" s="7" t="str" cm="1">
        <f t="array" ref="P26">_xlfn.IFS($K26&lt;=6,"Q1",AND($K26&gt;=7,$K26&lt;=12),"Q2",AND($K26&gt;=13,$K26&lt;=18),"Q3",$K26&gt;=19,"Q4")</f>
        <v>Q4</v>
      </c>
      <c r="Q26" s="7"/>
      <c r="R26" s="7"/>
      <c r="S26" s="9"/>
    </row>
    <row r="27" spans="1:19" x14ac:dyDescent="0.35">
      <c r="A27" s="7">
        <f t="shared" si="0"/>
        <v>25</v>
      </c>
      <c r="B27" s="62" t="s">
        <v>67</v>
      </c>
      <c r="C27" s="63" t="s">
        <v>17</v>
      </c>
      <c r="K27" s="1">
        <v>25</v>
      </c>
      <c r="M27" s="7">
        <v>25</v>
      </c>
      <c r="N27" s="7"/>
      <c r="O27" s="8"/>
      <c r="P27" s="7" t="str" cm="1">
        <f t="array" ref="P27">_xlfn.IFS($K27&lt;=6,"Q1",AND($K27&gt;=7,$K27&lt;=12),"Q2",AND($K27&gt;=13,$K27&lt;=18),"Q3",$K27&gt;=19,"Q4")</f>
        <v>Q4</v>
      </c>
      <c r="Q27" s="7"/>
      <c r="R27" s="7"/>
      <c r="S27" s="9"/>
    </row>
    <row r="28" spans="1:19" x14ac:dyDescent="0.35">
      <c r="A28" s="7">
        <f t="shared" si="0"/>
        <v>26</v>
      </c>
      <c r="B28" s="62" t="s">
        <v>68</v>
      </c>
      <c r="C28" s="63" t="s">
        <v>17</v>
      </c>
      <c r="K28" s="1">
        <v>26</v>
      </c>
      <c r="M28" s="7">
        <v>26</v>
      </c>
      <c r="N28" s="7"/>
      <c r="O28" s="8"/>
      <c r="P28" s="7" t="str" cm="1">
        <f t="array" ref="P28">_xlfn.IFS($K28&lt;=6,"Q1",AND($K28&gt;=7,$K28&lt;=12),"Q2",AND($K28&gt;=13,$K28&lt;=18),"Q3",$K28&gt;=19,"Q4")</f>
        <v>Q4</v>
      </c>
      <c r="Q28" s="7"/>
      <c r="R28" s="7"/>
      <c r="S28" s="9"/>
    </row>
    <row r="29" spans="1:19" x14ac:dyDescent="0.35">
      <c r="A29" s="7">
        <f t="shared" si="0"/>
        <v>27</v>
      </c>
      <c r="B29" s="62" t="s">
        <v>69</v>
      </c>
      <c r="C29" s="63" t="s">
        <v>23</v>
      </c>
      <c r="K29" s="1">
        <v>27</v>
      </c>
      <c r="M29" s="7">
        <v>27</v>
      </c>
      <c r="N29" s="7"/>
      <c r="O29" s="8"/>
      <c r="P29" s="7" t="str" cm="1">
        <f t="array" ref="P29">_xlfn.IFS($K29&lt;=6,"Q1",AND($K29&gt;=7,$K29&lt;=12),"Q2",AND($K29&gt;=13,$K29&lt;=18),"Q3",$K29&gt;=19,"Q4")</f>
        <v>Q4</v>
      </c>
      <c r="Q29" s="7"/>
      <c r="R29" s="7"/>
      <c r="S29" s="30"/>
    </row>
    <row r="30" spans="1:19" x14ac:dyDescent="0.35">
      <c r="A30" s="7">
        <f t="shared" si="0"/>
        <v>28</v>
      </c>
      <c r="B30" s="62" t="s">
        <v>70</v>
      </c>
      <c r="C30" s="63" t="s">
        <v>17</v>
      </c>
      <c r="K30" s="1">
        <v>28</v>
      </c>
      <c r="M30" s="7">
        <v>28</v>
      </c>
      <c r="N30" s="7"/>
      <c r="O30" s="8"/>
      <c r="P30" s="7" t="str" cm="1">
        <f t="array" ref="P30">_xlfn.IFS($K30&lt;=6,"Q1",AND($K30&gt;=7,$K30&lt;=12),"Q2",AND($K30&gt;=13,$K30&lt;=18),"Q3",$K30&gt;=19,"Q4")</f>
        <v>Q4</v>
      </c>
      <c r="Q30" s="7"/>
      <c r="R30" s="7"/>
      <c r="S30" s="9"/>
    </row>
    <row r="31" spans="1:19" x14ac:dyDescent="0.35">
      <c r="A31" s="7">
        <f t="shared" si="0"/>
        <v>29</v>
      </c>
      <c r="B31" s="62" t="s">
        <v>71</v>
      </c>
      <c r="C31" s="63" t="s">
        <v>17</v>
      </c>
      <c r="K31" s="1">
        <v>29</v>
      </c>
      <c r="M31" s="7">
        <v>29</v>
      </c>
      <c r="N31" s="7"/>
      <c r="O31" s="8"/>
      <c r="P31" s="7" t="str" cm="1">
        <f t="array" ref="P31">_xlfn.IFS($K31&lt;=6,"Q1",AND($K31&gt;=7,$K31&lt;=12),"Q2",AND($K31&gt;=13,$K31&lt;=18),"Q3",$K31&gt;=19,"Q4")</f>
        <v>Q4</v>
      </c>
      <c r="Q31" s="7"/>
      <c r="R31" s="7"/>
      <c r="S31" s="10"/>
    </row>
    <row r="32" spans="1:19" x14ac:dyDescent="0.35">
      <c r="A32" s="7">
        <f t="shared" si="0"/>
        <v>30</v>
      </c>
      <c r="B32" s="62" t="s">
        <v>37</v>
      </c>
      <c r="C32" s="63"/>
      <c r="K32" s="1">
        <v>30</v>
      </c>
      <c r="M32" s="7">
        <v>30</v>
      </c>
      <c r="N32" s="7"/>
      <c r="O32" s="8"/>
      <c r="P32" s="7" t="str" cm="1">
        <f t="array" ref="P32">_xlfn.IFS($K32&lt;=6,"Q1",AND($K32&gt;=7,$K32&lt;=12),"Q2",AND($K32&gt;=13,$K32&lt;=18),"Q3",$K32&gt;=19,"Q4")</f>
        <v>Q4</v>
      </c>
      <c r="Q32" s="7"/>
      <c r="R32" s="7"/>
    </row>
    <row r="33" spans="1:11" x14ac:dyDescent="0.35">
      <c r="A33" s="7">
        <f t="shared" si="0"/>
        <v>31</v>
      </c>
      <c r="B33" s="62" t="s">
        <v>72</v>
      </c>
      <c r="C33" s="63" t="s">
        <v>23</v>
      </c>
      <c r="K33" s="1">
        <v>31</v>
      </c>
    </row>
    <row r="34" spans="1:11" x14ac:dyDescent="0.35">
      <c r="A34" s="7">
        <f t="shared" si="0"/>
        <v>32</v>
      </c>
      <c r="B34" s="62" t="s">
        <v>73</v>
      </c>
      <c r="C34" s="63" t="s">
        <v>17</v>
      </c>
      <c r="K34" s="1">
        <v>32</v>
      </c>
    </row>
    <row r="35" spans="1:11" x14ac:dyDescent="0.35">
      <c r="A35" s="7">
        <f t="shared" si="0"/>
        <v>33</v>
      </c>
      <c r="B35" s="31" t="s">
        <v>74</v>
      </c>
      <c r="C35" s="1" t="s">
        <v>17</v>
      </c>
      <c r="K35" s="1">
        <v>33</v>
      </c>
    </row>
    <row r="36" spans="1:11" x14ac:dyDescent="0.35">
      <c r="A36" s="7">
        <f t="shared" si="0"/>
        <v>34</v>
      </c>
      <c r="B36" s="31" t="s">
        <v>75</v>
      </c>
      <c r="C36" s="1" t="s">
        <v>17</v>
      </c>
      <c r="K36" s="1">
        <v>34</v>
      </c>
    </row>
    <row r="37" spans="1:11" x14ac:dyDescent="0.35">
      <c r="A37" s="7">
        <f t="shared" si="0"/>
        <v>35</v>
      </c>
      <c r="B37" s="31" t="s">
        <v>76</v>
      </c>
      <c r="C37" s="1" t="s">
        <v>12</v>
      </c>
      <c r="K37" s="1">
        <v>35</v>
      </c>
    </row>
    <row r="38" spans="1:11" x14ac:dyDescent="0.35">
      <c r="A38" s="7">
        <f t="shared" si="0"/>
        <v>36</v>
      </c>
      <c r="B38" s="31" t="s">
        <v>77</v>
      </c>
      <c r="C38" s="1" t="s">
        <v>12</v>
      </c>
      <c r="K38" s="1">
        <v>36</v>
      </c>
    </row>
    <row r="39" spans="1:11" x14ac:dyDescent="0.35">
      <c r="A39" s="7">
        <f t="shared" si="0"/>
        <v>37</v>
      </c>
      <c r="B39" s="31" t="s">
        <v>92</v>
      </c>
      <c r="K39" s="1">
        <v>37</v>
      </c>
    </row>
    <row r="40" spans="1:11" x14ac:dyDescent="0.35">
      <c r="A40" s="7" t="str">
        <f t="shared" si="0"/>
        <v/>
      </c>
      <c r="K40" s="1">
        <v>38</v>
      </c>
    </row>
    <row r="41" spans="1:11" x14ac:dyDescent="0.35">
      <c r="A41" s="7" t="str">
        <f t="shared" si="0"/>
        <v/>
      </c>
      <c r="K41" s="1">
        <v>39</v>
      </c>
    </row>
    <row r="42" spans="1:11" x14ac:dyDescent="0.35">
      <c r="A42" s="7" t="str">
        <f t="shared" si="0"/>
        <v/>
      </c>
      <c r="K42" s="1">
        <v>40</v>
      </c>
    </row>
    <row r="43" spans="1:11" x14ac:dyDescent="0.35">
      <c r="A43" s="7" t="str">
        <f t="shared" si="0"/>
        <v/>
      </c>
      <c r="K43" s="1">
        <v>41</v>
      </c>
    </row>
    <row r="44" spans="1:11" x14ac:dyDescent="0.35">
      <c r="A44" s="7" t="str">
        <f t="shared" si="0"/>
        <v/>
      </c>
      <c r="K44" s="1">
        <v>42</v>
      </c>
    </row>
    <row r="45" spans="1:11" x14ac:dyDescent="0.35">
      <c r="A45" s="7" t="str">
        <f t="shared" si="0"/>
        <v/>
      </c>
      <c r="K45" s="1">
        <v>43</v>
      </c>
    </row>
    <row r="46" spans="1:11" x14ac:dyDescent="0.35">
      <c r="A46" s="7" t="str">
        <f t="shared" si="0"/>
        <v/>
      </c>
      <c r="K46" s="1">
        <v>44</v>
      </c>
    </row>
    <row r="47" spans="1:11" x14ac:dyDescent="0.35">
      <c r="A47" s="7" t="str">
        <f t="shared" si="0"/>
        <v/>
      </c>
      <c r="K47" s="1">
        <v>45</v>
      </c>
    </row>
    <row r="48" spans="1:11" x14ac:dyDescent="0.35">
      <c r="A48" s="7" t="str">
        <f t="shared" si="0"/>
        <v/>
      </c>
      <c r="K48" s="1">
        <v>46</v>
      </c>
    </row>
    <row r="49" spans="1:11" x14ac:dyDescent="0.35">
      <c r="A49" s="7" t="str">
        <f t="shared" si="0"/>
        <v/>
      </c>
      <c r="K49" s="1">
        <v>47</v>
      </c>
    </row>
    <row r="50" spans="1:11" x14ac:dyDescent="0.35">
      <c r="A50" s="7" t="str">
        <f t="shared" si="0"/>
        <v/>
      </c>
      <c r="K50" s="1">
        <v>48</v>
      </c>
    </row>
    <row r="51" spans="1:11" x14ac:dyDescent="0.35">
      <c r="A51" s="7" t="str">
        <f t="shared" si="0"/>
        <v/>
      </c>
      <c r="K51" s="1">
        <v>49</v>
      </c>
    </row>
    <row r="52" spans="1:11" x14ac:dyDescent="0.35">
      <c r="A52" s="7" t="str">
        <f t="shared" si="0"/>
        <v/>
      </c>
      <c r="K52" s="1">
        <v>50</v>
      </c>
    </row>
    <row r="53" spans="1:11" x14ac:dyDescent="0.35">
      <c r="A53" s="7" t="str">
        <f t="shared" si="0"/>
        <v/>
      </c>
      <c r="K53" s="1">
        <v>51</v>
      </c>
    </row>
    <row r="54" spans="1:11" x14ac:dyDescent="0.35">
      <c r="A54" s="7" t="str">
        <f t="shared" si="0"/>
        <v/>
      </c>
      <c r="K54" s="1">
        <v>52</v>
      </c>
    </row>
    <row r="55" spans="1:11" x14ac:dyDescent="0.35">
      <c r="A55" s="7" t="str">
        <f t="shared" si="0"/>
        <v/>
      </c>
      <c r="K55" s="1">
        <v>53</v>
      </c>
    </row>
    <row r="56" spans="1:11" x14ac:dyDescent="0.35">
      <c r="K56" s="1">
        <v>54</v>
      </c>
    </row>
    <row r="57" spans="1:11" x14ac:dyDescent="0.35">
      <c r="K57" s="1">
        <v>55</v>
      </c>
    </row>
    <row r="58" spans="1:11" x14ac:dyDescent="0.35">
      <c r="K58" s="1">
        <v>56</v>
      </c>
    </row>
    <row r="59" spans="1:11" x14ac:dyDescent="0.35">
      <c r="K59" s="1">
        <v>57</v>
      </c>
    </row>
    <row r="60" spans="1:11" x14ac:dyDescent="0.35">
      <c r="K60" s="1">
        <v>58</v>
      </c>
    </row>
    <row r="61" spans="1:11" x14ac:dyDescent="0.35">
      <c r="K61" s="1">
        <v>59</v>
      </c>
    </row>
    <row r="62" spans="1:11" x14ac:dyDescent="0.35">
      <c r="K62" s="1">
        <v>60</v>
      </c>
    </row>
    <row r="63" spans="1:11" x14ac:dyDescent="0.35">
      <c r="K63" s="1">
        <v>61</v>
      </c>
    </row>
    <row r="64" spans="1:11" x14ac:dyDescent="0.35">
      <c r="K64" s="1">
        <v>62</v>
      </c>
    </row>
    <row r="65" spans="11:11" x14ac:dyDescent="0.35">
      <c r="K65" s="1">
        <v>63</v>
      </c>
    </row>
    <row r="66" spans="11:11" x14ac:dyDescent="0.35">
      <c r="K66" s="1">
        <v>64</v>
      </c>
    </row>
    <row r="67" spans="11:11" x14ac:dyDescent="0.35">
      <c r="K67" s="1">
        <v>65</v>
      </c>
    </row>
    <row r="68" spans="11:11" x14ac:dyDescent="0.35">
      <c r="K68" s="1">
        <v>66</v>
      </c>
    </row>
    <row r="69" spans="11:11" x14ac:dyDescent="0.35">
      <c r="K69" s="1">
        <v>67</v>
      </c>
    </row>
    <row r="70" spans="11:11" x14ac:dyDescent="0.35">
      <c r="K70" s="1">
        <v>68</v>
      </c>
    </row>
    <row r="71" spans="11:11" x14ac:dyDescent="0.35">
      <c r="K71" s="1">
        <v>69</v>
      </c>
    </row>
    <row r="72" spans="11:11" x14ac:dyDescent="0.35">
      <c r="K72" s="1">
        <v>70</v>
      </c>
    </row>
    <row r="73" spans="11:11" x14ac:dyDescent="0.35">
      <c r="K73" s="1">
        <v>71</v>
      </c>
    </row>
    <row r="74" spans="11:11" x14ac:dyDescent="0.35">
      <c r="K74" s="1">
        <v>72</v>
      </c>
    </row>
    <row r="75" spans="11:11" x14ac:dyDescent="0.35">
      <c r="K75" s="1">
        <v>73</v>
      </c>
    </row>
    <row r="76" spans="11:11" x14ac:dyDescent="0.35">
      <c r="K76" s="1">
        <v>74</v>
      </c>
    </row>
    <row r="77" spans="11:11" x14ac:dyDescent="0.35">
      <c r="K77" s="1">
        <v>75</v>
      </c>
    </row>
    <row r="78" spans="11:11" x14ac:dyDescent="0.35">
      <c r="K78" s="1">
        <v>76</v>
      </c>
    </row>
    <row r="79" spans="11:11" x14ac:dyDescent="0.35">
      <c r="K79" s="1">
        <v>77</v>
      </c>
    </row>
    <row r="80" spans="11:11" x14ac:dyDescent="0.35">
      <c r="K80" s="1">
        <v>78</v>
      </c>
    </row>
    <row r="81" spans="11:11" x14ac:dyDescent="0.35">
      <c r="K81" s="1">
        <v>79</v>
      </c>
    </row>
    <row r="82" spans="11:11" x14ac:dyDescent="0.35">
      <c r="K82" s="1">
        <v>80</v>
      </c>
    </row>
    <row r="83" spans="11:11" x14ac:dyDescent="0.35">
      <c r="K83" s="1">
        <v>81</v>
      </c>
    </row>
    <row r="84" spans="11:11" x14ac:dyDescent="0.35">
      <c r="K84" s="1">
        <v>82</v>
      </c>
    </row>
    <row r="85" spans="11:11" x14ac:dyDescent="0.35">
      <c r="K85" s="1">
        <v>83</v>
      </c>
    </row>
    <row r="86" spans="11:11" x14ac:dyDescent="0.35">
      <c r="K86" s="1">
        <v>84</v>
      </c>
    </row>
    <row r="87" spans="11:11" x14ac:dyDescent="0.35">
      <c r="K87" s="1">
        <v>85</v>
      </c>
    </row>
    <row r="88" spans="11:11" x14ac:dyDescent="0.35">
      <c r="K88" s="1">
        <v>86</v>
      </c>
    </row>
    <row r="89" spans="11:11" x14ac:dyDescent="0.35">
      <c r="K89" s="1">
        <v>87</v>
      </c>
    </row>
    <row r="90" spans="11:11" x14ac:dyDescent="0.35">
      <c r="K90" s="1">
        <v>88</v>
      </c>
    </row>
    <row r="91" spans="11:11" x14ac:dyDescent="0.35">
      <c r="K91" s="1">
        <v>89</v>
      </c>
    </row>
    <row r="92" spans="11:11" x14ac:dyDescent="0.35">
      <c r="K92" s="1">
        <v>90</v>
      </c>
    </row>
  </sheetData>
  <dataValidations count="4">
    <dataValidation type="list" allowBlank="1" showInputMessage="1" showErrorMessage="1" sqref="Q18:Q32" xr:uid="{B1E94C50-7791-47A7-98FA-0EC3A43AA646}">
      <formula1>$J$5:$J$18</formula1>
    </dataValidation>
    <dataValidation type="list" allowBlank="1" showInputMessage="1" showErrorMessage="1" sqref="N3:N25" xr:uid="{D077B9BA-A314-434A-82F7-73D40BDCE189}">
      <formula1>$L$3:$L$4</formula1>
    </dataValidation>
    <dataValidation type="list" allowBlank="1" showInputMessage="1" showErrorMessage="1" sqref="R3:R32" xr:uid="{015FDD0B-6881-4162-A84D-D26529C16279}">
      <formula1>$I$3:$I$5</formula1>
    </dataValidation>
    <dataValidation type="list" allowBlank="1" showInputMessage="1" showErrorMessage="1" sqref="Q3:Q17" xr:uid="{195890DF-D09F-4948-87B8-0DEBB384F2B0}">
      <formula1>$J$3:$J$18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59B-E97F-4E5D-ACBD-BE51E41EBD91}">
  <dimension ref="A3:F12"/>
  <sheetViews>
    <sheetView workbookViewId="0">
      <selection activeCell="H25" sqref="H25"/>
    </sheetView>
  </sheetViews>
  <sheetFormatPr defaultRowHeight="14.5" x14ac:dyDescent="0.35"/>
  <cols>
    <col min="1" max="1" width="12.453125" bestFit="1" customWidth="1"/>
    <col min="2" max="2" width="14.6328125" bestFit="1" customWidth="1"/>
    <col min="3" max="3" width="14.7265625" bestFit="1" customWidth="1"/>
    <col min="4" max="4" width="17.54296875" bestFit="1" customWidth="1"/>
    <col min="5" max="5" width="19.36328125" bestFit="1" customWidth="1"/>
    <col min="6" max="6" width="17.08984375" bestFit="1" customWidth="1"/>
  </cols>
  <sheetData>
    <row r="3" spans="1:6" x14ac:dyDescent="0.35">
      <c r="A3" s="65" t="s">
        <v>38</v>
      </c>
      <c r="B3" t="s">
        <v>105</v>
      </c>
      <c r="C3" t="s">
        <v>109</v>
      </c>
      <c r="D3" t="s">
        <v>106</v>
      </c>
      <c r="E3" t="s">
        <v>107</v>
      </c>
      <c r="F3" t="s">
        <v>108</v>
      </c>
    </row>
    <row r="4" spans="1:6" x14ac:dyDescent="0.35">
      <c r="A4" s="66" t="s">
        <v>90</v>
      </c>
      <c r="B4" s="69"/>
      <c r="C4" s="69"/>
      <c r="D4" s="69">
        <v>1</v>
      </c>
      <c r="E4" s="69"/>
      <c r="F4" s="69"/>
    </row>
    <row r="5" spans="1:6" x14ac:dyDescent="0.35">
      <c r="A5" s="66" t="s">
        <v>39</v>
      </c>
      <c r="B5" s="69">
        <v>2</v>
      </c>
      <c r="C5" s="69"/>
      <c r="D5" s="69">
        <v>0</v>
      </c>
      <c r="E5" s="69"/>
      <c r="F5" s="69"/>
    </row>
    <row r="6" spans="1:6" x14ac:dyDescent="0.35">
      <c r="A6" s="66" t="s">
        <v>104</v>
      </c>
      <c r="B6" s="69">
        <v>1</v>
      </c>
      <c r="C6" s="69"/>
      <c r="D6" s="69">
        <v>0</v>
      </c>
      <c r="E6" s="69"/>
      <c r="F6" s="69"/>
    </row>
    <row r="7" spans="1:6" x14ac:dyDescent="0.35">
      <c r="A7" s="66" t="s">
        <v>91</v>
      </c>
      <c r="B7" s="69">
        <v>1</v>
      </c>
      <c r="C7" s="69"/>
      <c r="D7" s="69">
        <v>0</v>
      </c>
      <c r="E7" s="69"/>
      <c r="F7" s="69"/>
    </row>
    <row r="8" spans="1:6" x14ac:dyDescent="0.35">
      <c r="A8" s="66" t="s">
        <v>87</v>
      </c>
      <c r="B8" s="69">
        <v>2</v>
      </c>
      <c r="C8" s="69"/>
      <c r="D8" s="69">
        <v>0</v>
      </c>
      <c r="E8" s="69"/>
      <c r="F8" s="69"/>
    </row>
    <row r="9" spans="1:6" x14ac:dyDescent="0.35">
      <c r="A9" s="66" t="s">
        <v>88</v>
      </c>
      <c r="B9" s="69">
        <v>3</v>
      </c>
      <c r="C9" s="69"/>
      <c r="D9" s="69">
        <v>1</v>
      </c>
      <c r="E9" s="69"/>
      <c r="F9" s="69"/>
    </row>
    <row r="10" spans="1:6" x14ac:dyDescent="0.35">
      <c r="A10" s="66" t="s">
        <v>89</v>
      </c>
      <c r="B10" s="69">
        <v>1</v>
      </c>
      <c r="C10" s="69"/>
      <c r="D10" s="69">
        <v>0</v>
      </c>
      <c r="E10" s="69"/>
      <c r="F10" s="69"/>
    </row>
    <row r="11" spans="1:6" x14ac:dyDescent="0.35">
      <c r="A11" s="66" t="s">
        <v>40</v>
      </c>
      <c r="B11" s="69">
        <v>6</v>
      </c>
      <c r="C11" s="69"/>
      <c r="D11" s="69">
        <v>0</v>
      </c>
      <c r="E11" s="69"/>
      <c r="F11" s="69"/>
    </row>
    <row r="12" spans="1:6" x14ac:dyDescent="0.35">
      <c r="A12" s="66" t="s">
        <v>41</v>
      </c>
      <c r="B12" s="69">
        <v>16</v>
      </c>
      <c r="C12" s="69"/>
      <c r="D12" s="69">
        <v>2</v>
      </c>
      <c r="E12" s="69"/>
      <c r="F12" s="6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AE31D-E1DA-4F90-9E17-BD7E9892A44E}">
  <dimension ref="A1:AP202"/>
  <sheetViews>
    <sheetView tabSelected="1" topLeftCell="C1" workbookViewId="0">
      <selection activeCell="K149" sqref="K149"/>
    </sheetView>
  </sheetViews>
  <sheetFormatPr defaultColWidth="8.90625" defaultRowHeight="14.5" x14ac:dyDescent="0.35"/>
  <cols>
    <col min="1" max="2" width="9.1796875" style="1" customWidth="1"/>
    <col min="3" max="3" width="13.1796875" style="1" customWidth="1"/>
    <col min="4" max="4" width="7.6328125" style="1" customWidth="1"/>
    <col min="5" max="5" width="11.08984375" style="1" customWidth="1"/>
    <col min="6" max="6" width="8.6328125" style="1" customWidth="1"/>
    <col min="7" max="7" width="6.6328125" style="1" customWidth="1"/>
    <col min="8" max="8" width="10.90625" style="1" customWidth="1"/>
    <col min="9" max="9" width="8.1796875" style="1" customWidth="1"/>
    <col min="10" max="10" width="11.54296875" style="1" customWidth="1"/>
    <col min="11" max="11" width="9" customWidth="1"/>
    <col min="12" max="12" width="15.08984375" customWidth="1"/>
    <col min="13" max="13" width="13.6328125" style="1" customWidth="1"/>
    <col min="14" max="14" width="15.7265625" style="1" customWidth="1"/>
    <col min="15" max="15" width="14.81640625" style="1" customWidth="1"/>
    <col min="16" max="16" width="11.54296875" style="1" customWidth="1"/>
    <col min="17" max="17" width="12.36328125" style="1" customWidth="1"/>
    <col min="18" max="18" width="10.54296875" style="1" customWidth="1"/>
    <col min="19" max="20" width="8.90625" style="1"/>
    <col min="21" max="21" width="12.90625" style="1" customWidth="1"/>
    <col min="22" max="31" width="8.90625" style="1"/>
    <col min="32" max="32" width="13.1796875" style="1" customWidth="1"/>
    <col min="33" max="16384" width="8.90625" style="1"/>
  </cols>
  <sheetData>
    <row r="1" spans="1:42" x14ac:dyDescent="0.35">
      <c r="A1" s="33" t="s">
        <v>11</v>
      </c>
      <c r="B1" s="33" t="s">
        <v>28</v>
      </c>
      <c r="C1" s="34" t="s">
        <v>8</v>
      </c>
      <c r="D1" s="34" t="s">
        <v>5</v>
      </c>
      <c r="E1" s="34" t="s">
        <v>6</v>
      </c>
      <c r="F1" s="34" t="s">
        <v>30</v>
      </c>
      <c r="G1" s="34" t="s">
        <v>31</v>
      </c>
      <c r="H1" s="34" t="s">
        <v>29</v>
      </c>
      <c r="I1" s="34" t="s">
        <v>33</v>
      </c>
      <c r="J1" s="1" t="s">
        <v>93</v>
      </c>
      <c r="K1" t="s">
        <v>94</v>
      </c>
      <c r="L1" t="s">
        <v>103</v>
      </c>
      <c r="M1" s="34" t="s">
        <v>95</v>
      </c>
      <c r="N1" s="35" t="s">
        <v>96</v>
      </c>
      <c r="O1" s="34" t="s">
        <v>97</v>
      </c>
      <c r="P1" s="34" t="s">
        <v>98</v>
      </c>
      <c r="Q1" s="34" t="s">
        <v>99</v>
      </c>
      <c r="R1" s="34" t="s">
        <v>100</v>
      </c>
      <c r="S1" s="34" t="s">
        <v>101</v>
      </c>
      <c r="T1" s="34" t="s">
        <v>102</v>
      </c>
    </row>
    <row r="2" spans="1:42" x14ac:dyDescent="0.35">
      <c r="A2" s="36" t="str">
        <f>IF($H2="", "", _xlfn.XLOOKUP($H2, Data!$O$3:$O$32, Data!$P$3:$P$32,""))</f>
        <v>Q1</v>
      </c>
      <c r="B2" s="36" t="str">
        <f t="shared" ref="B2:B65" si="0">IF(C2&lt;&gt;"","All Seasson","")</f>
        <v>All Seasson</v>
      </c>
      <c r="C2" s="7" t="str">
        <f>IF($H2="", "", _xlfn.XLOOKUP($H2, Data!$O$3:$O$32, Data!$N$3:$N$32,""))</f>
        <v>Pre-Seasson</v>
      </c>
      <c r="D2" s="7" t="str">
        <f>IF($H2="", "", _xlfn.XLOOKUP($H2, Data!$O$3:$O$32, Data!$R$3:$R$32,""))</f>
        <v>Away</v>
      </c>
      <c r="E2" s="7" t="str">
        <f>IF($H2="", "", _xlfn.XLOOKUP($H2, Data!$O$3:$O$32, Data!$Q$3:$Q$32,""))</f>
        <v>Citrus</v>
      </c>
      <c r="F2" s="37" t="str">
        <f t="shared" ref="F2:F33" si="1">IF(AND($I2&gt;=1,$I2&lt;=10),"1-10",IF(AND($I2&gt;=11,$I2&lt;=20),"11-20",IF(AND($I2&gt;=21,$I2&lt;=30),"21-30",IF(AND($I2&gt;=31,$I2&lt;=40),"31-40",IF(AND($I2&gt;=41,$I2&lt;=45),"41-45",IF(AND($I2&gt;=46,$I2&lt;=55),"46-55",IF(AND($I2&gt;=56,$I2&lt;=65),"56-65",IF(AND($I2&gt;=66,$I2&lt;=75),"66-75",IF(AND($I2&gt;=76,$I2&lt;=85),"76-85",IF(AND($I2&gt;=86,$I2&lt;=90),"86-90",""))))))))))</f>
        <v>11-20</v>
      </c>
      <c r="G2" s="28" t="str">
        <f t="shared" ref="G2:G33" si="2">IF($I2="","",IF($I2&lt;=45,"1st",IF($I2&gt;=46,"2nd","")))</f>
        <v>1st</v>
      </c>
      <c r="H2" s="8">
        <v>45898</v>
      </c>
      <c r="I2" s="7">
        <v>18</v>
      </c>
      <c r="J2" s="34"/>
      <c r="K2" s="34"/>
      <c r="L2" s="34">
        <v>0</v>
      </c>
      <c r="M2" s="34" t="s">
        <v>53</v>
      </c>
      <c r="N2" s="34"/>
      <c r="O2" s="34"/>
      <c r="P2" s="34"/>
      <c r="Q2" s="1">
        <f t="shared" ref="Q2:Q33" si="3">IF(ISBLANK(J2), 0, 1)</f>
        <v>0</v>
      </c>
      <c r="R2" s="1">
        <f t="shared" ref="R2:R33" si="4">IF(ISBLANK(M2), 0, 1)</f>
        <v>1</v>
      </c>
      <c r="S2" s="1">
        <f t="shared" ref="S2:S33" si="5">IF(ISBLANK(O2), 0, 1)</f>
        <v>0</v>
      </c>
      <c r="T2" s="1">
        <f t="shared" ref="T2:T33" si="6">IF(ISBLANK(P2), 0, 1)</f>
        <v>0</v>
      </c>
    </row>
    <row r="3" spans="1:42" ht="16" x14ac:dyDescent="0.4">
      <c r="A3" s="36" t="str">
        <f>IF($H3="", "", _xlfn.XLOOKUP($H3, Data!$O$3:$O$32, Data!$P$3:$P$32,""))</f>
        <v>Q1</v>
      </c>
      <c r="B3" s="36" t="str">
        <f t="shared" si="0"/>
        <v>All Seasson</v>
      </c>
      <c r="C3" s="7" t="str">
        <f>IF($H3="", "", _xlfn.XLOOKUP($H3, Data!$O$3:$O$32, Data!$N$3:$N$32,""))</f>
        <v>Pre-Seasson</v>
      </c>
      <c r="D3" s="7" t="str">
        <f>IF($H3="", "", _xlfn.XLOOKUP($H3, Data!$O$3:$O$32, Data!$R$3:$R$32,""))</f>
        <v>Away</v>
      </c>
      <c r="E3" s="7" t="str">
        <f>IF($H3="", "", _xlfn.XLOOKUP($H3, Data!$O$3:$O$32, Data!$Q$3:$Q$32,""))</f>
        <v>Citrus</v>
      </c>
      <c r="F3" s="37" t="str">
        <f t="shared" si="1"/>
        <v>31-40</v>
      </c>
      <c r="G3" s="28" t="str">
        <f t="shared" si="2"/>
        <v>1st</v>
      </c>
      <c r="H3" s="8">
        <v>45898</v>
      </c>
      <c r="I3" s="7">
        <v>32</v>
      </c>
      <c r="J3" s="34" t="s">
        <v>69</v>
      </c>
      <c r="K3" s="34" t="s">
        <v>65</v>
      </c>
      <c r="L3" s="34">
        <v>0</v>
      </c>
      <c r="M3" s="34"/>
      <c r="N3" s="34"/>
      <c r="O3" s="34"/>
      <c r="P3" s="34"/>
      <c r="Q3" s="1">
        <f t="shared" si="3"/>
        <v>1</v>
      </c>
      <c r="R3" s="68">
        <f t="shared" si="4"/>
        <v>0</v>
      </c>
      <c r="S3" s="68">
        <f t="shared" si="5"/>
        <v>0</v>
      </c>
      <c r="T3" s="68">
        <f t="shared" si="6"/>
        <v>0</v>
      </c>
      <c r="U3" s="39"/>
      <c r="V3" s="40"/>
      <c r="W3" s="40"/>
      <c r="X3" s="40"/>
      <c r="Y3" s="40"/>
      <c r="Z3" s="40"/>
      <c r="AA3" s="40"/>
      <c r="AB3" s="40"/>
      <c r="AC3" s="40"/>
      <c r="AD3" s="40"/>
      <c r="AE3" s="40"/>
      <c r="AF3" s="39"/>
      <c r="AG3" s="40"/>
      <c r="AH3" s="40"/>
      <c r="AI3" s="40"/>
      <c r="AJ3" s="40"/>
      <c r="AK3" s="40"/>
      <c r="AL3" s="40"/>
      <c r="AM3" s="40"/>
      <c r="AN3" s="40"/>
      <c r="AO3" s="40"/>
      <c r="AP3" s="40"/>
    </row>
    <row r="4" spans="1:42" ht="16" x14ac:dyDescent="0.4">
      <c r="A4" s="36" t="str">
        <f>IF($H4="", "", _xlfn.XLOOKUP($H4, Data!$O$3:$O$32, Data!$P$3:$P$32,""))</f>
        <v>Q1</v>
      </c>
      <c r="B4" s="36" t="str">
        <f t="shared" si="0"/>
        <v>All Seasson</v>
      </c>
      <c r="C4" s="7" t="str">
        <f>IF($H4="", "", _xlfn.XLOOKUP($H4, Data!$O$3:$O$32, Data!$N$3:$N$32,""))</f>
        <v>Pre-Seasson</v>
      </c>
      <c r="D4" s="7" t="str">
        <f>IF($H4="", "", _xlfn.XLOOKUP($H4, Data!$O$3:$O$32, Data!$R$3:$R$32,""))</f>
        <v>Away</v>
      </c>
      <c r="E4" s="7" t="str">
        <f>IF($H4="", "", _xlfn.XLOOKUP($H4, Data!$O$3:$O$32, Data!$Q$3:$Q$32,""))</f>
        <v>Citrus</v>
      </c>
      <c r="F4" s="37" t="str">
        <f t="shared" si="1"/>
        <v>31-40</v>
      </c>
      <c r="G4" s="28" t="str">
        <f t="shared" si="2"/>
        <v>1st</v>
      </c>
      <c r="H4" s="8">
        <v>45898</v>
      </c>
      <c r="I4" s="7">
        <v>35</v>
      </c>
      <c r="J4" s="34"/>
      <c r="K4" s="34"/>
      <c r="L4" s="34">
        <v>1</v>
      </c>
      <c r="M4" s="34"/>
      <c r="N4" s="34"/>
      <c r="O4" s="34"/>
      <c r="P4" s="34"/>
      <c r="Q4" s="1">
        <f t="shared" si="3"/>
        <v>0</v>
      </c>
      <c r="R4" s="68">
        <f t="shared" si="4"/>
        <v>0</v>
      </c>
      <c r="S4" s="68">
        <f t="shared" si="5"/>
        <v>0</v>
      </c>
      <c r="T4" s="68">
        <f t="shared" si="6"/>
        <v>0</v>
      </c>
      <c r="U4" s="41"/>
      <c r="V4" s="42"/>
      <c r="W4" s="42"/>
      <c r="X4" s="42"/>
      <c r="Y4" s="42"/>
      <c r="Z4" s="42"/>
      <c r="AA4" s="42"/>
      <c r="AB4" s="42"/>
      <c r="AC4" s="42"/>
      <c r="AD4" s="42"/>
      <c r="AE4" s="42"/>
      <c r="AF4" s="41"/>
      <c r="AG4" s="42"/>
      <c r="AH4" s="42"/>
      <c r="AI4" s="42"/>
      <c r="AJ4" s="42"/>
      <c r="AK4" s="42"/>
      <c r="AL4" s="42"/>
      <c r="AM4" s="42"/>
      <c r="AN4" s="42"/>
      <c r="AO4" s="42"/>
      <c r="AP4" s="42"/>
    </row>
    <row r="5" spans="1:42" x14ac:dyDescent="0.35">
      <c r="A5" s="36" t="str">
        <f>IF($H5="", "", _xlfn.XLOOKUP($H5, Data!$O$3:$O$32, Data!$P$3:$P$32,""))</f>
        <v>Q1</v>
      </c>
      <c r="B5" s="36" t="str">
        <f t="shared" si="0"/>
        <v>All Seasson</v>
      </c>
      <c r="C5" s="7" t="str">
        <f>IF($H5="", "", _xlfn.XLOOKUP($H5, Data!$O$3:$O$32, Data!$N$3:$N$32,""))</f>
        <v>Pre-Seasson</v>
      </c>
      <c r="D5" s="7" t="str">
        <f>IF($H5="", "", _xlfn.XLOOKUP($H5, Data!$O$3:$O$32, Data!$R$3:$R$32,""))</f>
        <v>Away</v>
      </c>
      <c r="E5" s="7" t="str">
        <f>IF($H5="", "", _xlfn.XLOOKUP($H5, Data!$O$3:$O$32, Data!$Q$3:$Q$32,""))</f>
        <v>Citrus</v>
      </c>
      <c r="F5" s="37" t="str">
        <f t="shared" si="1"/>
        <v>31-40</v>
      </c>
      <c r="G5" s="28" t="str">
        <f t="shared" si="2"/>
        <v>1st</v>
      </c>
      <c r="H5" s="8">
        <v>45898</v>
      </c>
      <c r="I5" s="7">
        <v>39</v>
      </c>
      <c r="J5" s="34"/>
      <c r="K5" s="34"/>
      <c r="L5" s="34">
        <v>0</v>
      </c>
      <c r="M5" s="34" t="s">
        <v>69</v>
      </c>
      <c r="N5" s="34" t="s">
        <v>64</v>
      </c>
      <c r="O5" s="34"/>
      <c r="P5" s="34"/>
      <c r="Q5" s="1">
        <f t="shared" si="3"/>
        <v>0</v>
      </c>
      <c r="R5" s="68">
        <f t="shared" si="4"/>
        <v>1</v>
      </c>
      <c r="S5" s="68">
        <f t="shared" si="5"/>
        <v>0</v>
      </c>
      <c r="T5" s="68">
        <f t="shared" si="6"/>
        <v>0</v>
      </c>
      <c r="AF5" s="43"/>
    </row>
    <row r="6" spans="1:42" ht="16" x14ac:dyDescent="0.4">
      <c r="A6" s="36" t="str">
        <f>IF($H6="", "", _xlfn.XLOOKUP($H6, Data!$O$3:$O$32, Data!$P$3:$P$32,""))</f>
        <v>Q1</v>
      </c>
      <c r="B6" s="36" t="str">
        <f t="shared" si="0"/>
        <v>All Seasson</v>
      </c>
      <c r="C6" s="7" t="str">
        <f>IF($H6="", "", _xlfn.XLOOKUP($H6, Data!$O$3:$O$32, Data!$N$3:$N$32,""))</f>
        <v>Pre-Seasson</v>
      </c>
      <c r="D6" s="7" t="str">
        <f>IF($H6="", "", _xlfn.XLOOKUP($H6, Data!$O$3:$O$32, Data!$R$3:$R$32,""))</f>
        <v>Away</v>
      </c>
      <c r="E6" s="7" t="str">
        <f>IF($H6="", "", _xlfn.XLOOKUP($H6, Data!$O$3:$O$32, Data!$Q$3:$Q$32,""))</f>
        <v>Citrus</v>
      </c>
      <c r="F6" s="37" t="str">
        <f t="shared" si="1"/>
        <v>31-40</v>
      </c>
      <c r="G6" s="28" t="str">
        <f t="shared" si="2"/>
        <v>1st</v>
      </c>
      <c r="H6" s="8">
        <v>45898</v>
      </c>
      <c r="I6" s="7">
        <v>40</v>
      </c>
      <c r="J6" s="34" t="s">
        <v>67</v>
      </c>
      <c r="K6" s="34" t="s">
        <v>56</v>
      </c>
      <c r="L6" s="34">
        <v>0</v>
      </c>
      <c r="M6" s="34"/>
      <c r="N6" s="34"/>
      <c r="O6" s="34"/>
      <c r="P6" s="34"/>
      <c r="Q6" s="1">
        <f t="shared" si="3"/>
        <v>1</v>
      </c>
      <c r="R6" s="68">
        <f t="shared" si="4"/>
        <v>0</v>
      </c>
      <c r="S6" s="68">
        <f t="shared" si="5"/>
        <v>0</v>
      </c>
      <c r="T6" s="68">
        <f t="shared" si="6"/>
        <v>0</v>
      </c>
      <c r="U6" s="44"/>
    </row>
    <row r="7" spans="1:42" ht="16" x14ac:dyDescent="0.4">
      <c r="A7" s="36" t="str">
        <f>IF($H7="", "", _xlfn.XLOOKUP($H7, Data!$O$3:$O$32, Data!$P$3:$P$32,""))</f>
        <v>Q1</v>
      </c>
      <c r="B7" s="36" t="str">
        <f t="shared" si="0"/>
        <v>All Seasson</v>
      </c>
      <c r="C7" s="7" t="str">
        <f>IF($H7="", "", _xlfn.XLOOKUP($H7, Data!$O$3:$O$32, Data!$N$3:$N$32,""))</f>
        <v>Pre-Seasson</v>
      </c>
      <c r="D7" s="7" t="str">
        <f>IF($H7="", "", _xlfn.XLOOKUP($H7, Data!$O$3:$O$32, Data!$R$3:$R$32,""))</f>
        <v>Away</v>
      </c>
      <c r="E7" s="7" t="str">
        <f>IF($H7="", "", _xlfn.XLOOKUP($H7, Data!$O$3:$O$32, Data!$Q$3:$Q$32,""))</f>
        <v>Citrus</v>
      </c>
      <c r="F7" s="37" t="str">
        <f t="shared" si="1"/>
        <v>46-55</v>
      </c>
      <c r="G7" s="28" t="str">
        <f t="shared" si="2"/>
        <v>2nd</v>
      </c>
      <c r="H7" s="8">
        <v>45898</v>
      </c>
      <c r="I7" s="7">
        <v>47</v>
      </c>
      <c r="J7" s="34"/>
      <c r="K7" s="34"/>
      <c r="L7" s="34">
        <v>0</v>
      </c>
      <c r="M7" s="34" t="s">
        <v>67</v>
      </c>
      <c r="N7" s="34"/>
      <c r="O7" s="34"/>
      <c r="P7" s="34"/>
      <c r="Q7" s="1">
        <f t="shared" si="3"/>
        <v>0</v>
      </c>
      <c r="R7" s="68">
        <f t="shared" si="4"/>
        <v>1</v>
      </c>
      <c r="S7" s="68">
        <f t="shared" si="5"/>
        <v>0</v>
      </c>
      <c r="T7" s="68">
        <f t="shared" si="6"/>
        <v>0</v>
      </c>
      <c r="U7" s="39"/>
      <c r="V7" s="40"/>
      <c r="W7" s="40"/>
      <c r="X7" s="40"/>
      <c r="Y7" s="40"/>
      <c r="Z7" s="40"/>
      <c r="AA7" s="40"/>
      <c r="AB7" s="40"/>
      <c r="AC7" s="40"/>
      <c r="AD7" s="40"/>
      <c r="AE7" s="40"/>
      <c r="AF7" s="43"/>
    </row>
    <row r="8" spans="1:42" ht="16" x14ac:dyDescent="0.4">
      <c r="A8" s="36" t="str">
        <f>IF($H8="", "", _xlfn.XLOOKUP($H8, Data!$O$3:$O$32, Data!$P$3:$P$32,""))</f>
        <v>Q1</v>
      </c>
      <c r="B8" s="36" t="str">
        <f t="shared" si="0"/>
        <v>All Seasson</v>
      </c>
      <c r="C8" s="7" t="str">
        <f>IF($H8="", "", _xlfn.XLOOKUP($H8, Data!$O$3:$O$32, Data!$N$3:$N$32,""))</f>
        <v>Pre-Seasson</v>
      </c>
      <c r="D8" s="7" t="str">
        <f>IF($H8="", "", _xlfn.XLOOKUP($H8, Data!$O$3:$O$32, Data!$R$3:$R$32,""))</f>
        <v>Away</v>
      </c>
      <c r="E8" s="7" t="str">
        <f>IF($H8="", "", _xlfn.XLOOKUP($H8, Data!$O$3:$O$32, Data!$Q$3:$Q$32,""))</f>
        <v>Citrus</v>
      </c>
      <c r="F8" s="37" t="str">
        <f t="shared" si="1"/>
        <v>56-65</v>
      </c>
      <c r="G8" s="28" t="str">
        <f t="shared" si="2"/>
        <v>2nd</v>
      </c>
      <c r="H8" s="8">
        <v>45898</v>
      </c>
      <c r="I8" s="7">
        <v>63</v>
      </c>
      <c r="J8" s="34" t="s">
        <v>76</v>
      </c>
      <c r="K8" s="34" t="s">
        <v>77</v>
      </c>
      <c r="L8" s="34">
        <v>0</v>
      </c>
      <c r="M8" s="34"/>
      <c r="N8" s="34"/>
      <c r="O8" s="34"/>
      <c r="P8" s="34"/>
      <c r="Q8" s="1">
        <f t="shared" si="3"/>
        <v>1</v>
      </c>
      <c r="R8" s="68">
        <f t="shared" si="4"/>
        <v>0</v>
      </c>
      <c r="S8" s="68">
        <f t="shared" si="5"/>
        <v>0</v>
      </c>
      <c r="T8" s="68">
        <f t="shared" si="6"/>
        <v>0</v>
      </c>
      <c r="U8" s="41"/>
      <c r="V8" s="42"/>
      <c r="W8" s="42"/>
      <c r="X8" s="42"/>
      <c r="Y8" s="42"/>
      <c r="Z8" s="42"/>
      <c r="AA8" s="42"/>
      <c r="AB8" s="42"/>
      <c r="AC8" s="42"/>
      <c r="AD8" s="42"/>
      <c r="AE8" s="42"/>
    </row>
    <row r="9" spans="1:42" x14ac:dyDescent="0.35">
      <c r="A9" s="36" t="str">
        <f>IF($H9="", "", _xlfn.XLOOKUP($H9, Data!$O$3:$O$32, Data!$P$3:$P$32,""))</f>
        <v>Q1</v>
      </c>
      <c r="B9" s="36" t="str">
        <f t="shared" si="0"/>
        <v>All Seasson</v>
      </c>
      <c r="C9" s="7" t="str">
        <f>IF($H9="", "", _xlfn.XLOOKUP($H9, Data!$O$3:$O$32, Data!$N$3:$N$32,""))</f>
        <v>Pre-Seasson</v>
      </c>
      <c r="D9" s="7" t="str">
        <f>IF($H9="", "", _xlfn.XLOOKUP($H9, Data!$O$3:$O$32, Data!$R$3:$R$32,""))</f>
        <v>Away</v>
      </c>
      <c r="E9" s="7" t="str">
        <f>IF($H9="", "", _xlfn.XLOOKUP($H9, Data!$O$3:$O$32, Data!$Q$3:$Q$32,""))</f>
        <v>Citrus</v>
      </c>
      <c r="F9" s="37" t="str">
        <f t="shared" si="1"/>
        <v>46-55</v>
      </c>
      <c r="G9" s="28" t="str">
        <f t="shared" si="2"/>
        <v>2nd</v>
      </c>
      <c r="H9" s="8">
        <v>45898</v>
      </c>
      <c r="I9" s="7">
        <v>49</v>
      </c>
      <c r="J9" s="34"/>
      <c r="K9" s="34"/>
      <c r="L9" s="34">
        <v>0</v>
      </c>
      <c r="M9" s="34" t="s">
        <v>75</v>
      </c>
      <c r="N9" s="34" t="s">
        <v>48</v>
      </c>
      <c r="O9" s="34"/>
      <c r="P9" s="34"/>
      <c r="Q9" s="1">
        <f t="shared" si="3"/>
        <v>0</v>
      </c>
      <c r="R9" s="68">
        <f t="shared" si="4"/>
        <v>1</v>
      </c>
      <c r="S9" s="68">
        <f t="shared" si="5"/>
        <v>0</v>
      </c>
      <c r="T9" s="68">
        <f t="shared" si="6"/>
        <v>0</v>
      </c>
      <c r="U9" s="38"/>
      <c r="V9" s="43"/>
      <c r="W9" s="43"/>
      <c r="X9" s="43"/>
      <c r="Y9" s="43"/>
      <c r="Z9" s="43"/>
    </row>
    <row r="10" spans="1:42" x14ac:dyDescent="0.35">
      <c r="A10" s="36" t="str">
        <f>IF($H10="", "", _xlfn.XLOOKUP($H10, Data!$O$3:$O$32, Data!$P$3:$P$32,""))</f>
        <v>Q1</v>
      </c>
      <c r="B10" s="36" t="str">
        <f t="shared" si="0"/>
        <v>All Seasson</v>
      </c>
      <c r="C10" s="7" t="str">
        <f>IF($H10="", "", _xlfn.XLOOKUP($H10, Data!$O$3:$O$32, Data!$N$3:$N$32,""))</f>
        <v>Pre-Seasson</v>
      </c>
      <c r="D10" s="7" t="str">
        <f>IF($H10="", "", _xlfn.XLOOKUP($H10, Data!$O$3:$O$32, Data!$R$3:$R$32,""))</f>
        <v>Away</v>
      </c>
      <c r="E10" s="7" t="str">
        <f>IF($H10="", "", _xlfn.XLOOKUP($H10, Data!$O$3:$O$32, Data!$Q$3:$Q$32,""))</f>
        <v>Citrus</v>
      </c>
      <c r="F10" s="37" t="str">
        <f t="shared" si="1"/>
        <v>46-55</v>
      </c>
      <c r="G10" s="28" t="str">
        <f t="shared" si="2"/>
        <v>2nd</v>
      </c>
      <c r="H10" s="8">
        <v>45898</v>
      </c>
      <c r="I10" s="7">
        <v>55</v>
      </c>
      <c r="J10" s="34" t="s">
        <v>77</v>
      </c>
      <c r="K10" s="34" t="s">
        <v>43</v>
      </c>
      <c r="L10" s="34">
        <v>0</v>
      </c>
      <c r="M10" s="34"/>
      <c r="N10" s="34"/>
      <c r="O10" s="34"/>
      <c r="P10" s="34"/>
      <c r="Q10" s="1">
        <f t="shared" si="3"/>
        <v>1</v>
      </c>
      <c r="R10" s="68">
        <f t="shared" si="4"/>
        <v>0</v>
      </c>
      <c r="S10" s="68">
        <f t="shared" si="5"/>
        <v>0</v>
      </c>
      <c r="T10" s="68">
        <f t="shared" si="6"/>
        <v>0</v>
      </c>
      <c r="U10" s="38"/>
      <c r="V10" s="43"/>
      <c r="W10" s="43"/>
      <c r="X10" s="43"/>
      <c r="Y10" s="43"/>
      <c r="Z10" s="43"/>
    </row>
    <row r="11" spans="1:42" x14ac:dyDescent="0.35">
      <c r="A11" s="36" t="str">
        <f>IF($H11="", "", _xlfn.XLOOKUP($H11, Data!$O$3:$O$32, Data!$P$3:$P$32,""))</f>
        <v>Q1</v>
      </c>
      <c r="B11" s="36" t="str">
        <f t="shared" si="0"/>
        <v>All Seasson</v>
      </c>
      <c r="C11" s="7" t="str">
        <f>IF($H11="", "", _xlfn.XLOOKUP($H11, Data!$O$3:$O$32, Data!$N$3:$N$32,""))</f>
        <v>Pre-Seasson</v>
      </c>
      <c r="D11" s="7" t="str">
        <f>IF($H11="", "", _xlfn.XLOOKUP($H11, Data!$O$3:$O$32, Data!$R$3:$R$32,""))</f>
        <v>Away</v>
      </c>
      <c r="E11" s="7" t="str">
        <f>IF($H11="", "", _xlfn.XLOOKUP($H11, Data!$O$3:$O$32, Data!$Q$3:$Q$32,""))</f>
        <v>Citrus</v>
      </c>
      <c r="F11" s="37" t="str">
        <f t="shared" si="1"/>
        <v>46-55</v>
      </c>
      <c r="G11" s="28" t="str">
        <f t="shared" si="2"/>
        <v>2nd</v>
      </c>
      <c r="H11" s="8">
        <v>45898</v>
      </c>
      <c r="I11" s="7">
        <v>55</v>
      </c>
      <c r="J11" s="34"/>
      <c r="K11" s="34"/>
      <c r="L11" s="34">
        <v>0</v>
      </c>
      <c r="M11" s="34" t="s">
        <v>64</v>
      </c>
      <c r="N11" s="34" t="s">
        <v>69</v>
      </c>
      <c r="O11" s="34"/>
      <c r="P11" s="34"/>
      <c r="Q11" s="1">
        <f t="shared" si="3"/>
        <v>0</v>
      </c>
      <c r="R11" s="68">
        <f t="shared" si="4"/>
        <v>1</v>
      </c>
      <c r="S11" s="68">
        <f t="shared" si="5"/>
        <v>0</v>
      </c>
      <c r="T11" s="68">
        <f t="shared" si="6"/>
        <v>0</v>
      </c>
      <c r="U11" s="38"/>
      <c r="V11" s="43"/>
      <c r="W11" s="43"/>
      <c r="X11" s="43"/>
      <c r="Y11" s="43"/>
      <c r="Z11" s="43"/>
    </row>
    <row r="12" spans="1:42" x14ac:dyDescent="0.35">
      <c r="A12" s="36" t="str">
        <f>IF($H12="", "", _xlfn.XLOOKUP($H12, Data!$O$3:$O$32, Data!$P$3:$P$32,""))</f>
        <v>Q1</v>
      </c>
      <c r="B12" s="36" t="str">
        <f t="shared" si="0"/>
        <v>All Seasson</v>
      </c>
      <c r="C12" s="7" t="str">
        <f>IF($H12="", "", _xlfn.XLOOKUP($H12, Data!$O$3:$O$32, Data!$N$3:$N$32,""))</f>
        <v>Pre-Seasson</v>
      </c>
      <c r="D12" s="7" t="str">
        <f>IF($H12="", "", _xlfn.XLOOKUP($H12, Data!$O$3:$O$32, Data!$R$3:$R$32,""))</f>
        <v>Away</v>
      </c>
      <c r="E12" s="7" t="str">
        <f>IF($H12="", "", _xlfn.XLOOKUP($H12, Data!$O$3:$O$32, Data!$Q$3:$Q$32,""))</f>
        <v>Citrus</v>
      </c>
      <c r="F12" s="37" t="str">
        <f t="shared" si="1"/>
        <v>66-75</v>
      </c>
      <c r="G12" s="28" t="str">
        <f t="shared" si="2"/>
        <v>2nd</v>
      </c>
      <c r="H12" s="8">
        <v>45898</v>
      </c>
      <c r="I12" s="7">
        <v>68</v>
      </c>
      <c r="J12" s="34"/>
      <c r="K12" s="34"/>
      <c r="L12" s="34">
        <v>1</v>
      </c>
      <c r="M12" s="34"/>
      <c r="N12" s="34"/>
      <c r="O12" s="34"/>
      <c r="P12" s="34"/>
      <c r="Q12" s="1">
        <f t="shared" si="3"/>
        <v>0</v>
      </c>
      <c r="R12" s="68">
        <f t="shared" si="4"/>
        <v>0</v>
      </c>
      <c r="S12" s="68">
        <f t="shared" si="5"/>
        <v>0</v>
      </c>
      <c r="T12" s="68">
        <f t="shared" si="6"/>
        <v>0</v>
      </c>
      <c r="U12" s="38"/>
      <c r="V12" s="43"/>
      <c r="W12" s="43"/>
      <c r="X12" s="43"/>
      <c r="Y12" s="43"/>
      <c r="Z12" s="43"/>
    </row>
    <row r="13" spans="1:42" x14ac:dyDescent="0.35">
      <c r="A13" s="36" t="str">
        <f>IF($H13="", "", _xlfn.XLOOKUP($H13, Data!$O$3:$O$32, Data!$P$3:$P$32,""))</f>
        <v>Q1</v>
      </c>
      <c r="B13" s="36" t="str">
        <f t="shared" si="0"/>
        <v>All Seasson</v>
      </c>
      <c r="C13" s="7" t="str">
        <f>IF($H13="", "", _xlfn.XLOOKUP($H13, Data!$O$3:$O$32, Data!$N$3:$N$32,""))</f>
        <v>Pre-Seasson</v>
      </c>
      <c r="D13" s="7" t="str">
        <f>IF($H13="", "", _xlfn.XLOOKUP($H13, Data!$O$3:$O$32, Data!$R$3:$R$32,""))</f>
        <v>Away</v>
      </c>
      <c r="E13" s="7" t="str">
        <f>IF($H13="", "", _xlfn.XLOOKUP($H13, Data!$O$3:$O$32, Data!$Q$3:$Q$32,""))</f>
        <v>Citrus</v>
      </c>
      <c r="F13" s="37" t="str">
        <f t="shared" si="1"/>
        <v>66-75</v>
      </c>
      <c r="G13" s="28" t="str">
        <f t="shared" si="2"/>
        <v>2nd</v>
      </c>
      <c r="H13" s="8">
        <v>45898</v>
      </c>
      <c r="I13" s="7">
        <v>74</v>
      </c>
      <c r="J13" s="34" t="s">
        <v>73</v>
      </c>
      <c r="K13" s="34" t="s">
        <v>70</v>
      </c>
      <c r="L13" s="34">
        <v>0</v>
      </c>
      <c r="M13" s="34"/>
      <c r="N13" s="34"/>
      <c r="O13" s="34"/>
      <c r="P13" s="34"/>
      <c r="Q13" s="1">
        <f t="shared" si="3"/>
        <v>1</v>
      </c>
      <c r="R13" s="68">
        <f t="shared" si="4"/>
        <v>0</v>
      </c>
      <c r="S13" s="68">
        <f t="shared" si="5"/>
        <v>0</v>
      </c>
      <c r="T13" s="68">
        <f t="shared" si="6"/>
        <v>0</v>
      </c>
      <c r="U13" s="38"/>
      <c r="V13" s="43"/>
      <c r="W13" s="43"/>
      <c r="X13" s="43"/>
      <c r="Y13" s="43"/>
      <c r="Z13" s="43"/>
    </row>
    <row r="14" spans="1:42" x14ac:dyDescent="0.35">
      <c r="A14" s="36" t="str">
        <f>IF($H14="", "", _xlfn.XLOOKUP($H14, Data!$O$3:$O$32, Data!$P$3:$P$32,""))</f>
        <v>Q1</v>
      </c>
      <c r="B14" s="36" t="str">
        <f t="shared" si="0"/>
        <v>All Seasson</v>
      </c>
      <c r="C14" s="7" t="str">
        <f>IF($H14="", "", _xlfn.XLOOKUP($H14, Data!$O$3:$O$32, Data!$N$3:$N$32,""))</f>
        <v>Pre-Seasson</v>
      </c>
      <c r="D14" s="7" t="str">
        <f>IF($H14="", "", _xlfn.XLOOKUP($H14, Data!$O$3:$O$32, Data!$R$3:$R$32,""))</f>
        <v>Away</v>
      </c>
      <c r="E14" s="7" t="str">
        <f>IF($H14="", "", _xlfn.XLOOKUP($H14, Data!$O$3:$O$32, Data!$Q$3:$Q$32,""))</f>
        <v>Citrus</v>
      </c>
      <c r="F14" s="37" t="str">
        <f t="shared" si="1"/>
        <v>66-75</v>
      </c>
      <c r="G14" s="28" t="str">
        <f t="shared" si="2"/>
        <v>2nd</v>
      </c>
      <c r="H14" s="8">
        <v>45898</v>
      </c>
      <c r="I14" s="7">
        <v>74</v>
      </c>
      <c r="J14" s="34" t="s">
        <v>65</v>
      </c>
      <c r="K14" s="34" t="s">
        <v>69</v>
      </c>
      <c r="L14" s="34">
        <v>0</v>
      </c>
      <c r="M14" s="34"/>
      <c r="N14" s="34"/>
      <c r="O14" s="34"/>
      <c r="P14" s="34"/>
      <c r="Q14" s="1">
        <f t="shared" si="3"/>
        <v>1</v>
      </c>
      <c r="R14" s="68">
        <f t="shared" si="4"/>
        <v>0</v>
      </c>
      <c r="S14" s="68">
        <f t="shared" si="5"/>
        <v>0</v>
      </c>
      <c r="T14" s="68">
        <f t="shared" si="6"/>
        <v>0</v>
      </c>
      <c r="U14" s="38"/>
      <c r="V14" s="43"/>
      <c r="W14" s="43"/>
      <c r="X14" s="43"/>
      <c r="Y14" s="43"/>
      <c r="Z14" s="43"/>
    </row>
    <row r="15" spans="1:42" x14ac:dyDescent="0.35">
      <c r="A15" s="36" t="str">
        <f>IF($H15="", "", _xlfn.XLOOKUP($H15, Data!$O$3:$O$32, Data!$P$3:$P$32,""))</f>
        <v>Q1</v>
      </c>
      <c r="B15" s="36" t="str">
        <f t="shared" si="0"/>
        <v>All Seasson</v>
      </c>
      <c r="C15" s="7" t="str">
        <f>IF($H15="", "", _xlfn.XLOOKUP($H15, Data!$O$3:$O$32, Data!$N$3:$N$32,""))</f>
        <v>Pre-Seasson</v>
      </c>
      <c r="D15" s="7" t="str">
        <f>IF($H15="", "", _xlfn.XLOOKUP($H15, Data!$O$3:$O$32, Data!$R$3:$R$32,""))</f>
        <v>Away</v>
      </c>
      <c r="E15" s="7" t="str">
        <f>IF($H15="", "", _xlfn.XLOOKUP($H15, Data!$O$3:$O$32, Data!$Q$3:$Q$32,""))</f>
        <v>Citrus</v>
      </c>
      <c r="F15" s="37" t="str">
        <f t="shared" si="1"/>
        <v>76-85</v>
      </c>
      <c r="G15" s="28" t="str">
        <f t="shared" si="2"/>
        <v>2nd</v>
      </c>
      <c r="H15" s="8">
        <v>45898</v>
      </c>
      <c r="I15" s="7">
        <v>84</v>
      </c>
      <c r="J15" s="34"/>
      <c r="K15" s="34"/>
      <c r="L15" s="34">
        <v>0</v>
      </c>
      <c r="M15" s="34" t="s">
        <v>72</v>
      </c>
      <c r="N15" s="34" t="s">
        <v>65</v>
      </c>
      <c r="O15" s="34"/>
      <c r="P15" s="34"/>
      <c r="Q15" s="1">
        <f t="shared" si="3"/>
        <v>0</v>
      </c>
      <c r="R15" s="68">
        <f t="shared" si="4"/>
        <v>1</v>
      </c>
      <c r="S15" s="68">
        <f t="shared" si="5"/>
        <v>0</v>
      </c>
      <c r="T15" s="68">
        <f t="shared" si="6"/>
        <v>0</v>
      </c>
      <c r="U15" s="38"/>
      <c r="V15" s="43"/>
      <c r="W15" s="43"/>
      <c r="X15" s="43"/>
      <c r="Y15" s="43"/>
      <c r="Z15" s="43"/>
    </row>
    <row r="16" spans="1:42" x14ac:dyDescent="0.35">
      <c r="A16" s="36" t="str">
        <f>IF($H16="", "", _xlfn.XLOOKUP($H16, Data!$O$3:$O$32, Data!$P$3:$P$32,""))</f>
        <v>Q1</v>
      </c>
      <c r="B16" s="36" t="str">
        <f t="shared" si="0"/>
        <v>All Seasson</v>
      </c>
      <c r="C16" s="7" t="str">
        <f>IF($H16="", "", _xlfn.XLOOKUP($H16, Data!$O$3:$O$32, Data!$N$3:$N$32,""))</f>
        <v>Pre-Seasson</v>
      </c>
      <c r="D16" s="7" t="str">
        <f>IF($H16="", "", _xlfn.XLOOKUP($H16, Data!$O$3:$O$32, Data!$R$3:$R$32,""))</f>
        <v>Home</v>
      </c>
      <c r="E16" s="7" t="str">
        <f>IF($H16="", "", _xlfn.XLOOKUP($H16, Data!$O$3:$O$32, Data!$Q$3:$Q$32,""))</f>
        <v>Compton</v>
      </c>
      <c r="F16" s="37" t="str">
        <f t="shared" si="1"/>
        <v>31-40</v>
      </c>
      <c r="G16" s="28" t="str">
        <f t="shared" si="2"/>
        <v>1st</v>
      </c>
      <c r="H16" s="8">
        <v>45902</v>
      </c>
      <c r="I16" s="7">
        <v>32</v>
      </c>
      <c r="J16" s="34" t="s">
        <v>48</v>
      </c>
      <c r="K16" s="34" t="s">
        <v>52</v>
      </c>
      <c r="L16" s="34">
        <v>0</v>
      </c>
      <c r="M16" s="34"/>
      <c r="N16" s="34"/>
      <c r="O16" s="34"/>
      <c r="P16" s="34"/>
      <c r="Q16" s="1">
        <f t="shared" si="3"/>
        <v>1</v>
      </c>
      <c r="R16" s="68">
        <f t="shared" si="4"/>
        <v>0</v>
      </c>
      <c r="S16" s="68">
        <f t="shared" si="5"/>
        <v>0</v>
      </c>
      <c r="T16" s="68">
        <f t="shared" si="6"/>
        <v>0</v>
      </c>
      <c r="U16" s="38"/>
      <c r="V16" s="43"/>
      <c r="W16" s="43"/>
      <c r="X16" s="43"/>
      <c r="Y16" s="43"/>
      <c r="Z16" s="43"/>
    </row>
    <row r="17" spans="1:26" x14ac:dyDescent="0.35">
      <c r="A17" s="36" t="str">
        <f>IF($H17="", "", _xlfn.XLOOKUP($H17, Data!$O$3:$O$32, Data!$P$3:$P$32,""))</f>
        <v>Q1</v>
      </c>
      <c r="B17" s="36" t="str">
        <f t="shared" si="0"/>
        <v>All Seasson</v>
      </c>
      <c r="C17" s="7" t="str">
        <f>IF($H17="", "", _xlfn.XLOOKUP($H17, Data!$O$3:$O$32, Data!$N$3:$N$32,""))</f>
        <v>Pre-Seasson</v>
      </c>
      <c r="D17" s="7" t="str">
        <f>IF($H17="", "", _xlfn.XLOOKUP($H17, Data!$O$3:$O$32, Data!$R$3:$R$32,""))</f>
        <v>Home</v>
      </c>
      <c r="E17" s="7" t="str">
        <f>IF($H17="", "", _xlfn.XLOOKUP($H17, Data!$O$3:$O$32, Data!$Q$3:$Q$32,""))</f>
        <v>Compton</v>
      </c>
      <c r="F17" s="37" t="str">
        <f t="shared" si="1"/>
        <v>31-40</v>
      </c>
      <c r="G17" s="28" t="str">
        <f t="shared" si="2"/>
        <v>1st</v>
      </c>
      <c r="H17" s="8">
        <v>45902</v>
      </c>
      <c r="I17" s="7">
        <v>37</v>
      </c>
      <c r="J17" s="34"/>
      <c r="K17" s="34"/>
      <c r="L17" s="34">
        <v>0</v>
      </c>
      <c r="M17" s="34" t="s">
        <v>49</v>
      </c>
      <c r="N17" s="34" t="s">
        <v>51</v>
      </c>
      <c r="O17" s="34"/>
      <c r="P17" s="34"/>
      <c r="Q17" s="1">
        <f t="shared" si="3"/>
        <v>0</v>
      </c>
      <c r="R17" s="68">
        <f t="shared" si="4"/>
        <v>1</v>
      </c>
      <c r="S17" s="68">
        <f t="shared" si="5"/>
        <v>0</v>
      </c>
      <c r="T17" s="68">
        <f t="shared" si="6"/>
        <v>0</v>
      </c>
      <c r="U17" s="38"/>
      <c r="V17" s="43"/>
      <c r="W17" s="43"/>
      <c r="X17" s="43"/>
      <c r="Y17" s="43"/>
      <c r="Z17" s="43"/>
    </row>
    <row r="18" spans="1:26" x14ac:dyDescent="0.35">
      <c r="A18" s="36" t="str">
        <f>IF($H18="", "", _xlfn.XLOOKUP($H18, Data!$O$3:$O$32, Data!$P$3:$P$32,""))</f>
        <v>Q1</v>
      </c>
      <c r="B18" s="36" t="str">
        <f t="shared" si="0"/>
        <v>All Seasson</v>
      </c>
      <c r="C18" s="7" t="str">
        <f>IF($H18="", "", _xlfn.XLOOKUP($H18, Data!$O$3:$O$32, Data!$N$3:$N$32,""))</f>
        <v>Pre-Seasson</v>
      </c>
      <c r="D18" s="7" t="str">
        <f>IF($H18="", "", _xlfn.XLOOKUP($H18, Data!$O$3:$O$32, Data!$R$3:$R$32,""))</f>
        <v>Home</v>
      </c>
      <c r="E18" s="7" t="str">
        <f>IF($H18="", "", _xlfn.XLOOKUP($H18, Data!$O$3:$O$32, Data!$Q$3:$Q$32,""))</f>
        <v>Compton</v>
      </c>
      <c r="F18" s="37" t="str">
        <f t="shared" si="1"/>
        <v>41-45</v>
      </c>
      <c r="G18" s="28" t="str">
        <f t="shared" si="2"/>
        <v>1st</v>
      </c>
      <c r="H18" s="8">
        <v>45902</v>
      </c>
      <c r="I18" s="7">
        <v>43</v>
      </c>
      <c r="J18" s="34"/>
      <c r="K18" s="34"/>
      <c r="L18" s="34">
        <v>1</v>
      </c>
      <c r="M18" s="34"/>
      <c r="N18" s="34"/>
      <c r="O18" s="34"/>
      <c r="P18" s="34"/>
      <c r="Q18" s="1">
        <f t="shared" si="3"/>
        <v>0</v>
      </c>
      <c r="R18" s="68">
        <f t="shared" si="4"/>
        <v>0</v>
      </c>
      <c r="S18" s="68">
        <f t="shared" si="5"/>
        <v>0</v>
      </c>
      <c r="T18" s="68">
        <f t="shared" si="6"/>
        <v>0</v>
      </c>
      <c r="U18" s="38"/>
      <c r="V18" s="43"/>
      <c r="W18" s="43"/>
      <c r="X18" s="43"/>
      <c r="Y18" s="43"/>
      <c r="Z18" s="43"/>
    </row>
    <row r="19" spans="1:26" x14ac:dyDescent="0.35">
      <c r="A19" s="36" t="str">
        <f>IF($H19="", "", _xlfn.XLOOKUP($H19, Data!$O$3:$O$32, Data!$P$3:$P$32,""))</f>
        <v>Q1</v>
      </c>
      <c r="B19" s="36" t="str">
        <f t="shared" si="0"/>
        <v>All Seasson</v>
      </c>
      <c r="C19" s="7" t="str">
        <f>IF($H19="", "", _xlfn.XLOOKUP($H19, Data!$O$3:$O$32, Data!$N$3:$N$32,""))</f>
        <v>Pre-Seasson</v>
      </c>
      <c r="D19" s="7" t="str">
        <f>IF($H19="", "", _xlfn.XLOOKUP($H19, Data!$O$3:$O$32, Data!$R$3:$R$32,""))</f>
        <v>Home</v>
      </c>
      <c r="E19" s="7" t="str">
        <f>IF($H19="", "", _xlfn.XLOOKUP($H19, Data!$O$3:$O$32, Data!$Q$3:$Q$32,""))</f>
        <v>Compton</v>
      </c>
      <c r="F19" s="37" t="str">
        <f t="shared" si="1"/>
        <v>56-65</v>
      </c>
      <c r="G19" s="28" t="str">
        <f t="shared" si="2"/>
        <v>2nd</v>
      </c>
      <c r="H19" s="8">
        <v>45902</v>
      </c>
      <c r="I19" s="7">
        <v>57</v>
      </c>
      <c r="J19" s="34" t="s">
        <v>47</v>
      </c>
      <c r="K19" s="34" t="s">
        <v>44</v>
      </c>
      <c r="L19" s="34">
        <v>0</v>
      </c>
      <c r="M19" s="34"/>
      <c r="N19" s="34"/>
      <c r="O19" s="34"/>
      <c r="P19" s="34"/>
      <c r="Q19" s="1">
        <f t="shared" si="3"/>
        <v>1</v>
      </c>
      <c r="R19" s="68">
        <f t="shared" si="4"/>
        <v>0</v>
      </c>
      <c r="S19" s="68">
        <f t="shared" si="5"/>
        <v>0</v>
      </c>
      <c r="T19" s="68">
        <f t="shared" si="6"/>
        <v>0</v>
      </c>
      <c r="U19" s="38"/>
      <c r="V19" s="43"/>
      <c r="W19" s="43"/>
      <c r="X19" s="43"/>
      <c r="Y19" s="43"/>
      <c r="Z19" s="43"/>
    </row>
    <row r="20" spans="1:26" x14ac:dyDescent="0.35">
      <c r="A20" s="36" t="str">
        <f>IF($H20="", "", _xlfn.XLOOKUP($H20, Data!$O$3:$O$32, Data!$P$3:$P$32,""))</f>
        <v>Q1</v>
      </c>
      <c r="B20" s="36" t="str">
        <f t="shared" si="0"/>
        <v>All Seasson</v>
      </c>
      <c r="C20" s="7" t="str">
        <f>IF($H20="", "", _xlfn.XLOOKUP($H20, Data!$O$3:$O$32, Data!$N$3:$N$32,""))</f>
        <v>Pre-Seasson</v>
      </c>
      <c r="D20" s="7" t="str">
        <f>IF($H20="", "", _xlfn.XLOOKUP($H20, Data!$O$3:$O$32, Data!$R$3:$R$32,""))</f>
        <v>Home</v>
      </c>
      <c r="E20" s="7" t="str">
        <f>IF($H20="", "", _xlfn.XLOOKUP($H20, Data!$O$3:$O$32, Data!$Q$3:$Q$32,""))</f>
        <v>Compton</v>
      </c>
      <c r="F20" s="37" t="str">
        <f t="shared" si="1"/>
        <v>56-65</v>
      </c>
      <c r="G20" s="28" t="str">
        <f t="shared" si="2"/>
        <v>2nd</v>
      </c>
      <c r="H20" s="8">
        <v>45902</v>
      </c>
      <c r="I20" s="7">
        <v>60</v>
      </c>
      <c r="J20" s="34" t="s">
        <v>64</v>
      </c>
      <c r="K20" s="34" t="s">
        <v>52</v>
      </c>
      <c r="L20" s="34">
        <v>0</v>
      </c>
      <c r="M20" s="34"/>
      <c r="N20" s="34"/>
      <c r="O20" s="34"/>
      <c r="P20" s="34"/>
      <c r="Q20" s="1">
        <f t="shared" si="3"/>
        <v>1</v>
      </c>
      <c r="R20" s="68">
        <f t="shared" si="4"/>
        <v>0</v>
      </c>
      <c r="S20" s="68">
        <f t="shared" si="5"/>
        <v>0</v>
      </c>
      <c r="T20" s="68">
        <f t="shared" si="6"/>
        <v>0</v>
      </c>
      <c r="U20" s="38"/>
      <c r="V20" s="43"/>
      <c r="W20" s="43"/>
      <c r="X20" s="43"/>
      <c r="Y20" s="43"/>
      <c r="Z20" s="43"/>
    </row>
    <row r="21" spans="1:26" x14ac:dyDescent="0.35">
      <c r="A21" s="36" t="str">
        <f>IF($H21="", "", _xlfn.XLOOKUP($H21, Data!$O$3:$O$32, Data!$P$3:$P$32,""))</f>
        <v>Q1</v>
      </c>
      <c r="B21" s="36" t="str">
        <f t="shared" si="0"/>
        <v>All Seasson</v>
      </c>
      <c r="C21" s="7" t="str">
        <f>IF($H21="", "", _xlfn.XLOOKUP($H21, Data!$O$3:$O$32, Data!$N$3:$N$32,""))</f>
        <v>Pre-Seasson</v>
      </c>
      <c r="D21" s="7" t="str">
        <f>IF($H21="", "", _xlfn.XLOOKUP($H21, Data!$O$3:$O$32, Data!$R$3:$R$32,""))</f>
        <v>Home</v>
      </c>
      <c r="E21" s="7" t="str">
        <f>IF($H21="", "", _xlfn.XLOOKUP($H21, Data!$O$3:$O$32, Data!$Q$3:$Q$32,""))</f>
        <v>Compton</v>
      </c>
      <c r="F21" s="37" t="str">
        <f t="shared" si="1"/>
        <v>66-75</v>
      </c>
      <c r="G21" s="28" t="str">
        <f t="shared" si="2"/>
        <v>2nd</v>
      </c>
      <c r="H21" s="8">
        <v>45902</v>
      </c>
      <c r="I21" s="7">
        <v>67</v>
      </c>
      <c r="J21" s="34" t="s">
        <v>76</v>
      </c>
      <c r="K21" s="34" t="s">
        <v>77</v>
      </c>
      <c r="L21" s="34">
        <v>0</v>
      </c>
      <c r="M21" s="34"/>
      <c r="N21" s="34"/>
      <c r="O21" s="34"/>
      <c r="P21" s="34"/>
      <c r="Q21" s="1">
        <f t="shared" si="3"/>
        <v>1</v>
      </c>
      <c r="R21" s="68">
        <f t="shared" si="4"/>
        <v>0</v>
      </c>
      <c r="S21" s="68">
        <f t="shared" si="5"/>
        <v>0</v>
      </c>
      <c r="T21" s="68">
        <f t="shared" si="6"/>
        <v>0</v>
      </c>
      <c r="U21" s="38"/>
      <c r="V21" s="43"/>
      <c r="W21" s="43"/>
      <c r="X21" s="43"/>
      <c r="Y21" s="43"/>
      <c r="Z21" s="43"/>
    </row>
    <row r="22" spans="1:26" x14ac:dyDescent="0.35">
      <c r="A22" s="36" t="str">
        <f>IF($H22="", "", _xlfn.XLOOKUP($H22, Data!$O$3:$O$32, Data!$P$3:$P$32,""))</f>
        <v>Q1</v>
      </c>
      <c r="B22" s="36" t="str">
        <f t="shared" si="0"/>
        <v>All Seasson</v>
      </c>
      <c r="C22" s="7" t="str">
        <f>IF($H22="", "", _xlfn.XLOOKUP($H22, Data!$O$3:$O$32, Data!$N$3:$N$32,""))</f>
        <v>Pre-Seasson</v>
      </c>
      <c r="D22" s="7" t="str">
        <f>IF($H22="", "", _xlfn.XLOOKUP($H22, Data!$O$3:$O$32, Data!$R$3:$R$32,""))</f>
        <v>Home</v>
      </c>
      <c r="E22" s="7" t="str">
        <f>IF($H22="", "", _xlfn.XLOOKUP($H22, Data!$O$3:$O$32, Data!$Q$3:$Q$32,""))</f>
        <v>Compton</v>
      </c>
      <c r="F22" s="37" t="str">
        <f t="shared" si="1"/>
        <v>76-85</v>
      </c>
      <c r="G22" s="28" t="str">
        <f t="shared" si="2"/>
        <v>2nd</v>
      </c>
      <c r="H22" s="8">
        <v>45902</v>
      </c>
      <c r="I22" s="7">
        <v>77</v>
      </c>
      <c r="J22" s="34" t="s">
        <v>71</v>
      </c>
      <c r="K22" s="34" t="s">
        <v>75</v>
      </c>
      <c r="L22" s="34">
        <v>0</v>
      </c>
      <c r="M22" s="34"/>
      <c r="N22" s="34"/>
      <c r="O22" s="34"/>
      <c r="P22" s="34"/>
      <c r="Q22" s="1">
        <f t="shared" si="3"/>
        <v>1</v>
      </c>
      <c r="R22" s="68">
        <f t="shared" si="4"/>
        <v>0</v>
      </c>
      <c r="S22" s="68">
        <f t="shared" si="5"/>
        <v>0</v>
      </c>
      <c r="T22" s="68">
        <f t="shared" si="6"/>
        <v>0</v>
      </c>
      <c r="U22" s="38"/>
      <c r="V22" s="43"/>
      <c r="W22" s="43"/>
      <c r="X22" s="43"/>
      <c r="Y22" s="43"/>
      <c r="Z22" s="43"/>
    </row>
    <row r="23" spans="1:26" x14ac:dyDescent="0.35">
      <c r="A23" s="36" t="str">
        <f>IF($H23="", "", _xlfn.XLOOKUP($H23, Data!$O$3:$O$32, Data!$P$3:$P$32,""))</f>
        <v>Q1</v>
      </c>
      <c r="B23" s="36" t="str">
        <f t="shared" si="0"/>
        <v>All Seasson</v>
      </c>
      <c r="C23" s="7" t="str">
        <f>IF($H23="", "", _xlfn.XLOOKUP($H23, Data!$O$3:$O$32, Data!$N$3:$N$32,""))</f>
        <v>Pre-Seasson</v>
      </c>
      <c r="D23" s="7" t="str">
        <f>IF($H23="", "", _xlfn.XLOOKUP($H23, Data!$O$3:$O$32, Data!$R$3:$R$32,""))</f>
        <v>Home</v>
      </c>
      <c r="E23" s="7" t="str">
        <f>IF($H23="", "", _xlfn.XLOOKUP($H23, Data!$O$3:$O$32, Data!$Q$3:$Q$32,""))</f>
        <v>Compton</v>
      </c>
      <c r="F23" s="37" t="str">
        <f t="shared" si="1"/>
        <v>76-85</v>
      </c>
      <c r="G23" s="28" t="str">
        <f t="shared" si="2"/>
        <v>2nd</v>
      </c>
      <c r="H23" s="8">
        <v>45902</v>
      </c>
      <c r="I23" s="7">
        <v>82</v>
      </c>
      <c r="J23" s="34"/>
      <c r="K23" s="34"/>
      <c r="L23" s="34">
        <v>1</v>
      </c>
      <c r="M23" s="34"/>
      <c r="N23" s="34"/>
      <c r="O23" s="34"/>
      <c r="P23" s="34"/>
      <c r="Q23" s="1">
        <f t="shared" si="3"/>
        <v>0</v>
      </c>
      <c r="R23" s="68">
        <f t="shared" si="4"/>
        <v>0</v>
      </c>
      <c r="S23" s="68">
        <f t="shared" si="5"/>
        <v>0</v>
      </c>
      <c r="T23" s="68">
        <f t="shared" si="6"/>
        <v>0</v>
      </c>
      <c r="U23" s="38"/>
      <c r="V23" s="43"/>
      <c r="W23" s="43"/>
      <c r="X23" s="43"/>
      <c r="Y23" s="43"/>
      <c r="Z23" s="43"/>
    </row>
    <row r="24" spans="1:26" x14ac:dyDescent="0.35">
      <c r="A24" s="36" t="str">
        <f>IF($H24="", "", _xlfn.XLOOKUP($H24, Data!$O$3:$O$32, Data!$P$3:$P$32,""))</f>
        <v>Q1</v>
      </c>
      <c r="B24" s="36" t="str">
        <f t="shared" si="0"/>
        <v>All Seasson</v>
      </c>
      <c r="C24" s="7" t="str">
        <f>IF($H24="", "", _xlfn.XLOOKUP($H24, Data!$O$3:$O$32, Data!$N$3:$N$32,""))</f>
        <v>Pre-Seasson</v>
      </c>
      <c r="D24" s="7" t="str">
        <f>IF($H24="", "", _xlfn.XLOOKUP($H24, Data!$O$3:$O$32, Data!$R$3:$R$32,""))</f>
        <v>Home</v>
      </c>
      <c r="E24" s="7" t="str">
        <f>IF($H24="", "", _xlfn.XLOOKUP($H24, Data!$O$3:$O$32, Data!$Q$3:$Q$32,""))</f>
        <v>Compton</v>
      </c>
      <c r="F24" s="37" t="str">
        <f t="shared" si="1"/>
        <v>76-85</v>
      </c>
      <c r="G24" s="28" t="str">
        <f t="shared" si="2"/>
        <v>2nd</v>
      </c>
      <c r="H24" s="8">
        <v>45902</v>
      </c>
      <c r="I24" s="7">
        <v>84</v>
      </c>
      <c r="J24" s="34"/>
      <c r="K24" s="34"/>
      <c r="L24" s="34">
        <v>0</v>
      </c>
      <c r="M24" s="34" t="s">
        <v>71</v>
      </c>
      <c r="N24" s="34" t="s">
        <v>67</v>
      </c>
      <c r="O24" s="34"/>
      <c r="P24" s="34"/>
      <c r="Q24" s="1">
        <f t="shared" si="3"/>
        <v>0</v>
      </c>
      <c r="R24" s="68">
        <f t="shared" si="4"/>
        <v>1</v>
      </c>
      <c r="S24" s="68">
        <f t="shared" si="5"/>
        <v>0</v>
      </c>
      <c r="T24" s="68">
        <f t="shared" si="6"/>
        <v>0</v>
      </c>
      <c r="U24" s="38"/>
      <c r="V24" s="43"/>
      <c r="W24" s="43"/>
      <c r="X24" s="43"/>
      <c r="Y24" s="43"/>
      <c r="Z24" s="43"/>
    </row>
    <row r="25" spans="1:26" x14ac:dyDescent="0.35">
      <c r="A25" s="36" t="str">
        <f>IF($H25="", "", _xlfn.XLOOKUP($H25, Data!$O$3:$O$32, Data!$P$3:$P$32,""))</f>
        <v>Q1</v>
      </c>
      <c r="B25" s="36" t="str">
        <f t="shared" si="0"/>
        <v>All Seasson</v>
      </c>
      <c r="C25" s="7" t="str">
        <f>IF($H25="", "", _xlfn.XLOOKUP($H25, Data!$O$3:$O$32, Data!$N$3:$N$32,""))</f>
        <v>Pre-Seasson</v>
      </c>
      <c r="D25" s="7" t="str">
        <f>IF($H25="", "", _xlfn.XLOOKUP($H25, Data!$O$3:$O$32, Data!$R$3:$R$32,""))</f>
        <v>Home</v>
      </c>
      <c r="E25" s="7" t="str">
        <f>IF($H25="", "", _xlfn.XLOOKUP($H25, Data!$O$3:$O$32, Data!$Q$3:$Q$32,""))</f>
        <v>Compton</v>
      </c>
      <c r="F25" s="37" t="str">
        <f t="shared" si="1"/>
        <v>86-90</v>
      </c>
      <c r="G25" s="28" t="str">
        <f t="shared" si="2"/>
        <v>2nd</v>
      </c>
      <c r="H25" s="8">
        <v>45902</v>
      </c>
      <c r="I25" s="7">
        <v>86</v>
      </c>
      <c r="J25" s="34" t="s">
        <v>42</v>
      </c>
      <c r="K25" s="34" t="s">
        <v>76</v>
      </c>
      <c r="L25" s="34">
        <v>0</v>
      </c>
      <c r="M25" s="34"/>
      <c r="N25" s="34"/>
      <c r="O25" s="34"/>
      <c r="P25" s="34"/>
      <c r="Q25" s="1">
        <f t="shared" si="3"/>
        <v>1</v>
      </c>
      <c r="R25" s="68">
        <f t="shared" si="4"/>
        <v>0</v>
      </c>
      <c r="S25" s="68">
        <f t="shared" si="5"/>
        <v>0</v>
      </c>
      <c r="T25" s="68">
        <f t="shared" si="6"/>
        <v>0</v>
      </c>
      <c r="U25" s="38"/>
      <c r="V25" s="43"/>
      <c r="W25" s="43"/>
      <c r="X25" s="43"/>
      <c r="Y25" s="43"/>
      <c r="Z25" s="43"/>
    </row>
    <row r="26" spans="1:26" x14ac:dyDescent="0.35">
      <c r="A26" s="36" t="str">
        <f>IF($H26="", "", _xlfn.XLOOKUP($H26, Data!$O$3:$O$32, Data!$P$3:$P$32,""))</f>
        <v>Q1</v>
      </c>
      <c r="B26" s="36" t="str">
        <f t="shared" si="0"/>
        <v>All Seasson</v>
      </c>
      <c r="C26" s="7" t="str">
        <f>IF($H26="", "", _xlfn.XLOOKUP($H26, Data!$O$3:$O$32, Data!$N$3:$N$32,""))</f>
        <v>Pre-Seasson</v>
      </c>
      <c r="D26" s="7" t="str">
        <f>IF($H26="", "", _xlfn.XLOOKUP($H26, Data!$O$3:$O$32, Data!$R$3:$R$32,""))</f>
        <v>Home</v>
      </c>
      <c r="E26" s="7" t="str">
        <f>IF($H26="", "", _xlfn.XLOOKUP($H26, Data!$O$3:$O$32, Data!$Q$3:$Q$32,""))</f>
        <v>Compton</v>
      </c>
      <c r="F26" s="37" t="str">
        <f t="shared" si="1"/>
        <v>86-90</v>
      </c>
      <c r="G26" s="28" t="str">
        <f t="shared" si="2"/>
        <v>2nd</v>
      </c>
      <c r="H26" s="8">
        <v>45902</v>
      </c>
      <c r="I26" s="7">
        <v>87</v>
      </c>
      <c r="J26" s="34" t="s">
        <v>59</v>
      </c>
      <c r="K26" s="34" t="s">
        <v>45</v>
      </c>
      <c r="L26" s="34">
        <v>0</v>
      </c>
      <c r="M26" s="34"/>
      <c r="N26" s="34"/>
      <c r="O26" s="34"/>
      <c r="P26" s="34"/>
      <c r="Q26" s="1">
        <f t="shared" si="3"/>
        <v>1</v>
      </c>
      <c r="R26" s="68">
        <f t="shared" si="4"/>
        <v>0</v>
      </c>
      <c r="S26" s="68">
        <f t="shared" si="5"/>
        <v>0</v>
      </c>
      <c r="T26" s="68">
        <f t="shared" si="6"/>
        <v>0</v>
      </c>
      <c r="U26" s="38"/>
      <c r="V26" s="43"/>
      <c r="W26" s="43"/>
      <c r="X26" s="43"/>
      <c r="Y26" s="43"/>
      <c r="Z26" s="43"/>
    </row>
    <row r="27" spans="1:26" x14ac:dyDescent="0.35">
      <c r="A27" s="36" t="str">
        <f>IF($H27="", "", _xlfn.XLOOKUP($H27, Data!$O$3:$O$32, Data!$P$3:$P$32,""))</f>
        <v>Q1</v>
      </c>
      <c r="B27" s="36" t="str">
        <f t="shared" si="0"/>
        <v>All Seasson</v>
      </c>
      <c r="C27" s="7" t="str">
        <f>IF($H27="", "", _xlfn.XLOOKUP($H27, Data!$O$3:$O$32, Data!$N$3:$N$32,""))</f>
        <v>Pre-Seasson</v>
      </c>
      <c r="D27" s="7" t="str">
        <f>IF($H27="", "", _xlfn.XLOOKUP($H27, Data!$O$3:$O$32, Data!$R$3:$R$32,""))</f>
        <v>Home</v>
      </c>
      <c r="E27" s="7" t="str">
        <f>IF($H27="", "", _xlfn.XLOOKUP($H27, Data!$O$3:$O$32, Data!$Q$3:$Q$32,""))</f>
        <v>Long Beach</v>
      </c>
      <c r="F27" s="37" t="str">
        <f t="shared" si="1"/>
        <v>31-40</v>
      </c>
      <c r="G27" s="28" t="str">
        <f t="shared" si="2"/>
        <v>1st</v>
      </c>
      <c r="H27" s="8">
        <v>45905</v>
      </c>
      <c r="I27" s="7">
        <v>31</v>
      </c>
      <c r="J27" s="34" t="s">
        <v>69</v>
      </c>
      <c r="K27" s="34" t="s">
        <v>65</v>
      </c>
      <c r="L27" s="34">
        <v>0</v>
      </c>
      <c r="M27" s="34"/>
      <c r="N27" s="34"/>
      <c r="O27" s="34"/>
      <c r="P27" s="34"/>
      <c r="Q27" s="1">
        <f t="shared" si="3"/>
        <v>1</v>
      </c>
      <c r="R27" s="68">
        <f t="shared" si="4"/>
        <v>0</v>
      </c>
      <c r="S27" s="68">
        <f t="shared" si="5"/>
        <v>0</v>
      </c>
      <c r="T27" s="68">
        <f t="shared" si="6"/>
        <v>0</v>
      </c>
      <c r="U27" s="38"/>
      <c r="V27" s="43"/>
      <c r="W27" s="43"/>
      <c r="X27" s="43"/>
      <c r="Y27" s="43"/>
      <c r="Z27" s="43"/>
    </row>
    <row r="28" spans="1:26" x14ac:dyDescent="0.35">
      <c r="A28" s="36" t="str">
        <f>IF($H28="", "", _xlfn.XLOOKUP($H28, Data!$O$3:$O$32, Data!$P$3:$P$32,""))</f>
        <v>Q1</v>
      </c>
      <c r="B28" s="36" t="str">
        <f t="shared" si="0"/>
        <v>All Seasson</v>
      </c>
      <c r="C28" s="7" t="str">
        <f>IF($H28="", "", _xlfn.XLOOKUP($H28, Data!$O$3:$O$32, Data!$N$3:$N$32,""))</f>
        <v>Pre-Seasson</v>
      </c>
      <c r="D28" s="7" t="str">
        <f>IF($H28="", "", _xlfn.XLOOKUP($H28, Data!$O$3:$O$32, Data!$R$3:$R$32,""))</f>
        <v>Home</v>
      </c>
      <c r="E28" s="7" t="str">
        <f>IF($H28="", "", _xlfn.XLOOKUP($H28, Data!$O$3:$O$32, Data!$Q$3:$Q$32,""))</f>
        <v>Long Beach</v>
      </c>
      <c r="F28" s="37" t="str">
        <f t="shared" si="1"/>
        <v>31-40</v>
      </c>
      <c r="G28" s="28" t="str">
        <f t="shared" si="2"/>
        <v>1st</v>
      </c>
      <c r="H28" s="8">
        <v>45905</v>
      </c>
      <c r="I28" s="7">
        <v>36</v>
      </c>
      <c r="J28" s="34" t="s">
        <v>58</v>
      </c>
      <c r="K28" s="34" t="s">
        <v>51</v>
      </c>
      <c r="L28" s="34">
        <v>0</v>
      </c>
      <c r="M28" s="34"/>
      <c r="N28" s="34"/>
      <c r="O28" s="34"/>
      <c r="P28" s="34"/>
      <c r="Q28" s="1">
        <f t="shared" si="3"/>
        <v>1</v>
      </c>
      <c r="R28" s="68">
        <f t="shared" si="4"/>
        <v>0</v>
      </c>
      <c r="S28" s="68">
        <f t="shared" si="5"/>
        <v>0</v>
      </c>
      <c r="T28" s="68">
        <f t="shared" si="6"/>
        <v>0</v>
      </c>
      <c r="U28" s="38"/>
      <c r="V28" s="43"/>
      <c r="W28" s="43"/>
      <c r="X28" s="43"/>
      <c r="Y28" s="43"/>
      <c r="Z28" s="43"/>
    </row>
    <row r="29" spans="1:26" x14ac:dyDescent="0.35">
      <c r="A29" s="36" t="str">
        <f>IF($H29="", "", _xlfn.XLOOKUP($H29, Data!$O$3:$O$32, Data!$P$3:$P$32,""))</f>
        <v>Q1</v>
      </c>
      <c r="B29" s="36" t="str">
        <f t="shared" si="0"/>
        <v>All Seasson</v>
      </c>
      <c r="C29" s="7" t="str">
        <f>IF($H29="", "", _xlfn.XLOOKUP($H29, Data!$O$3:$O$32, Data!$N$3:$N$32,""))</f>
        <v>Pre-Seasson</v>
      </c>
      <c r="D29" s="7" t="str">
        <f>IF($H29="", "", _xlfn.XLOOKUP($H29, Data!$O$3:$O$32, Data!$R$3:$R$32,""))</f>
        <v>Home</v>
      </c>
      <c r="E29" s="7" t="str">
        <f>IF($H29="", "", _xlfn.XLOOKUP($H29, Data!$O$3:$O$32, Data!$Q$3:$Q$32,""))</f>
        <v>Long Beach</v>
      </c>
      <c r="F29" s="37" t="str">
        <f t="shared" si="1"/>
        <v>41-45</v>
      </c>
      <c r="G29" s="28" t="str">
        <f t="shared" si="2"/>
        <v>1st</v>
      </c>
      <c r="H29" s="8">
        <v>45905</v>
      </c>
      <c r="I29" s="7">
        <v>44</v>
      </c>
      <c r="J29" s="34" t="s">
        <v>64</v>
      </c>
      <c r="K29" s="34" t="s">
        <v>48</v>
      </c>
      <c r="L29" s="34">
        <v>0</v>
      </c>
      <c r="M29" s="34"/>
      <c r="N29" s="34"/>
      <c r="O29" s="34"/>
      <c r="P29" s="34"/>
      <c r="Q29" s="1">
        <f t="shared" si="3"/>
        <v>1</v>
      </c>
      <c r="R29" s="68">
        <f t="shared" si="4"/>
        <v>0</v>
      </c>
      <c r="S29" s="68">
        <f t="shared" si="5"/>
        <v>0</v>
      </c>
      <c r="T29" s="68">
        <f t="shared" si="6"/>
        <v>0</v>
      </c>
      <c r="U29" s="38"/>
      <c r="V29" s="43"/>
      <c r="W29" s="43"/>
      <c r="X29" s="43"/>
      <c r="Y29" s="43"/>
      <c r="Z29" s="43"/>
    </row>
    <row r="30" spans="1:26" x14ac:dyDescent="0.35">
      <c r="A30" s="36" t="str">
        <f>IF($H30="", "", _xlfn.XLOOKUP($H30, Data!$O$3:$O$32, Data!$P$3:$P$32,""))</f>
        <v>Q1</v>
      </c>
      <c r="B30" s="36" t="str">
        <f t="shared" si="0"/>
        <v>All Seasson</v>
      </c>
      <c r="C30" s="7" t="str">
        <f>IF($H30="", "", _xlfn.XLOOKUP($H30, Data!$O$3:$O$32, Data!$N$3:$N$32,""))</f>
        <v>Pre-Seasson</v>
      </c>
      <c r="D30" s="7" t="str">
        <f>IF($H30="", "", _xlfn.XLOOKUP($H30, Data!$O$3:$O$32, Data!$R$3:$R$32,""))</f>
        <v>Home</v>
      </c>
      <c r="E30" s="7" t="str">
        <f>IF($H30="", "", _xlfn.XLOOKUP($H30, Data!$O$3:$O$32, Data!$Q$3:$Q$32,""))</f>
        <v>Long Beach</v>
      </c>
      <c r="F30" s="37" t="str">
        <f t="shared" si="1"/>
        <v>56-65</v>
      </c>
      <c r="G30" s="28" t="str">
        <f t="shared" si="2"/>
        <v>2nd</v>
      </c>
      <c r="H30" s="8">
        <v>45905</v>
      </c>
      <c r="I30" s="7">
        <v>59</v>
      </c>
      <c r="J30" s="34"/>
      <c r="K30" s="34"/>
      <c r="L30" s="34">
        <v>1</v>
      </c>
      <c r="M30" s="34"/>
      <c r="N30" s="34"/>
      <c r="O30" s="34"/>
      <c r="P30" s="34"/>
      <c r="Q30" s="1">
        <f t="shared" si="3"/>
        <v>0</v>
      </c>
      <c r="R30" s="68">
        <f t="shared" si="4"/>
        <v>0</v>
      </c>
      <c r="S30" s="68">
        <f t="shared" si="5"/>
        <v>0</v>
      </c>
      <c r="T30" s="68">
        <f t="shared" si="6"/>
        <v>0</v>
      </c>
      <c r="U30" s="38"/>
      <c r="V30" s="43"/>
      <c r="W30" s="43"/>
      <c r="X30" s="43"/>
      <c r="Y30" s="43"/>
      <c r="Z30" s="43"/>
    </row>
    <row r="31" spans="1:26" x14ac:dyDescent="0.35">
      <c r="A31" s="36" t="str">
        <f>IF($H31="", "", _xlfn.XLOOKUP($H31, Data!$O$3:$O$32, Data!$P$3:$P$32,""))</f>
        <v>Q1</v>
      </c>
      <c r="B31" s="36" t="str">
        <f t="shared" si="0"/>
        <v>All Seasson</v>
      </c>
      <c r="C31" s="7" t="str">
        <f>IF($H31="", "", _xlfn.XLOOKUP($H31, Data!$O$3:$O$32, Data!$N$3:$N$32,""))</f>
        <v>Pre-Seasson</v>
      </c>
      <c r="D31" s="7" t="str">
        <f>IF($H31="", "", _xlfn.XLOOKUP($H31, Data!$O$3:$O$32, Data!$R$3:$R$32,""))</f>
        <v>Home</v>
      </c>
      <c r="E31" s="7" t="str">
        <f>IF($H31="", "", _xlfn.XLOOKUP($H31, Data!$O$3:$O$32, Data!$Q$3:$Q$32,""))</f>
        <v>Long Beach</v>
      </c>
      <c r="F31" s="37" t="str">
        <f t="shared" si="1"/>
        <v>56-65</v>
      </c>
      <c r="G31" s="28" t="str">
        <f t="shared" si="2"/>
        <v>2nd</v>
      </c>
      <c r="H31" s="8">
        <v>45905</v>
      </c>
      <c r="I31" s="7">
        <v>60</v>
      </c>
      <c r="J31" s="34" t="s">
        <v>51</v>
      </c>
      <c r="K31" s="34" t="s">
        <v>58</v>
      </c>
      <c r="L31" s="34">
        <v>0</v>
      </c>
      <c r="M31" s="34"/>
      <c r="N31" s="34"/>
      <c r="O31" s="34"/>
      <c r="P31" s="34"/>
      <c r="Q31" s="1">
        <f t="shared" si="3"/>
        <v>1</v>
      </c>
      <c r="R31" s="68">
        <f t="shared" si="4"/>
        <v>0</v>
      </c>
      <c r="S31" s="68">
        <f t="shared" si="5"/>
        <v>0</v>
      </c>
      <c r="T31" s="68">
        <f t="shared" si="6"/>
        <v>0</v>
      </c>
      <c r="U31" s="38"/>
      <c r="V31" s="43"/>
      <c r="W31" s="43"/>
      <c r="X31" s="43"/>
      <c r="Y31" s="43"/>
      <c r="Z31" s="43"/>
    </row>
    <row r="32" spans="1:26" x14ac:dyDescent="0.35">
      <c r="A32" s="36" t="str">
        <f>IF($H32="", "", _xlfn.XLOOKUP($H32, Data!$O$3:$O$32, Data!$P$3:$P$32,""))</f>
        <v>Q1</v>
      </c>
      <c r="B32" s="36" t="str">
        <f t="shared" si="0"/>
        <v>All Seasson</v>
      </c>
      <c r="C32" s="7" t="str">
        <f>IF($H32="", "", _xlfn.XLOOKUP($H32, Data!$O$3:$O$32, Data!$N$3:$N$32,""))</f>
        <v>Pre-Seasson</v>
      </c>
      <c r="D32" s="7" t="str">
        <f>IF($H32="", "", _xlfn.XLOOKUP($H32, Data!$O$3:$O$32, Data!$R$3:$R$32,""))</f>
        <v>Home</v>
      </c>
      <c r="E32" s="7" t="str">
        <f>IF($H32="", "", _xlfn.XLOOKUP($H32, Data!$O$3:$O$32, Data!$Q$3:$Q$32,""))</f>
        <v>Long Beach</v>
      </c>
      <c r="F32" s="37" t="str">
        <f t="shared" si="1"/>
        <v>76-85</v>
      </c>
      <c r="G32" s="28" t="str">
        <f t="shared" si="2"/>
        <v>2nd</v>
      </c>
      <c r="H32" s="8">
        <v>45905</v>
      </c>
      <c r="I32" s="7">
        <v>77</v>
      </c>
      <c r="J32" s="34" t="s">
        <v>56</v>
      </c>
      <c r="K32" s="34" t="s">
        <v>49</v>
      </c>
      <c r="L32" s="34">
        <v>0</v>
      </c>
      <c r="M32" s="34"/>
      <c r="N32" s="34"/>
      <c r="O32" s="34"/>
      <c r="P32" s="34"/>
      <c r="Q32" s="1">
        <f t="shared" si="3"/>
        <v>1</v>
      </c>
      <c r="R32" s="68">
        <f t="shared" si="4"/>
        <v>0</v>
      </c>
      <c r="S32" s="68">
        <f t="shared" si="5"/>
        <v>0</v>
      </c>
      <c r="T32" s="68">
        <f t="shared" si="6"/>
        <v>0</v>
      </c>
      <c r="U32" s="38"/>
      <c r="V32" s="43"/>
      <c r="W32" s="43"/>
      <c r="X32" s="43"/>
      <c r="Y32" s="43"/>
      <c r="Z32" s="43"/>
    </row>
    <row r="33" spans="1:26" x14ac:dyDescent="0.35">
      <c r="A33" s="36" t="str">
        <f>IF($H33="", "", _xlfn.XLOOKUP($H33, Data!$O$3:$O$32, Data!$P$3:$P$32,""))</f>
        <v>Q1</v>
      </c>
      <c r="B33" s="36" t="str">
        <f t="shared" si="0"/>
        <v>All Seasson</v>
      </c>
      <c r="C33" s="7" t="str">
        <f>IF($H33="", "", _xlfn.XLOOKUP($H33, Data!$O$3:$O$32, Data!$N$3:$N$32,""))</f>
        <v>Pre-Seasson</v>
      </c>
      <c r="D33" s="7" t="str">
        <f>IF($H33="", "", _xlfn.XLOOKUP($H33, Data!$O$3:$O$32, Data!$R$3:$R$32,""))</f>
        <v>Home</v>
      </c>
      <c r="E33" s="7" t="str">
        <f>IF($H33="", "", _xlfn.XLOOKUP($H33, Data!$O$3:$O$32, Data!$Q$3:$Q$32,""))</f>
        <v>Long Beach</v>
      </c>
      <c r="F33" s="37" t="str">
        <f t="shared" si="1"/>
        <v>76-85</v>
      </c>
      <c r="G33" s="28" t="str">
        <f t="shared" si="2"/>
        <v>2nd</v>
      </c>
      <c r="H33" s="8">
        <v>45905</v>
      </c>
      <c r="I33" s="7">
        <v>80</v>
      </c>
      <c r="J33" s="34"/>
      <c r="K33" s="34"/>
      <c r="L33" s="34">
        <v>0</v>
      </c>
      <c r="M33" s="34" t="s">
        <v>69</v>
      </c>
      <c r="N33" s="34"/>
      <c r="O33" s="34"/>
      <c r="P33" s="34"/>
      <c r="Q33" s="1">
        <f t="shared" si="3"/>
        <v>0</v>
      </c>
      <c r="R33" s="68">
        <f t="shared" si="4"/>
        <v>1</v>
      </c>
      <c r="S33" s="68">
        <f t="shared" si="5"/>
        <v>0</v>
      </c>
      <c r="T33" s="68">
        <f t="shared" si="6"/>
        <v>0</v>
      </c>
      <c r="U33" s="38"/>
      <c r="V33" s="43"/>
      <c r="W33" s="43"/>
      <c r="X33" s="43"/>
      <c r="Y33" s="43"/>
      <c r="Z33" s="43"/>
    </row>
    <row r="34" spans="1:26" x14ac:dyDescent="0.35">
      <c r="A34" s="36" t="str">
        <f>IF($H34="", "", _xlfn.XLOOKUP($H34, Data!$O$3:$O$32, Data!$P$3:$P$32,""))</f>
        <v>Q1</v>
      </c>
      <c r="B34" s="36" t="str">
        <f t="shared" si="0"/>
        <v>All Seasson</v>
      </c>
      <c r="C34" s="7" t="str">
        <f>IF($H34="", "", _xlfn.XLOOKUP($H34, Data!$O$3:$O$32, Data!$N$3:$N$32,""))</f>
        <v>Pre-Seasson</v>
      </c>
      <c r="D34" s="7" t="str">
        <f>IF($H34="", "", _xlfn.XLOOKUP($H34, Data!$O$3:$O$32, Data!$R$3:$R$32,""))</f>
        <v>Home</v>
      </c>
      <c r="E34" s="7" t="str">
        <f>IF($H34="", "", _xlfn.XLOOKUP($H34, Data!$O$3:$O$32, Data!$Q$3:$Q$32,""))</f>
        <v>Long Beach</v>
      </c>
      <c r="F34" s="37" t="str">
        <f t="shared" ref="F34:F65" si="7">IF(AND($I34&gt;=1,$I34&lt;=10),"1-10",IF(AND($I34&gt;=11,$I34&lt;=20),"11-20",IF(AND($I34&gt;=21,$I34&lt;=30),"21-30",IF(AND($I34&gt;=31,$I34&lt;=40),"31-40",IF(AND($I34&gt;=41,$I34&lt;=45),"41-45",IF(AND($I34&gt;=46,$I34&lt;=55),"46-55",IF(AND($I34&gt;=56,$I34&lt;=65),"56-65",IF(AND($I34&gt;=66,$I34&lt;=75),"66-75",IF(AND($I34&gt;=76,$I34&lt;=85),"76-85",IF(AND($I34&gt;=86,$I34&lt;=90),"86-90",""))))))))))</f>
        <v>86-90</v>
      </c>
      <c r="G34" s="28" t="str">
        <f t="shared" ref="G34:G65" si="8">IF($I34="","",IF($I34&lt;=45,"1st",IF($I34&gt;=46,"2nd","")))</f>
        <v>2nd</v>
      </c>
      <c r="H34" s="8">
        <v>45905</v>
      </c>
      <c r="I34" s="7">
        <v>89</v>
      </c>
      <c r="J34" s="34"/>
      <c r="K34" s="34"/>
      <c r="L34" s="34">
        <v>0</v>
      </c>
      <c r="M34" s="34"/>
      <c r="N34" s="34"/>
      <c r="O34" s="34" t="s">
        <v>67</v>
      </c>
      <c r="P34" s="34"/>
      <c r="Q34" s="1">
        <f t="shared" ref="Q34:Q65" si="9">IF(ISBLANK(J34), 0, 1)</f>
        <v>0</v>
      </c>
      <c r="R34" s="68">
        <f t="shared" ref="R34:R65" si="10">IF(ISBLANK(M34), 0, 1)</f>
        <v>0</v>
      </c>
      <c r="S34" s="68">
        <f t="shared" ref="S34:S65" si="11">IF(ISBLANK(O34), 0, 1)</f>
        <v>1</v>
      </c>
      <c r="T34" s="68">
        <f t="shared" ref="T34:T65" si="12">IF(ISBLANK(P34), 0, 1)</f>
        <v>0</v>
      </c>
      <c r="U34" s="38"/>
      <c r="V34" s="43"/>
      <c r="W34" s="43"/>
      <c r="X34" s="43"/>
      <c r="Y34" s="43"/>
      <c r="Z34" s="43"/>
    </row>
    <row r="35" spans="1:26" x14ac:dyDescent="0.35">
      <c r="A35" s="36" t="str">
        <f>IF($H35="", "", _xlfn.XLOOKUP($H35, Data!$O$3:$O$32, Data!$P$3:$P$32,""))</f>
        <v>Q1</v>
      </c>
      <c r="B35" s="36" t="str">
        <f t="shared" si="0"/>
        <v>All Seasson</v>
      </c>
      <c r="C35" s="7" t="str">
        <f>IF($H35="", "", _xlfn.XLOOKUP($H35, Data!$O$3:$O$32, Data!$N$3:$N$32,""))</f>
        <v>Pre-Seasson</v>
      </c>
      <c r="D35" s="7" t="str">
        <f>IF($H35="", "", _xlfn.XLOOKUP($H35, Data!$O$3:$O$32, Data!$R$3:$R$32,""))</f>
        <v>Home</v>
      </c>
      <c r="E35" s="7" t="str">
        <f>IF($H35="", "", _xlfn.XLOOKUP($H35, Data!$O$3:$O$32, Data!$Q$3:$Q$32,""))</f>
        <v>Long Beach</v>
      </c>
      <c r="F35" s="37" t="str">
        <f t="shared" si="7"/>
        <v>86-90</v>
      </c>
      <c r="G35" s="28" t="str">
        <f t="shared" si="8"/>
        <v>2nd</v>
      </c>
      <c r="H35" s="8">
        <v>45905</v>
      </c>
      <c r="I35" s="7">
        <v>90</v>
      </c>
      <c r="J35" s="34"/>
      <c r="K35" s="34"/>
      <c r="L35" s="34">
        <v>1</v>
      </c>
      <c r="M35" s="34"/>
      <c r="N35" s="34"/>
      <c r="O35" s="34"/>
      <c r="P35" s="34"/>
      <c r="Q35" s="1">
        <f t="shared" si="9"/>
        <v>0</v>
      </c>
      <c r="R35" s="68">
        <f t="shared" si="10"/>
        <v>0</v>
      </c>
      <c r="S35" s="68">
        <f t="shared" si="11"/>
        <v>0</v>
      </c>
      <c r="T35" s="68">
        <f t="shared" si="12"/>
        <v>0</v>
      </c>
      <c r="U35" s="38"/>
      <c r="V35" s="43"/>
      <c r="W35" s="43"/>
      <c r="X35" s="43"/>
      <c r="Y35" s="43"/>
      <c r="Z35" s="43"/>
    </row>
    <row r="36" spans="1:26" x14ac:dyDescent="0.35">
      <c r="A36" s="36" t="str">
        <f>IF($H36="", "", _xlfn.XLOOKUP($H36, Data!$O$3:$O$32, Data!$P$3:$P$32,""))</f>
        <v>Q1</v>
      </c>
      <c r="B36" s="36" t="str">
        <f t="shared" si="0"/>
        <v>All Seasson</v>
      </c>
      <c r="C36" s="7" t="str">
        <f>IF($H36="", "", _xlfn.XLOOKUP($H36, Data!$O$3:$O$32, Data!$N$3:$N$32,""))</f>
        <v>Pre-Seasson</v>
      </c>
      <c r="D36" s="7" t="str">
        <f>IF($H36="", "", _xlfn.XLOOKUP($H36, Data!$O$3:$O$32, Data!$R$3:$R$32,""))</f>
        <v>Away</v>
      </c>
      <c r="E36" s="7" t="str">
        <f>IF($H36="", "", _xlfn.XLOOKUP($H36, Data!$O$3:$O$32, Data!$Q$3:$Q$32,""))</f>
        <v>El Camino</v>
      </c>
      <c r="F36" s="37" t="str">
        <f t="shared" si="7"/>
        <v>11-20</v>
      </c>
      <c r="G36" s="28" t="str">
        <f t="shared" si="8"/>
        <v>1st</v>
      </c>
      <c r="H36" s="8">
        <v>45909</v>
      </c>
      <c r="I36" s="7">
        <v>13</v>
      </c>
      <c r="J36" s="34" t="s">
        <v>67</v>
      </c>
      <c r="K36" s="34" t="s">
        <v>56</v>
      </c>
      <c r="L36" s="34">
        <v>0</v>
      </c>
      <c r="M36" s="34"/>
      <c r="N36" s="34"/>
      <c r="O36" s="34"/>
      <c r="P36" s="34"/>
      <c r="Q36" s="1">
        <f t="shared" si="9"/>
        <v>1</v>
      </c>
      <c r="R36" s="68">
        <f t="shared" si="10"/>
        <v>0</v>
      </c>
      <c r="S36" s="68">
        <f t="shared" si="11"/>
        <v>0</v>
      </c>
      <c r="T36" s="68">
        <f t="shared" si="12"/>
        <v>0</v>
      </c>
      <c r="U36" s="38"/>
      <c r="V36" s="43"/>
      <c r="W36" s="43"/>
      <c r="X36" s="43"/>
      <c r="Y36" s="43"/>
      <c r="Z36" s="43"/>
    </row>
    <row r="37" spans="1:26" x14ac:dyDescent="0.35">
      <c r="A37" s="36" t="str">
        <f>IF($H37="", "", _xlfn.XLOOKUP($H37, Data!$O$3:$O$32, Data!$P$3:$P$32,""))</f>
        <v>Q1</v>
      </c>
      <c r="B37" s="36" t="str">
        <f t="shared" si="0"/>
        <v>All Seasson</v>
      </c>
      <c r="C37" s="7" t="str">
        <f>IF($H37="", "", _xlfn.XLOOKUP($H37, Data!$O$3:$O$32, Data!$N$3:$N$32,""))</f>
        <v>Pre-Seasson</v>
      </c>
      <c r="D37" s="7" t="str">
        <f>IF($H37="", "", _xlfn.XLOOKUP($H37, Data!$O$3:$O$32, Data!$R$3:$R$32,""))</f>
        <v>Away</v>
      </c>
      <c r="E37" s="7" t="str">
        <f>IF($H37="", "", _xlfn.XLOOKUP($H37, Data!$O$3:$O$32, Data!$Q$3:$Q$32,""))</f>
        <v>El Camino</v>
      </c>
      <c r="F37" s="37" t="str">
        <f t="shared" si="7"/>
        <v>11-20</v>
      </c>
      <c r="G37" s="28" t="str">
        <f t="shared" si="8"/>
        <v>1st</v>
      </c>
      <c r="H37" s="8">
        <v>45909</v>
      </c>
      <c r="I37" s="7">
        <v>16</v>
      </c>
      <c r="J37" s="34" t="s">
        <v>56</v>
      </c>
      <c r="K37" s="34" t="s">
        <v>67</v>
      </c>
      <c r="L37" s="34">
        <v>0</v>
      </c>
      <c r="M37" s="34"/>
      <c r="N37" s="34"/>
      <c r="O37" s="34"/>
      <c r="P37" s="34"/>
      <c r="Q37" s="1">
        <f t="shared" si="9"/>
        <v>1</v>
      </c>
      <c r="R37" s="68">
        <f t="shared" si="10"/>
        <v>0</v>
      </c>
      <c r="S37" s="68">
        <f t="shared" si="11"/>
        <v>0</v>
      </c>
      <c r="T37" s="68">
        <f t="shared" si="12"/>
        <v>0</v>
      </c>
      <c r="U37" s="38"/>
      <c r="V37" s="43"/>
      <c r="W37" s="43"/>
      <c r="X37" s="43"/>
      <c r="Y37" s="43"/>
      <c r="Z37" s="43"/>
    </row>
    <row r="38" spans="1:26" x14ac:dyDescent="0.35">
      <c r="A38" s="36" t="str">
        <f>IF($H38="", "", _xlfn.XLOOKUP($H38, Data!$O$3:$O$32, Data!$P$3:$P$32,""))</f>
        <v>Q1</v>
      </c>
      <c r="B38" s="36" t="str">
        <f t="shared" si="0"/>
        <v>All Seasson</v>
      </c>
      <c r="C38" s="7" t="str">
        <f>IF($H38="", "", _xlfn.XLOOKUP($H38, Data!$O$3:$O$32, Data!$N$3:$N$32,""))</f>
        <v>Pre-Seasson</v>
      </c>
      <c r="D38" s="7" t="str">
        <f>IF($H38="", "", _xlfn.XLOOKUP($H38, Data!$O$3:$O$32, Data!$R$3:$R$32,""))</f>
        <v>Away</v>
      </c>
      <c r="E38" s="7" t="str">
        <f>IF($H38="", "", _xlfn.XLOOKUP($H38, Data!$O$3:$O$32, Data!$Q$3:$Q$32,""))</f>
        <v>El Camino</v>
      </c>
      <c r="F38" s="37" t="str">
        <f t="shared" si="7"/>
        <v>11-20</v>
      </c>
      <c r="G38" s="28" t="str">
        <f t="shared" si="8"/>
        <v>1st</v>
      </c>
      <c r="H38" s="8">
        <v>45909</v>
      </c>
      <c r="I38" s="7">
        <v>20</v>
      </c>
      <c r="J38" s="34"/>
      <c r="K38" s="34"/>
      <c r="L38" s="34">
        <v>1</v>
      </c>
      <c r="M38" s="34"/>
      <c r="N38" s="34"/>
      <c r="O38" s="34"/>
      <c r="P38" s="34"/>
      <c r="Q38" s="1">
        <f t="shared" si="9"/>
        <v>0</v>
      </c>
      <c r="R38" s="68">
        <f t="shared" si="10"/>
        <v>0</v>
      </c>
      <c r="S38" s="68">
        <f t="shared" si="11"/>
        <v>0</v>
      </c>
      <c r="T38" s="68">
        <f t="shared" si="12"/>
        <v>0</v>
      </c>
      <c r="U38" s="38"/>
      <c r="V38" s="43"/>
      <c r="W38" s="43"/>
      <c r="X38" s="43"/>
      <c r="Y38" s="43"/>
      <c r="Z38" s="43"/>
    </row>
    <row r="39" spans="1:26" x14ac:dyDescent="0.35">
      <c r="A39" s="36" t="str">
        <f>IF($H39="", "", _xlfn.XLOOKUP($H39, Data!$O$3:$O$32, Data!$P$3:$P$32,""))</f>
        <v>Q1</v>
      </c>
      <c r="B39" s="36" t="str">
        <f t="shared" si="0"/>
        <v>All Seasson</v>
      </c>
      <c r="C39" s="7" t="str">
        <f>IF($H39="", "", _xlfn.XLOOKUP($H39, Data!$O$3:$O$32, Data!$N$3:$N$32,""))</f>
        <v>Pre-Seasson</v>
      </c>
      <c r="D39" s="7" t="str">
        <f>IF($H39="", "", _xlfn.XLOOKUP($H39, Data!$O$3:$O$32, Data!$R$3:$R$32,""))</f>
        <v>Away</v>
      </c>
      <c r="E39" s="7" t="str">
        <f>IF($H39="", "", _xlfn.XLOOKUP($H39, Data!$O$3:$O$32, Data!$Q$3:$Q$32,""))</f>
        <v>El Camino</v>
      </c>
      <c r="F39" s="37" t="str">
        <f t="shared" si="7"/>
        <v>21-30</v>
      </c>
      <c r="G39" s="28" t="str">
        <f t="shared" si="8"/>
        <v>1st</v>
      </c>
      <c r="H39" s="8">
        <v>45909</v>
      </c>
      <c r="I39" s="7">
        <v>24</v>
      </c>
      <c r="J39" s="34" t="s">
        <v>67</v>
      </c>
      <c r="K39" s="34" t="s">
        <v>56</v>
      </c>
      <c r="L39" s="34">
        <v>0</v>
      </c>
      <c r="M39" s="34"/>
      <c r="N39" s="34"/>
      <c r="O39" s="34"/>
      <c r="P39" s="34"/>
      <c r="Q39" s="1">
        <f t="shared" si="9"/>
        <v>1</v>
      </c>
      <c r="R39" s="68">
        <f t="shared" si="10"/>
        <v>0</v>
      </c>
      <c r="S39" s="68">
        <f t="shared" si="11"/>
        <v>0</v>
      </c>
      <c r="T39" s="68">
        <f t="shared" si="12"/>
        <v>0</v>
      </c>
      <c r="U39" s="38"/>
      <c r="V39" s="43"/>
      <c r="W39" s="43"/>
      <c r="X39" s="43"/>
      <c r="Y39" s="43"/>
      <c r="Z39" s="43"/>
    </row>
    <row r="40" spans="1:26" x14ac:dyDescent="0.35">
      <c r="A40" s="36" t="str">
        <f>IF($H40="", "", _xlfn.XLOOKUP($H40, Data!$O$3:$O$32, Data!$P$3:$P$32,""))</f>
        <v>Q1</v>
      </c>
      <c r="B40" s="36" t="str">
        <f t="shared" si="0"/>
        <v>All Seasson</v>
      </c>
      <c r="C40" s="7" t="str">
        <f>IF($H40="", "", _xlfn.XLOOKUP($H40, Data!$O$3:$O$32, Data!$N$3:$N$32,""))</f>
        <v>Pre-Seasson</v>
      </c>
      <c r="D40" s="7" t="str">
        <f>IF($H40="", "", _xlfn.XLOOKUP($H40, Data!$O$3:$O$32, Data!$R$3:$R$32,""))</f>
        <v>Away</v>
      </c>
      <c r="E40" s="7" t="str">
        <f>IF($H40="", "", _xlfn.XLOOKUP($H40, Data!$O$3:$O$32, Data!$Q$3:$Q$32,""))</f>
        <v>El Camino</v>
      </c>
      <c r="F40" s="37" t="str">
        <f t="shared" si="7"/>
        <v>21-30</v>
      </c>
      <c r="G40" s="28" t="str">
        <f t="shared" si="8"/>
        <v>1st</v>
      </c>
      <c r="H40" s="8">
        <v>45909</v>
      </c>
      <c r="I40" s="7">
        <v>30</v>
      </c>
      <c r="J40" s="34" t="s">
        <v>59</v>
      </c>
      <c r="K40" s="34" t="s">
        <v>65</v>
      </c>
      <c r="L40" s="34">
        <v>0</v>
      </c>
      <c r="M40" s="34"/>
      <c r="N40" s="34"/>
      <c r="O40" s="34"/>
      <c r="P40" s="34"/>
      <c r="Q40" s="1">
        <f t="shared" si="9"/>
        <v>1</v>
      </c>
      <c r="R40" s="68">
        <f t="shared" si="10"/>
        <v>0</v>
      </c>
      <c r="S40" s="68">
        <f t="shared" si="11"/>
        <v>0</v>
      </c>
      <c r="T40" s="68">
        <f t="shared" si="12"/>
        <v>0</v>
      </c>
      <c r="U40" s="38"/>
      <c r="V40" s="43"/>
      <c r="W40" s="43"/>
      <c r="X40" s="43"/>
      <c r="Y40" s="43"/>
      <c r="Z40" s="43"/>
    </row>
    <row r="41" spans="1:26" x14ac:dyDescent="0.35">
      <c r="A41" s="36" t="str">
        <f>IF($H41="", "", _xlfn.XLOOKUP($H41, Data!$O$3:$O$32, Data!$P$3:$P$32,""))</f>
        <v>Q1</v>
      </c>
      <c r="B41" s="36" t="str">
        <f t="shared" si="0"/>
        <v>All Seasson</v>
      </c>
      <c r="C41" s="7" t="str">
        <f>IF($H41="", "", _xlfn.XLOOKUP($H41, Data!$O$3:$O$32, Data!$N$3:$N$32,""))</f>
        <v>Pre-Seasson</v>
      </c>
      <c r="D41" s="7" t="str">
        <f>IF($H41="", "", _xlfn.XLOOKUP($H41, Data!$O$3:$O$32, Data!$R$3:$R$32,""))</f>
        <v>Away</v>
      </c>
      <c r="E41" s="7" t="str">
        <f>IF($H41="", "", _xlfn.XLOOKUP($H41, Data!$O$3:$O$32, Data!$Q$3:$Q$32,""))</f>
        <v>El Camino</v>
      </c>
      <c r="F41" s="37" t="str">
        <f t="shared" si="7"/>
        <v>21-30</v>
      </c>
      <c r="G41" s="28" t="str">
        <f t="shared" si="8"/>
        <v>1st</v>
      </c>
      <c r="H41" s="8">
        <v>45909</v>
      </c>
      <c r="I41" s="7">
        <v>30</v>
      </c>
      <c r="J41" s="34" t="s">
        <v>62</v>
      </c>
      <c r="K41" s="34" t="s">
        <v>52</v>
      </c>
      <c r="L41" s="34">
        <v>0</v>
      </c>
      <c r="M41" s="34"/>
      <c r="N41" s="34"/>
      <c r="O41" s="34"/>
      <c r="P41" s="34"/>
      <c r="Q41" s="1">
        <f t="shared" si="9"/>
        <v>1</v>
      </c>
      <c r="R41" s="68">
        <f t="shared" si="10"/>
        <v>0</v>
      </c>
      <c r="S41" s="68">
        <f t="shared" si="11"/>
        <v>0</v>
      </c>
      <c r="T41" s="68">
        <f t="shared" si="12"/>
        <v>0</v>
      </c>
      <c r="U41" s="38"/>
      <c r="V41" s="43"/>
      <c r="W41" s="43"/>
      <c r="X41" s="43"/>
      <c r="Y41" s="43"/>
      <c r="Z41" s="43"/>
    </row>
    <row r="42" spans="1:26" x14ac:dyDescent="0.35">
      <c r="A42" s="36" t="str">
        <f>IF($H42="", "", _xlfn.XLOOKUP($H42, Data!$O$3:$O$32, Data!$P$3:$P$32,""))</f>
        <v>Q1</v>
      </c>
      <c r="B42" s="36" t="str">
        <f t="shared" si="0"/>
        <v>All Seasson</v>
      </c>
      <c r="C42" s="7" t="str">
        <f>IF($H42="", "", _xlfn.XLOOKUP($H42, Data!$O$3:$O$32, Data!$N$3:$N$32,""))</f>
        <v>Pre-Seasson</v>
      </c>
      <c r="D42" s="7" t="str">
        <f>IF($H42="", "", _xlfn.XLOOKUP($H42, Data!$O$3:$O$32, Data!$R$3:$R$32,""))</f>
        <v>Away</v>
      </c>
      <c r="E42" s="7" t="str">
        <f>IF($H42="", "", _xlfn.XLOOKUP($H42, Data!$O$3:$O$32, Data!$Q$3:$Q$32,""))</f>
        <v>El Camino</v>
      </c>
      <c r="F42" s="37" t="str">
        <f t="shared" si="7"/>
        <v>31-40</v>
      </c>
      <c r="G42" s="28" t="str">
        <f t="shared" si="8"/>
        <v>1st</v>
      </c>
      <c r="H42" s="8">
        <v>45909</v>
      </c>
      <c r="I42" s="7">
        <v>36</v>
      </c>
      <c r="J42" s="34" t="s">
        <v>64</v>
      </c>
      <c r="K42" s="34" t="s">
        <v>53</v>
      </c>
      <c r="L42" s="34">
        <v>0</v>
      </c>
      <c r="M42" s="34"/>
      <c r="N42" s="34"/>
      <c r="O42" s="34"/>
      <c r="P42" s="34"/>
      <c r="Q42" s="1">
        <f t="shared" si="9"/>
        <v>1</v>
      </c>
      <c r="R42" s="68">
        <f t="shared" si="10"/>
        <v>0</v>
      </c>
      <c r="S42" s="68">
        <f t="shared" si="11"/>
        <v>0</v>
      </c>
      <c r="T42" s="68">
        <f t="shared" si="12"/>
        <v>0</v>
      </c>
      <c r="U42" s="38"/>
      <c r="V42" s="43"/>
      <c r="W42" s="43"/>
      <c r="X42" s="43"/>
      <c r="Y42" s="43"/>
      <c r="Z42" s="43"/>
    </row>
    <row r="43" spans="1:26" x14ac:dyDescent="0.35">
      <c r="A43" s="36" t="str">
        <f>IF($H43="", "", _xlfn.XLOOKUP($H43, Data!$O$3:$O$32, Data!$P$3:$P$32,""))</f>
        <v>Q1</v>
      </c>
      <c r="B43" s="36" t="str">
        <f t="shared" si="0"/>
        <v>All Seasson</v>
      </c>
      <c r="C43" s="7" t="str">
        <f>IF($H43="", "", _xlfn.XLOOKUP($H43, Data!$O$3:$O$32, Data!$N$3:$N$32,""))</f>
        <v>Pre-Seasson</v>
      </c>
      <c r="D43" s="7" t="str">
        <f>IF($H43="", "", _xlfn.XLOOKUP($H43, Data!$O$3:$O$32, Data!$R$3:$R$32,""))</f>
        <v>Away</v>
      </c>
      <c r="E43" s="7" t="str">
        <f>IF($H43="", "", _xlfn.XLOOKUP($H43, Data!$O$3:$O$32, Data!$Q$3:$Q$32,""))</f>
        <v>El Camino</v>
      </c>
      <c r="F43" s="37" t="str">
        <f t="shared" si="7"/>
        <v>31-40</v>
      </c>
      <c r="G43" s="28" t="str">
        <f t="shared" si="8"/>
        <v>1st</v>
      </c>
      <c r="H43" s="8">
        <v>45909</v>
      </c>
      <c r="I43" s="7">
        <v>36</v>
      </c>
      <c r="J43" s="34" t="s">
        <v>55</v>
      </c>
      <c r="K43" s="34" t="s">
        <v>49</v>
      </c>
      <c r="L43" s="34">
        <v>0</v>
      </c>
      <c r="M43" s="34"/>
      <c r="N43" s="34"/>
      <c r="O43" s="34"/>
      <c r="P43" s="34"/>
      <c r="Q43" s="1">
        <f t="shared" si="9"/>
        <v>1</v>
      </c>
      <c r="R43" s="68">
        <f t="shared" si="10"/>
        <v>0</v>
      </c>
      <c r="S43" s="68">
        <f t="shared" si="11"/>
        <v>0</v>
      </c>
      <c r="T43" s="68">
        <f t="shared" si="12"/>
        <v>0</v>
      </c>
      <c r="U43" s="38"/>
      <c r="V43" s="43"/>
      <c r="W43" s="43"/>
      <c r="X43" s="43"/>
      <c r="Y43" s="43"/>
      <c r="Z43" s="43"/>
    </row>
    <row r="44" spans="1:26" x14ac:dyDescent="0.35">
      <c r="A44" s="36" t="str">
        <f>IF($H44="", "", _xlfn.XLOOKUP($H44, Data!$O$3:$O$32, Data!$P$3:$P$32,""))</f>
        <v>Q1</v>
      </c>
      <c r="B44" s="36" t="str">
        <f t="shared" si="0"/>
        <v>All Seasson</v>
      </c>
      <c r="C44" s="7" t="str">
        <f>IF($H44="", "", _xlfn.XLOOKUP($H44, Data!$O$3:$O$32, Data!$N$3:$N$32,""))</f>
        <v>Pre-Seasson</v>
      </c>
      <c r="D44" s="7" t="str">
        <f>IF($H44="", "", _xlfn.XLOOKUP($H44, Data!$O$3:$O$32, Data!$R$3:$R$32,""))</f>
        <v>Away</v>
      </c>
      <c r="E44" s="7" t="str">
        <f>IF($H44="", "", _xlfn.XLOOKUP($H44, Data!$O$3:$O$32, Data!$Q$3:$Q$32,""))</f>
        <v>El Camino</v>
      </c>
      <c r="F44" s="37" t="str">
        <f t="shared" si="7"/>
        <v>31-40</v>
      </c>
      <c r="G44" s="28" t="str">
        <f t="shared" si="8"/>
        <v>1st</v>
      </c>
      <c r="H44" s="8">
        <v>45909</v>
      </c>
      <c r="I44" s="7">
        <v>37</v>
      </c>
      <c r="J44" s="34"/>
      <c r="K44" s="34"/>
      <c r="L44" s="34">
        <v>0</v>
      </c>
      <c r="M44" s="34"/>
      <c r="N44" s="34"/>
      <c r="O44" s="34" t="s">
        <v>59</v>
      </c>
      <c r="P44" s="34"/>
      <c r="Q44" s="1">
        <f t="shared" si="9"/>
        <v>0</v>
      </c>
      <c r="R44" s="68">
        <f t="shared" si="10"/>
        <v>0</v>
      </c>
      <c r="S44" s="68">
        <f t="shared" si="11"/>
        <v>1</v>
      </c>
      <c r="T44" s="68">
        <f t="shared" si="12"/>
        <v>0</v>
      </c>
      <c r="U44" s="38"/>
      <c r="V44" s="43"/>
      <c r="W44" s="43"/>
      <c r="X44" s="43"/>
      <c r="Y44" s="43"/>
      <c r="Z44" s="43"/>
    </row>
    <row r="45" spans="1:26" x14ac:dyDescent="0.35">
      <c r="A45" s="36" t="str">
        <f>IF($H45="", "", _xlfn.XLOOKUP($H45, Data!$O$3:$O$32, Data!$P$3:$P$32,""))</f>
        <v>Q1</v>
      </c>
      <c r="B45" s="36" t="str">
        <f t="shared" si="0"/>
        <v>All Seasson</v>
      </c>
      <c r="C45" s="7" t="str">
        <f>IF($H45="", "", _xlfn.XLOOKUP($H45, Data!$O$3:$O$32, Data!$N$3:$N$32,""))</f>
        <v>Pre-Seasson</v>
      </c>
      <c r="D45" s="7" t="str">
        <f>IF($H45="", "", _xlfn.XLOOKUP($H45, Data!$O$3:$O$32, Data!$R$3:$R$32,""))</f>
        <v>Away</v>
      </c>
      <c r="E45" s="7" t="str">
        <f>IF($H45="", "", _xlfn.XLOOKUP($H45, Data!$O$3:$O$32, Data!$Q$3:$Q$32,""))</f>
        <v>El Camino</v>
      </c>
      <c r="F45" s="37" t="str">
        <f t="shared" si="7"/>
        <v>56-65</v>
      </c>
      <c r="G45" s="28" t="str">
        <f t="shared" si="8"/>
        <v>2nd</v>
      </c>
      <c r="H45" s="8">
        <v>45909</v>
      </c>
      <c r="I45" s="7">
        <v>64</v>
      </c>
      <c r="J45" s="34" t="s">
        <v>53</v>
      </c>
      <c r="K45" s="34" t="s">
        <v>55</v>
      </c>
      <c r="L45" s="34">
        <v>0</v>
      </c>
      <c r="M45" s="34"/>
      <c r="N45" s="34"/>
      <c r="O45" s="34"/>
      <c r="P45" s="34"/>
      <c r="Q45" s="1">
        <f t="shared" si="9"/>
        <v>1</v>
      </c>
      <c r="R45" s="68">
        <f t="shared" si="10"/>
        <v>0</v>
      </c>
      <c r="S45" s="68">
        <f t="shared" si="11"/>
        <v>0</v>
      </c>
      <c r="T45" s="68">
        <f t="shared" si="12"/>
        <v>0</v>
      </c>
      <c r="U45" s="38"/>
      <c r="V45" s="43"/>
      <c r="W45" s="43"/>
      <c r="X45" s="43"/>
      <c r="Y45" s="43"/>
      <c r="Z45" s="43"/>
    </row>
    <row r="46" spans="1:26" x14ac:dyDescent="0.35">
      <c r="A46" s="36" t="str">
        <f>IF($H46="", "", _xlfn.XLOOKUP($H46, Data!$O$3:$O$32, Data!$P$3:$P$32,""))</f>
        <v>Q1</v>
      </c>
      <c r="B46" s="36" t="str">
        <f t="shared" si="0"/>
        <v>All Seasson</v>
      </c>
      <c r="C46" s="7" t="str">
        <f>IF($H46="", "", _xlfn.XLOOKUP($H46, Data!$O$3:$O$32, Data!$N$3:$N$32,""))</f>
        <v>Pre-Seasson</v>
      </c>
      <c r="D46" s="7" t="str">
        <f>IF($H46="", "", _xlfn.XLOOKUP($H46, Data!$O$3:$O$32, Data!$R$3:$R$32,""))</f>
        <v>Away</v>
      </c>
      <c r="E46" s="7" t="str">
        <f>IF($H46="", "", _xlfn.XLOOKUP($H46, Data!$O$3:$O$32, Data!$Q$3:$Q$32,""))</f>
        <v>El Camino</v>
      </c>
      <c r="F46" s="37" t="str">
        <f t="shared" si="7"/>
        <v>56-65</v>
      </c>
      <c r="G46" s="28" t="str">
        <f t="shared" si="8"/>
        <v>2nd</v>
      </c>
      <c r="H46" s="8">
        <v>45909</v>
      </c>
      <c r="I46" s="7">
        <v>64</v>
      </c>
      <c r="J46" s="34" t="s">
        <v>51</v>
      </c>
      <c r="K46" s="34" t="s">
        <v>52</v>
      </c>
      <c r="L46" s="34">
        <v>0</v>
      </c>
      <c r="M46" s="34"/>
      <c r="N46" s="34"/>
      <c r="O46" s="34"/>
      <c r="P46" s="34"/>
      <c r="Q46" s="1">
        <f t="shared" si="9"/>
        <v>1</v>
      </c>
      <c r="R46" s="68">
        <f t="shared" si="10"/>
        <v>0</v>
      </c>
      <c r="S46" s="68">
        <f t="shared" si="11"/>
        <v>0</v>
      </c>
      <c r="T46" s="68">
        <f t="shared" si="12"/>
        <v>0</v>
      </c>
      <c r="U46" s="38"/>
      <c r="V46" s="43"/>
      <c r="W46" s="43"/>
      <c r="X46" s="43"/>
      <c r="Y46" s="43"/>
      <c r="Z46" s="43"/>
    </row>
    <row r="47" spans="1:26" x14ac:dyDescent="0.35">
      <c r="A47" s="36" t="str">
        <f>IF($H47="", "", _xlfn.XLOOKUP($H47, Data!$O$3:$O$32, Data!$P$3:$P$32,""))</f>
        <v>Q1</v>
      </c>
      <c r="B47" s="36" t="str">
        <f t="shared" si="0"/>
        <v>All Seasson</v>
      </c>
      <c r="C47" s="7" t="str">
        <f>IF($H47="", "", _xlfn.XLOOKUP($H47, Data!$O$3:$O$32, Data!$N$3:$N$32,""))</f>
        <v>Pre-Seasson</v>
      </c>
      <c r="D47" s="7" t="str">
        <f>IF($H47="", "", _xlfn.XLOOKUP($H47, Data!$O$3:$O$32, Data!$R$3:$R$32,""))</f>
        <v>Away</v>
      </c>
      <c r="E47" s="7" t="str">
        <f>IF($H47="", "", _xlfn.XLOOKUP($H47, Data!$O$3:$O$32, Data!$Q$3:$Q$32,""))</f>
        <v>El Camino</v>
      </c>
      <c r="F47" s="37" t="str">
        <f t="shared" si="7"/>
        <v>66-75</v>
      </c>
      <c r="G47" s="28" t="str">
        <f t="shared" si="8"/>
        <v>2nd</v>
      </c>
      <c r="H47" s="8">
        <v>45909</v>
      </c>
      <c r="I47" s="7">
        <v>75</v>
      </c>
      <c r="J47" s="34"/>
      <c r="K47" s="34"/>
      <c r="L47" s="34">
        <v>0</v>
      </c>
      <c r="M47" s="34" t="s">
        <v>53</v>
      </c>
      <c r="N47" s="34"/>
      <c r="O47" s="34"/>
      <c r="P47" s="34"/>
      <c r="Q47" s="1">
        <f t="shared" si="9"/>
        <v>0</v>
      </c>
      <c r="R47" s="68">
        <f t="shared" si="10"/>
        <v>1</v>
      </c>
      <c r="S47" s="68">
        <f t="shared" si="11"/>
        <v>0</v>
      </c>
      <c r="T47" s="68">
        <f t="shared" si="12"/>
        <v>0</v>
      </c>
      <c r="U47" s="38"/>
      <c r="V47" s="43"/>
      <c r="W47" s="43"/>
      <c r="X47" s="43"/>
      <c r="Y47" s="43"/>
      <c r="Z47" s="43"/>
    </row>
    <row r="48" spans="1:26" x14ac:dyDescent="0.35">
      <c r="A48" s="36" t="str">
        <f>IF($H48="", "", _xlfn.XLOOKUP($H48, Data!$O$3:$O$32, Data!$P$3:$P$32,""))</f>
        <v>Q1</v>
      </c>
      <c r="B48" s="36" t="str">
        <f t="shared" si="0"/>
        <v>All Seasson</v>
      </c>
      <c r="C48" s="7" t="str">
        <f>IF($H48="", "", _xlfn.XLOOKUP($H48, Data!$O$3:$O$32, Data!$N$3:$N$32,""))</f>
        <v>Pre-Seasson</v>
      </c>
      <c r="D48" s="7" t="str">
        <f>IF($H48="", "", _xlfn.XLOOKUP($H48, Data!$O$3:$O$32, Data!$R$3:$R$32,""))</f>
        <v>Away</v>
      </c>
      <c r="E48" s="7" t="str">
        <f>IF($H48="", "", _xlfn.XLOOKUP($H48, Data!$O$3:$O$32, Data!$Q$3:$Q$32,""))</f>
        <v>El Camino</v>
      </c>
      <c r="F48" s="37" t="str">
        <f t="shared" si="7"/>
        <v>86-90</v>
      </c>
      <c r="G48" s="28" t="str">
        <f t="shared" si="8"/>
        <v>2nd</v>
      </c>
      <c r="H48" s="8">
        <v>45909</v>
      </c>
      <c r="I48" s="7">
        <v>87</v>
      </c>
      <c r="J48" s="34"/>
      <c r="K48" s="34"/>
      <c r="L48" s="34">
        <v>0</v>
      </c>
      <c r="M48" s="34"/>
      <c r="N48" s="34"/>
      <c r="O48" s="34" t="s">
        <v>67</v>
      </c>
      <c r="P48" s="34"/>
      <c r="Q48" s="1">
        <f t="shared" si="9"/>
        <v>0</v>
      </c>
      <c r="R48" s="68">
        <f t="shared" si="10"/>
        <v>0</v>
      </c>
      <c r="S48" s="68">
        <f t="shared" si="11"/>
        <v>1</v>
      </c>
      <c r="T48" s="68">
        <f t="shared" si="12"/>
        <v>0</v>
      </c>
      <c r="U48" s="38"/>
      <c r="V48" s="43"/>
      <c r="W48" s="43"/>
      <c r="X48" s="43"/>
      <c r="Y48" s="43"/>
      <c r="Z48" s="43"/>
    </row>
    <row r="49" spans="1:26" x14ac:dyDescent="0.35">
      <c r="A49" s="36" t="str">
        <f>IF($H49="", "", _xlfn.XLOOKUP($H49, Data!$O$3:$O$32, Data!$P$3:$P$32,""))</f>
        <v>Q1</v>
      </c>
      <c r="B49" s="36" t="str">
        <f t="shared" si="0"/>
        <v>All Seasson</v>
      </c>
      <c r="C49" s="7" t="str">
        <f>IF($H49="", "", _xlfn.XLOOKUP($H49, Data!$O$3:$O$32, Data!$N$3:$N$32,""))</f>
        <v>Pre-Seasson</v>
      </c>
      <c r="D49" s="7" t="str">
        <f>IF($H49="", "", _xlfn.XLOOKUP($H49, Data!$O$3:$O$32, Data!$R$3:$R$32,""))</f>
        <v>Away</v>
      </c>
      <c r="E49" s="7" t="str">
        <f>IF($H49="", "", _xlfn.XLOOKUP($H49, Data!$O$3:$O$32, Data!$Q$3:$Q$32,""))</f>
        <v>East LA</v>
      </c>
      <c r="F49" s="37" t="str">
        <f t="shared" si="7"/>
        <v>1-10</v>
      </c>
      <c r="G49" s="28" t="str">
        <f t="shared" si="8"/>
        <v>1st</v>
      </c>
      <c r="H49" s="8">
        <v>45912</v>
      </c>
      <c r="I49" s="7">
        <v>10</v>
      </c>
      <c r="J49" s="34"/>
      <c r="K49" s="34"/>
      <c r="L49" s="34">
        <v>0</v>
      </c>
      <c r="M49" s="34" t="s">
        <v>44</v>
      </c>
      <c r="N49" s="34" t="s">
        <v>53</v>
      </c>
      <c r="O49" s="34"/>
      <c r="P49" s="34"/>
      <c r="Q49" s="1">
        <f t="shared" si="9"/>
        <v>0</v>
      </c>
      <c r="R49" s="68">
        <f t="shared" si="10"/>
        <v>1</v>
      </c>
      <c r="S49" s="68">
        <f t="shared" si="11"/>
        <v>0</v>
      </c>
      <c r="T49" s="68">
        <f t="shared" si="12"/>
        <v>0</v>
      </c>
      <c r="U49" s="38"/>
      <c r="V49" s="43"/>
      <c r="W49" s="43"/>
      <c r="X49" s="43"/>
      <c r="Y49" s="43"/>
      <c r="Z49" s="43"/>
    </row>
    <row r="50" spans="1:26" x14ac:dyDescent="0.35">
      <c r="A50" s="36" t="str">
        <f>IF($H50="", "", _xlfn.XLOOKUP($H50, Data!$O$3:$O$32, Data!$P$3:$P$32,""))</f>
        <v>Q1</v>
      </c>
      <c r="B50" s="36" t="str">
        <f t="shared" si="0"/>
        <v>All Seasson</v>
      </c>
      <c r="C50" s="7" t="str">
        <f>IF($H50="", "", _xlfn.XLOOKUP($H50, Data!$O$3:$O$32, Data!$N$3:$N$32,""))</f>
        <v>Pre-Seasson</v>
      </c>
      <c r="D50" s="7" t="str">
        <f>IF($H50="", "", _xlfn.XLOOKUP($H50, Data!$O$3:$O$32, Data!$R$3:$R$32,""))</f>
        <v>Away</v>
      </c>
      <c r="E50" s="7" t="str">
        <f>IF($H50="", "", _xlfn.XLOOKUP($H50, Data!$O$3:$O$32, Data!$Q$3:$Q$32,""))</f>
        <v>East LA</v>
      </c>
      <c r="F50" s="37" t="str">
        <f t="shared" si="7"/>
        <v>31-40</v>
      </c>
      <c r="G50" s="28" t="str">
        <f t="shared" si="8"/>
        <v>1st</v>
      </c>
      <c r="H50" s="8">
        <v>45912</v>
      </c>
      <c r="I50" s="7">
        <v>31</v>
      </c>
      <c r="J50" s="34" t="s">
        <v>65</v>
      </c>
      <c r="K50" s="34" t="s">
        <v>53</v>
      </c>
      <c r="L50" s="34">
        <v>0</v>
      </c>
      <c r="M50" s="34"/>
      <c r="N50" s="34"/>
      <c r="O50" s="34"/>
      <c r="P50" s="34"/>
      <c r="Q50" s="1">
        <f t="shared" si="9"/>
        <v>1</v>
      </c>
      <c r="R50" s="68">
        <f t="shared" si="10"/>
        <v>0</v>
      </c>
      <c r="S50" s="68">
        <f t="shared" si="11"/>
        <v>0</v>
      </c>
      <c r="T50" s="68">
        <f t="shared" si="12"/>
        <v>0</v>
      </c>
      <c r="U50" s="38"/>
      <c r="V50" s="43"/>
      <c r="W50" s="43"/>
      <c r="X50" s="43"/>
      <c r="Y50" s="43"/>
      <c r="Z50" s="43"/>
    </row>
    <row r="51" spans="1:26" x14ac:dyDescent="0.35">
      <c r="A51" s="36" t="str">
        <f>IF($H51="", "", _xlfn.XLOOKUP($H51, Data!$O$3:$O$32, Data!$P$3:$P$32,""))</f>
        <v>Q1</v>
      </c>
      <c r="B51" s="36" t="str">
        <f t="shared" si="0"/>
        <v>All Seasson</v>
      </c>
      <c r="C51" s="7" t="str">
        <f>IF($H51="", "", _xlfn.XLOOKUP($H51, Data!$O$3:$O$32, Data!$N$3:$N$32,""))</f>
        <v>Pre-Seasson</v>
      </c>
      <c r="D51" s="7" t="str">
        <f>IF($H51="", "", _xlfn.XLOOKUP($H51, Data!$O$3:$O$32, Data!$R$3:$R$32,""))</f>
        <v>Away</v>
      </c>
      <c r="E51" s="7" t="str">
        <f>IF($H51="", "", _xlfn.XLOOKUP($H51, Data!$O$3:$O$32, Data!$Q$3:$Q$32,""))</f>
        <v>East LA</v>
      </c>
      <c r="F51" s="37" t="str">
        <f t="shared" si="7"/>
        <v>31-40</v>
      </c>
      <c r="G51" s="28" t="str">
        <f t="shared" si="8"/>
        <v>1st</v>
      </c>
      <c r="H51" s="8">
        <v>45912</v>
      </c>
      <c r="I51" s="7">
        <v>38</v>
      </c>
      <c r="J51" s="34" t="s">
        <v>56</v>
      </c>
      <c r="K51" s="34" t="s">
        <v>67</v>
      </c>
      <c r="L51" s="34">
        <v>0</v>
      </c>
      <c r="M51" s="34"/>
      <c r="N51" s="34"/>
      <c r="O51" s="34"/>
      <c r="P51" s="34"/>
      <c r="Q51" s="1">
        <f t="shared" si="9"/>
        <v>1</v>
      </c>
      <c r="R51" s="68">
        <f t="shared" si="10"/>
        <v>0</v>
      </c>
      <c r="S51" s="68">
        <f t="shared" si="11"/>
        <v>0</v>
      </c>
      <c r="T51" s="68">
        <f t="shared" si="12"/>
        <v>0</v>
      </c>
      <c r="U51" s="38"/>
      <c r="V51" s="43"/>
      <c r="W51" s="43"/>
      <c r="X51" s="43"/>
      <c r="Y51" s="43"/>
      <c r="Z51" s="43"/>
    </row>
    <row r="52" spans="1:26" x14ac:dyDescent="0.35">
      <c r="A52" s="36" t="str">
        <f>IF($H52="", "", _xlfn.XLOOKUP($H52, Data!$O$3:$O$32, Data!$P$3:$P$32,""))</f>
        <v>Q1</v>
      </c>
      <c r="B52" s="36" t="str">
        <f t="shared" si="0"/>
        <v>All Seasson</v>
      </c>
      <c r="C52" s="7" t="str">
        <f>IF($H52="", "", _xlfn.XLOOKUP($H52, Data!$O$3:$O$32, Data!$N$3:$N$32,""))</f>
        <v>Pre-Seasson</v>
      </c>
      <c r="D52" s="7" t="str">
        <f>IF($H52="", "", _xlfn.XLOOKUP($H52, Data!$O$3:$O$32, Data!$R$3:$R$32,""))</f>
        <v>Away</v>
      </c>
      <c r="E52" s="7" t="str">
        <f>IF($H52="", "", _xlfn.XLOOKUP($H52, Data!$O$3:$O$32, Data!$Q$3:$Q$32,""))</f>
        <v>East LA</v>
      </c>
      <c r="F52" s="37" t="str">
        <f t="shared" si="7"/>
        <v>41-45</v>
      </c>
      <c r="G52" s="28" t="str">
        <f t="shared" si="8"/>
        <v>1st</v>
      </c>
      <c r="H52" s="8">
        <v>45912</v>
      </c>
      <c r="I52" s="7">
        <v>41</v>
      </c>
      <c r="J52" s="34" t="s">
        <v>55</v>
      </c>
      <c r="K52" s="34" t="s">
        <v>69</v>
      </c>
      <c r="L52" s="34">
        <v>0</v>
      </c>
      <c r="M52" s="34"/>
      <c r="N52" s="34"/>
      <c r="O52" s="34"/>
      <c r="P52" s="34"/>
      <c r="Q52" s="1">
        <f t="shared" si="9"/>
        <v>1</v>
      </c>
      <c r="R52" s="68">
        <f t="shared" si="10"/>
        <v>0</v>
      </c>
      <c r="S52" s="68">
        <f t="shared" si="11"/>
        <v>0</v>
      </c>
      <c r="T52" s="68">
        <f t="shared" si="12"/>
        <v>0</v>
      </c>
      <c r="U52" s="38"/>
      <c r="V52" s="43"/>
      <c r="W52" s="43"/>
      <c r="X52" s="43"/>
      <c r="Y52" s="43"/>
      <c r="Z52" s="43"/>
    </row>
    <row r="53" spans="1:26" x14ac:dyDescent="0.35">
      <c r="A53" s="36" t="str">
        <f>IF($H53="", "", _xlfn.XLOOKUP($H53, Data!$O$3:$O$32, Data!$P$3:$P$32,""))</f>
        <v>Q1</v>
      </c>
      <c r="B53" s="36" t="str">
        <f t="shared" si="0"/>
        <v>All Seasson</v>
      </c>
      <c r="C53" s="7" t="str">
        <f>IF($H53="", "", _xlfn.XLOOKUP($H53, Data!$O$3:$O$32, Data!$N$3:$N$32,""))</f>
        <v>Pre-Seasson</v>
      </c>
      <c r="D53" s="7" t="str">
        <f>IF($H53="", "", _xlfn.XLOOKUP($H53, Data!$O$3:$O$32, Data!$R$3:$R$32,""))</f>
        <v>Away</v>
      </c>
      <c r="E53" s="7" t="str">
        <f>IF($H53="", "", _xlfn.XLOOKUP($H53, Data!$O$3:$O$32, Data!$Q$3:$Q$32,""))</f>
        <v>East LA</v>
      </c>
      <c r="F53" s="37" t="str">
        <f t="shared" si="7"/>
        <v>41-45</v>
      </c>
      <c r="G53" s="28" t="str">
        <f t="shared" si="8"/>
        <v>1st</v>
      </c>
      <c r="H53" s="8">
        <v>45912</v>
      </c>
      <c r="I53" s="7">
        <v>41</v>
      </c>
      <c r="J53" s="34" t="s">
        <v>64</v>
      </c>
      <c r="K53" s="34" t="s">
        <v>49</v>
      </c>
      <c r="L53" s="34">
        <v>0</v>
      </c>
      <c r="M53" s="34"/>
      <c r="N53" s="34"/>
      <c r="O53" s="34"/>
      <c r="P53" s="34"/>
      <c r="Q53" s="1">
        <f t="shared" si="9"/>
        <v>1</v>
      </c>
      <c r="R53" s="68">
        <f t="shared" si="10"/>
        <v>0</v>
      </c>
      <c r="S53" s="68">
        <f t="shared" si="11"/>
        <v>0</v>
      </c>
      <c r="T53" s="68">
        <f t="shared" si="12"/>
        <v>0</v>
      </c>
      <c r="U53" s="38"/>
      <c r="V53" s="43"/>
      <c r="W53" s="43"/>
      <c r="X53" s="43"/>
      <c r="Y53" s="43"/>
      <c r="Z53" s="43"/>
    </row>
    <row r="54" spans="1:26" x14ac:dyDescent="0.35">
      <c r="A54" s="36" t="str">
        <f>IF($H54="", "", _xlfn.XLOOKUP($H54, Data!$O$3:$O$32, Data!$P$3:$P$32,""))</f>
        <v>Q1</v>
      </c>
      <c r="B54" s="36" t="str">
        <f t="shared" si="0"/>
        <v>All Seasson</v>
      </c>
      <c r="C54" s="7" t="str">
        <f>IF($H54="", "", _xlfn.XLOOKUP($H54, Data!$O$3:$O$32, Data!$N$3:$N$32,""))</f>
        <v>Pre-Seasson</v>
      </c>
      <c r="D54" s="7" t="str">
        <f>IF($H54="", "", _xlfn.XLOOKUP($H54, Data!$O$3:$O$32, Data!$R$3:$R$32,""))</f>
        <v>Away</v>
      </c>
      <c r="E54" s="7" t="str">
        <f>IF($H54="", "", _xlfn.XLOOKUP($H54, Data!$O$3:$O$32, Data!$Q$3:$Q$32,""))</f>
        <v>East LA</v>
      </c>
      <c r="F54" s="37" t="str">
        <f t="shared" si="7"/>
        <v>41-45</v>
      </c>
      <c r="G54" s="28" t="str">
        <f t="shared" si="8"/>
        <v>1st</v>
      </c>
      <c r="H54" s="8">
        <v>45912</v>
      </c>
      <c r="I54" s="7">
        <v>44</v>
      </c>
      <c r="J54" s="34"/>
      <c r="K54" s="34"/>
      <c r="L54" s="34">
        <v>1</v>
      </c>
      <c r="M54" s="34"/>
      <c r="N54" s="34"/>
      <c r="O54" s="34"/>
      <c r="P54" s="34"/>
      <c r="Q54" s="1">
        <f t="shared" si="9"/>
        <v>0</v>
      </c>
      <c r="R54" s="68">
        <f t="shared" si="10"/>
        <v>0</v>
      </c>
      <c r="S54" s="68">
        <f t="shared" si="11"/>
        <v>0</v>
      </c>
      <c r="T54" s="68">
        <f t="shared" si="12"/>
        <v>0</v>
      </c>
      <c r="U54" s="38"/>
      <c r="V54" s="43"/>
      <c r="W54" s="43"/>
      <c r="X54" s="43"/>
      <c r="Y54" s="43"/>
      <c r="Z54" s="43"/>
    </row>
    <row r="55" spans="1:26" x14ac:dyDescent="0.35">
      <c r="A55" s="36" t="str">
        <f>IF($H55="", "", _xlfn.XLOOKUP($H55, Data!$O$3:$O$32, Data!$P$3:$P$32,""))</f>
        <v>Q1</v>
      </c>
      <c r="B55" s="36" t="str">
        <f t="shared" si="0"/>
        <v>All Seasson</v>
      </c>
      <c r="C55" s="7" t="str">
        <f>IF($H55="", "", _xlfn.XLOOKUP($H55, Data!$O$3:$O$32, Data!$N$3:$N$32,""))</f>
        <v>Pre-Seasson</v>
      </c>
      <c r="D55" s="7" t="str">
        <f>IF($H55="", "", _xlfn.XLOOKUP($H55, Data!$O$3:$O$32, Data!$R$3:$R$32,""))</f>
        <v>Away</v>
      </c>
      <c r="E55" s="7" t="str">
        <f>IF($H55="", "", _xlfn.XLOOKUP($H55, Data!$O$3:$O$32, Data!$Q$3:$Q$32,""))</f>
        <v>East LA</v>
      </c>
      <c r="F55" s="37" t="str">
        <f t="shared" si="7"/>
        <v>46-55</v>
      </c>
      <c r="G55" s="28" t="str">
        <f t="shared" si="8"/>
        <v>2nd</v>
      </c>
      <c r="H55" s="8">
        <v>45912</v>
      </c>
      <c r="I55" s="7">
        <v>49</v>
      </c>
      <c r="J55" s="34" t="s">
        <v>62</v>
      </c>
      <c r="K55" s="34" t="s">
        <v>69</v>
      </c>
      <c r="L55" s="34">
        <v>0</v>
      </c>
      <c r="M55" s="34"/>
      <c r="N55" s="34"/>
      <c r="O55" s="34"/>
      <c r="P55" s="34"/>
      <c r="Q55" s="1">
        <f t="shared" si="9"/>
        <v>1</v>
      </c>
      <c r="R55" s="68">
        <f t="shared" si="10"/>
        <v>0</v>
      </c>
      <c r="S55" s="68">
        <f t="shared" si="11"/>
        <v>0</v>
      </c>
      <c r="T55" s="68">
        <f t="shared" si="12"/>
        <v>0</v>
      </c>
      <c r="U55" s="38"/>
      <c r="V55" s="43"/>
      <c r="W55" s="43"/>
      <c r="X55" s="43"/>
      <c r="Y55" s="43"/>
      <c r="Z55" s="43"/>
    </row>
    <row r="56" spans="1:26" x14ac:dyDescent="0.35">
      <c r="A56" s="36" t="str">
        <f>IF($H56="", "", _xlfn.XLOOKUP($H56, Data!$O$3:$O$32, Data!$P$3:$P$32,""))</f>
        <v>Q1</v>
      </c>
      <c r="B56" s="36" t="str">
        <f t="shared" si="0"/>
        <v>All Seasson</v>
      </c>
      <c r="C56" s="7" t="str">
        <f>IF($H56="", "", _xlfn.XLOOKUP($H56, Data!$O$3:$O$32, Data!$N$3:$N$32,""))</f>
        <v>Pre-Seasson</v>
      </c>
      <c r="D56" s="7" t="str">
        <f>IF($H56="", "", _xlfn.XLOOKUP($H56, Data!$O$3:$O$32, Data!$R$3:$R$32,""))</f>
        <v>Away</v>
      </c>
      <c r="E56" s="7" t="str">
        <f>IF($H56="", "", _xlfn.XLOOKUP($H56, Data!$O$3:$O$32, Data!$Q$3:$Q$32,""))</f>
        <v>East LA</v>
      </c>
      <c r="F56" s="37" t="str">
        <f t="shared" si="7"/>
        <v>56-65</v>
      </c>
      <c r="G56" s="28" t="str">
        <f t="shared" si="8"/>
        <v>2nd</v>
      </c>
      <c r="H56" s="8">
        <v>45912</v>
      </c>
      <c r="I56" s="7">
        <v>57</v>
      </c>
      <c r="J56" s="34"/>
      <c r="K56" s="34"/>
      <c r="L56" s="34">
        <v>0</v>
      </c>
      <c r="M56" s="34" t="s">
        <v>55</v>
      </c>
      <c r="N56" s="34" t="s">
        <v>64</v>
      </c>
      <c r="O56" s="34"/>
      <c r="P56" s="34"/>
      <c r="Q56" s="1">
        <f t="shared" si="9"/>
        <v>0</v>
      </c>
      <c r="R56" s="68">
        <f t="shared" si="10"/>
        <v>1</v>
      </c>
      <c r="S56" s="68">
        <f t="shared" si="11"/>
        <v>0</v>
      </c>
      <c r="T56" s="68">
        <f t="shared" si="12"/>
        <v>0</v>
      </c>
      <c r="U56" s="38"/>
      <c r="V56" s="43"/>
      <c r="W56" s="43"/>
      <c r="X56" s="43"/>
      <c r="Y56" s="43"/>
      <c r="Z56" s="43"/>
    </row>
    <row r="57" spans="1:26" x14ac:dyDescent="0.35">
      <c r="A57" s="36" t="str">
        <f>IF($H57="", "", _xlfn.XLOOKUP($H57, Data!$O$3:$O$32, Data!$P$3:$P$32,""))</f>
        <v>Q1</v>
      </c>
      <c r="B57" s="36" t="str">
        <f t="shared" si="0"/>
        <v>All Seasson</v>
      </c>
      <c r="C57" s="7" t="str">
        <f>IF($H57="", "", _xlfn.XLOOKUP($H57, Data!$O$3:$O$32, Data!$N$3:$N$32,""))</f>
        <v>Pre-Seasson</v>
      </c>
      <c r="D57" s="7" t="str">
        <f>IF($H57="", "", _xlfn.XLOOKUP($H57, Data!$O$3:$O$32, Data!$R$3:$R$32,""))</f>
        <v>Away</v>
      </c>
      <c r="E57" s="7" t="str">
        <f>IF($H57="", "", _xlfn.XLOOKUP($H57, Data!$O$3:$O$32, Data!$Q$3:$Q$32,""))</f>
        <v>East LA</v>
      </c>
      <c r="F57" s="37" t="str">
        <f t="shared" si="7"/>
        <v>56-65</v>
      </c>
      <c r="G57" s="28" t="str">
        <f t="shared" si="8"/>
        <v>2nd</v>
      </c>
      <c r="H57" s="8">
        <v>45912</v>
      </c>
      <c r="I57" s="7">
        <v>58</v>
      </c>
      <c r="J57" s="34" t="s">
        <v>49</v>
      </c>
      <c r="K57" s="34" t="s">
        <v>64</v>
      </c>
      <c r="L57" s="34">
        <v>0</v>
      </c>
      <c r="M57" s="34"/>
      <c r="N57" s="34"/>
      <c r="O57" s="34"/>
      <c r="P57" s="34"/>
      <c r="Q57" s="1">
        <f t="shared" si="9"/>
        <v>1</v>
      </c>
      <c r="R57" s="68">
        <f t="shared" si="10"/>
        <v>0</v>
      </c>
      <c r="S57" s="68">
        <f t="shared" si="11"/>
        <v>0</v>
      </c>
      <c r="T57" s="68">
        <f t="shared" si="12"/>
        <v>0</v>
      </c>
      <c r="U57" s="38"/>
      <c r="V57" s="43"/>
      <c r="W57" s="43"/>
      <c r="X57" s="43"/>
      <c r="Y57" s="43"/>
      <c r="Z57" s="43"/>
    </row>
    <row r="58" spans="1:26" x14ac:dyDescent="0.35">
      <c r="A58" s="36" t="str">
        <f>IF($H58="", "", _xlfn.XLOOKUP($H58, Data!$O$3:$O$32, Data!$P$3:$P$32,""))</f>
        <v>Q1</v>
      </c>
      <c r="B58" s="36" t="str">
        <f t="shared" si="0"/>
        <v>All Seasson</v>
      </c>
      <c r="C58" s="7" t="str">
        <f>IF($H58="", "", _xlfn.XLOOKUP($H58, Data!$O$3:$O$32, Data!$N$3:$N$32,""))</f>
        <v>Pre-Seasson</v>
      </c>
      <c r="D58" s="7" t="str">
        <f>IF($H58="", "", _xlfn.XLOOKUP($H58, Data!$O$3:$O$32, Data!$R$3:$R$32,""))</f>
        <v>Away</v>
      </c>
      <c r="E58" s="7" t="str">
        <f>IF($H58="", "", _xlfn.XLOOKUP($H58, Data!$O$3:$O$32, Data!$Q$3:$Q$32,""))</f>
        <v>East LA</v>
      </c>
      <c r="F58" s="37" t="str">
        <f t="shared" si="7"/>
        <v>66-75</v>
      </c>
      <c r="G58" s="28" t="str">
        <f t="shared" si="8"/>
        <v>2nd</v>
      </c>
      <c r="H58" s="8">
        <v>45912</v>
      </c>
      <c r="I58" s="7">
        <v>67</v>
      </c>
      <c r="J58" s="34"/>
      <c r="K58" s="34"/>
      <c r="L58" s="34">
        <v>1</v>
      </c>
      <c r="M58" s="34"/>
      <c r="N58" s="34"/>
      <c r="O58" s="34"/>
      <c r="P58" s="34"/>
      <c r="Q58" s="1">
        <f t="shared" si="9"/>
        <v>0</v>
      </c>
      <c r="R58" s="68">
        <f t="shared" si="10"/>
        <v>0</v>
      </c>
      <c r="S58" s="68">
        <f t="shared" si="11"/>
        <v>0</v>
      </c>
      <c r="T58" s="68">
        <f t="shared" si="12"/>
        <v>0</v>
      </c>
      <c r="U58" s="38"/>
      <c r="V58" s="43"/>
      <c r="W58" s="43"/>
      <c r="X58" s="43"/>
      <c r="Y58" s="43"/>
      <c r="Z58" s="43"/>
    </row>
    <row r="59" spans="1:26" x14ac:dyDescent="0.35">
      <c r="A59" s="36" t="str">
        <f>IF($H59="", "", _xlfn.XLOOKUP($H59, Data!$O$3:$O$32, Data!$P$3:$P$32,""))</f>
        <v>Q1</v>
      </c>
      <c r="B59" s="36" t="str">
        <f t="shared" si="0"/>
        <v>All Seasson</v>
      </c>
      <c r="C59" s="7" t="str">
        <f>IF($H59="", "", _xlfn.XLOOKUP($H59, Data!$O$3:$O$32, Data!$N$3:$N$32,""))</f>
        <v>Pre-Seasson</v>
      </c>
      <c r="D59" s="7" t="str">
        <f>IF($H59="", "", _xlfn.XLOOKUP($H59, Data!$O$3:$O$32, Data!$R$3:$R$32,""))</f>
        <v>Away</v>
      </c>
      <c r="E59" s="7" t="str">
        <f>IF($H59="", "", _xlfn.XLOOKUP($H59, Data!$O$3:$O$32, Data!$Q$3:$Q$32,""))</f>
        <v>East LA</v>
      </c>
      <c r="F59" s="37" t="str">
        <f t="shared" si="7"/>
        <v>66-75</v>
      </c>
      <c r="G59" s="28" t="str">
        <f t="shared" si="8"/>
        <v>2nd</v>
      </c>
      <c r="H59" s="8">
        <v>45912</v>
      </c>
      <c r="I59" s="7">
        <v>69</v>
      </c>
      <c r="J59" s="34" t="s">
        <v>70</v>
      </c>
      <c r="K59" s="34" t="s">
        <v>52</v>
      </c>
      <c r="L59" s="34">
        <v>0</v>
      </c>
      <c r="M59" s="34"/>
      <c r="N59" s="34"/>
      <c r="O59" s="34"/>
      <c r="P59" s="34"/>
      <c r="Q59" s="1">
        <f t="shared" si="9"/>
        <v>1</v>
      </c>
      <c r="R59" s="68">
        <f t="shared" si="10"/>
        <v>0</v>
      </c>
      <c r="S59" s="68">
        <f t="shared" si="11"/>
        <v>0</v>
      </c>
      <c r="T59" s="68">
        <f t="shared" si="12"/>
        <v>0</v>
      </c>
      <c r="U59" s="38"/>
      <c r="V59" s="43"/>
      <c r="W59" s="43"/>
      <c r="X59" s="43"/>
      <c r="Y59" s="43"/>
      <c r="Z59" s="43"/>
    </row>
    <row r="60" spans="1:26" x14ac:dyDescent="0.35">
      <c r="A60" s="36" t="str">
        <f>IF($H60="", "", _xlfn.XLOOKUP($H60, Data!$O$3:$O$32, Data!$P$3:$P$32,""))</f>
        <v>Q1</v>
      </c>
      <c r="B60" s="36" t="str">
        <f t="shared" si="0"/>
        <v>All Seasson</v>
      </c>
      <c r="C60" s="7" t="str">
        <f>IF($H60="", "", _xlfn.XLOOKUP($H60, Data!$O$3:$O$32, Data!$N$3:$N$32,""))</f>
        <v>Pre-Seasson</v>
      </c>
      <c r="D60" s="7" t="str">
        <f>IF($H60="", "", _xlfn.XLOOKUP($H60, Data!$O$3:$O$32, Data!$R$3:$R$32,""))</f>
        <v>Away</v>
      </c>
      <c r="E60" s="7" t="str">
        <f>IF($H60="", "", _xlfn.XLOOKUP($H60, Data!$O$3:$O$32, Data!$Q$3:$Q$32,""))</f>
        <v>East LA</v>
      </c>
      <c r="F60" s="37" t="str">
        <f t="shared" si="7"/>
        <v>66-75</v>
      </c>
      <c r="G60" s="28" t="str">
        <f t="shared" si="8"/>
        <v>2nd</v>
      </c>
      <c r="H60" s="8">
        <v>45912</v>
      </c>
      <c r="I60" s="7">
        <v>73</v>
      </c>
      <c r="J60" s="34"/>
      <c r="K60" s="34"/>
      <c r="L60" s="34">
        <v>0</v>
      </c>
      <c r="M60" s="34"/>
      <c r="N60" s="34"/>
      <c r="O60" s="34" t="s">
        <v>65</v>
      </c>
      <c r="P60" s="34"/>
      <c r="Q60" s="1">
        <f t="shared" si="9"/>
        <v>0</v>
      </c>
      <c r="R60" s="68">
        <f t="shared" si="10"/>
        <v>0</v>
      </c>
      <c r="S60" s="68">
        <f t="shared" si="11"/>
        <v>1</v>
      </c>
      <c r="T60" s="68">
        <f t="shared" si="12"/>
        <v>0</v>
      </c>
      <c r="U60" s="38"/>
      <c r="V60" s="43"/>
      <c r="W60" s="43"/>
      <c r="X60" s="43"/>
      <c r="Y60" s="43"/>
      <c r="Z60" s="43"/>
    </row>
    <row r="61" spans="1:26" x14ac:dyDescent="0.35">
      <c r="A61" s="36" t="str">
        <f>IF($H61="", "", _xlfn.XLOOKUP($H61, Data!$O$3:$O$32, Data!$P$3:$P$32,""))</f>
        <v>Q1</v>
      </c>
      <c r="B61" s="36" t="str">
        <f t="shared" si="0"/>
        <v>All Seasson</v>
      </c>
      <c r="C61" s="7" t="str">
        <f>IF($H61="", "", _xlfn.XLOOKUP($H61, Data!$O$3:$O$32, Data!$N$3:$N$32,""))</f>
        <v>Pre-Seasson</v>
      </c>
      <c r="D61" s="7" t="str">
        <f>IF($H61="", "", _xlfn.XLOOKUP($H61, Data!$O$3:$O$32, Data!$R$3:$R$32,""))</f>
        <v>Away</v>
      </c>
      <c r="E61" s="7" t="str">
        <f>IF($H61="", "", _xlfn.XLOOKUP($H61, Data!$O$3:$O$32, Data!$Q$3:$Q$32,""))</f>
        <v>East LA</v>
      </c>
      <c r="F61" s="37" t="str">
        <f t="shared" si="7"/>
        <v>66-75</v>
      </c>
      <c r="G61" s="28" t="str">
        <f t="shared" si="8"/>
        <v>2nd</v>
      </c>
      <c r="H61" s="8">
        <v>45912</v>
      </c>
      <c r="I61" s="7">
        <v>75</v>
      </c>
      <c r="J61" s="34"/>
      <c r="K61" s="34"/>
      <c r="L61" s="34">
        <v>0</v>
      </c>
      <c r="M61" s="34" t="s">
        <v>49</v>
      </c>
      <c r="N61" s="34" t="s">
        <v>65</v>
      </c>
      <c r="O61" s="34"/>
      <c r="P61" s="34"/>
      <c r="Q61" s="1">
        <f t="shared" si="9"/>
        <v>0</v>
      </c>
      <c r="R61" s="68">
        <f t="shared" si="10"/>
        <v>1</v>
      </c>
      <c r="S61" s="68">
        <f t="shared" si="11"/>
        <v>0</v>
      </c>
      <c r="T61" s="68">
        <f t="shared" si="12"/>
        <v>0</v>
      </c>
      <c r="U61" s="38"/>
      <c r="V61" s="43"/>
      <c r="W61" s="43"/>
      <c r="X61" s="43"/>
      <c r="Y61" s="43"/>
      <c r="Z61" s="43"/>
    </row>
    <row r="62" spans="1:26" x14ac:dyDescent="0.35">
      <c r="A62" s="36" t="str">
        <f>IF($H62="", "", _xlfn.XLOOKUP($H62, Data!$O$3:$O$32, Data!$P$3:$P$32,""))</f>
        <v>Q1</v>
      </c>
      <c r="B62" s="36" t="str">
        <f t="shared" si="0"/>
        <v>All Seasson</v>
      </c>
      <c r="C62" s="7" t="str">
        <f>IF($H62="", "", _xlfn.XLOOKUP($H62, Data!$O$3:$O$32, Data!$N$3:$N$32,""))</f>
        <v>Pre-Seasson</v>
      </c>
      <c r="D62" s="7" t="str">
        <f>IF($H62="", "", _xlfn.XLOOKUP($H62, Data!$O$3:$O$32, Data!$R$3:$R$32,""))</f>
        <v>Away</v>
      </c>
      <c r="E62" s="7" t="str">
        <f>IF($H62="", "", _xlfn.XLOOKUP($H62, Data!$O$3:$O$32, Data!$Q$3:$Q$32,""))</f>
        <v>East LA</v>
      </c>
      <c r="F62" s="37" t="str">
        <f t="shared" si="7"/>
        <v>76-85</v>
      </c>
      <c r="G62" s="28" t="str">
        <f t="shared" si="8"/>
        <v>2nd</v>
      </c>
      <c r="H62" s="8">
        <v>45912</v>
      </c>
      <c r="I62" s="7">
        <v>78</v>
      </c>
      <c r="J62" s="34"/>
      <c r="K62" s="34"/>
      <c r="L62" s="34">
        <v>0</v>
      </c>
      <c r="M62" s="34"/>
      <c r="N62" s="34"/>
      <c r="O62" s="34" t="s">
        <v>45</v>
      </c>
      <c r="P62" s="34"/>
      <c r="Q62" s="1">
        <f t="shared" si="9"/>
        <v>0</v>
      </c>
      <c r="R62" s="68">
        <f t="shared" si="10"/>
        <v>0</v>
      </c>
      <c r="S62" s="68">
        <f t="shared" si="11"/>
        <v>1</v>
      </c>
      <c r="T62" s="68">
        <f t="shared" si="12"/>
        <v>0</v>
      </c>
      <c r="U62" s="38"/>
      <c r="V62" s="43"/>
      <c r="W62" s="43"/>
      <c r="X62" s="43"/>
      <c r="Y62" s="43"/>
      <c r="Z62" s="43"/>
    </row>
    <row r="63" spans="1:26" x14ac:dyDescent="0.35">
      <c r="A63" s="36" t="str">
        <f>IF($H63="", "", _xlfn.XLOOKUP($H63, Data!$O$3:$O$32, Data!$P$3:$P$32,""))</f>
        <v>Q1</v>
      </c>
      <c r="B63" s="36" t="str">
        <f t="shared" si="0"/>
        <v>All Seasson</v>
      </c>
      <c r="C63" s="7" t="str">
        <f>IF($H63="", "", _xlfn.XLOOKUP($H63, Data!$O$3:$O$32, Data!$N$3:$N$32,""))</f>
        <v>Pre-Seasson</v>
      </c>
      <c r="D63" s="7" t="str">
        <f>IF($H63="", "", _xlfn.XLOOKUP($H63, Data!$O$3:$O$32, Data!$R$3:$R$32,""))</f>
        <v>Away</v>
      </c>
      <c r="E63" s="7" t="str">
        <f>IF($H63="", "", _xlfn.XLOOKUP($H63, Data!$O$3:$O$32, Data!$Q$3:$Q$32,""))</f>
        <v>East LA</v>
      </c>
      <c r="F63" s="37" t="str">
        <f t="shared" si="7"/>
        <v>76-85</v>
      </c>
      <c r="G63" s="28" t="str">
        <f t="shared" si="8"/>
        <v>2nd</v>
      </c>
      <c r="H63" s="8">
        <v>45912</v>
      </c>
      <c r="I63" s="7">
        <v>85</v>
      </c>
      <c r="J63" s="34"/>
      <c r="K63" s="34"/>
      <c r="L63" s="34">
        <v>0</v>
      </c>
      <c r="M63" s="34"/>
      <c r="N63" s="34"/>
      <c r="O63" s="34" t="s">
        <v>37</v>
      </c>
      <c r="P63" s="34"/>
      <c r="Q63" s="1">
        <f t="shared" si="9"/>
        <v>0</v>
      </c>
      <c r="R63" s="68">
        <f t="shared" si="10"/>
        <v>0</v>
      </c>
      <c r="S63" s="68">
        <f t="shared" si="11"/>
        <v>1</v>
      </c>
      <c r="T63" s="68">
        <f t="shared" si="12"/>
        <v>0</v>
      </c>
      <c r="U63" s="38"/>
      <c r="V63" s="43"/>
      <c r="W63" s="43"/>
      <c r="X63" s="43"/>
      <c r="Y63" s="43"/>
      <c r="Z63" s="43"/>
    </row>
    <row r="64" spans="1:26" x14ac:dyDescent="0.35">
      <c r="A64" s="36" t="str">
        <f>IF($H64="", "", _xlfn.XLOOKUP($H64, Data!$O$3:$O$32, Data!$P$3:$P$32,""))</f>
        <v>Q1</v>
      </c>
      <c r="B64" s="36" t="str">
        <f t="shared" si="0"/>
        <v>All Seasson</v>
      </c>
      <c r="C64" s="7" t="str">
        <f>IF($H64="", "", _xlfn.XLOOKUP($H64, Data!$O$3:$O$32, Data!$N$3:$N$32,""))</f>
        <v>Pre-Seasson</v>
      </c>
      <c r="D64" s="7" t="str">
        <f>IF($H64="", "", _xlfn.XLOOKUP($H64, Data!$O$3:$O$32, Data!$R$3:$R$32,""))</f>
        <v>Away</v>
      </c>
      <c r="E64" s="7" t="str">
        <f>IF($H64="", "", _xlfn.XLOOKUP($H64, Data!$O$3:$O$32, Data!$Q$3:$Q$32,""))</f>
        <v>East LA</v>
      </c>
      <c r="F64" s="37" t="str">
        <f t="shared" si="7"/>
        <v>86-90</v>
      </c>
      <c r="G64" s="28" t="str">
        <f t="shared" si="8"/>
        <v>2nd</v>
      </c>
      <c r="H64" s="8">
        <v>45912</v>
      </c>
      <c r="I64" s="7">
        <v>90</v>
      </c>
      <c r="J64" s="34"/>
      <c r="K64" s="34"/>
      <c r="L64" s="34">
        <v>0</v>
      </c>
      <c r="M64" s="34"/>
      <c r="N64" s="34"/>
      <c r="O64" s="34"/>
      <c r="P64" s="34" t="s">
        <v>55</v>
      </c>
      <c r="Q64" s="1">
        <f t="shared" si="9"/>
        <v>0</v>
      </c>
      <c r="R64" s="68">
        <f t="shared" si="10"/>
        <v>0</v>
      </c>
      <c r="S64" s="68">
        <f t="shared" si="11"/>
        <v>0</v>
      </c>
      <c r="T64" s="68">
        <f t="shared" si="12"/>
        <v>1</v>
      </c>
      <c r="U64" s="38"/>
      <c r="V64" s="43"/>
      <c r="W64" s="43"/>
      <c r="X64" s="43"/>
      <c r="Y64" s="43"/>
      <c r="Z64" s="43"/>
    </row>
    <row r="65" spans="1:26" x14ac:dyDescent="0.35">
      <c r="A65" s="36" t="str">
        <f>IF($H65="", "", _xlfn.XLOOKUP($H65, Data!$O$3:$O$32, Data!$P$3:$P$32,""))</f>
        <v>Q2</v>
      </c>
      <c r="B65" s="36" t="str">
        <f t="shared" si="0"/>
        <v>All Seasson</v>
      </c>
      <c r="C65" s="7" t="str">
        <f>IF($H65="", "", _xlfn.XLOOKUP($H65, Data!$O$3:$O$32, Data!$N$3:$N$32,""))</f>
        <v>Pre-Seasson</v>
      </c>
      <c r="D65" s="7" t="str">
        <f>IF($H65="", "", _xlfn.XLOOKUP($H65, Data!$O$3:$O$32, Data!$R$3:$R$32,""))</f>
        <v>Home</v>
      </c>
      <c r="E65" s="7" t="str">
        <f>IF($H65="", "", _xlfn.XLOOKUP($H65, Data!$O$3:$O$32, Data!$Q$3:$Q$32,""))</f>
        <v>Moorpark</v>
      </c>
      <c r="F65" s="37" t="str">
        <f t="shared" si="7"/>
        <v>21-30</v>
      </c>
      <c r="G65" s="28" t="str">
        <f t="shared" si="8"/>
        <v>1st</v>
      </c>
      <c r="H65" s="8">
        <v>45919</v>
      </c>
      <c r="I65" s="7">
        <v>25</v>
      </c>
      <c r="J65" s="34" t="s">
        <v>52</v>
      </c>
      <c r="K65" s="34" t="s">
        <v>62</v>
      </c>
      <c r="L65" s="34">
        <v>0</v>
      </c>
      <c r="M65" s="34"/>
      <c r="N65" s="34"/>
      <c r="O65" s="34"/>
      <c r="P65" s="34"/>
      <c r="Q65" s="1">
        <f t="shared" si="9"/>
        <v>1</v>
      </c>
      <c r="R65" s="68">
        <f t="shared" si="10"/>
        <v>0</v>
      </c>
      <c r="S65" s="68">
        <f t="shared" si="11"/>
        <v>0</v>
      </c>
      <c r="T65" s="68">
        <f t="shared" si="12"/>
        <v>0</v>
      </c>
      <c r="U65" s="38"/>
      <c r="V65" s="43"/>
      <c r="W65" s="43"/>
      <c r="X65" s="43"/>
      <c r="Y65" s="43"/>
      <c r="Z65" s="43"/>
    </row>
    <row r="66" spans="1:26" x14ac:dyDescent="0.35">
      <c r="A66" s="36" t="str">
        <f>IF($H66="", "", _xlfn.XLOOKUP($H66, Data!$O$3:$O$32, Data!$P$3:$P$32,""))</f>
        <v>Q2</v>
      </c>
      <c r="B66" s="36" t="str">
        <f t="shared" ref="B66:B129" si="13">IF(C66&lt;&gt;"","All Seasson","")</f>
        <v>All Seasson</v>
      </c>
      <c r="C66" s="7" t="str">
        <f>IF($H66="", "", _xlfn.XLOOKUP($H66, Data!$O$3:$O$32, Data!$N$3:$N$32,""))</f>
        <v>Pre-Seasson</v>
      </c>
      <c r="D66" s="7" t="str">
        <f>IF($H66="", "", _xlfn.XLOOKUP($H66, Data!$O$3:$O$32, Data!$R$3:$R$32,""))</f>
        <v>Home</v>
      </c>
      <c r="E66" s="7" t="str">
        <f>IF($H66="", "", _xlfn.XLOOKUP($H66, Data!$O$3:$O$32, Data!$Q$3:$Q$32,""))</f>
        <v>Moorpark</v>
      </c>
      <c r="F66" s="37" t="str">
        <f t="shared" ref="F66:F97" si="14">IF(AND($I66&gt;=1,$I66&lt;=10),"1-10",IF(AND($I66&gt;=11,$I66&lt;=20),"11-20",IF(AND($I66&gt;=21,$I66&lt;=30),"21-30",IF(AND($I66&gt;=31,$I66&lt;=40),"31-40",IF(AND($I66&gt;=41,$I66&lt;=45),"41-45",IF(AND($I66&gt;=46,$I66&lt;=55),"46-55",IF(AND($I66&gt;=56,$I66&lt;=65),"56-65",IF(AND($I66&gt;=66,$I66&lt;=75),"66-75",IF(AND($I66&gt;=76,$I66&lt;=85),"76-85",IF(AND($I66&gt;=86,$I66&lt;=90),"86-90",""))))))))))</f>
        <v>21-30</v>
      </c>
      <c r="G66" s="28" t="str">
        <f t="shared" ref="G66:G97" si="15">IF($I66="","",IF($I66&lt;=45,"1st",IF($I66&gt;=46,"2nd","")))</f>
        <v>1st</v>
      </c>
      <c r="H66" s="8">
        <v>45919</v>
      </c>
      <c r="I66" s="7">
        <v>25</v>
      </c>
      <c r="J66" s="34" t="s">
        <v>46</v>
      </c>
      <c r="K66" s="34" t="s">
        <v>69</v>
      </c>
      <c r="L66" s="34">
        <v>0</v>
      </c>
      <c r="M66" s="34"/>
      <c r="N66" s="34"/>
      <c r="O66" s="34"/>
      <c r="P66" s="34"/>
      <c r="Q66" s="1">
        <f t="shared" ref="Q66:Q97" si="16">IF(ISBLANK(J66), 0, 1)</f>
        <v>1</v>
      </c>
      <c r="R66" s="68">
        <f t="shared" ref="R66:R97" si="17">IF(ISBLANK(M66), 0, 1)</f>
        <v>0</v>
      </c>
      <c r="S66" s="68">
        <f t="shared" ref="S66:S97" si="18">IF(ISBLANK(O66), 0, 1)</f>
        <v>0</v>
      </c>
      <c r="T66" s="68">
        <f t="shared" ref="T66:T97" si="19">IF(ISBLANK(P66), 0, 1)</f>
        <v>0</v>
      </c>
      <c r="U66" s="38"/>
      <c r="V66" s="43"/>
      <c r="W66" s="43"/>
      <c r="X66" s="43"/>
      <c r="Y66" s="43"/>
      <c r="Z66" s="43"/>
    </row>
    <row r="67" spans="1:26" x14ac:dyDescent="0.35">
      <c r="A67" s="36" t="str">
        <f>IF($H67="", "", _xlfn.XLOOKUP($H67, Data!$O$3:$O$32, Data!$P$3:$P$32,""))</f>
        <v>Q2</v>
      </c>
      <c r="B67" s="36" t="str">
        <f t="shared" si="13"/>
        <v>All Seasson</v>
      </c>
      <c r="C67" s="7" t="str">
        <f>IF($H67="", "", _xlfn.XLOOKUP($H67, Data!$O$3:$O$32, Data!$N$3:$N$32,""))</f>
        <v>Pre-Seasson</v>
      </c>
      <c r="D67" s="7" t="str">
        <f>IF($H67="", "", _xlfn.XLOOKUP($H67, Data!$O$3:$O$32, Data!$R$3:$R$32,""))</f>
        <v>Home</v>
      </c>
      <c r="E67" s="7" t="str">
        <f>IF($H67="", "", _xlfn.XLOOKUP($H67, Data!$O$3:$O$32, Data!$Q$3:$Q$32,""))</f>
        <v>Moorpark</v>
      </c>
      <c r="F67" s="37" t="str">
        <f t="shared" si="14"/>
        <v>21-30</v>
      </c>
      <c r="G67" s="28" t="str">
        <f t="shared" si="15"/>
        <v>1st</v>
      </c>
      <c r="H67" s="8">
        <v>45919</v>
      </c>
      <c r="I67" s="7">
        <v>25</v>
      </c>
      <c r="J67" s="34" t="s">
        <v>49</v>
      </c>
      <c r="K67" s="34" t="s">
        <v>51</v>
      </c>
      <c r="L67" s="34">
        <v>0</v>
      </c>
      <c r="M67" s="34"/>
      <c r="N67" s="34"/>
      <c r="O67" s="34"/>
      <c r="P67" s="34"/>
      <c r="Q67" s="1">
        <f t="shared" si="16"/>
        <v>1</v>
      </c>
      <c r="R67" s="68">
        <f t="shared" si="17"/>
        <v>0</v>
      </c>
      <c r="S67" s="68">
        <f t="shared" si="18"/>
        <v>0</v>
      </c>
      <c r="T67" s="68">
        <f t="shared" si="19"/>
        <v>0</v>
      </c>
      <c r="U67" s="38"/>
      <c r="V67" s="43"/>
      <c r="W67" s="43"/>
      <c r="X67" s="43"/>
      <c r="Y67" s="43"/>
      <c r="Z67" s="43"/>
    </row>
    <row r="68" spans="1:26" x14ac:dyDescent="0.35">
      <c r="A68" s="36" t="str">
        <f>IF($H68="", "", _xlfn.XLOOKUP($H68, Data!$O$3:$O$32, Data!$P$3:$P$32,""))</f>
        <v>Q2</v>
      </c>
      <c r="B68" s="36" t="str">
        <f t="shared" si="13"/>
        <v>All Seasson</v>
      </c>
      <c r="C68" s="7" t="str">
        <f>IF($H68="", "", _xlfn.XLOOKUP($H68, Data!$O$3:$O$32, Data!$N$3:$N$32,""))</f>
        <v>Pre-Seasson</v>
      </c>
      <c r="D68" s="7" t="str">
        <f>IF($H68="", "", _xlfn.XLOOKUP($H68, Data!$O$3:$O$32, Data!$R$3:$R$32,""))</f>
        <v>Home</v>
      </c>
      <c r="E68" s="7" t="str">
        <f>IF($H68="", "", _xlfn.XLOOKUP($H68, Data!$O$3:$O$32, Data!$Q$3:$Q$32,""))</f>
        <v>Moorpark</v>
      </c>
      <c r="F68" s="37" t="str">
        <f t="shared" si="14"/>
        <v>21-30</v>
      </c>
      <c r="G68" s="28" t="str">
        <f t="shared" si="15"/>
        <v>1st</v>
      </c>
      <c r="H68" s="8">
        <v>45919</v>
      </c>
      <c r="I68" s="7">
        <v>28</v>
      </c>
      <c r="J68" s="34"/>
      <c r="K68" s="34"/>
      <c r="L68" s="34">
        <v>0</v>
      </c>
      <c r="M68" s="34" t="s">
        <v>50</v>
      </c>
      <c r="N68" s="34" t="s">
        <v>44</v>
      </c>
      <c r="O68" s="34"/>
      <c r="P68" s="34"/>
      <c r="Q68" s="1">
        <f t="shared" si="16"/>
        <v>0</v>
      </c>
      <c r="R68" s="68">
        <f t="shared" si="17"/>
        <v>1</v>
      </c>
      <c r="S68" s="68">
        <f t="shared" si="18"/>
        <v>0</v>
      </c>
      <c r="T68" s="68">
        <f t="shared" si="19"/>
        <v>0</v>
      </c>
      <c r="U68" s="38"/>
      <c r="V68" s="43"/>
      <c r="W68" s="43"/>
      <c r="X68" s="43"/>
      <c r="Y68" s="43"/>
      <c r="Z68" s="43"/>
    </row>
    <row r="69" spans="1:26" x14ac:dyDescent="0.35">
      <c r="A69" s="36" t="str">
        <f>IF($H69="", "", _xlfn.XLOOKUP($H69, Data!$O$3:$O$32, Data!$P$3:$P$32,""))</f>
        <v>Q2</v>
      </c>
      <c r="B69" s="36" t="str">
        <f t="shared" si="13"/>
        <v>All Seasson</v>
      </c>
      <c r="C69" s="7" t="str">
        <f>IF($H69="", "", _xlfn.XLOOKUP($H69, Data!$O$3:$O$32, Data!$N$3:$N$32,""))</f>
        <v>Pre-Seasson</v>
      </c>
      <c r="D69" s="7" t="str">
        <f>IF($H69="", "", _xlfn.XLOOKUP($H69, Data!$O$3:$O$32, Data!$R$3:$R$32,""))</f>
        <v>Home</v>
      </c>
      <c r="E69" s="7" t="str">
        <f>IF($H69="", "", _xlfn.XLOOKUP($H69, Data!$O$3:$O$32, Data!$Q$3:$Q$32,""))</f>
        <v>Moorpark</v>
      </c>
      <c r="F69" s="37" t="str">
        <f t="shared" si="14"/>
        <v>31-40</v>
      </c>
      <c r="G69" s="28" t="str">
        <f t="shared" si="15"/>
        <v>1st</v>
      </c>
      <c r="H69" s="8">
        <v>45919</v>
      </c>
      <c r="I69" s="7">
        <v>35</v>
      </c>
      <c r="J69" s="34" t="s">
        <v>63</v>
      </c>
      <c r="K69" s="34" t="s">
        <v>65</v>
      </c>
      <c r="L69" s="34">
        <v>0</v>
      </c>
      <c r="M69" s="34"/>
      <c r="N69" s="34"/>
      <c r="O69" s="34"/>
      <c r="P69" s="34"/>
      <c r="Q69" s="1">
        <f t="shared" si="16"/>
        <v>1</v>
      </c>
      <c r="R69" s="68">
        <f t="shared" si="17"/>
        <v>0</v>
      </c>
      <c r="S69" s="68">
        <f t="shared" si="18"/>
        <v>0</v>
      </c>
      <c r="T69" s="68">
        <f t="shared" si="19"/>
        <v>0</v>
      </c>
      <c r="U69" s="38"/>
      <c r="V69" s="43"/>
      <c r="W69" s="43"/>
      <c r="X69" s="43"/>
      <c r="Y69" s="43"/>
      <c r="Z69" s="43"/>
    </row>
    <row r="70" spans="1:26" x14ac:dyDescent="0.35">
      <c r="A70" s="36" t="str">
        <f>IF($H70="", "", _xlfn.XLOOKUP($H70, Data!$O$3:$O$32, Data!$P$3:$P$32,""))</f>
        <v>Q2</v>
      </c>
      <c r="B70" s="36" t="str">
        <f t="shared" si="13"/>
        <v>All Seasson</v>
      </c>
      <c r="C70" s="7" t="str">
        <f>IF($H70="", "", _xlfn.XLOOKUP($H70, Data!$O$3:$O$32, Data!$N$3:$N$32,""))</f>
        <v>Pre-Seasson</v>
      </c>
      <c r="D70" s="7" t="str">
        <f>IF($H70="", "", _xlfn.XLOOKUP($H70, Data!$O$3:$O$32, Data!$R$3:$R$32,""))</f>
        <v>Home</v>
      </c>
      <c r="E70" s="7" t="str">
        <f>IF($H70="", "", _xlfn.XLOOKUP($H70, Data!$O$3:$O$32, Data!$Q$3:$Q$32,""))</f>
        <v>Moorpark</v>
      </c>
      <c r="F70" s="37" t="str">
        <f t="shared" si="14"/>
        <v>31-40</v>
      </c>
      <c r="G70" s="28" t="str">
        <f t="shared" si="15"/>
        <v>1st</v>
      </c>
      <c r="H70" s="8">
        <v>45919</v>
      </c>
      <c r="I70" s="7">
        <v>38</v>
      </c>
      <c r="J70" s="34"/>
      <c r="K70" s="34"/>
      <c r="L70" s="34">
        <v>0</v>
      </c>
      <c r="M70" s="34" t="s">
        <v>56</v>
      </c>
      <c r="N70" s="34" t="s">
        <v>49</v>
      </c>
      <c r="O70" s="34"/>
      <c r="P70" s="34"/>
      <c r="Q70" s="1">
        <f t="shared" si="16"/>
        <v>0</v>
      </c>
      <c r="R70" s="68">
        <f t="shared" si="17"/>
        <v>1</v>
      </c>
      <c r="S70" s="68">
        <f t="shared" si="18"/>
        <v>0</v>
      </c>
      <c r="T70" s="68">
        <f t="shared" si="19"/>
        <v>0</v>
      </c>
      <c r="U70" s="38"/>
      <c r="V70" s="43"/>
      <c r="W70" s="43"/>
      <c r="X70" s="43"/>
      <c r="Y70" s="43"/>
      <c r="Z70" s="43"/>
    </row>
    <row r="71" spans="1:26" x14ac:dyDescent="0.35">
      <c r="A71" s="36" t="str">
        <f>IF($H71="", "", _xlfn.XLOOKUP($H71, Data!$O$3:$O$32, Data!$P$3:$P$32,""))</f>
        <v>Q2</v>
      </c>
      <c r="B71" s="36" t="str">
        <f t="shared" si="13"/>
        <v>All Seasson</v>
      </c>
      <c r="C71" s="7" t="str">
        <f>IF($H71="", "", _xlfn.XLOOKUP($H71, Data!$O$3:$O$32, Data!$N$3:$N$32,""))</f>
        <v>Pre-Seasson</v>
      </c>
      <c r="D71" s="7" t="str">
        <f>IF($H71="", "", _xlfn.XLOOKUP($H71, Data!$O$3:$O$32, Data!$R$3:$R$32,""))</f>
        <v>Home</v>
      </c>
      <c r="E71" s="7" t="str">
        <f>IF($H71="", "", _xlfn.XLOOKUP($H71, Data!$O$3:$O$32, Data!$Q$3:$Q$32,""))</f>
        <v>Moorpark</v>
      </c>
      <c r="F71" s="37" t="str">
        <f t="shared" si="14"/>
        <v>46-55</v>
      </c>
      <c r="G71" s="28" t="str">
        <f t="shared" si="15"/>
        <v>2nd</v>
      </c>
      <c r="H71" s="8">
        <v>45919</v>
      </c>
      <c r="I71" s="7">
        <v>47</v>
      </c>
      <c r="J71" s="34"/>
      <c r="K71" s="34"/>
      <c r="L71" s="34">
        <v>0</v>
      </c>
      <c r="M71" s="34" t="s">
        <v>49</v>
      </c>
      <c r="N71" s="34" t="s">
        <v>44</v>
      </c>
      <c r="O71" s="34"/>
      <c r="P71" s="34"/>
      <c r="Q71" s="1">
        <f t="shared" si="16"/>
        <v>0</v>
      </c>
      <c r="R71" s="68">
        <f t="shared" si="17"/>
        <v>1</v>
      </c>
      <c r="S71" s="68">
        <f t="shared" si="18"/>
        <v>0</v>
      </c>
      <c r="T71" s="68">
        <f t="shared" si="19"/>
        <v>0</v>
      </c>
      <c r="U71" s="38"/>
      <c r="V71" s="43"/>
      <c r="W71" s="43"/>
      <c r="X71" s="43"/>
      <c r="Y71" s="43"/>
      <c r="Z71" s="43"/>
    </row>
    <row r="72" spans="1:26" x14ac:dyDescent="0.35">
      <c r="A72" s="36" t="str">
        <f>IF($H72="", "", _xlfn.XLOOKUP($H72, Data!$O$3:$O$32, Data!$P$3:$P$32,""))</f>
        <v>Q2</v>
      </c>
      <c r="B72" s="36" t="str">
        <f t="shared" si="13"/>
        <v>All Seasson</v>
      </c>
      <c r="C72" s="7" t="str">
        <f>IF($H72="", "", _xlfn.XLOOKUP($H72, Data!$O$3:$O$32, Data!$N$3:$N$32,""))</f>
        <v>Pre-Seasson</v>
      </c>
      <c r="D72" s="7" t="str">
        <f>IF($H72="", "", _xlfn.XLOOKUP($H72, Data!$O$3:$O$32, Data!$R$3:$R$32,""))</f>
        <v>Home</v>
      </c>
      <c r="E72" s="7" t="str">
        <f>IF($H72="", "", _xlfn.XLOOKUP($H72, Data!$O$3:$O$32, Data!$Q$3:$Q$32,""))</f>
        <v>Moorpark</v>
      </c>
      <c r="F72" s="37" t="str">
        <f t="shared" si="14"/>
        <v>56-65</v>
      </c>
      <c r="G72" s="28" t="str">
        <f t="shared" si="15"/>
        <v>2nd</v>
      </c>
      <c r="H72" s="8">
        <v>45919</v>
      </c>
      <c r="I72" s="7">
        <v>57</v>
      </c>
      <c r="J72" s="34" t="s">
        <v>67</v>
      </c>
      <c r="K72" s="34" t="s">
        <v>56</v>
      </c>
      <c r="L72" s="34">
        <v>0</v>
      </c>
      <c r="M72" s="34"/>
      <c r="N72" s="34"/>
      <c r="O72" s="34"/>
      <c r="P72" s="34"/>
      <c r="Q72" s="1">
        <f t="shared" si="16"/>
        <v>1</v>
      </c>
      <c r="R72" s="68">
        <f t="shared" si="17"/>
        <v>0</v>
      </c>
      <c r="S72" s="68">
        <f t="shared" si="18"/>
        <v>0</v>
      </c>
      <c r="T72" s="68">
        <f t="shared" si="19"/>
        <v>0</v>
      </c>
      <c r="U72" s="38"/>
      <c r="V72" s="43"/>
      <c r="W72" s="43"/>
      <c r="X72" s="43"/>
      <c r="Y72" s="43"/>
      <c r="Z72" s="43"/>
    </row>
    <row r="73" spans="1:26" x14ac:dyDescent="0.35">
      <c r="A73" s="36" t="str">
        <f>IF($H73="", "", _xlfn.XLOOKUP($H73, Data!$O$3:$O$32, Data!$P$3:$P$32,""))</f>
        <v>Q2</v>
      </c>
      <c r="B73" s="36" t="str">
        <f t="shared" si="13"/>
        <v>All Seasson</v>
      </c>
      <c r="C73" s="7" t="str">
        <f>IF($H73="", "", _xlfn.XLOOKUP($H73, Data!$O$3:$O$32, Data!$N$3:$N$32,""))</f>
        <v>Pre-Seasson</v>
      </c>
      <c r="D73" s="7" t="str">
        <f>IF($H73="", "", _xlfn.XLOOKUP($H73, Data!$O$3:$O$32, Data!$R$3:$R$32,""))</f>
        <v>Home</v>
      </c>
      <c r="E73" s="7" t="str">
        <f>IF($H73="", "", _xlfn.XLOOKUP($H73, Data!$O$3:$O$32, Data!$Q$3:$Q$32,""))</f>
        <v>Moorpark</v>
      </c>
      <c r="F73" s="37" t="str">
        <f t="shared" si="14"/>
        <v>56-65</v>
      </c>
      <c r="G73" s="28" t="str">
        <f t="shared" si="15"/>
        <v>2nd</v>
      </c>
      <c r="H73" s="8">
        <v>45919</v>
      </c>
      <c r="I73" s="7">
        <v>57</v>
      </c>
      <c r="J73" s="34" t="s">
        <v>47</v>
      </c>
      <c r="K73" s="34" t="s">
        <v>44</v>
      </c>
      <c r="L73" s="34">
        <v>0</v>
      </c>
      <c r="M73" s="34"/>
      <c r="N73" s="34"/>
      <c r="O73" s="34"/>
      <c r="P73" s="34"/>
      <c r="Q73" s="1">
        <f t="shared" si="16"/>
        <v>1</v>
      </c>
      <c r="R73" s="68">
        <f t="shared" si="17"/>
        <v>0</v>
      </c>
      <c r="S73" s="68">
        <f t="shared" si="18"/>
        <v>0</v>
      </c>
      <c r="T73" s="68">
        <f t="shared" si="19"/>
        <v>0</v>
      </c>
      <c r="U73" s="38"/>
      <c r="V73" s="43"/>
      <c r="W73" s="43"/>
      <c r="X73" s="43"/>
      <c r="Y73" s="43"/>
      <c r="Z73" s="43"/>
    </row>
    <row r="74" spans="1:26" x14ac:dyDescent="0.35">
      <c r="A74" s="36" t="str">
        <f>IF($H74="", "", _xlfn.XLOOKUP($H74, Data!$O$3:$O$32, Data!$P$3:$P$32,""))</f>
        <v>Q2</v>
      </c>
      <c r="B74" s="36" t="str">
        <f t="shared" si="13"/>
        <v>All Seasson</v>
      </c>
      <c r="C74" s="7" t="str">
        <f>IF($H74="", "", _xlfn.XLOOKUP($H74, Data!$O$3:$O$32, Data!$N$3:$N$32,""))</f>
        <v>Pre-Seasson</v>
      </c>
      <c r="D74" s="7" t="str">
        <f>IF($H74="", "", _xlfn.XLOOKUP($H74, Data!$O$3:$O$32, Data!$R$3:$R$32,""))</f>
        <v>Home</v>
      </c>
      <c r="E74" s="7" t="str">
        <f>IF($H74="", "", _xlfn.XLOOKUP($H74, Data!$O$3:$O$32, Data!$Q$3:$Q$32,""))</f>
        <v>Moorpark</v>
      </c>
      <c r="F74" s="37" t="str">
        <f t="shared" si="14"/>
        <v>56-65</v>
      </c>
      <c r="G74" s="28" t="str">
        <f t="shared" si="15"/>
        <v>2nd</v>
      </c>
      <c r="H74" s="8">
        <v>45919</v>
      </c>
      <c r="I74" s="7">
        <v>60</v>
      </c>
      <c r="J74" s="34"/>
      <c r="K74" s="34"/>
      <c r="L74" s="34">
        <v>0</v>
      </c>
      <c r="M74" s="34"/>
      <c r="N74" s="34"/>
      <c r="O74" s="34" t="s">
        <v>60</v>
      </c>
      <c r="P74" s="34"/>
      <c r="Q74" s="1">
        <f t="shared" si="16"/>
        <v>0</v>
      </c>
      <c r="R74" s="68">
        <f t="shared" si="17"/>
        <v>0</v>
      </c>
      <c r="S74" s="68">
        <f t="shared" si="18"/>
        <v>1</v>
      </c>
      <c r="T74" s="68">
        <f t="shared" si="19"/>
        <v>0</v>
      </c>
      <c r="U74" s="38"/>
      <c r="V74" s="43"/>
      <c r="W74" s="43"/>
      <c r="X74" s="43"/>
      <c r="Y74" s="43"/>
      <c r="Z74" s="43"/>
    </row>
    <row r="75" spans="1:26" x14ac:dyDescent="0.35">
      <c r="A75" s="36" t="str">
        <f>IF($H75="", "", _xlfn.XLOOKUP($H75, Data!$O$3:$O$32, Data!$P$3:$P$32,""))</f>
        <v>Q2</v>
      </c>
      <c r="B75" s="36" t="str">
        <f t="shared" si="13"/>
        <v>All Seasson</v>
      </c>
      <c r="C75" s="7" t="str">
        <f>IF($H75="", "", _xlfn.XLOOKUP($H75, Data!$O$3:$O$32, Data!$N$3:$N$32,""))</f>
        <v>Pre-Seasson</v>
      </c>
      <c r="D75" s="7" t="str">
        <f>IF($H75="", "", _xlfn.XLOOKUP($H75, Data!$O$3:$O$32, Data!$R$3:$R$32,""))</f>
        <v>Home</v>
      </c>
      <c r="E75" s="7" t="str">
        <f>IF($H75="", "", _xlfn.XLOOKUP($H75, Data!$O$3:$O$32, Data!$Q$3:$Q$32,""))</f>
        <v>Moorpark</v>
      </c>
      <c r="F75" s="37" t="str">
        <f t="shared" si="14"/>
        <v>56-65</v>
      </c>
      <c r="G75" s="28" t="str">
        <f t="shared" si="15"/>
        <v>2nd</v>
      </c>
      <c r="H75" s="8">
        <v>45919</v>
      </c>
      <c r="I75" s="7">
        <v>62</v>
      </c>
      <c r="J75" s="34" t="s">
        <v>69</v>
      </c>
      <c r="K75" s="34" t="s">
        <v>50</v>
      </c>
      <c r="L75" s="34">
        <v>0</v>
      </c>
      <c r="M75" s="34"/>
      <c r="N75" s="34"/>
      <c r="O75" s="34"/>
      <c r="P75" s="34"/>
      <c r="Q75" s="1">
        <f t="shared" si="16"/>
        <v>1</v>
      </c>
      <c r="R75" s="68">
        <f t="shared" si="17"/>
        <v>0</v>
      </c>
      <c r="S75" s="68">
        <f t="shared" si="18"/>
        <v>0</v>
      </c>
      <c r="T75" s="68">
        <f t="shared" si="19"/>
        <v>0</v>
      </c>
      <c r="U75" s="38"/>
      <c r="V75" s="43"/>
      <c r="W75" s="43"/>
      <c r="X75" s="43"/>
      <c r="Y75" s="43"/>
      <c r="Z75" s="43"/>
    </row>
    <row r="76" spans="1:26" x14ac:dyDescent="0.35">
      <c r="A76" s="36" t="str">
        <f>IF($H76="", "", _xlfn.XLOOKUP($H76, Data!$O$3:$O$32, Data!$P$3:$P$32,""))</f>
        <v>Q2</v>
      </c>
      <c r="B76" s="36" t="str">
        <f t="shared" si="13"/>
        <v>All Seasson</v>
      </c>
      <c r="C76" s="7" t="str">
        <f>IF($H76="", "", _xlfn.XLOOKUP($H76, Data!$O$3:$O$32, Data!$N$3:$N$32,""))</f>
        <v>Pre-Seasson</v>
      </c>
      <c r="D76" s="7" t="str">
        <f>IF($H76="", "", _xlfn.XLOOKUP($H76, Data!$O$3:$O$32, Data!$R$3:$R$32,""))</f>
        <v>Home</v>
      </c>
      <c r="E76" s="7" t="str">
        <f>IF($H76="", "", _xlfn.XLOOKUP($H76, Data!$O$3:$O$32, Data!$Q$3:$Q$32,""))</f>
        <v>Moorpark</v>
      </c>
      <c r="F76" s="37" t="str">
        <f t="shared" si="14"/>
        <v>56-65</v>
      </c>
      <c r="G76" s="28" t="str">
        <f t="shared" si="15"/>
        <v>2nd</v>
      </c>
      <c r="H76" s="8">
        <v>45919</v>
      </c>
      <c r="I76" s="7">
        <v>62</v>
      </c>
      <c r="J76" s="34" t="s">
        <v>77</v>
      </c>
      <c r="K76" s="34" t="s">
        <v>76</v>
      </c>
      <c r="L76" s="34">
        <v>0</v>
      </c>
      <c r="M76" s="34"/>
      <c r="N76" s="34"/>
      <c r="O76" s="34"/>
      <c r="P76" s="34"/>
      <c r="Q76" s="1">
        <f t="shared" si="16"/>
        <v>1</v>
      </c>
      <c r="R76" s="68">
        <f t="shared" si="17"/>
        <v>0</v>
      </c>
      <c r="S76" s="68">
        <f t="shared" si="18"/>
        <v>0</v>
      </c>
      <c r="T76" s="68">
        <f t="shared" si="19"/>
        <v>0</v>
      </c>
      <c r="U76" s="38"/>
      <c r="V76" s="43"/>
      <c r="W76" s="43"/>
      <c r="X76" s="43"/>
      <c r="Y76" s="43"/>
      <c r="Z76" s="43"/>
    </row>
    <row r="77" spans="1:26" x14ac:dyDescent="0.35">
      <c r="A77" s="36" t="str">
        <f>IF($H77="", "", _xlfn.XLOOKUP($H77, Data!$O$3:$O$32, Data!$P$3:$P$32,""))</f>
        <v>Q2</v>
      </c>
      <c r="B77" s="36" t="str">
        <f t="shared" si="13"/>
        <v>All Seasson</v>
      </c>
      <c r="C77" s="7" t="str">
        <f>IF($H77="", "", _xlfn.XLOOKUP($H77, Data!$O$3:$O$32, Data!$N$3:$N$32,""))</f>
        <v>Pre-Seasson</v>
      </c>
      <c r="D77" s="7" t="str">
        <f>IF($H77="", "", _xlfn.XLOOKUP($H77, Data!$O$3:$O$32, Data!$R$3:$R$32,""))</f>
        <v>Home</v>
      </c>
      <c r="E77" s="7" t="str">
        <f>IF($H77="", "", _xlfn.XLOOKUP($H77, Data!$O$3:$O$32, Data!$Q$3:$Q$32,""))</f>
        <v>Moorpark</v>
      </c>
      <c r="F77" s="37" t="str">
        <f t="shared" si="14"/>
        <v>56-65</v>
      </c>
      <c r="G77" s="28" t="str">
        <f t="shared" si="15"/>
        <v>2nd</v>
      </c>
      <c r="H77" s="8">
        <v>45919</v>
      </c>
      <c r="I77" s="7">
        <v>62</v>
      </c>
      <c r="J77" s="34" t="s">
        <v>52</v>
      </c>
      <c r="K77" s="34" t="s">
        <v>60</v>
      </c>
      <c r="L77" s="34">
        <v>0</v>
      </c>
      <c r="M77" s="34"/>
      <c r="N77" s="34"/>
      <c r="O77" s="34"/>
      <c r="P77" s="34"/>
      <c r="Q77" s="1">
        <f t="shared" si="16"/>
        <v>1</v>
      </c>
      <c r="R77" s="68">
        <f t="shared" si="17"/>
        <v>0</v>
      </c>
      <c r="S77" s="68">
        <f t="shared" si="18"/>
        <v>0</v>
      </c>
      <c r="T77" s="68">
        <f t="shared" si="19"/>
        <v>0</v>
      </c>
      <c r="U77" s="38"/>
      <c r="V77" s="43"/>
      <c r="W77" s="43"/>
      <c r="X77" s="43"/>
      <c r="Y77" s="43"/>
      <c r="Z77" s="43"/>
    </row>
    <row r="78" spans="1:26" x14ac:dyDescent="0.35">
      <c r="A78" s="36" t="str">
        <f>IF($H78="", "", _xlfn.XLOOKUP($H78, Data!$O$3:$O$32, Data!$P$3:$P$32,""))</f>
        <v>Q2</v>
      </c>
      <c r="B78" s="36" t="str">
        <f t="shared" si="13"/>
        <v>All Seasson</v>
      </c>
      <c r="C78" s="7" t="str">
        <f>IF($H78="", "", _xlfn.XLOOKUP($H78, Data!$O$3:$O$32, Data!$N$3:$N$32,""))</f>
        <v>Pre-Seasson</v>
      </c>
      <c r="D78" s="7" t="str">
        <f>IF($H78="", "", _xlfn.XLOOKUP($H78, Data!$O$3:$O$32, Data!$R$3:$R$32,""))</f>
        <v>Home</v>
      </c>
      <c r="E78" s="7" t="str">
        <f>IF($H78="", "", _xlfn.XLOOKUP($H78, Data!$O$3:$O$32, Data!$Q$3:$Q$32,""))</f>
        <v>Moorpark</v>
      </c>
      <c r="F78" s="37" t="str">
        <f t="shared" si="14"/>
        <v>66-75</v>
      </c>
      <c r="G78" s="28" t="str">
        <f t="shared" si="15"/>
        <v>2nd</v>
      </c>
      <c r="H78" s="8">
        <v>45919</v>
      </c>
      <c r="I78" s="7">
        <v>70</v>
      </c>
      <c r="J78" s="34"/>
      <c r="K78" s="34"/>
      <c r="L78" s="34">
        <v>1</v>
      </c>
      <c r="M78" s="34"/>
      <c r="N78" s="34"/>
      <c r="O78" s="34"/>
      <c r="P78" s="34"/>
      <c r="Q78" s="1">
        <f t="shared" si="16"/>
        <v>0</v>
      </c>
      <c r="R78" s="68">
        <f t="shared" si="17"/>
        <v>0</v>
      </c>
      <c r="S78" s="68">
        <f t="shared" si="18"/>
        <v>0</v>
      </c>
      <c r="T78" s="68">
        <f t="shared" si="19"/>
        <v>0</v>
      </c>
      <c r="U78" s="38"/>
      <c r="V78" s="43"/>
      <c r="W78" s="43"/>
      <c r="X78" s="43"/>
      <c r="Y78" s="43"/>
      <c r="Z78" s="43"/>
    </row>
    <row r="79" spans="1:26" x14ac:dyDescent="0.35">
      <c r="A79" s="36" t="str">
        <f>IF($H79="", "", _xlfn.XLOOKUP($H79, Data!$O$3:$O$32, Data!$P$3:$P$32,""))</f>
        <v>Q2</v>
      </c>
      <c r="B79" s="36" t="str">
        <f t="shared" si="13"/>
        <v>All Seasson</v>
      </c>
      <c r="C79" s="7" t="str">
        <f>IF($H79="", "", _xlfn.XLOOKUP($H79, Data!$O$3:$O$32, Data!$N$3:$N$32,""))</f>
        <v>Pre-Seasson</v>
      </c>
      <c r="D79" s="7" t="str">
        <f>IF($H79="", "", _xlfn.XLOOKUP($H79, Data!$O$3:$O$32, Data!$R$3:$R$32,""))</f>
        <v>Home</v>
      </c>
      <c r="E79" s="7" t="str">
        <f>IF($H79="", "", _xlfn.XLOOKUP($H79, Data!$O$3:$O$32, Data!$Q$3:$Q$32,""))</f>
        <v>Moorpark</v>
      </c>
      <c r="F79" s="37" t="str">
        <f t="shared" si="14"/>
        <v>66-75</v>
      </c>
      <c r="G79" s="28" t="str">
        <f t="shared" si="15"/>
        <v>2nd</v>
      </c>
      <c r="H79" s="8">
        <v>45919</v>
      </c>
      <c r="I79" s="7">
        <v>70</v>
      </c>
      <c r="J79" s="34" t="s">
        <v>63</v>
      </c>
      <c r="K79" s="34" t="s">
        <v>65</v>
      </c>
      <c r="L79" s="34">
        <v>0</v>
      </c>
      <c r="M79" s="34"/>
      <c r="N79" s="34"/>
      <c r="O79" s="34"/>
      <c r="P79" s="34"/>
      <c r="Q79" s="1">
        <f t="shared" si="16"/>
        <v>1</v>
      </c>
      <c r="R79" s="68">
        <f t="shared" si="17"/>
        <v>0</v>
      </c>
      <c r="S79" s="68">
        <f t="shared" si="18"/>
        <v>0</v>
      </c>
      <c r="T79" s="68">
        <f t="shared" si="19"/>
        <v>0</v>
      </c>
      <c r="U79" s="38"/>
      <c r="V79" s="43"/>
      <c r="W79" s="43"/>
      <c r="X79" s="43"/>
      <c r="Y79" s="43"/>
      <c r="Z79" s="43"/>
    </row>
    <row r="80" spans="1:26" x14ac:dyDescent="0.35">
      <c r="A80" s="36" t="str">
        <f>IF($H80="", "", _xlfn.XLOOKUP($H80, Data!$O$3:$O$32, Data!$P$3:$P$32,""))</f>
        <v>Q2</v>
      </c>
      <c r="B80" s="36" t="str">
        <f t="shared" si="13"/>
        <v>All Seasson</v>
      </c>
      <c r="C80" s="7" t="str">
        <f>IF($H80="", "", _xlfn.XLOOKUP($H80, Data!$O$3:$O$32, Data!$N$3:$N$32,""))</f>
        <v>Pre-Seasson</v>
      </c>
      <c r="D80" s="7" t="str">
        <f>IF($H80="", "", _xlfn.XLOOKUP($H80, Data!$O$3:$O$32, Data!$R$3:$R$32,""))</f>
        <v>Home</v>
      </c>
      <c r="E80" s="7" t="str">
        <f>IF($H80="", "", _xlfn.XLOOKUP($H80, Data!$O$3:$O$32, Data!$Q$3:$Q$32,""))</f>
        <v>Moorpark</v>
      </c>
      <c r="F80" s="37" t="str">
        <f t="shared" si="14"/>
        <v>76-85</v>
      </c>
      <c r="G80" s="28" t="str">
        <f t="shared" si="15"/>
        <v>2nd</v>
      </c>
      <c r="H80" s="8">
        <v>45919</v>
      </c>
      <c r="I80" s="7">
        <v>76</v>
      </c>
      <c r="J80" s="34" t="s">
        <v>60</v>
      </c>
      <c r="K80" s="34" t="s">
        <v>47</v>
      </c>
      <c r="L80" s="34">
        <v>0</v>
      </c>
      <c r="M80" s="34"/>
      <c r="N80" s="34"/>
      <c r="O80" s="34"/>
      <c r="P80" s="34"/>
      <c r="Q80" s="1">
        <f t="shared" si="16"/>
        <v>1</v>
      </c>
      <c r="R80" s="68">
        <f t="shared" si="17"/>
        <v>0</v>
      </c>
      <c r="S80" s="68">
        <f t="shared" si="18"/>
        <v>0</v>
      </c>
      <c r="T80" s="68">
        <f t="shared" si="19"/>
        <v>0</v>
      </c>
      <c r="U80" s="38"/>
      <c r="V80" s="43"/>
      <c r="W80" s="43"/>
      <c r="X80" s="43"/>
      <c r="Y80" s="43"/>
      <c r="Z80" s="43"/>
    </row>
    <row r="81" spans="1:26" x14ac:dyDescent="0.35">
      <c r="A81" s="36" t="str">
        <f>IF($H81="", "", _xlfn.XLOOKUP($H81, Data!$O$3:$O$32, Data!$P$3:$P$32,""))</f>
        <v>Q2</v>
      </c>
      <c r="B81" s="36" t="str">
        <f t="shared" si="13"/>
        <v>All Seasson</v>
      </c>
      <c r="C81" s="7" t="str">
        <f>IF($H81="", "", _xlfn.XLOOKUP($H81, Data!$O$3:$O$32, Data!$N$3:$N$32,""))</f>
        <v>Pre-Seasson</v>
      </c>
      <c r="D81" s="7" t="str">
        <f>IF($H81="", "", _xlfn.XLOOKUP($H81, Data!$O$3:$O$32, Data!$R$3:$R$32,""))</f>
        <v>Home</v>
      </c>
      <c r="E81" s="7" t="str">
        <f>IF($H81="", "", _xlfn.XLOOKUP($H81, Data!$O$3:$O$32, Data!$Q$3:$Q$32,""))</f>
        <v>Moorpark</v>
      </c>
      <c r="F81" s="37" t="str">
        <f t="shared" si="14"/>
        <v>86-90</v>
      </c>
      <c r="G81" s="28" t="str">
        <f t="shared" si="15"/>
        <v>2nd</v>
      </c>
      <c r="H81" s="8">
        <v>45919</v>
      </c>
      <c r="I81" s="7">
        <v>86</v>
      </c>
      <c r="J81" s="34" t="s">
        <v>71</v>
      </c>
      <c r="K81" s="34" t="s">
        <v>56</v>
      </c>
      <c r="L81" s="34">
        <v>0</v>
      </c>
      <c r="M81" s="34"/>
      <c r="N81" s="34"/>
      <c r="O81" s="34"/>
      <c r="P81" s="34"/>
      <c r="Q81" s="1">
        <f t="shared" si="16"/>
        <v>1</v>
      </c>
      <c r="R81" s="68">
        <f t="shared" si="17"/>
        <v>0</v>
      </c>
      <c r="S81" s="68">
        <f t="shared" si="18"/>
        <v>0</v>
      </c>
      <c r="T81" s="68">
        <f t="shared" si="19"/>
        <v>0</v>
      </c>
      <c r="U81" s="38"/>
      <c r="V81" s="43"/>
      <c r="W81" s="43"/>
      <c r="X81" s="43"/>
      <c r="Y81" s="43"/>
      <c r="Z81" s="43"/>
    </row>
    <row r="82" spans="1:26" x14ac:dyDescent="0.35">
      <c r="A82" s="36" t="str">
        <f>IF($H82="", "", _xlfn.XLOOKUP($H82, Data!$O$3:$O$32, Data!$P$3:$P$32,""))</f>
        <v>Q2</v>
      </c>
      <c r="B82" s="36" t="str">
        <f t="shared" si="13"/>
        <v>All Seasson</v>
      </c>
      <c r="C82" s="7" t="str">
        <f>IF($H82="", "", _xlfn.XLOOKUP($H82, Data!$O$3:$O$32, Data!$N$3:$N$32,""))</f>
        <v>Pre-Seasson</v>
      </c>
      <c r="D82" s="7" t="str">
        <f>IF($H82="", "", _xlfn.XLOOKUP($H82, Data!$O$3:$O$32, Data!$R$3:$R$32,""))</f>
        <v>Home</v>
      </c>
      <c r="E82" s="7" t="str">
        <f>IF($H82="", "", _xlfn.XLOOKUP($H82, Data!$O$3:$O$32, Data!$Q$3:$Q$32,""))</f>
        <v>Moorpark</v>
      </c>
      <c r="F82" s="37" t="str">
        <f t="shared" si="14"/>
        <v>86-90</v>
      </c>
      <c r="G82" s="28" t="str">
        <f t="shared" si="15"/>
        <v>2nd</v>
      </c>
      <c r="H82" s="8">
        <v>45919</v>
      </c>
      <c r="I82" s="7">
        <v>86</v>
      </c>
      <c r="J82" s="34"/>
      <c r="K82" s="34"/>
      <c r="L82" s="34">
        <v>1</v>
      </c>
      <c r="M82" s="34"/>
      <c r="N82" s="34"/>
      <c r="O82" s="34"/>
      <c r="P82" s="34"/>
      <c r="Q82" s="1">
        <f t="shared" si="16"/>
        <v>0</v>
      </c>
      <c r="R82" s="68">
        <f t="shared" si="17"/>
        <v>0</v>
      </c>
      <c r="S82" s="68">
        <f t="shared" si="18"/>
        <v>0</v>
      </c>
      <c r="T82" s="68">
        <f t="shared" si="19"/>
        <v>0</v>
      </c>
      <c r="U82" s="38"/>
      <c r="V82" s="43"/>
      <c r="W82" s="43"/>
      <c r="X82" s="43"/>
      <c r="Y82" s="43"/>
      <c r="Z82" s="43"/>
    </row>
    <row r="83" spans="1:26" x14ac:dyDescent="0.35">
      <c r="A83" s="36" t="str">
        <f>IF($H83="", "", _xlfn.XLOOKUP($H83, Data!$O$3:$O$32, Data!$P$3:$P$32,""))</f>
        <v>Q2</v>
      </c>
      <c r="B83" s="36" t="str">
        <f t="shared" si="13"/>
        <v>All Seasson</v>
      </c>
      <c r="C83" s="7" t="str">
        <f>IF($H83="", "", _xlfn.XLOOKUP($H83, Data!$O$3:$O$32, Data!$N$3:$N$32,""))</f>
        <v>Pre-Seasson</v>
      </c>
      <c r="D83" s="7" t="str">
        <f>IF($H83="", "", _xlfn.XLOOKUP($H83, Data!$O$3:$O$32, Data!$R$3:$R$32,""))</f>
        <v>Away</v>
      </c>
      <c r="E83" s="7" t="str">
        <f>IF($H83="", "", _xlfn.XLOOKUP($H83, Data!$O$3:$O$32, Data!$Q$3:$Q$32,""))</f>
        <v>Taft</v>
      </c>
      <c r="F83" s="37" t="str">
        <f t="shared" si="14"/>
        <v>1-10</v>
      </c>
      <c r="G83" s="28" t="str">
        <f t="shared" si="15"/>
        <v>1st</v>
      </c>
      <c r="H83" s="8">
        <v>45926</v>
      </c>
      <c r="I83" s="7">
        <v>4</v>
      </c>
      <c r="J83" s="34"/>
      <c r="K83" s="34"/>
      <c r="L83" s="34">
        <v>0</v>
      </c>
      <c r="M83" s="34" t="s">
        <v>65</v>
      </c>
      <c r="N83" s="34" t="s">
        <v>49</v>
      </c>
      <c r="O83" s="34"/>
      <c r="P83" s="34"/>
      <c r="Q83" s="1">
        <f t="shared" si="16"/>
        <v>0</v>
      </c>
      <c r="R83" s="68">
        <f t="shared" si="17"/>
        <v>1</v>
      </c>
      <c r="S83" s="68">
        <f t="shared" si="18"/>
        <v>0</v>
      </c>
      <c r="T83" s="68">
        <f t="shared" si="19"/>
        <v>0</v>
      </c>
      <c r="U83" s="38"/>
      <c r="V83" s="43"/>
      <c r="W83" s="43"/>
      <c r="X83" s="43"/>
      <c r="Y83" s="43"/>
      <c r="Z83" s="43"/>
    </row>
    <row r="84" spans="1:26" x14ac:dyDescent="0.35">
      <c r="A84" s="36" t="str">
        <f>IF($H84="", "", _xlfn.XLOOKUP($H84, Data!$O$3:$O$32, Data!$P$3:$P$32,""))</f>
        <v>Q2</v>
      </c>
      <c r="B84" s="36" t="str">
        <f t="shared" si="13"/>
        <v>All Seasson</v>
      </c>
      <c r="C84" s="7" t="str">
        <f>IF($H84="", "", _xlfn.XLOOKUP($H84, Data!$O$3:$O$32, Data!$N$3:$N$32,""))</f>
        <v>Pre-Seasson</v>
      </c>
      <c r="D84" s="7" t="str">
        <f>IF($H84="", "", _xlfn.XLOOKUP($H84, Data!$O$3:$O$32, Data!$R$3:$R$32,""))</f>
        <v>Away</v>
      </c>
      <c r="E84" s="7" t="str">
        <f>IF($H84="", "", _xlfn.XLOOKUP($H84, Data!$O$3:$O$32, Data!$Q$3:$Q$32,""))</f>
        <v>Taft</v>
      </c>
      <c r="F84" s="37" t="str">
        <f t="shared" si="14"/>
        <v>11-20</v>
      </c>
      <c r="G84" s="28" t="str">
        <f t="shared" si="15"/>
        <v>1st</v>
      </c>
      <c r="H84" s="8">
        <v>45926</v>
      </c>
      <c r="I84" s="7">
        <v>20</v>
      </c>
      <c r="J84" s="34"/>
      <c r="K84" s="34"/>
      <c r="L84" s="34">
        <v>1</v>
      </c>
      <c r="M84" s="34"/>
      <c r="N84" s="34"/>
      <c r="O84" s="34"/>
      <c r="P84" s="34"/>
      <c r="Q84" s="1">
        <f t="shared" si="16"/>
        <v>0</v>
      </c>
      <c r="R84" s="68">
        <f t="shared" si="17"/>
        <v>0</v>
      </c>
      <c r="S84" s="68">
        <f t="shared" si="18"/>
        <v>0</v>
      </c>
      <c r="T84" s="68">
        <f t="shared" si="19"/>
        <v>0</v>
      </c>
      <c r="U84" s="38"/>
      <c r="V84" s="43"/>
      <c r="W84" s="43"/>
      <c r="X84" s="43"/>
      <c r="Y84" s="43"/>
      <c r="Z84" s="43"/>
    </row>
    <row r="85" spans="1:26" x14ac:dyDescent="0.35">
      <c r="A85" s="36" t="str">
        <f>IF($H85="", "", _xlfn.XLOOKUP($H85, Data!$O$3:$O$32, Data!$P$3:$P$32,""))</f>
        <v>Q2</v>
      </c>
      <c r="B85" s="36" t="str">
        <f t="shared" si="13"/>
        <v>All Seasson</v>
      </c>
      <c r="C85" s="7" t="str">
        <f>IF($H85="", "", _xlfn.XLOOKUP($H85, Data!$O$3:$O$32, Data!$N$3:$N$32,""))</f>
        <v>Pre-Seasson</v>
      </c>
      <c r="D85" s="7" t="str">
        <f>IF($H85="", "", _xlfn.XLOOKUP($H85, Data!$O$3:$O$32, Data!$R$3:$R$32,""))</f>
        <v>Away</v>
      </c>
      <c r="E85" s="7" t="str">
        <f>IF($H85="", "", _xlfn.XLOOKUP($H85, Data!$O$3:$O$32, Data!$Q$3:$Q$32,""))</f>
        <v>Taft</v>
      </c>
      <c r="F85" s="37" t="str">
        <f t="shared" si="14"/>
        <v>21-30</v>
      </c>
      <c r="G85" s="28" t="str">
        <f t="shared" si="15"/>
        <v>1st</v>
      </c>
      <c r="H85" s="8">
        <v>45926</v>
      </c>
      <c r="I85" s="7">
        <v>30</v>
      </c>
      <c r="J85" s="34"/>
      <c r="K85" s="34"/>
      <c r="L85" s="34">
        <v>0</v>
      </c>
      <c r="M85" s="34" t="s">
        <v>44</v>
      </c>
      <c r="N85" s="34" t="s">
        <v>59</v>
      </c>
      <c r="O85" s="34"/>
      <c r="P85" s="34"/>
      <c r="Q85" s="1">
        <f t="shared" si="16"/>
        <v>0</v>
      </c>
      <c r="R85" s="68">
        <f t="shared" si="17"/>
        <v>1</v>
      </c>
      <c r="S85" s="68">
        <f t="shared" si="18"/>
        <v>0</v>
      </c>
      <c r="T85" s="68">
        <f t="shared" si="19"/>
        <v>0</v>
      </c>
      <c r="U85" s="38"/>
      <c r="V85" s="43"/>
      <c r="W85" s="43"/>
      <c r="X85" s="43"/>
      <c r="Y85" s="43"/>
      <c r="Z85" s="43"/>
    </row>
    <row r="86" spans="1:26" x14ac:dyDescent="0.35">
      <c r="A86" s="36" t="str">
        <f>IF($H86="", "", _xlfn.XLOOKUP($H86, Data!$O$3:$O$32, Data!$P$3:$P$32,""))</f>
        <v>Q2</v>
      </c>
      <c r="B86" s="36" t="str">
        <f t="shared" si="13"/>
        <v>All Seasson</v>
      </c>
      <c r="C86" s="7" t="str">
        <f>IF($H86="", "", _xlfn.XLOOKUP($H86, Data!$O$3:$O$32, Data!$N$3:$N$32,""))</f>
        <v>Pre-Seasson</v>
      </c>
      <c r="D86" s="7" t="str">
        <f>IF($H86="", "", _xlfn.XLOOKUP($H86, Data!$O$3:$O$32, Data!$R$3:$R$32,""))</f>
        <v>Away</v>
      </c>
      <c r="E86" s="7" t="str">
        <f>IF($H86="", "", _xlfn.XLOOKUP($H86, Data!$O$3:$O$32, Data!$Q$3:$Q$32,""))</f>
        <v>Taft</v>
      </c>
      <c r="F86" s="37" t="str">
        <f t="shared" si="14"/>
        <v>76-85</v>
      </c>
      <c r="G86" s="28" t="str">
        <f t="shared" si="15"/>
        <v>2nd</v>
      </c>
      <c r="H86" s="8">
        <v>45926</v>
      </c>
      <c r="I86" s="7">
        <v>84</v>
      </c>
      <c r="J86" s="34"/>
      <c r="K86" s="34"/>
      <c r="L86" s="34">
        <v>1</v>
      </c>
      <c r="M86" s="34"/>
      <c r="N86" s="34"/>
      <c r="O86" s="34"/>
      <c r="P86" s="34"/>
      <c r="Q86" s="1">
        <f t="shared" si="16"/>
        <v>0</v>
      </c>
      <c r="R86" s="68">
        <f t="shared" si="17"/>
        <v>0</v>
      </c>
      <c r="S86" s="68">
        <f t="shared" si="18"/>
        <v>0</v>
      </c>
      <c r="T86" s="68">
        <f t="shared" si="19"/>
        <v>0</v>
      </c>
      <c r="U86" s="38"/>
      <c r="V86" s="43"/>
      <c r="W86" s="43"/>
      <c r="X86" s="43"/>
      <c r="Y86" s="43"/>
      <c r="Z86" s="43"/>
    </row>
    <row r="87" spans="1:26" x14ac:dyDescent="0.35">
      <c r="A87" s="36" t="str">
        <f>IF($H87="", "", _xlfn.XLOOKUP($H87, Data!$O$3:$O$32, Data!$P$3:$P$32,""))</f>
        <v>Q2</v>
      </c>
      <c r="B87" s="36" t="str">
        <f t="shared" si="13"/>
        <v>All Seasson</v>
      </c>
      <c r="C87" s="7" t="str">
        <f>IF($H87="", "", _xlfn.XLOOKUP($H87, Data!$O$3:$O$32, Data!$N$3:$N$32,""))</f>
        <v>Seasson</v>
      </c>
      <c r="D87" s="7" t="str">
        <f>IF($H87="", "", _xlfn.XLOOKUP($H87, Data!$O$3:$O$32, Data!$R$3:$R$32,""))</f>
        <v>Away</v>
      </c>
      <c r="E87" s="7" t="str">
        <f>IF($H87="", "", _xlfn.XLOOKUP($H87, Data!$O$3:$O$32, Data!$Q$3:$Q$32,""))</f>
        <v>Sand Canyon</v>
      </c>
      <c r="F87" s="37" t="str">
        <f t="shared" si="14"/>
        <v>21-30</v>
      </c>
      <c r="G87" s="28" t="str">
        <f t="shared" si="15"/>
        <v>1st</v>
      </c>
      <c r="H87" s="8">
        <v>45930</v>
      </c>
      <c r="I87" s="7">
        <v>26</v>
      </c>
      <c r="J87" s="34"/>
      <c r="K87" s="34"/>
      <c r="L87" s="34">
        <v>1</v>
      </c>
      <c r="M87" s="34"/>
      <c r="N87" s="34"/>
      <c r="O87" s="34"/>
      <c r="P87" s="34"/>
      <c r="Q87" s="1">
        <f t="shared" si="16"/>
        <v>0</v>
      </c>
      <c r="R87" s="68">
        <f t="shared" si="17"/>
        <v>0</v>
      </c>
      <c r="S87" s="68">
        <f t="shared" si="18"/>
        <v>0</v>
      </c>
      <c r="T87" s="68">
        <f t="shared" si="19"/>
        <v>0</v>
      </c>
      <c r="U87" s="38"/>
      <c r="V87" s="43"/>
      <c r="W87" s="43"/>
      <c r="X87" s="43"/>
      <c r="Y87" s="43"/>
      <c r="Z87" s="43"/>
    </row>
    <row r="88" spans="1:26" x14ac:dyDescent="0.35">
      <c r="A88" s="36" t="str">
        <f>IF($H88="", "", _xlfn.XLOOKUP($H88, Data!$O$3:$O$32, Data!$P$3:$P$32,""))</f>
        <v>Q2</v>
      </c>
      <c r="B88" s="36" t="str">
        <f t="shared" si="13"/>
        <v>All Seasson</v>
      </c>
      <c r="C88" s="7" t="str">
        <f>IF($H88="", "", _xlfn.XLOOKUP($H88, Data!$O$3:$O$32, Data!$N$3:$N$32,""))</f>
        <v>Seasson</v>
      </c>
      <c r="D88" s="7" t="str">
        <f>IF($H88="", "", _xlfn.XLOOKUP($H88, Data!$O$3:$O$32, Data!$R$3:$R$32,""))</f>
        <v>Away</v>
      </c>
      <c r="E88" s="7" t="str">
        <f>IF($H88="", "", _xlfn.XLOOKUP($H88, Data!$O$3:$O$32, Data!$Q$3:$Q$32,""))</f>
        <v>Sand Canyon</v>
      </c>
      <c r="F88" s="37" t="str">
        <f t="shared" si="14"/>
        <v>31-40</v>
      </c>
      <c r="G88" s="28" t="str">
        <f t="shared" si="15"/>
        <v>1st</v>
      </c>
      <c r="H88" s="8">
        <v>45930</v>
      </c>
      <c r="I88" s="7">
        <v>32</v>
      </c>
      <c r="J88" s="34"/>
      <c r="K88" s="34"/>
      <c r="L88" s="34">
        <v>0</v>
      </c>
      <c r="M88" s="34" t="s">
        <v>49</v>
      </c>
      <c r="N88" s="34"/>
      <c r="O88" s="34"/>
      <c r="P88" s="34"/>
      <c r="Q88" s="1">
        <f t="shared" si="16"/>
        <v>0</v>
      </c>
      <c r="R88" s="68">
        <f t="shared" si="17"/>
        <v>1</v>
      </c>
      <c r="S88" s="68">
        <f t="shared" si="18"/>
        <v>0</v>
      </c>
      <c r="T88" s="68">
        <f t="shared" si="19"/>
        <v>0</v>
      </c>
      <c r="U88" s="38"/>
      <c r="V88" s="43"/>
      <c r="W88" s="43"/>
      <c r="X88" s="43"/>
      <c r="Y88" s="43"/>
      <c r="Z88" s="43"/>
    </row>
    <row r="89" spans="1:26" x14ac:dyDescent="0.35">
      <c r="A89" s="36" t="str">
        <f>IF($H89="", "", _xlfn.XLOOKUP($H89, Data!$O$3:$O$32, Data!$P$3:$P$32,""))</f>
        <v>Q2</v>
      </c>
      <c r="B89" s="36" t="str">
        <f t="shared" si="13"/>
        <v>All Seasson</v>
      </c>
      <c r="C89" s="7" t="str">
        <f>IF($H89="", "", _xlfn.XLOOKUP($H89, Data!$O$3:$O$32, Data!$N$3:$N$32,""))</f>
        <v>Seasson</v>
      </c>
      <c r="D89" s="7" t="str">
        <f>IF($H89="", "", _xlfn.XLOOKUP($H89, Data!$O$3:$O$32, Data!$R$3:$R$32,""))</f>
        <v>Away</v>
      </c>
      <c r="E89" s="7" t="str">
        <f>IF($H89="", "", _xlfn.XLOOKUP($H89, Data!$O$3:$O$32, Data!$Q$3:$Q$32,""))</f>
        <v>Sand Canyon</v>
      </c>
      <c r="F89" s="37" t="str">
        <f t="shared" si="14"/>
        <v>31-40</v>
      </c>
      <c r="G89" s="28" t="str">
        <f t="shared" si="15"/>
        <v>1st</v>
      </c>
      <c r="H89" s="8">
        <v>45930</v>
      </c>
      <c r="I89" s="7">
        <v>32</v>
      </c>
      <c r="J89" s="34" t="s">
        <v>50</v>
      </c>
      <c r="K89" s="34" t="s">
        <v>51</v>
      </c>
      <c r="L89" s="34">
        <v>0</v>
      </c>
      <c r="M89" s="34"/>
      <c r="N89" s="34"/>
      <c r="O89" s="34"/>
      <c r="P89" s="34"/>
      <c r="Q89" s="1">
        <f t="shared" si="16"/>
        <v>1</v>
      </c>
      <c r="R89" s="68">
        <f t="shared" si="17"/>
        <v>0</v>
      </c>
      <c r="S89" s="68">
        <f t="shared" si="18"/>
        <v>0</v>
      </c>
      <c r="T89" s="68">
        <f t="shared" si="19"/>
        <v>0</v>
      </c>
      <c r="U89" s="38"/>
      <c r="V89" s="43"/>
      <c r="W89" s="43"/>
      <c r="X89" s="43"/>
      <c r="Y89" s="43"/>
      <c r="Z89" s="43"/>
    </row>
    <row r="90" spans="1:26" x14ac:dyDescent="0.35">
      <c r="A90" s="36" t="str">
        <f>IF($H90="", "", _xlfn.XLOOKUP($H90, Data!$O$3:$O$32, Data!$P$3:$P$32,""))</f>
        <v>Q2</v>
      </c>
      <c r="B90" s="36" t="str">
        <f t="shared" si="13"/>
        <v>All Seasson</v>
      </c>
      <c r="C90" s="7" t="str">
        <f>IF($H90="", "", _xlfn.XLOOKUP($H90, Data!$O$3:$O$32, Data!$N$3:$N$32,""))</f>
        <v>Seasson</v>
      </c>
      <c r="D90" s="7" t="str">
        <f>IF($H90="", "", _xlfn.XLOOKUP($H90, Data!$O$3:$O$32, Data!$R$3:$R$32,""))</f>
        <v>Away</v>
      </c>
      <c r="E90" s="7" t="str">
        <f>IF($H90="", "", _xlfn.XLOOKUP($H90, Data!$O$3:$O$32, Data!$Q$3:$Q$32,""))</f>
        <v>Sand Canyon</v>
      </c>
      <c r="F90" s="37" t="str">
        <f t="shared" si="14"/>
        <v>31-40</v>
      </c>
      <c r="G90" s="28" t="str">
        <f t="shared" si="15"/>
        <v>1st</v>
      </c>
      <c r="H90" s="8">
        <v>45930</v>
      </c>
      <c r="I90" s="7">
        <v>32</v>
      </c>
      <c r="J90" s="34" t="s">
        <v>62</v>
      </c>
      <c r="K90" s="34" t="s">
        <v>65</v>
      </c>
      <c r="L90" s="34">
        <v>0</v>
      </c>
      <c r="M90" s="34"/>
      <c r="N90" s="34"/>
      <c r="O90" s="34"/>
      <c r="P90" s="34"/>
      <c r="Q90" s="1">
        <f t="shared" si="16"/>
        <v>1</v>
      </c>
      <c r="R90" s="68">
        <f t="shared" si="17"/>
        <v>0</v>
      </c>
      <c r="S90" s="68">
        <f t="shared" si="18"/>
        <v>0</v>
      </c>
      <c r="T90" s="68">
        <f t="shared" si="19"/>
        <v>0</v>
      </c>
      <c r="U90" s="38"/>
      <c r="V90" s="43"/>
      <c r="W90" s="43"/>
      <c r="X90" s="43"/>
      <c r="Y90" s="43"/>
      <c r="Z90" s="43"/>
    </row>
    <row r="91" spans="1:26" x14ac:dyDescent="0.35">
      <c r="A91" s="36" t="str">
        <f>IF($H91="", "", _xlfn.XLOOKUP($H91, Data!$O$3:$O$32, Data!$P$3:$P$32,""))</f>
        <v>Q2</v>
      </c>
      <c r="B91" s="36" t="str">
        <f t="shared" si="13"/>
        <v>All Seasson</v>
      </c>
      <c r="C91" s="7" t="str">
        <f>IF($H91="", "", _xlfn.XLOOKUP($H91, Data!$O$3:$O$32, Data!$N$3:$N$32,""))</f>
        <v>Seasson</v>
      </c>
      <c r="D91" s="7" t="str">
        <f>IF($H91="", "", _xlfn.XLOOKUP($H91, Data!$O$3:$O$32, Data!$R$3:$R$32,""))</f>
        <v>Away</v>
      </c>
      <c r="E91" s="7" t="str">
        <f>IF($H91="", "", _xlfn.XLOOKUP($H91, Data!$O$3:$O$32, Data!$Q$3:$Q$32,""))</f>
        <v>Sand Canyon</v>
      </c>
      <c r="F91" s="37" t="str">
        <f t="shared" si="14"/>
        <v>31-40</v>
      </c>
      <c r="G91" s="28" t="str">
        <f t="shared" si="15"/>
        <v>1st</v>
      </c>
      <c r="H91" s="8">
        <v>45930</v>
      </c>
      <c r="I91" s="7">
        <v>32</v>
      </c>
      <c r="J91" s="34" t="s">
        <v>64</v>
      </c>
      <c r="K91" s="34" t="s">
        <v>69</v>
      </c>
      <c r="L91" s="34">
        <v>0</v>
      </c>
      <c r="M91" s="34"/>
      <c r="N91" s="34"/>
      <c r="O91" s="34"/>
      <c r="P91" s="34"/>
      <c r="Q91" s="1">
        <f t="shared" si="16"/>
        <v>1</v>
      </c>
      <c r="R91" s="68">
        <f t="shared" si="17"/>
        <v>0</v>
      </c>
      <c r="S91" s="68">
        <f t="shared" si="18"/>
        <v>0</v>
      </c>
      <c r="T91" s="68">
        <f t="shared" si="19"/>
        <v>0</v>
      </c>
      <c r="U91" s="38"/>
      <c r="V91" s="43"/>
      <c r="W91" s="43"/>
      <c r="X91" s="43"/>
      <c r="Y91" s="43"/>
      <c r="Z91" s="43"/>
    </row>
    <row r="92" spans="1:26" x14ac:dyDescent="0.35">
      <c r="A92" s="36" t="str">
        <f>IF($H92="", "", _xlfn.XLOOKUP($H92, Data!$O$3:$O$32, Data!$P$3:$P$32,""))</f>
        <v>Q2</v>
      </c>
      <c r="B92" s="36" t="str">
        <f t="shared" si="13"/>
        <v>All Seasson</v>
      </c>
      <c r="C92" s="7" t="str">
        <f>IF($H92="", "", _xlfn.XLOOKUP($H92, Data!$O$3:$O$32, Data!$N$3:$N$32,""))</f>
        <v>Seasson</v>
      </c>
      <c r="D92" s="7" t="str">
        <f>IF($H92="", "", _xlfn.XLOOKUP($H92, Data!$O$3:$O$32, Data!$R$3:$R$32,""))</f>
        <v>Away</v>
      </c>
      <c r="E92" s="7" t="str">
        <f>IF($H92="", "", _xlfn.XLOOKUP($H92, Data!$O$3:$O$32, Data!$Q$3:$Q$32,""))</f>
        <v>Sand Canyon</v>
      </c>
      <c r="F92" s="37" t="str">
        <f t="shared" si="14"/>
        <v>31-40</v>
      </c>
      <c r="G92" s="28" t="str">
        <f t="shared" si="15"/>
        <v>1st</v>
      </c>
      <c r="H92" s="8">
        <v>45930</v>
      </c>
      <c r="I92" s="7">
        <v>36</v>
      </c>
      <c r="J92" s="34"/>
      <c r="K92" s="34"/>
      <c r="L92" s="34">
        <v>0</v>
      </c>
      <c r="M92" s="34"/>
      <c r="N92" s="34"/>
      <c r="O92" s="34" t="s">
        <v>50</v>
      </c>
      <c r="P92" s="34"/>
      <c r="Q92" s="1">
        <f t="shared" si="16"/>
        <v>0</v>
      </c>
      <c r="R92" s="68">
        <f t="shared" si="17"/>
        <v>0</v>
      </c>
      <c r="S92" s="68">
        <f t="shared" si="18"/>
        <v>1</v>
      </c>
      <c r="T92" s="68">
        <f t="shared" si="19"/>
        <v>0</v>
      </c>
      <c r="U92" s="38"/>
      <c r="V92" s="43"/>
      <c r="W92" s="43"/>
      <c r="X92" s="43"/>
      <c r="Y92" s="43"/>
      <c r="Z92" s="43"/>
    </row>
    <row r="93" spans="1:26" x14ac:dyDescent="0.35">
      <c r="A93" s="36" t="str">
        <f>IF($H93="", "", _xlfn.XLOOKUP($H93, Data!$O$3:$O$32, Data!$P$3:$P$32,""))</f>
        <v>Q2</v>
      </c>
      <c r="B93" s="36" t="str">
        <f t="shared" si="13"/>
        <v>All Seasson</v>
      </c>
      <c r="C93" s="7" t="str">
        <f>IF($H93="", "", _xlfn.XLOOKUP($H93, Data!$O$3:$O$32, Data!$N$3:$N$32,""))</f>
        <v>Seasson</v>
      </c>
      <c r="D93" s="7" t="str">
        <f>IF($H93="", "", _xlfn.XLOOKUP($H93, Data!$O$3:$O$32, Data!$R$3:$R$32,""))</f>
        <v>Away</v>
      </c>
      <c r="E93" s="7" t="str">
        <f>IF($H93="", "", _xlfn.XLOOKUP($H93, Data!$O$3:$O$32, Data!$Q$3:$Q$32,""))</f>
        <v>Sand Canyon</v>
      </c>
      <c r="F93" s="37" t="str">
        <f t="shared" si="14"/>
        <v>56-65</v>
      </c>
      <c r="G93" s="28" t="str">
        <f t="shared" si="15"/>
        <v>2nd</v>
      </c>
      <c r="H93" s="8">
        <v>45930</v>
      </c>
      <c r="I93" s="7">
        <v>56</v>
      </c>
      <c r="J93" s="34"/>
      <c r="K93" s="34"/>
      <c r="L93" s="34">
        <v>0</v>
      </c>
      <c r="M93" s="34" t="s">
        <v>50</v>
      </c>
      <c r="N93" s="34"/>
      <c r="O93" s="34"/>
      <c r="P93" s="34"/>
      <c r="Q93" s="1">
        <f t="shared" si="16"/>
        <v>0</v>
      </c>
      <c r="R93" s="68">
        <f t="shared" si="17"/>
        <v>1</v>
      </c>
      <c r="S93" s="68">
        <f t="shared" si="18"/>
        <v>0</v>
      </c>
      <c r="T93" s="68">
        <f t="shared" si="19"/>
        <v>0</v>
      </c>
      <c r="U93" s="38"/>
      <c r="V93" s="43"/>
      <c r="W93" s="43"/>
      <c r="X93" s="43"/>
      <c r="Y93" s="43"/>
      <c r="Z93" s="43"/>
    </row>
    <row r="94" spans="1:26" x14ac:dyDescent="0.35">
      <c r="A94" s="36" t="str">
        <f>IF($H94="", "", _xlfn.XLOOKUP($H94, Data!$O$3:$O$32, Data!$P$3:$P$32,""))</f>
        <v>Q2</v>
      </c>
      <c r="B94" s="36" t="str">
        <f t="shared" si="13"/>
        <v>All Seasson</v>
      </c>
      <c r="C94" s="7" t="str">
        <f>IF($H94="", "", _xlfn.XLOOKUP($H94, Data!$O$3:$O$32, Data!$N$3:$N$32,""))</f>
        <v>Seasson</v>
      </c>
      <c r="D94" s="7" t="str">
        <f>IF($H94="", "", _xlfn.XLOOKUP($H94, Data!$O$3:$O$32, Data!$R$3:$R$32,""))</f>
        <v>Away</v>
      </c>
      <c r="E94" s="7" t="str">
        <f>IF($H94="", "", _xlfn.XLOOKUP($H94, Data!$O$3:$O$32, Data!$Q$3:$Q$32,""))</f>
        <v>Sand Canyon</v>
      </c>
      <c r="F94" s="37" t="str">
        <f t="shared" si="14"/>
        <v>56-65</v>
      </c>
      <c r="G94" s="28" t="str">
        <f t="shared" si="15"/>
        <v>2nd</v>
      </c>
      <c r="H94" s="8">
        <v>45930</v>
      </c>
      <c r="I94" s="7">
        <v>62</v>
      </c>
      <c r="J94" s="34" t="s">
        <v>49</v>
      </c>
      <c r="K94" s="34" t="s">
        <v>55</v>
      </c>
      <c r="L94" s="34">
        <v>0</v>
      </c>
      <c r="M94" s="34"/>
      <c r="N94" s="34"/>
      <c r="O94" s="34"/>
      <c r="P94" s="34"/>
      <c r="Q94" s="1">
        <f t="shared" si="16"/>
        <v>1</v>
      </c>
      <c r="R94" s="68">
        <f t="shared" si="17"/>
        <v>0</v>
      </c>
      <c r="S94" s="68">
        <f t="shared" si="18"/>
        <v>0</v>
      </c>
      <c r="T94" s="68">
        <f t="shared" si="19"/>
        <v>0</v>
      </c>
      <c r="U94" s="38"/>
      <c r="V94" s="43"/>
      <c r="W94" s="43"/>
      <c r="X94" s="43"/>
      <c r="Y94" s="43"/>
      <c r="Z94" s="43"/>
    </row>
    <row r="95" spans="1:26" x14ac:dyDescent="0.35">
      <c r="A95" s="36" t="str">
        <f>IF($H95="", "", _xlfn.XLOOKUP($H95, Data!$O$3:$O$32, Data!$P$3:$P$32,""))</f>
        <v>Q2</v>
      </c>
      <c r="B95" s="36" t="str">
        <f t="shared" si="13"/>
        <v>All Seasson</v>
      </c>
      <c r="C95" s="7" t="str">
        <f>IF($H95="", "", _xlfn.XLOOKUP($H95, Data!$O$3:$O$32, Data!$N$3:$N$32,""))</f>
        <v>Seasson</v>
      </c>
      <c r="D95" s="7" t="str">
        <f>IF($H95="", "", _xlfn.XLOOKUP($H95, Data!$O$3:$O$32, Data!$R$3:$R$32,""))</f>
        <v>Away</v>
      </c>
      <c r="E95" s="7" t="str">
        <f>IF($H95="", "", _xlfn.XLOOKUP($H95, Data!$O$3:$O$32, Data!$Q$3:$Q$32,""))</f>
        <v>Sand Canyon</v>
      </c>
      <c r="F95" s="37" t="str">
        <f t="shared" si="14"/>
        <v>56-65</v>
      </c>
      <c r="G95" s="28" t="str">
        <f t="shared" si="15"/>
        <v>2nd</v>
      </c>
      <c r="H95" s="8">
        <v>45930</v>
      </c>
      <c r="I95" s="7">
        <v>63</v>
      </c>
      <c r="J95" s="34"/>
      <c r="K95" s="34"/>
      <c r="L95" s="34">
        <v>0</v>
      </c>
      <c r="M95" s="34" t="s">
        <v>63</v>
      </c>
      <c r="N95" s="34" t="s">
        <v>44</v>
      </c>
      <c r="O95" s="34"/>
      <c r="P95" s="34"/>
      <c r="Q95" s="1">
        <f t="shared" si="16"/>
        <v>0</v>
      </c>
      <c r="R95" s="68">
        <f t="shared" si="17"/>
        <v>1</v>
      </c>
      <c r="S95" s="68">
        <f t="shared" si="18"/>
        <v>0</v>
      </c>
      <c r="T95" s="68">
        <f t="shared" si="19"/>
        <v>0</v>
      </c>
      <c r="U95" s="38"/>
      <c r="V95" s="43"/>
      <c r="W95" s="43"/>
      <c r="X95" s="43"/>
      <c r="Y95" s="43"/>
      <c r="Z95" s="43"/>
    </row>
    <row r="96" spans="1:26" x14ac:dyDescent="0.35">
      <c r="A96" s="36" t="str">
        <f>IF($H96="", "", _xlfn.XLOOKUP($H96, Data!$O$3:$O$32, Data!$P$3:$P$32,""))</f>
        <v>Q2</v>
      </c>
      <c r="B96" s="36" t="str">
        <f t="shared" si="13"/>
        <v>All Seasson</v>
      </c>
      <c r="C96" s="7" t="str">
        <f>IF($H96="", "", _xlfn.XLOOKUP($H96, Data!$O$3:$O$32, Data!$N$3:$N$32,""))</f>
        <v>Seasson</v>
      </c>
      <c r="D96" s="7" t="str">
        <f>IF($H96="", "", _xlfn.XLOOKUP($H96, Data!$O$3:$O$32, Data!$R$3:$R$32,""))</f>
        <v>Away</v>
      </c>
      <c r="E96" s="7" t="str">
        <f>IF($H96="", "", _xlfn.XLOOKUP($H96, Data!$O$3:$O$32, Data!$Q$3:$Q$32,""))</f>
        <v>Sand Canyon</v>
      </c>
      <c r="F96" s="37" t="str">
        <f t="shared" si="14"/>
        <v>76-85</v>
      </c>
      <c r="G96" s="28" t="str">
        <f t="shared" si="15"/>
        <v>2nd</v>
      </c>
      <c r="H96" s="8">
        <v>45930</v>
      </c>
      <c r="I96" s="7">
        <v>77</v>
      </c>
      <c r="J96" s="34" t="s">
        <v>75</v>
      </c>
      <c r="K96" s="34" t="s">
        <v>55</v>
      </c>
      <c r="L96" s="34">
        <v>0</v>
      </c>
      <c r="M96" s="34"/>
      <c r="N96" s="34"/>
      <c r="O96" s="34"/>
      <c r="P96" s="34"/>
      <c r="Q96" s="1">
        <f t="shared" si="16"/>
        <v>1</v>
      </c>
      <c r="R96" s="68">
        <f t="shared" si="17"/>
        <v>0</v>
      </c>
      <c r="S96" s="68">
        <f t="shared" si="18"/>
        <v>0</v>
      </c>
      <c r="T96" s="68">
        <f t="shared" si="19"/>
        <v>0</v>
      </c>
      <c r="U96" s="38"/>
      <c r="V96" s="43"/>
      <c r="W96" s="43"/>
      <c r="X96" s="43"/>
      <c r="Y96" s="43"/>
      <c r="Z96" s="43"/>
    </row>
    <row r="97" spans="1:26" x14ac:dyDescent="0.35">
      <c r="A97" s="36" t="str">
        <f>IF($H97="", "", _xlfn.XLOOKUP($H97, Data!$O$3:$O$32, Data!$P$3:$P$32,""))</f>
        <v>Q2</v>
      </c>
      <c r="B97" s="36" t="str">
        <f t="shared" si="13"/>
        <v>All Seasson</v>
      </c>
      <c r="C97" s="7" t="str">
        <f>IF($H97="", "", _xlfn.XLOOKUP($H97, Data!$O$3:$O$32, Data!$N$3:$N$32,""))</f>
        <v>Seasson</v>
      </c>
      <c r="D97" s="7" t="str">
        <f>IF($H97="", "", _xlfn.XLOOKUP($H97, Data!$O$3:$O$32, Data!$R$3:$R$32,""))</f>
        <v>Away</v>
      </c>
      <c r="E97" s="7" t="str">
        <f>IF($H97="", "", _xlfn.XLOOKUP($H97, Data!$O$3:$O$32, Data!$Q$3:$Q$32,""))</f>
        <v>Sand Canyon</v>
      </c>
      <c r="F97" s="37" t="str">
        <f t="shared" si="14"/>
        <v>76-85</v>
      </c>
      <c r="G97" s="28" t="str">
        <f t="shared" si="15"/>
        <v>2nd</v>
      </c>
      <c r="H97" s="8">
        <v>45930</v>
      </c>
      <c r="I97" s="7">
        <v>78</v>
      </c>
      <c r="J97" s="34"/>
      <c r="K97" s="34"/>
      <c r="L97" s="34">
        <v>0</v>
      </c>
      <c r="M97" s="34" t="s">
        <v>75</v>
      </c>
      <c r="N97" s="34"/>
      <c r="O97" s="34"/>
      <c r="P97" s="34"/>
      <c r="Q97" s="1">
        <f t="shared" si="16"/>
        <v>0</v>
      </c>
      <c r="R97" s="68">
        <f t="shared" si="17"/>
        <v>1</v>
      </c>
      <c r="S97" s="68">
        <f t="shared" si="18"/>
        <v>0</v>
      </c>
      <c r="T97" s="68">
        <f t="shared" si="19"/>
        <v>0</v>
      </c>
      <c r="U97" s="38"/>
      <c r="V97" s="43"/>
      <c r="W97" s="43"/>
      <c r="X97" s="43"/>
      <c r="Y97" s="43"/>
      <c r="Z97" s="43"/>
    </row>
    <row r="98" spans="1:26" x14ac:dyDescent="0.35">
      <c r="A98" s="36" t="str">
        <f>IF($H98="", "", _xlfn.XLOOKUP($H98, Data!$O$3:$O$32, Data!$P$3:$P$32,""))</f>
        <v>Q2</v>
      </c>
      <c r="B98" s="36" t="str">
        <f t="shared" si="13"/>
        <v>All Seasson</v>
      </c>
      <c r="C98" s="7" t="str">
        <f>IF($H98="", "", _xlfn.XLOOKUP($H98, Data!$O$3:$O$32, Data!$N$3:$N$32,""))</f>
        <v>Seasson</v>
      </c>
      <c r="D98" s="7" t="str">
        <f>IF($H98="", "", _xlfn.XLOOKUP($H98, Data!$O$3:$O$32, Data!$R$3:$R$32,""))</f>
        <v>Away</v>
      </c>
      <c r="E98" s="7" t="str">
        <f>IF($H98="", "", _xlfn.XLOOKUP($H98, Data!$O$3:$O$32, Data!$Q$3:$Q$32,""))</f>
        <v>Sand Canyon</v>
      </c>
      <c r="F98" s="37" t="str">
        <f t="shared" ref="F98:F129" si="20">IF(AND($I98&gt;=1,$I98&lt;=10),"1-10",IF(AND($I98&gt;=11,$I98&lt;=20),"11-20",IF(AND($I98&gt;=21,$I98&lt;=30),"21-30",IF(AND($I98&gt;=31,$I98&lt;=40),"31-40",IF(AND($I98&gt;=41,$I98&lt;=45),"41-45",IF(AND($I98&gt;=46,$I98&lt;=55),"46-55",IF(AND($I98&gt;=56,$I98&lt;=65),"56-65",IF(AND($I98&gt;=66,$I98&lt;=75),"66-75",IF(AND($I98&gt;=76,$I98&lt;=85),"76-85",IF(AND($I98&gt;=86,$I98&lt;=90),"86-90",""))))))))))</f>
        <v>76-85</v>
      </c>
      <c r="G98" s="28" t="str">
        <f t="shared" ref="G98:G129" si="21">IF($I98="","",IF($I98&lt;=45,"1st",IF($I98&gt;=46,"2nd","")))</f>
        <v>2nd</v>
      </c>
      <c r="H98" s="8">
        <v>45930</v>
      </c>
      <c r="I98" s="7">
        <v>80</v>
      </c>
      <c r="J98" s="34" t="s">
        <v>73</v>
      </c>
      <c r="K98" s="34" t="s">
        <v>51</v>
      </c>
      <c r="L98" s="34">
        <v>0</v>
      </c>
      <c r="M98" s="34"/>
      <c r="N98" s="34"/>
      <c r="O98" s="34"/>
      <c r="P98" s="34"/>
      <c r="Q98" s="1">
        <f t="shared" ref="Q98:Q127" si="22">IF(ISBLANK(J98), 0, 1)</f>
        <v>1</v>
      </c>
      <c r="R98" s="68">
        <f t="shared" ref="R98:R127" si="23">IF(ISBLANK(M98), 0, 1)</f>
        <v>0</v>
      </c>
      <c r="S98" s="68">
        <f t="shared" ref="S98:S127" si="24">IF(ISBLANK(O98), 0, 1)</f>
        <v>0</v>
      </c>
      <c r="T98" s="68">
        <f t="shared" ref="T98:T127" si="25">IF(ISBLANK(P98), 0, 1)</f>
        <v>0</v>
      </c>
      <c r="U98" s="38"/>
      <c r="V98" s="43"/>
      <c r="W98" s="43"/>
      <c r="X98" s="43"/>
      <c r="Y98" s="43"/>
      <c r="Z98" s="43"/>
    </row>
    <row r="99" spans="1:26" x14ac:dyDescent="0.35">
      <c r="A99" s="36" t="str">
        <f>IF($H99="", "", _xlfn.XLOOKUP($H99, Data!$O$3:$O$32, Data!$P$3:$P$32,""))</f>
        <v>Q2</v>
      </c>
      <c r="B99" s="36" t="str">
        <f t="shared" si="13"/>
        <v>All Seasson</v>
      </c>
      <c r="C99" s="7" t="str">
        <f>IF($H99="", "", _xlfn.XLOOKUP($H99, Data!$O$3:$O$32, Data!$N$3:$N$32,""))</f>
        <v>Seasson</v>
      </c>
      <c r="D99" s="7" t="str">
        <f>IF($H99="", "", _xlfn.XLOOKUP($H99, Data!$O$3:$O$32, Data!$R$3:$R$32,""))</f>
        <v>Away</v>
      </c>
      <c r="E99" s="7" t="str">
        <f>IF($H99="", "", _xlfn.XLOOKUP($H99, Data!$O$3:$O$32, Data!$Q$3:$Q$32,""))</f>
        <v>Sand Canyon</v>
      </c>
      <c r="F99" s="37" t="str">
        <f t="shared" si="20"/>
        <v>76-85</v>
      </c>
      <c r="G99" s="28" t="str">
        <f t="shared" si="21"/>
        <v>2nd</v>
      </c>
      <c r="H99" s="8">
        <v>45930</v>
      </c>
      <c r="I99" s="7">
        <v>82</v>
      </c>
      <c r="J99" s="34" t="s">
        <v>65</v>
      </c>
      <c r="K99" s="34" t="s">
        <v>49</v>
      </c>
      <c r="L99" s="34">
        <v>0</v>
      </c>
      <c r="M99" s="34"/>
      <c r="N99" s="34"/>
      <c r="O99" s="34"/>
      <c r="P99" s="34"/>
      <c r="Q99" s="1">
        <f t="shared" si="22"/>
        <v>1</v>
      </c>
      <c r="R99" s="68">
        <f t="shared" si="23"/>
        <v>0</v>
      </c>
      <c r="S99" s="68">
        <f t="shared" si="24"/>
        <v>0</v>
      </c>
      <c r="T99" s="68">
        <f t="shared" si="25"/>
        <v>0</v>
      </c>
      <c r="U99" s="38"/>
      <c r="V99" s="43"/>
      <c r="W99" s="43"/>
      <c r="X99" s="43"/>
      <c r="Y99" s="43"/>
      <c r="Z99" s="43"/>
    </row>
    <row r="100" spans="1:26" x14ac:dyDescent="0.35">
      <c r="A100" s="36" t="str">
        <f>IF($H100="", "", _xlfn.XLOOKUP($H100, Data!$O$3:$O$32, Data!$P$3:$P$32,""))</f>
        <v>Q2</v>
      </c>
      <c r="B100" s="36" t="str">
        <f t="shared" si="13"/>
        <v>All Seasson</v>
      </c>
      <c r="C100" s="7" t="str">
        <f>IF($H100="", "", _xlfn.XLOOKUP($H100, Data!$O$3:$O$32, Data!$N$3:$N$32,""))</f>
        <v>Seasson</v>
      </c>
      <c r="D100" s="7" t="str">
        <f>IF($H100="", "", _xlfn.XLOOKUP($H100, Data!$O$3:$O$32, Data!$R$3:$R$32,""))</f>
        <v>Home</v>
      </c>
      <c r="E100" s="7" t="str">
        <f>IF($H100="", "", _xlfn.XLOOKUP($H100, Data!$O$3:$O$32, Data!$Q$3:$Q$32,""))</f>
        <v>Fullerton</v>
      </c>
      <c r="F100" s="37" t="str">
        <f t="shared" si="20"/>
        <v>21-30</v>
      </c>
      <c r="G100" s="28" t="str">
        <f t="shared" si="21"/>
        <v>1st</v>
      </c>
      <c r="H100" s="8">
        <v>45933</v>
      </c>
      <c r="I100" s="7">
        <v>29</v>
      </c>
      <c r="J100" s="34" t="s">
        <v>65</v>
      </c>
      <c r="K100" s="34" t="s">
        <v>69</v>
      </c>
      <c r="L100" s="34">
        <v>0</v>
      </c>
      <c r="M100" s="34"/>
      <c r="N100" s="34"/>
      <c r="O100" s="34"/>
      <c r="P100" s="34"/>
      <c r="Q100" s="1">
        <f t="shared" si="22"/>
        <v>1</v>
      </c>
      <c r="R100" s="68">
        <f t="shared" si="23"/>
        <v>0</v>
      </c>
      <c r="S100" s="68">
        <f t="shared" si="24"/>
        <v>0</v>
      </c>
      <c r="T100" s="68">
        <f t="shared" si="25"/>
        <v>0</v>
      </c>
      <c r="U100" s="38"/>
      <c r="V100" s="43"/>
      <c r="W100" s="43"/>
      <c r="X100" s="43"/>
      <c r="Y100" s="43"/>
      <c r="Z100" s="43"/>
    </row>
    <row r="101" spans="1:26" x14ac:dyDescent="0.35">
      <c r="A101" s="36" t="str">
        <f>IF($H101="", "", _xlfn.XLOOKUP($H101, Data!$O$3:$O$32, Data!$P$3:$P$32,""))</f>
        <v>Q2</v>
      </c>
      <c r="B101" s="36" t="str">
        <f t="shared" si="13"/>
        <v>All Seasson</v>
      </c>
      <c r="C101" s="7" t="str">
        <f>IF($H101="", "", _xlfn.XLOOKUP($H101, Data!$O$3:$O$32, Data!$N$3:$N$32,""))</f>
        <v>Seasson</v>
      </c>
      <c r="D101" s="7" t="str">
        <f>IF($H101="", "", _xlfn.XLOOKUP($H101, Data!$O$3:$O$32, Data!$R$3:$R$32,""))</f>
        <v>Home</v>
      </c>
      <c r="E101" s="7" t="str">
        <f>IF($H101="", "", _xlfn.XLOOKUP($H101, Data!$O$3:$O$32, Data!$Q$3:$Q$32,""))</f>
        <v>Fullerton</v>
      </c>
      <c r="F101" s="37" t="str">
        <f t="shared" si="20"/>
        <v>31-40</v>
      </c>
      <c r="G101" s="28" t="str">
        <f t="shared" si="21"/>
        <v>1st</v>
      </c>
      <c r="H101" s="8">
        <v>45933</v>
      </c>
      <c r="I101" s="7">
        <v>32</v>
      </c>
      <c r="J101" s="34" t="s">
        <v>50</v>
      </c>
      <c r="K101" s="34" t="s">
        <v>64</v>
      </c>
      <c r="L101" s="34">
        <v>0</v>
      </c>
      <c r="M101" s="34"/>
      <c r="N101" s="34"/>
      <c r="O101" s="34"/>
      <c r="P101" s="34"/>
      <c r="Q101" s="1">
        <f t="shared" si="22"/>
        <v>1</v>
      </c>
      <c r="R101" s="68">
        <f t="shared" si="23"/>
        <v>0</v>
      </c>
      <c r="S101" s="68">
        <f t="shared" si="24"/>
        <v>0</v>
      </c>
      <c r="T101" s="68">
        <f t="shared" si="25"/>
        <v>0</v>
      </c>
      <c r="U101" s="38"/>
      <c r="V101" s="43"/>
      <c r="W101" s="43"/>
      <c r="X101" s="43"/>
      <c r="Y101" s="43"/>
      <c r="Z101" s="43"/>
    </row>
    <row r="102" spans="1:26" x14ac:dyDescent="0.35">
      <c r="A102" s="36" t="str">
        <f>IF($H102="", "", _xlfn.XLOOKUP($H102, Data!$O$3:$O$32, Data!$P$3:$P$32,""))</f>
        <v>Q2</v>
      </c>
      <c r="B102" s="36" t="str">
        <f t="shared" si="13"/>
        <v>All Seasson</v>
      </c>
      <c r="C102" s="7" t="str">
        <f>IF($H102="", "", _xlfn.XLOOKUP($H102, Data!$O$3:$O$32, Data!$N$3:$N$32,""))</f>
        <v>Seasson</v>
      </c>
      <c r="D102" s="7" t="str">
        <f>IF($H102="", "", _xlfn.XLOOKUP($H102, Data!$O$3:$O$32, Data!$R$3:$R$32,""))</f>
        <v>Home</v>
      </c>
      <c r="E102" s="7" t="str">
        <f>IF($H102="", "", _xlfn.XLOOKUP($H102, Data!$O$3:$O$32, Data!$Q$3:$Q$32,""))</f>
        <v>Fullerton</v>
      </c>
      <c r="F102" s="37" t="str">
        <f t="shared" si="20"/>
        <v>31-40</v>
      </c>
      <c r="G102" s="28" t="str">
        <f t="shared" si="21"/>
        <v>1st</v>
      </c>
      <c r="H102" s="8">
        <v>45933</v>
      </c>
      <c r="I102" s="7">
        <v>35</v>
      </c>
      <c r="J102" s="34" t="s">
        <v>45</v>
      </c>
      <c r="K102" s="34" t="s">
        <v>51</v>
      </c>
      <c r="L102" s="34">
        <v>0</v>
      </c>
      <c r="M102" s="34"/>
      <c r="N102" s="34"/>
      <c r="O102" s="34"/>
      <c r="P102" s="34"/>
      <c r="Q102" s="1">
        <f t="shared" si="22"/>
        <v>1</v>
      </c>
      <c r="R102" s="68">
        <f t="shared" si="23"/>
        <v>0</v>
      </c>
      <c r="S102" s="68">
        <f t="shared" si="24"/>
        <v>0</v>
      </c>
      <c r="T102" s="68">
        <f t="shared" si="25"/>
        <v>0</v>
      </c>
      <c r="U102" s="38"/>
      <c r="V102" s="43"/>
      <c r="W102" s="43"/>
      <c r="X102" s="43"/>
      <c r="Y102" s="43"/>
      <c r="Z102" s="43"/>
    </row>
    <row r="103" spans="1:26" x14ac:dyDescent="0.35">
      <c r="A103" s="36" t="str">
        <f>IF($H103="", "", _xlfn.XLOOKUP($H103, Data!$O$3:$O$32, Data!$P$3:$P$32,""))</f>
        <v>Q2</v>
      </c>
      <c r="B103" s="36" t="str">
        <f t="shared" si="13"/>
        <v>All Seasson</v>
      </c>
      <c r="C103" s="7" t="str">
        <f>IF($H103="", "", _xlfn.XLOOKUP($H103, Data!$O$3:$O$32, Data!$N$3:$N$32,""))</f>
        <v>Seasson</v>
      </c>
      <c r="D103" s="7" t="str">
        <f>IF($H103="", "", _xlfn.XLOOKUP($H103, Data!$O$3:$O$32, Data!$R$3:$R$32,""))</f>
        <v>Home</v>
      </c>
      <c r="E103" s="7" t="str">
        <f>IF($H103="", "", _xlfn.XLOOKUP($H103, Data!$O$3:$O$32, Data!$Q$3:$Q$32,""))</f>
        <v>Fullerton</v>
      </c>
      <c r="F103" s="37" t="str">
        <f t="shared" si="20"/>
        <v>31-40</v>
      </c>
      <c r="G103" s="28" t="str">
        <f t="shared" si="21"/>
        <v>1st</v>
      </c>
      <c r="H103" s="8">
        <v>45933</v>
      </c>
      <c r="I103" s="7">
        <v>40</v>
      </c>
      <c r="J103" s="34" t="s">
        <v>63</v>
      </c>
      <c r="K103" s="34" t="s">
        <v>49</v>
      </c>
      <c r="L103" s="34">
        <v>0</v>
      </c>
      <c r="M103" s="34"/>
      <c r="N103" s="34"/>
      <c r="O103" s="34"/>
      <c r="P103" s="34"/>
      <c r="Q103" s="1">
        <f t="shared" si="22"/>
        <v>1</v>
      </c>
      <c r="R103" s="68">
        <f t="shared" si="23"/>
        <v>0</v>
      </c>
      <c r="S103" s="68">
        <f t="shared" si="24"/>
        <v>0</v>
      </c>
      <c r="T103" s="68">
        <f t="shared" si="25"/>
        <v>0</v>
      </c>
      <c r="U103" s="38"/>
      <c r="V103" s="43"/>
      <c r="W103" s="43"/>
      <c r="X103" s="43"/>
      <c r="Y103" s="43"/>
      <c r="Z103" s="43"/>
    </row>
    <row r="104" spans="1:26" x14ac:dyDescent="0.35">
      <c r="A104" s="36" t="str">
        <f>IF($H104="", "", _xlfn.XLOOKUP($H104, Data!$O$3:$O$32, Data!$P$3:$P$32,""))</f>
        <v>Q2</v>
      </c>
      <c r="B104" s="36" t="str">
        <f t="shared" si="13"/>
        <v>All Seasson</v>
      </c>
      <c r="C104" s="7" t="str">
        <f>IF($H104="", "", _xlfn.XLOOKUP($H104, Data!$O$3:$O$32, Data!$N$3:$N$32,""))</f>
        <v>Seasson</v>
      </c>
      <c r="D104" s="7" t="str">
        <f>IF($H104="", "", _xlfn.XLOOKUP($H104, Data!$O$3:$O$32, Data!$R$3:$R$32,""))</f>
        <v>Home</v>
      </c>
      <c r="E104" s="7" t="str">
        <f>IF($H104="", "", _xlfn.XLOOKUP($H104, Data!$O$3:$O$32, Data!$Q$3:$Q$32,""))</f>
        <v>Fullerton</v>
      </c>
      <c r="F104" s="37" t="str">
        <f t="shared" si="20"/>
        <v>46-55</v>
      </c>
      <c r="G104" s="28" t="str">
        <f t="shared" si="21"/>
        <v>2nd</v>
      </c>
      <c r="H104" s="8">
        <v>45933</v>
      </c>
      <c r="I104" s="7">
        <v>46</v>
      </c>
      <c r="J104" s="34" t="s">
        <v>49</v>
      </c>
      <c r="K104" s="34" t="s">
        <v>51</v>
      </c>
      <c r="L104" s="34">
        <v>0</v>
      </c>
      <c r="M104" s="34"/>
      <c r="N104" s="34"/>
      <c r="O104" s="34"/>
      <c r="P104" s="34"/>
      <c r="Q104" s="1">
        <f t="shared" si="22"/>
        <v>1</v>
      </c>
      <c r="R104" s="68">
        <f t="shared" si="23"/>
        <v>0</v>
      </c>
      <c r="S104" s="68">
        <f t="shared" si="24"/>
        <v>0</v>
      </c>
      <c r="T104" s="68">
        <f t="shared" si="25"/>
        <v>0</v>
      </c>
      <c r="U104" s="38"/>
      <c r="V104" s="43"/>
      <c r="W104" s="43"/>
      <c r="X104" s="43"/>
      <c r="Y104" s="43"/>
      <c r="Z104" s="43"/>
    </row>
    <row r="105" spans="1:26" x14ac:dyDescent="0.35">
      <c r="A105" s="36" t="str">
        <f>IF($H105="", "", _xlfn.XLOOKUP($H105, Data!$O$3:$O$32, Data!$P$3:$P$32,""))</f>
        <v>Q2</v>
      </c>
      <c r="B105" s="36" t="str">
        <f t="shared" si="13"/>
        <v>All Seasson</v>
      </c>
      <c r="C105" s="7" t="str">
        <f>IF($H105="", "", _xlfn.XLOOKUP($H105, Data!$O$3:$O$32, Data!$N$3:$N$32,""))</f>
        <v>Seasson</v>
      </c>
      <c r="D105" s="7" t="str">
        <f>IF($H105="", "", _xlfn.XLOOKUP($H105, Data!$O$3:$O$32, Data!$R$3:$R$32,""))</f>
        <v>Home</v>
      </c>
      <c r="E105" s="7" t="str">
        <f>IF($H105="", "", _xlfn.XLOOKUP($H105, Data!$O$3:$O$32, Data!$Q$3:$Q$32,""))</f>
        <v>Fullerton</v>
      </c>
      <c r="F105" s="37" t="str">
        <f t="shared" si="20"/>
        <v>46-55</v>
      </c>
      <c r="G105" s="28" t="str">
        <f t="shared" si="21"/>
        <v>2nd</v>
      </c>
      <c r="H105" s="8">
        <v>45933</v>
      </c>
      <c r="I105" s="7">
        <v>47</v>
      </c>
      <c r="J105" s="34" t="s">
        <v>51</v>
      </c>
      <c r="K105" s="34" t="s">
        <v>56</v>
      </c>
      <c r="L105" s="34">
        <v>0</v>
      </c>
      <c r="M105" s="34"/>
      <c r="N105" s="34"/>
      <c r="O105" s="34"/>
      <c r="P105" s="34"/>
      <c r="Q105" s="1">
        <f t="shared" si="22"/>
        <v>1</v>
      </c>
      <c r="R105" s="68">
        <f t="shared" si="23"/>
        <v>0</v>
      </c>
      <c r="S105" s="68">
        <f t="shared" si="24"/>
        <v>0</v>
      </c>
      <c r="T105" s="68">
        <f t="shared" si="25"/>
        <v>0</v>
      </c>
      <c r="U105" s="38"/>
      <c r="V105" s="43"/>
      <c r="W105" s="43"/>
      <c r="X105" s="43"/>
      <c r="Y105" s="43"/>
      <c r="Z105" s="43"/>
    </row>
    <row r="106" spans="1:26" x14ac:dyDescent="0.35">
      <c r="A106" s="36" t="str">
        <f>IF($H106="", "", _xlfn.XLOOKUP($H106, Data!$O$3:$O$32, Data!$P$3:$P$32,""))</f>
        <v>Q2</v>
      </c>
      <c r="B106" s="36" t="str">
        <f t="shared" si="13"/>
        <v>All Seasson</v>
      </c>
      <c r="C106" s="7" t="str">
        <f>IF($H106="", "", _xlfn.XLOOKUP($H106, Data!$O$3:$O$32, Data!$N$3:$N$32,""))</f>
        <v>Seasson</v>
      </c>
      <c r="D106" s="7" t="str">
        <f>IF($H106="", "", _xlfn.XLOOKUP($H106, Data!$O$3:$O$32, Data!$R$3:$R$32,""))</f>
        <v>Home</v>
      </c>
      <c r="E106" s="7" t="str">
        <f>IF($H106="", "", _xlfn.XLOOKUP($H106, Data!$O$3:$O$32, Data!$Q$3:$Q$32,""))</f>
        <v>Fullerton</v>
      </c>
      <c r="F106" s="37" t="str">
        <f t="shared" si="20"/>
        <v>46-55</v>
      </c>
      <c r="G106" s="28" t="str">
        <f t="shared" si="21"/>
        <v>2nd</v>
      </c>
      <c r="H106" s="8">
        <v>45933</v>
      </c>
      <c r="I106" s="7">
        <v>50</v>
      </c>
      <c r="J106" s="34" t="s">
        <v>48</v>
      </c>
      <c r="K106" s="34" t="s">
        <v>56</v>
      </c>
      <c r="L106" s="34">
        <v>0</v>
      </c>
      <c r="M106" s="34"/>
      <c r="N106" s="34"/>
      <c r="O106" s="34"/>
      <c r="P106" s="34"/>
      <c r="Q106" s="1">
        <f t="shared" si="22"/>
        <v>1</v>
      </c>
      <c r="R106" s="68">
        <f t="shared" si="23"/>
        <v>0</v>
      </c>
      <c r="S106" s="68">
        <f t="shared" si="24"/>
        <v>0</v>
      </c>
      <c r="T106" s="68">
        <f t="shared" si="25"/>
        <v>0</v>
      </c>
      <c r="U106" s="38"/>
      <c r="V106" s="43"/>
      <c r="W106" s="43"/>
      <c r="X106" s="43"/>
      <c r="Y106" s="43"/>
      <c r="Z106" s="43"/>
    </row>
    <row r="107" spans="1:26" x14ac:dyDescent="0.35">
      <c r="A107" s="36" t="str">
        <f>IF($H107="", "", _xlfn.XLOOKUP($H107, Data!$O$3:$O$32, Data!$P$3:$P$32,""))</f>
        <v>Q2</v>
      </c>
      <c r="B107" s="36" t="str">
        <f t="shared" si="13"/>
        <v>All Seasson</v>
      </c>
      <c r="C107" s="7" t="str">
        <f>IF($H107="", "", _xlfn.XLOOKUP($H107, Data!$O$3:$O$32, Data!$N$3:$N$32,""))</f>
        <v>Seasson</v>
      </c>
      <c r="D107" s="7" t="str">
        <f>IF($H107="", "", _xlfn.XLOOKUP($H107, Data!$O$3:$O$32, Data!$R$3:$R$32,""))</f>
        <v>Home</v>
      </c>
      <c r="E107" s="7" t="str">
        <f>IF($H107="", "", _xlfn.XLOOKUP($H107, Data!$O$3:$O$32, Data!$Q$3:$Q$32,""))</f>
        <v>Fullerton</v>
      </c>
      <c r="F107" s="37" t="str">
        <f t="shared" si="20"/>
        <v>56-65</v>
      </c>
      <c r="G107" s="28" t="str">
        <f t="shared" si="21"/>
        <v>2nd</v>
      </c>
      <c r="H107" s="8">
        <v>45933</v>
      </c>
      <c r="I107" s="7">
        <v>56</v>
      </c>
      <c r="J107" s="34"/>
      <c r="K107" s="34"/>
      <c r="L107" s="34">
        <v>1</v>
      </c>
      <c r="M107" s="34"/>
      <c r="N107" s="34"/>
      <c r="O107" s="34"/>
      <c r="P107" s="34"/>
      <c r="Q107" s="1">
        <f t="shared" si="22"/>
        <v>0</v>
      </c>
      <c r="R107" s="68">
        <f t="shared" si="23"/>
        <v>0</v>
      </c>
      <c r="S107" s="68">
        <f t="shared" si="24"/>
        <v>0</v>
      </c>
      <c r="T107" s="68">
        <f t="shared" si="25"/>
        <v>0</v>
      </c>
      <c r="U107" s="38"/>
      <c r="V107" s="43"/>
      <c r="W107" s="43"/>
      <c r="X107" s="43"/>
      <c r="Y107" s="43"/>
      <c r="Z107" s="43"/>
    </row>
    <row r="108" spans="1:26" x14ac:dyDescent="0.35">
      <c r="A108" s="36" t="str">
        <f>IF($H108="", "", _xlfn.XLOOKUP($H108, Data!$O$3:$O$32, Data!$P$3:$P$32,""))</f>
        <v>Q2</v>
      </c>
      <c r="B108" s="36" t="str">
        <f t="shared" si="13"/>
        <v>All Seasson</v>
      </c>
      <c r="C108" s="7" t="str">
        <f>IF($H108="", "", _xlfn.XLOOKUP($H108, Data!$O$3:$O$32, Data!$N$3:$N$32,""))</f>
        <v>Seasson</v>
      </c>
      <c r="D108" s="7" t="str">
        <f>IF($H108="", "", _xlfn.XLOOKUP($H108, Data!$O$3:$O$32, Data!$R$3:$R$32,""))</f>
        <v>Home</v>
      </c>
      <c r="E108" s="7" t="str">
        <f>IF($H108="", "", _xlfn.XLOOKUP($H108, Data!$O$3:$O$32, Data!$Q$3:$Q$32,""))</f>
        <v>Fullerton</v>
      </c>
      <c r="F108" s="37" t="str">
        <f t="shared" si="20"/>
        <v>56-65</v>
      </c>
      <c r="G108" s="28" t="str">
        <f t="shared" si="21"/>
        <v>2nd</v>
      </c>
      <c r="H108" s="8">
        <v>45933</v>
      </c>
      <c r="I108" s="7">
        <v>60</v>
      </c>
      <c r="J108" s="34" t="s">
        <v>49</v>
      </c>
      <c r="K108" s="34" t="s">
        <v>63</v>
      </c>
      <c r="L108" s="34">
        <v>0</v>
      </c>
      <c r="M108" s="34"/>
      <c r="N108" s="34"/>
      <c r="O108" s="34"/>
      <c r="P108" s="34"/>
      <c r="Q108" s="1">
        <f t="shared" si="22"/>
        <v>1</v>
      </c>
      <c r="R108" s="68">
        <f t="shared" si="23"/>
        <v>0</v>
      </c>
      <c r="S108" s="68">
        <f t="shared" si="24"/>
        <v>0</v>
      </c>
      <c r="T108" s="68">
        <f t="shared" si="25"/>
        <v>0</v>
      </c>
      <c r="U108" s="38"/>
      <c r="V108" s="43"/>
      <c r="W108" s="43"/>
      <c r="X108" s="43"/>
      <c r="Y108" s="43"/>
      <c r="Z108" s="43"/>
    </row>
    <row r="109" spans="1:26" x14ac:dyDescent="0.35">
      <c r="A109" s="36" t="str">
        <f>IF($H109="", "", _xlfn.XLOOKUP($H109, Data!$O$3:$O$32, Data!$P$3:$P$32,""))</f>
        <v>Q2</v>
      </c>
      <c r="B109" s="36" t="str">
        <f t="shared" si="13"/>
        <v>All Seasson</v>
      </c>
      <c r="C109" s="7" t="str">
        <f>IF($H109="", "", _xlfn.XLOOKUP($H109, Data!$O$3:$O$32, Data!$N$3:$N$32,""))</f>
        <v>Seasson</v>
      </c>
      <c r="D109" s="7" t="str">
        <f>IF($H109="", "", _xlfn.XLOOKUP($H109, Data!$O$3:$O$32, Data!$R$3:$R$32,""))</f>
        <v>Home</v>
      </c>
      <c r="E109" s="7" t="str">
        <f>IF($H109="", "", _xlfn.XLOOKUP($H109, Data!$O$3:$O$32, Data!$Q$3:$Q$32,""))</f>
        <v>Fullerton</v>
      </c>
      <c r="F109" s="37" t="str">
        <f t="shared" si="20"/>
        <v>56-65</v>
      </c>
      <c r="G109" s="28" t="str">
        <f t="shared" si="21"/>
        <v>2nd</v>
      </c>
      <c r="H109" s="8">
        <v>45933</v>
      </c>
      <c r="I109" s="7">
        <v>60</v>
      </c>
      <c r="J109" s="34" t="s">
        <v>49</v>
      </c>
      <c r="K109" s="34" t="s">
        <v>50</v>
      </c>
      <c r="L109" s="34">
        <v>0</v>
      </c>
      <c r="M109" s="34"/>
      <c r="N109" s="34"/>
      <c r="O109" s="34"/>
      <c r="P109" s="34"/>
      <c r="Q109" s="1">
        <f t="shared" si="22"/>
        <v>1</v>
      </c>
      <c r="R109" s="68">
        <f t="shared" si="23"/>
        <v>0</v>
      </c>
      <c r="S109" s="68">
        <f t="shared" si="24"/>
        <v>0</v>
      </c>
      <c r="T109" s="68">
        <f t="shared" si="25"/>
        <v>0</v>
      </c>
      <c r="U109" s="38"/>
      <c r="V109" s="43"/>
      <c r="W109" s="43"/>
      <c r="X109" s="43"/>
      <c r="Y109" s="43"/>
      <c r="Z109" s="43"/>
    </row>
    <row r="110" spans="1:26" x14ac:dyDescent="0.35">
      <c r="A110" s="36" t="str">
        <f>IF($H110="", "", _xlfn.XLOOKUP($H110, Data!$O$3:$O$32, Data!$P$3:$P$32,""))</f>
        <v>Q2</v>
      </c>
      <c r="B110" s="36" t="str">
        <f t="shared" si="13"/>
        <v>All Seasson</v>
      </c>
      <c r="C110" s="7" t="str">
        <f>IF($H110="", "", _xlfn.XLOOKUP($H110, Data!$O$3:$O$32, Data!$N$3:$N$32,""))</f>
        <v>Seasson</v>
      </c>
      <c r="D110" s="7" t="str">
        <f>IF($H110="", "", _xlfn.XLOOKUP($H110, Data!$O$3:$O$32, Data!$R$3:$R$32,""))</f>
        <v>Home</v>
      </c>
      <c r="E110" s="7" t="str">
        <f>IF($H110="", "", _xlfn.XLOOKUP($H110, Data!$O$3:$O$32, Data!$Q$3:$Q$32,""))</f>
        <v>Fullerton</v>
      </c>
      <c r="F110" s="37" t="str">
        <f t="shared" si="20"/>
        <v>66-75</v>
      </c>
      <c r="G110" s="28" t="str">
        <f t="shared" si="21"/>
        <v>2nd</v>
      </c>
      <c r="H110" s="8">
        <v>45933</v>
      </c>
      <c r="I110" s="7">
        <v>70</v>
      </c>
      <c r="J110" s="34" t="s">
        <v>65</v>
      </c>
      <c r="K110" s="34" t="s">
        <v>64</v>
      </c>
      <c r="L110" s="34">
        <v>0</v>
      </c>
      <c r="M110" s="34"/>
      <c r="N110" s="34"/>
      <c r="O110" s="34"/>
      <c r="P110" s="34"/>
      <c r="Q110" s="1">
        <f t="shared" si="22"/>
        <v>1</v>
      </c>
      <c r="R110" s="68">
        <f t="shared" si="23"/>
        <v>0</v>
      </c>
      <c r="S110" s="68">
        <f t="shared" si="24"/>
        <v>0</v>
      </c>
      <c r="T110" s="68">
        <f t="shared" si="25"/>
        <v>0</v>
      </c>
      <c r="U110" s="38"/>
      <c r="V110" s="43"/>
      <c r="W110" s="43"/>
      <c r="X110" s="43"/>
      <c r="Y110" s="43"/>
      <c r="Z110" s="43"/>
    </row>
    <row r="111" spans="1:26" x14ac:dyDescent="0.35">
      <c r="A111" s="36" t="str">
        <f>IF($H111="", "", _xlfn.XLOOKUP($H111, Data!$O$3:$O$32, Data!$P$3:$P$32,""))</f>
        <v>Q2</v>
      </c>
      <c r="B111" s="36" t="str">
        <f t="shared" si="13"/>
        <v>All Seasson</v>
      </c>
      <c r="C111" s="7" t="str">
        <f>IF($H111="", "", _xlfn.XLOOKUP($H111, Data!$O$3:$O$32, Data!$N$3:$N$32,""))</f>
        <v>Seasson</v>
      </c>
      <c r="D111" s="7" t="str">
        <f>IF($H111="", "", _xlfn.XLOOKUP($H111, Data!$O$3:$O$32, Data!$R$3:$R$32,""))</f>
        <v>Home</v>
      </c>
      <c r="E111" s="7" t="str">
        <f>IF($H111="", "", _xlfn.XLOOKUP($H111, Data!$O$3:$O$32, Data!$Q$3:$Q$32,""))</f>
        <v>Fullerton</v>
      </c>
      <c r="F111" s="37" t="str">
        <f t="shared" si="20"/>
        <v>66-75</v>
      </c>
      <c r="G111" s="28" t="str">
        <f t="shared" si="21"/>
        <v>2nd</v>
      </c>
      <c r="H111" s="8">
        <v>45933</v>
      </c>
      <c r="I111" s="7">
        <v>70</v>
      </c>
      <c r="J111" s="34" t="s">
        <v>48</v>
      </c>
      <c r="K111" s="34" t="s">
        <v>59</v>
      </c>
      <c r="L111" s="34">
        <v>0</v>
      </c>
      <c r="M111" s="34"/>
      <c r="N111" s="34"/>
      <c r="O111" s="34"/>
      <c r="P111" s="34"/>
      <c r="Q111" s="1">
        <f t="shared" si="22"/>
        <v>1</v>
      </c>
      <c r="R111" s="68">
        <f t="shared" si="23"/>
        <v>0</v>
      </c>
      <c r="S111" s="68">
        <f t="shared" si="24"/>
        <v>0</v>
      </c>
      <c r="T111" s="68">
        <f t="shared" si="25"/>
        <v>0</v>
      </c>
      <c r="U111" s="38"/>
      <c r="V111" s="43"/>
      <c r="W111" s="43"/>
      <c r="X111" s="43"/>
      <c r="Y111" s="43"/>
      <c r="Z111" s="43"/>
    </row>
    <row r="112" spans="1:26" x14ac:dyDescent="0.35">
      <c r="A112" s="36" t="str">
        <f>IF($H112="", "", _xlfn.XLOOKUP($H112, Data!$O$3:$O$32, Data!$P$3:$P$32,""))</f>
        <v>Q2</v>
      </c>
      <c r="B112" s="36" t="str">
        <f t="shared" si="13"/>
        <v>All Seasson</v>
      </c>
      <c r="C112" s="7" t="str">
        <f>IF($H112="", "", _xlfn.XLOOKUP($H112, Data!$O$3:$O$32, Data!$N$3:$N$32,""))</f>
        <v>Seasson</v>
      </c>
      <c r="D112" s="7" t="str">
        <f>IF($H112="", "", _xlfn.XLOOKUP($H112, Data!$O$3:$O$32, Data!$R$3:$R$32,""))</f>
        <v>Home</v>
      </c>
      <c r="E112" s="7" t="str">
        <f>IF($H112="", "", _xlfn.XLOOKUP($H112, Data!$O$3:$O$32, Data!$Q$3:$Q$32,""))</f>
        <v>Fullerton</v>
      </c>
      <c r="F112" s="37" t="str">
        <f t="shared" si="20"/>
        <v>66-75</v>
      </c>
      <c r="G112" s="28" t="str">
        <f t="shared" si="21"/>
        <v>2nd</v>
      </c>
      <c r="H112" s="8">
        <v>45933</v>
      </c>
      <c r="I112" s="7">
        <v>70</v>
      </c>
      <c r="J112" s="34" t="s">
        <v>65</v>
      </c>
      <c r="K112" s="34" t="s">
        <v>64</v>
      </c>
      <c r="L112" s="34">
        <v>0</v>
      </c>
      <c r="M112" s="34"/>
      <c r="N112" s="34"/>
      <c r="O112" s="34"/>
      <c r="P112" s="34"/>
      <c r="Q112" s="1">
        <f t="shared" si="22"/>
        <v>1</v>
      </c>
      <c r="R112" s="68">
        <f t="shared" si="23"/>
        <v>0</v>
      </c>
      <c r="S112" s="68">
        <f t="shared" si="24"/>
        <v>0</v>
      </c>
      <c r="T112" s="68">
        <f t="shared" si="25"/>
        <v>0</v>
      </c>
      <c r="U112" s="38"/>
      <c r="V112" s="43"/>
      <c r="W112" s="43"/>
      <c r="X112" s="43"/>
      <c r="Y112" s="43"/>
      <c r="Z112" s="43"/>
    </row>
    <row r="113" spans="1:26" x14ac:dyDescent="0.35">
      <c r="A113" s="36" t="str">
        <f>IF($H113="", "", _xlfn.XLOOKUP($H113, Data!$O$3:$O$32, Data!$P$3:$P$32,""))</f>
        <v>Q2</v>
      </c>
      <c r="B113" s="36" t="str">
        <f t="shared" si="13"/>
        <v>All Seasson</v>
      </c>
      <c r="C113" s="7" t="str">
        <f>IF($H113="", "", _xlfn.XLOOKUP($H113, Data!$O$3:$O$32, Data!$N$3:$N$32,""))</f>
        <v>Seasson</v>
      </c>
      <c r="D113" s="7" t="str">
        <f>IF($H113="", "", _xlfn.XLOOKUP($H113, Data!$O$3:$O$32, Data!$R$3:$R$32,""))</f>
        <v>Home</v>
      </c>
      <c r="E113" s="7" t="str">
        <f>IF($H113="", "", _xlfn.XLOOKUP($H113, Data!$O$3:$O$32, Data!$Q$3:$Q$32,""))</f>
        <v>Fullerton</v>
      </c>
      <c r="F113" s="37" t="str">
        <f t="shared" si="20"/>
        <v>76-85</v>
      </c>
      <c r="G113" s="28" t="str">
        <f t="shared" si="21"/>
        <v>2nd</v>
      </c>
      <c r="H113" s="8">
        <v>45933</v>
      </c>
      <c r="I113" s="7">
        <v>78</v>
      </c>
      <c r="J113" s="34" t="s">
        <v>55</v>
      </c>
      <c r="K113" s="34" t="s">
        <v>56</v>
      </c>
      <c r="L113" s="34">
        <v>0</v>
      </c>
      <c r="M113" s="34"/>
      <c r="N113" s="34"/>
      <c r="O113" s="34"/>
      <c r="P113" s="34"/>
      <c r="Q113" s="1">
        <f t="shared" si="22"/>
        <v>1</v>
      </c>
      <c r="R113" s="68">
        <f t="shared" si="23"/>
        <v>0</v>
      </c>
      <c r="S113" s="68">
        <f t="shared" si="24"/>
        <v>0</v>
      </c>
      <c r="T113" s="68">
        <f t="shared" si="25"/>
        <v>0</v>
      </c>
      <c r="U113" s="38"/>
      <c r="V113" s="43"/>
      <c r="W113" s="43"/>
      <c r="X113" s="43"/>
      <c r="Y113" s="43"/>
      <c r="Z113" s="43"/>
    </row>
    <row r="114" spans="1:26" x14ac:dyDescent="0.35">
      <c r="A114" s="36" t="str">
        <f>IF($H114="", "", _xlfn.XLOOKUP($H114, Data!$O$3:$O$32, Data!$P$3:$P$32,""))</f>
        <v>Q2</v>
      </c>
      <c r="B114" s="36" t="str">
        <f t="shared" si="13"/>
        <v>All Seasson</v>
      </c>
      <c r="C114" s="7" t="str">
        <f>IF($H114="", "", _xlfn.XLOOKUP($H114, Data!$O$3:$O$32, Data!$N$3:$N$32,""))</f>
        <v>Seasson</v>
      </c>
      <c r="D114" s="7" t="str">
        <f>IF($H114="", "", _xlfn.XLOOKUP($H114, Data!$O$3:$O$32, Data!$R$3:$R$32,""))</f>
        <v>Home</v>
      </c>
      <c r="E114" s="7" t="str">
        <f>IF($H114="", "", _xlfn.XLOOKUP($H114, Data!$O$3:$O$32, Data!$Q$3:$Q$32,""))</f>
        <v>Fullerton</v>
      </c>
      <c r="F114" s="37" t="str">
        <f t="shared" si="20"/>
        <v>76-85</v>
      </c>
      <c r="G114" s="28" t="str">
        <f t="shared" si="21"/>
        <v>2nd</v>
      </c>
      <c r="H114" s="8">
        <v>45933</v>
      </c>
      <c r="I114" s="7">
        <v>80</v>
      </c>
      <c r="J114" s="34"/>
      <c r="K114" s="34"/>
      <c r="L114" s="34">
        <v>0</v>
      </c>
      <c r="M114" s="34" t="s">
        <v>44</v>
      </c>
      <c r="N114" s="34" t="s">
        <v>75</v>
      </c>
      <c r="O114" s="34"/>
      <c r="P114" s="34"/>
      <c r="Q114" s="1">
        <f t="shared" si="22"/>
        <v>0</v>
      </c>
      <c r="R114" s="68">
        <f t="shared" si="23"/>
        <v>1</v>
      </c>
      <c r="S114" s="68">
        <f t="shared" si="24"/>
        <v>0</v>
      </c>
      <c r="T114" s="68">
        <f t="shared" si="25"/>
        <v>0</v>
      </c>
      <c r="U114" s="38"/>
      <c r="V114" s="43"/>
      <c r="W114" s="43"/>
      <c r="X114" s="43"/>
      <c r="Y114" s="43"/>
      <c r="Z114" s="43"/>
    </row>
    <row r="115" spans="1:26" x14ac:dyDescent="0.35">
      <c r="A115" s="36" t="str">
        <f>IF($H115="", "", _xlfn.XLOOKUP($H115, Data!$O$3:$O$32, Data!$P$3:$P$32,""))</f>
        <v>Q2</v>
      </c>
      <c r="B115" s="36" t="str">
        <f t="shared" si="13"/>
        <v>All Seasson</v>
      </c>
      <c r="C115" s="7" t="str">
        <f>IF($H115="", "", _xlfn.XLOOKUP($H115, Data!$O$3:$O$32, Data!$N$3:$N$32,""))</f>
        <v>Seasson</v>
      </c>
      <c r="D115" s="7" t="str">
        <f>IF($H115="", "", _xlfn.XLOOKUP($H115, Data!$O$3:$O$32, Data!$R$3:$R$32,""))</f>
        <v>Home</v>
      </c>
      <c r="E115" s="7" t="str">
        <f>IF($H115="", "", _xlfn.XLOOKUP($H115, Data!$O$3:$O$32, Data!$Q$3:$Q$32,""))</f>
        <v>Fullerton</v>
      </c>
      <c r="F115" s="37" t="str">
        <f t="shared" si="20"/>
        <v>86-90</v>
      </c>
      <c r="G115" s="28" t="str">
        <f t="shared" si="21"/>
        <v>2nd</v>
      </c>
      <c r="H115" s="8">
        <v>45933</v>
      </c>
      <c r="I115" s="7">
        <v>90</v>
      </c>
      <c r="J115" s="34" t="s">
        <v>51</v>
      </c>
      <c r="K115" s="34" t="s">
        <v>48</v>
      </c>
      <c r="L115" s="34">
        <v>0</v>
      </c>
      <c r="M115" s="34"/>
      <c r="N115" s="34"/>
      <c r="O115" s="34"/>
      <c r="P115" s="34"/>
      <c r="Q115" s="1">
        <f t="shared" si="22"/>
        <v>1</v>
      </c>
      <c r="R115" s="68">
        <f t="shared" si="23"/>
        <v>0</v>
      </c>
      <c r="S115" s="68">
        <f t="shared" si="24"/>
        <v>0</v>
      </c>
      <c r="T115" s="68">
        <f t="shared" si="25"/>
        <v>0</v>
      </c>
      <c r="U115" s="38"/>
      <c r="V115" s="43"/>
      <c r="W115" s="43"/>
      <c r="X115" s="43"/>
      <c r="Y115" s="43"/>
      <c r="Z115" s="43"/>
    </row>
    <row r="116" spans="1:26" x14ac:dyDescent="0.35">
      <c r="A116" s="36" t="str">
        <f>IF($H116="", "", _xlfn.XLOOKUP($H116, Data!$O$3:$O$32, Data!$P$3:$P$32,""))</f>
        <v>Q2</v>
      </c>
      <c r="B116" s="36" t="str">
        <f t="shared" si="13"/>
        <v>All Seasson</v>
      </c>
      <c r="C116" s="7" t="str">
        <f>IF($H116="", "", _xlfn.XLOOKUP($H116, Data!$O$3:$O$32, Data!$N$3:$N$32,""))</f>
        <v>Seasson</v>
      </c>
      <c r="D116" s="7" t="str">
        <f>IF($H116="", "", _xlfn.XLOOKUP($H116, Data!$O$3:$O$32, Data!$R$3:$R$32,""))</f>
        <v>Away</v>
      </c>
      <c r="E116" s="7" t="str">
        <f>IF($H116="", "", _xlfn.XLOOKUP($H116, Data!$O$3:$O$32, Data!$Q$3:$Q$32,""))</f>
        <v>Saddleback</v>
      </c>
      <c r="F116" s="37" t="str">
        <f t="shared" si="20"/>
        <v>11-20</v>
      </c>
      <c r="G116" s="28" t="str">
        <f t="shared" si="21"/>
        <v>1st</v>
      </c>
      <c r="H116" s="8">
        <v>45937</v>
      </c>
      <c r="I116" s="7">
        <v>20</v>
      </c>
      <c r="J116" s="34"/>
      <c r="K116" s="34"/>
      <c r="L116" s="34">
        <v>0</v>
      </c>
      <c r="M116" s="34"/>
      <c r="N116" s="34"/>
      <c r="O116" s="34" t="s">
        <v>56</v>
      </c>
      <c r="P116" s="34"/>
      <c r="Q116" s="1">
        <f t="shared" si="22"/>
        <v>0</v>
      </c>
      <c r="R116" s="68">
        <f t="shared" si="23"/>
        <v>0</v>
      </c>
      <c r="S116" s="68">
        <f t="shared" si="24"/>
        <v>1</v>
      </c>
      <c r="T116" s="68">
        <f t="shared" si="25"/>
        <v>0</v>
      </c>
      <c r="U116" s="38"/>
      <c r="V116" s="43"/>
      <c r="W116" s="43"/>
      <c r="X116" s="43"/>
      <c r="Y116" s="43"/>
      <c r="Z116" s="43"/>
    </row>
    <row r="117" spans="1:26" x14ac:dyDescent="0.35">
      <c r="A117" s="36" t="str">
        <f>IF($H117="", "", _xlfn.XLOOKUP($H117, Data!$O$3:$O$32, Data!$P$3:$P$32,""))</f>
        <v>Q2</v>
      </c>
      <c r="B117" s="36" t="str">
        <f t="shared" si="13"/>
        <v>All Seasson</v>
      </c>
      <c r="C117" s="7" t="str">
        <f>IF($H117="", "", _xlfn.XLOOKUP($H117, Data!$O$3:$O$32, Data!$N$3:$N$32,""))</f>
        <v>Seasson</v>
      </c>
      <c r="D117" s="7" t="str">
        <f>IF($H117="", "", _xlfn.XLOOKUP($H117, Data!$O$3:$O$32, Data!$R$3:$R$32,""))</f>
        <v>Away</v>
      </c>
      <c r="E117" s="7" t="str">
        <f>IF($H117="", "", _xlfn.XLOOKUP($H117, Data!$O$3:$O$32, Data!$Q$3:$Q$32,""))</f>
        <v>Saddleback</v>
      </c>
      <c r="F117" s="37" t="str">
        <f t="shared" si="20"/>
        <v>21-30</v>
      </c>
      <c r="G117" s="28" t="str">
        <f t="shared" si="21"/>
        <v>1st</v>
      </c>
      <c r="H117" s="8">
        <v>45937</v>
      </c>
      <c r="I117" s="7">
        <v>24</v>
      </c>
      <c r="J117" s="34"/>
      <c r="K117" s="34"/>
      <c r="L117" s="34">
        <v>0</v>
      </c>
      <c r="M117" s="34" t="s">
        <v>65</v>
      </c>
      <c r="N117" s="34" t="s">
        <v>44</v>
      </c>
      <c r="O117" s="34"/>
      <c r="P117" s="34"/>
      <c r="Q117" s="1">
        <f t="shared" si="22"/>
        <v>0</v>
      </c>
      <c r="R117" s="68">
        <f t="shared" si="23"/>
        <v>1</v>
      </c>
      <c r="S117" s="68">
        <f t="shared" si="24"/>
        <v>0</v>
      </c>
      <c r="T117" s="68">
        <f t="shared" si="25"/>
        <v>0</v>
      </c>
      <c r="U117" s="38"/>
      <c r="V117" s="43"/>
      <c r="W117" s="43"/>
      <c r="X117" s="43"/>
      <c r="Y117" s="43"/>
      <c r="Z117" s="43"/>
    </row>
    <row r="118" spans="1:26" x14ac:dyDescent="0.35">
      <c r="A118" s="36" t="str">
        <f>IF($H118="", "", _xlfn.XLOOKUP($H118, Data!$O$3:$O$32, Data!$P$3:$P$32,""))</f>
        <v>Q2</v>
      </c>
      <c r="B118" s="36" t="str">
        <f t="shared" si="13"/>
        <v>All Seasson</v>
      </c>
      <c r="C118" s="7" t="str">
        <f>IF($H118="", "", _xlfn.XLOOKUP($H118, Data!$O$3:$O$32, Data!$N$3:$N$32,""))</f>
        <v>Seasson</v>
      </c>
      <c r="D118" s="7" t="str">
        <f>IF($H118="", "", _xlfn.XLOOKUP($H118, Data!$O$3:$O$32, Data!$R$3:$R$32,""))</f>
        <v>Away</v>
      </c>
      <c r="E118" s="7" t="str">
        <f>IF($H118="", "", _xlfn.XLOOKUP($H118, Data!$O$3:$O$32, Data!$Q$3:$Q$32,""))</f>
        <v>Saddleback</v>
      </c>
      <c r="F118" s="37" t="str">
        <f t="shared" si="20"/>
        <v>41-45</v>
      </c>
      <c r="G118" s="28" t="str">
        <f t="shared" si="21"/>
        <v>1st</v>
      </c>
      <c r="H118" s="8">
        <v>45937</v>
      </c>
      <c r="I118" s="7">
        <v>42</v>
      </c>
      <c r="J118" s="34" t="s">
        <v>64</v>
      </c>
      <c r="K118" s="34" t="s">
        <v>54</v>
      </c>
      <c r="L118" s="34">
        <v>0</v>
      </c>
      <c r="M118" s="34"/>
      <c r="N118" s="34"/>
      <c r="O118" s="34"/>
      <c r="P118" s="34"/>
      <c r="Q118" s="1">
        <f t="shared" si="22"/>
        <v>1</v>
      </c>
      <c r="R118" s="68">
        <f t="shared" si="23"/>
        <v>0</v>
      </c>
      <c r="S118" s="68">
        <f t="shared" si="24"/>
        <v>0</v>
      </c>
      <c r="T118" s="68">
        <f t="shared" si="25"/>
        <v>0</v>
      </c>
      <c r="U118" s="38"/>
      <c r="V118" s="43"/>
      <c r="W118" s="43"/>
      <c r="X118" s="43"/>
      <c r="Y118" s="43"/>
      <c r="Z118" s="43"/>
    </row>
    <row r="119" spans="1:26" x14ac:dyDescent="0.35">
      <c r="A119" s="36" t="str">
        <f>IF($H119="", "", _xlfn.XLOOKUP($H119, Data!$O$3:$O$32, Data!$P$3:$P$32,""))</f>
        <v>Q2</v>
      </c>
      <c r="B119" s="36" t="str">
        <f t="shared" si="13"/>
        <v>All Seasson</v>
      </c>
      <c r="C119" s="7" t="str">
        <f>IF($H119="", "", _xlfn.XLOOKUP($H119, Data!$O$3:$O$32, Data!$N$3:$N$32,""))</f>
        <v>Seasson</v>
      </c>
      <c r="D119" s="7" t="str">
        <f>IF($H119="", "", _xlfn.XLOOKUP($H119, Data!$O$3:$O$32, Data!$R$3:$R$32,""))</f>
        <v>Away</v>
      </c>
      <c r="E119" s="7" t="str">
        <f>IF($H119="", "", _xlfn.XLOOKUP($H119, Data!$O$3:$O$32, Data!$Q$3:$Q$32,""))</f>
        <v>Saddleback</v>
      </c>
      <c r="F119" s="37" t="str">
        <f t="shared" si="20"/>
        <v>56-65</v>
      </c>
      <c r="G119" s="28" t="str">
        <f t="shared" si="21"/>
        <v>2nd</v>
      </c>
      <c r="H119" s="8">
        <v>45937</v>
      </c>
      <c r="I119" s="7">
        <v>64</v>
      </c>
      <c r="J119" s="34" t="s">
        <v>70</v>
      </c>
      <c r="K119" s="34" t="s">
        <v>63</v>
      </c>
      <c r="L119" s="34">
        <v>0</v>
      </c>
      <c r="M119" s="34"/>
      <c r="N119" s="34"/>
      <c r="O119" s="34"/>
      <c r="P119" s="34"/>
      <c r="Q119" s="1">
        <f t="shared" si="22"/>
        <v>1</v>
      </c>
      <c r="R119" s="68">
        <f t="shared" si="23"/>
        <v>0</v>
      </c>
      <c r="S119" s="68">
        <f t="shared" si="24"/>
        <v>0</v>
      </c>
      <c r="T119" s="68">
        <f t="shared" si="25"/>
        <v>0</v>
      </c>
      <c r="U119" s="38"/>
      <c r="V119" s="43"/>
      <c r="W119" s="43"/>
      <c r="X119" s="43"/>
      <c r="Y119" s="43"/>
      <c r="Z119" s="43"/>
    </row>
    <row r="120" spans="1:26" x14ac:dyDescent="0.35">
      <c r="A120" s="36" t="str">
        <f>IF($H120="", "", _xlfn.XLOOKUP($H120, Data!$O$3:$O$32, Data!$P$3:$P$32,""))</f>
        <v>Q2</v>
      </c>
      <c r="B120" s="36" t="str">
        <f t="shared" si="13"/>
        <v>All Seasson</v>
      </c>
      <c r="C120" s="7" t="str">
        <f>IF($H120="", "", _xlfn.XLOOKUP($H120, Data!$O$3:$O$32, Data!$N$3:$N$32,""))</f>
        <v>Seasson</v>
      </c>
      <c r="D120" s="7" t="str">
        <f>IF($H120="", "", _xlfn.XLOOKUP($H120, Data!$O$3:$O$32, Data!$R$3:$R$32,""))</f>
        <v>Away</v>
      </c>
      <c r="E120" s="7" t="str">
        <f>IF($H120="", "", _xlfn.XLOOKUP($H120, Data!$O$3:$O$32, Data!$Q$3:$Q$32,""))</f>
        <v>Saddleback</v>
      </c>
      <c r="F120" s="37" t="str">
        <f t="shared" si="20"/>
        <v>66-75</v>
      </c>
      <c r="G120" s="28" t="str">
        <f t="shared" si="21"/>
        <v>2nd</v>
      </c>
      <c r="H120" s="8">
        <v>45937</v>
      </c>
      <c r="I120" s="7">
        <v>68</v>
      </c>
      <c r="J120" s="34" t="s">
        <v>55</v>
      </c>
      <c r="K120" s="34" t="s">
        <v>63</v>
      </c>
      <c r="L120" s="34">
        <v>0</v>
      </c>
      <c r="M120" s="34"/>
      <c r="N120" s="34"/>
      <c r="O120" s="34"/>
      <c r="P120" s="34"/>
      <c r="Q120" s="1">
        <f t="shared" si="22"/>
        <v>1</v>
      </c>
      <c r="R120" s="68">
        <f t="shared" si="23"/>
        <v>0</v>
      </c>
      <c r="S120" s="68">
        <f t="shared" si="24"/>
        <v>0</v>
      </c>
      <c r="T120" s="68">
        <f t="shared" si="25"/>
        <v>0</v>
      </c>
      <c r="U120" s="38"/>
      <c r="V120" s="43"/>
      <c r="W120" s="43"/>
      <c r="X120" s="43"/>
      <c r="Y120" s="43"/>
      <c r="Z120" s="43"/>
    </row>
    <row r="121" spans="1:26" x14ac:dyDescent="0.35">
      <c r="A121" s="36" t="str">
        <f>IF($H121="", "", _xlfn.XLOOKUP($H121, Data!$O$3:$O$32, Data!$P$3:$P$32,""))</f>
        <v>Q2</v>
      </c>
      <c r="B121" s="36" t="str">
        <f t="shared" si="13"/>
        <v>All Seasson</v>
      </c>
      <c r="C121" s="7" t="str">
        <f>IF($H121="", "", _xlfn.XLOOKUP($H121, Data!$O$3:$O$32, Data!$N$3:$N$32,""))</f>
        <v>Seasson</v>
      </c>
      <c r="D121" s="7" t="str">
        <f>IF($H121="", "", _xlfn.XLOOKUP($H121, Data!$O$3:$O$32, Data!$R$3:$R$32,""))</f>
        <v>Away</v>
      </c>
      <c r="E121" s="7" t="str">
        <f>IF($H121="", "", _xlfn.XLOOKUP($H121, Data!$O$3:$O$32, Data!$Q$3:$Q$32,""))</f>
        <v>Saddleback</v>
      </c>
      <c r="F121" s="37" t="str">
        <f t="shared" si="20"/>
        <v>66-75</v>
      </c>
      <c r="G121" s="28" t="str">
        <f t="shared" si="21"/>
        <v>2nd</v>
      </c>
      <c r="H121" s="8">
        <v>45937</v>
      </c>
      <c r="I121" s="7">
        <v>69</v>
      </c>
      <c r="J121" s="34"/>
      <c r="K121" s="34"/>
      <c r="L121" s="34">
        <v>0</v>
      </c>
      <c r="M121" s="34"/>
      <c r="N121" s="34"/>
      <c r="O121" s="34" t="s">
        <v>50</v>
      </c>
      <c r="P121" s="34"/>
      <c r="Q121" s="1">
        <f t="shared" si="22"/>
        <v>0</v>
      </c>
      <c r="R121" s="68">
        <f t="shared" si="23"/>
        <v>0</v>
      </c>
      <c r="S121" s="68">
        <f t="shared" si="24"/>
        <v>1</v>
      </c>
      <c r="T121" s="68">
        <f t="shared" si="25"/>
        <v>0</v>
      </c>
      <c r="U121" s="38"/>
      <c r="V121" s="43"/>
      <c r="W121" s="43"/>
      <c r="X121" s="43"/>
      <c r="Y121" s="43"/>
      <c r="Z121" s="43"/>
    </row>
    <row r="122" spans="1:26" x14ac:dyDescent="0.35">
      <c r="A122" s="36" t="str">
        <f>IF($H122="", "", _xlfn.XLOOKUP($H122, Data!$O$3:$O$32, Data!$P$3:$P$32,""))</f>
        <v>Q2</v>
      </c>
      <c r="B122" s="36" t="str">
        <f t="shared" si="13"/>
        <v>All Seasson</v>
      </c>
      <c r="C122" s="7" t="str">
        <f>IF($H122="", "", _xlfn.XLOOKUP($H122, Data!$O$3:$O$32, Data!$N$3:$N$32,""))</f>
        <v>Seasson</v>
      </c>
      <c r="D122" s="7" t="str">
        <f>IF($H122="", "", _xlfn.XLOOKUP($H122, Data!$O$3:$O$32, Data!$R$3:$R$32,""))</f>
        <v>Away</v>
      </c>
      <c r="E122" s="7" t="str">
        <f>IF($H122="", "", _xlfn.XLOOKUP($H122, Data!$O$3:$O$32, Data!$Q$3:$Q$32,""))</f>
        <v>Saddleback</v>
      </c>
      <c r="F122" s="37" t="str">
        <f t="shared" si="20"/>
        <v>66-75</v>
      </c>
      <c r="G122" s="28" t="str">
        <f t="shared" si="21"/>
        <v>2nd</v>
      </c>
      <c r="H122" s="8">
        <v>45937</v>
      </c>
      <c r="I122" s="7">
        <v>73</v>
      </c>
      <c r="J122" s="34" t="s">
        <v>67</v>
      </c>
      <c r="K122" s="34" t="s">
        <v>70</v>
      </c>
      <c r="L122" s="34">
        <v>0</v>
      </c>
      <c r="M122" s="34"/>
      <c r="N122" s="34"/>
      <c r="O122" s="34"/>
      <c r="P122" s="34"/>
      <c r="Q122" s="1">
        <f t="shared" si="22"/>
        <v>1</v>
      </c>
      <c r="R122" s="68">
        <f t="shared" si="23"/>
        <v>0</v>
      </c>
      <c r="S122" s="68">
        <f t="shared" si="24"/>
        <v>0</v>
      </c>
      <c r="T122" s="68">
        <f t="shared" si="25"/>
        <v>0</v>
      </c>
      <c r="U122" s="38"/>
      <c r="V122" s="43"/>
      <c r="W122" s="43"/>
      <c r="X122" s="43"/>
      <c r="Y122" s="43"/>
      <c r="Z122" s="43"/>
    </row>
    <row r="123" spans="1:26" x14ac:dyDescent="0.35">
      <c r="A123" s="36" t="str">
        <f>IF($H123="", "", _xlfn.XLOOKUP($H123, Data!$O$3:$O$32, Data!$P$3:$P$32,""))</f>
        <v>Q2</v>
      </c>
      <c r="B123" s="36" t="str">
        <f t="shared" si="13"/>
        <v>All Seasson</v>
      </c>
      <c r="C123" s="7" t="str">
        <f>IF($H123="", "", _xlfn.XLOOKUP($H123, Data!$O$3:$O$32, Data!$N$3:$N$32,""))</f>
        <v>Seasson</v>
      </c>
      <c r="D123" s="7" t="str">
        <f>IF($H123="", "", _xlfn.XLOOKUP($H123, Data!$O$3:$O$32, Data!$R$3:$R$32,""))</f>
        <v>Away</v>
      </c>
      <c r="E123" s="7" t="str">
        <f>IF($H123="", "", _xlfn.XLOOKUP($H123, Data!$O$3:$O$32, Data!$Q$3:$Q$32,""))</f>
        <v>Saddleback</v>
      </c>
      <c r="F123" s="37" t="str">
        <f t="shared" si="20"/>
        <v>76-85</v>
      </c>
      <c r="G123" s="28" t="str">
        <f t="shared" si="21"/>
        <v>2nd</v>
      </c>
      <c r="H123" s="8">
        <v>45937</v>
      </c>
      <c r="I123" s="7">
        <v>78</v>
      </c>
      <c r="J123" s="34" t="s">
        <v>65</v>
      </c>
      <c r="K123" s="34" t="s">
        <v>45</v>
      </c>
      <c r="L123" s="34">
        <v>0</v>
      </c>
      <c r="M123" s="34"/>
      <c r="N123" s="34"/>
      <c r="O123" s="34"/>
      <c r="P123" s="34"/>
      <c r="Q123" s="1">
        <f t="shared" si="22"/>
        <v>1</v>
      </c>
      <c r="R123" s="68">
        <f t="shared" si="23"/>
        <v>0</v>
      </c>
      <c r="S123" s="68">
        <f t="shared" si="24"/>
        <v>0</v>
      </c>
      <c r="T123" s="68">
        <f t="shared" si="25"/>
        <v>0</v>
      </c>
      <c r="U123" s="38"/>
      <c r="V123" s="43"/>
      <c r="W123" s="43"/>
      <c r="X123" s="43"/>
      <c r="Y123" s="43"/>
      <c r="Z123" s="43"/>
    </row>
    <row r="124" spans="1:26" x14ac:dyDescent="0.35">
      <c r="A124" s="36" t="str">
        <f>IF($H124="", "", _xlfn.XLOOKUP($H124, Data!$O$3:$O$32, Data!$P$3:$P$32,""))</f>
        <v>Q2</v>
      </c>
      <c r="B124" s="36" t="str">
        <f t="shared" si="13"/>
        <v>All Seasson</v>
      </c>
      <c r="C124" s="7" t="str">
        <f>IF($H124="", "", _xlfn.XLOOKUP($H124, Data!$O$3:$O$32, Data!$N$3:$N$32,""))</f>
        <v>Seasson</v>
      </c>
      <c r="D124" s="7" t="str">
        <f>IF($H124="", "", _xlfn.XLOOKUP($H124, Data!$O$3:$O$32, Data!$R$3:$R$32,""))</f>
        <v>Away</v>
      </c>
      <c r="E124" s="7" t="str">
        <f>IF($H124="", "", _xlfn.XLOOKUP($H124, Data!$O$3:$O$32, Data!$Q$3:$Q$32,""))</f>
        <v>Saddleback</v>
      </c>
      <c r="F124" s="37" t="str">
        <f t="shared" si="20"/>
        <v>76-85</v>
      </c>
      <c r="G124" s="28" t="str">
        <f t="shared" si="21"/>
        <v>2nd</v>
      </c>
      <c r="H124" s="8">
        <v>45937</v>
      </c>
      <c r="I124" s="7">
        <v>80</v>
      </c>
      <c r="J124" s="34"/>
      <c r="K124" s="34"/>
      <c r="L124" s="34">
        <v>0</v>
      </c>
      <c r="M124" s="34"/>
      <c r="N124" s="34"/>
      <c r="O124" s="34" t="s">
        <v>62</v>
      </c>
      <c r="P124" s="34"/>
      <c r="Q124" s="1">
        <f t="shared" si="22"/>
        <v>0</v>
      </c>
      <c r="R124" s="68">
        <f t="shared" si="23"/>
        <v>0</v>
      </c>
      <c r="S124" s="68">
        <f t="shared" si="24"/>
        <v>1</v>
      </c>
      <c r="T124" s="68">
        <f t="shared" si="25"/>
        <v>0</v>
      </c>
      <c r="U124" s="38"/>
      <c r="V124" s="43"/>
      <c r="W124" s="43"/>
      <c r="X124" s="43"/>
      <c r="Y124" s="43"/>
      <c r="Z124" s="43"/>
    </row>
    <row r="125" spans="1:26" x14ac:dyDescent="0.35">
      <c r="A125" s="36" t="str">
        <f>IF($H125="", "", _xlfn.XLOOKUP($H125, Data!$O$3:$O$32, Data!$P$3:$P$32,""))</f>
        <v>Q2</v>
      </c>
      <c r="B125" s="36" t="str">
        <f t="shared" si="13"/>
        <v>All Seasson</v>
      </c>
      <c r="C125" s="7" t="str">
        <f>IF($H125="", "", _xlfn.XLOOKUP($H125, Data!$O$3:$O$32, Data!$N$3:$N$32,""))</f>
        <v>Seasson</v>
      </c>
      <c r="D125" s="7" t="str">
        <f>IF($H125="", "", _xlfn.XLOOKUP($H125, Data!$O$3:$O$32, Data!$R$3:$R$32,""))</f>
        <v>Away</v>
      </c>
      <c r="E125" s="7" t="str">
        <f>IF($H125="", "", _xlfn.XLOOKUP($H125, Data!$O$3:$O$32, Data!$Q$3:$Q$32,""))</f>
        <v>Saddleback</v>
      </c>
      <c r="F125" s="37" t="str">
        <f t="shared" si="20"/>
        <v>86-90</v>
      </c>
      <c r="G125" s="28" t="str">
        <f t="shared" si="21"/>
        <v>2nd</v>
      </c>
      <c r="H125" s="8">
        <v>45937</v>
      </c>
      <c r="I125" s="7">
        <v>89</v>
      </c>
      <c r="J125" s="34"/>
      <c r="K125" s="34"/>
      <c r="L125" s="34">
        <v>0</v>
      </c>
      <c r="M125" s="34" t="s">
        <v>44</v>
      </c>
      <c r="N125" s="34" t="s">
        <v>55</v>
      </c>
      <c r="O125" s="34"/>
      <c r="P125" s="34"/>
      <c r="Q125" s="1">
        <f t="shared" si="22"/>
        <v>0</v>
      </c>
      <c r="R125" s="68">
        <f t="shared" si="23"/>
        <v>1</v>
      </c>
      <c r="S125" s="68">
        <f t="shared" si="24"/>
        <v>0</v>
      </c>
      <c r="T125" s="68">
        <f t="shared" si="25"/>
        <v>0</v>
      </c>
      <c r="U125" s="38"/>
      <c r="V125" s="43"/>
      <c r="W125" s="43"/>
      <c r="X125" s="43"/>
      <c r="Y125" s="43"/>
      <c r="Z125" s="43"/>
    </row>
    <row r="126" spans="1:26" x14ac:dyDescent="0.35">
      <c r="A126" s="36" t="str">
        <f>IF($H126="", "", _xlfn.XLOOKUP($H126, Data!$O$3:$O$32, Data!$P$3:$P$32,""))</f>
        <v>Q2</v>
      </c>
      <c r="B126" s="36" t="str">
        <f t="shared" si="13"/>
        <v>All Seasson</v>
      </c>
      <c r="C126" s="7" t="str">
        <f>IF($H126="", "", _xlfn.XLOOKUP($H126, Data!$O$3:$O$32, Data!$N$3:$N$32,""))</f>
        <v>Seasson</v>
      </c>
      <c r="D126" s="7" t="str">
        <f>IF($H126="", "", _xlfn.XLOOKUP($H126, Data!$O$3:$O$32, Data!$R$3:$R$32,""))</f>
        <v>Away</v>
      </c>
      <c r="E126" s="7" t="str">
        <f>IF($H126="", "", _xlfn.XLOOKUP($H126, Data!$O$3:$O$32, Data!$Q$3:$Q$32,""))</f>
        <v>Saddleback</v>
      </c>
      <c r="F126" s="37" t="str">
        <f t="shared" si="20"/>
        <v>86-90</v>
      </c>
      <c r="G126" s="28" t="str">
        <f t="shared" si="21"/>
        <v>2nd</v>
      </c>
      <c r="H126" s="8">
        <v>45937</v>
      </c>
      <c r="I126" s="7">
        <v>90</v>
      </c>
      <c r="J126" s="34"/>
      <c r="K126" s="34"/>
      <c r="L126" s="34">
        <v>0</v>
      </c>
      <c r="M126" s="34"/>
      <c r="N126" s="34"/>
      <c r="O126" s="34" t="s">
        <v>43</v>
      </c>
      <c r="P126" s="34"/>
      <c r="Q126" s="1">
        <f t="shared" si="22"/>
        <v>0</v>
      </c>
      <c r="R126" s="68">
        <f t="shared" si="23"/>
        <v>0</v>
      </c>
      <c r="S126" s="68">
        <f t="shared" si="24"/>
        <v>1</v>
      </c>
      <c r="T126" s="68">
        <f t="shared" si="25"/>
        <v>0</v>
      </c>
      <c r="U126" s="38"/>
      <c r="V126" s="43"/>
      <c r="W126" s="43"/>
      <c r="X126" s="43"/>
      <c r="Y126" s="43"/>
      <c r="Z126" s="43"/>
    </row>
    <row r="127" spans="1:26" x14ac:dyDescent="0.35">
      <c r="A127" s="36" t="str">
        <f>IF($H127="", "", _xlfn.XLOOKUP($H127, Data!$O$3:$O$32, Data!$P$3:$P$32,""))</f>
        <v>Q2</v>
      </c>
      <c r="B127" s="36" t="str">
        <f t="shared" si="13"/>
        <v>All Seasson</v>
      </c>
      <c r="C127" s="7" t="str">
        <f>IF($H127="", "", _xlfn.XLOOKUP($H127, Data!$O$3:$O$32, Data!$N$3:$N$32,""))</f>
        <v>Seasson</v>
      </c>
      <c r="D127" s="7" t="str">
        <f>IF($H127="", "", _xlfn.XLOOKUP($H127, Data!$O$3:$O$32, Data!$R$3:$R$32,""))</f>
        <v>Away</v>
      </c>
      <c r="E127" s="7" t="str">
        <f>IF($H127="", "", _xlfn.XLOOKUP($H127, Data!$O$3:$O$32, Data!$Q$3:$Q$32,""))</f>
        <v>Saddleback</v>
      </c>
      <c r="F127" s="37" t="str">
        <f t="shared" si="20"/>
        <v>46-55</v>
      </c>
      <c r="G127" s="28" t="str">
        <f t="shared" si="21"/>
        <v>2nd</v>
      </c>
      <c r="H127" s="8">
        <v>45937</v>
      </c>
      <c r="I127" s="7">
        <v>53</v>
      </c>
      <c r="J127" s="34"/>
      <c r="K127" s="34"/>
      <c r="L127" s="34">
        <v>1</v>
      </c>
      <c r="M127" s="34"/>
      <c r="N127" s="34"/>
      <c r="O127" s="34"/>
      <c r="P127" s="34"/>
      <c r="Q127" s="1">
        <f t="shared" si="22"/>
        <v>0</v>
      </c>
      <c r="R127" s="68">
        <f t="shared" si="23"/>
        <v>0</v>
      </c>
      <c r="S127" s="68">
        <f t="shared" si="24"/>
        <v>0</v>
      </c>
      <c r="T127" s="68">
        <f t="shared" si="25"/>
        <v>0</v>
      </c>
      <c r="U127" s="38"/>
      <c r="V127" s="43"/>
      <c r="W127" s="43"/>
      <c r="X127" s="43"/>
      <c r="Y127" s="43"/>
      <c r="Z127" s="43"/>
    </row>
    <row r="128" spans="1:26" x14ac:dyDescent="0.35">
      <c r="A128" s="36" t="str">
        <f>IF($H128="", "", _xlfn.XLOOKUP($H128, Data!$O$3:$O$32, Data!$P$3:$P$32,""))</f>
        <v>Q2</v>
      </c>
      <c r="B128" s="36" t="str">
        <f t="shared" si="13"/>
        <v>All Seasson</v>
      </c>
      <c r="C128" s="7" t="str">
        <f>IF($H128="", "", _xlfn.XLOOKUP($H128, Data!$O$3:$O$32, Data!$N$3:$N$32,""))</f>
        <v>Seasson</v>
      </c>
      <c r="D128" s="7" t="str">
        <f>IF($H128="", "", _xlfn.XLOOKUP($H128, Data!$O$3:$O$32, Data!$R$3:$R$32,""))</f>
        <v>Home</v>
      </c>
      <c r="E128" s="7" t="str">
        <f>IF($H128="", "", _xlfn.XLOOKUP($H128, Data!$O$3:$O$32, Data!$Q$3:$Q$32,""))</f>
        <v>IVC</v>
      </c>
      <c r="F128" s="37" t="str">
        <f t="shared" si="20"/>
        <v>11-20</v>
      </c>
      <c r="G128" s="28" t="str">
        <f t="shared" si="21"/>
        <v>1st</v>
      </c>
      <c r="H128" s="8">
        <v>45940</v>
      </c>
      <c r="I128" s="7">
        <v>16</v>
      </c>
      <c r="J128" s="34"/>
      <c r="K128" s="34"/>
      <c r="L128" s="34">
        <v>1</v>
      </c>
      <c r="M128" s="34"/>
      <c r="N128" s="34"/>
      <c r="O128" s="34"/>
      <c r="P128" s="34"/>
      <c r="Q128" s="1">
        <f t="shared" ref="Q128:Q134" si="26">IF(ISBLANK(J128), 0, 1)</f>
        <v>0</v>
      </c>
      <c r="R128" s="68">
        <f t="shared" ref="R128:R134" si="27">IF(ISBLANK(M128), 0, 1)</f>
        <v>0</v>
      </c>
      <c r="S128" s="68">
        <f t="shared" ref="S128:S134" si="28">IF(ISBLANK(O128), 0, 1)</f>
        <v>0</v>
      </c>
      <c r="T128" s="68">
        <f t="shared" ref="T128:T134" si="29">IF(ISBLANK(P128), 0, 1)</f>
        <v>0</v>
      </c>
      <c r="U128" s="38"/>
      <c r="V128" s="43"/>
      <c r="W128" s="43"/>
      <c r="X128" s="43"/>
      <c r="Y128" s="43"/>
      <c r="Z128" s="43"/>
    </row>
    <row r="129" spans="1:26" x14ac:dyDescent="0.35">
      <c r="A129" s="36" t="str">
        <f>IF($H129="", "", _xlfn.XLOOKUP($H129, Data!$O$3:$O$32, Data!$P$3:$P$32,""))</f>
        <v>Q2</v>
      </c>
      <c r="B129" s="36" t="str">
        <f t="shared" si="13"/>
        <v>All Seasson</v>
      </c>
      <c r="C129" s="7" t="str">
        <f>IF($H129="", "", _xlfn.XLOOKUP($H129, Data!$O$3:$O$32, Data!$N$3:$N$32,""))</f>
        <v>Seasson</v>
      </c>
      <c r="D129" s="7" t="str">
        <f>IF($H129="", "", _xlfn.XLOOKUP($H129, Data!$O$3:$O$32, Data!$R$3:$R$32,""))</f>
        <v>Home</v>
      </c>
      <c r="E129" s="7" t="str">
        <f>IF($H129="", "", _xlfn.XLOOKUP($H129, Data!$O$3:$O$32, Data!$Q$3:$Q$32,""))</f>
        <v>IVC</v>
      </c>
      <c r="F129" s="37" t="str">
        <f t="shared" si="20"/>
        <v>21-30</v>
      </c>
      <c r="G129" s="28" t="str">
        <f t="shared" si="21"/>
        <v>1st</v>
      </c>
      <c r="H129" s="8">
        <v>45940</v>
      </c>
      <c r="I129" s="7">
        <v>30</v>
      </c>
      <c r="J129" s="34" t="s">
        <v>64</v>
      </c>
      <c r="K129" s="34" t="s">
        <v>48</v>
      </c>
      <c r="L129" s="34">
        <v>0</v>
      </c>
      <c r="M129" s="34"/>
      <c r="N129" s="34"/>
      <c r="O129" s="34"/>
      <c r="P129" s="34"/>
      <c r="Q129" s="1">
        <f t="shared" si="26"/>
        <v>1</v>
      </c>
      <c r="R129" s="68">
        <f t="shared" si="27"/>
        <v>0</v>
      </c>
      <c r="S129" s="68">
        <f t="shared" si="28"/>
        <v>0</v>
      </c>
      <c r="T129" s="68">
        <f t="shared" si="29"/>
        <v>0</v>
      </c>
      <c r="U129" s="38"/>
      <c r="V129" s="43"/>
      <c r="W129" s="43"/>
      <c r="X129" s="43"/>
      <c r="Y129" s="43"/>
      <c r="Z129" s="43"/>
    </row>
    <row r="130" spans="1:26" x14ac:dyDescent="0.35">
      <c r="A130" s="36" t="str">
        <f>IF($H130="", "", _xlfn.XLOOKUP($H130, Data!$O$3:$O$32, Data!$P$3:$P$32,""))</f>
        <v>Q2</v>
      </c>
      <c r="B130" s="36" t="str">
        <f t="shared" ref="B130:B150" si="30">IF(C130&lt;&gt;"","All Seasson","")</f>
        <v>All Seasson</v>
      </c>
      <c r="C130" s="7" t="str">
        <f>IF($H130="", "", _xlfn.XLOOKUP($H130, Data!$O$3:$O$32, Data!$N$3:$N$32,""))</f>
        <v>Seasson</v>
      </c>
      <c r="D130" s="7" t="str">
        <f>IF($H130="", "", _xlfn.XLOOKUP($H130, Data!$O$3:$O$32, Data!$R$3:$R$32,""))</f>
        <v>Home</v>
      </c>
      <c r="E130" s="7" t="str">
        <f>IF($H130="", "", _xlfn.XLOOKUP($H130, Data!$O$3:$O$32, Data!$Q$3:$Q$32,""))</f>
        <v>IVC</v>
      </c>
      <c r="F130" s="37" t="str">
        <f t="shared" ref="F130:F150" si="31">IF(AND($I130&gt;=1,$I130&lt;=10),"1-10",IF(AND($I130&gt;=11,$I130&lt;=20),"11-20",IF(AND($I130&gt;=21,$I130&lt;=30),"21-30",IF(AND($I130&gt;=31,$I130&lt;=40),"31-40",IF(AND($I130&gt;=41,$I130&lt;=45),"41-45",IF(AND($I130&gt;=46,$I130&lt;=55),"46-55",IF(AND($I130&gt;=56,$I130&lt;=65),"56-65",IF(AND($I130&gt;=66,$I130&lt;=75),"66-75",IF(AND($I130&gt;=76,$I130&lt;=85),"76-85",IF(AND($I130&gt;=86,$I130&lt;=90),"86-90",""))))))))))</f>
        <v>21-30</v>
      </c>
      <c r="G130" s="28" t="str">
        <f t="shared" ref="G130:G150" si="32">IF($I130="","",IF($I130&lt;=45,"1st",IF($I130&gt;=46,"2nd","")))</f>
        <v>1st</v>
      </c>
      <c r="H130" s="8">
        <v>45940</v>
      </c>
      <c r="I130" s="7">
        <v>30</v>
      </c>
      <c r="J130" s="34" t="s">
        <v>65</v>
      </c>
      <c r="K130" s="34" t="s">
        <v>48</v>
      </c>
      <c r="L130" s="34">
        <v>0</v>
      </c>
      <c r="M130" s="34"/>
      <c r="N130" s="34"/>
      <c r="O130" s="34"/>
      <c r="P130" s="34"/>
      <c r="Q130" s="1">
        <f t="shared" si="26"/>
        <v>1</v>
      </c>
      <c r="R130" s="68">
        <f t="shared" si="27"/>
        <v>0</v>
      </c>
      <c r="S130" s="68">
        <f t="shared" si="28"/>
        <v>0</v>
      </c>
      <c r="T130" s="68">
        <f t="shared" si="29"/>
        <v>0</v>
      </c>
      <c r="U130" s="38"/>
      <c r="V130" s="43"/>
      <c r="W130" s="43"/>
      <c r="X130" s="43"/>
      <c r="Y130" s="43"/>
      <c r="Z130" s="43"/>
    </row>
    <row r="131" spans="1:26" x14ac:dyDescent="0.35">
      <c r="A131" s="36" t="str">
        <f>IF($H131="", "", _xlfn.XLOOKUP($H131, Data!$O$3:$O$32, Data!$P$3:$P$32,""))</f>
        <v>Q2</v>
      </c>
      <c r="B131" s="36" t="str">
        <f t="shared" si="30"/>
        <v>All Seasson</v>
      </c>
      <c r="C131" s="7" t="str">
        <f>IF($H131="", "", _xlfn.XLOOKUP($H131, Data!$O$3:$O$32, Data!$N$3:$N$32,""))</f>
        <v>Seasson</v>
      </c>
      <c r="D131" s="7" t="str">
        <f>IF($H131="", "", _xlfn.XLOOKUP($H131, Data!$O$3:$O$32, Data!$R$3:$R$32,""))</f>
        <v>Home</v>
      </c>
      <c r="E131" s="7" t="str">
        <f>IF($H131="", "", _xlfn.XLOOKUP($H131, Data!$O$3:$O$32, Data!$Q$3:$Q$32,""))</f>
        <v>IVC</v>
      </c>
      <c r="F131" s="37" t="str">
        <f t="shared" si="31"/>
        <v>31-40</v>
      </c>
      <c r="G131" s="28" t="str">
        <f t="shared" si="32"/>
        <v>1st</v>
      </c>
      <c r="H131" s="8">
        <v>45940</v>
      </c>
      <c r="I131" s="7">
        <v>38</v>
      </c>
      <c r="J131" s="34" t="s">
        <v>48</v>
      </c>
      <c r="K131" s="34" t="s">
        <v>46</v>
      </c>
      <c r="L131" s="34">
        <v>0</v>
      </c>
      <c r="M131" s="34"/>
      <c r="N131" s="34"/>
      <c r="O131" s="34"/>
      <c r="P131" s="34"/>
      <c r="Q131" s="1">
        <f t="shared" si="26"/>
        <v>1</v>
      </c>
      <c r="R131" s="68">
        <f t="shared" si="27"/>
        <v>0</v>
      </c>
      <c r="S131" s="68">
        <f t="shared" si="28"/>
        <v>0</v>
      </c>
      <c r="T131" s="68">
        <f t="shared" si="29"/>
        <v>0</v>
      </c>
      <c r="U131" s="38"/>
      <c r="V131" s="43"/>
      <c r="W131" s="43"/>
      <c r="X131" s="43"/>
      <c r="Y131" s="43"/>
      <c r="Z131" s="43"/>
    </row>
    <row r="132" spans="1:26" x14ac:dyDescent="0.35">
      <c r="A132" s="36" t="str">
        <f>IF($H132="", "", _xlfn.XLOOKUP($H132, Data!$O$3:$O$32, Data!$P$3:$P$32,""))</f>
        <v>Q2</v>
      </c>
      <c r="B132" s="36" t="str">
        <f t="shared" si="30"/>
        <v>All Seasson</v>
      </c>
      <c r="C132" s="7" t="str">
        <f>IF($H132="", "", _xlfn.XLOOKUP($H132, Data!$O$3:$O$32, Data!$N$3:$N$32,""))</f>
        <v>Seasson</v>
      </c>
      <c r="D132" s="7" t="str">
        <f>IF($H132="", "", _xlfn.XLOOKUP($H132, Data!$O$3:$O$32, Data!$R$3:$R$32,""))</f>
        <v>Home</v>
      </c>
      <c r="E132" s="7" t="str">
        <f>IF($H132="", "", _xlfn.XLOOKUP($H132, Data!$O$3:$O$32, Data!$Q$3:$Q$32,""))</f>
        <v>IVC</v>
      </c>
      <c r="F132" s="37" t="str">
        <f t="shared" si="31"/>
        <v>41-45</v>
      </c>
      <c r="G132" s="28" t="str">
        <f t="shared" si="32"/>
        <v>1st</v>
      </c>
      <c r="H132" s="8">
        <v>45940</v>
      </c>
      <c r="I132" s="7">
        <v>41</v>
      </c>
      <c r="J132" s="34" t="s">
        <v>50</v>
      </c>
      <c r="K132" s="34" t="s">
        <v>63</v>
      </c>
      <c r="L132" s="34">
        <v>0</v>
      </c>
      <c r="M132" s="34"/>
      <c r="N132" s="34"/>
      <c r="O132" s="34"/>
      <c r="P132" s="34"/>
      <c r="Q132" s="1">
        <f t="shared" si="26"/>
        <v>1</v>
      </c>
      <c r="R132" s="68">
        <f t="shared" si="27"/>
        <v>0</v>
      </c>
      <c r="S132" s="68">
        <f t="shared" si="28"/>
        <v>0</v>
      </c>
      <c r="T132" s="68">
        <f t="shared" si="29"/>
        <v>0</v>
      </c>
      <c r="U132" s="38"/>
      <c r="V132" s="43"/>
      <c r="W132" s="43"/>
      <c r="X132" s="43"/>
      <c r="Y132" s="43"/>
      <c r="Z132" s="43"/>
    </row>
    <row r="133" spans="1:26" x14ac:dyDescent="0.35">
      <c r="A133" s="36" t="str">
        <f>IF($H133="", "", _xlfn.XLOOKUP($H133, Data!$O$3:$O$32, Data!$P$3:$P$32,""))</f>
        <v>Q2</v>
      </c>
      <c r="B133" s="36" t="str">
        <f t="shared" si="30"/>
        <v>All Seasson</v>
      </c>
      <c r="C133" s="7" t="str">
        <f>IF($H133="", "", _xlfn.XLOOKUP($H133, Data!$O$3:$O$32, Data!$N$3:$N$32,""))</f>
        <v>Seasson</v>
      </c>
      <c r="D133" s="7" t="str">
        <f>IF($H133="", "", _xlfn.XLOOKUP($H133, Data!$O$3:$O$32, Data!$R$3:$R$32,""))</f>
        <v>Home</v>
      </c>
      <c r="E133" s="7" t="str">
        <f>IF($H133="", "", _xlfn.XLOOKUP($H133, Data!$O$3:$O$32, Data!$Q$3:$Q$32,""))</f>
        <v>IVC</v>
      </c>
      <c r="F133" s="37" t="str">
        <f t="shared" si="31"/>
        <v>46-55</v>
      </c>
      <c r="G133" s="28" t="str">
        <f t="shared" si="32"/>
        <v>2nd</v>
      </c>
      <c r="H133" s="8">
        <v>45940</v>
      </c>
      <c r="I133" s="7">
        <v>48</v>
      </c>
      <c r="J133" s="34" t="s">
        <v>46</v>
      </c>
      <c r="K133" s="34" t="s">
        <v>48</v>
      </c>
      <c r="L133" s="34">
        <v>0</v>
      </c>
      <c r="M133" s="34"/>
      <c r="N133" s="34"/>
      <c r="O133" s="34"/>
      <c r="P133" s="34"/>
      <c r="Q133" s="1">
        <f t="shared" si="26"/>
        <v>1</v>
      </c>
      <c r="R133" s="68">
        <f t="shared" si="27"/>
        <v>0</v>
      </c>
      <c r="S133" s="68">
        <f t="shared" si="28"/>
        <v>0</v>
      </c>
      <c r="T133" s="68">
        <f t="shared" si="29"/>
        <v>0</v>
      </c>
      <c r="U133" s="38"/>
      <c r="V133" s="43"/>
      <c r="W133" s="43"/>
      <c r="X133" s="43"/>
      <c r="Y133" s="43"/>
      <c r="Z133" s="43"/>
    </row>
    <row r="134" spans="1:26" x14ac:dyDescent="0.35">
      <c r="A134" s="36" t="str">
        <f>IF($H134="", "", _xlfn.XLOOKUP($H134, Data!$O$3:$O$32, Data!$P$3:$P$32,""))</f>
        <v>Q2</v>
      </c>
      <c r="B134" s="36" t="str">
        <f t="shared" si="30"/>
        <v>All Seasson</v>
      </c>
      <c r="C134" s="7" t="str">
        <f>IF($H134="", "", _xlfn.XLOOKUP($H134, Data!$O$3:$O$32, Data!$N$3:$N$32,""))</f>
        <v>Seasson</v>
      </c>
      <c r="D134" s="7" t="str">
        <f>IF($H134="", "", _xlfn.XLOOKUP($H134, Data!$O$3:$O$32, Data!$R$3:$R$32,""))</f>
        <v>Home</v>
      </c>
      <c r="E134" s="7" t="str">
        <f>IF($H134="", "", _xlfn.XLOOKUP($H134, Data!$O$3:$O$32, Data!$Q$3:$Q$32,""))</f>
        <v>IVC</v>
      </c>
      <c r="F134" s="37" t="str">
        <f t="shared" si="31"/>
        <v>46-55</v>
      </c>
      <c r="G134" s="28" t="str">
        <f t="shared" si="32"/>
        <v>2nd</v>
      </c>
      <c r="H134" s="8">
        <v>45940</v>
      </c>
      <c r="I134" s="7">
        <v>48</v>
      </c>
      <c r="J134" s="34" t="s">
        <v>53</v>
      </c>
      <c r="K134" s="34" t="s">
        <v>62</v>
      </c>
      <c r="L134" s="34">
        <v>0</v>
      </c>
      <c r="M134" s="34"/>
      <c r="N134" s="34"/>
      <c r="O134" s="34"/>
      <c r="P134" s="34"/>
      <c r="Q134" s="1">
        <f t="shared" si="26"/>
        <v>1</v>
      </c>
      <c r="R134" s="68">
        <f t="shared" si="27"/>
        <v>0</v>
      </c>
      <c r="S134" s="68">
        <f t="shared" si="28"/>
        <v>0</v>
      </c>
      <c r="T134" s="68">
        <f t="shared" si="29"/>
        <v>0</v>
      </c>
      <c r="U134" s="38"/>
      <c r="V134" s="43"/>
      <c r="W134" s="43"/>
      <c r="X134" s="43"/>
      <c r="Y134" s="43"/>
      <c r="Z134" s="43"/>
    </row>
    <row r="135" spans="1:26" x14ac:dyDescent="0.35">
      <c r="A135" s="36" t="str">
        <f>IF($H135="", "", _xlfn.XLOOKUP($H135, Data!$O$3:$O$32, Data!$P$3:$P$32,""))</f>
        <v>Q2</v>
      </c>
      <c r="B135" s="36" t="str">
        <f t="shared" si="30"/>
        <v>All Seasson</v>
      </c>
      <c r="C135" s="7" t="str">
        <f>IF($H135="", "", _xlfn.XLOOKUP($H135, Data!$O$3:$O$32, Data!$N$3:$N$32,""))</f>
        <v>Seasson</v>
      </c>
      <c r="D135" s="7" t="str">
        <f>IF($H135="", "", _xlfn.XLOOKUP($H135, Data!$O$3:$O$32, Data!$R$3:$R$32,""))</f>
        <v>Home</v>
      </c>
      <c r="E135" s="7" t="str">
        <f>IF($H135="", "", _xlfn.XLOOKUP($H135, Data!$O$3:$O$32, Data!$Q$3:$Q$32,""))</f>
        <v>IVC</v>
      </c>
      <c r="F135" s="37" t="str">
        <f t="shared" si="31"/>
        <v>56-65</v>
      </c>
      <c r="G135" s="28" t="str">
        <f t="shared" si="32"/>
        <v>2nd</v>
      </c>
      <c r="H135" s="8">
        <v>45940</v>
      </c>
      <c r="I135" s="7">
        <v>58</v>
      </c>
      <c r="J135" s="34"/>
      <c r="K135" s="34"/>
      <c r="L135" s="34">
        <v>1</v>
      </c>
      <c r="M135" s="34"/>
      <c r="N135" s="34"/>
      <c r="O135" s="34"/>
      <c r="P135" s="34"/>
      <c r="Q135" s="1">
        <f t="shared" ref="Q135:Q145" si="33">IF(ISBLANK(J135), 0, 1)</f>
        <v>0</v>
      </c>
      <c r="R135" s="68">
        <f t="shared" ref="R135:R145" si="34">IF(ISBLANK(M135), 0, 1)</f>
        <v>0</v>
      </c>
      <c r="S135" s="68">
        <f t="shared" ref="S135:S145" si="35">IF(ISBLANK(O135), 0, 1)</f>
        <v>0</v>
      </c>
      <c r="T135" s="68">
        <f t="shared" ref="T135:T145" si="36">IF(ISBLANK(P135), 0, 1)</f>
        <v>0</v>
      </c>
      <c r="U135" s="38"/>
      <c r="V135" s="43"/>
      <c r="W135" s="43"/>
      <c r="X135" s="43"/>
      <c r="Y135" s="43"/>
      <c r="Z135" s="43"/>
    </row>
    <row r="136" spans="1:26" x14ac:dyDescent="0.35">
      <c r="A136" s="36" t="str">
        <f>IF($H136="", "", _xlfn.XLOOKUP($H136, Data!$O$3:$O$32, Data!$P$3:$P$32,""))</f>
        <v>Q2</v>
      </c>
      <c r="B136" s="36" t="str">
        <f t="shared" si="30"/>
        <v>All Seasson</v>
      </c>
      <c r="C136" s="7" t="str">
        <f>IF($H136="", "", _xlfn.XLOOKUP($H136, Data!$O$3:$O$32, Data!$N$3:$N$32,""))</f>
        <v>Seasson</v>
      </c>
      <c r="D136" s="7" t="str">
        <f>IF($H136="", "", _xlfn.XLOOKUP($H136, Data!$O$3:$O$32, Data!$R$3:$R$32,""))</f>
        <v>Home</v>
      </c>
      <c r="E136" s="7" t="str">
        <f>IF($H136="", "", _xlfn.XLOOKUP($H136, Data!$O$3:$O$32, Data!$Q$3:$Q$32,""))</f>
        <v>IVC</v>
      </c>
      <c r="F136" s="37" t="str">
        <f t="shared" si="31"/>
        <v>56-65</v>
      </c>
      <c r="G136" s="28" t="str">
        <f t="shared" si="32"/>
        <v>2nd</v>
      </c>
      <c r="H136" s="8">
        <v>45940</v>
      </c>
      <c r="I136" s="7">
        <v>62</v>
      </c>
      <c r="J136" s="34" t="s">
        <v>63</v>
      </c>
      <c r="K136" s="34" t="s">
        <v>50</v>
      </c>
      <c r="L136" s="34">
        <v>0</v>
      </c>
      <c r="M136" s="34"/>
      <c r="N136" s="34"/>
      <c r="O136" s="34"/>
      <c r="P136" s="34"/>
      <c r="Q136" s="1">
        <f t="shared" si="33"/>
        <v>1</v>
      </c>
      <c r="R136" s="68">
        <f t="shared" si="34"/>
        <v>0</v>
      </c>
      <c r="S136" s="68">
        <f t="shared" si="35"/>
        <v>0</v>
      </c>
      <c r="T136" s="68">
        <f t="shared" si="36"/>
        <v>0</v>
      </c>
      <c r="U136" s="38"/>
      <c r="V136" s="43"/>
      <c r="W136" s="43"/>
      <c r="X136" s="43"/>
      <c r="Y136" s="43"/>
      <c r="Z136" s="43"/>
    </row>
    <row r="137" spans="1:26" x14ac:dyDescent="0.35">
      <c r="A137" s="36" t="str">
        <f>IF($H137="", "", _xlfn.XLOOKUP($H137, Data!$O$3:$O$32, Data!$P$3:$P$32,""))</f>
        <v>Q2</v>
      </c>
      <c r="B137" s="36" t="str">
        <f t="shared" si="30"/>
        <v>All Seasson</v>
      </c>
      <c r="C137" s="7" t="str">
        <f>IF($H137="", "", _xlfn.XLOOKUP($H137, Data!$O$3:$O$32, Data!$N$3:$N$32,""))</f>
        <v>Seasson</v>
      </c>
      <c r="D137" s="7" t="str">
        <f>IF($H137="", "", _xlfn.XLOOKUP($H137, Data!$O$3:$O$32, Data!$R$3:$R$32,""))</f>
        <v>Home</v>
      </c>
      <c r="E137" s="7" t="str">
        <f>IF($H137="", "", _xlfn.XLOOKUP($H137, Data!$O$3:$O$32, Data!$Q$3:$Q$32,""))</f>
        <v>IVC</v>
      </c>
      <c r="F137" s="37" t="str">
        <f t="shared" si="31"/>
        <v>56-65</v>
      </c>
      <c r="G137" s="28" t="str">
        <f t="shared" si="32"/>
        <v>2nd</v>
      </c>
      <c r="H137" s="8">
        <v>45940</v>
      </c>
      <c r="I137" s="7">
        <v>62</v>
      </c>
      <c r="J137" s="34" t="s">
        <v>65</v>
      </c>
      <c r="K137" s="34" t="s">
        <v>49</v>
      </c>
      <c r="L137" s="34">
        <v>0</v>
      </c>
      <c r="M137" s="34"/>
      <c r="N137" s="34"/>
      <c r="O137" s="34"/>
      <c r="P137" s="34"/>
      <c r="Q137" s="1">
        <f t="shared" si="33"/>
        <v>1</v>
      </c>
      <c r="R137" s="68">
        <f t="shared" si="34"/>
        <v>0</v>
      </c>
      <c r="S137" s="68">
        <f t="shared" si="35"/>
        <v>0</v>
      </c>
      <c r="T137" s="68">
        <f t="shared" si="36"/>
        <v>0</v>
      </c>
      <c r="U137" s="38"/>
      <c r="V137" s="43"/>
      <c r="W137" s="43"/>
      <c r="X137" s="43"/>
      <c r="Y137" s="43"/>
      <c r="Z137" s="43"/>
    </row>
    <row r="138" spans="1:26" x14ac:dyDescent="0.35">
      <c r="A138" s="36" t="str">
        <f>IF($H138="", "", _xlfn.XLOOKUP($H138, Data!$O$3:$O$32, Data!$P$3:$P$32,""))</f>
        <v>Q2</v>
      </c>
      <c r="B138" s="36" t="str">
        <f t="shared" si="30"/>
        <v>All Seasson</v>
      </c>
      <c r="C138" s="7" t="str">
        <f>IF($H138="", "", _xlfn.XLOOKUP($H138, Data!$O$3:$O$32, Data!$N$3:$N$32,""))</f>
        <v>Seasson</v>
      </c>
      <c r="D138" s="7" t="str">
        <f>IF($H138="", "", _xlfn.XLOOKUP($H138, Data!$O$3:$O$32, Data!$R$3:$R$32,""))</f>
        <v>Home</v>
      </c>
      <c r="E138" s="7" t="str">
        <f>IF($H138="", "", _xlfn.XLOOKUP($H138, Data!$O$3:$O$32, Data!$Q$3:$Q$32,""))</f>
        <v>IVC</v>
      </c>
      <c r="F138" s="37" t="str">
        <f t="shared" si="31"/>
        <v>56-65</v>
      </c>
      <c r="G138" s="28" t="str">
        <f t="shared" si="32"/>
        <v>2nd</v>
      </c>
      <c r="H138" s="8">
        <v>45940</v>
      </c>
      <c r="I138" s="7">
        <v>63</v>
      </c>
      <c r="J138" s="34" t="s">
        <v>69</v>
      </c>
      <c r="K138" s="34" t="s">
        <v>51</v>
      </c>
      <c r="L138" s="34">
        <v>0</v>
      </c>
      <c r="M138" s="34"/>
      <c r="N138" s="34"/>
      <c r="O138" s="34"/>
      <c r="P138" s="34"/>
      <c r="Q138" s="1">
        <f t="shared" si="33"/>
        <v>1</v>
      </c>
      <c r="R138" s="68">
        <f t="shared" si="34"/>
        <v>0</v>
      </c>
      <c r="S138" s="68">
        <f t="shared" si="35"/>
        <v>0</v>
      </c>
      <c r="T138" s="68">
        <f t="shared" si="36"/>
        <v>0</v>
      </c>
      <c r="U138" s="38"/>
      <c r="V138" s="43"/>
      <c r="W138" s="43"/>
      <c r="X138" s="43"/>
      <c r="Y138" s="43"/>
      <c r="Z138" s="43"/>
    </row>
    <row r="139" spans="1:26" x14ac:dyDescent="0.35">
      <c r="A139" s="36" t="str">
        <f>IF($H139="", "", _xlfn.XLOOKUP($H139, Data!$O$3:$O$32, Data!$P$3:$P$32,""))</f>
        <v>Q2</v>
      </c>
      <c r="B139" s="36" t="str">
        <f t="shared" si="30"/>
        <v>All Seasson</v>
      </c>
      <c r="C139" s="7" t="str">
        <f>IF($H139="", "", _xlfn.XLOOKUP($H139, Data!$O$3:$O$32, Data!$N$3:$N$32,""))</f>
        <v>Seasson</v>
      </c>
      <c r="D139" s="7" t="str">
        <f>IF($H139="", "", _xlfn.XLOOKUP($H139, Data!$O$3:$O$32, Data!$R$3:$R$32,""))</f>
        <v>Home</v>
      </c>
      <c r="E139" s="7" t="str">
        <f>IF($H139="", "", _xlfn.XLOOKUP($H139, Data!$O$3:$O$32, Data!$Q$3:$Q$32,""))</f>
        <v>IVC</v>
      </c>
      <c r="F139" s="37" t="str">
        <f t="shared" si="31"/>
        <v>66-75</v>
      </c>
      <c r="G139" s="28" t="str">
        <f t="shared" si="32"/>
        <v>2nd</v>
      </c>
      <c r="H139" s="8">
        <v>45940</v>
      </c>
      <c r="I139" s="7">
        <v>69</v>
      </c>
      <c r="J139" s="34" t="s">
        <v>60</v>
      </c>
      <c r="K139" s="34" t="s">
        <v>45</v>
      </c>
      <c r="L139" s="34">
        <v>0</v>
      </c>
      <c r="M139" s="34"/>
      <c r="N139" s="34"/>
      <c r="O139" s="34"/>
      <c r="P139" s="34"/>
      <c r="Q139" s="1">
        <f t="shared" si="33"/>
        <v>1</v>
      </c>
      <c r="R139" s="68">
        <f t="shared" si="34"/>
        <v>0</v>
      </c>
      <c r="S139" s="68">
        <f t="shared" si="35"/>
        <v>0</v>
      </c>
      <c r="T139" s="68">
        <f t="shared" si="36"/>
        <v>0</v>
      </c>
      <c r="U139" s="38"/>
      <c r="V139" s="43"/>
      <c r="W139" s="43"/>
      <c r="X139" s="43"/>
      <c r="Y139" s="43"/>
      <c r="Z139" s="43"/>
    </row>
    <row r="140" spans="1:26" x14ac:dyDescent="0.35">
      <c r="A140" s="36" t="str">
        <f>IF($H140="", "", _xlfn.XLOOKUP($H140, Data!$O$3:$O$32, Data!$P$3:$P$32,""))</f>
        <v>Q2</v>
      </c>
      <c r="B140" s="36" t="str">
        <f t="shared" si="30"/>
        <v>All Seasson</v>
      </c>
      <c r="C140" s="7" t="str">
        <f>IF($H140="", "", _xlfn.XLOOKUP($H140, Data!$O$3:$O$32, Data!$N$3:$N$32,""))</f>
        <v>Seasson</v>
      </c>
      <c r="D140" s="7" t="str">
        <f>IF($H140="", "", _xlfn.XLOOKUP($H140, Data!$O$3:$O$32, Data!$R$3:$R$32,""))</f>
        <v>Home</v>
      </c>
      <c r="E140" s="7" t="str">
        <f>IF($H140="", "", _xlfn.XLOOKUP($H140, Data!$O$3:$O$32, Data!$Q$3:$Q$32,""))</f>
        <v>IVC</v>
      </c>
      <c r="F140" s="37" t="str">
        <f t="shared" si="31"/>
        <v>76-85</v>
      </c>
      <c r="G140" s="28" t="str">
        <f t="shared" si="32"/>
        <v>2nd</v>
      </c>
      <c r="H140" s="8">
        <v>45940</v>
      </c>
      <c r="I140" s="7">
        <v>76</v>
      </c>
      <c r="J140" s="34" t="s">
        <v>67</v>
      </c>
      <c r="K140" s="34" t="s">
        <v>60</v>
      </c>
      <c r="L140" s="34">
        <v>0</v>
      </c>
      <c r="M140" s="34"/>
      <c r="N140" s="34"/>
      <c r="O140" s="34"/>
      <c r="P140" s="34"/>
      <c r="Q140" s="1">
        <f t="shared" si="33"/>
        <v>1</v>
      </c>
      <c r="R140" s="68">
        <f t="shared" si="34"/>
        <v>0</v>
      </c>
      <c r="S140" s="68">
        <f t="shared" si="35"/>
        <v>0</v>
      </c>
      <c r="T140" s="68">
        <f t="shared" si="36"/>
        <v>0</v>
      </c>
      <c r="U140" s="38"/>
      <c r="V140" s="43"/>
      <c r="W140" s="43"/>
      <c r="X140" s="43"/>
      <c r="Y140" s="43"/>
      <c r="Z140" s="43"/>
    </row>
    <row r="141" spans="1:26" x14ac:dyDescent="0.35">
      <c r="A141" s="36" t="str">
        <f>IF($H141="", "", _xlfn.XLOOKUP($H141, Data!$O$3:$O$32, Data!$P$3:$P$32,""))</f>
        <v>Q2</v>
      </c>
      <c r="B141" s="36" t="str">
        <f t="shared" si="30"/>
        <v>All Seasson</v>
      </c>
      <c r="C141" s="7" t="str">
        <f>IF($H141="", "", _xlfn.XLOOKUP($H141, Data!$O$3:$O$32, Data!$N$3:$N$32,""))</f>
        <v>Seasson</v>
      </c>
      <c r="D141" s="7" t="str">
        <f>IF($H141="", "", _xlfn.XLOOKUP($H141, Data!$O$3:$O$32, Data!$R$3:$R$32,""))</f>
        <v>Home</v>
      </c>
      <c r="E141" s="7" t="str">
        <f>IF($H141="", "", _xlfn.XLOOKUP($H141, Data!$O$3:$O$32, Data!$Q$3:$Q$32,""))</f>
        <v>IVC</v>
      </c>
      <c r="F141" s="37" t="str">
        <f t="shared" si="31"/>
        <v>76-85</v>
      </c>
      <c r="G141" s="28" t="str">
        <f t="shared" si="32"/>
        <v>2nd</v>
      </c>
      <c r="H141" s="8">
        <v>45940</v>
      </c>
      <c r="I141" s="7">
        <v>76</v>
      </c>
      <c r="J141" s="34" t="s">
        <v>51</v>
      </c>
      <c r="K141" s="34" t="s">
        <v>44</v>
      </c>
      <c r="L141" s="34">
        <v>0</v>
      </c>
      <c r="M141" s="34"/>
      <c r="N141" s="34"/>
      <c r="O141" s="34"/>
      <c r="P141" s="34"/>
      <c r="Q141" s="1">
        <f t="shared" si="33"/>
        <v>1</v>
      </c>
      <c r="R141" s="68">
        <f t="shared" si="34"/>
        <v>0</v>
      </c>
      <c r="S141" s="68">
        <f t="shared" si="35"/>
        <v>0</v>
      </c>
      <c r="T141" s="68">
        <f t="shared" si="36"/>
        <v>0</v>
      </c>
      <c r="U141" s="38"/>
      <c r="V141" s="43"/>
      <c r="W141" s="43"/>
      <c r="X141" s="43"/>
      <c r="Y141" s="43"/>
      <c r="Z141" s="43"/>
    </row>
    <row r="142" spans="1:26" x14ac:dyDescent="0.35">
      <c r="A142" s="36" t="str">
        <f>IF($H142="", "", _xlfn.XLOOKUP($H142, Data!$O$3:$O$32, Data!$P$3:$P$32,""))</f>
        <v>Q2</v>
      </c>
      <c r="B142" s="36" t="str">
        <f t="shared" si="30"/>
        <v>All Seasson</v>
      </c>
      <c r="C142" s="7" t="str">
        <f>IF($H142="", "", _xlfn.XLOOKUP($H142, Data!$O$3:$O$32, Data!$N$3:$N$32,""))</f>
        <v>Seasson</v>
      </c>
      <c r="D142" s="7" t="str">
        <f>IF($H142="", "", _xlfn.XLOOKUP($H142, Data!$O$3:$O$32, Data!$R$3:$R$32,""))</f>
        <v>Home</v>
      </c>
      <c r="E142" s="7" t="str">
        <f>IF($H142="", "", _xlfn.XLOOKUP($H142, Data!$O$3:$O$32, Data!$Q$3:$Q$32,""))</f>
        <v>IVC</v>
      </c>
      <c r="F142" s="37" t="str">
        <f t="shared" si="31"/>
        <v>76-85</v>
      </c>
      <c r="G142" s="28" t="str">
        <f t="shared" si="32"/>
        <v>2nd</v>
      </c>
      <c r="H142" s="8">
        <v>45940</v>
      </c>
      <c r="I142" s="7">
        <v>78</v>
      </c>
      <c r="J142" s="34" t="s">
        <v>55</v>
      </c>
      <c r="K142" s="34" t="s">
        <v>65</v>
      </c>
      <c r="L142" s="34">
        <v>0</v>
      </c>
      <c r="M142" s="34"/>
      <c r="N142" s="34"/>
      <c r="O142" s="34"/>
      <c r="P142" s="34"/>
      <c r="Q142" s="1">
        <f t="shared" si="33"/>
        <v>1</v>
      </c>
      <c r="R142" s="68">
        <f t="shared" si="34"/>
        <v>0</v>
      </c>
      <c r="S142" s="68">
        <f t="shared" si="35"/>
        <v>0</v>
      </c>
      <c r="T142" s="68">
        <f t="shared" si="36"/>
        <v>0</v>
      </c>
      <c r="U142" s="38"/>
      <c r="V142" s="43"/>
      <c r="W142" s="43"/>
      <c r="X142" s="43"/>
      <c r="Y142" s="43"/>
      <c r="Z142" s="43"/>
    </row>
    <row r="143" spans="1:26" x14ac:dyDescent="0.35">
      <c r="A143" s="36" t="str">
        <f>IF($H143="", "", _xlfn.XLOOKUP($H143, Data!$O$3:$O$32, Data!$P$3:$P$32,""))</f>
        <v>Q2</v>
      </c>
      <c r="B143" s="36" t="str">
        <f t="shared" si="30"/>
        <v>All Seasson</v>
      </c>
      <c r="C143" s="7" t="str">
        <f>IF($H143="", "", _xlfn.XLOOKUP($H143, Data!$O$3:$O$32, Data!$N$3:$N$32,""))</f>
        <v>Seasson</v>
      </c>
      <c r="D143" s="7" t="str">
        <f>IF($H143="", "", _xlfn.XLOOKUP($H143, Data!$O$3:$O$32, Data!$R$3:$R$32,""))</f>
        <v>Home</v>
      </c>
      <c r="E143" s="7" t="str">
        <f>IF($H143="", "", _xlfn.XLOOKUP($H143, Data!$O$3:$O$32, Data!$Q$3:$Q$32,""))</f>
        <v>IVC</v>
      </c>
      <c r="F143" s="37" t="str">
        <f t="shared" si="31"/>
        <v>76-85</v>
      </c>
      <c r="G143" s="28" t="str">
        <f t="shared" si="32"/>
        <v>2nd</v>
      </c>
      <c r="H143" s="8">
        <v>45940</v>
      </c>
      <c r="I143" s="7">
        <v>78</v>
      </c>
      <c r="J143" s="34" t="s">
        <v>49</v>
      </c>
      <c r="K143" s="34" t="s">
        <v>63</v>
      </c>
      <c r="L143" s="34">
        <v>0</v>
      </c>
      <c r="M143" s="34"/>
      <c r="N143" s="34"/>
      <c r="O143" s="34"/>
      <c r="P143" s="34"/>
      <c r="Q143" s="1">
        <f t="shared" si="33"/>
        <v>1</v>
      </c>
      <c r="R143" s="68">
        <f t="shared" si="34"/>
        <v>0</v>
      </c>
      <c r="S143" s="68">
        <f t="shared" si="35"/>
        <v>0</v>
      </c>
      <c r="T143" s="68">
        <f t="shared" si="36"/>
        <v>0</v>
      </c>
      <c r="U143" s="38"/>
      <c r="V143" s="43"/>
      <c r="W143" s="43"/>
      <c r="X143" s="43"/>
      <c r="Y143" s="43"/>
      <c r="Z143" s="43"/>
    </row>
    <row r="144" spans="1:26" x14ac:dyDescent="0.35">
      <c r="A144" s="36" t="str">
        <f>IF($H144="", "", _xlfn.XLOOKUP($H144, Data!$O$3:$O$32, Data!$P$3:$P$32,""))</f>
        <v>Q2</v>
      </c>
      <c r="B144" s="36" t="str">
        <f t="shared" si="30"/>
        <v>All Seasson</v>
      </c>
      <c r="C144" s="7" t="str">
        <f>IF($H144="", "", _xlfn.XLOOKUP($H144, Data!$O$3:$O$32, Data!$N$3:$N$32,""))</f>
        <v>Seasson</v>
      </c>
      <c r="D144" s="7" t="str">
        <f>IF($H144="", "", _xlfn.XLOOKUP($H144, Data!$O$3:$O$32, Data!$R$3:$R$32,""))</f>
        <v>Home</v>
      </c>
      <c r="E144" s="7" t="str">
        <f>IF($H144="", "", _xlfn.XLOOKUP($H144, Data!$O$3:$O$32, Data!$Q$3:$Q$32,""))</f>
        <v>IVC</v>
      </c>
      <c r="F144" s="37" t="str">
        <f t="shared" si="31"/>
        <v>76-85</v>
      </c>
      <c r="G144" s="28" t="str">
        <f t="shared" si="32"/>
        <v>2nd</v>
      </c>
      <c r="H144" s="8">
        <v>45940</v>
      </c>
      <c r="I144" s="7">
        <v>82</v>
      </c>
      <c r="J144" s="34" t="s">
        <v>59</v>
      </c>
      <c r="K144" s="34" t="s">
        <v>69</v>
      </c>
      <c r="L144" s="34">
        <v>0</v>
      </c>
      <c r="M144" s="34"/>
      <c r="N144" s="34"/>
      <c r="O144" s="34"/>
      <c r="P144" s="34"/>
      <c r="Q144" s="1">
        <f t="shared" si="33"/>
        <v>1</v>
      </c>
      <c r="R144" s="68">
        <f t="shared" si="34"/>
        <v>0</v>
      </c>
      <c r="S144" s="68">
        <f t="shared" si="35"/>
        <v>0</v>
      </c>
      <c r="T144" s="68">
        <f t="shared" si="36"/>
        <v>0</v>
      </c>
      <c r="U144" s="38"/>
      <c r="V144" s="43"/>
      <c r="W144" s="43"/>
      <c r="X144" s="43"/>
      <c r="Y144" s="43"/>
      <c r="Z144" s="43"/>
    </row>
    <row r="145" spans="1:26" x14ac:dyDescent="0.35">
      <c r="A145" s="36" t="str">
        <f>IF($H145="", "", _xlfn.XLOOKUP($H145, Data!$O$3:$O$32, Data!$P$3:$P$32,""))</f>
        <v>Q2</v>
      </c>
      <c r="B145" s="36" t="str">
        <f t="shared" si="30"/>
        <v>All Seasson</v>
      </c>
      <c r="C145" s="7" t="str">
        <f>IF($H145="", "", _xlfn.XLOOKUP($H145, Data!$O$3:$O$32, Data!$N$3:$N$32,""))</f>
        <v>Seasson</v>
      </c>
      <c r="D145" s="7" t="str">
        <f>IF($H145="", "", _xlfn.XLOOKUP($H145, Data!$O$3:$O$32, Data!$R$3:$R$32,""))</f>
        <v>Home</v>
      </c>
      <c r="E145" s="7" t="str">
        <f>IF($H145="", "", _xlfn.XLOOKUP($H145, Data!$O$3:$O$32, Data!$Q$3:$Q$32,""))</f>
        <v>IVC</v>
      </c>
      <c r="F145" s="37" t="str">
        <f t="shared" si="31"/>
        <v>76-85</v>
      </c>
      <c r="G145" s="28" t="str">
        <f t="shared" si="32"/>
        <v>2nd</v>
      </c>
      <c r="H145" s="8">
        <v>45940</v>
      </c>
      <c r="I145" s="7">
        <v>84</v>
      </c>
      <c r="J145" s="34" t="s">
        <v>48</v>
      </c>
      <c r="K145" s="34" t="s">
        <v>64</v>
      </c>
      <c r="L145" s="34">
        <v>0</v>
      </c>
      <c r="M145" s="34"/>
      <c r="N145" s="34"/>
      <c r="O145" s="34"/>
      <c r="P145" s="34"/>
      <c r="Q145" s="1">
        <f t="shared" si="33"/>
        <v>1</v>
      </c>
      <c r="R145" s="68">
        <f t="shared" si="34"/>
        <v>0</v>
      </c>
      <c r="S145" s="68">
        <f t="shared" si="35"/>
        <v>0</v>
      </c>
      <c r="T145" s="68">
        <f t="shared" si="36"/>
        <v>0</v>
      </c>
      <c r="U145" s="38"/>
      <c r="V145" s="43"/>
      <c r="W145" s="43"/>
      <c r="X145" s="43"/>
      <c r="Y145" s="43"/>
      <c r="Z145" s="43"/>
    </row>
    <row r="146" spans="1:26" x14ac:dyDescent="0.35">
      <c r="A146" s="36" t="str">
        <f>IF($H146="", "", _xlfn.XLOOKUP($H146, Data!$O$3:$O$32, Data!$P$3:$P$32,""))</f>
        <v/>
      </c>
      <c r="B146" s="36" t="str">
        <f t="shared" si="30"/>
        <v/>
      </c>
      <c r="C146" s="7" t="str">
        <f>IF($H146="", "", _xlfn.XLOOKUP($H146, Data!$O$3:$O$32, Data!$N$3:$N$32,""))</f>
        <v/>
      </c>
      <c r="D146" s="7" t="str">
        <f>IF($H146="", "", _xlfn.XLOOKUP($H146, Data!$O$3:$O$32, Data!$R$3:$R$32,""))</f>
        <v/>
      </c>
      <c r="E146" s="7" t="str">
        <f>IF($H146="", "", _xlfn.XLOOKUP($H146, Data!$O$3:$O$32, Data!$Q$3:$Q$32,""))</f>
        <v/>
      </c>
      <c r="F146" s="37" t="str">
        <f t="shared" si="31"/>
        <v/>
      </c>
      <c r="G146" s="28" t="str">
        <f t="shared" si="32"/>
        <v/>
      </c>
      <c r="H146" s="8"/>
      <c r="I146" s="7"/>
      <c r="J146" s="34"/>
      <c r="K146" s="34"/>
      <c r="L146" s="34"/>
      <c r="M146" s="34"/>
      <c r="N146" s="34"/>
      <c r="O146" s="34"/>
      <c r="P146" s="34"/>
      <c r="R146" s="38"/>
      <c r="S146" s="38"/>
      <c r="T146" s="38"/>
      <c r="U146" s="38"/>
      <c r="V146" s="43"/>
      <c r="W146" s="43"/>
      <c r="X146" s="43"/>
      <c r="Y146" s="43"/>
      <c r="Z146" s="43"/>
    </row>
    <row r="147" spans="1:26" x14ac:dyDescent="0.35">
      <c r="A147" s="36" t="str">
        <f>IF($H147="", "", _xlfn.XLOOKUP($H147, Data!$O$3:$O$32, Data!$P$3:$P$32,""))</f>
        <v/>
      </c>
      <c r="B147" s="36" t="str">
        <f t="shared" si="30"/>
        <v/>
      </c>
      <c r="C147" s="7" t="str">
        <f>IF($H147="", "", _xlfn.XLOOKUP($H147, Data!$O$3:$O$32, Data!$N$3:$N$32,""))</f>
        <v/>
      </c>
      <c r="D147" s="7" t="str">
        <f>IF($H147="", "", _xlfn.XLOOKUP($H147, Data!$O$3:$O$32, Data!$R$3:$R$32,""))</f>
        <v/>
      </c>
      <c r="E147" s="7" t="str">
        <f>IF($H147="", "", _xlfn.XLOOKUP($H147, Data!$O$3:$O$32, Data!$Q$3:$Q$32,""))</f>
        <v/>
      </c>
      <c r="F147" s="37" t="str">
        <f t="shared" si="31"/>
        <v/>
      </c>
      <c r="G147" s="28" t="str">
        <f t="shared" si="32"/>
        <v/>
      </c>
      <c r="H147" s="8"/>
      <c r="I147" s="7"/>
      <c r="J147" s="34"/>
      <c r="K147" s="34"/>
      <c r="L147" s="34"/>
      <c r="M147" s="34"/>
      <c r="N147" s="34"/>
      <c r="O147" s="34"/>
      <c r="P147" s="34"/>
      <c r="R147" s="38"/>
      <c r="S147" s="38"/>
      <c r="T147" s="38"/>
      <c r="U147" s="38"/>
      <c r="V147" s="43"/>
      <c r="W147" s="43"/>
      <c r="X147" s="43"/>
      <c r="Y147" s="43"/>
      <c r="Z147" s="43"/>
    </row>
    <row r="148" spans="1:26" x14ac:dyDescent="0.35">
      <c r="A148" s="36" t="str">
        <f>IF($H148="", "", _xlfn.XLOOKUP($H148, Data!$O$3:$O$32, Data!$P$3:$P$32,""))</f>
        <v/>
      </c>
      <c r="B148" s="36" t="str">
        <f t="shared" si="30"/>
        <v/>
      </c>
      <c r="C148" s="7" t="str">
        <f>IF($H148="", "", _xlfn.XLOOKUP($H148, Data!$O$3:$O$32, Data!$N$3:$N$32,""))</f>
        <v/>
      </c>
      <c r="D148" s="7" t="str">
        <f>IF($H148="", "", _xlfn.XLOOKUP($H148, Data!$O$3:$O$32, Data!$R$3:$R$32,""))</f>
        <v/>
      </c>
      <c r="E148" s="7" t="str">
        <f>IF($H148="", "", _xlfn.XLOOKUP($H148, Data!$O$3:$O$32, Data!$Q$3:$Q$32,""))</f>
        <v/>
      </c>
      <c r="F148" s="37" t="str">
        <f t="shared" si="31"/>
        <v/>
      </c>
      <c r="G148" s="28" t="str">
        <f t="shared" si="32"/>
        <v/>
      </c>
      <c r="H148" s="8"/>
      <c r="I148" s="7"/>
      <c r="J148" s="34"/>
      <c r="K148" s="34"/>
      <c r="L148" s="34"/>
      <c r="M148" s="34"/>
      <c r="N148" s="34"/>
      <c r="O148" s="34"/>
      <c r="P148" s="34"/>
      <c r="R148" s="38"/>
      <c r="S148" s="38"/>
      <c r="T148" s="38"/>
      <c r="U148" s="38"/>
      <c r="V148" s="43"/>
      <c r="W148" s="43"/>
      <c r="X148" s="43"/>
      <c r="Y148" s="43"/>
      <c r="Z148" s="43"/>
    </row>
    <row r="149" spans="1:26" x14ac:dyDescent="0.35">
      <c r="A149" s="36" t="str">
        <f>IF($H149="", "", _xlfn.XLOOKUP($H149, Data!$O$3:$O$32, Data!$P$3:$P$32,""))</f>
        <v/>
      </c>
      <c r="B149" s="36" t="str">
        <f t="shared" si="30"/>
        <v/>
      </c>
      <c r="C149" s="7" t="str">
        <f>IF($H149="", "", _xlfn.XLOOKUP($H149, Data!$O$3:$O$32, Data!$N$3:$N$32,""))</f>
        <v/>
      </c>
      <c r="D149" s="7" t="str">
        <f>IF($H149="", "", _xlfn.XLOOKUP($H149, Data!$O$3:$O$32, Data!$R$3:$R$32,""))</f>
        <v/>
      </c>
      <c r="E149" s="7" t="str">
        <f>IF($H149="", "", _xlfn.XLOOKUP($H149, Data!$O$3:$O$32, Data!$Q$3:$Q$32,""))</f>
        <v/>
      </c>
      <c r="F149" s="37" t="str">
        <f t="shared" si="31"/>
        <v/>
      </c>
      <c r="G149" s="28" t="str">
        <f t="shared" si="32"/>
        <v/>
      </c>
      <c r="H149" s="8"/>
      <c r="I149" s="7"/>
      <c r="J149" s="34"/>
      <c r="K149" s="34"/>
      <c r="L149" s="34"/>
      <c r="M149" s="34"/>
      <c r="N149" s="34"/>
      <c r="O149" s="34"/>
      <c r="P149" s="34"/>
      <c r="R149" s="38"/>
      <c r="S149" s="38"/>
      <c r="T149" s="38"/>
      <c r="U149" s="38"/>
      <c r="V149" s="43"/>
      <c r="W149" s="43"/>
      <c r="X149" s="43"/>
      <c r="Y149" s="43"/>
      <c r="Z149" s="43"/>
    </row>
    <row r="150" spans="1:26" x14ac:dyDescent="0.35">
      <c r="A150" s="46"/>
      <c r="B150" s="46" t="str">
        <f t="shared" si="30"/>
        <v/>
      </c>
      <c r="C150" s="12" t="str">
        <f>IF($H150="", "", _xlfn.XLOOKUP($H150, Data!$O$3:$O$32, Data!$N$3:$N$32,""))</f>
        <v/>
      </c>
      <c r="D150" s="12" t="str">
        <f>IF($H150="", "", _xlfn.XLOOKUP($H150, Data!$O$3:$O$32, Data!$R$3:$R$32,""))</f>
        <v/>
      </c>
      <c r="E150" s="12" t="str">
        <f>IF($H150="", "", _xlfn.XLOOKUP($H150, Data!$O$3:$O$32, Data!$Q$3:$Q$32,""))</f>
        <v/>
      </c>
      <c r="F150" s="37" t="str">
        <f t="shared" si="31"/>
        <v/>
      </c>
      <c r="G150" s="28" t="str">
        <f t="shared" si="32"/>
        <v/>
      </c>
      <c r="H150" s="8"/>
      <c r="I150" s="7"/>
      <c r="J150" s="34"/>
      <c r="K150" s="34"/>
      <c r="L150" s="34"/>
      <c r="M150" s="34"/>
      <c r="N150" s="34"/>
      <c r="O150" s="34"/>
      <c r="P150" s="34"/>
      <c r="R150" s="38"/>
      <c r="S150" s="38"/>
      <c r="T150" s="38"/>
      <c r="U150" s="38"/>
      <c r="V150" s="43"/>
      <c r="W150" s="43"/>
      <c r="X150" s="43"/>
      <c r="Y150" s="43"/>
      <c r="Z150" s="43"/>
    </row>
    <row r="151" spans="1:26" x14ac:dyDescent="0.35">
      <c r="A151" s="36"/>
      <c r="B151" s="36" t="str">
        <f t="shared" ref="B151:B182" si="37">IF(C151&lt;&gt;"","All Seasson","")</f>
        <v/>
      </c>
      <c r="C151" s="7" t="str">
        <f>IF($H151="", "", _xlfn.XLOOKUP($H151, Data!$O$3:$O$32, Data!$N$3:$N$32,""))</f>
        <v/>
      </c>
      <c r="D151" s="7" t="str">
        <f>IF($H151="", "", _xlfn.XLOOKUP($H151, Data!$O$3:$O$32, Data!$R$3:$R$32,""))</f>
        <v/>
      </c>
      <c r="E151" s="7" t="str">
        <f>IF($H151="", "", _xlfn.XLOOKUP($H151, Data!$O$3:$O$32, Data!$Q$3:$Q$32,""))</f>
        <v/>
      </c>
      <c r="F151" s="51" t="str">
        <f t="shared" ref="F151:F182" si="38">IF(AND($I151&gt;=1,$I151&lt;=10),"1-10",IF(AND($I151&gt;=11,$I151&lt;=20),"11-20",IF(AND($I151&gt;=21,$I151&lt;=30),"21-30",IF(AND($I151&gt;=31,$I151&lt;=40),"31-40",IF(AND($I151&gt;=41,$I151&lt;=45),"41-45",IF(AND($I151&gt;=46,$I151&lt;=55),"46-55",IF(AND($I151&gt;=56,$I151&lt;=65),"56-65",IF(AND($I151&gt;=66,$I151&lt;=75),"66-75",IF(AND($I151&gt;=76,$I151&lt;=85),"76-85",IF(AND($I151&gt;=86,$I151&lt;=90),"86-90",""))))))))))</f>
        <v/>
      </c>
      <c r="G151" s="52" t="str">
        <f t="shared" ref="G151:G182" si="39">IF($I151="","",IF($I151&lt;=45,"1st",IF($I151&gt;=46,"2nd","")))</f>
        <v/>
      </c>
      <c r="H151" s="7"/>
      <c r="I151" s="7"/>
      <c r="J151" s="34"/>
      <c r="K151" s="34"/>
      <c r="L151" s="34"/>
      <c r="M151" s="34"/>
      <c r="N151" s="34"/>
      <c r="O151" s="34"/>
      <c r="P151" s="34"/>
    </row>
    <row r="152" spans="1:26" x14ac:dyDescent="0.35">
      <c r="A152" s="36"/>
      <c r="B152" s="36" t="str">
        <f t="shared" si="37"/>
        <v/>
      </c>
      <c r="C152" s="7" t="str">
        <f>IF($H152="", "", _xlfn.XLOOKUP($H152, Data!$O$3:$O$32, Data!$N$3:$N$32,""))</f>
        <v/>
      </c>
      <c r="D152" s="7" t="str">
        <f>IF($H152="", "", _xlfn.XLOOKUP($H152, Data!$O$3:$O$32, Data!$R$3:$R$32,""))</f>
        <v/>
      </c>
      <c r="E152" s="7" t="str">
        <f>IF($H152="", "", _xlfn.XLOOKUP($H152, Data!$O$3:$O$32, Data!$Q$3:$Q$32,""))</f>
        <v/>
      </c>
      <c r="F152" s="51" t="str">
        <f t="shared" si="38"/>
        <v/>
      </c>
      <c r="G152" s="52" t="str">
        <f t="shared" si="39"/>
        <v/>
      </c>
      <c r="H152" s="7"/>
      <c r="I152" s="7"/>
      <c r="J152" s="34"/>
      <c r="K152" s="34"/>
      <c r="L152" s="34"/>
      <c r="M152" s="34"/>
      <c r="N152" s="34"/>
      <c r="O152" s="34"/>
      <c r="P152" s="34"/>
    </row>
    <row r="153" spans="1:26" x14ac:dyDescent="0.35">
      <c r="A153" s="36"/>
      <c r="B153" s="36" t="str">
        <f t="shared" si="37"/>
        <v/>
      </c>
      <c r="C153" s="7" t="str">
        <f>IF($H153="", "", _xlfn.XLOOKUP($H153, Data!$O$3:$O$32, Data!$N$3:$N$32,""))</f>
        <v/>
      </c>
      <c r="D153" s="7" t="str">
        <f>IF($H153="", "", _xlfn.XLOOKUP($H153, Data!$O$3:$O$32, Data!$R$3:$R$32,""))</f>
        <v/>
      </c>
      <c r="E153" s="7" t="str">
        <f>IF($H153="", "", _xlfn.XLOOKUP($H153, Data!$O$3:$O$32, Data!$Q$3:$Q$32,""))</f>
        <v/>
      </c>
      <c r="F153" s="51" t="str">
        <f t="shared" si="38"/>
        <v/>
      </c>
      <c r="G153" s="52" t="str">
        <f t="shared" si="39"/>
        <v/>
      </c>
      <c r="H153" s="7"/>
      <c r="I153" s="7"/>
      <c r="J153" s="34"/>
      <c r="K153" s="34"/>
      <c r="L153" s="34"/>
      <c r="M153" s="34"/>
      <c r="N153" s="34"/>
      <c r="O153" s="34"/>
      <c r="P153" s="34"/>
    </row>
    <row r="154" spans="1:26" x14ac:dyDescent="0.35">
      <c r="A154" s="36"/>
      <c r="B154" s="36" t="str">
        <f t="shared" si="37"/>
        <v/>
      </c>
      <c r="C154" s="7" t="str">
        <f>IF($H154="", "", _xlfn.XLOOKUP($H154, Data!$O$3:$O$32, Data!$N$3:$N$32,""))</f>
        <v/>
      </c>
      <c r="D154" s="7" t="str">
        <f>IF($H154="", "", _xlfn.XLOOKUP($H154, Data!$O$3:$O$32, Data!$R$3:$R$32,""))</f>
        <v/>
      </c>
      <c r="E154" s="7" t="str">
        <f>IF($H154="", "", _xlfn.XLOOKUP($H154, Data!$O$3:$O$32, Data!$Q$3:$Q$32,""))</f>
        <v/>
      </c>
      <c r="F154" s="51" t="str">
        <f t="shared" si="38"/>
        <v/>
      </c>
      <c r="G154" s="52" t="str">
        <f t="shared" si="39"/>
        <v/>
      </c>
      <c r="H154" s="7"/>
      <c r="I154" s="7"/>
      <c r="J154" s="34"/>
      <c r="K154" s="34"/>
      <c r="L154" s="34"/>
      <c r="M154" s="34"/>
      <c r="N154" s="34"/>
      <c r="O154" s="34"/>
      <c r="P154" s="34"/>
    </row>
    <row r="155" spans="1:26" x14ac:dyDescent="0.35">
      <c r="A155" s="36"/>
      <c r="B155" s="36" t="str">
        <f t="shared" si="37"/>
        <v/>
      </c>
      <c r="C155" s="7" t="str">
        <f>IF($H155="", "", _xlfn.XLOOKUP($H155, Data!$O$3:$O$32, Data!$N$3:$N$32,""))</f>
        <v/>
      </c>
      <c r="D155" s="7" t="str">
        <f>IF($H155="", "", _xlfn.XLOOKUP($H155, Data!$O$3:$O$32, Data!$R$3:$R$32,""))</f>
        <v/>
      </c>
      <c r="E155" s="7" t="str">
        <f>IF($H155="", "", _xlfn.XLOOKUP($H155, Data!$O$3:$O$32, Data!$Q$3:$Q$32,""))</f>
        <v/>
      </c>
      <c r="F155" s="51" t="str">
        <f t="shared" si="38"/>
        <v/>
      </c>
      <c r="G155" s="52" t="str">
        <f t="shared" si="39"/>
        <v/>
      </c>
      <c r="H155" s="7"/>
      <c r="I155" s="7"/>
      <c r="J155" s="34"/>
      <c r="K155" s="34"/>
      <c r="L155" s="34"/>
      <c r="M155" s="34"/>
      <c r="N155" s="34"/>
      <c r="O155" s="34"/>
      <c r="P155" s="34"/>
    </row>
    <row r="156" spans="1:26" x14ac:dyDescent="0.35">
      <c r="A156" s="36"/>
      <c r="B156" s="36" t="str">
        <f t="shared" si="37"/>
        <v/>
      </c>
      <c r="C156" s="7" t="str">
        <f>IF($H156="", "", _xlfn.XLOOKUP($H156, Data!$O$3:$O$32, Data!$N$3:$N$32,""))</f>
        <v/>
      </c>
      <c r="D156" s="7" t="str">
        <f>IF($H156="", "", _xlfn.XLOOKUP($H156, Data!$O$3:$O$32, Data!$R$3:$R$32,""))</f>
        <v/>
      </c>
      <c r="E156" s="7" t="str">
        <f>IF($H156="", "", _xlfn.XLOOKUP($H156, Data!$O$3:$O$32, Data!$Q$3:$Q$32,""))</f>
        <v/>
      </c>
      <c r="F156" s="51" t="str">
        <f t="shared" si="38"/>
        <v/>
      </c>
      <c r="G156" s="52" t="str">
        <f t="shared" si="39"/>
        <v/>
      </c>
      <c r="H156" s="7"/>
      <c r="I156" s="7"/>
      <c r="J156" s="34"/>
      <c r="K156" s="34"/>
      <c r="L156" s="34"/>
      <c r="M156" s="34"/>
      <c r="N156" s="34"/>
      <c r="O156" s="34"/>
      <c r="P156" s="34"/>
    </row>
    <row r="157" spans="1:26" x14ac:dyDescent="0.35">
      <c r="A157" s="36"/>
      <c r="B157" s="36" t="str">
        <f t="shared" si="37"/>
        <v/>
      </c>
      <c r="C157" s="7" t="str">
        <f>IF($H157="", "", _xlfn.XLOOKUP($H157, Data!$O$3:$O$32, Data!$N$3:$N$32,""))</f>
        <v/>
      </c>
      <c r="D157" s="7" t="str">
        <f>IF($H157="", "", _xlfn.XLOOKUP($H157, Data!$O$3:$O$32, Data!$R$3:$R$32,""))</f>
        <v/>
      </c>
      <c r="E157" s="7" t="str">
        <f>IF($H157="", "", _xlfn.XLOOKUP($H157, Data!$O$3:$O$32, Data!$Q$3:$Q$32,""))</f>
        <v/>
      </c>
      <c r="F157" s="51" t="str">
        <f t="shared" si="38"/>
        <v/>
      </c>
      <c r="G157" s="52" t="str">
        <f t="shared" si="39"/>
        <v/>
      </c>
      <c r="H157" s="7"/>
      <c r="I157" s="7"/>
      <c r="J157" s="34"/>
      <c r="K157" s="34"/>
      <c r="L157" s="34"/>
      <c r="M157" s="34"/>
      <c r="N157" s="34"/>
      <c r="O157" s="34"/>
      <c r="P157" s="34"/>
    </row>
    <row r="158" spans="1:26" x14ac:dyDescent="0.35">
      <c r="A158" s="36"/>
      <c r="B158" s="36" t="str">
        <f t="shared" si="37"/>
        <v/>
      </c>
      <c r="C158" s="7" t="str">
        <f>IF($H158="", "", _xlfn.XLOOKUP($H158, Data!$O$3:$O$32, Data!$N$3:$N$32,""))</f>
        <v/>
      </c>
      <c r="D158" s="7" t="str">
        <f>IF($H158="", "", _xlfn.XLOOKUP($H158, Data!$O$3:$O$32, Data!$R$3:$R$32,""))</f>
        <v/>
      </c>
      <c r="E158" s="7" t="str">
        <f>IF($H158="", "", _xlfn.XLOOKUP($H158, Data!$O$3:$O$32, Data!$Q$3:$Q$32,""))</f>
        <v/>
      </c>
      <c r="F158" s="51" t="str">
        <f t="shared" si="38"/>
        <v/>
      </c>
      <c r="G158" s="52" t="str">
        <f t="shared" si="39"/>
        <v/>
      </c>
      <c r="H158" s="7"/>
      <c r="I158" s="7"/>
      <c r="J158" s="34"/>
      <c r="K158" s="34"/>
      <c r="L158" s="34"/>
      <c r="M158" s="34"/>
      <c r="N158" s="34"/>
      <c r="O158" s="34"/>
      <c r="P158" s="34"/>
    </row>
    <row r="159" spans="1:26" x14ac:dyDescent="0.35">
      <c r="A159" s="36"/>
      <c r="B159" s="36" t="str">
        <f t="shared" si="37"/>
        <v/>
      </c>
      <c r="C159" s="7" t="str">
        <f>IF($H159="", "", _xlfn.XLOOKUP($H159, Data!$O$3:$O$32, Data!$N$3:$N$32,""))</f>
        <v/>
      </c>
      <c r="D159" s="7" t="str">
        <f>IF($H159="", "", _xlfn.XLOOKUP($H159, Data!$O$3:$O$32, Data!$R$3:$R$32,""))</f>
        <v/>
      </c>
      <c r="E159" s="7" t="str">
        <f>IF($H159="", "", _xlfn.XLOOKUP($H159, Data!$O$3:$O$32, Data!$Q$3:$Q$32,""))</f>
        <v/>
      </c>
      <c r="F159" s="51" t="str">
        <f t="shared" si="38"/>
        <v/>
      </c>
      <c r="G159" s="52" t="str">
        <f t="shared" si="39"/>
        <v/>
      </c>
      <c r="H159" s="7"/>
      <c r="I159" s="7"/>
      <c r="J159" s="34"/>
      <c r="K159" s="34"/>
      <c r="L159" s="34"/>
      <c r="M159" s="34"/>
      <c r="N159" s="34"/>
      <c r="O159" s="34"/>
      <c r="P159" s="34"/>
    </row>
    <row r="160" spans="1:26" x14ac:dyDescent="0.35">
      <c r="A160" s="36"/>
      <c r="B160" s="36" t="str">
        <f t="shared" si="37"/>
        <v/>
      </c>
      <c r="C160" s="7" t="str">
        <f>IF($H160="", "", _xlfn.XLOOKUP($H160, Data!$O$3:$O$32, Data!$N$3:$N$32,""))</f>
        <v/>
      </c>
      <c r="D160" s="7" t="str">
        <f>IF($H160="", "", _xlfn.XLOOKUP($H160, Data!$O$3:$O$32, Data!$R$3:$R$32,""))</f>
        <v/>
      </c>
      <c r="E160" s="7" t="str">
        <f>IF($H160="", "", _xlfn.XLOOKUP($H160, Data!$O$3:$O$32, Data!$Q$3:$Q$32,""))</f>
        <v/>
      </c>
      <c r="F160" s="51" t="str">
        <f t="shared" si="38"/>
        <v/>
      </c>
      <c r="G160" s="52" t="str">
        <f t="shared" si="39"/>
        <v/>
      </c>
      <c r="H160" s="7"/>
      <c r="I160" s="7"/>
      <c r="J160" s="34"/>
      <c r="K160" s="34"/>
      <c r="L160" s="34"/>
      <c r="M160" s="34"/>
      <c r="N160" s="34"/>
      <c r="O160" s="34"/>
      <c r="P160" s="34"/>
    </row>
    <row r="161" spans="1:16" x14ac:dyDescent="0.35">
      <c r="A161" s="36"/>
      <c r="B161" s="36" t="str">
        <f t="shared" si="37"/>
        <v/>
      </c>
      <c r="C161" s="7" t="str">
        <f>IF($H161="", "", _xlfn.XLOOKUP($H161, Data!$O$3:$O$32, Data!$N$3:$N$32,""))</f>
        <v/>
      </c>
      <c r="D161" s="7" t="str">
        <f>IF($H161="", "", _xlfn.XLOOKUP($H161, Data!$O$3:$O$32, Data!$R$3:$R$32,""))</f>
        <v/>
      </c>
      <c r="E161" s="7" t="str">
        <f>IF($H161="", "", _xlfn.XLOOKUP($H161, Data!$O$3:$O$32, Data!$Q$3:$Q$32,""))</f>
        <v/>
      </c>
      <c r="F161" s="51" t="str">
        <f t="shared" si="38"/>
        <v/>
      </c>
      <c r="G161" s="52" t="str">
        <f t="shared" si="39"/>
        <v/>
      </c>
      <c r="H161" s="7"/>
      <c r="I161" s="7"/>
      <c r="J161" s="34"/>
      <c r="K161" s="34"/>
      <c r="L161" s="34"/>
      <c r="M161" s="34"/>
      <c r="N161" s="34"/>
      <c r="O161" s="34"/>
      <c r="P161" s="34"/>
    </row>
    <row r="162" spans="1:16" x14ac:dyDescent="0.35">
      <c r="A162" s="36"/>
      <c r="B162" s="36" t="str">
        <f t="shared" si="37"/>
        <v/>
      </c>
      <c r="C162" s="7" t="str">
        <f>IF($H162="", "", _xlfn.XLOOKUP($H162, Data!$O$3:$O$32, Data!$N$3:$N$32,""))</f>
        <v/>
      </c>
      <c r="D162" s="7" t="str">
        <f>IF($H162="", "", _xlfn.XLOOKUP($H162, Data!$O$3:$O$32, Data!$R$3:$R$32,""))</f>
        <v/>
      </c>
      <c r="E162" s="7" t="str">
        <f>IF($H162="", "", _xlfn.XLOOKUP($H162, Data!$O$3:$O$32, Data!$Q$3:$Q$32,""))</f>
        <v/>
      </c>
      <c r="F162" s="51" t="str">
        <f t="shared" si="38"/>
        <v/>
      </c>
      <c r="G162" s="52" t="str">
        <f t="shared" si="39"/>
        <v/>
      </c>
      <c r="H162" s="7"/>
      <c r="I162" s="7"/>
      <c r="J162" s="34"/>
      <c r="K162" s="34"/>
      <c r="L162" s="34"/>
      <c r="M162" s="34"/>
      <c r="N162" s="34"/>
      <c r="O162" s="34"/>
      <c r="P162" s="34"/>
    </row>
    <row r="163" spans="1:16" x14ac:dyDescent="0.35">
      <c r="A163" s="36"/>
      <c r="B163" s="36" t="str">
        <f t="shared" si="37"/>
        <v/>
      </c>
      <c r="C163" s="7" t="str">
        <f>IF($H163="", "", _xlfn.XLOOKUP($H163, Data!$O$3:$O$32, Data!$N$3:$N$32,""))</f>
        <v/>
      </c>
      <c r="D163" s="7" t="str">
        <f>IF($H163="", "", _xlfn.XLOOKUP($H163, Data!$O$3:$O$32, Data!$R$3:$R$32,""))</f>
        <v/>
      </c>
      <c r="E163" s="7" t="str">
        <f>IF($H163="", "", _xlfn.XLOOKUP($H163, Data!$O$3:$O$32, Data!$Q$3:$Q$32,""))</f>
        <v/>
      </c>
      <c r="F163" s="51" t="str">
        <f t="shared" si="38"/>
        <v/>
      </c>
      <c r="G163" s="52" t="str">
        <f t="shared" si="39"/>
        <v/>
      </c>
      <c r="H163" s="7"/>
      <c r="I163" s="7"/>
      <c r="J163" s="34"/>
      <c r="K163" s="34"/>
      <c r="L163" s="34"/>
      <c r="M163" s="34"/>
      <c r="N163" s="34"/>
      <c r="O163" s="34"/>
      <c r="P163" s="34"/>
    </row>
    <row r="164" spans="1:16" x14ac:dyDescent="0.35">
      <c r="A164" s="36"/>
      <c r="B164" s="36" t="str">
        <f t="shared" si="37"/>
        <v/>
      </c>
      <c r="C164" s="7" t="str">
        <f>IF($H164="", "", _xlfn.XLOOKUP($H164, Data!$O$3:$O$32, Data!$N$3:$N$32,""))</f>
        <v/>
      </c>
      <c r="D164" s="7" t="str">
        <f>IF($H164="", "", _xlfn.XLOOKUP($H164, Data!$O$3:$O$32, Data!$R$3:$R$32,""))</f>
        <v/>
      </c>
      <c r="E164" s="7" t="str">
        <f>IF($H164="", "", _xlfn.XLOOKUP($H164, Data!$O$3:$O$32, Data!$Q$3:$Q$32,""))</f>
        <v/>
      </c>
      <c r="F164" s="51" t="str">
        <f t="shared" si="38"/>
        <v/>
      </c>
      <c r="G164" s="52" t="str">
        <f t="shared" si="39"/>
        <v/>
      </c>
      <c r="H164" s="7"/>
      <c r="I164" s="7"/>
      <c r="J164" s="34"/>
      <c r="K164" s="34"/>
      <c r="L164" s="34"/>
      <c r="M164" s="34"/>
      <c r="N164" s="34"/>
      <c r="O164" s="34"/>
      <c r="P164" s="34"/>
    </row>
    <row r="165" spans="1:16" x14ac:dyDescent="0.35">
      <c r="A165" s="36"/>
      <c r="B165" s="36" t="str">
        <f t="shared" si="37"/>
        <v/>
      </c>
      <c r="C165" s="7" t="str">
        <f>IF($H165="", "", _xlfn.XLOOKUP($H165, Data!$O$3:$O$32, Data!$N$3:$N$32,""))</f>
        <v/>
      </c>
      <c r="D165" s="7" t="str">
        <f>IF($H165="", "", _xlfn.XLOOKUP($H165, Data!$O$3:$O$32, Data!$R$3:$R$32,""))</f>
        <v/>
      </c>
      <c r="E165" s="7" t="str">
        <f>IF($H165="", "", _xlfn.XLOOKUP($H165, Data!$O$3:$O$32, Data!$Q$3:$Q$32,""))</f>
        <v/>
      </c>
      <c r="F165" s="51" t="str">
        <f t="shared" si="38"/>
        <v/>
      </c>
      <c r="G165" s="52" t="str">
        <f t="shared" si="39"/>
        <v/>
      </c>
      <c r="H165" s="7"/>
      <c r="I165" s="7"/>
      <c r="J165" s="34"/>
      <c r="K165" s="34"/>
      <c r="L165" s="34"/>
      <c r="M165" s="34"/>
      <c r="N165" s="34"/>
      <c r="O165" s="34"/>
      <c r="P165" s="34"/>
    </row>
    <row r="166" spans="1:16" x14ac:dyDescent="0.35">
      <c r="A166" s="36"/>
      <c r="B166" s="36" t="str">
        <f t="shared" si="37"/>
        <v/>
      </c>
      <c r="C166" s="7" t="str">
        <f>IF($H166="", "", _xlfn.XLOOKUP($H166, Data!$O$3:$O$32, Data!$N$3:$N$32,""))</f>
        <v/>
      </c>
      <c r="D166" s="7" t="str">
        <f>IF($H166="", "", _xlfn.XLOOKUP($H166, Data!$O$3:$O$32, Data!$R$3:$R$32,""))</f>
        <v/>
      </c>
      <c r="E166" s="7" t="str">
        <f>IF($H166="", "", _xlfn.XLOOKUP($H166, Data!$O$3:$O$32, Data!$Q$3:$Q$32,""))</f>
        <v/>
      </c>
      <c r="F166" s="51" t="str">
        <f t="shared" si="38"/>
        <v/>
      </c>
      <c r="G166" s="52" t="str">
        <f t="shared" si="39"/>
        <v/>
      </c>
      <c r="H166" s="7"/>
      <c r="I166" s="7"/>
      <c r="J166" s="34"/>
      <c r="K166" s="34"/>
      <c r="L166" s="34"/>
      <c r="M166" s="34"/>
      <c r="N166" s="34"/>
      <c r="O166" s="34"/>
      <c r="P166" s="34"/>
    </row>
    <row r="167" spans="1:16" x14ac:dyDescent="0.35">
      <c r="A167" s="36"/>
      <c r="B167" s="36" t="str">
        <f t="shared" si="37"/>
        <v/>
      </c>
      <c r="C167" s="7" t="str">
        <f>IF($H167="", "", _xlfn.XLOOKUP($H167, Data!$O$3:$O$32, Data!$N$3:$N$32,""))</f>
        <v/>
      </c>
      <c r="D167" s="7" t="str">
        <f>IF($H167="", "", _xlfn.XLOOKUP($H167, Data!$O$3:$O$32, Data!$R$3:$R$32,""))</f>
        <v/>
      </c>
      <c r="E167" s="7" t="str">
        <f>IF($H167="", "", _xlfn.XLOOKUP($H167, Data!$O$3:$O$32, Data!$Q$3:$Q$32,""))</f>
        <v/>
      </c>
      <c r="F167" s="51" t="str">
        <f t="shared" si="38"/>
        <v/>
      </c>
      <c r="G167" s="52" t="str">
        <f t="shared" si="39"/>
        <v/>
      </c>
      <c r="H167" s="7"/>
      <c r="I167" s="7"/>
      <c r="J167" s="34"/>
      <c r="K167" s="34"/>
      <c r="L167" s="34"/>
      <c r="M167" s="34"/>
      <c r="N167" s="34"/>
      <c r="O167" s="34"/>
      <c r="P167" s="34"/>
    </row>
    <row r="168" spans="1:16" x14ac:dyDescent="0.35">
      <c r="A168" s="36"/>
      <c r="B168" s="36" t="str">
        <f t="shared" si="37"/>
        <v/>
      </c>
      <c r="C168" s="7" t="str">
        <f>IF($H168="", "", _xlfn.XLOOKUP($H168, Data!$O$3:$O$32, Data!$N$3:$N$32,""))</f>
        <v/>
      </c>
      <c r="D168" s="7" t="str">
        <f>IF($H168="", "", _xlfn.XLOOKUP($H168, Data!$O$3:$O$32, Data!$R$3:$R$32,""))</f>
        <v/>
      </c>
      <c r="E168" s="7" t="str">
        <f>IF($H168="", "", _xlfn.XLOOKUP($H168, Data!$O$3:$O$32, Data!$Q$3:$Q$32,""))</f>
        <v/>
      </c>
      <c r="F168" s="51" t="str">
        <f t="shared" si="38"/>
        <v/>
      </c>
      <c r="G168" s="52" t="str">
        <f t="shared" si="39"/>
        <v/>
      </c>
      <c r="H168" s="7"/>
      <c r="I168" s="7"/>
      <c r="J168" s="34"/>
      <c r="K168" s="34"/>
      <c r="L168" s="34"/>
      <c r="M168" s="34"/>
      <c r="N168" s="34"/>
      <c r="O168" s="34"/>
      <c r="P168" s="34"/>
    </row>
    <row r="169" spans="1:16" x14ac:dyDescent="0.35">
      <c r="A169" s="36"/>
      <c r="B169" s="36" t="str">
        <f t="shared" si="37"/>
        <v/>
      </c>
      <c r="C169" s="7" t="str">
        <f>IF($H169="", "", _xlfn.XLOOKUP($H169, Data!$O$3:$O$32, Data!$N$3:$N$32,""))</f>
        <v/>
      </c>
      <c r="D169" s="7" t="str">
        <f>IF($H169="", "", _xlfn.XLOOKUP($H169, Data!$O$3:$O$32, Data!$R$3:$R$32,""))</f>
        <v/>
      </c>
      <c r="E169" s="7" t="str">
        <f>IF($H169="", "", _xlfn.XLOOKUP($H169, Data!$O$3:$O$32, Data!$Q$3:$Q$32,""))</f>
        <v/>
      </c>
      <c r="F169" s="51" t="str">
        <f t="shared" si="38"/>
        <v/>
      </c>
      <c r="G169" s="52" t="str">
        <f t="shared" si="39"/>
        <v/>
      </c>
      <c r="H169" s="7"/>
      <c r="I169" s="7"/>
      <c r="J169" s="34"/>
      <c r="K169" s="34"/>
      <c r="L169" s="34"/>
      <c r="M169" s="34"/>
      <c r="N169" s="34"/>
      <c r="O169" s="34"/>
      <c r="P169" s="34"/>
    </row>
    <row r="170" spans="1:16" x14ac:dyDescent="0.35">
      <c r="A170" s="36"/>
      <c r="B170" s="36" t="str">
        <f t="shared" si="37"/>
        <v/>
      </c>
      <c r="C170" s="7" t="str">
        <f>IF($H170="", "", _xlfn.XLOOKUP($H170, Data!$O$3:$O$32, Data!$N$3:$N$32,""))</f>
        <v/>
      </c>
      <c r="D170" s="7" t="str">
        <f>IF($H170="", "", _xlfn.XLOOKUP($H170, Data!$O$3:$O$32, Data!$R$3:$R$32,""))</f>
        <v/>
      </c>
      <c r="E170" s="7" t="str">
        <f>IF($H170="", "", _xlfn.XLOOKUP($H170, Data!$O$3:$O$32, Data!$Q$3:$Q$32,""))</f>
        <v/>
      </c>
      <c r="F170" s="51" t="str">
        <f t="shared" si="38"/>
        <v/>
      </c>
      <c r="G170" s="52" t="str">
        <f t="shared" si="39"/>
        <v/>
      </c>
      <c r="H170" s="7"/>
      <c r="I170" s="7"/>
      <c r="J170" s="34"/>
      <c r="K170" s="34"/>
      <c r="L170" s="34"/>
      <c r="M170" s="34"/>
      <c r="N170" s="34"/>
      <c r="O170" s="34"/>
      <c r="P170" s="34"/>
    </row>
    <row r="171" spans="1:16" x14ac:dyDescent="0.35">
      <c r="A171" s="36"/>
      <c r="B171" s="36" t="str">
        <f t="shared" si="37"/>
        <v/>
      </c>
      <c r="C171" s="7" t="str">
        <f>IF($H171="", "", _xlfn.XLOOKUP($H171, Data!$O$3:$O$32, Data!$N$3:$N$32,""))</f>
        <v/>
      </c>
      <c r="D171" s="7" t="str">
        <f>IF($H171="", "", _xlfn.XLOOKUP($H171, Data!$O$3:$O$32, Data!$R$3:$R$32,""))</f>
        <v/>
      </c>
      <c r="E171" s="7" t="str">
        <f>IF($H171="", "", _xlfn.XLOOKUP($H171, Data!$O$3:$O$32, Data!$Q$3:$Q$32,""))</f>
        <v/>
      </c>
      <c r="F171" s="51" t="str">
        <f t="shared" si="38"/>
        <v/>
      </c>
      <c r="G171" s="52" t="str">
        <f t="shared" si="39"/>
        <v/>
      </c>
      <c r="H171" s="7"/>
      <c r="I171" s="7"/>
      <c r="J171" s="34"/>
      <c r="K171" s="34"/>
      <c r="L171" s="34"/>
      <c r="M171" s="34"/>
      <c r="N171" s="34"/>
      <c r="O171" s="34"/>
      <c r="P171" s="34"/>
    </row>
    <row r="172" spans="1:16" x14ac:dyDescent="0.35">
      <c r="A172" s="36"/>
      <c r="B172" s="36" t="str">
        <f t="shared" si="37"/>
        <v/>
      </c>
      <c r="C172" s="7" t="str">
        <f>IF($H172="", "", _xlfn.XLOOKUP($H172, Data!$O$3:$O$32, Data!$N$3:$N$32,""))</f>
        <v/>
      </c>
      <c r="D172" s="7" t="str">
        <f>IF($H172="", "", _xlfn.XLOOKUP($H172, Data!$O$3:$O$32, Data!$R$3:$R$32,""))</f>
        <v/>
      </c>
      <c r="E172" s="7" t="str">
        <f>IF($H172="", "", _xlfn.XLOOKUP($H172, Data!$O$3:$O$32, Data!$Q$3:$Q$32,""))</f>
        <v/>
      </c>
      <c r="F172" s="51" t="str">
        <f t="shared" si="38"/>
        <v/>
      </c>
      <c r="G172" s="52" t="str">
        <f t="shared" si="39"/>
        <v/>
      </c>
      <c r="H172" s="7"/>
      <c r="I172" s="7"/>
      <c r="J172" s="34"/>
      <c r="K172" s="34"/>
      <c r="L172" s="34"/>
      <c r="M172" s="34"/>
      <c r="N172" s="34"/>
      <c r="O172" s="34"/>
      <c r="P172" s="34"/>
    </row>
    <row r="173" spans="1:16" x14ac:dyDescent="0.35">
      <c r="A173" s="36"/>
      <c r="B173" s="36" t="str">
        <f t="shared" si="37"/>
        <v/>
      </c>
      <c r="C173" s="7" t="str">
        <f>IF($H173="", "", _xlfn.XLOOKUP($H173, Data!$O$3:$O$32, Data!$N$3:$N$32,""))</f>
        <v/>
      </c>
      <c r="D173" s="7" t="str">
        <f>IF($H173="", "", _xlfn.XLOOKUP($H173, Data!$O$3:$O$32, Data!$R$3:$R$32,""))</f>
        <v/>
      </c>
      <c r="E173" s="7" t="str">
        <f>IF($H173="", "", _xlfn.XLOOKUP($H173, Data!$O$3:$O$32, Data!$Q$3:$Q$32,""))</f>
        <v/>
      </c>
      <c r="F173" s="51" t="str">
        <f t="shared" si="38"/>
        <v/>
      </c>
      <c r="G173" s="52" t="str">
        <f t="shared" si="39"/>
        <v/>
      </c>
      <c r="H173" s="7"/>
      <c r="I173" s="7"/>
      <c r="J173" s="34"/>
      <c r="K173" s="34"/>
      <c r="L173" s="34"/>
      <c r="M173" s="34"/>
      <c r="N173" s="34"/>
      <c r="O173" s="34"/>
      <c r="P173" s="34"/>
    </row>
    <row r="174" spans="1:16" x14ac:dyDescent="0.35">
      <c r="A174" s="36"/>
      <c r="B174" s="36" t="str">
        <f t="shared" si="37"/>
        <v/>
      </c>
      <c r="C174" s="7" t="str">
        <f>IF($H174="", "", _xlfn.XLOOKUP($H174, Data!$O$3:$O$32, Data!$N$3:$N$32,""))</f>
        <v/>
      </c>
      <c r="D174" s="7" t="str">
        <f>IF($H174="", "", _xlfn.XLOOKUP($H174, Data!$O$3:$O$32, Data!$R$3:$R$32,""))</f>
        <v/>
      </c>
      <c r="E174" s="7" t="str">
        <f>IF($H174="", "", _xlfn.XLOOKUP($H174, Data!$O$3:$O$32, Data!$Q$3:$Q$32,""))</f>
        <v/>
      </c>
      <c r="F174" s="51" t="str">
        <f t="shared" si="38"/>
        <v/>
      </c>
      <c r="G174" s="52" t="str">
        <f t="shared" si="39"/>
        <v/>
      </c>
      <c r="H174" s="7"/>
      <c r="I174" s="7"/>
      <c r="J174" s="34"/>
      <c r="K174" s="34"/>
      <c r="L174" s="34"/>
      <c r="M174" s="34"/>
      <c r="N174" s="34"/>
      <c r="O174" s="34"/>
      <c r="P174" s="34"/>
    </row>
    <row r="175" spans="1:16" x14ac:dyDescent="0.35">
      <c r="A175" s="36"/>
      <c r="B175" s="36" t="str">
        <f t="shared" si="37"/>
        <v/>
      </c>
      <c r="C175" s="7" t="str">
        <f>IF($H175="", "", _xlfn.XLOOKUP($H175, Data!$O$3:$O$32, Data!$N$3:$N$32,""))</f>
        <v/>
      </c>
      <c r="D175" s="7" t="str">
        <f>IF($H175="", "", _xlfn.XLOOKUP($H175, Data!$O$3:$O$32, Data!$R$3:$R$32,""))</f>
        <v/>
      </c>
      <c r="E175" s="7" t="str">
        <f>IF($H175="", "", _xlfn.XLOOKUP($H175, Data!$O$3:$O$32, Data!$Q$3:$Q$32,""))</f>
        <v/>
      </c>
      <c r="F175" s="51" t="str">
        <f t="shared" si="38"/>
        <v/>
      </c>
      <c r="G175" s="52" t="str">
        <f t="shared" si="39"/>
        <v/>
      </c>
      <c r="H175" s="7"/>
      <c r="I175" s="7"/>
      <c r="J175" s="34"/>
      <c r="K175" s="34"/>
      <c r="L175" s="34"/>
      <c r="M175" s="34"/>
      <c r="N175" s="34"/>
      <c r="O175" s="34"/>
      <c r="P175" s="34"/>
    </row>
    <row r="176" spans="1:16" x14ac:dyDescent="0.35">
      <c r="A176" s="36"/>
      <c r="B176" s="36" t="str">
        <f t="shared" si="37"/>
        <v/>
      </c>
      <c r="C176" s="7" t="str">
        <f>IF($H176="", "", _xlfn.XLOOKUP($H176, Data!$O$3:$O$32, Data!$N$3:$N$32,""))</f>
        <v/>
      </c>
      <c r="D176" s="7" t="str">
        <f>IF($H176="", "", _xlfn.XLOOKUP($H176, Data!$O$3:$O$32, Data!$R$3:$R$32,""))</f>
        <v/>
      </c>
      <c r="E176" s="7" t="str">
        <f>IF($H176="", "", _xlfn.XLOOKUP($H176, Data!$O$3:$O$32, Data!$Q$3:$Q$32,""))</f>
        <v/>
      </c>
      <c r="F176" s="51" t="str">
        <f t="shared" si="38"/>
        <v/>
      </c>
      <c r="G176" s="52" t="str">
        <f t="shared" si="39"/>
        <v/>
      </c>
      <c r="H176" s="7"/>
      <c r="I176" s="7"/>
      <c r="J176" s="34"/>
      <c r="K176" s="34"/>
      <c r="L176" s="34"/>
      <c r="M176" s="34"/>
      <c r="N176" s="34"/>
      <c r="O176" s="34"/>
      <c r="P176" s="34"/>
    </row>
    <row r="177" spans="1:16" x14ac:dyDescent="0.35">
      <c r="A177" s="36"/>
      <c r="B177" s="36" t="str">
        <f t="shared" si="37"/>
        <v/>
      </c>
      <c r="C177" s="7" t="str">
        <f>IF($H177="", "", _xlfn.XLOOKUP($H177, Data!$O$3:$O$32, Data!$N$3:$N$32,""))</f>
        <v/>
      </c>
      <c r="D177" s="7" t="str">
        <f>IF($H177="", "", _xlfn.XLOOKUP($H177, Data!$O$3:$O$32, Data!$R$3:$R$32,""))</f>
        <v/>
      </c>
      <c r="E177" s="7" t="str">
        <f>IF($H177="", "", _xlfn.XLOOKUP($H177, Data!$O$3:$O$32, Data!$Q$3:$Q$32,""))</f>
        <v/>
      </c>
      <c r="F177" s="51" t="str">
        <f t="shared" si="38"/>
        <v/>
      </c>
      <c r="G177" s="52" t="str">
        <f t="shared" si="39"/>
        <v/>
      </c>
      <c r="H177" s="7"/>
      <c r="I177" s="7"/>
      <c r="J177" s="34"/>
      <c r="K177" s="34"/>
      <c r="L177" s="34"/>
      <c r="M177" s="34"/>
      <c r="N177" s="34"/>
      <c r="O177" s="34"/>
      <c r="P177" s="34"/>
    </row>
    <row r="178" spans="1:16" x14ac:dyDescent="0.35">
      <c r="A178" s="36"/>
      <c r="B178" s="36" t="str">
        <f t="shared" si="37"/>
        <v/>
      </c>
      <c r="C178" s="7" t="str">
        <f>IF($H178="", "", _xlfn.XLOOKUP($H178, Data!$O$3:$O$32, Data!$N$3:$N$32,""))</f>
        <v/>
      </c>
      <c r="D178" s="7" t="str">
        <f>IF($H178="", "", _xlfn.XLOOKUP($H178, Data!$O$3:$O$32, Data!$R$3:$R$32,""))</f>
        <v/>
      </c>
      <c r="E178" s="7" t="str">
        <f>IF($H178="", "", _xlfn.XLOOKUP($H178, Data!$O$3:$O$32, Data!$Q$3:$Q$32,""))</f>
        <v/>
      </c>
      <c r="F178" s="51" t="str">
        <f t="shared" si="38"/>
        <v/>
      </c>
      <c r="G178" s="52" t="str">
        <f t="shared" si="39"/>
        <v/>
      </c>
      <c r="H178" s="7"/>
      <c r="I178" s="7"/>
      <c r="J178" s="34"/>
      <c r="K178" s="34"/>
      <c r="L178" s="34"/>
      <c r="M178" s="34"/>
      <c r="N178" s="34"/>
      <c r="O178" s="34"/>
      <c r="P178" s="34"/>
    </row>
    <row r="179" spans="1:16" x14ac:dyDescent="0.35">
      <c r="A179" s="36"/>
      <c r="B179" s="36" t="str">
        <f t="shared" si="37"/>
        <v/>
      </c>
      <c r="C179" s="7" t="str">
        <f>IF($H179="", "", _xlfn.XLOOKUP($H179, Data!$O$3:$O$32, Data!$N$3:$N$32,""))</f>
        <v/>
      </c>
      <c r="D179" s="7" t="str">
        <f>IF($H179="", "", _xlfn.XLOOKUP($H179, Data!$O$3:$O$32, Data!$R$3:$R$32,""))</f>
        <v/>
      </c>
      <c r="E179" s="7" t="str">
        <f>IF($H179="", "", _xlfn.XLOOKUP($H179, Data!$O$3:$O$32, Data!$Q$3:$Q$32,""))</f>
        <v/>
      </c>
      <c r="F179" s="51" t="str">
        <f t="shared" si="38"/>
        <v/>
      </c>
      <c r="G179" s="52" t="str">
        <f t="shared" si="39"/>
        <v/>
      </c>
      <c r="H179" s="7"/>
      <c r="I179" s="7"/>
      <c r="J179" s="34"/>
      <c r="K179" s="34"/>
      <c r="L179" s="34"/>
      <c r="M179" s="34"/>
      <c r="N179" s="34"/>
      <c r="O179" s="34"/>
      <c r="P179" s="34"/>
    </row>
    <row r="180" spans="1:16" x14ac:dyDescent="0.35">
      <c r="A180" s="36"/>
      <c r="B180" s="36" t="str">
        <f t="shared" si="37"/>
        <v/>
      </c>
      <c r="C180" s="7" t="str">
        <f>IF($H180="", "", _xlfn.XLOOKUP($H180, Data!$O$3:$O$32, Data!$N$3:$N$32,""))</f>
        <v/>
      </c>
      <c r="D180" s="7" t="str">
        <f>IF($H180="", "", _xlfn.XLOOKUP($H180, Data!$O$3:$O$32, Data!$R$3:$R$32,""))</f>
        <v/>
      </c>
      <c r="E180" s="7" t="str">
        <f>IF($H180="", "", _xlfn.XLOOKUP($H180, Data!$O$3:$O$32, Data!$Q$3:$Q$32,""))</f>
        <v/>
      </c>
      <c r="F180" s="51" t="str">
        <f t="shared" si="38"/>
        <v/>
      </c>
      <c r="G180" s="52" t="str">
        <f t="shared" si="39"/>
        <v/>
      </c>
      <c r="H180" s="7"/>
      <c r="I180" s="7"/>
      <c r="J180" s="34"/>
      <c r="K180" s="34"/>
      <c r="L180" s="34"/>
      <c r="M180" s="34"/>
      <c r="N180" s="34"/>
      <c r="O180" s="34"/>
      <c r="P180" s="34"/>
    </row>
    <row r="181" spans="1:16" x14ac:dyDescent="0.35">
      <c r="A181" s="36"/>
      <c r="B181" s="36" t="str">
        <f t="shared" si="37"/>
        <v/>
      </c>
      <c r="C181" s="7" t="str">
        <f>IF($H181="", "", _xlfn.XLOOKUP($H181, Data!$O$3:$O$32, Data!$N$3:$N$32,""))</f>
        <v/>
      </c>
      <c r="D181" s="7" t="str">
        <f>IF($H181="", "", _xlfn.XLOOKUP($H181, Data!$O$3:$O$32, Data!$R$3:$R$32,""))</f>
        <v/>
      </c>
      <c r="E181" s="7" t="str">
        <f>IF($H181="", "", _xlfn.XLOOKUP($H181, Data!$O$3:$O$32, Data!$Q$3:$Q$32,""))</f>
        <v/>
      </c>
      <c r="F181" s="51" t="str">
        <f t="shared" si="38"/>
        <v/>
      </c>
      <c r="G181" s="52" t="str">
        <f t="shared" si="39"/>
        <v/>
      </c>
      <c r="H181" s="7"/>
      <c r="I181" s="7"/>
      <c r="J181" s="34"/>
      <c r="K181" s="34"/>
      <c r="L181" s="34"/>
      <c r="M181" s="34"/>
      <c r="N181" s="34"/>
      <c r="O181" s="34"/>
      <c r="P181" s="34"/>
    </row>
    <row r="182" spans="1:16" x14ac:dyDescent="0.35">
      <c r="A182" s="36"/>
      <c r="B182" s="36" t="str">
        <f t="shared" si="37"/>
        <v/>
      </c>
      <c r="C182" s="7" t="str">
        <f>IF($H182="", "", _xlfn.XLOOKUP($H182, Data!$O$3:$O$32, Data!$N$3:$N$32,""))</f>
        <v/>
      </c>
      <c r="D182" s="7" t="str">
        <f>IF($H182="", "", _xlfn.XLOOKUP($H182, Data!$O$3:$O$32, Data!$R$3:$R$32,""))</f>
        <v/>
      </c>
      <c r="E182" s="7" t="str">
        <f>IF($H182="", "", _xlfn.XLOOKUP($H182, Data!$O$3:$O$32, Data!$Q$3:$Q$32,""))</f>
        <v/>
      </c>
      <c r="F182" s="51" t="str">
        <f t="shared" si="38"/>
        <v/>
      </c>
      <c r="G182" s="52" t="str">
        <f t="shared" si="39"/>
        <v/>
      </c>
      <c r="H182" s="7"/>
      <c r="I182" s="7"/>
      <c r="J182" s="34"/>
      <c r="K182" s="34"/>
      <c r="L182" s="34"/>
      <c r="M182" s="34"/>
      <c r="N182" s="34"/>
      <c r="O182" s="34"/>
      <c r="P182" s="34"/>
    </row>
    <row r="183" spans="1:16" x14ac:dyDescent="0.35">
      <c r="A183" s="36"/>
      <c r="B183" s="36" t="str">
        <f t="shared" ref="B183:B200" si="40">IF(C183&lt;&gt;"","All Seasson","")</f>
        <v/>
      </c>
      <c r="C183" s="7" t="str">
        <f>IF($H183="", "", _xlfn.XLOOKUP($H183, Data!$O$3:$O$32, Data!$N$3:$N$32,""))</f>
        <v/>
      </c>
      <c r="D183" s="7" t="str">
        <f>IF($H183="", "", _xlfn.XLOOKUP($H183, Data!$O$3:$O$32, Data!$R$3:$R$32,""))</f>
        <v/>
      </c>
      <c r="E183" s="7" t="str">
        <f>IF($H183="", "", _xlfn.XLOOKUP($H183, Data!$O$3:$O$32, Data!$Q$3:$Q$32,""))</f>
        <v/>
      </c>
      <c r="F183" s="51" t="str">
        <f t="shared" ref="F183:F200" si="41">IF(AND($I183&gt;=1,$I183&lt;=10),"1-10",IF(AND($I183&gt;=11,$I183&lt;=20),"11-20",IF(AND($I183&gt;=21,$I183&lt;=30),"21-30",IF(AND($I183&gt;=31,$I183&lt;=40),"31-40",IF(AND($I183&gt;=41,$I183&lt;=45),"41-45",IF(AND($I183&gt;=46,$I183&lt;=55),"46-55",IF(AND($I183&gt;=56,$I183&lt;=65),"56-65",IF(AND($I183&gt;=66,$I183&lt;=75),"66-75",IF(AND($I183&gt;=76,$I183&lt;=85),"76-85",IF(AND($I183&gt;=86,$I183&lt;=90),"86-90",""))))))))))</f>
        <v/>
      </c>
      <c r="G183" s="52" t="str">
        <f t="shared" ref="G183:G200" si="42">IF($I183="","",IF($I183&lt;=45,"1st",IF($I183&gt;=46,"2nd","")))</f>
        <v/>
      </c>
      <c r="H183" s="7"/>
      <c r="I183" s="7"/>
      <c r="J183" s="34"/>
      <c r="K183" s="34"/>
      <c r="L183" s="34"/>
      <c r="M183" s="34"/>
      <c r="N183" s="34"/>
      <c r="O183" s="34"/>
      <c r="P183" s="34"/>
    </row>
    <row r="184" spans="1:16" x14ac:dyDescent="0.35">
      <c r="A184" s="36"/>
      <c r="B184" s="36" t="str">
        <f t="shared" si="40"/>
        <v/>
      </c>
      <c r="C184" s="7" t="str">
        <f>IF($H184="", "", _xlfn.XLOOKUP($H184, Data!$O$3:$O$32, Data!$N$3:$N$32,""))</f>
        <v/>
      </c>
      <c r="D184" s="7" t="str">
        <f>IF($H184="", "", _xlfn.XLOOKUP($H184, Data!$O$3:$O$32, Data!$R$3:$R$32,""))</f>
        <v/>
      </c>
      <c r="E184" s="7" t="str">
        <f>IF($H184="", "", _xlfn.XLOOKUP($H184, Data!$O$3:$O$32, Data!$Q$3:$Q$32,""))</f>
        <v/>
      </c>
      <c r="F184" s="51" t="str">
        <f t="shared" si="41"/>
        <v/>
      </c>
      <c r="G184" s="52" t="str">
        <f t="shared" si="42"/>
        <v/>
      </c>
      <c r="H184" s="7"/>
      <c r="I184" s="7"/>
      <c r="J184" s="34"/>
      <c r="K184" s="34"/>
      <c r="L184" s="34"/>
      <c r="M184" s="34"/>
      <c r="N184" s="34"/>
      <c r="O184" s="34"/>
      <c r="P184" s="34"/>
    </row>
    <row r="185" spans="1:16" x14ac:dyDescent="0.35">
      <c r="A185" s="36"/>
      <c r="B185" s="36" t="str">
        <f t="shared" si="40"/>
        <v/>
      </c>
      <c r="C185" s="7" t="str">
        <f>IF($H185="", "", _xlfn.XLOOKUP($H185, Data!$O$3:$O$32, Data!$N$3:$N$32,""))</f>
        <v/>
      </c>
      <c r="D185" s="7" t="str">
        <f>IF($H185="", "", _xlfn.XLOOKUP($H185, Data!$O$3:$O$32, Data!$R$3:$R$32,""))</f>
        <v/>
      </c>
      <c r="E185" s="7" t="str">
        <f>IF($H185="", "", _xlfn.XLOOKUP($H185, Data!$O$3:$O$32, Data!$Q$3:$Q$32,""))</f>
        <v/>
      </c>
      <c r="F185" s="51" t="str">
        <f t="shared" si="41"/>
        <v/>
      </c>
      <c r="G185" s="52" t="str">
        <f t="shared" si="42"/>
        <v/>
      </c>
      <c r="H185" s="7"/>
      <c r="I185" s="7"/>
      <c r="J185" s="34"/>
      <c r="K185" s="34"/>
      <c r="L185" s="34"/>
      <c r="M185" s="34"/>
      <c r="N185" s="34"/>
      <c r="O185" s="34"/>
      <c r="P185" s="34"/>
    </row>
    <row r="186" spans="1:16" x14ac:dyDescent="0.35">
      <c r="A186" s="36"/>
      <c r="B186" s="36" t="str">
        <f t="shared" si="40"/>
        <v/>
      </c>
      <c r="C186" s="7" t="str">
        <f>IF($H186="", "", _xlfn.XLOOKUP($H186, Data!$O$3:$O$32, Data!$N$3:$N$32,""))</f>
        <v/>
      </c>
      <c r="D186" s="7" t="str">
        <f>IF($H186="", "", _xlfn.XLOOKUP($H186, Data!$O$3:$O$32, Data!$R$3:$R$32,""))</f>
        <v/>
      </c>
      <c r="E186" s="7" t="str">
        <f>IF($H186="", "", _xlfn.XLOOKUP($H186, Data!$O$3:$O$32, Data!$Q$3:$Q$32,""))</f>
        <v/>
      </c>
      <c r="F186" s="51" t="str">
        <f t="shared" si="41"/>
        <v/>
      </c>
      <c r="G186" s="52" t="str">
        <f t="shared" si="42"/>
        <v/>
      </c>
      <c r="H186" s="7"/>
      <c r="I186" s="7"/>
      <c r="J186" s="34"/>
      <c r="K186" s="34"/>
      <c r="L186" s="34"/>
      <c r="M186" s="34"/>
      <c r="N186" s="34"/>
      <c r="O186" s="34"/>
      <c r="P186" s="34"/>
    </row>
    <row r="187" spans="1:16" x14ac:dyDescent="0.35">
      <c r="A187" s="36"/>
      <c r="B187" s="36" t="str">
        <f t="shared" si="40"/>
        <v/>
      </c>
      <c r="C187" s="7" t="str">
        <f>IF($H187="", "", _xlfn.XLOOKUP($H187, Data!$O$3:$O$32, Data!$N$3:$N$32,""))</f>
        <v/>
      </c>
      <c r="D187" s="7" t="str">
        <f>IF($H187="", "", _xlfn.XLOOKUP($H187, Data!$O$3:$O$32, Data!$R$3:$R$32,""))</f>
        <v/>
      </c>
      <c r="E187" s="7" t="str">
        <f>IF($H187="", "", _xlfn.XLOOKUP($H187, Data!$O$3:$O$32, Data!$Q$3:$Q$32,""))</f>
        <v/>
      </c>
      <c r="F187" s="51" t="str">
        <f t="shared" si="41"/>
        <v/>
      </c>
      <c r="G187" s="52" t="str">
        <f t="shared" si="42"/>
        <v/>
      </c>
      <c r="H187" s="7"/>
      <c r="I187" s="7"/>
      <c r="J187" s="34"/>
      <c r="K187" s="34"/>
      <c r="L187" s="34"/>
      <c r="M187" s="34"/>
      <c r="N187" s="34"/>
      <c r="O187" s="34"/>
      <c r="P187" s="34"/>
    </row>
    <row r="188" spans="1:16" x14ac:dyDescent="0.35">
      <c r="A188" s="36"/>
      <c r="B188" s="36" t="str">
        <f t="shared" si="40"/>
        <v/>
      </c>
      <c r="C188" s="7" t="str">
        <f>IF($H188="", "", _xlfn.XLOOKUP($H188, Data!$O$3:$O$32, Data!$N$3:$N$32,""))</f>
        <v/>
      </c>
      <c r="D188" s="7" t="str">
        <f>IF($H188="", "", _xlfn.XLOOKUP($H188, Data!$O$3:$O$32, Data!$R$3:$R$32,""))</f>
        <v/>
      </c>
      <c r="E188" s="7" t="str">
        <f>IF($H188="", "", _xlfn.XLOOKUP($H188, Data!$O$3:$O$32, Data!$Q$3:$Q$32,""))</f>
        <v/>
      </c>
      <c r="F188" s="51" t="str">
        <f t="shared" si="41"/>
        <v/>
      </c>
      <c r="G188" s="52" t="str">
        <f t="shared" si="42"/>
        <v/>
      </c>
      <c r="H188" s="7"/>
      <c r="I188" s="7"/>
      <c r="J188" s="34"/>
      <c r="K188" s="34"/>
      <c r="L188" s="34"/>
      <c r="M188" s="34"/>
      <c r="N188" s="34"/>
      <c r="O188" s="34"/>
      <c r="P188" s="34"/>
    </row>
    <row r="189" spans="1:16" x14ac:dyDescent="0.35">
      <c r="A189" s="36"/>
      <c r="B189" s="36" t="str">
        <f t="shared" si="40"/>
        <v/>
      </c>
      <c r="C189" s="7" t="str">
        <f>IF($H189="", "", _xlfn.XLOOKUP($H189, Data!$O$3:$O$32, Data!$N$3:$N$32,""))</f>
        <v/>
      </c>
      <c r="D189" s="7" t="str">
        <f>IF($H189="", "", _xlfn.XLOOKUP($H189, Data!$O$3:$O$32, Data!$R$3:$R$32,""))</f>
        <v/>
      </c>
      <c r="E189" s="7" t="str">
        <f>IF($H189="", "", _xlfn.XLOOKUP($H189, Data!$O$3:$O$32, Data!$Q$3:$Q$32,""))</f>
        <v/>
      </c>
      <c r="F189" s="51" t="str">
        <f t="shared" si="41"/>
        <v/>
      </c>
      <c r="G189" s="52" t="str">
        <f t="shared" si="42"/>
        <v/>
      </c>
      <c r="H189" s="7"/>
      <c r="I189" s="7"/>
      <c r="J189" s="34"/>
      <c r="K189" s="34"/>
      <c r="L189" s="34"/>
      <c r="M189" s="34"/>
      <c r="N189" s="34"/>
      <c r="O189" s="34"/>
      <c r="P189" s="34"/>
    </row>
    <row r="190" spans="1:16" x14ac:dyDescent="0.35">
      <c r="A190" s="36"/>
      <c r="B190" s="36" t="str">
        <f t="shared" si="40"/>
        <v/>
      </c>
      <c r="C190" s="7" t="str">
        <f>IF($H190="", "", _xlfn.XLOOKUP($H190, Data!$O$3:$O$32, Data!$N$3:$N$32,""))</f>
        <v/>
      </c>
      <c r="D190" s="7" t="str">
        <f>IF($H190="", "", _xlfn.XLOOKUP($H190, Data!$O$3:$O$32, Data!$R$3:$R$32,""))</f>
        <v/>
      </c>
      <c r="E190" s="7" t="str">
        <f>IF($H190="", "", _xlfn.XLOOKUP($H190, Data!$O$3:$O$32, Data!$Q$3:$Q$32,""))</f>
        <v/>
      </c>
      <c r="F190" s="51" t="str">
        <f t="shared" si="41"/>
        <v/>
      </c>
      <c r="G190" s="52" t="str">
        <f t="shared" si="42"/>
        <v/>
      </c>
      <c r="H190" s="7"/>
      <c r="I190" s="7"/>
      <c r="J190" s="34"/>
      <c r="K190" s="34"/>
      <c r="L190" s="34"/>
      <c r="M190" s="34"/>
      <c r="N190" s="34"/>
      <c r="O190" s="34"/>
      <c r="P190" s="34"/>
    </row>
    <row r="191" spans="1:16" x14ac:dyDescent="0.35">
      <c r="A191" s="36"/>
      <c r="B191" s="36" t="str">
        <f t="shared" si="40"/>
        <v/>
      </c>
      <c r="C191" s="7" t="str">
        <f>IF($H191="", "", _xlfn.XLOOKUP($H191, Data!$O$3:$O$32, Data!$N$3:$N$32,""))</f>
        <v/>
      </c>
      <c r="D191" s="7" t="str">
        <f>IF($H191="", "", _xlfn.XLOOKUP($H191, Data!$O$3:$O$32, Data!$R$3:$R$32,""))</f>
        <v/>
      </c>
      <c r="E191" s="7" t="str">
        <f>IF($H191="", "", _xlfn.XLOOKUP($H191, Data!$O$3:$O$32, Data!$Q$3:$Q$32,""))</f>
        <v/>
      </c>
      <c r="F191" s="51" t="str">
        <f t="shared" si="41"/>
        <v/>
      </c>
      <c r="G191" s="52" t="str">
        <f t="shared" si="42"/>
        <v/>
      </c>
      <c r="H191" s="7"/>
      <c r="I191" s="7"/>
      <c r="J191" s="34"/>
      <c r="K191" s="34"/>
      <c r="L191" s="34"/>
      <c r="M191" s="34"/>
      <c r="N191" s="34"/>
      <c r="O191" s="34"/>
      <c r="P191" s="34"/>
    </row>
    <row r="192" spans="1:16" x14ac:dyDescent="0.35">
      <c r="A192" s="36"/>
      <c r="B192" s="36" t="str">
        <f t="shared" si="40"/>
        <v/>
      </c>
      <c r="C192" s="7" t="str">
        <f>IF($H192="", "", _xlfn.XLOOKUP($H192, Data!$O$3:$O$32, Data!$N$3:$N$32,""))</f>
        <v/>
      </c>
      <c r="D192" s="7" t="str">
        <f>IF($H192="", "", _xlfn.XLOOKUP($H192, Data!$O$3:$O$32, Data!$R$3:$R$32,""))</f>
        <v/>
      </c>
      <c r="E192" s="7" t="str">
        <f>IF($H192="", "", _xlfn.XLOOKUP($H192, Data!$O$3:$O$32, Data!$Q$3:$Q$32,""))</f>
        <v/>
      </c>
      <c r="F192" s="51" t="str">
        <f t="shared" si="41"/>
        <v/>
      </c>
      <c r="G192" s="52" t="str">
        <f t="shared" si="42"/>
        <v/>
      </c>
      <c r="H192" s="7"/>
      <c r="I192" s="7"/>
      <c r="J192" s="34"/>
      <c r="K192" s="34"/>
      <c r="L192" s="34"/>
      <c r="M192" s="34"/>
      <c r="N192" s="34"/>
      <c r="O192" s="34"/>
      <c r="P192" s="34"/>
    </row>
    <row r="193" spans="1:20" x14ac:dyDescent="0.35">
      <c r="A193" s="36"/>
      <c r="B193" s="36" t="str">
        <f t="shared" si="40"/>
        <v/>
      </c>
      <c r="C193" s="7" t="str">
        <f>IF($H193="", "", _xlfn.XLOOKUP($H193, Data!$O$3:$O$32, Data!$N$3:$N$32,""))</f>
        <v/>
      </c>
      <c r="D193" s="7" t="str">
        <f>IF($H193="", "", _xlfn.XLOOKUP($H193, Data!$O$3:$O$32, Data!$R$3:$R$32,""))</f>
        <v/>
      </c>
      <c r="E193" s="7" t="str">
        <f>IF($H193="", "", _xlfn.XLOOKUP($H193, Data!$O$3:$O$32, Data!$Q$3:$Q$32,""))</f>
        <v/>
      </c>
      <c r="F193" s="51" t="str">
        <f t="shared" si="41"/>
        <v/>
      </c>
      <c r="G193" s="52" t="str">
        <f t="shared" si="42"/>
        <v/>
      </c>
      <c r="H193" s="7"/>
      <c r="I193" s="7"/>
      <c r="J193" s="34"/>
      <c r="K193" s="34"/>
      <c r="L193" s="34"/>
      <c r="M193" s="34"/>
      <c r="N193" s="34"/>
      <c r="O193" s="34"/>
      <c r="P193" s="34"/>
    </row>
    <row r="194" spans="1:20" x14ac:dyDescent="0.35">
      <c r="A194" s="36"/>
      <c r="B194" s="36" t="str">
        <f t="shared" si="40"/>
        <v/>
      </c>
      <c r="C194" s="7" t="str">
        <f>IF($H194="", "", _xlfn.XLOOKUP($H194, Data!$O$3:$O$32, Data!$N$3:$N$32,""))</f>
        <v/>
      </c>
      <c r="D194" s="7" t="str">
        <f>IF($H194="", "", _xlfn.XLOOKUP($H194, Data!$O$3:$O$32, Data!$R$3:$R$32,""))</f>
        <v/>
      </c>
      <c r="E194" s="7" t="str">
        <f>IF($H194="", "", _xlfn.XLOOKUP($H194, Data!$O$3:$O$32, Data!$Q$3:$Q$32,""))</f>
        <v/>
      </c>
      <c r="F194" s="51" t="str">
        <f t="shared" si="41"/>
        <v/>
      </c>
      <c r="G194" s="52" t="str">
        <f t="shared" si="42"/>
        <v/>
      </c>
      <c r="H194" s="7"/>
      <c r="I194" s="7"/>
      <c r="J194" s="34"/>
      <c r="K194" s="34"/>
      <c r="L194" s="34"/>
      <c r="M194" s="34"/>
      <c r="N194" s="34"/>
      <c r="O194" s="34"/>
      <c r="P194" s="34"/>
    </row>
    <row r="195" spans="1:20" x14ac:dyDescent="0.35">
      <c r="A195" s="36"/>
      <c r="B195" s="36" t="str">
        <f t="shared" si="40"/>
        <v/>
      </c>
      <c r="C195" s="7" t="str">
        <f>IF($H195="", "", _xlfn.XLOOKUP($H195, Data!$O$3:$O$32, Data!$N$3:$N$32,""))</f>
        <v/>
      </c>
      <c r="D195" s="7" t="str">
        <f>IF($H195="", "", _xlfn.XLOOKUP($H195, Data!$O$3:$O$32, Data!$R$3:$R$32,""))</f>
        <v/>
      </c>
      <c r="E195" s="7" t="str">
        <f>IF($H195="", "", _xlfn.XLOOKUP($H195, Data!$O$3:$O$32, Data!$Q$3:$Q$32,""))</f>
        <v/>
      </c>
      <c r="F195" s="51" t="str">
        <f t="shared" si="41"/>
        <v/>
      </c>
      <c r="G195" s="52" t="str">
        <f t="shared" si="42"/>
        <v/>
      </c>
      <c r="H195" s="7"/>
      <c r="I195" s="7"/>
      <c r="J195" s="34"/>
      <c r="K195" s="34"/>
      <c r="L195" s="34"/>
      <c r="M195" s="34"/>
      <c r="N195" s="34"/>
      <c r="O195" s="34"/>
      <c r="P195" s="34"/>
    </row>
    <row r="196" spans="1:20" x14ac:dyDescent="0.35">
      <c r="A196" s="36"/>
      <c r="B196" s="36" t="str">
        <f t="shared" si="40"/>
        <v/>
      </c>
      <c r="C196" s="7" t="str">
        <f>IF($H196="", "", _xlfn.XLOOKUP($H196, Data!$O$3:$O$32, Data!$N$3:$N$32,""))</f>
        <v/>
      </c>
      <c r="D196" s="7" t="str">
        <f>IF($H196="", "", _xlfn.XLOOKUP($H196, Data!$O$3:$O$32, Data!$R$3:$R$32,""))</f>
        <v/>
      </c>
      <c r="E196" s="7" t="str">
        <f>IF($H196="", "", _xlfn.XLOOKUP($H196, Data!$O$3:$O$32, Data!$Q$3:$Q$32,""))</f>
        <v/>
      </c>
      <c r="F196" s="51" t="str">
        <f t="shared" si="41"/>
        <v/>
      </c>
      <c r="G196" s="52" t="str">
        <f t="shared" si="42"/>
        <v/>
      </c>
      <c r="H196" s="7"/>
      <c r="I196" s="7"/>
      <c r="J196" s="34"/>
      <c r="K196" s="34"/>
      <c r="L196" s="34"/>
      <c r="M196" s="34"/>
      <c r="N196" s="34"/>
      <c r="O196" s="34"/>
      <c r="P196" s="34"/>
    </row>
    <row r="197" spans="1:20" x14ac:dyDescent="0.35">
      <c r="A197" s="36"/>
      <c r="B197" s="36" t="str">
        <f t="shared" si="40"/>
        <v/>
      </c>
      <c r="C197" s="7" t="str">
        <f>IF($H197="", "", _xlfn.XLOOKUP($H197, Data!$O$3:$O$32, Data!$N$3:$N$32,""))</f>
        <v/>
      </c>
      <c r="D197" s="7" t="str">
        <f>IF($H197="", "", _xlfn.XLOOKUP($H197, Data!$O$3:$O$32, Data!$R$3:$R$32,""))</f>
        <v/>
      </c>
      <c r="E197" s="7" t="str">
        <f>IF($H197="", "", _xlfn.XLOOKUP($H197, Data!$O$3:$O$32, Data!$Q$3:$Q$32,""))</f>
        <v/>
      </c>
      <c r="F197" s="51" t="str">
        <f t="shared" si="41"/>
        <v/>
      </c>
      <c r="G197" s="52" t="str">
        <f t="shared" si="42"/>
        <v/>
      </c>
      <c r="H197" s="7"/>
      <c r="I197" s="7"/>
      <c r="J197" s="34"/>
      <c r="K197" s="34"/>
      <c r="L197" s="34"/>
      <c r="M197" s="34"/>
      <c r="N197" s="34"/>
      <c r="O197" s="34"/>
      <c r="P197" s="34"/>
    </row>
    <row r="198" spans="1:20" x14ac:dyDescent="0.35">
      <c r="A198" s="36"/>
      <c r="B198" s="36" t="str">
        <f t="shared" si="40"/>
        <v/>
      </c>
      <c r="C198" s="7" t="str">
        <f>IF($H198="", "", _xlfn.XLOOKUP($H198, Data!$O$3:$O$32, Data!$N$3:$N$32,""))</f>
        <v/>
      </c>
      <c r="D198" s="7" t="str">
        <f>IF($H198="", "", _xlfn.XLOOKUP($H198, Data!$O$3:$O$32, Data!$R$3:$R$32,""))</f>
        <v/>
      </c>
      <c r="E198" s="7" t="str">
        <f>IF($H198="", "", _xlfn.XLOOKUP($H198, Data!$O$3:$O$32, Data!$Q$3:$Q$32,""))</f>
        <v/>
      </c>
      <c r="F198" s="51" t="str">
        <f t="shared" si="41"/>
        <v/>
      </c>
      <c r="G198" s="52" t="str">
        <f t="shared" si="42"/>
        <v/>
      </c>
      <c r="H198" s="7"/>
      <c r="I198" s="7"/>
      <c r="J198" s="34"/>
      <c r="K198" s="34"/>
      <c r="L198" s="34"/>
      <c r="M198" s="34"/>
      <c r="N198" s="34"/>
      <c r="O198" s="34"/>
      <c r="P198" s="34"/>
    </row>
    <row r="199" spans="1:20" x14ac:dyDescent="0.35">
      <c r="A199" s="36"/>
      <c r="B199" s="36" t="str">
        <f t="shared" si="40"/>
        <v/>
      </c>
      <c r="C199" s="7" t="str">
        <f>IF($H199="", "", _xlfn.XLOOKUP($H199, Data!$O$3:$O$32, Data!$N$3:$N$32,""))</f>
        <v/>
      </c>
      <c r="D199" s="7" t="str">
        <f>IF($H199="", "", _xlfn.XLOOKUP($H199, Data!$O$3:$O$32, Data!$R$3:$R$32,""))</f>
        <v/>
      </c>
      <c r="E199" s="7" t="str">
        <f>IF($H199="", "", _xlfn.XLOOKUP($H199, Data!$O$3:$O$32, Data!$Q$3:$Q$32,""))</f>
        <v/>
      </c>
      <c r="F199" s="51" t="str">
        <f t="shared" si="41"/>
        <v/>
      </c>
      <c r="G199" s="52" t="str">
        <f t="shared" si="42"/>
        <v/>
      </c>
      <c r="H199" s="7"/>
      <c r="I199" s="7"/>
      <c r="J199" s="34"/>
      <c r="K199" s="34"/>
      <c r="L199" s="34"/>
      <c r="M199" s="34"/>
      <c r="N199" s="34"/>
      <c r="O199" s="34"/>
      <c r="P199" s="34"/>
    </row>
    <row r="200" spans="1:20" x14ac:dyDescent="0.35">
      <c r="A200" s="36"/>
      <c r="B200" s="36" t="str">
        <f t="shared" si="40"/>
        <v/>
      </c>
      <c r="C200" s="7" t="str">
        <f>IF($H200="", "", _xlfn.XLOOKUP($H200, Data!$O$3:$O$32, Data!$N$3:$N$32,""))</f>
        <v/>
      </c>
      <c r="D200" s="7" t="str">
        <f>IF($H200="", "", _xlfn.XLOOKUP($H200, Data!$O$3:$O$32, Data!$R$3:$R$32,""))</f>
        <v/>
      </c>
      <c r="E200" s="7" t="str">
        <f>IF($H200="", "", _xlfn.XLOOKUP($H200, Data!$O$3:$O$32, Data!$Q$3:$Q$32,""))</f>
        <v/>
      </c>
      <c r="F200" s="37" t="str">
        <f t="shared" si="41"/>
        <v/>
      </c>
      <c r="G200" s="28" t="str">
        <f t="shared" si="42"/>
        <v/>
      </c>
      <c r="H200" s="7"/>
      <c r="I200" s="7"/>
      <c r="J200" s="34"/>
      <c r="K200" s="34"/>
      <c r="L200" s="34"/>
      <c r="M200" s="34"/>
      <c r="N200" s="34"/>
      <c r="O200" s="34"/>
      <c r="P200" s="34"/>
    </row>
    <row r="201" spans="1:20" x14ac:dyDescent="0.35">
      <c r="A201" s="36"/>
      <c r="B201" s="36" t="str">
        <f>IF(C201&lt;&gt;"","All Seasson","")</f>
        <v/>
      </c>
      <c r="C201" s="7" t="str">
        <f>IF($H201="", "", _xlfn.XLOOKUP($H201, Data!$O$3:$O$32, Data!$N$3:$N$32,""))</f>
        <v/>
      </c>
      <c r="D201" s="7" t="str">
        <f>IF($H201="", "", _xlfn.XLOOKUP($H201, Data!$O$3:$O$32, Data!$R$3:$R$32,""))</f>
        <v/>
      </c>
      <c r="E201" s="7" t="str">
        <f>IF($H201="", "", _xlfn.XLOOKUP($H201, Data!$O$3:$O$32, Data!$Q$3:$Q$32,""))</f>
        <v/>
      </c>
      <c r="F201" s="37" t="str">
        <f>IF(AND($I201&gt;=1,$I201&lt;=10),"1-10",IF(AND($I201&gt;=11,$I201&lt;=20),"11-20",IF(AND($I201&gt;=21,$I201&lt;=30),"21-30",IF(AND($I201&gt;=31,$I201&lt;=40),"31-40",IF(AND($I201&gt;=41,$I201&lt;=45),"41-45",IF(AND($I201&gt;=46,$I201&lt;=55),"46-55",IF(AND($I201&gt;=56,$I201&lt;=65),"56-65",IF(AND($I201&gt;=66,$I201&lt;=75),"66-75",IF(AND($I201&gt;=76,$I201&lt;=85),"76-85",IF(AND($I201&gt;=86,$I201&lt;=90),"86-90",""))))))))))</f>
        <v/>
      </c>
      <c r="G201" s="28" t="str">
        <f>IF($I201="","",IF($I201&lt;=45,"1st",IF($I201&gt;=46,"2nd","")))</f>
        <v/>
      </c>
      <c r="H201" s="7"/>
      <c r="I201" s="45"/>
      <c r="J201" s="34"/>
      <c r="K201" s="34"/>
      <c r="L201" s="34"/>
      <c r="M201" s="34"/>
      <c r="N201" s="34"/>
      <c r="O201" s="34"/>
      <c r="P201" s="34"/>
    </row>
    <row r="202" spans="1:20" x14ac:dyDescent="0.35">
      <c r="A202" s="47"/>
      <c r="B202" s="47"/>
      <c r="C202" s="48"/>
      <c r="D202" s="48"/>
      <c r="E202" s="48"/>
      <c r="F202" s="48"/>
      <c r="G202" s="49"/>
      <c r="H202" s="48"/>
      <c r="I202" s="48"/>
      <c r="M202" s="48"/>
      <c r="N202" s="50"/>
      <c r="O202" s="4"/>
      <c r="P202" s="4"/>
      <c r="Q202" s="67"/>
      <c r="R202" s="67"/>
      <c r="S202" s="67"/>
      <c r="T202" s="67"/>
    </row>
  </sheetData>
  <phoneticPr fontId="13"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15E9B01-3CF5-4E68-AC42-35A39233DBC3}">
          <x14:formula1>
            <xm:f>Data!$O$3:$O$28</xm:f>
          </x14:formula1>
          <xm:sqref>H2:H201</xm:sqref>
        </x14:dataValidation>
        <x14:dataValidation type="list" allowBlank="1" showInputMessage="1" showErrorMessage="1" xr:uid="{A904A816-7A50-4C4D-841A-845E4EFB96E8}">
          <x14:formula1>
            <xm:f>Data!$K$3:$K$92</xm:f>
          </x14:formula1>
          <xm:sqref>I2:I201</xm:sqref>
        </x14:dataValidation>
        <x14:dataValidation type="list" allowBlank="1" showInputMessage="1" showErrorMessage="1" xr:uid="{2B8A0031-6E47-4CC3-8374-F133F948E622}">
          <x14:formula1>
            <xm:f>Data!$B$3:$B$55</xm:f>
          </x14:formula1>
          <xm:sqref>J2:K201 O86:O91 M2:O85 M86:N87 N88:N91 M89:M91 M92:O201 P2:P201</xm:sqref>
        </x14:dataValidation>
        <x14:dataValidation type="list" allowBlank="1" showInputMessage="1" showErrorMessage="1" xr:uid="{DC5BFEBA-6AAE-4D3F-B562-C70A87A2E931}">
          <x14:formula1>
            <xm:f>Data!$H$7:$H$8</xm:f>
          </x14:formula1>
          <xm:sqref>L2:L201</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2710A-A354-4392-8080-378FE8650A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 Trabattoni</dc:creator>
  <cp:lastModifiedBy>Claudio Trabattoni</cp:lastModifiedBy>
  <dcterms:created xsi:type="dcterms:W3CDTF">2025-09-27T21:20:08Z</dcterms:created>
  <dcterms:modified xsi:type="dcterms:W3CDTF">2025-10-11T17:28:32Z</dcterms:modified>
</cp:coreProperties>
</file>