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599709\Desktop\"/>
    </mc:Choice>
  </mc:AlternateContent>
  <xr:revisionPtr revIDLastSave="0" documentId="13_ncr:1_{D10A968D-45EC-4EBF-8E2D-8A5F0E737156}" xr6:coauthVersionLast="47" xr6:coauthVersionMax="47" xr10:uidLastSave="{00000000-0000-0000-0000-000000000000}"/>
  <bookViews>
    <workbookView xWindow="-120" yWindow="-120" windowWidth="20730" windowHeight="11160" xr2:uid="{95B1194E-2F67-40A2-9A45-9871F44EBB2F}"/>
  </bookViews>
  <sheets>
    <sheet name="Datos" sheetId="1" r:id="rId1"/>
    <sheet name="NPAyProveedor" sheetId="2" r:id="rId2"/>
    <sheet name="Preciario" sheetId="3" r:id="rId3"/>
    <sheet name="NPAyPosiciones" sheetId="4" r:id="rId4"/>
    <sheet name="Agrupados" sheetId="5" r:id="rId5"/>
    <sheet name="Descripciones" sheetId="6" r:id="rId6"/>
  </sheets>
  <externalReferences>
    <externalReference r:id="rId7"/>
  </externalReferences>
  <definedNames>
    <definedName name="_xlnm._FilterDatabase" localSheetId="4" hidden="1">Agrupados!$A$1:$J$518</definedName>
    <definedName name="_xlnm._FilterDatabase" localSheetId="0" hidden="1">Datos!#REF!</definedName>
    <definedName name="_xlnm._FilterDatabase" localSheetId="5" hidden="1">Descripciones!$A$2:$DO$2</definedName>
    <definedName name="_xlnm._FilterDatabase" localSheetId="3" hidden="1">NPAyPosiciones!$A$1:$J$406</definedName>
    <definedName name="_xlnm._FilterDatabase" localSheetId="2" hidden="1">Preciario!$A$1:$M$122</definedName>
    <definedName name="_xlnm.Extract" localSheetId="0">Datos!#REF!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 l="1"/>
  <c r="F2" i="5" s="1"/>
  <c r="G2" i="5"/>
  <c r="D3" i="5"/>
  <c r="F3" i="5" s="1"/>
  <c r="G3" i="5"/>
  <c r="F4" i="5"/>
  <c r="G4" i="5"/>
  <c r="D5" i="5"/>
  <c r="F5" i="5" s="1"/>
  <c r="G5" i="5"/>
  <c r="D6" i="5"/>
  <c r="F6" i="5" s="1"/>
  <c r="G6" i="5"/>
  <c r="D7" i="5"/>
  <c r="F7" i="5" s="1"/>
  <c r="G7" i="5"/>
  <c r="F8" i="5"/>
  <c r="G8" i="5"/>
  <c r="F9" i="5"/>
  <c r="G9" i="5"/>
  <c r="D10" i="5"/>
  <c r="F10" i="5"/>
  <c r="G10" i="5"/>
  <c r="D11" i="5"/>
  <c r="F11" i="5" s="1"/>
  <c r="G11" i="5"/>
  <c r="D12" i="5"/>
  <c r="F12" i="5" s="1"/>
  <c r="G12" i="5"/>
  <c r="D13" i="5"/>
  <c r="F13" i="5" s="1"/>
  <c r="G13" i="5"/>
  <c r="D14" i="5"/>
  <c r="F14" i="5" s="1"/>
  <c r="G14" i="5"/>
  <c r="D15" i="5"/>
  <c r="F15" i="5"/>
  <c r="G15" i="5"/>
  <c r="D16" i="5"/>
  <c r="F16" i="5"/>
  <c r="G16" i="5"/>
  <c r="D17" i="5"/>
  <c r="F17" i="5" s="1"/>
  <c r="G17" i="5"/>
  <c r="D18" i="5"/>
  <c r="F18" i="5"/>
  <c r="G18" i="5"/>
  <c r="D19" i="5"/>
  <c r="F19" i="5"/>
  <c r="G19" i="5"/>
  <c r="D20" i="5"/>
  <c r="F20" i="5" s="1"/>
  <c r="G20" i="5"/>
  <c r="D21" i="5"/>
  <c r="F21" i="5" s="1"/>
  <c r="G21" i="5"/>
  <c r="D22" i="5"/>
  <c r="G22" i="5"/>
  <c r="D23" i="5"/>
  <c r="F23" i="5"/>
  <c r="G23" i="5"/>
  <c r="D24" i="5"/>
  <c r="F24" i="5"/>
  <c r="G24" i="5"/>
  <c r="D25" i="5"/>
  <c r="F25" i="5" s="1"/>
  <c r="G25" i="5"/>
  <c r="D26" i="5"/>
  <c r="F26" i="5"/>
  <c r="G26" i="5"/>
  <c r="D27" i="5"/>
  <c r="F27" i="5"/>
  <c r="G27" i="5"/>
  <c r="G243" i="5" s="1"/>
  <c r="D28" i="5"/>
  <c r="F28" i="5" s="1"/>
  <c r="G28" i="5"/>
  <c r="D29" i="5"/>
  <c r="F29" i="5" s="1"/>
  <c r="G29" i="5"/>
  <c r="D30" i="5"/>
  <c r="F30" i="5" s="1"/>
  <c r="G30" i="5"/>
  <c r="D31" i="5"/>
  <c r="F31" i="5" s="1"/>
  <c r="G31" i="5"/>
  <c r="D32" i="5"/>
  <c r="F32" i="5"/>
  <c r="G32" i="5"/>
  <c r="D33" i="5"/>
  <c r="F33" i="5" s="1"/>
  <c r="G33" i="5"/>
  <c r="D34" i="5"/>
  <c r="F34" i="5"/>
  <c r="G34" i="5"/>
  <c r="D35" i="5"/>
  <c r="F35" i="5"/>
  <c r="G35" i="5"/>
  <c r="D36" i="5"/>
  <c r="F36" i="5" s="1"/>
  <c r="G36" i="5"/>
  <c r="D37" i="5"/>
  <c r="F37" i="5" s="1"/>
  <c r="G37" i="5"/>
  <c r="D38" i="5"/>
  <c r="F38" i="5" s="1"/>
  <c r="G38" i="5"/>
  <c r="D39" i="5"/>
  <c r="F39" i="5" s="1"/>
  <c r="G39" i="5"/>
  <c r="D40" i="5"/>
  <c r="F40" i="5"/>
  <c r="G40" i="5"/>
  <c r="D41" i="5"/>
  <c r="F41" i="5" s="1"/>
  <c r="G41" i="5"/>
  <c r="D42" i="5"/>
  <c r="F42" i="5"/>
  <c r="G42" i="5"/>
  <c r="D43" i="5"/>
  <c r="F43" i="5"/>
  <c r="G43" i="5"/>
  <c r="D44" i="5"/>
  <c r="F44" i="5" s="1"/>
  <c r="G44" i="5"/>
  <c r="D45" i="5"/>
  <c r="F45" i="5" s="1"/>
  <c r="G45" i="5"/>
  <c r="D46" i="5"/>
  <c r="F46" i="5" s="1"/>
  <c r="G46" i="5"/>
  <c r="D47" i="5"/>
  <c r="F47" i="5" s="1"/>
  <c r="G47" i="5"/>
  <c r="D48" i="5"/>
  <c r="F48" i="5"/>
  <c r="G48" i="5"/>
  <c r="D49" i="5"/>
  <c r="F49" i="5" s="1"/>
  <c r="G49" i="5"/>
  <c r="D50" i="5"/>
  <c r="F50" i="5"/>
  <c r="G50" i="5"/>
  <c r="D51" i="5"/>
  <c r="F51" i="5"/>
  <c r="G51" i="5"/>
  <c r="D52" i="5"/>
  <c r="F52" i="5" s="1"/>
  <c r="G52" i="5"/>
  <c r="D53" i="5"/>
  <c r="F53" i="5" s="1"/>
  <c r="G53" i="5"/>
  <c r="D54" i="5"/>
  <c r="G54" i="5"/>
  <c r="D55" i="5"/>
  <c r="F55" i="5" s="1"/>
  <c r="G55" i="5"/>
  <c r="D56" i="5"/>
  <c r="F56" i="5"/>
  <c r="G56" i="5"/>
  <c r="D57" i="5"/>
  <c r="F57" i="5" s="1"/>
  <c r="G57" i="5"/>
  <c r="D58" i="5"/>
  <c r="F58" i="5"/>
  <c r="G58" i="5"/>
  <c r="D59" i="5"/>
  <c r="F59" i="5"/>
  <c r="G59" i="5"/>
  <c r="D60" i="5"/>
  <c r="F60" i="5" s="1"/>
  <c r="G60" i="5"/>
  <c r="D61" i="5"/>
  <c r="F61" i="5" s="1"/>
  <c r="G61" i="5"/>
  <c r="D62" i="5"/>
  <c r="F62" i="5" s="1"/>
  <c r="F98" i="3" s="1"/>
  <c r="G62" i="5"/>
  <c r="D63" i="5"/>
  <c r="F63" i="5" s="1"/>
  <c r="G63" i="5"/>
  <c r="G121" i="5" s="1"/>
  <c r="D64" i="5"/>
  <c r="F64" i="5"/>
  <c r="G64" i="5"/>
  <c r="G260" i="5" s="1"/>
  <c r="D65" i="5"/>
  <c r="G65" i="5"/>
  <c r="D66" i="5"/>
  <c r="F66" i="5"/>
  <c r="G66" i="5"/>
  <c r="D67" i="5"/>
  <c r="F67" i="5"/>
  <c r="G67" i="5"/>
  <c r="D68" i="5"/>
  <c r="F68" i="5" s="1"/>
  <c r="G68" i="5"/>
  <c r="D69" i="5"/>
  <c r="F69" i="5" s="1"/>
  <c r="G69" i="5"/>
  <c r="D70" i="5"/>
  <c r="F70" i="5" s="1"/>
  <c r="F106" i="3" s="1"/>
  <c r="G70" i="5"/>
  <c r="D71" i="5"/>
  <c r="F71" i="5" s="1"/>
  <c r="G71" i="5"/>
  <c r="G142" i="5" s="1"/>
  <c r="D72" i="5"/>
  <c r="F72" i="5"/>
  <c r="G72" i="5"/>
  <c r="G133" i="5" s="1"/>
  <c r="D73" i="5"/>
  <c r="G73" i="5"/>
  <c r="D74" i="5"/>
  <c r="F74" i="5"/>
  <c r="G74" i="5"/>
  <c r="D75" i="5"/>
  <c r="F75" i="5"/>
  <c r="G75" i="5"/>
  <c r="D76" i="5"/>
  <c r="F76" i="5" s="1"/>
  <c r="G76" i="5"/>
  <c r="D77" i="5"/>
  <c r="D136" i="5" s="1"/>
  <c r="G77" i="5"/>
  <c r="D78" i="5"/>
  <c r="F78" i="5" s="1"/>
  <c r="F113" i="3" s="1"/>
  <c r="G78" i="5"/>
  <c r="D79" i="5"/>
  <c r="F79" i="5" s="1"/>
  <c r="G79" i="5"/>
  <c r="G146" i="5" s="1"/>
  <c r="D80" i="5"/>
  <c r="F80" i="5"/>
  <c r="G80" i="5"/>
  <c r="D81" i="5"/>
  <c r="F81" i="5" s="1"/>
  <c r="G81" i="5"/>
  <c r="D82" i="5"/>
  <c r="F82" i="5"/>
  <c r="G82" i="5"/>
  <c r="D83" i="5"/>
  <c r="F83" i="5"/>
  <c r="G83" i="5"/>
  <c r="D84" i="5"/>
  <c r="F84" i="5" s="1"/>
  <c r="G84" i="5"/>
  <c r="D92" i="5"/>
  <c r="F92" i="5"/>
  <c r="G92" i="5"/>
  <c r="G93" i="5"/>
  <c r="D94" i="5"/>
  <c r="F94" i="5"/>
  <c r="G94" i="5"/>
  <c r="E95" i="5"/>
  <c r="F95" i="5" s="1"/>
  <c r="G95" i="5"/>
  <c r="D96" i="5"/>
  <c r="F96" i="5"/>
  <c r="G96" i="5"/>
  <c r="E97" i="5"/>
  <c r="F97" i="5"/>
  <c r="G97" i="5"/>
  <c r="D98" i="5"/>
  <c r="F98" i="5" s="1"/>
  <c r="G98" i="5"/>
  <c r="E99" i="5"/>
  <c r="F99" i="5" s="1"/>
  <c r="G99" i="5"/>
  <c r="D101" i="5"/>
  <c r="E102" i="5" s="1"/>
  <c r="F102" i="5" s="1"/>
  <c r="G101" i="5"/>
  <c r="G102" i="5"/>
  <c r="D103" i="5"/>
  <c r="F103" i="5"/>
  <c r="G103" i="5"/>
  <c r="E104" i="5"/>
  <c r="F104" i="5" s="1"/>
  <c r="G104" i="5"/>
  <c r="D105" i="5"/>
  <c r="F105" i="5"/>
  <c r="G105" i="5"/>
  <c r="E106" i="5"/>
  <c r="F106" i="5"/>
  <c r="G106" i="5"/>
  <c r="D107" i="5"/>
  <c r="F107" i="5" s="1"/>
  <c r="G107" i="5"/>
  <c r="E108" i="5"/>
  <c r="F108" i="5" s="1"/>
  <c r="G108" i="5"/>
  <c r="D109" i="5"/>
  <c r="F109" i="5" s="1"/>
  <c r="F33" i="3" s="1"/>
  <c r="G109" i="5"/>
  <c r="D110" i="5"/>
  <c r="F110" i="5"/>
  <c r="G110" i="5"/>
  <c r="G112" i="5"/>
  <c r="D113" i="5"/>
  <c r="F113" i="5" s="1"/>
  <c r="G113" i="5"/>
  <c r="D114" i="5"/>
  <c r="F114" i="5"/>
  <c r="G115" i="5"/>
  <c r="D116" i="5"/>
  <c r="F116" i="5" s="1"/>
  <c r="D117" i="5"/>
  <c r="F117" i="5" s="1"/>
  <c r="G117" i="5"/>
  <c r="D118" i="5"/>
  <c r="F118" i="5" s="1"/>
  <c r="G118" i="5"/>
  <c r="D119" i="5"/>
  <c r="F119" i="5"/>
  <c r="D120" i="5"/>
  <c r="F120" i="5"/>
  <c r="G120" i="5"/>
  <c r="D121" i="5"/>
  <c r="F121" i="5" s="1"/>
  <c r="D122" i="5"/>
  <c r="F122" i="5"/>
  <c r="G122" i="5"/>
  <c r="D123" i="5"/>
  <c r="E123" i="5"/>
  <c r="F123" i="5" s="1"/>
  <c r="G123" i="5"/>
  <c r="D124" i="5"/>
  <c r="F124" i="5"/>
  <c r="D125" i="5"/>
  <c r="F125" i="5"/>
  <c r="G125" i="5"/>
  <c r="G126" i="5"/>
  <c r="G127" i="5"/>
  <c r="D128" i="5"/>
  <c r="F128" i="5"/>
  <c r="G128" i="5"/>
  <c r="G129" i="5"/>
  <c r="D130" i="5"/>
  <c r="F130" i="5" s="1"/>
  <c r="D131" i="5"/>
  <c r="F131" i="5" s="1"/>
  <c r="G131" i="5"/>
  <c r="D132" i="5"/>
  <c r="F132" i="5"/>
  <c r="G132" i="5"/>
  <c r="D133" i="5"/>
  <c r="F133" i="5"/>
  <c r="D134" i="5"/>
  <c r="F134" i="5" s="1"/>
  <c r="G135" i="5"/>
  <c r="F136" i="5"/>
  <c r="G136" i="5"/>
  <c r="G137" i="5"/>
  <c r="D138" i="5"/>
  <c r="F138" i="5" s="1"/>
  <c r="G138" i="5"/>
  <c r="D139" i="5"/>
  <c r="F139" i="5" s="1"/>
  <c r="G139" i="5"/>
  <c r="D140" i="5"/>
  <c r="F140" i="5"/>
  <c r="D141" i="5"/>
  <c r="F141" i="5"/>
  <c r="G141" i="5"/>
  <c r="D142" i="5"/>
  <c r="F142" i="5" s="1"/>
  <c r="D143" i="5"/>
  <c r="F143" i="5"/>
  <c r="D144" i="5"/>
  <c r="F144" i="5"/>
  <c r="G144" i="5"/>
  <c r="G145" i="5"/>
  <c r="D146" i="5"/>
  <c r="F146" i="5" s="1"/>
  <c r="D147" i="5"/>
  <c r="F147" i="5" s="1"/>
  <c r="G147" i="5"/>
  <c r="D148" i="5"/>
  <c r="F148" i="5" s="1"/>
  <c r="G148" i="5"/>
  <c r="G149" i="5"/>
  <c r="D150" i="5"/>
  <c r="F150" i="5" s="1"/>
  <c r="G150" i="5"/>
  <c r="D151" i="5"/>
  <c r="F151" i="5"/>
  <c r="D152" i="5"/>
  <c r="F152" i="5"/>
  <c r="G152" i="5"/>
  <c r="D153" i="5"/>
  <c r="F153" i="5" s="1"/>
  <c r="D154" i="5"/>
  <c r="F154" i="5" s="1"/>
  <c r="G154" i="5"/>
  <c r="D155" i="5"/>
  <c r="F155" i="5" s="1"/>
  <c r="G155" i="5"/>
  <c r="D156" i="5"/>
  <c r="F156" i="5"/>
  <c r="G156" i="5"/>
  <c r="G157" i="5"/>
  <c r="D158" i="5"/>
  <c r="F158" i="5" s="1"/>
  <c r="D159" i="5"/>
  <c r="F159" i="5"/>
  <c r="G159" i="5"/>
  <c r="G160" i="5"/>
  <c r="D161" i="5"/>
  <c r="F161" i="5" s="1"/>
  <c r="D162" i="5"/>
  <c r="F162" i="5" s="1"/>
  <c r="G162" i="5"/>
  <c r="D163" i="5"/>
  <c r="F163" i="5" s="1"/>
  <c r="G163" i="5"/>
  <c r="D164" i="5"/>
  <c r="F164" i="5" s="1"/>
  <c r="G164" i="5"/>
  <c r="G165" i="5"/>
  <c r="D166" i="5"/>
  <c r="E166" i="5"/>
  <c r="G166" i="5"/>
  <c r="D167" i="5"/>
  <c r="F167" i="5" s="1"/>
  <c r="G167" i="5"/>
  <c r="D168" i="5"/>
  <c r="F168" i="5" s="1"/>
  <c r="D169" i="5"/>
  <c r="E169" i="5"/>
  <c r="F169" i="5"/>
  <c r="G169" i="5"/>
  <c r="D170" i="5"/>
  <c r="F170" i="5"/>
  <c r="G170" i="5"/>
  <c r="D171" i="5"/>
  <c r="F171" i="5" s="1"/>
  <c r="G171" i="5"/>
  <c r="D172" i="5"/>
  <c r="F172" i="5" s="1"/>
  <c r="G172" i="5"/>
  <c r="D173" i="5"/>
  <c r="F173" i="5" s="1"/>
  <c r="G173" i="5"/>
  <c r="G174" i="5"/>
  <c r="D175" i="5"/>
  <c r="F175" i="5"/>
  <c r="G175" i="5"/>
  <c r="D176" i="5"/>
  <c r="F176" i="5" s="1"/>
  <c r="G176" i="5"/>
  <c r="G177" i="5"/>
  <c r="D178" i="5"/>
  <c r="F178" i="5"/>
  <c r="G178" i="5"/>
  <c r="D179" i="5"/>
  <c r="F179" i="5" s="1"/>
  <c r="G179" i="5"/>
  <c r="D180" i="5"/>
  <c r="F180" i="5" s="1"/>
  <c r="G180" i="5"/>
  <c r="D181" i="5"/>
  <c r="F181" i="5"/>
  <c r="G181" i="5"/>
  <c r="G182" i="5"/>
  <c r="G183" i="5"/>
  <c r="D184" i="5"/>
  <c r="F184" i="5" s="1"/>
  <c r="G184" i="5"/>
  <c r="D185" i="5"/>
  <c r="F185" i="5"/>
  <c r="G185" i="5"/>
  <c r="D186" i="5"/>
  <c r="F186" i="5"/>
  <c r="G186" i="5"/>
  <c r="D187" i="5"/>
  <c r="E187" i="5"/>
  <c r="F187" i="5" s="1"/>
  <c r="G187" i="5"/>
  <c r="D188" i="5"/>
  <c r="F188" i="5"/>
  <c r="G188" i="5"/>
  <c r="D189" i="5"/>
  <c r="F189" i="5" s="1"/>
  <c r="G189" i="5"/>
  <c r="D190" i="5"/>
  <c r="F190" i="5"/>
  <c r="G190" i="5"/>
  <c r="D191" i="5"/>
  <c r="F191" i="5"/>
  <c r="G191" i="5"/>
  <c r="G192" i="5"/>
  <c r="D193" i="5"/>
  <c r="F193" i="5" s="1"/>
  <c r="D194" i="5"/>
  <c r="F194" i="5" s="1"/>
  <c r="G194" i="5"/>
  <c r="G195" i="5"/>
  <c r="D196" i="5"/>
  <c r="F196" i="5"/>
  <c r="G196" i="5"/>
  <c r="D197" i="5"/>
  <c r="F197" i="5" s="1"/>
  <c r="G197" i="5"/>
  <c r="D198" i="5"/>
  <c r="F198" i="5"/>
  <c r="G198" i="5"/>
  <c r="D199" i="5"/>
  <c r="F199" i="5"/>
  <c r="G199" i="5"/>
  <c r="G200" i="5"/>
  <c r="D201" i="5"/>
  <c r="F201" i="5" s="1"/>
  <c r="G201" i="5"/>
  <c r="G202" i="5"/>
  <c r="D203" i="5"/>
  <c r="F203" i="5" s="1"/>
  <c r="G203" i="5"/>
  <c r="D204" i="5"/>
  <c r="F204" i="5"/>
  <c r="G204" i="5"/>
  <c r="D205" i="5"/>
  <c r="F205" i="5" s="1"/>
  <c r="G205" i="5"/>
  <c r="D206" i="5"/>
  <c r="F206" i="5"/>
  <c r="D207" i="5"/>
  <c r="F207" i="5"/>
  <c r="G207" i="5"/>
  <c r="D208" i="5"/>
  <c r="F208" i="5"/>
  <c r="G208" i="5"/>
  <c r="D209" i="5"/>
  <c r="F209" i="5" s="1"/>
  <c r="G209" i="5"/>
  <c r="G210" i="5"/>
  <c r="D211" i="5"/>
  <c r="F211" i="5" s="1"/>
  <c r="G211" i="5"/>
  <c r="D212" i="5"/>
  <c r="E212" i="5"/>
  <c r="F212" i="5"/>
  <c r="G212" i="5"/>
  <c r="G213" i="5"/>
  <c r="D214" i="5"/>
  <c r="F214" i="5" s="1"/>
  <c r="D215" i="5"/>
  <c r="F215" i="5" s="1"/>
  <c r="G215" i="5"/>
  <c r="D216" i="5"/>
  <c r="F216" i="5" s="1"/>
  <c r="G216" i="5"/>
  <c r="D217" i="5"/>
  <c r="F217" i="5"/>
  <c r="G217" i="5"/>
  <c r="D218" i="5"/>
  <c r="F218" i="5" s="1"/>
  <c r="G218" i="5"/>
  <c r="G219" i="5"/>
  <c r="D220" i="5"/>
  <c r="F220" i="5"/>
  <c r="G220" i="5"/>
  <c r="D221" i="5"/>
  <c r="F221" i="5"/>
  <c r="D222" i="5"/>
  <c r="F222" i="5" s="1"/>
  <c r="G222" i="5"/>
  <c r="D223" i="5"/>
  <c r="F223" i="5"/>
  <c r="D224" i="5"/>
  <c r="F224" i="5" s="1"/>
  <c r="G224" i="5"/>
  <c r="D225" i="5"/>
  <c r="F225" i="5"/>
  <c r="G225" i="5"/>
  <c r="D226" i="5"/>
  <c r="F226" i="5" s="1"/>
  <c r="G226" i="5"/>
  <c r="D227" i="5"/>
  <c r="F227" i="5"/>
  <c r="G227" i="5"/>
  <c r="G228" i="5"/>
  <c r="G229" i="5"/>
  <c r="D230" i="5"/>
  <c r="F230" i="5" s="1"/>
  <c r="D231" i="5"/>
  <c r="F231" i="5"/>
  <c r="G231" i="5"/>
  <c r="G232" i="5"/>
  <c r="D233" i="5"/>
  <c r="F233" i="5"/>
  <c r="G233" i="5"/>
  <c r="D234" i="5"/>
  <c r="F234" i="5" s="1"/>
  <c r="G234" i="5"/>
  <c r="D235" i="5"/>
  <c r="F235" i="5"/>
  <c r="G235" i="5"/>
  <c r="D236" i="5"/>
  <c r="F236" i="5"/>
  <c r="G236" i="5"/>
  <c r="D237" i="5"/>
  <c r="F237" i="5"/>
  <c r="G237" i="5"/>
  <c r="D238" i="5"/>
  <c r="F238" i="5" s="1"/>
  <c r="G238" i="5"/>
  <c r="D239" i="5"/>
  <c r="F239" i="5" s="1"/>
  <c r="G239" i="5"/>
  <c r="G240" i="5"/>
  <c r="D241" i="5"/>
  <c r="F241" i="5"/>
  <c r="G241" i="5"/>
  <c r="D242" i="5"/>
  <c r="F242" i="5" s="1"/>
  <c r="D243" i="5"/>
  <c r="F243" i="5"/>
  <c r="D244" i="5"/>
  <c r="F244" i="5"/>
  <c r="G244" i="5"/>
  <c r="D245" i="5"/>
  <c r="F245" i="5"/>
  <c r="G245" i="5"/>
  <c r="D246" i="5"/>
  <c r="F246" i="5" s="1"/>
  <c r="G246" i="5"/>
  <c r="D247" i="5"/>
  <c r="F247" i="5" s="1"/>
  <c r="G247" i="5"/>
  <c r="G248" i="5"/>
  <c r="G249" i="5"/>
  <c r="D250" i="5"/>
  <c r="F250" i="5" s="1"/>
  <c r="G250" i="5"/>
  <c r="G251" i="5"/>
  <c r="G252" i="5"/>
  <c r="D253" i="5"/>
  <c r="F253" i="5"/>
  <c r="D254" i="5"/>
  <c r="F254" i="5" s="1"/>
  <c r="G254" i="5"/>
  <c r="D255" i="5"/>
  <c r="F255" i="5" s="1"/>
  <c r="G255" i="5"/>
  <c r="D256" i="5"/>
  <c r="F256" i="5" s="1"/>
  <c r="G256" i="5"/>
  <c r="G257" i="5"/>
  <c r="D258" i="5"/>
  <c r="F258" i="5" s="1"/>
  <c r="G258" i="5"/>
  <c r="D259" i="5"/>
  <c r="F259" i="5"/>
  <c r="G259" i="5"/>
  <c r="D260" i="5"/>
  <c r="F260" i="5"/>
  <c r="D261" i="5"/>
  <c r="F261" i="5"/>
  <c r="G261" i="5"/>
  <c r="D262" i="5"/>
  <c r="F262" i="5" s="1"/>
  <c r="D263" i="5"/>
  <c r="F263" i="5"/>
  <c r="G263" i="5"/>
  <c r="D264" i="5"/>
  <c r="F264" i="5" s="1"/>
  <c r="G264" i="5"/>
  <c r="D265" i="5"/>
  <c r="F265" i="5"/>
  <c r="G265" i="5"/>
  <c r="D266" i="5"/>
  <c r="F266" i="5" s="1"/>
  <c r="G266" i="5"/>
  <c r="G267" i="5"/>
  <c r="G268" i="5"/>
  <c r="G269" i="5"/>
  <c r="D270" i="5"/>
  <c r="F270" i="5" s="1"/>
  <c r="G270" i="5"/>
  <c r="D271" i="5"/>
  <c r="F271" i="5"/>
  <c r="G271" i="5"/>
  <c r="D272" i="5"/>
  <c r="F272" i="5" s="1"/>
  <c r="G272" i="5"/>
  <c r="D273" i="5"/>
  <c r="F273" i="5"/>
  <c r="G273" i="5"/>
  <c r="D274" i="5"/>
  <c r="F274" i="5" s="1"/>
  <c r="G274" i="5"/>
  <c r="D275" i="5"/>
  <c r="F275" i="5"/>
  <c r="G275" i="5"/>
  <c r="G276" i="5"/>
  <c r="G277" i="5"/>
  <c r="D278" i="5"/>
  <c r="F278" i="5" s="1"/>
  <c r="G278" i="5"/>
  <c r="D279" i="5"/>
  <c r="F279" i="5"/>
  <c r="D280" i="5"/>
  <c r="F280" i="5" s="1"/>
  <c r="G280" i="5"/>
  <c r="D281" i="5"/>
  <c r="F281" i="5"/>
  <c r="G281" i="5"/>
  <c r="D282" i="5"/>
  <c r="F282" i="5" s="1"/>
  <c r="G282" i="5"/>
  <c r="D283" i="5"/>
  <c r="F283" i="5"/>
  <c r="G283" i="5"/>
  <c r="D284" i="5"/>
  <c r="F284" i="5"/>
  <c r="G284" i="5"/>
  <c r="G285" i="5"/>
  <c r="G286" i="5"/>
  <c r="D287" i="5"/>
  <c r="F287" i="5" s="1"/>
  <c r="G287" i="5"/>
  <c r="G288" i="5"/>
  <c r="D289" i="5"/>
  <c r="F289" i="5"/>
  <c r="G289" i="5"/>
  <c r="D290" i="5"/>
  <c r="F290" i="5" s="1"/>
  <c r="D291" i="5"/>
  <c r="F291" i="5"/>
  <c r="G291" i="5"/>
  <c r="G292" i="5"/>
  <c r="D293" i="5"/>
  <c r="F293" i="5"/>
  <c r="D294" i="5"/>
  <c r="F294" i="5" s="1"/>
  <c r="G294" i="5"/>
  <c r="D295" i="5"/>
  <c r="E295" i="5"/>
  <c r="G295" i="5"/>
  <c r="D296" i="5"/>
  <c r="F296" i="5"/>
  <c r="G296" i="5"/>
  <c r="D297" i="5"/>
  <c r="E297" i="5"/>
  <c r="F297" i="5" s="1"/>
  <c r="G297" i="5"/>
  <c r="G298" i="5"/>
  <c r="G299" i="5"/>
  <c r="D300" i="5"/>
  <c r="F300" i="5" s="1"/>
  <c r="G300" i="5"/>
  <c r="D301" i="5"/>
  <c r="F301" i="5"/>
  <c r="D302" i="5"/>
  <c r="F302" i="5"/>
  <c r="G302" i="5"/>
  <c r="D303" i="5"/>
  <c r="F303" i="5"/>
  <c r="D304" i="5"/>
  <c r="F304" i="5" s="1"/>
  <c r="G304" i="5"/>
  <c r="D305" i="5"/>
  <c r="F305" i="5" s="1"/>
  <c r="G305" i="5"/>
  <c r="D306" i="5"/>
  <c r="F306" i="5" s="1"/>
  <c r="G306" i="5"/>
  <c r="G307" i="5"/>
  <c r="D308" i="5"/>
  <c r="F308" i="5" s="1"/>
  <c r="D309" i="5"/>
  <c r="F309" i="5"/>
  <c r="G309" i="5"/>
  <c r="G310" i="5"/>
  <c r="D311" i="5"/>
  <c r="F311" i="5"/>
  <c r="G311" i="5"/>
  <c r="D312" i="5"/>
  <c r="F312" i="5" s="1"/>
  <c r="G312" i="5"/>
  <c r="D313" i="5"/>
  <c r="F313" i="5" s="1"/>
  <c r="G313" i="5"/>
  <c r="D314" i="5"/>
  <c r="F314" i="5" s="1"/>
  <c r="G314" i="5"/>
  <c r="D315" i="5"/>
  <c r="F315" i="5"/>
  <c r="G315" i="5"/>
  <c r="D316" i="5"/>
  <c r="F316" i="5" s="1"/>
  <c r="G316" i="5"/>
  <c r="D317" i="5"/>
  <c r="F317" i="5"/>
  <c r="G317" i="5"/>
  <c r="D318" i="5"/>
  <c r="F318" i="5"/>
  <c r="G318" i="5"/>
  <c r="D319" i="5"/>
  <c r="E319" i="5"/>
  <c r="F319" i="5" s="1"/>
  <c r="G319" i="5"/>
  <c r="D320" i="5"/>
  <c r="F320" i="5"/>
  <c r="G320" i="5"/>
  <c r="D321" i="5"/>
  <c r="F321" i="5" s="1"/>
  <c r="G321" i="5"/>
  <c r="D322" i="5"/>
  <c r="F322" i="5"/>
  <c r="G322" i="5"/>
  <c r="D323" i="5"/>
  <c r="F323" i="5"/>
  <c r="G323" i="5"/>
  <c r="G324" i="5"/>
  <c r="D325" i="5"/>
  <c r="F325" i="5" s="1"/>
  <c r="D326" i="5"/>
  <c r="F326" i="5" s="1"/>
  <c r="G326" i="5"/>
  <c r="G327" i="5"/>
  <c r="D328" i="5"/>
  <c r="F328" i="5"/>
  <c r="G328" i="5"/>
  <c r="D329" i="5"/>
  <c r="F329" i="5" s="1"/>
  <c r="G329" i="5"/>
  <c r="D330" i="5"/>
  <c r="E330" i="5"/>
  <c r="F330" i="5" s="1"/>
  <c r="G330" i="5"/>
  <c r="D331" i="5"/>
  <c r="F331" i="5" s="1"/>
  <c r="G331" i="5"/>
  <c r="D332" i="5"/>
  <c r="F332" i="5" s="1"/>
  <c r="G332" i="5"/>
  <c r="G333" i="5"/>
  <c r="G334" i="5"/>
  <c r="D335" i="5"/>
  <c r="F335" i="5"/>
  <c r="G335" i="5"/>
  <c r="D336" i="5"/>
  <c r="F336" i="5"/>
  <c r="G336" i="5"/>
  <c r="D337" i="5"/>
  <c r="F337" i="5"/>
  <c r="G337" i="5"/>
  <c r="D338" i="5"/>
  <c r="F338" i="5" s="1"/>
  <c r="D339" i="5"/>
  <c r="F339" i="5"/>
  <c r="G339" i="5"/>
  <c r="D340" i="5"/>
  <c r="F340" i="5" s="1"/>
  <c r="G340" i="5"/>
  <c r="D341" i="5"/>
  <c r="F341" i="5"/>
  <c r="G341" i="5"/>
  <c r="D342" i="5"/>
  <c r="F342" i="5" s="1"/>
  <c r="G342" i="5"/>
  <c r="D343" i="5"/>
  <c r="F343" i="5"/>
  <c r="D344" i="5"/>
  <c r="F344" i="5"/>
  <c r="G344" i="5"/>
  <c r="G345" i="5"/>
  <c r="D346" i="5"/>
  <c r="F346" i="5" s="1"/>
  <c r="G346" i="5"/>
  <c r="D347" i="5"/>
  <c r="F347" i="5" s="1"/>
  <c r="G347" i="5"/>
  <c r="D348" i="5"/>
  <c r="E348" i="5"/>
  <c r="F348" i="5"/>
  <c r="G348" i="5"/>
  <c r="D349" i="5"/>
  <c r="F349" i="5"/>
  <c r="G349" i="5"/>
  <c r="D350" i="5"/>
  <c r="F350" i="5"/>
  <c r="G350" i="5"/>
  <c r="D351" i="5"/>
  <c r="F351" i="5" s="1"/>
  <c r="G351" i="5"/>
  <c r="D352" i="5"/>
  <c r="F352" i="5" s="1"/>
  <c r="G352" i="5"/>
  <c r="D353" i="5"/>
  <c r="F353" i="5" s="1"/>
  <c r="G353" i="5"/>
  <c r="D354" i="5"/>
  <c r="F354" i="5"/>
  <c r="G354" i="5"/>
  <c r="D355" i="5"/>
  <c r="F355" i="5" s="1"/>
  <c r="G355" i="5"/>
  <c r="D356" i="5"/>
  <c r="F356" i="5"/>
  <c r="D357" i="5"/>
  <c r="F357" i="5"/>
  <c r="G357" i="5"/>
  <c r="D358" i="5"/>
  <c r="F358" i="5"/>
  <c r="G358" i="5"/>
  <c r="D359" i="5"/>
  <c r="F359" i="5" s="1"/>
  <c r="G359" i="5"/>
  <c r="D360" i="5"/>
  <c r="F360" i="5"/>
  <c r="G360" i="5"/>
  <c r="D361" i="5"/>
  <c r="F361" i="5" s="1"/>
  <c r="G361" i="5"/>
  <c r="D362" i="5"/>
  <c r="F362" i="5"/>
  <c r="G362" i="5"/>
  <c r="D363" i="5"/>
  <c r="F363" i="5" s="1"/>
  <c r="G363" i="5"/>
  <c r="D364" i="5"/>
  <c r="F364" i="5"/>
  <c r="G364" i="5"/>
  <c r="D365" i="5"/>
  <c r="F365" i="5"/>
  <c r="D366" i="5"/>
  <c r="F366" i="5"/>
  <c r="G366" i="5"/>
  <c r="D367" i="5"/>
  <c r="F367" i="5" s="1"/>
  <c r="G367" i="5"/>
  <c r="D368" i="5"/>
  <c r="F368" i="5" s="1"/>
  <c r="F28" i="3" s="1"/>
  <c r="G368" i="5"/>
  <c r="D369" i="5"/>
  <c r="F369" i="5" s="1"/>
  <c r="G369" i="5"/>
  <c r="D370" i="5"/>
  <c r="F370" i="5"/>
  <c r="G370" i="5"/>
  <c r="D371" i="5"/>
  <c r="F371" i="5" s="1"/>
  <c r="G371" i="5"/>
  <c r="D372" i="5"/>
  <c r="F372" i="5"/>
  <c r="D373" i="5"/>
  <c r="F373" i="5"/>
  <c r="G373" i="5"/>
  <c r="D374" i="5"/>
  <c r="F374" i="5"/>
  <c r="D375" i="5"/>
  <c r="F375" i="5" s="1"/>
  <c r="G375" i="5"/>
  <c r="D376" i="5"/>
  <c r="F376" i="5"/>
  <c r="G376" i="5"/>
  <c r="D377" i="5"/>
  <c r="F377" i="5" s="1"/>
  <c r="G377" i="5"/>
  <c r="G378" i="5"/>
  <c r="D379" i="5"/>
  <c r="F379" i="5" s="1"/>
  <c r="G379" i="5"/>
  <c r="D380" i="5"/>
  <c r="F380" i="5"/>
  <c r="G380" i="5"/>
  <c r="D381" i="5"/>
  <c r="F381" i="5"/>
  <c r="G381" i="5"/>
  <c r="D382" i="5"/>
  <c r="F382" i="5"/>
  <c r="G382" i="5"/>
  <c r="D383" i="5"/>
  <c r="F383" i="5" s="1"/>
  <c r="D384" i="5"/>
  <c r="F384" i="5" s="1"/>
  <c r="G384" i="5"/>
  <c r="D385" i="5"/>
  <c r="F385" i="5" s="1"/>
  <c r="G385" i="5"/>
  <c r="D386" i="5"/>
  <c r="F386" i="5"/>
  <c r="G386" i="5"/>
  <c r="D387" i="5"/>
  <c r="F387" i="5" s="1"/>
  <c r="G387" i="5"/>
  <c r="D388" i="5"/>
  <c r="F388" i="5"/>
  <c r="G388" i="5"/>
  <c r="D389" i="5"/>
  <c r="F389" i="5"/>
  <c r="G389" i="5"/>
  <c r="G390" i="5"/>
  <c r="D391" i="5"/>
  <c r="F391" i="5" s="1"/>
  <c r="G391" i="5"/>
  <c r="D392" i="5"/>
  <c r="F392" i="5" s="1"/>
  <c r="G392" i="5"/>
  <c r="D393" i="5"/>
  <c r="F393" i="5" s="1"/>
  <c r="G393" i="5"/>
  <c r="D394" i="5"/>
  <c r="F394" i="5"/>
  <c r="G394" i="5"/>
  <c r="D395" i="5"/>
  <c r="F395" i="5" s="1"/>
  <c r="G395" i="5"/>
  <c r="D396" i="5"/>
  <c r="F396" i="5"/>
  <c r="G396" i="5"/>
  <c r="D397" i="5"/>
  <c r="F397" i="5"/>
  <c r="G397" i="5"/>
  <c r="D398" i="5"/>
  <c r="F398" i="5"/>
  <c r="D399" i="5"/>
  <c r="F399" i="5" s="1"/>
  <c r="G399" i="5"/>
  <c r="D400" i="5"/>
  <c r="F400" i="5" s="1"/>
  <c r="G400" i="5"/>
  <c r="D401" i="5"/>
  <c r="F401" i="5" s="1"/>
  <c r="G401" i="5"/>
  <c r="G402" i="5"/>
  <c r="D403" i="5"/>
  <c r="F403" i="5" s="1"/>
  <c r="G403" i="5"/>
  <c r="D404" i="5"/>
  <c r="F404" i="5"/>
  <c r="G404" i="5"/>
  <c r="D405" i="5"/>
  <c r="F405" i="5"/>
  <c r="G405" i="5"/>
  <c r="D406" i="5"/>
  <c r="F406" i="5"/>
  <c r="G406" i="5"/>
  <c r="D407" i="5"/>
  <c r="F407" i="5" s="1"/>
  <c r="D408" i="5"/>
  <c r="F408" i="5" s="1"/>
  <c r="G408" i="5"/>
  <c r="D409" i="5"/>
  <c r="F409" i="5" s="1"/>
  <c r="G409" i="5"/>
  <c r="D410" i="5"/>
  <c r="F410" i="5"/>
  <c r="G410" i="5"/>
  <c r="D411" i="5"/>
  <c r="F411" i="5" s="1"/>
  <c r="G411" i="5"/>
  <c r="D412" i="5"/>
  <c r="F412" i="5"/>
  <c r="G412" i="5"/>
  <c r="D413" i="5"/>
  <c r="E413" i="5"/>
  <c r="F413" i="5" s="1"/>
  <c r="G413" i="5"/>
  <c r="D414" i="5"/>
  <c r="G414" i="5"/>
  <c r="D415" i="5"/>
  <c r="G415" i="5"/>
  <c r="D416" i="5"/>
  <c r="E417" i="5" s="1"/>
  <c r="F417" i="5" s="1"/>
  <c r="F416" i="5"/>
  <c r="G416" i="5"/>
  <c r="D417" i="5"/>
  <c r="G417" i="5"/>
  <c r="D418" i="5"/>
  <c r="F418" i="5" s="1"/>
  <c r="G418" i="5"/>
  <c r="D419" i="5"/>
  <c r="F419" i="5"/>
  <c r="G420" i="5"/>
  <c r="D421" i="5"/>
  <c r="F421" i="5"/>
  <c r="G421" i="5"/>
  <c r="D422" i="5"/>
  <c r="F422" i="5" s="1"/>
  <c r="G422" i="5"/>
  <c r="D423" i="5"/>
  <c r="F423" i="5" s="1"/>
  <c r="G423" i="5"/>
  <c r="D424" i="5"/>
  <c r="F424" i="5" s="1"/>
  <c r="G424" i="5"/>
  <c r="D425" i="5"/>
  <c r="F425" i="5"/>
  <c r="G425" i="5"/>
  <c r="D426" i="5"/>
  <c r="F426" i="5" s="1"/>
  <c r="G426" i="5"/>
  <c r="D427" i="5"/>
  <c r="F427" i="5"/>
  <c r="G427" i="5"/>
  <c r="D428" i="5"/>
  <c r="F428" i="5"/>
  <c r="G428" i="5"/>
  <c r="D429" i="5"/>
  <c r="F429" i="5"/>
  <c r="G429" i="5"/>
  <c r="D430" i="5"/>
  <c r="F430" i="5" s="1"/>
  <c r="G430" i="5"/>
  <c r="D431" i="5"/>
  <c r="F431" i="5"/>
  <c r="G431" i="5"/>
  <c r="D432" i="5"/>
  <c r="F432" i="5" s="1"/>
  <c r="G432" i="5"/>
  <c r="D433" i="5"/>
  <c r="F433" i="5"/>
  <c r="G433" i="5"/>
  <c r="D434" i="5"/>
  <c r="F434" i="5" s="1"/>
  <c r="G434" i="5"/>
  <c r="D435" i="5"/>
  <c r="E435" i="5"/>
  <c r="F435" i="5" s="1"/>
  <c r="G435" i="5"/>
  <c r="D436" i="5"/>
  <c r="E437" i="5" s="1"/>
  <c r="G436" i="5"/>
  <c r="D437" i="5"/>
  <c r="F437" i="5"/>
  <c r="G437" i="5"/>
  <c r="D438" i="5"/>
  <c r="F438" i="5"/>
  <c r="G438" i="5"/>
  <c r="D439" i="5"/>
  <c r="F439" i="5"/>
  <c r="G439" i="5"/>
  <c r="D440" i="5"/>
  <c r="F440" i="5" s="1"/>
  <c r="G440" i="5"/>
  <c r="D441" i="5"/>
  <c r="F441" i="5" s="1"/>
  <c r="F34" i="3" s="1"/>
  <c r="G441" i="5"/>
  <c r="D442" i="5"/>
  <c r="F442" i="5" s="1"/>
  <c r="G442" i="5"/>
  <c r="D443" i="5"/>
  <c r="F443" i="5"/>
  <c r="G443" i="5"/>
  <c r="D444" i="5"/>
  <c r="F444" i="5" s="1"/>
  <c r="G444" i="5"/>
  <c r="D445" i="5"/>
  <c r="F445" i="5"/>
  <c r="G445" i="5"/>
  <c r="D446" i="5"/>
  <c r="F446" i="5"/>
  <c r="G446" i="5"/>
  <c r="D447" i="5"/>
  <c r="F447" i="5"/>
  <c r="D448" i="5"/>
  <c r="F448" i="5" s="1"/>
  <c r="G448" i="5"/>
  <c r="D449" i="5"/>
  <c r="F449" i="5" s="1"/>
  <c r="G449" i="5"/>
  <c r="D450" i="5"/>
  <c r="F450" i="5" s="1"/>
  <c r="G450" i="5"/>
  <c r="D451" i="5"/>
  <c r="F451" i="5"/>
  <c r="G451" i="5"/>
  <c r="D452" i="5"/>
  <c r="F452" i="5" s="1"/>
  <c r="G452" i="5"/>
  <c r="D453" i="5"/>
  <c r="F453" i="5"/>
  <c r="D454" i="5"/>
  <c r="F454" i="5"/>
  <c r="G454" i="5"/>
  <c r="G455" i="5"/>
  <c r="D456" i="5"/>
  <c r="F456" i="5" s="1"/>
  <c r="G456" i="5"/>
  <c r="D457" i="5"/>
  <c r="F457" i="5" s="1"/>
  <c r="D458" i="5"/>
  <c r="F458" i="5" s="1"/>
  <c r="G458" i="5"/>
  <c r="D459" i="5"/>
  <c r="F459" i="5"/>
  <c r="G459" i="5"/>
  <c r="D460" i="5"/>
  <c r="F460" i="5" s="1"/>
  <c r="G460" i="5"/>
  <c r="D461" i="5"/>
  <c r="F461" i="5"/>
  <c r="G461" i="5"/>
  <c r="D462" i="5"/>
  <c r="F462" i="5" s="1"/>
  <c r="G462" i="5"/>
  <c r="D463" i="5"/>
  <c r="F463" i="5"/>
  <c r="G463" i="5"/>
  <c r="D464" i="5"/>
  <c r="F464" i="5" s="1"/>
  <c r="G464" i="5"/>
  <c r="D465" i="5"/>
  <c r="F465" i="5" s="1"/>
  <c r="D466" i="5"/>
  <c r="F466" i="5" s="1"/>
  <c r="G466" i="5"/>
  <c r="D467" i="5"/>
  <c r="F467" i="5"/>
  <c r="G467" i="5"/>
  <c r="D468" i="5"/>
  <c r="F468" i="5" s="1"/>
  <c r="G468" i="5"/>
  <c r="D469" i="5"/>
  <c r="F469" i="5"/>
  <c r="D470" i="5"/>
  <c r="F470" i="5" s="1"/>
  <c r="G470" i="5"/>
  <c r="D471" i="5"/>
  <c r="F471" i="5" s="1"/>
  <c r="G471" i="5"/>
  <c r="D472" i="5"/>
  <c r="F472" i="5" s="1"/>
  <c r="G472" i="5"/>
  <c r="D473" i="5"/>
  <c r="F473" i="5" s="1"/>
  <c r="G473" i="5"/>
  <c r="D474" i="5"/>
  <c r="F474" i="5" s="1"/>
  <c r="G474" i="5"/>
  <c r="D475" i="5"/>
  <c r="F475" i="5"/>
  <c r="G475" i="5"/>
  <c r="D476" i="5"/>
  <c r="F476" i="5" s="1"/>
  <c r="G476" i="5"/>
  <c r="G477" i="5"/>
  <c r="D478" i="5"/>
  <c r="F478" i="5" s="1"/>
  <c r="G478" i="5"/>
  <c r="D479" i="5"/>
  <c r="F479" i="5" s="1"/>
  <c r="D480" i="5"/>
  <c r="F480" i="5" s="1"/>
  <c r="G480" i="5"/>
  <c r="D481" i="5"/>
  <c r="F481" i="5" s="1"/>
  <c r="G481" i="5"/>
  <c r="D482" i="5"/>
  <c r="F482" i="5" s="1"/>
  <c r="G482" i="5"/>
  <c r="D483" i="5"/>
  <c r="F483" i="5"/>
  <c r="G483" i="5"/>
  <c r="D484" i="5"/>
  <c r="F484" i="5" s="1"/>
  <c r="F36" i="3" s="1"/>
  <c r="G484" i="5"/>
  <c r="D485" i="5"/>
  <c r="F485" i="5"/>
  <c r="G485" i="5"/>
  <c r="D486" i="5"/>
  <c r="F486" i="5"/>
  <c r="G486" i="5"/>
  <c r="D487" i="5"/>
  <c r="F487" i="5" s="1"/>
  <c r="D488" i="5"/>
  <c r="F488" i="5" s="1"/>
  <c r="G488" i="5"/>
  <c r="D489" i="5"/>
  <c r="F489" i="5" s="1"/>
  <c r="G489" i="5"/>
  <c r="D490" i="5"/>
  <c r="F490" i="5" s="1"/>
  <c r="G490" i="5"/>
  <c r="D491" i="5"/>
  <c r="F491" i="5"/>
  <c r="G491" i="5"/>
  <c r="D492" i="5"/>
  <c r="F492" i="5" s="1"/>
  <c r="G492" i="5"/>
  <c r="D493" i="5"/>
  <c r="F493" i="5"/>
  <c r="G493" i="5"/>
  <c r="D494" i="5"/>
  <c r="F494" i="5"/>
  <c r="G494" i="5"/>
  <c r="D495" i="5"/>
  <c r="F495" i="5"/>
  <c r="D496" i="5"/>
  <c r="F496" i="5" s="1"/>
  <c r="G496" i="5"/>
  <c r="D497" i="5"/>
  <c r="F497" i="5"/>
  <c r="G497" i="5"/>
  <c r="D498" i="5"/>
  <c r="F498" i="5" s="1"/>
  <c r="G498" i="5"/>
  <c r="D499" i="5"/>
  <c r="F499" i="5" s="1"/>
  <c r="G499" i="5"/>
  <c r="D500" i="5"/>
  <c r="F500" i="5"/>
  <c r="G500" i="5"/>
  <c r="D501" i="5"/>
  <c r="F501" i="5"/>
  <c r="G501" i="5"/>
  <c r="D502" i="5"/>
  <c r="F502" i="5" s="1"/>
  <c r="F40" i="3" s="1"/>
  <c r="G502" i="5"/>
  <c r="D503" i="5"/>
  <c r="F503" i="5" s="1"/>
  <c r="G503" i="5"/>
  <c r="D504" i="5"/>
  <c r="F504" i="5" s="1"/>
  <c r="G504" i="5"/>
  <c r="D505" i="5"/>
  <c r="F505" i="5"/>
  <c r="G505" i="5"/>
  <c r="D506" i="5"/>
  <c r="F506" i="5" s="1"/>
  <c r="G506" i="5"/>
  <c r="D507" i="5"/>
  <c r="F507" i="5" s="1"/>
  <c r="G507" i="5"/>
  <c r="D508" i="5"/>
  <c r="F508" i="5"/>
  <c r="G508" i="5"/>
  <c r="D509" i="5"/>
  <c r="F509" i="5"/>
  <c r="G509" i="5"/>
  <c r="D510" i="5"/>
  <c r="F510" i="5" s="1"/>
  <c r="G510" i="5"/>
  <c r="D511" i="5"/>
  <c r="F511" i="5"/>
  <c r="G511" i="5"/>
  <c r="D512" i="5"/>
  <c r="F512" i="5"/>
  <c r="G512" i="5"/>
  <c r="D513" i="5"/>
  <c r="F513" i="5" s="1"/>
  <c r="G513" i="5"/>
  <c r="D514" i="5"/>
  <c r="F514" i="5" s="1"/>
  <c r="G514" i="5"/>
  <c r="D515" i="5"/>
  <c r="F515" i="5"/>
  <c r="G515" i="5"/>
  <c r="D516" i="5"/>
  <c r="F516" i="5" s="1"/>
  <c r="G516" i="5"/>
  <c r="D517" i="5"/>
  <c r="F517" i="5"/>
  <c r="G517" i="5"/>
  <c r="D518" i="5"/>
  <c r="F518" i="5" s="1"/>
  <c r="G518" i="5"/>
  <c r="G2" i="3"/>
  <c r="G3" i="3"/>
  <c r="G4" i="3"/>
  <c r="G5" i="3"/>
  <c r="G6" i="3"/>
  <c r="G7" i="3"/>
  <c r="G8" i="3"/>
  <c r="G9" i="3"/>
  <c r="G10" i="3"/>
  <c r="G11" i="3"/>
  <c r="G12" i="3"/>
  <c r="G13" i="3"/>
  <c r="G14" i="3"/>
  <c r="G15" i="3"/>
  <c r="G16" i="3"/>
  <c r="F17" i="3"/>
  <c r="G17" i="3"/>
  <c r="G18" i="3"/>
  <c r="G19" i="3"/>
  <c r="G20" i="3"/>
  <c r="F21" i="3"/>
  <c r="G21" i="3"/>
  <c r="F22" i="3"/>
  <c r="G22" i="3"/>
  <c r="F23" i="3"/>
  <c r="G23" i="3"/>
  <c r="G24" i="3"/>
  <c r="G25" i="3"/>
  <c r="G26" i="3"/>
  <c r="G27" i="3"/>
  <c r="G28" i="3"/>
  <c r="G29" i="3"/>
  <c r="F30" i="3"/>
  <c r="G30" i="3"/>
  <c r="F31" i="3"/>
  <c r="G31" i="3"/>
  <c r="F32" i="3"/>
  <c r="G32" i="3"/>
  <c r="G33" i="3"/>
  <c r="G34" i="3"/>
  <c r="G35" i="3"/>
  <c r="G36" i="3"/>
  <c r="G37" i="3"/>
  <c r="G38" i="3"/>
  <c r="G39" i="3"/>
  <c r="G40" i="3"/>
  <c r="G41" i="3"/>
  <c r="B42" i="3"/>
  <c r="F42" i="3"/>
  <c r="G42" i="3"/>
  <c r="B43" i="3"/>
  <c r="F43" i="3"/>
  <c r="G43" i="3"/>
  <c r="B44" i="3"/>
  <c r="F44" i="3"/>
  <c r="G44" i="3"/>
  <c r="B45" i="3"/>
  <c r="F45" i="3"/>
  <c r="G45" i="3"/>
  <c r="B46" i="3"/>
  <c r="F46" i="3"/>
  <c r="G46" i="3"/>
  <c r="B47" i="3"/>
  <c r="F47" i="3"/>
  <c r="G47" i="3"/>
  <c r="B48" i="3"/>
  <c r="F48" i="3"/>
  <c r="G48" i="3"/>
  <c r="B49" i="3"/>
  <c r="F49" i="3"/>
  <c r="G49" i="3"/>
  <c r="B50" i="3"/>
  <c r="F50" i="3"/>
  <c r="G50" i="3"/>
  <c r="B51" i="3"/>
  <c r="F51" i="3"/>
  <c r="G51" i="3"/>
  <c r="B52" i="3"/>
  <c r="F52" i="3"/>
  <c r="G52" i="3"/>
  <c r="B53" i="3"/>
  <c r="F53" i="3"/>
  <c r="G53" i="3"/>
  <c r="B54" i="3"/>
  <c r="F54" i="3"/>
  <c r="G54" i="3"/>
  <c r="B55" i="3"/>
  <c r="F55" i="3"/>
  <c r="G55" i="3"/>
  <c r="B56" i="3"/>
  <c r="F56" i="3"/>
  <c r="G56" i="3"/>
  <c r="B57" i="3"/>
  <c r="F57" i="3"/>
  <c r="G57" i="3"/>
  <c r="B58" i="3"/>
  <c r="G58" i="3"/>
  <c r="B59" i="3"/>
  <c r="F59" i="3"/>
  <c r="G59" i="3"/>
  <c r="B60" i="3"/>
  <c r="F60" i="3"/>
  <c r="G60" i="3"/>
  <c r="B61" i="3"/>
  <c r="F61" i="3"/>
  <c r="G61" i="3"/>
  <c r="B62" i="3"/>
  <c r="F62" i="3"/>
  <c r="G62" i="3"/>
  <c r="B63" i="3"/>
  <c r="F63" i="3"/>
  <c r="G63" i="3"/>
  <c r="B64" i="3"/>
  <c r="F64" i="3"/>
  <c r="G64" i="3"/>
  <c r="B65" i="3"/>
  <c r="F65" i="3"/>
  <c r="G65" i="3"/>
  <c r="B66" i="3"/>
  <c r="F66" i="3"/>
  <c r="G66" i="3"/>
  <c r="B67" i="3"/>
  <c r="F67" i="3"/>
  <c r="G67" i="3"/>
  <c r="B68" i="3"/>
  <c r="F68" i="3"/>
  <c r="G68" i="3"/>
  <c r="B69" i="3"/>
  <c r="F69" i="3"/>
  <c r="G69" i="3"/>
  <c r="B70" i="3"/>
  <c r="F70" i="3"/>
  <c r="G70" i="3"/>
  <c r="B71" i="3"/>
  <c r="F71" i="3"/>
  <c r="G71" i="3"/>
  <c r="B72" i="3"/>
  <c r="F72" i="3"/>
  <c r="G72" i="3"/>
  <c r="B73" i="3"/>
  <c r="F73" i="3"/>
  <c r="G73" i="3"/>
  <c r="B74" i="3"/>
  <c r="F74" i="3"/>
  <c r="G74" i="3"/>
  <c r="B75" i="3"/>
  <c r="F75" i="3"/>
  <c r="G75" i="3"/>
  <c r="B76" i="3"/>
  <c r="F76" i="3"/>
  <c r="G76" i="3"/>
  <c r="B77" i="3"/>
  <c r="F77" i="3"/>
  <c r="G77" i="3"/>
  <c r="B78" i="3"/>
  <c r="F78" i="3"/>
  <c r="G78" i="3"/>
  <c r="B79" i="3"/>
  <c r="F79" i="3"/>
  <c r="G79" i="3"/>
  <c r="B80" i="3"/>
  <c r="F80" i="3"/>
  <c r="G80" i="3"/>
  <c r="B81" i="3"/>
  <c r="F81" i="3"/>
  <c r="G81" i="3"/>
  <c r="B82" i="3"/>
  <c r="F82" i="3"/>
  <c r="G82" i="3"/>
  <c r="B83" i="3"/>
  <c r="F83" i="3"/>
  <c r="G83" i="3"/>
  <c r="B84" i="3"/>
  <c r="F84" i="3"/>
  <c r="G84" i="3"/>
  <c r="B85" i="3"/>
  <c r="F85" i="3"/>
  <c r="G85" i="3"/>
  <c r="B86" i="3"/>
  <c r="F86" i="3"/>
  <c r="G86" i="3"/>
  <c r="B87" i="3"/>
  <c r="F87" i="3"/>
  <c r="G87" i="3"/>
  <c r="B88" i="3"/>
  <c r="F88" i="3"/>
  <c r="G88" i="3"/>
  <c r="B89" i="3"/>
  <c r="F89" i="3"/>
  <c r="G89" i="3"/>
  <c r="B90" i="3"/>
  <c r="G90" i="3"/>
  <c r="B91" i="3"/>
  <c r="F91" i="3"/>
  <c r="G91" i="3"/>
  <c r="B92" i="3"/>
  <c r="F92" i="3"/>
  <c r="G92" i="3"/>
  <c r="B93" i="3"/>
  <c r="F93" i="3"/>
  <c r="G93" i="3"/>
  <c r="B94" i="3"/>
  <c r="F94" i="3"/>
  <c r="G94" i="3"/>
  <c r="B95" i="3"/>
  <c r="F95" i="3"/>
  <c r="G95" i="3"/>
  <c r="B96" i="3"/>
  <c r="F96" i="3"/>
  <c r="G96" i="3"/>
  <c r="B97" i="3"/>
  <c r="F97" i="3"/>
  <c r="G97" i="3"/>
  <c r="B98" i="3"/>
  <c r="G98" i="3"/>
  <c r="B99" i="3"/>
  <c r="F99" i="3"/>
  <c r="G99" i="3"/>
  <c r="B100" i="3"/>
  <c r="F100" i="3"/>
  <c r="G100" i="3"/>
  <c r="B101" i="3"/>
  <c r="G101" i="3"/>
  <c r="B102" i="3"/>
  <c r="F102" i="3"/>
  <c r="G102" i="3"/>
  <c r="B103" i="3"/>
  <c r="F103" i="3"/>
  <c r="G103" i="3"/>
  <c r="B104" i="3"/>
  <c r="F104" i="3"/>
  <c r="G104" i="3"/>
  <c r="B105" i="3"/>
  <c r="F105" i="3"/>
  <c r="G105" i="3"/>
  <c r="B106" i="3"/>
  <c r="G106" i="3"/>
  <c r="B107" i="3"/>
  <c r="F107" i="3"/>
  <c r="G107" i="3"/>
  <c r="B108" i="3"/>
  <c r="F108" i="3"/>
  <c r="G108" i="3"/>
  <c r="B109" i="3"/>
  <c r="G109" i="3"/>
  <c r="B110" i="3"/>
  <c r="F110" i="3"/>
  <c r="G110" i="3"/>
  <c r="B111" i="3"/>
  <c r="F111" i="3"/>
  <c r="G111" i="3"/>
  <c r="B112" i="3"/>
  <c r="G112" i="3"/>
  <c r="B113" i="3"/>
  <c r="G113" i="3"/>
  <c r="B114" i="3"/>
  <c r="F114" i="3"/>
  <c r="G114" i="3"/>
  <c r="B115" i="3"/>
  <c r="F115" i="3"/>
  <c r="G115" i="3"/>
  <c r="B116" i="3"/>
  <c r="F116" i="3"/>
  <c r="G116" i="3"/>
  <c r="B117" i="3"/>
  <c r="F117" i="3"/>
  <c r="G117" i="3"/>
  <c r="B118" i="3"/>
  <c r="F118" i="3"/>
  <c r="G118" i="3"/>
  <c r="B119" i="3"/>
  <c r="F119" i="3"/>
  <c r="G119" i="3"/>
  <c r="B120" i="3"/>
  <c r="F120" i="3"/>
  <c r="G120" i="3"/>
  <c r="B121" i="3"/>
  <c r="F121" i="3"/>
  <c r="G121" i="3"/>
  <c r="B122" i="3"/>
  <c r="F122" i="3"/>
  <c r="G122" i="3"/>
  <c r="B123" i="3"/>
  <c r="F123" i="3"/>
  <c r="G123" i="3"/>
  <c r="B124" i="3"/>
  <c r="F124" i="3"/>
  <c r="G124" i="3"/>
  <c r="F12" i="1"/>
  <c r="H12" i="1"/>
  <c r="G17" i="1"/>
  <c r="H18" i="1"/>
  <c r="F41" i="3" l="1"/>
  <c r="F38" i="3"/>
  <c r="F37" i="3"/>
  <c r="E93" i="5"/>
  <c r="D286" i="5"/>
  <c r="F286" i="5" s="1"/>
  <c r="F24" i="3" s="1"/>
  <c r="D210" i="5"/>
  <c r="F210" i="5" s="1"/>
  <c r="D115" i="5"/>
  <c r="F115" i="5" s="1"/>
  <c r="D160" i="5"/>
  <c r="F160" i="5" s="1"/>
  <c r="D252" i="5"/>
  <c r="F252" i="5" s="1"/>
  <c r="D292" i="5"/>
  <c r="F292" i="5" s="1"/>
  <c r="D310" i="5"/>
  <c r="F310" i="5" s="1"/>
  <c r="F3" i="3" s="1"/>
  <c r="D420" i="5"/>
  <c r="F420" i="5" s="1"/>
  <c r="F14" i="3" s="1"/>
  <c r="D145" i="5"/>
  <c r="F145" i="5" s="1"/>
  <c r="F27" i="3" s="1"/>
  <c r="D213" i="5"/>
  <c r="F213" i="5" s="1"/>
  <c r="D345" i="5"/>
  <c r="F345" i="5" s="1"/>
  <c r="F10" i="3" s="1"/>
  <c r="D195" i="5"/>
  <c r="F195" i="5" s="1"/>
  <c r="F5" i="3" s="1"/>
  <c r="D232" i="5"/>
  <c r="F232" i="5" s="1"/>
  <c r="D288" i="5"/>
  <c r="F288" i="5" s="1"/>
  <c r="F25" i="3" s="1"/>
  <c r="D327" i="5"/>
  <c r="F327" i="5" s="1"/>
  <c r="F9" i="3" s="1"/>
  <c r="D135" i="5"/>
  <c r="F135" i="5" s="1"/>
  <c r="D177" i="5"/>
  <c r="F177" i="5" s="1"/>
  <c r="F4" i="3" s="1"/>
  <c r="D251" i="5"/>
  <c r="F251" i="5" s="1"/>
  <c r="F65" i="5"/>
  <c r="F101" i="3" s="1"/>
  <c r="D277" i="5"/>
  <c r="F277" i="5" s="1"/>
  <c r="D240" i="5"/>
  <c r="F240" i="5" s="1"/>
  <c r="D299" i="5"/>
  <c r="F299" i="5" s="1"/>
  <c r="D228" i="5"/>
  <c r="F228" i="5" s="1"/>
  <c r="D268" i="5"/>
  <c r="F268" i="5" s="1"/>
  <c r="D192" i="5"/>
  <c r="F192" i="5" s="1"/>
  <c r="D229" i="5"/>
  <c r="F229" i="5" s="1"/>
  <c r="D285" i="5"/>
  <c r="F285" i="5" s="1"/>
  <c r="D324" i="5"/>
  <c r="F324" i="5" s="1"/>
  <c r="D174" i="5"/>
  <c r="F174" i="5" s="1"/>
  <c r="D248" i="5"/>
  <c r="F248" i="5" s="1"/>
  <c r="D267" i="5"/>
  <c r="F267" i="5" s="1"/>
  <c r="D157" i="5"/>
  <c r="F157" i="5" s="1"/>
  <c r="D307" i="5"/>
  <c r="F307" i="5" s="1"/>
  <c r="D276" i="5"/>
  <c r="F276" i="5" s="1"/>
  <c r="F22" i="5"/>
  <c r="F58" i="3" s="1"/>
  <c r="D390" i="5"/>
  <c r="F390" i="5" s="1"/>
  <c r="F11" i="3" s="1"/>
  <c r="D298" i="5"/>
  <c r="F298" i="5" s="1"/>
  <c r="D183" i="5"/>
  <c r="F183" i="5" s="1"/>
  <c r="D257" i="5"/>
  <c r="F257" i="5" s="1"/>
  <c r="D333" i="5"/>
  <c r="F333" i="5" s="1"/>
  <c r="D378" i="5"/>
  <c r="F378" i="5" s="1"/>
  <c r="F12" i="3" s="1"/>
  <c r="D402" i="5"/>
  <c r="F402" i="5" s="1"/>
  <c r="G130" i="5"/>
  <c r="G168" i="5"/>
  <c r="G221" i="5"/>
  <c r="G119" i="5"/>
  <c r="G140" i="5"/>
  <c r="G151" i="5"/>
  <c r="G279" i="5"/>
  <c r="G242" i="5"/>
  <c r="G301" i="5"/>
  <c r="G262" i="5"/>
  <c r="G338" i="5"/>
  <c r="G383" i="5"/>
  <c r="G407" i="5"/>
  <c r="G223" i="5"/>
  <c r="G457" i="5"/>
  <c r="G116" i="5"/>
  <c r="G153" i="5"/>
  <c r="G303" i="5"/>
  <c r="G447" i="5"/>
  <c r="G479" i="5"/>
  <c r="G495" i="5"/>
  <c r="G206" i="5"/>
  <c r="G356" i="5"/>
  <c r="G372" i="5"/>
  <c r="G453" i="5"/>
  <c r="G469" i="5"/>
  <c r="G365" i="5"/>
  <c r="D334" i="5"/>
  <c r="F334" i="5" s="1"/>
  <c r="F101" i="5"/>
  <c r="F29" i="3" s="1"/>
  <c r="F295" i="5"/>
  <c r="D202" i="5"/>
  <c r="F202" i="5" s="1"/>
  <c r="D126" i="5"/>
  <c r="F126" i="5" s="1"/>
  <c r="F54" i="5"/>
  <c r="F90" i="3" s="1"/>
  <c r="D455" i="5"/>
  <c r="F455" i="5" s="1"/>
  <c r="F35" i="3" s="1"/>
  <c r="D477" i="5"/>
  <c r="F477" i="5" s="1"/>
  <c r="F39" i="3" s="1"/>
  <c r="F436" i="5"/>
  <c r="E415" i="5"/>
  <c r="F415" i="5" s="1"/>
  <c r="F414" i="5"/>
  <c r="F13" i="3" s="1"/>
  <c r="F166" i="5"/>
  <c r="F73" i="5"/>
  <c r="F109" i="3" s="1"/>
  <c r="D269" i="5"/>
  <c r="F269" i="5" s="1"/>
  <c r="F18" i="3" s="1"/>
  <c r="D112" i="5"/>
  <c r="F112" i="5" s="1"/>
  <c r="F26" i="3" s="1"/>
  <c r="D249" i="5"/>
  <c r="F249" i="5" s="1"/>
  <c r="F19" i="3" s="1"/>
  <c r="G193" i="5"/>
  <c r="G230" i="5"/>
  <c r="G325" i="5"/>
  <c r="G465" i="5"/>
  <c r="G158" i="5"/>
  <c r="G290" i="5"/>
  <c r="G308" i="5"/>
  <c r="G374" i="5"/>
  <c r="G398" i="5"/>
  <c r="G487" i="5"/>
  <c r="G124" i="5"/>
  <c r="G143" i="5"/>
  <c r="G343" i="5"/>
  <c r="G419" i="5"/>
  <c r="D165" i="5"/>
  <c r="F165" i="5" s="1"/>
  <c r="D149" i="5"/>
  <c r="F149" i="5" s="1"/>
  <c r="G114" i="5"/>
  <c r="F77" i="5"/>
  <c r="F112" i="3" s="1"/>
  <c r="G293" i="5"/>
  <c r="G253" i="5"/>
  <c r="D219" i="5"/>
  <c r="F219" i="5" s="1"/>
  <c r="G161" i="5"/>
  <c r="D127" i="5"/>
  <c r="F127" i="5" s="1"/>
  <c r="D182" i="5"/>
  <c r="F182" i="5" s="1"/>
  <c r="G134" i="5"/>
  <c r="D200" i="5"/>
  <c r="F200" i="5" s="1"/>
  <c r="D137" i="5"/>
  <c r="F137" i="5" s="1"/>
  <c r="D129" i="5"/>
  <c r="F129" i="5" s="1"/>
  <c r="G214" i="5"/>
  <c r="F15" i="3" l="1"/>
  <c r="D91" i="5"/>
  <c r="F6" i="3"/>
  <c r="F93" i="5"/>
  <c r="E91" i="5"/>
  <c r="F8" i="3"/>
  <c r="F2" i="3"/>
  <c r="F16" i="3"/>
  <c r="F7" i="3"/>
  <c r="F20" i="3" l="1"/>
  <c r="F9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Claudio</author>
  </authors>
  <commentList>
    <comment ref="D1" authorId="0" shapeId="0" xr:uid="{00000000-0006-0000-0900-000001000000}">
      <text>
        <r>
          <rPr>
            <b/>
            <sz val="9"/>
            <color indexed="81"/>
            <rFont val="Tahoma"/>
            <family val="2"/>
          </rPr>
          <t>Claudio:</t>
        </r>
        <r>
          <rPr>
            <sz val="9"/>
            <color indexed="81"/>
            <rFont val="Tahoma"/>
            <family val="2"/>
          </rPr>
          <t xml:space="preserve">
Respecto 1 11 18 se agrega 7.2 % y 13 %</t>
        </r>
      </text>
    </comment>
  </commentList>
</comments>
</file>

<file path=xl/sharedStrings.xml><?xml version="1.0" encoding="utf-8"?>
<sst xmlns="http://schemas.openxmlformats.org/spreadsheetml/2006/main" count="4973" uniqueCount="645">
  <si>
    <t>http://cecha.org.ar/site/index.php/esncuastas-y-consultas/</t>
  </si>
  <si>
    <t>(Evolucion del precio de los combustibles)</t>
  </si>
  <si>
    <t>http://cecha.org.ar</t>
  </si>
  <si>
    <t>0,20 Ltr/Km</t>
  </si>
  <si>
    <t>Valor Nafta Super</t>
  </si>
  <si>
    <t>Combustible $</t>
  </si>
  <si>
    <t>ADICIONAL TRASLADO Y UBICACIÓN DE OBRA</t>
  </si>
  <si>
    <t>localidad de obra.</t>
  </si>
  <si>
    <t>NPA</t>
  </si>
  <si>
    <t>ElectroTotal</t>
  </si>
  <si>
    <t>Solo se aplica a COVID - Personal inmovilizado en la</t>
  </si>
  <si>
    <t>Horas caídas por día</t>
  </si>
  <si>
    <t>RECURSOS SOLICITADOS</t>
  </si>
  <si>
    <t>Techfar-Tel</t>
  </si>
  <si>
    <t>desayuno, "almuerzo" y "cena" del CCT de FOESSITRA</t>
  </si>
  <si>
    <t>300 NET</t>
  </si>
  <si>
    <t>Monto de viático con un tope equivalente a los ítems</t>
  </si>
  <si>
    <t>Pensión diaria</t>
  </si>
  <si>
    <t>Pittella E Hijos S.A.</t>
  </si>
  <si>
    <t>1016936</t>
  </si>
  <si>
    <t>factura.</t>
  </si>
  <si>
    <t>TAILORED SERVICES PROYECTOS ESPECIA</t>
  </si>
  <si>
    <t>Gobierno, verificado telefónicamente por CPI, con aval de</t>
  </si>
  <si>
    <t>Wilion Conte &amp;  Asociados</t>
  </si>
  <si>
    <t>FOESSITRA para habitación single, o lugar indicado por el</t>
  </si>
  <si>
    <t>Lizarraga Carolina</t>
  </si>
  <si>
    <t>tope equivalente al ítem alojamiento según CCT de</t>
  </si>
  <si>
    <t>ANNESE VICTOR ANGEL</t>
  </si>
  <si>
    <t>Costo del alojamiento gestionado por el proveedor con un</t>
  </si>
  <si>
    <t>Alojamiento diario</t>
  </si>
  <si>
    <t>Pronetba</t>
  </si>
  <si>
    <t>Valor de Factura presentada por el proveedor (cada test)</t>
  </si>
  <si>
    <t>Hisopado</t>
  </si>
  <si>
    <t>3GLA Networks</t>
  </si>
  <si>
    <t>Valores</t>
  </si>
  <si>
    <t>Conceptos a reconocer por persona</t>
  </si>
  <si>
    <t>Restricción</t>
  </si>
  <si>
    <t>Servicio</t>
  </si>
  <si>
    <t>Hana</t>
  </si>
  <si>
    <t>NPA HANA</t>
  </si>
  <si>
    <t>Proveedor</t>
  </si>
  <si>
    <t>Teams 13 Julio</t>
  </si>
  <si>
    <t>Parametrizado</t>
  </si>
  <si>
    <t>UN</t>
  </si>
  <si>
    <t>CERT.ENLACE.FO.PI_HASTA.72.PELOS</t>
  </si>
  <si>
    <t>CERT.ENLACE.FO.PI_DE.72.HASTA.144.PELOS</t>
  </si>
  <si>
    <t>HRA</t>
  </si>
  <si>
    <t>AYUDANTE DE OBRA – PLANTA INTERNA</t>
  </si>
  <si>
    <t>KM</t>
  </si>
  <si>
    <t>TRASLADO MATERIALES P.I. – PORTE ALTO</t>
  </si>
  <si>
    <t>TRASLADO MATERIALES P.I. – PORTE MEDIO</t>
  </si>
  <si>
    <t>TRASLADO MATERIALES P.I. – PORTE MENOR</t>
  </si>
  <si>
    <t>CERTIFICACIÓN ENLACE FO PLANTA INTERNA</t>
  </si>
  <si>
    <t>CERTIFICACIÓN VINCULO FO PLANTA INTERNA</t>
  </si>
  <si>
    <t>TENDIDO CAB RG-59 ESTRUC RACK P/INTERNA</t>
  </si>
  <si>
    <t>TENDIDO CAB RG-59 ESTRUC BJA P/INTERNA</t>
  </si>
  <si>
    <t>TENDIDO CAB MINICO ESTRUC RACK P/INTERNA</t>
  </si>
  <si>
    <t>TENDIDO CAB MINICO ESTRUC BJA P/INTERNA</t>
  </si>
  <si>
    <t>M2</t>
  </si>
  <si>
    <t>RELEVAMIENTO Y DOCUMENTACIÓN PI</t>
  </si>
  <si>
    <t>PREPARAR RACK 900 MM O MENOR P/INTERNA</t>
  </si>
  <si>
    <t>PREPARAR RACK 1000 MM O MAYOR P/INTERNA</t>
  </si>
  <si>
    <t>PREPARAR ACRÍLICO MATRIZ CMTS P/INTERNA</t>
  </si>
  <si>
    <t>Vinculación Mecánica</t>
  </si>
  <si>
    <t>PASO DE MURO CON CAÑO</t>
  </si>
  <si>
    <t>PASO DE MURO CON BANDEJA</t>
  </si>
  <si>
    <t>PASO DE LOSA</t>
  </si>
  <si>
    <t>ORGANIZAR CABLES BASTIDOR VER P/INTERNA</t>
  </si>
  <si>
    <t>ORGANIZAR CABLES BASTIDOR HOR P/INTERNA</t>
  </si>
  <si>
    <t>ORGANIZAR CAB BASTI VER HD PAS P/INTERNA</t>
  </si>
  <si>
    <t>ORGANIZAR CAB BASTI VER HD ACT P/INTERNA</t>
  </si>
  <si>
    <t>ORGANIZAR CAB BASTI VER ACT P/INTERNA</t>
  </si>
  <si>
    <t>ORGANIZAR CAB BASTI TECHNETIK P/INTERNA</t>
  </si>
  <si>
    <t>IZADO DE MATERIALES</t>
  </si>
  <si>
    <t>Montaje</t>
  </si>
  <si>
    <t>INSTALACIÓN TABLERO GRANDE</t>
  </si>
  <si>
    <t>INSTALACIÓN TABLERO CHICO</t>
  </si>
  <si>
    <t>INSTALACIÓN SENSOR, BOTON, CAMARA, ETC</t>
  </si>
  <si>
    <t>INSTALACIÓN PISO TÉCNICO COMPLETO</t>
  </si>
  <si>
    <t>M</t>
  </si>
  <si>
    <t>INSTALACIÓN PERFIL OLMAR SUSPENDIDO</t>
  </si>
  <si>
    <t>Vinculación UTP</t>
  </si>
  <si>
    <t>INSTALACIÓN PATCHERA X JACK</t>
  </si>
  <si>
    <t>Vinculación FO</t>
  </si>
  <si>
    <t>INSTALACIÓN MULTIPATCH MPO(72) P/INTERNA</t>
  </si>
  <si>
    <t>INSTALACIÓN MULTIPATCH MPO(48) P/INTERNA</t>
  </si>
  <si>
    <t>INSTALACIÓN MULTIPATCH MPO(36 )P/INTERNA</t>
  </si>
  <si>
    <t>INSTALACIÓN MULTIPATCH MPO(24) P/INTERNA</t>
  </si>
  <si>
    <t>INSTALACIÓN MULTIPATCH MPO(144)P/INTERNA</t>
  </si>
  <si>
    <t>INSTALACIÓN MULTIPATCH MPO(12) P/INTERNA</t>
  </si>
  <si>
    <t>INSTALACIÓN MULTIPATCH FO (12) P/INTERNA</t>
  </si>
  <si>
    <t>INSTALACIÓN E IMPACTADO DE 6 UTP</t>
  </si>
  <si>
    <t>INSTALACIÓN DE CAÑO DAISA RECTO</t>
  </si>
  <si>
    <t>INSTALACIÓN DE CABLECANAL O ZÓCALOCANAL</t>
  </si>
  <si>
    <t>INSTALACIÓN CURVA C/CUPLAS</t>
  </si>
  <si>
    <t>INSTALACIÓN CRUZ O T SUSPENDIDA</t>
  </si>
  <si>
    <t>INSTALACIÓN BOCA UTP DOBLE</t>
  </si>
  <si>
    <t>INST. DE BANDEJA RANURADA P/INTERNA</t>
  </si>
  <si>
    <t>INST. DE BANDEJA ESCALERA P/INTERNA</t>
  </si>
  <si>
    <t>INST. CAJA DAISA S/DERIVACIÓN PARED</t>
  </si>
  <si>
    <t>INST. CAJA DAISA C/DERIVACIÓN PARED</t>
  </si>
  <si>
    <t>INST. ACCESORIOS BJA RANURADAS P/INTERNA</t>
  </si>
  <si>
    <t>INST. ACCESORIOS BJA ESCALERA P/INTERNA</t>
  </si>
  <si>
    <t>Cableado RX o TX FO</t>
  </si>
  <si>
    <t>Cableado CMTS</t>
  </si>
  <si>
    <t>Energizar Rack</t>
  </si>
  <si>
    <t>INST. 2 CANALES ENERGÍA RACK/CABLE/PAT</t>
  </si>
  <si>
    <t>Ingreso FO</t>
  </si>
  <si>
    <t>EMPALME POR FUSIÓN FO EN PLANTA INTERNA</t>
  </si>
  <si>
    <t>DOBLADO DE CAÑO DAISA</t>
  </si>
  <si>
    <t>Desmonte</t>
  </si>
  <si>
    <t>P</t>
  </si>
  <si>
    <t>DESMONTE TENDIDOS</t>
  </si>
  <si>
    <t>DESMONTE INSTALACIONES</t>
  </si>
  <si>
    <t>DESMONTE BANDEJA Y ACCESORIOS P/INTERNA</t>
  </si>
  <si>
    <t>COLOCAR TECHNETIX - PLANTA INTERNA</t>
  </si>
  <si>
    <t>COLOCAR SEPARADOR HORIZONTAL P/INTERNA</t>
  </si>
  <si>
    <t>COLOCAR PASIVOS HD - PLANTA INTERNA</t>
  </si>
  <si>
    <t>COLOCAR PASIVOS BD - PLANTA INTERNA</t>
  </si>
  <si>
    <t>COLOCAR BASTIDOR VERTICAL - P/INTERNA</t>
  </si>
  <si>
    <t>COLOCAR BASTIDOR HORIZONTAL - P/INTERNA</t>
  </si>
  <si>
    <t>COLOCAR BASTI VERTICAL ACTIVO P/INTERNA</t>
  </si>
  <si>
    <t>COLOCAR BASTI VER HD PASIVO P/INTERNA</t>
  </si>
  <si>
    <t>COLOCAR BASTI VER HD ACTIVO P/INTERNA</t>
  </si>
  <si>
    <t>Cableado Eléctrico</t>
  </si>
  <si>
    <t>CABLEADO X METRO INSTALADO 3 O MAS</t>
  </si>
  <si>
    <t>CABLEADO X METRO INSTALADO 2</t>
  </si>
  <si>
    <t>CABLEADO X METRO INSTALADO 1</t>
  </si>
  <si>
    <t>CABLEADO (MAYOR A 10 MM) P/UN Y P/M.</t>
  </si>
  <si>
    <t>ARMADO DE FIBER GUIDE</t>
  </si>
  <si>
    <t>ARMADO DE CABLE DE CONEX RG-59 P/INTERNA</t>
  </si>
  <si>
    <t>ARMADO CAB DE CONEX MINICOAXIL P/INTERNA</t>
  </si>
  <si>
    <t>ADICIONAL MULTIPATCH MPO/FO P/INTERNA</t>
  </si>
  <si>
    <t>ADICIONAL INST E IMPACTADO C/ 6 UTP ADIC</t>
  </si>
  <si>
    <t>ADICIONAL CAÑO DAISA POR BORDEO</t>
  </si>
  <si>
    <t>ADICIONAL CAÑO DAISA (TECHO O BAJO PISO)</t>
  </si>
  <si>
    <t>ADICIONAL CAJA DAISA (TECHO O BAJO PISO)</t>
  </si>
  <si>
    <t>ADIC BJA. ACCESORIOS P/TÉCNICO P/INTERNA</t>
  </si>
  <si>
    <t>ACOPLE CAÑO DAISA 7/8" SOBRE ALA BJA.</t>
  </si>
  <si>
    <t>ACONDICIONADO DE LOCAL PLANTA INTERNA</t>
  </si>
  <si>
    <t>Acceso FTTH</t>
  </si>
  <si>
    <t>Unidad</t>
  </si>
  <si>
    <t>NK1V48</t>
  </si>
  <si>
    <t>Rack para 1 OLT Nokia, con energización en 48 Vcc - 10 metros al ACC3</t>
  </si>
  <si>
    <t>5015247</t>
  </si>
  <si>
    <t>NK2V48</t>
  </si>
  <si>
    <t>Rack para 2 OLT Nokia, con energización en 48 Vcc - 10 metros al ACC3</t>
  </si>
  <si>
    <t>NK1V220</t>
  </si>
  <si>
    <t>Rack para 1 OLT Nokia, con energización en 220 V</t>
  </si>
  <si>
    <t>NK2V220</t>
  </si>
  <si>
    <t>Rack para 2 OLT Nokia, con energización en 220 V</t>
  </si>
  <si>
    <t>HW1V48</t>
  </si>
  <si>
    <t>Rack para 1 OLT Huawei, con energización en 48 Vcc - 10 metros al ACC3</t>
  </si>
  <si>
    <t>HW2V48</t>
  </si>
  <si>
    <t>Rack para 2 OLT Huawei, con energización en 48 Vcc - 10 metros al ACC3</t>
  </si>
  <si>
    <t>HW1V220</t>
  </si>
  <si>
    <t>Rack para 1 OLT Huawei, con energización en 220 V</t>
  </si>
  <si>
    <t>HW2V220</t>
  </si>
  <si>
    <t>Rack para 2 OLT Huawei, con energización en 220 V</t>
  </si>
  <si>
    <t>Metro</t>
  </si>
  <si>
    <t>Caño Bjo Piso/Techo</t>
  </si>
  <si>
    <t>INSTALACIÓN Bjo Piso/Techo DE CAÑO DAISA RECTO CON ABRAZADERA BC078L</t>
  </si>
  <si>
    <t>ACC Escal Bjo Piso</t>
  </si>
  <si>
    <t>INSTALACIÓN Bjo Piso DE CURVA O DERIVACIÓN EN BANDEJAS TIPO ESCALERA PLANTA INTERNA</t>
  </si>
  <si>
    <t>Acc Ranur Bjo Piso</t>
  </si>
  <si>
    <t>INSTALACIÓN Bjo Piso DE CURVA O DERIVACIÓN EN BANDEJAS RANURADAS PLANTA INTERNA</t>
  </si>
  <si>
    <t>Bda Escal Bjo Piso</t>
  </si>
  <si>
    <t>INSTALACIÓN Bjo Piso DE BANDEJA  TIPO ESCALERA PLANTA INTERNA</t>
  </si>
  <si>
    <t>Bda Ranur Bjo Piso</t>
  </si>
  <si>
    <t>INSTALACIÓN Bjo Piso DE BANDEJA  RANURADA PLANTA INTERNA</t>
  </si>
  <si>
    <t>Vinculación Cableados</t>
  </si>
  <si>
    <t>Rack 16 CH Ana</t>
  </si>
  <si>
    <t>Cableado rack cabezal Analogico (16 CH x Rack)</t>
  </si>
  <si>
    <t>AC 64 SD</t>
  </si>
  <si>
    <t>Racks Autocontenido CCAP 64 segmentos SD (1,5 racks)</t>
  </si>
  <si>
    <t>Rack AC Legacy</t>
  </si>
  <si>
    <t>Rack Autocontenido Legacy</t>
  </si>
  <si>
    <t>Cables RX-MTZ (96)</t>
  </si>
  <si>
    <t>Cables de Rx a Matriz (96)</t>
  </si>
  <si>
    <t>Cables RX-MTZ (120)</t>
  </si>
  <si>
    <t>Cables de Rx a Matriz (120)</t>
  </si>
  <si>
    <t>Set 48 UTP</t>
  </si>
  <si>
    <t>Instalacion e impactado de 48 UTP</t>
  </si>
  <si>
    <t>Set 36 UTP</t>
  </si>
  <si>
    <t>Instalacion e impactado de 36 UTP</t>
  </si>
  <si>
    <t>Set 24 UTP</t>
  </si>
  <si>
    <t>Instalacion e impactado de 24 UTP</t>
  </si>
  <si>
    <t>Set 12 UTP</t>
  </si>
  <si>
    <t>Instalacion e impactado de 12 UTP</t>
  </si>
  <si>
    <t>Rack 120 TX</t>
  </si>
  <si>
    <t>Rack TX / INS / DS  Tech (120 TX)</t>
  </si>
  <si>
    <t>Rack 80 TX</t>
  </si>
  <si>
    <t>Rack TX / INS / DS  Tech  (80 TX)</t>
  </si>
  <si>
    <t>Rack 120 RX PBN</t>
  </si>
  <si>
    <t>Rack 120 RX PBN/GX4 c/PTK</t>
  </si>
  <si>
    <t>Rack E6K 1G</t>
  </si>
  <si>
    <t>Rack E6000 1G contra Matriz</t>
  </si>
  <si>
    <t>Rack cBR8</t>
  </si>
  <si>
    <t>Rack cBR8 contra Matriz</t>
  </si>
  <si>
    <t>AC 96 UHD VOD</t>
  </si>
  <si>
    <t>AC 96 UHD - E6K con VOD/32 SG en 1 rack</t>
  </si>
  <si>
    <t>AC 112 UHD VOD</t>
  </si>
  <si>
    <t>AC 112 UHD - cBR8 con VOD/32 SG en 1 rack</t>
  </si>
  <si>
    <t>AC 224 HD DC</t>
  </si>
  <si>
    <t>AC 224 HD - cBR8 Fiber Deep con VOD</t>
  </si>
  <si>
    <t>AC 112 HD DC VODx32</t>
  </si>
  <si>
    <t>AC 112 HD - cBR8 con 32 SG por boca VOD</t>
  </si>
  <si>
    <t>AC 56 HD DC s/VOD</t>
  </si>
  <si>
    <t>AC 56 HD DC - C100 G Alta Densidad c/AC sin VOD</t>
  </si>
  <si>
    <t>AC 56 HD DC</t>
  </si>
  <si>
    <t>AC 56 HD DC - C100 G Alta Densidad con Acopladores</t>
  </si>
  <si>
    <t>AC 96 HD DC</t>
  </si>
  <si>
    <t>AC 96 HD DC - E6K Alta Densidad con Acopladores</t>
  </si>
  <si>
    <t>AC 96 SD</t>
  </si>
  <si>
    <t>AC 96 SD - E6K Baja Densidad</t>
  </si>
  <si>
    <t>AC 64 HD DC s/VOD</t>
  </si>
  <si>
    <t>AC 64 HD DC sin VOD - cBR8 Alta Densidad con Acopladores sin VOD</t>
  </si>
  <si>
    <t>AC 64 HD DC</t>
  </si>
  <si>
    <t>AC 64 HD DC - cBR8 Alta Densidad con Acopladores</t>
  </si>
  <si>
    <t>AC 64 HD Comb</t>
  </si>
  <si>
    <t>AC 64 HD Comb - cBR8 Alta Densidad con Combinadores</t>
  </si>
  <si>
    <t>AC 112 SD s/VOD</t>
  </si>
  <si>
    <t>AC 112 SD - cBR8 Baja Densidad Sin VOD</t>
  </si>
  <si>
    <t>AC 112 SD</t>
  </si>
  <si>
    <t>AC 112 SD - cBR8 Baja Densidad 1DS:2TX</t>
  </si>
  <si>
    <t>Claves</t>
  </si>
  <si>
    <t># Claves</t>
  </si>
  <si>
    <t>Item</t>
  </si>
  <si>
    <t>Tarea</t>
  </si>
  <si>
    <t>Pos NPA</t>
  </si>
  <si>
    <t>Código</t>
  </si>
  <si>
    <t>RETROACTIVO - AJUSTE DE PRECIOS</t>
  </si>
  <si>
    <t>Wilion Conte &amp; Asociados S.R.L</t>
  </si>
  <si>
    <t xml:space="preserve">0001016076 </t>
  </si>
  <si>
    <t>TAILORED SERVICES</t>
  </si>
  <si>
    <t>0001016859</t>
  </si>
  <si>
    <t>0001015969</t>
  </si>
  <si>
    <t>3GLA NETWORK SA</t>
  </si>
  <si>
    <t>0001014426</t>
  </si>
  <si>
    <t>PRONETBA SA</t>
  </si>
  <si>
    <t>0001015084</t>
  </si>
  <si>
    <t>31.12.2022</t>
  </si>
  <si>
    <t>09.10.2020</t>
  </si>
  <si>
    <t>20.10.2020</t>
  </si>
  <si>
    <t>Precio</t>
  </si>
  <si>
    <t>Descripción</t>
  </si>
  <si>
    <t>Posición</t>
  </si>
  <si>
    <t>Fin</t>
  </si>
  <si>
    <t>Inicio</t>
  </si>
  <si>
    <t>Emisión</t>
  </si>
  <si>
    <t>2+2+1 cables - 10 metros</t>
  </si>
  <si>
    <t>CABLEADO  ( MAYOR A 10 MM)  POR UNIDAD Y POR METRO</t>
  </si>
  <si>
    <t>DC</t>
  </si>
  <si>
    <t>COLOCAR BASTIDOR HORIZONTAL  PLANTA INTERNA</t>
  </si>
  <si>
    <t>Trunk</t>
  </si>
  <si>
    <t>INSTALACIÓN MULTIPATCH MPO 72 FIBRAS PLANTA INTERNA</t>
  </si>
  <si>
    <t>Rack 1150</t>
  </si>
  <si>
    <t>PREPARAR RACK 1000 MM O MAYOR PROFUNDIDAD PLANTA INTERNA</t>
  </si>
  <si>
    <t>Edge</t>
  </si>
  <si>
    <t>Deflectores</t>
  </si>
  <si>
    <t>COLOCAR SEPARADOR  HORIZONTAL PLANTA INTERNA</t>
  </si>
  <si>
    <t>Organizadores</t>
  </si>
  <si>
    <t>Separadores</t>
  </si>
  <si>
    <t>PDU</t>
  </si>
  <si>
    <t>TENDIDO DE DOS CANALES DE ENERGÍA AL RACK + CABLE + PAT</t>
  </si>
  <si>
    <t>Módulos 220</t>
  </si>
  <si>
    <t>COLOCAR PASIVOS BD PLANTA INTERNA</t>
  </si>
  <si>
    <t>Rectificador</t>
  </si>
  <si>
    <t>Cables a Rectificadores</t>
  </si>
  <si>
    <t>12 UTP</t>
  </si>
  <si>
    <t>2 canales de tensión</t>
  </si>
  <si>
    <t>96 + 96 fibras por un mismo camino</t>
  </si>
  <si>
    <t>24 fibras Camino B</t>
  </si>
  <si>
    <t>24 fibras Camino A</t>
  </si>
  <si>
    <t>72 en cada Edge</t>
  </si>
  <si>
    <t>48 en cada Edge</t>
  </si>
  <si>
    <t>Suma RF</t>
  </si>
  <si>
    <t>16 V + 16 A</t>
  </si>
  <si>
    <t>16 RF + 16 Banda L</t>
  </si>
  <si>
    <t>Bastidor Holland</t>
  </si>
  <si>
    <t>Agrupados</t>
  </si>
  <si>
    <t>x</t>
  </si>
  <si>
    <t>40 % del 5010335</t>
  </si>
  <si>
    <t>40 % del 5010336</t>
  </si>
  <si>
    <t>40 % del 5010340</t>
  </si>
  <si>
    <t>40 % del 5010341</t>
  </si>
  <si>
    <t>Adicionales 2</t>
  </si>
  <si>
    <t>75 % del 5010530</t>
  </si>
  <si>
    <t>Adicionales 1</t>
  </si>
  <si>
    <t>SubTotal</t>
  </si>
  <si>
    <t>Cantidad</t>
  </si>
  <si>
    <t>Valor</t>
  </si>
  <si>
    <t>Descripción Corta</t>
  </si>
  <si>
    <t>Cableado</t>
  </si>
  <si>
    <r>
      <t>·</t>
    </r>
    <r>
      <rPr>
        <sz val="7"/>
        <color theme="1"/>
        <rFont val="Times New Roman"/>
        <family val="1"/>
      </rPr>
      <t xml:space="preserve">         </t>
    </r>
    <r>
      <rPr>
        <sz val="12"/>
        <color theme="1"/>
        <rFont val="Calibri"/>
        <family val="2"/>
        <scheme val="minor"/>
      </rPr>
      <t>Informar los posibles daños producidos al superior inmediato.</t>
    </r>
  </si>
  <si>
    <r>
      <t>·</t>
    </r>
    <r>
      <rPr>
        <sz val="7"/>
        <color theme="1"/>
        <rFont val="Times New Roman"/>
        <family val="1"/>
      </rPr>
      <t xml:space="preserve">         </t>
    </r>
    <r>
      <rPr>
        <sz val="12"/>
        <color theme="1"/>
        <rFont val="Calibri"/>
        <family val="2"/>
        <scheme val="minor"/>
      </rPr>
      <t>Retirar materiales sobrantes y residuos.</t>
    </r>
  </si>
  <si>
    <r>
      <t>·</t>
    </r>
    <r>
      <rPr>
        <sz val="7"/>
        <color theme="1"/>
        <rFont val="Times New Roman"/>
        <family val="1"/>
      </rPr>
      <t xml:space="preserve">         </t>
    </r>
    <r>
      <rPr>
        <sz val="12"/>
        <color theme="1"/>
        <rFont val="Calibri"/>
        <family val="2"/>
        <scheme val="minor"/>
      </rPr>
      <t>Se paga por metro cuadrado de piso cubierto.</t>
    </r>
  </si>
  <si>
    <r>
      <t>·</t>
    </r>
    <r>
      <rPr>
        <sz val="7"/>
        <color theme="1"/>
        <rFont val="Times New Roman"/>
        <family val="1"/>
      </rPr>
      <t xml:space="preserve">         </t>
    </r>
    <r>
      <rPr>
        <sz val="12"/>
        <color theme="1"/>
        <rFont val="Calibri"/>
        <family val="2"/>
        <scheme val="minor"/>
      </rPr>
      <t>Las pinzas de compresión deberán estar correctamente calibradas.</t>
    </r>
  </si>
  <si>
    <r>
      <t>·</t>
    </r>
    <r>
      <rPr>
        <sz val="7"/>
        <color theme="1"/>
        <rFont val="Times New Roman"/>
        <family val="1"/>
      </rPr>
      <t xml:space="preserve">         </t>
    </r>
    <r>
      <rPr>
        <sz val="12"/>
        <color theme="1"/>
        <rFont val="Calibri"/>
        <family val="2"/>
        <scheme val="minor"/>
      </rPr>
      <t>Incluye todos los accesorios relacionados con estos tramos (ménsulas, derivaciones, curvas, etc)</t>
    </r>
  </si>
  <si>
    <r>
      <t>·</t>
    </r>
    <r>
      <rPr>
        <sz val="7"/>
        <color theme="1"/>
        <rFont val="Times New Roman"/>
        <family val="1"/>
      </rPr>
      <t xml:space="preserve">         </t>
    </r>
    <r>
      <rPr>
        <sz val="12"/>
        <color theme="1"/>
        <rFont val="Calibri"/>
        <family val="2"/>
        <scheme val="minor"/>
      </rPr>
      <t>Las herramientas de corte deberán estar afiladas y en buen estado.</t>
    </r>
  </si>
  <si>
    <r>
      <t>·</t>
    </r>
    <r>
      <rPr>
        <sz val="7"/>
        <color theme="1"/>
        <rFont val="Times New Roman"/>
        <family val="1"/>
      </rPr>
      <t xml:space="preserve">         </t>
    </r>
    <r>
      <rPr>
        <sz val="12"/>
        <color theme="1"/>
        <rFont val="Calibri"/>
        <family val="2"/>
        <scheme val="minor"/>
      </rPr>
      <t>Se paga por metro, con un monto mínimo equivalente a 2 metros para los tramos iguales o inferiores a esa medida.</t>
    </r>
  </si>
  <si>
    <r>
      <t>·</t>
    </r>
    <r>
      <rPr>
        <sz val="7"/>
        <color theme="1"/>
        <rFont val="Times New Roman"/>
        <family val="1"/>
      </rPr>
      <t xml:space="preserve">         </t>
    </r>
    <r>
      <rPr>
        <sz val="12"/>
        <color theme="1"/>
        <rFont val="Calibri"/>
        <family val="2"/>
        <scheme val="minor"/>
      </rPr>
      <t>Montaje de cunas para los racks.</t>
    </r>
  </si>
  <si>
    <r>
      <t>·</t>
    </r>
    <r>
      <rPr>
        <sz val="7"/>
        <color theme="1"/>
        <rFont val="Times New Roman"/>
        <family val="1"/>
      </rPr>
      <t xml:space="preserve">         </t>
    </r>
    <r>
      <rPr>
        <sz val="12"/>
        <color theme="1"/>
        <rFont val="Calibri"/>
        <family val="2"/>
        <scheme val="minor"/>
      </rPr>
      <t>Se tendrán que emplear las herramientas específicas para las tareas a realizar.</t>
    </r>
  </si>
  <si>
    <r>
      <t>·</t>
    </r>
    <r>
      <rPr>
        <sz val="7"/>
        <color theme="1"/>
        <rFont val="Times New Roman"/>
        <family val="1"/>
      </rPr>
      <t xml:space="preserve">         </t>
    </r>
    <r>
      <rPr>
        <sz val="12"/>
        <color theme="1"/>
        <rFont val="Calibri"/>
        <family val="2"/>
        <scheme val="minor"/>
      </rPr>
      <t>Armado del sistema de bandejas debajo del piso técnico.</t>
    </r>
  </si>
  <si>
    <r>
      <t>·</t>
    </r>
    <r>
      <rPr>
        <sz val="7"/>
        <color theme="1"/>
        <rFont val="Times New Roman"/>
        <family val="1"/>
      </rPr>
      <t xml:space="preserve">         </t>
    </r>
    <r>
      <rPr>
        <sz val="12"/>
        <color theme="1"/>
        <rFont val="Calibri"/>
        <family val="2"/>
        <scheme val="minor"/>
      </rPr>
      <t>Nomenclar ambos extremos del Cable, el mismo se realizará con etiqueta y termocontraíble o método alternativo, según plano y/o indicación del supervisor.</t>
    </r>
  </si>
  <si>
    <r>
      <t>·</t>
    </r>
    <r>
      <rPr>
        <sz val="7"/>
        <color theme="1"/>
        <rFont val="Times New Roman"/>
        <family val="1"/>
      </rPr>
      <t xml:space="preserve">         </t>
    </r>
    <r>
      <rPr>
        <sz val="12"/>
        <color theme="1"/>
        <rFont val="Calibri"/>
        <family val="2"/>
        <scheme val="minor"/>
      </rPr>
      <t>Se deben respetar los radios de curvaturas, presión de precintos y formas de retiro del cable de la bobina para evitar torsiones permanentes.</t>
    </r>
  </si>
  <si>
    <t>Informar los posibles daños producidos al superior inmediato</t>
  </si>
  <si>
    <r>
      <t>·</t>
    </r>
    <r>
      <rPr>
        <sz val="7"/>
        <color theme="1"/>
        <rFont val="Times New Roman"/>
        <family val="1"/>
      </rPr>
      <t xml:space="preserve">         </t>
    </r>
    <r>
      <rPr>
        <sz val="12"/>
        <color theme="1"/>
        <rFont val="Calibri"/>
        <family val="2"/>
        <scheme val="minor"/>
      </rPr>
      <t>Se pagará en base al volumen ocupada por las instalaciones, sin importar el total del cableado, en cualquiera de sus clases.</t>
    </r>
  </si>
  <si>
    <r>
      <t>·</t>
    </r>
    <r>
      <rPr>
        <sz val="7"/>
        <color theme="1"/>
        <rFont val="Times New Roman"/>
        <family val="1"/>
      </rPr>
      <t xml:space="preserve">         </t>
    </r>
    <r>
      <rPr>
        <sz val="12"/>
        <color theme="1"/>
        <rFont val="Calibri"/>
        <family val="2"/>
        <scheme val="minor"/>
      </rPr>
      <t>Se pagará en base a el área ocupada por las canalizaciones, sin importar la cantidad de capas de cableado.</t>
    </r>
  </si>
  <si>
    <r>
      <t>·</t>
    </r>
    <r>
      <rPr>
        <sz val="7"/>
        <color theme="1"/>
        <rFont val="Times New Roman"/>
        <family val="1"/>
      </rPr>
      <t xml:space="preserve">         </t>
    </r>
    <r>
      <rPr>
        <sz val="12"/>
        <color theme="1"/>
        <rFont val="Calibri"/>
        <family val="2"/>
        <scheme val="minor"/>
      </rPr>
      <t>Corte de baldosas.</t>
    </r>
  </si>
  <si>
    <r>
      <t>·</t>
    </r>
    <r>
      <rPr>
        <sz val="7"/>
        <color theme="1"/>
        <rFont val="Times New Roman"/>
        <family val="1"/>
      </rPr>
      <t xml:space="preserve">         </t>
    </r>
    <r>
      <rPr>
        <sz val="12"/>
        <color theme="1"/>
        <rFont val="Calibri"/>
        <family val="2"/>
        <scheme val="minor"/>
      </rPr>
      <t>En los casos en que el supervisor lo requiera, formara parte de la tarea la entrega del registro de la fusión que elabora la empalmadora. Dicho registro se entregará en un archivo que permita identificar en forma unívoca el troncal intervenido.</t>
    </r>
  </si>
  <si>
    <r>
      <t>·</t>
    </r>
    <r>
      <rPr>
        <sz val="7"/>
        <color theme="1"/>
        <rFont val="Times New Roman"/>
        <family val="1"/>
      </rPr>
      <t xml:space="preserve">         </t>
    </r>
    <r>
      <rPr>
        <sz val="12"/>
        <color theme="1"/>
        <rFont val="Calibri"/>
        <family val="2"/>
        <scheme val="minor"/>
      </rPr>
      <t>Se debe tener especial cuidado con la manipulación de los conectores de FO.</t>
    </r>
  </si>
  <si>
    <r>
      <t>·</t>
    </r>
    <r>
      <rPr>
        <sz val="7"/>
        <color theme="1"/>
        <rFont val="Times New Roman"/>
        <family val="1"/>
      </rPr>
      <t xml:space="preserve">         </t>
    </r>
    <r>
      <rPr>
        <sz val="12"/>
        <color theme="1"/>
        <rFont val="Calibri"/>
        <family val="2"/>
        <scheme val="minor"/>
      </rPr>
      <t>Tendido y fijación del Cable sobre una canalización del tipo bandeja o cablecanal, solo o en paquetes de cables.</t>
    </r>
  </si>
  <si>
    <r>
      <t>·</t>
    </r>
    <r>
      <rPr>
        <sz val="7"/>
        <color theme="1"/>
        <rFont val="Times New Roman"/>
        <family val="1"/>
      </rPr>
      <t xml:space="preserve">         </t>
    </r>
    <r>
      <rPr>
        <sz val="12"/>
        <color theme="1"/>
        <rFont val="Calibri"/>
        <family val="2"/>
        <scheme val="minor"/>
      </rPr>
      <t>Tendido y fijación del Cable sobre una canalización del tipo grilla portacables o parante de rack, solo o en paquetes de cable.</t>
    </r>
  </si>
  <si>
    <t>No incluye tendido de UTP</t>
  </si>
  <si>
    <t>Incluye las vinculaciones eléctricas de PAT entre elementos.</t>
  </si>
  <si>
    <t>·         Incluye las vinculaciones eléctricas de PAT entre elementos.</t>
  </si>
  <si>
    <r>
      <t>·</t>
    </r>
    <r>
      <rPr>
        <sz val="7"/>
        <color theme="1"/>
        <rFont val="Times New Roman"/>
        <family val="1"/>
      </rPr>
      <t xml:space="preserve">         </t>
    </r>
    <r>
      <rPr>
        <sz val="12"/>
        <color theme="1"/>
        <rFont val="Calibri"/>
        <family val="2"/>
        <scheme val="minor"/>
      </rPr>
      <t xml:space="preserve">Incluye el apoyo operativo para la carga al transporte del material utilizable como el scrap. </t>
    </r>
  </si>
  <si>
    <r>
      <t>·</t>
    </r>
    <r>
      <rPr>
        <sz val="7"/>
        <color theme="1"/>
        <rFont val="Times New Roman"/>
        <family val="1"/>
      </rPr>
      <t xml:space="preserve">         </t>
    </r>
    <r>
      <rPr>
        <sz val="12"/>
        <color theme="1"/>
        <rFont val="Calibri"/>
        <family val="2"/>
        <scheme val="minor"/>
      </rPr>
      <t>Cada uno de estos ítems es por 1 cable A más 1 cable B.</t>
    </r>
  </si>
  <si>
    <r>
      <t>·</t>
    </r>
    <r>
      <rPr>
        <sz val="7"/>
        <color theme="1"/>
        <rFont val="Times New Roman"/>
        <family val="1"/>
      </rPr>
      <t xml:space="preserve">         </t>
    </r>
    <r>
      <rPr>
        <sz val="12"/>
        <color theme="1"/>
        <rFont val="Calibri"/>
        <family val="2"/>
        <scheme val="minor"/>
      </rPr>
      <t>Colocación de baldosas ciegas y/o ranuradas.</t>
    </r>
  </si>
  <si>
    <r>
      <t xml:space="preserve">Este Código solo se usará en complemento del código </t>
    </r>
    <r>
      <rPr>
        <b/>
        <sz val="11"/>
        <color theme="1"/>
        <rFont val="Calibri"/>
        <family val="2"/>
        <scheme val="minor"/>
      </rPr>
      <t xml:space="preserve">996101763 – INSTALACIÓN DE CAÑO DAISA RECTO CON ABRAZADERA BC078L </t>
    </r>
    <r>
      <rPr>
        <sz val="11"/>
        <color theme="1"/>
        <rFont val="Calibri"/>
        <family val="2"/>
        <scheme val="minor"/>
      </rPr>
      <t>y con previa autorización del Supervisor</t>
    </r>
  </si>
  <si>
    <t>Se paga por metro, con un mínimo equivalente a 2 metros para los tramos iguales o inferiores a esta medida.</t>
  </si>
  <si>
    <t>Se paga como porcentaje adicional sobre el mismo trabajo por fuera del piso técnico.</t>
  </si>
  <si>
    <r>
      <t>·</t>
    </r>
    <r>
      <rPr>
        <sz val="7"/>
        <color theme="1"/>
        <rFont val="Times New Roman"/>
        <family val="1"/>
      </rPr>
      <t xml:space="preserve">         </t>
    </r>
    <r>
      <rPr>
        <sz val="12"/>
        <color theme="1"/>
        <rFont val="Calibri"/>
        <family val="2"/>
        <scheme val="minor"/>
      </rPr>
      <t>Ubicación en el lugar indicado por el plano y su nomenclado según cuadrícula o indicación del supervisor.</t>
    </r>
  </si>
  <si>
    <r>
      <t>·</t>
    </r>
    <r>
      <rPr>
        <sz val="7"/>
        <color theme="1"/>
        <rFont val="Times New Roman"/>
        <family val="1"/>
      </rPr>
      <t xml:space="preserve">         </t>
    </r>
    <r>
      <rPr>
        <sz val="12"/>
        <color theme="1"/>
        <rFont val="Calibri"/>
        <family val="2"/>
        <scheme val="minor"/>
      </rPr>
      <t>Todas las tareas deben realizarse, según plano o indicación del personal de la empresa.</t>
    </r>
  </si>
  <si>
    <r>
      <t>·</t>
    </r>
    <r>
      <rPr>
        <sz val="7"/>
        <color theme="1"/>
        <rFont val="Times New Roman"/>
        <family val="1"/>
      </rPr>
      <t xml:space="preserve">         </t>
    </r>
    <r>
      <rPr>
        <sz val="12"/>
        <color theme="1"/>
        <rFont val="Calibri"/>
        <family val="2"/>
        <scheme val="minor"/>
      </rPr>
      <t>Incluye el nomenclado de las bandejas, con etiqueta o método alternativo, Según plano y/o indicación del supervisor.</t>
    </r>
  </si>
  <si>
    <r>
      <t>·</t>
    </r>
    <r>
      <rPr>
        <sz val="7"/>
        <color theme="1"/>
        <rFont val="Times New Roman"/>
        <family val="1"/>
      </rPr>
      <t xml:space="preserve">         </t>
    </r>
    <r>
      <rPr>
        <sz val="12"/>
        <color theme="1"/>
        <rFont val="Calibri"/>
        <family val="2"/>
        <scheme val="minor"/>
      </rPr>
      <t>En el caso de realizar el tendido y fijación de dos o más multipatch, el primero se certificará con el código correspondiente y a partir del segundo se certificará con este adicional.</t>
    </r>
  </si>
  <si>
    <r>
      <t>·</t>
    </r>
    <r>
      <rPr>
        <sz val="7"/>
        <color theme="1"/>
        <rFont val="Times New Roman"/>
        <family val="1"/>
      </rPr>
      <t xml:space="preserve">         </t>
    </r>
    <r>
      <rPr>
        <sz val="12"/>
        <color theme="1"/>
        <rFont val="Calibri"/>
        <family val="2"/>
        <scheme val="minor"/>
      </rPr>
      <t>Se deben respetar los radios de curvatura y las recomendaciones de presión en las fijaciones.</t>
    </r>
  </si>
  <si>
    <t>No incluye patchera de FO, ni tendido de cables de FO</t>
  </si>
  <si>
    <t>Incluye la colocación de tapas, en los casos en que sean requeridas. Independientemente del ancho de la bandeja.</t>
  </si>
  <si>
    <t>·         Incluye la colocación de tapas, en los casos en que sean requeridas. Independientemente del ancho de la bandeja.</t>
  </si>
  <si>
    <t>Este Código se pagará por Km recorrido sin importar el volumen transportado</t>
  </si>
  <si>
    <t>Incluye la contabilización del material reutilizable.</t>
  </si>
  <si>
    <r>
      <t>·</t>
    </r>
    <r>
      <rPr>
        <sz val="7"/>
        <color theme="1"/>
        <rFont val="Times New Roman"/>
        <family val="1"/>
      </rPr>
      <t xml:space="preserve">         </t>
    </r>
    <r>
      <rPr>
        <sz val="12"/>
        <color theme="1"/>
        <rFont val="Calibri"/>
        <family val="2"/>
        <scheme val="minor"/>
      </rPr>
      <t>Colocación de PDU o fichas steck en el extremo del circuito del lado del rack.</t>
    </r>
  </si>
  <si>
    <r>
      <t>·</t>
    </r>
    <r>
      <rPr>
        <sz val="7"/>
        <color theme="1"/>
        <rFont val="Times New Roman"/>
        <family val="1"/>
      </rPr>
      <t xml:space="preserve">         </t>
    </r>
    <r>
      <rPr>
        <sz val="12"/>
        <color theme="1"/>
        <rFont val="Calibri"/>
        <family val="2"/>
        <scheme val="minor"/>
      </rPr>
      <t>Impactado y nomenclado en cada punta de los 6 cables.</t>
    </r>
  </si>
  <si>
    <r>
      <t>·</t>
    </r>
    <r>
      <rPr>
        <sz val="7"/>
        <color theme="1"/>
        <rFont val="Times New Roman"/>
        <family val="1"/>
      </rPr>
      <t xml:space="preserve">         </t>
    </r>
    <r>
      <rPr>
        <sz val="12"/>
        <color theme="1"/>
        <rFont val="Calibri"/>
        <family val="2"/>
        <scheme val="minor"/>
      </rPr>
      <t>Corte a medida de los travesaños.</t>
    </r>
  </si>
  <si>
    <r>
      <t>·</t>
    </r>
    <r>
      <rPr>
        <sz val="7"/>
        <color theme="1"/>
        <rFont val="Times New Roman"/>
        <family val="1"/>
      </rPr>
      <t xml:space="preserve">         </t>
    </r>
    <r>
      <rPr>
        <sz val="12"/>
        <color theme="1"/>
        <rFont val="Calibri"/>
        <family val="2"/>
        <scheme val="minor"/>
      </rPr>
      <t>En el caso de FO, equivale a cables de más de 144 pelos</t>
    </r>
  </si>
  <si>
    <r>
      <t>·</t>
    </r>
    <r>
      <rPr>
        <sz val="7"/>
        <color theme="1"/>
        <rFont val="Times New Roman"/>
        <family val="1"/>
      </rPr>
      <t xml:space="preserve">         </t>
    </r>
    <r>
      <rPr>
        <sz val="12"/>
        <color theme="1"/>
        <rFont val="Calibri"/>
        <family val="2"/>
        <scheme val="minor"/>
      </rPr>
      <t>En el caso de FO, equivale a cables de hasta 144 pelos inclusive</t>
    </r>
  </si>
  <si>
    <r>
      <t>·</t>
    </r>
    <r>
      <rPr>
        <sz val="7"/>
        <color theme="1"/>
        <rFont val="Times New Roman"/>
        <family val="1"/>
      </rPr>
      <t xml:space="preserve">         </t>
    </r>
    <r>
      <rPr>
        <sz val="12"/>
        <color theme="1"/>
        <rFont val="Calibri"/>
        <family val="2"/>
        <scheme val="minor"/>
      </rPr>
      <t>Incluye el montaje del caño.</t>
    </r>
  </si>
  <si>
    <t>Incluye el total del recorrido, tanto horizontal como vertical.</t>
  </si>
  <si>
    <r>
      <t>·</t>
    </r>
    <r>
      <rPr>
        <sz val="7"/>
        <color theme="1"/>
        <rFont val="Times New Roman"/>
        <family val="1"/>
      </rPr>
      <t xml:space="preserve">         </t>
    </r>
    <r>
      <rPr>
        <sz val="12"/>
        <color theme="1"/>
        <rFont val="Calibri"/>
        <family val="2"/>
        <scheme val="minor"/>
      </rPr>
      <t>Se paga por metro, tomando la suma de las distancias lineales de cada uno de los ramales horizontales generados.</t>
    </r>
  </si>
  <si>
    <r>
      <t>·</t>
    </r>
    <r>
      <rPr>
        <sz val="7"/>
        <color theme="1"/>
        <rFont val="Times New Roman"/>
        <family val="1"/>
      </rPr>
      <t xml:space="preserve">         </t>
    </r>
    <r>
      <rPr>
        <sz val="12"/>
        <color theme="1"/>
        <rFont val="Calibri"/>
        <family val="2"/>
        <scheme val="minor"/>
      </rPr>
      <t xml:space="preserve">Se paga por metro, sin fraccionar. </t>
    </r>
  </si>
  <si>
    <t>Si correspondiere, incluye también el tendido y fijación de los cables de alimentación del mismo.</t>
  </si>
  <si>
    <r>
      <t>·</t>
    </r>
    <r>
      <rPr>
        <sz val="7"/>
        <color theme="1"/>
        <rFont val="Times New Roman"/>
        <family val="1"/>
      </rPr>
      <t xml:space="preserve">         </t>
    </r>
    <r>
      <rPr>
        <sz val="12"/>
        <color theme="1"/>
        <rFont val="Calibri"/>
        <family val="2"/>
        <scheme val="minor"/>
      </rPr>
      <t>Conexión de todos los cables correspondientes del lado fijo del acrílico.</t>
    </r>
  </si>
  <si>
    <r>
      <t>·</t>
    </r>
    <r>
      <rPr>
        <sz val="7"/>
        <color theme="1"/>
        <rFont val="Times New Roman"/>
        <family val="1"/>
      </rPr>
      <t xml:space="preserve">         </t>
    </r>
    <r>
      <rPr>
        <sz val="12"/>
        <color theme="1"/>
        <rFont val="Calibri"/>
        <family val="2"/>
        <scheme val="minor"/>
      </rPr>
      <t>Colocación de grillas y elementos accesorios (puertas, piso, techo, etc).</t>
    </r>
  </si>
  <si>
    <r>
      <t>·</t>
    </r>
    <r>
      <rPr>
        <sz val="7"/>
        <color theme="1"/>
        <rFont val="Times New Roman"/>
        <family val="1"/>
      </rPr>
      <t xml:space="preserve">         </t>
    </r>
    <r>
      <rPr>
        <sz val="12"/>
        <color theme="1"/>
        <rFont val="Calibri"/>
        <family val="2"/>
        <scheme val="minor"/>
      </rPr>
      <t xml:space="preserve">Ubicación de los elementos en el bastidor correspondiente. </t>
    </r>
  </si>
  <si>
    <t>·         Todas las tareas deben realizarse, según plano o indicación del personal de la empresa.</t>
  </si>
  <si>
    <r>
      <t>·</t>
    </r>
    <r>
      <rPr>
        <sz val="7"/>
        <color theme="1"/>
        <rFont val="Times New Roman"/>
        <family val="1"/>
      </rPr>
      <t xml:space="preserve">         </t>
    </r>
    <r>
      <rPr>
        <sz val="12"/>
        <color rgb="FF000000"/>
        <rFont val="Calibri"/>
        <family val="2"/>
        <scheme val="minor"/>
      </rPr>
      <t>Los consumibles para la fusión (papeles, limpiadores, etc) deben ser suministrados por la empresa contratista, el cual también es responsable del correcto mantenimiento y calibrado de la máquina empalmadora, así como del cambio de sus electrodos en base a recomendación del fabricante o del laboratorio de Telecom.</t>
    </r>
    <r>
      <rPr>
        <sz val="12"/>
        <color theme="1"/>
        <rFont val="Calibri"/>
        <family val="2"/>
        <scheme val="minor"/>
      </rPr>
      <t xml:space="preserve"> </t>
    </r>
  </si>
  <si>
    <r>
      <t>·</t>
    </r>
    <r>
      <rPr>
        <sz val="7"/>
        <color theme="1"/>
        <rFont val="Times New Roman"/>
        <family val="1"/>
      </rPr>
      <t xml:space="preserve">         </t>
    </r>
    <r>
      <rPr>
        <sz val="12"/>
        <color theme="1"/>
        <rFont val="Calibri"/>
        <family val="2"/>
        <scheme val="minor"/>
      </rPr>
      <t>Ídem del alcance de los códigos 996300262/263/264/265/266/267.</t>
    </r>
  </si>
  <si>
    <r>
      <t>·</t>
    </r>
    <r>
      <rPr>
        <sz val="7"/>
        <color theme="1"/>
        <rFont val="Times New Roman"/>
        <family val="1"/>
      </rPr>
      <t xml:space="preserve">         </t>
    </r>
    <r>
      <rPr>
        <sz val="12"/>
        <color theme="1"/>
        <rFont val="Calibri"/>
        <family val="2"/>
        <scheme val="minor"/>
      </rPr>
      <t>Contempla también el caso de Multipigtails de 144 pelos.</t>
    </r>
  </si>
  <si>
    <r>
      <t>·</t>
    </r>
    <r>
      <rPr>
        <sz val="7"/>
        <color theme="1"/>
        <rFont val="Times New Roman"/>
        <family val="1"/>
      </rPr>
      <t xml:space="preserve">         </t>
    </r>
    <r>
      <rPr>
        <sz val="12"/>
        <color theme="1"/>
        <rFont val="Calibri"/>
        <family val="2"/>
        <scheme val="minor"/>
      </rPr>
      <t>En todos los casos se deben seguir las pautas del plano de diseño y/o las indicaciones del supervisor.</t>
    </r>
  </si>
  <si>
    <r>
      <t>·</t>
    </r>
    <r>
      <rPr>
        <sz val="7"/>
        <color theme="1"/>
        <rFont val="Times New Roman"/>
        <family val="1"/>
      </rPr>
      <t xml:space="preserve">         </t>
    </r>
    <r>
      <rPr>
        <sz val="12"/>
        <color theme="1"/>
        <rFont val="Calibri"/>
        <family val="2"/>
        <scheme val="minor"/>
      </rPr>
      <t>Conectorizar ambos extremos del Cable, respetando los procedimientos de armado recomendados por los fabricantes. Solamente se utilizarán los conectores homologados y provistos por La Compañia</t>
    </r>
  </si>
  <si>
    <t>No incluye el tendido de cables de Banda L</t>
  </si>
  <si>
    <t>No incluye energización del rack</t>
  </si>
  <si>
    <r>
      <t>·</t>
    </r>
    <r>
      <rPr>
        <sz val="7"/>
        <color theme="1"/>
        <rFont val="Times New Roman"/>
        <family val="1"/>
      </rPr>
      <t xml:space="preserve">         </t>
    </r>
    <r>
      <rPr>
        <sz val="12"/>
        <color theme="1"/>
        <rFont val="Calibri"/>
        <family val="2"/>
        <scheme val="minor"/>
      </rPr>
      <t>Incluye las vinculaciones eléctricas de PAT entre elementos.</t>
    </r>
  </si>
  <si>
    <r>
      <t>·</t>
    </r>
    <r>
      <rPr>
        <sz val="7"/>
        <color theme="1"/>
        <rFont val="Times New Roman"/>
        <family val="1"/>
      </rPr>
      <t xml:space="preserve">         </t>
    </r>
    <r>
      <rPr>
        <sz val="12"/>
        <color theme="1"/>
        <rFont val="Calibri"/>
        <family val="2"/>
        <scheme val="minor"/>
      </rPr>
      <t xml:space="preserve">Contempla la instalación de fijaciones a no más de 1,5 metros entre sí, más el montaje de la bandeja tipo escalera. </t>
    </r>
  </si>
  <si>
    <t xml:space="preserve">·         Contempla la instalación de fijaciones a no más de 1,5 metros entre sí, más el montaje de la bandeja ranurada. </t>
  </si>
  <si>
    <t>El ítem se abona en una sola oportunidad, para la totalidad de los equipos/bultos a izar.</t>
  </si>
  <si>
    <t>La contratista deberá disponer del instrumental necesario para el relevamiento, y del expertise necesario para volcarlo en el formato establecido.</t>
  </si>
  <si>
    <r>
      <t>·</t>
    </r>
    <r>
      <rPr>
        <sz val="7"/>
        <color theme="1"/>
        <rFont val="Times New Roman"/>
        <family val="1"/>
      </rPr>
      <t xml:space="preserve">         </t>
    </r>
    <r>
      <rPr>
        <sz val="12"/>
        <color theme="1"/>
        <rFont val="Calibri"/>
        <family val="2"/>
        <scheme val="minor"/>
      </rPr>
      <t>Este Código no contempla las tareas de orden y limpieza relacionadas a la obra en sí, toda vez que esas están cubiertas con el pago de la actividad y formen parte de las buenas prácticas del oficio.</t>
    </r>
  </si>
  <si>
    <r>
      <t>·</t>
    </r>
    <r>
      <rPr>
        <sz val="7"/>
        <color theme="1"/>
        <rFont val="Times New Roman"/>
        <family val="1"/>
      </rPr>
      <t xml:space="preserve">         </t>
    </r>
    <r>
      <rPr>
        <sz val="12"/>
        <color theme="1"/>
        <rFont val="Calibri"/>
        <family val="2"/>
        <scheme val="minor"/>
      </rPr>
      <t>Este Código contempla hasta el volumen equivalente al que pueda transportar una camioneta de tamaño mediano.</t>
    </r>
  </si>
  <si>
    <r>
      <t>·</t>
    </r>
    <r>
      <rPr>
        <sz val="7"/>
        <color theme="1"/>
        <rFont val="Times New Roman"/>
        <family val="1"/>
      </rPr>
      <t xml:space="preserve">         </t>
    </r>
    <r>
      <rPr>
        <sz val="12"/>
        <color theme="1"/>
        <rFont val="Calibri"/>
        <family val="2"/>
        <scheme val="minor"/>
      </rPr>
      <t>El material retirado debe disponerse en el lugar designado por el supervisor, separando lo que es scrap del material reutilizable.</t>
    </r>
  </si>
  <si>
    <r>
      <t>·</t>
    </r>
    <r>
      <rPr>
        <sz val="7"/>
        <color theme="1"/>
        <rFont val="Times New Roman"/>
        <family val="1"/>
      </rPr>
      <t xml:space="preserve">         </t>
    </r>
    <r>
      <rPr>
        <sz val="12"/>
        <color theme="1"/>
        <rFont val="Calibri"/>
        <family val="2"/>
        <scheme val="minor"/>
      </rPr>
      <t xml:space="preserve">Esta tarea complementa al código </t>
    </r>
    <r>
      <rPr>
        <b/>
        <sz val="11"/>
        <color theme="1"/>
        <rFont val="Calibri"/>
        <family val="2"/>
        <scheme val="minor"/>
      </rPr>
      <t>996101785 – INSTALACIÓN BOCA UTP DOBLE PLANTA INTERNA</t>
    </r>
  </si>
  <si>
    <r>
      <t>·</t>
    </r>
    <r>
      <rPr>
        <sz val="7"/>
        <color theme="1"/>
        <rFont val="Times New Roman"/>
        <family val="1"/>
      </rPr>
      <t xml:space="preserve">         </t>
    </r>
    <r>
      <rPr>
        <sz val="12"/>
        <color theme="1"/>
        <rFont val="Calibri"/>
        <family val="2"/>
        <scheme val="minor"/>
      </rPr>
      <t>Este código no incluye la colocación de la caja ni el tendido de los cables UTP</t>
    </r>
  </si>
  <si>
    <r>
      <t>·</t>
    </r>
    <r>
      <rPr>
        <sz val="7"/>
        <color theme="1"/>
        <rFont val="Times New Roman"/>
        <family val="1"/>
      </rPr>
      <t xml:space="preserve">         </t>
    </r>
    <r>
      <rPr>
        <sz val="12"/>
        <color theme="1"/>
        <rFont val="Calibri"/>
        <family val="2"/>
        <scheme val="minor"/>
      </rPr>
      <t>Conectar y nomenclar según plano y/o indicación del supervisor.</t>
    </r>
  </si>
  <si>
    <r>
      <t>·</t>
    </r>
    <r>
      <rPr>
        <sz val="7"/>
        <color theme="1"/>
        <rFont val="Times New Roman"/>
        <family val="1"/>
      </rPr>
      <t xml:space="preserve">         </t>
    </r>
    <r>
      <rPr>
        <sz val="12"/>
        <color theme="1"/>
        <rFont val="Calibri"/>
        <family val="2"/>
        <scheme val="minor"/>
      </rPr>
      <t>Este código corresponde para tableros o bastidores con superficie frontal mayor a los 50 dm</t>
    </r>
    <r>
      <rPr>
        <vertAlign val="superscript"/>
        <sz val="12"/>
        <color theme="1"/>
        <rFont val="Calibri"/>
        <family val="2"/>
        <scheme val="minor"/>
      </rPr>
      <t>2</t>
    </r>
  </si>
  <si>
    <r>
      <t>·</t>
    </r>
    <r>
      <rPr>
        <sz val="7"/>
        <color theme="1"/>
        <rFont val="Times New Roman"/>
        <family val="1"/>
      </rPr>
      <t xml:space="preserve">         </t>
    </r>
    <r>
      <rPr>
        <sz val="12"/>
        <color theme="1"/>
        <rFont val="Calibri"/>
        <family val="2"/>
        <scheme val="minor"/>
      </rPr>
      <t>Este código corresponde para tableros o bastidores con superficie frontal menor a los 50 dm</t>
    </r>
    <r>
      <rPr>
        <vertAlign val="superscript"/>
        <sz val="12"/>
        <color theme="1"/>
        <rFont val="Calibri"/>
        <family val="2"/>
        <scheme val="minor"/>
      </rPr>
      <t>2</t>
    </r>
  </si>
  <si>
    <r>
      <t>·</t>
    </r>
    <r>
      <rPr>
        <sz val="7"/>
        <color theme="1"/>
        <rFont val="Times New Roman"/>
        <family val="1"/>
      </rPr>
      <t xml:space="preserve">         </t>
    </r>
    <r>
      <rPr>
        <sz val="12"/>
        <color theme="1"/>
        <rFont val="Calibri"/>
        <family val="2"/>
        <scheme val="minor"/>
      </rPr>
      <t>Incluye la terminación de los bordes del pase.</t>
    </r>
  </si>
  <si>
    <r>
      <t>·</t>
    </r>
    <r>
      <rPr>
        <sz val="7"/>
        <color theme="1"/>
        <rFont val="Times New Roman"/>
        <family val="1"/>
      </rPr>
      <t xml:space="preserve">         </t>
    </r>
    <r>
      <rPr>
        <sz val="12"/>
        <color theme="1"/>
        <rFont val="Calibri"/>
        <family val="2"/>
        <scheme val="minor"/>
      </rPr>
      <t>Incluye el amurado de la/s bandeja/s y la terminación de los bordes del pase.</t>
    </r>
  </si>
  <si>
    <r>
      <t>·</t>
    </r>
    <r>
      <rPr>
        <sz val="7"/>
        <color theme="1"/>
        <rFont val="Times New Roman"/>
        <family val="1"/>
      </rPr>
      <t xml:space="preserve">         </t>
    </r>
    <r>
      <rPr>
        <sz val="12"/>
        <color theme="1"/>
        <rFont val="Calibri"/>
        <family val="2"/>
        <scheme val="minor"/>
      </rPr>
      <t>Incluye el amurado de/del caño/caños y la terminación de los bordes del pase.</t>
    </r>
  </si>
  <si>
    <r>
      <t>·</t>
    </r>
    <r>
      <rPr>
        <sz val="7"/>
        <color theme="1"/>
        <rFont val="Times New Roman"/>
        <family val="1"/>
      </rPr>
      <t xml:space="preserve">         </t>
    </r>
    <r>
      <rPr>
        <sz val="12"/>
        <color theme="1"/>
        <rFont val="Calibri"/>
        <family val="2"/>
        <scheme val="minor"/>
      </rPr>
      <t>Tendido y fijación de la PAT del rack.</t>
    </r>
  </si>
  <si>
    <r>
      <t>·</t>
    </r>
    <r>
      <rPr>
        <sz val="7"/>
        <color theme="1"/>
        <rFont val="Times New Roman"/>
        <family val="1"/>
      </rPr>
      <t xml:space="preserve">         </t>
    </r>
    <r>
      <rPr>
        <sz val="12"/>
        <color theme="1"/>
        <rFont val="Calibri"/>
        <family val="2"/>
        <scheme val="minor"/>
      </rPr>
      <t xml:space="preserve">Este Código solo se usará en complemento del código </t>
    </r>
    <r>
      <rPr>
        <b/>
        <sz val="11"/>
        <color theme="1"/>
        <rFont val="Calibri"/>
        <family val="2"/>
        <scheme val="minor"/>
      </rPr>
      <t xml:space="preserve">996101791 </t>
    </r>
    <r>
      <rPr>
        <sz val="11"/>
        <color theme="1"/>
        <rFont val="Calibri"/>
        <family val="2"/>
        <scheme val="minor"/>
      </rPr>
      <t>y con previa autorización del Supervisor</t>
    </r>
  </si>
  <si>
    <r>
      <t>·</t>
    </r>
    <r>
      <rPr>
        <sz val="7"/>
        <color theme="1"/>
        <rFont val="Times New Roman"/>
        <family val="1"/>
      </rPr>
      <t xml:space="preserve">         </t>
    </r>
    <r>
      <rPr>
        <sz val="12"/>
        <color theme="1"/>
        <rFont val="Calibri"/>
        <family val="2"/>
        <scheme val="minor"/>
      </rPr>
      <t>Colocación de las patcheras y regletas en ambos extremos.</t>
    </r>
  </si>
  <si>
    <r>
      <t>·</t>
    </r>
    <r>
      <rPr>
        <sz val="7"/>
        <color theme="1"/>
        <rFont val="Times New Roman"/>
        <family val="1"/>
      </rPr>
      <t xml:space="preserve">         </t>
    </r>
    <r>
      <rPr>
        <sz val="12"/>
        <color theme="1"/>
        <rFont val="Calibri"/>
        <family val="2"/>
        <scheme val="minor"/>
      </rPr>
      <t>Fijación de pedestales y travesaños.</t>
    </r>
  </si>
  <si>
    <r>
      <t>·</t>
    </r>
    <r>
      <rPr>
        <sz val="7"/>
        <color theme="1"/>
        <rFont val="Times New Roman"/>
        <family val="1"/>
      </rPr>
      <t xml:space="preserve">         </t>
    </r>
    <r>
      <rPr>
        <sz val="12"/>
        <color theme="1"/>
        <rFont val="Calibri"/>
        <family val="2"/>
        <scheme val="minor"/>
      </rPr>
      <t>Se pagará por metro de cable instalado, nomenclado y conectorizado, tanto unifilar como compuesto.</t>
    </r>
  </si>
  <si>
    <r>
      <t>·</t>
    </r>
    <r>
      <rPr>
        <sz val="7"/>
        <color theme="1"/>
        <rFont val="Times New Roman"/>
        <family val="1"/>
      </rPr>
      <t xml:space="preserve">         </t>
    </r>
    <r>
      <rPr>
        <sz val="12"/>
        <color theme="1"/>
        <rFont val="Calibri"/>
        <family val="2"/>
        <scheme val="minor"/>
      </rPr>
      <t>Este código contempla que el cable no forma parte de una manguera o conjunto de cables.</t>
    </r>
  </si>
  <si>
    <r>
      <t>·</t>
    </r>
    <r>
      <rPr>
        <sz val="7"/>
        <color theme="1"/>
        <rFont val="Times New Roman"/>
        <family val="1"/>
      </rPr>
      <t xml:space="preserve">         </t>
    </r>
    <r>
      <rPr>
        <sz val="12"/>
        <color theme="1"/>
        <rFont val="Calibri"/>
        <family val="2"/>
        <scheme val="minor"/>
      </rPr>
      <t>Este código contempla que los 2 cables no forman parte de una manguera o conjunto de cables de mayor envergadura.</t>
    </r>
  </si>
  <si>
    <r>
      <t>·</t>
    </r>
    <r>
      <rPr>
        <sz val="7"/>
        <color theme="1"/>
        <rFont val="Times New Roman"/>
        <family val="1"/>
      </rPr>
      <t xml:space="preserve">         </t>
    </r>
    <r>
      <rPr>
        <sz val="12"/>
        <color theme="1"/>
        <rFont val="Calibri"/>
        <family val="2"/>
        <scheme val="minor"/>
      </rPr>
      <t>Se pagará por metro de la manguera o conjunto de cables.</t>
    </r>
  </si>
  <si>
    <r>
      <t>·</t>
    </r>
    <r>
      <rPr>
        <sz val="7"/>
        <color theme="1"/>
        <rFont val="Times New Roman"/>
        <family val="1"/>
      </rPr>
      <t xml:space="preserve">         </t>
    </r>
    <r>
      <rPr>
        <sz val="12"/>
        <color theme="1"/>
        <rFont val="Calibri"/>
        <family val="2"/>
        <scheme val="minor"/>
      </rPr>
      <t>La posición de la instalación de la caja se realizará según plano y/o indicación del supervisor.</t>
    </r>
  </si>
  <si>
    <r>
      <t>·</t>
    </r>
    <r>
      <rPr>
        <sz val="7"/>
        <color theme="1"/>
        <rFont val="Times New Roman"/>
        <family val="1"/>
      </rPr>
      <t xml:space="preserve">         </t>
    </r>
    <r>
      <rPr>
        <sz val="12"/>
        <color theme="1"/>
        <rFont val="Calibri"/>
        <family val="2"/>
        <scheme val="minor"/>
      </rPr>
      <t>Incluye el acondicionamiento del ala de la bandeja, ranurada o escalera.</t>
    </r>
  </si>
  <si>
    <r>
      <t>·</t>
    </r>
    <r>
      <rPr>
        <sz val="7"/>
        <color theme="1"/>
        <rFont val="Times New Roman"/>
        <family val="1"/>
      </rPr>
      <t xml:space="preserve">         </t>
    </r>
    <r>
      <rPr>
        <sz val="12"/>
        <color theme="1"/>
        <rFont val="Calibri"/>
        <family val="2"/>
        <scheme val="minor"/>
      </rPr>
      <t>Se paga como adicional sobre el metro lineal alterado por el obstáculo.</t>
    </r>
  </si>
  <si>
    <r>
      <t>·</t>
    </r>
    <r>
      <rPr>
        <sz val="7"/>
        <color theme="1"/>
        <rFont val="Times New Roman"/>
        <family val="1"/>
      </rPr>
      <t xml:space="preserve">         </t>
    </r>
    <r>
      <rPr>
        <sz val="12"/>
        <color theme="1"/>
        <rFont val="Calibri"/>
        <family val="2"/>
        <scheme val="minor"/>
      </rPr>
      <t>Incluye la colocación de fijaciones a no más de 1.5 metros entre sí.</t>
    </r>
  </si>
  <si>
    <t>Incluye la colocación de las cajas de conexión y accesorios.</t>
  </si>
  <si>
    <r>
      <t>·</t>
    </r>
    <r>
      <rPr>
        <sz val="7"/>
        <color theme="1"/>
        <rFont val="Times New Roman"/>
        <family val="1"/>
      </rPr>
      <t xml:space="preserve">         </t>
    </r>
    <r>
      <rPr>
        <sz val="12"/>
        <color theme="1"/>
        <rFont val="Calibri"/>
        <family val="2"/>
        <scheme val="minor"/>
      </rPr>
      <t>Incluye la colocación de las platabandas.</t>
    </r>
  </si>
  <si>
    <t>Incluye el desmonte de todos los accesorios relacionados con esos tramos (ménsulas, derivaciones, curvas, etc.)</t>
  </si>
  <si>
    <r>
      <t>·</t>
    </r>
    <r>
      <rPr>
        <sz val="7"/>
        <color theme="1"/>
        <rFont val="Times New Roman"/>
        <family val="1"/>
      </rPr>
      <t xml:space="preserve">         </t>
    </r>
    <r>
      <rPr>
        <sz val="12"/>
        <color theme="1"/>
        <rFont val="Calibri"/>
        <family val="2"/>
        <scheme val="minor"/>
      </rPr>
      <t xml:space="preserve">Contempla la instalación de fijaciones a no más de 1,5 metros entre sí, más el montaje de la bandeja ranurada. </t>
    </r>
  </si>
  <si>
    <r>
      <t>·</t>
    </r>
    <r>
      <rPr>
        <sz val="7"/>
        <color theme="1"/>
        <rFont val="Times New Roman"/>
        <family val="1"/>
      </rPr>
      <t xml:space="preserve">         </t>
    </r>
    <r>
      <rPr>
        <sz val="12"/>
        <color theme="1"/>
        <rFont val="Calibri"/>
        <family val="2"/>
        <scheme val="minor"/>
      </rPr>
      <t xml:space="preserve"> Incluye la colocación de los módulos.</t>
    </r>
  </si>
  <si>
    <r>
      <t>·</t>
    </r>
    <r>
      <rPr>
        <sz val="7"/>
        <color theme="1"/>
        <rFont val="Times New Roman"/>
        <family val="1"/>
      </rPr>
      <t xml:space="preserve">         </t>
    </r>
    <r>
      <rPr>
        <sz val="12"/>
        <color theme="1"/>
        <rFont val="Calibri"/>
        <family val="2"/>
        <scheme val="minor"/>
      </rPr>
      <t>Fijación del conjunto en el rack en la posición definida por el diseño o por la indicación del supervisor.</t>
    </r>
  </si>
  <si>
    <r>
      <t>·</t>
    </r>
    <r>
      <rPr>
        <sz val="7"/>
        <color theme="1"/>
        <rFont val="Times New Roman"/>
        <family val="1"/>
      </rPr>
      <t xml:space="preserve">         </t>
    </r>
    <r>
      <rPr>
        <sz val="12"/>
        <color theme="1"/>
        <rFont val="Calibri"/>
        <family val="2"/>
        <scheme val="minor"/>
      </rPr>
      <t>Chequeo de la integridad estructural del rack y de sus condiciones de escuadra y pintura posteriores al transporte.</t>
    </r>
  </si>
  <si>
    <r>
      <t>·</t>
    </r>
    <r>
      <rPr>
        <sz val="7"/>
        <color theme="1"/>
        <rFont val="Times New Roman"/>
        <family val="1"/>
      </rPr>
      <t xml:space="preserve">         </t>
    </r>
    <r>
      <rPr>
        <sz val="12"/>
        <color theme="1"/>
        <rFont val="Calibri"/>
        <family val="2"/>
        <scheme val="minor"/>
      </rPr>
      <t>Colocación de holders u otros elementos de fijación.</t>
    </r>
  </si>
  <si>
    <t>·         Ubicación de los elementos en el bastidor correspondiente.</t>
  </si>
  <si>
    <r>
      <t>·</t>
    </r>
    <r>
      <rPr>
        <sz val="7"/>
        <color theme="1"/>
        <rFont val="Times New Roman"/>
        <family val="1"/>
      </rPr>
      <t xml:space="preserve">         </t>
    </r>
    <r>
      <rPr>
        <sz val="12"/>
        <color theme="1"/>
        <rFont val="Calibri"/>
        <family val="2"/>
        <scheme val="minor"/>
      </rPr>
      <t>Si correspondiere, incluye también el tendido y fijación de los cables de alimentación del mismo.</t>
    </r>
  </si>
  <si>
    <r>
      <t>·</t>
    </r>
    <r>
      <rPr>
        <sz val="7"/>
        <color rgb="FF000000"/>
        <rFont val="Times New Roman"/>
        <family val="1"/>
      </rPr>
      <t xml:space="preserve">         </t>
    </r>
    <r>
      <rPr>
        <sz val="12"/>
        <color rgb="FF000000"/>
        <rFont val="Calibri"/>
        <family val="2"/>
        <scheme val="minor"/>
      </rPr>
      <t xml:space="preserve">Incluye la preparación del cable de FO, su fijado según recomendaciones del fabricante, el correcto ruteo y precintado de sus buffers y de los pigtails correspondientes, el termado y disposición de los manguitos de protección y el nomenclado de las bandejas y de los cables. </t>
    </r>
  </si>
  <si>
    <r>
      <t>·</t>
    </r>
    <r>
      <rPr>
        <sz val="7"/>
        <color theme="1"/>
        <rFont val="Times New Roman"/>
        <family val="1"/>
      </rPr>
      <t xml:space="preserve">         </t>
    </r>
    <r>
      <rPr>
        <sz val="12"/>
        <color theme="1"/>
        <rFont val="Calibri"/>
        <family val="2"/>
        <scheme val="minor"/>
      </rPr>
      <t>Se deben respetar las mismas consideraciones de cuidado, nomenclado, radios de curvaturas, etc de los cables y componentes.</t>
    </r>
  </si>
  <si>
    <r>
      <t>·</t>
    </r>
    <r>
      <rPr>
        <sz val="7"/>
        <color theme="1"/>
        <rFont val="Times New Roman"/>
        <family val="1"/>
      </rPr>
      <t xml:space="preserve">         </t>
    </r>
    <r>
      <rPr>
        <sz val="12"/>
        <color theme="1"/>
        <rFont val="Calibri"/>
        <family val="2"/>
        <scheme val="minor"/>
      </rPr>
      <t>Colocación de módulos y/o bandejas de FO en los extremos y la conexión de los conectores a los módulos.</t>
    </r>
  </si>
  <si>
    <r>
      <t>·</t>
    </r>
    <r>
      <rPr>
        <sz val="7"/>
        <color theme="1"/>
        <rFont val="Times New Roman"/>
        <family val="1"/>
      </rPr>
      <t xml:space="preserve">         </t>
    </r>
    <r>
      <rPr>
        <sz val="12"/>
        <color theme="1"/>
        <rFont val="Calibri"/>
        <family val="2"/>
        <scheme val="minor"/>
      </rPr>
      <t>Organizar los conductores para la futura colocación de los elementos pasivos o activos.</t>
    </r>
  </si>
  <si>
    <r>
      <t>·</t>
    </r>
    <r>
      <rPr>
        <sz val="7"/>
        <color theme="1"/>
        <rFont val="Times New Roman"/>
        <family val="1"/>
      </rPr>
      <t xml:space="preserve">         </t>
    </r>
    <r>
      <rPr>
        <sz val="12"/>
        <color theme="1"/>
        <rFont val="Calibri"/>
        <family val="2"/>
        <scheme val="minor"/>
      </rPr>
      <t>Cortar el Cable MiniCoaxial medida, según se indica en los planos entregados.</t>
    </r>
  </si>
  <si>
    <r>
      <t>·</t>
    </r>
    <r>
      <rPr>
        <sz val="7"/>
        <color theme="1"/>
        <rFont val="Times New Roman"/>
        <family val="1"/>
      </rPr>
      <t xml:space="preserve">         </t>
    </r>
    <r>
      <rPr>
        <sz val="12"/>
        <color theme="1"/>
        <rFont val="Calibri"/>
        <family val="2"/>
        <scheme val="minor"/>
      </rPr>
      <t>Cortar el Cable MiniCoaxil a medida, según se indica en los planos entregados.</t>
    </r>
  </si>
  <si>
    <r>
      <t>·</t>
    </r>
    <r>
      <rPr>
        <sz val="7"/>
        <color theme="1"/>
        <rFont val="Times New Roman"/>
        <family val="1"/>
      </rPr>
      <t xml:space="preserve">         </t>
    </r>
    <r>
      <rPr>
        <sz val="12"/>
        <color theme="1"/>
        <rFont val="Calibri"/>
        <family val="2"/>
        <scheme val="minor"/>
      </rPr>
      <t>Cortar el Cable RG-59 a medida, según se indica en los planos entregados.</t>
    </r>
  </si>
  <si>
    <t>Incluye la colocación de todos los pasivos,  y de los activos necesarios para la señal de BC</t>
  </si>
  <si>
    <r>
      <t>·</t>
    </r>
    <r>
      <rPr>
        <sz val="7"/>
        <color theme="1"/>
        <rFont val="Times New Roman"/>
        <family val="1"/>
      </rPr>
      <t xml:space="preserve">         </t>
    </r>
    <r>
      <rPr>
        <sz val="12"/>
        <color theme="1"/>
        <rFont val="Calibri"/>
        <family val="2"/>
        <scheme val="minor"/>
      </rPr>
      <t>SOLO para colocar cada una de las curvas o derivaciones que se agreguen a un tramo de bandeja tipo escalera debajo de piso técnico. Independientemente del ancho de la bandeja.</t>
    </r>
  </si>
  <si>
    <r>
      <t>·</t>
    </r>
    <r>
      <rPr>
        <sz val="7"/>
        <color theme="1"/>
        <rFont val="Times New Roman"/>
        <family val="1"/>
      </rPr>
      <t xml:space="preserve">         </t>
    </r>
    <r>
      <rPr>
        <sz val="12"/>
        <color theme="1"/>
        <rFont val="Calibri"/>
        <family val="2"/>
        <scheme val="minor"/>
      </rPr>
      <t>SOLO para colocar cada una de las curvas o derivaciones que se agreguen a un tramo de bandeja perforada debajo de piso técnico. Independientemente del ancho de la bandeja.</t>
    </r>
  </si>
  <si>
    <r>
      <t>·</t>
    </r>
    <r>
      <rPr>
        <sz val="7"/>
        <color theme="1"/>
        <rFont val="Symbol"/>
        <family val="1"/>
        <charset val="2"/>
      </rPr>
      <t xml:space="preserve">            </t>
    </r>
    <r>
      <rPr>
        <sz val="12"/>
        <color theme="1"/>
        <rFont val="Calibri"/>
        <family val="2"/>
        <scheme val="minor"/>
      </rPr>
      <t>SOLO para colocación de bandejas tipo escalera debajo de piso técnico.</t>
    </r>
  </si>
  <si>
    <r>
      <t>·</t>
    </r>
    <r>
      <rPr>
        <sz val="7"/>
        <color theme="1"/>
        <rFont val="Symbol"/>
        <family val="1"/>
        <charset val="2"/>
      </rPr>
      <t xml:space="preserve">            </t>
    </r>
    <r>
      <rPr>
        <sz val="12"/>
        <color theme="1"/>
        <rFont val="Calibri"/>
        <family val="2"/>
        <scheme val="minor"/>
      </rPr>
      <t>SOLO para colocación de bandejas ranuradas debajo de piso técnico.</t>
    </r>
  </si>
  <si>
    <r>
      <t>·</t>
    </r>
    <r>
      <rPr>
        <sz val="7"/>
        <color theme="1"/>
        <rFont val="Times New Roman"/>
        <family val="1"/>
      </rPr>
      <t xml:space="preserve">         </t>
    </r>
    <r>
      <rPr>
        <sz val="12"/>
        <color theme="1"/>
        <rFont val="Calibri"/>
        <family val="2"/>
        <scheme val="minor"/>
      </rPr>
      <t>Este código adicional se utilizará para los trabajos de orden, limpieza, ordenamiento de materiales, disposición de scrap, etc, necesarios para dejar en condiciones una sala en el contexto de una obra de Planta Interna</t>
    </r>
  </si>
  <si>
    <r>
      <t>·</t>
    </r>
    <r>
      <rPr>
        <sz val="7"/>
        <color theme="1"/>
        <rFont val="Times New Roman"/>
        <family val="1"/>
      </rPr>
      <t xml:space="preserve">         </t>
    </r>
    <r>
      <rPr>
        <sz val="12"/>
        <color theme="1"/>
        <rFont val="Calibri"/>
        <family val="2"/>
        <scheme val="minor"/>
      </rPr>
      <t>Este código adicional se utilizará para pagar el costo de proveer un móvil y personal necesario para trasladar entre y/o hacia instalaciones de la empresa, en el marco de tareas de construcción de Planta Interna</t>
    </r>
  </si>
  <si>
    <r>
      <t>·</t>
    </r>
    <r>
      <rPr>
        <sz val="7"/>
        <color theme="1"/>
        <rFont val="Times New Roman"/>
        <family val="1"/>
      </rPr>
      <t xml:space="preserve">         </t>
    </r>
    <r>
      <rPr>
        <sz val="12"/>
        <color theme="1"/>
        <rFont val="Calibri"/>
        <family val="2"/>
        <scheme val="minor"/>
      </rPr>
      <t xml:space="preserve">Desmontar todo tipo de gabinetes, estructuras, bandejas, cañerías, bastidores, soportes, luminarias, etc., en el ámbito de una sala técnica. </t>
    </r>
  </si>
  <si>
    <r>
      <t>·</t>
    </r>
    <r>
      <rPr>
        <sz val="7"/>
        <color theme="1"/>
        <rFont val="Times New Roman"/>
        <family val="1"/>
      </rPr>
      <t xml:space="preserve">         </t>
    </r>
    <r>
      <rPr>
        <sz val="12"/>
        <color theme="1"/>
        <rFont val="Calibri"/>
        <family val="2"/>
        <scheme val="minor"/>
      </rPr>
      <t xml:space="preserve">Desmontar cables de todo tipo en tramos lineales, pudiendo incluir las canalizaciones asociadas si es solicitado por el supervisor. </t>
    </r>
  </si>
  <si>
    <r>
      <t>·</t>
    </r>
    <r>
      <rPr>
        <sz val="7"/>
        <color theme="1"/>
        <rFont val="Times New Roman"/>
        <family val="1"/>
      </rPr>
      <t xml:space="preserve">         </t>
    </r>
    <r>
      <rPr>
        <sz val="12"/>
        <color theme="1"/>
        <rFont val="Calibri"/>
        <family val="2"/>
        <scheme val="minor"/>
      </rPr>
      <t>Instalación e impactado de un Jack para cable UTP en una pachera.</t>
    </r>
  </si>
  <si>
    <r>
      <t>·</t>
    </r>
    <r>
      <rPr>
        <sz val="7"/>
        <color theme="1"/>
        <rFont val="Times New Roman"/>
        <family val="1"/>
      </rPr>
      <t xml:space="preserve">         </t>
    </r>
    <r>
      <rPr>
        <sz val="12"/>
        <color theme="1"/>
        <rFont val="Calibri"/>
        <family val="2"/>
        <scheme val="minor"/>
      </rPr>
      <t>Armado del bastidor con las 2 bocas y el impactado de 2 cables tipo UTP.</t>
    </r>
  </si>
  <si>
    <r>
      <t>·</t>
    </r>
    <r>
      <rPr>
        <sz val="7"/>
        <color theme="1"/>
        <rFont val="Times New Roman"/>
        <family val="1"/>
      </rPr>
      <t xml:space="preserve">         </t>
    </r>
    <r>
      <rPr>
        <sz val="12"/>
        <color theme="1"/>
        <rFont val="Calibri"/>
        <family val="2"/>
        <scheme val="minor"/>
      </rPr>
      <t>Instalar uno de los componentes de los circuitos de corrientes débiles o equivalentes.</t>
    </r>
  </si>
  <si>
    <r>
      <t>·</t>
    </r>
    <r>
      <rPr>
        <sz val="7"/>
        <color theme="1"/>
        <rFont val="Times New Roman"/>
        <family val="1"/>
      </rPr>
      <t xml:space="preserve">         </t>
    </r>
    <r>
      <rPr>
        <sz val="12"/>
        <color theme="1"/>
        <rFont val="Calibri"/>
        <family val="2"/>
        <scheme val="minor"/>
      </rPr>
      <t>Montaje de un tablero o bastidor en pared o sobre piso con las fijaciones definidas según plano y/o indicación del supervisor.</t>
    </r>
  </si>
  <si>
    <r>
      <t>·</t>
    </r>
    <r>
      <rPr>
        <sz val="7"/>
        <color theme="1"/>
        <rFont val="Times New Roman"/>
        <family val="1"/>
      </rPr>
      <t xml:space="preserve">         </t>
    </r>
    <r>
      <rPr>
        <sz val="12"/>
        <color theme="1"/>
        <rFont val="Calibri"/>
        <family val="2"/>
        <scheme val="minor"/>
      </rPr>
      <t>Realizar una abertura en una losa, de hasta 500 cm</t>
    </r>
    <r>
      <rPr>
        <vertAlign val="superscript"/>
        <sz val="12"/>
        <color theme="1"/>
        <rFont val="Calibri"/>
        <family val="2"/>
        <scheme val="minor"/>
      </rPr>
      <t>2</t>
    </r>
    <r>
      <rPr>
        <sz val="12"/>
        <color theme="1"/>
        <rFont val="Calibri"/>
        <family val="2"/>
        <scheme val="minor"/>
      </rPr>
      <t>.</t>
    </r>
  </si>
  <si>
    <r>
      <t>·</t>
    </r>
    <r>
      <rPr>
        <sz val="7"/>
        <color theme="1"/>
        <rFont val="Times New Roman"/>
        <family val="1"/>
      </rPr>
      <t xml:space="preserve">         </t>
    </r>
    <r>
      <rPr>
        <sz val="12"/>
        <color theme="1"/>
        <rFont val="Calibri"/>
        <family val="2"/>
        <scheme val="minor"/>
      </rPr>
      <t>Realizar una abertura en la pared, para una bandeja del tipo ranurada o escalera hasta 450 mm de ancho o cantidad de bandejas con sección total equivalente a 500 cm</t>
    </r>
    <r>
      <rPr>
        <vertAlign val="superscript"/>
        <sz val="12"/>
        <color theme="1"/>
        <rFont val="Calibri"/>
        <family val="2"/>
        <scheme val="minor"/>
      </rPr>
      <t>2</t>
    </r>
    <r>
      <rPr>
        <sz val="12"/>
        <color theme="1"/>
        <rFont val="Calibri"/>
        <family val="2"/>
        <scheme val="minor"/>
      </rPr>
      <t>.</t>
    </r>
  </si>
  <si>
    <r>
      <t>·</t>
    </r>
    <r>
      <rPr>
        <sz val="7"/>
        <color theme="1"/>
        <rFont val="Times New Roman"/>
        <family val="1"/>
      </rPr>
      <t xml:space="preserve">         </t>
    </r>
    <r>
      <rPr>
        <sz val="12"/>
        <color theme="1"/>
        <rFont val="Calibri"/>
        <family val="2"/>
        <scheme val="minor"/>
      </rPr>
      <t>Realizar una abertura en la pared, para 1 caño de 110 mm o cantidad de caños con sección total equivalente a 100 cm</t>
    </r>
    <r>
      <rPr>
        <vertAlign val="superscript"/>
        <sz val="12"/>
        <color theme="1"/>
        <rFont val="Calibri"/>
        <family val="2"/>
        <scheme val="minor"/>
      </rPr>
      <t>2</t>
    </r>
    <r>
      <rPr>
        <sz val="12"/>
        <color theme="1"/>
        <rFont val="Calibri"/>
        <family val="2"/>
        <scheme val="minor"/>
      </rPr>
      <t>.</t>
    </r>
  </si>
  <si>
    <r>
      <t>·</t>
    </r>
    <r>
      <rPr>
        <sz val="7"/>
        <color theme="1"/>
        <rFont val="Times New Roman"/>
        <family val="1"/>
      </rPr>
      <t xml:space="preserve">         </t>
    </r>
    <r>
      <rPr>
        <sz val="12"/>
        <color theme="1"/>
        <rFont val="Calibri"/>
        <family val="2"/>
        <scheme val="minor"/>
      </rPr>
      <t>Tendido y fijación de 2 líneas de tensión desde los tableros de distribución A y B a los racks.</t>
    </r>
  </si>
  <si>
    <r>
      <t>·</t>
    </r>
    <r>
      <rPr>
        <sz val="7"/>
        <color theme="1"/>
        <rFont val="Times New Roman"/>
        <family val="1"/>
      </rPr>
      <t xml:space="preserve">         </t>
    </r>
    <r>
      <rPr>
        <sz val="12"/>
        <color theme="1"/>
        <rFont val="Calibri"/>
        <family val="2"/>
        <scheme val="minor"/>
      </rPr>
      <t>Este código adicional se utilizará en el caso de que se realicen más de 6 instalaciones e impactado de cables del tipo UTP.</t>
    </r>
  </si>
  <si>
    <r>
      <t>·</t>
    </r>
    <r>
      <rPr>
        <sz val="7"/>
        <color theme="1"/>
        <rFont val="Times New Roman"/>
        <family val="1"/>
      </rPr>
      <t xml:space="preserve">         </t>
    </r>
    <r>
      <rPr>
        <sz val="12"/>
        <color theme="1"/>
        <rFont val="Calibri"/>
        <family val="2"/>
        <scheme val="minor"/>
      </rPr>
      <t>Tendido y fijación de 6 cables del tipo UTP por las canalizaciones correspondientes.</t>
    </r>
  </si>
  <si>
    <r>
      <t>·</t>
    </r>
    <r>
      <rPr>
        <sz val="7"/>
        <color theme="1"/>
        <rFont val="Times New Roman"/>
        <family val="1"/>
      </rPr>
      <t xml:space="preserve">         </t>
    </r>
    <r>
      <rPr>
        <sz val="12"/>
        <color theme="1"/>
        <rFont val="Calibri"/>
        <family val="2"/>
        <scheme val="minor"/>
      </rPr>
      <t>Comprende toda la mano de obra necesaria para el armado del piso técnico, según el plano de diseño y/o indicación del supervisor.</t>
    </r>
  </si>
  <si>
    <r>
      <t>·</t>
    </r>
    <r>
      <rPr>
        <sz val="7"/>
        <color theme="1"/>
        <rFont val="Times New Roman"/>
        <family val="1"/>
      </rPr>
      <t xml:space="preserve">         </t>
    </r>
    <r>
      <rPr>
        <sz val="12"/>
        <color theme="1"/>
        <rFont val="Calibri"/>
        <family val="2"/>
        <scheme val="minor"/>
      </rPr>
      <t>Tendido y fijación de un cable de energía, con sección superior a los 10 mm</t>
    </r>
    <r>
      <rPr>
        <vertAlign val="superscript"/>
        <sz val="12"/>
        <color theme="1"/>
        <rFont val="Calibri"/>
        <family val="2"/>
        <scheme val="minor"/>
      </rPr>
      <t>2</t>
    </r>
    <r>
      <rPr>
        <sz val="12"/>
        <color theme="1"/>
        <rFont val="Calibri"/>
        <family val="2"/>
        <scheme val="minor"/>
      </rPr>
      <t>, según recorrido fijado por plano de diseño o indicación del supervisor.</t>
    </r>
  </si>
  <si>
    <r>
      <t>·</t>
    </r>
    <r>
      <rPr>
        <sz val="7"/>
        <color theme="1"/>
        <rFont val="Times New Roman"/>
        <family val="1"/>
      </rPr>
      <t xml:space="preserve">         </t>
    </r>
    <r>
      <rPr>
        <sz val="12"/>
        <color theme="1"/>
        <rFont val="Calibri"/>
        <family val="2"/>
        <scheme val="minor"/>
      </rPr>
      <t>Tendido y fijación de un cable, con sección inferior a los 10 mm</t>
    </r>
    <r>
      <rPr>
        <vertAlign val="superscript"/>
        <sz val="12"/>
        <color theme="1"/>
        <rFont val="Calibri"/>
        <family val="2"/>
        <scheme val="minor"/>
      </rPr>
      <t>2</t>
    </r>
    <r>
      <rPr>
        <sz val="12"/>
        <color theme="1"/>
        <rFont val="Calibri"/>
        <family val="2"/>
        <scheme val="minor"/>
      </rPr>
      <t>, según recorrido fijado por plano de diseño o indicación del supervisor.</t>
    </r>
  </si>
  <si>
    <r>
      <t>·</t>
    </r>
    <r>
      <rPr>
        <sz val="7"/>
        <color theme="1"/>
        <rFont val="Times New Roman"/>
        <family val="1"/>
      </rPr>
      <t xml:space="preserve">         </t>
    </r>
    <r>
      <rPr>
        <sz val="12"/>
        <color theme="1"/>
        <rFont val="Calibri"/>
        <family val="2"/>
        <scheme val="minor"/>
      </rPr>
      <t>Tendido y fijación de dos cables en forma paralela, cada uno con sección inferior a los 10 mm</t>
    </r>
    <r>
      <rPr>
        <vertAlign val="superscript"/>
        <sz val="12"/>
        <color theme="1"/>
        <rFont val="Calibri"/>
        <family val="2"/>
        <scheme val="minor"/>
      </rPr>
      <t>2</t>
    </r>
    <r>
      <rPr>
        <sz val="12"/>
        <color theme="1"/>
        <rFont val="Calibri"/>
        <family val="2"/>
        <scheme val="minor"/>
      </rPr>
      <t>, según recorrido fijado por plano de diseño o indicación del supervisor.</t>
    </r>
  </si>
  <si>
    <r>
      <t>·</t>
    </r>
    <r>
      <rPr>
        <sz val="7"/>
        <color theme="1"/>
        <rFont val="Times New Roman"/>
        <family val="1"/>
      </rPr>
      <t xml:space="preserve">         </t>
    </r>
    <r>
      <rPr>
        <sz val="12"/>
        <color theme="1"/>
        <rFont val="Calibri"/>
        <family val="2"/>
        <scheme val="minor"/>
      </rPr>
      <t>Tendido y fijación de tres o más cables en forma paralela, cada uno con sección inferior a los 10 mm</t>
    </r>
    <r>
      <rPr>
        <vertAlign val="superscript"/>
        <sz val="12"/>
        <color theme="1"/>
        <rFont val="Calibri"/>
        <family val="2"/>
        <scheme val="minor"/>
      </rPr>
      <t>2</t>
    </r>
    <r>
      <rPr>
        <sz val="12"/>
        <color theme="1"/>
        <rFont val="Calibri"/>
        <family val="2"/>
        <scheme val="minor"/>
      </rPr>
      <t>, según recorrido fijado por plano de diseño o indicación del supervisor.</t>
    </r>
  </si>
  <si>
    <r>
      <t>·</t>
    </r>
    <r>
      <rPr>
        <sz val="7"/>
        <color theme="1"/>
        <rFont val="Times New Roman"/>
        <family val="1"/>
      </rPr>
      <t xml:space="preserve">         </t>
    </r>
    <r>
      <rPr>
        <sz val="12"/>
        <color theme="1"/>
        <rFont val="Calibri"/>
        <family val="2"/>
        <scheme val="minor"/>
      </rPr>
      <t>Este código adicional se utilizará en el caso de que el montaje de la caja DAISA se realice en un techo o debajo de un piso técnico.</t>
    </r>
  </si>
  <si>
    <r>
      <t>·</t>
    </r>
    <r>
      <rPr>
        <sz val="7"/>
        <color theme="1"/>
        <rFont val="Times New Roman"/>
        <family val="1"/>
      </rPr>
      <t xml:space="preserve">         </t>
    </r>
    <r>
      <rPr>
        <sz val="12"/>
        <color theme="1"/>
        <rFont val="Calibri"/>
        <family val="2"/>
        <scheme val="minor"/>
      </rPr>
      <t>Instalar caja de paso Daisa, con derivaciones tipo T en una pared, con las fijaciones y accesorios correspondientes.</t>
    </r>
  </si>
  <si>
    <r>
      <t>·</t>
    </r>
    <r>
      <rPr>
        <sz val="7"/>
        <color theme="1"/>
        <rFont val="Times New Roman"/>
        <family val="1"/>
      </rPr>
      <t xml:space="preserve">         </t>
    </r>
    <r>
      <rPr>
        <sz val="12"/>
        <color theme="1"/>
        <rFont val="Calibri"/>
        <family val="2"/>
        <scheme val="minor"/>
      </rPr>
      <t>Instalar caja de paso Daisa, sin derivaciones en una pared, con las fijaciones y accesorios correspondientes.</t>
    </r>
  </si>
  <si>
    <r>
      <t>·</t>
    </r>
    <r>
      <rPr>
        <sz val="7"/>
        <color theme="1"/>
        <rFont val="Times New Roman"/>
        <family val="1"/>
      </rPr>
      <t xml:space="preserve">         </t>
    </r>
    <r>
      <rPr>
        <sz val="12"/>
        <color theme="1"/>
        <rFont val="Calibri"/>
        <family val="2"/>
        <scheme val="minor"/>
      </rPr>
      <t>Colocar caño DAISA sobre el ala de la bandeja, ranurada o escalera y la colocación de los accesorios correspondientes.</t>
    </r>
  </si>
  <si>
    <r>
      <t>·</t>
    </r>
    <r>
      <rPr>
        <sz val="7"/>
        <color theme="1"/>
        <rFont val="Times New Roman"/>
        <family val="1"/>
      </rPr>
      <t xml:space="preserve">         </t>
    </r>
    <r>
      <rPr>
        <sz val="12"/>
        <color theme="1"/>
        <rFont val="Calibri"/>
        <family val="2"/>
        <scheme val="minor"/>
      </rPr>
      <t>Doblado de un tramo de caño Daisa, hasta 2 pulgadas, en el armado de una instalación, según plano y/o indicación del supervisor.</t>
    </r>
  </si>
  <si>
    <r>
      <t>·</t>
    </r>
    <r>
      <rPr>
        <sz val="7"/>
        <color theme="1"/>
        <rFont val="Times New Roman"/>
        <family val="1"/>
      </rPr>
      <t xml:space="preserve">         </t>
    </r>
    <r>
      <rPr>
        <sz val="12"/>
        <color theme="1"/>
        <rFont val="Calibri"/>
        <family val="2"/>
        <scheme val="minor"/>
      </rPr>
      <t>Instalar curva de caño Daisa, con sus correspondientes cuplas.</t>
    </r>
  </si>
  <si>
    <r>
      <t>·</t>
    </r>
    <r>
      <rPr>
        <sz val="7"/>
        <color theme="1"/>
        <rFont val="Times New Roman"/>
        <family val="1"/>
      </rPr>
      <t xml:space="preserve">         </t>
    </r>
    <r>
      <rPr>
        <sz val="12"/>
        <color theme="1"/>
        <rFont val="Calibri"/>
        <family val="2"/>
        <scheme val="minor"/>
      </rPr>
      <t>Este código adicional se utilizará en el caso de que el montaje del caño DAISA se realice bordeando algún obstáculo (columna o viga).</t>
    </r>
  </si>
  <si>
    <r>
      <t>·</t>
    </r>
    <r>
      <rPr>
        <sz val="7"/>
        <color theme="1"/>
        <rFont val="Times New Roman"/>
        <family val="1"/>
      </rPr>
      <t xml:space="preserve">         </t>
    </r>
    <r>
      <rPr>
        <sz val="12"/>
        <color theme="1"/>
        <rFont val="Calibri"/>
        <family val="2"/>
        <scheme val="minor"/>
      </rPr>
      <t>Este código adicional se utilizará en el caso de que el montaje del caño DAISA se realice colocando las fijaciones correspondientes en un techo o debajo de un piso técnico.</t>
    </r>
  </si>
  <si>
    <r>
      <t>·</t>
    </r>
    <r>
      <rPr>
        <sz val="7"/>
        <color theme="1"/>
        <rFont val="Times New Roman"/>
        <family val="1"/>
      </rPr>
      <t xml:space="preserve">         </t>
    </r>
    <r>
      <rPr>
        <sz val="12"/>
        <color theme="1"/>
        <rFont val="Calibri"/>
        <family val="2"/>
        <scheme val="minor"/>
      </rPr>
      <t>Colocar caños DAISA sobre la pared, con las abrazaderas correspondientes.</t>
    </r>
  </si>
  <si>
    <r>
      <t>·</t>
    </r>
    <r>
      <rPr>
        <sz val="7"/>
        <color theme="1"/>
        <rFont val="Times New Roman"/>
        <family val="1"/>
      </rPr>
      <t xml:space="preserve">         </t>
    </r>
    <r>
      <rPr>
        <sz val="12"/>
        <color theme="1"/>
        <rFont val="Calibri"/>
        <family val="2"/>
        <scheme val="minor"/>
      </rPr>
      <t>Colocar cablecanal o zócalocanal y sus accesorios correspondientes.</t>
    </r>
  </si>
  <si>
    <r>
      <t>·</t>
    </r>
    <r>
      <rPr>
        <sz val="7"/>
        <color theme="1"/>
        <rFont val="Times New Roman"/>
        <family val="1"/>
      </rPr>
      <t xml:space="preserve">         </t>
    </r>
    <r>
      <rPr>
        <sz val="12"/>
        <color theme="1"/>
        <rFont val="Calibri"/>
        <family val="2"/>
        <scheme val="minor"/>
      </rPr>
      <t>Colocar el accesorio Cruz o T en una parrilla de iluminación.</t>
    </r>
  </si>
  <si>
    <r>
      <t>·</t>
    </r>
    <r>
      <rPr>
        <sz val="7"/>
        <color theme="1"/>
        <rFont val="Times New Roman"/>
        <family val="1"/>
      </rPr>
      <t xml:space="preserve">         </t>
    </r>
    <r>
      <rPr>
        <sz val="12"/>
        <color theme="1"/>
        <rFont val="Calibri"/>
        <family val="2"/>
        <scheme val="minor"/>
      </rPr>
      <t>Colocar los tramos de perfil olmar para el armado de una parrilla de iluminación o equivalente.</t>
    </r>
  </si>
  <si>
    <r>
      <t>·</t>
    </r>
    <r>
      <rPr>
        <sz val="7"/>
        <color theme="1"/>
        <rFont val="Times New Roman"/>
        <family val="1"/>
      </rPr>
      <t xml:space="preserve">         </t>
    </r>
    <r>
      <rPr>
        <sz val="12"/>
        <color theme="1"/>
        <rFont val="Calibri"/>
        <family val="2"/>
        <scheme val="minor"/>
      </rPr>
      <t>Disponer y fijar los tramos de guía de fibra y accesorios.</t>
    </r>
  </si>
  <si>
    <r>
      <t>·</t>
    </r>
    <r>
      <rPr>
        <sz val="7"/>
        <color theme="1"/>
        <rFont val="Times New Roman"/>
        <family val="1"/>
      </rPr>
      <t xml:space="preserve">         </t>
    </r>
    <r>
      <rPr>
        <sz val="12"/>
        <color theme="1"/>
        <rFont val="Calibri"/>
        <family val="2"/>
        <scheme val="minor"/>
      </rPr>
      <t xml:space="preserve">Desmontar tramos de bandeja preexistentes, ubicados sobre pared, colgados de un techo o ubicados debajo de un piso técnico. </t>
    </r>
  </si>
  <si>
    <t>Contempla la complejidad de instalar una bandeja o agregar una curva o derivación por estar la bandeja montada debajo de un piso técnico, Independientemente del tipo o ancho de la bandeja.</t>
  </si>
  <si>
    <r>
      <t>·</t>
    </r>
    <r>
      <rPr>
        <sz val="7"/>
        <color theme="1"/>
        <rFont val="Times New Roman"/>
        <family val="1"/>
      </rPr>
      <t xml:space="preserve">         </t>
    </r>
    <r>
      <rPr>
        <sz val="12"/>
        <color theme="1"/>
        <rFont val="Calibri"/>
        <family val="2"/>
        <scheme val="minor"/>
      </rPr>
      <t>Colocar cada una de las curvas o derivaciones que se agreguen a un tramo de bandeja tipo escalera montado sobre pared, fijado al piso o colgado del techo. Independientemente del ancho de la bandeja.</t>
    </r>
  </si>
  <si>
    <r>
      <t>·</t>
    </r>
    <r>
      <rPr>
        <sz val="7"/>
        <color theme="1"/>
        <rFont val="Times New Roman"/>
        <family val="1"/>
      </rPr>
      <t xml:space="preserve">         </t>
    </r>
    <r>
      <rPr>
        <sz val="12"/>
        <color theme="1"/>
        <rFont val="Calibri"/>
        <family val="2"/>
        <scheme val="minor"/>
      </rPr>
      <t>Colocar cada una de las curvas o derivaciones que se agreguen a un tramo de bandeja perforada montada sobre pared, fijado al piso o colgado del techo. Independientemente del ancho de la bandeja.</t>
    </r>
  </si>
  <si>
    <r>
      <t>·</t>
    </r>
    <r>
      <rPr>
        <sz val="7"/>
        <color theme="1"/>
        <rFont val="Times New Roman"/>
        <family val="1"/>
      </rPr>
      <t xml:space="preserve">         </t>
    </r>
    <r>
      <rPr>
        <sz val="12"/>
        <color theme="1"/>
        <rFont val="Calibri"/>
        <family val="2"/>
        <scheme val="minor"/>
      </rPr>
      <t>Colocar las bandejas tipo escalera sobre pared, piso o colgadas del techo.</t>
    </r>
  </si>
  <si>
    <r>
      <t>·</t>
    </r>
    <r>
      <rPr>
        <sz val="7"/>
        <color theme="1"/>
        <rFont val="Times New Roman"/>
        <family val="1"/>
      </rPr>
      <t xml:space="preserve">         </t>
    </r>
    <r>
      <rPr>
        <sz val="12"/>
        <color theme="1"/>
        <rFont val="Calibri"/>
        <family val="2"/>
        <scheme val="minor"/>
      </rPr>
      <t>Colocar las bandejas ranuradas sobre pared, piso o colgadas del techo.</t>
    </r>
  </si>
  <si>
    <r>
      <t>·</t>
    </r>
    <r>
      <rPr>
        <sz val="7"/>
        <color theme="1"/>
        <rFont val="Times New Roman"/>
        <family val="1"/>
      </rPr>
      <t xml:space="preserve">         </t>
    </r>
    <r>
      <rPr>
        <sz val="12"/>
        <color theme="1"/>
        <rFont val="Calibri"/>
        <family val="2"/>
        <scheme val="minor"/>
      </rPr>
      <t>Implica el desembalado, acondicionamiento y colocación de un bastidor para módulos Technetix en la ubicación definida por un plano o por las indicaciones de un supervisor.</t>
    </r>
  </si>
  <si>
    <r>
      <t>·</t>
    </r>
    <r>
      <rPr>
        <sz val="7"/>
        <color theme="1"/>
        <rFont val="Times New Roman"/>
        <family val="1"/>
      </rPr>
      <t xml:space="preserve">         </t>
    </r>
    <r>
      <rPr>
        <sz val="12"/>
        <color theme="1"/>
        <rFont val="Calibri"/>
        <family val="2"/>
        <scheme val="minor"/>
      </rPr>
      <t>Colocación de todos los adaptadores, sean del tipo BNC o F.</t>
    </r>
  </si>
  <si>
    <r>
      <t>·</t>
    </r>
    <r>
      <rPr>
        <sz val="7"/>
        <color theme="1"/>
        <rFont val="Times New Roman"/>
        <family val="1"/>
      </rPr>
      <t xml:space="preserve">         </t>
    </r>
    <r>
      <rPr>
        <sz val="12"/>
        <color theme="1"/>
        <rFont val="Calibri"/>
        <family val="2"/>
        <scheme val="minor"/>
      </rPr>
      <t>Implica el desembalado y limpieza del rack.</t>
    </r>
  </si>
  <si>
    <r>
      <t>·</t>
    </r>
    <r>
      <rPr>
        <sz val="7"/>
        <color theme="1"/>
        <rFont val="Times New Roman"/>
        <family val="1"/>
      </rPr>
      <t xml:space="preserve">         </t>
    </r>
    <r>
      <rPr>
        <sz val="12"/>
        <color theme="1"/>
        <rFont val="Calibri"/>
        <family val="2"/>
        <scheme val="minor"/>
      </rPr>
      <t>Implica el desembalado, acondicionamiento y colocación de un separador horizontal en la ubicación definida por un plano o por las indicaciones de un supervisor.</t>
    </r>
  </si>
  <si>
    <r>
      <t>·</t>
    </r>
    <r>
      <rPr>
        <sz val="7"/>
        <color theme="1"/>
        <rFont val="Times New Roman"/>
        <family val="1"/>
      </rPr>
      <t xml:space="preserve">         </t>
    </r>
    <r>
      <rPr>
        <sz val="12"/>
        <color theme="1"/>
        <rFont val="Calibri"/>
        <family val="2"/>
        <scheme val="minor"/>
      </rPr>
      <t>Conexión de los cables correspondientes en los pasivos de alta densidad.</t>
    </r>
  </si>
  <si>
    <r>
      <t>·</t>
    </r>
    <r>
      <rPr>
        <sz val="7"/>
        <color theme="1"/>
        <rFont val="Times New Roman"/>
        <family val="1"/>
      </rPr>
      <t xml:space="preserve">         </t>
    </r>
    <r>
      <rPr>
        <sz val="12"/>
        <color theme="1"/>
        <rFont val="Calibri"/>
        <family val="2"/>
        <scheme val="minor"/>
      </rPr>
      <t>Conexión de los cables correspondientes en los pasivos.</t>
    </r>
  </si>
  <si>
    <r>
      <t>·</t>
    </r>
    <r>
      <rPr>
        <sz val="7"/>
        <color theme="1"/>
        <rFont val="Times New Roman"/>
        <family val="1"/>
      </rPr>
      <t xml:space="preserve">         </t>
    </r>
    <r>
      <rPr>
        <sz val="12"/>
        <color theme="1"/>
        <rFont val="Calibri"/>
        <family val="2"/>
        <scheme val="minor"/>
      </rPr>
      <t xml:space="preserve">Implica el desembalado, acondicionamiento y colocación de un bastidor de tipo vertical activo para elementos de alta densidad en la ubicación definida por un plano o por las indicaciones de un supervisor. </t>
    </r>
  </si>
  <si>
    <r>
      <t>·</t>
    </r>
    <r>
      <rPr>
        <sz val="7"/>
        <color theme="1"/>
        <rFont val="Times New Roman"/>
        <family val="1"/>
      </rPr>
      <t xml:space="preserve">         </t>
    </r>
    <r>
      <rPr>
        <sz val="12"/>
        <color theme="1"/>
        <rFont val="Calibri"/>
        <family val="2"/>
        <scheme val="minor"/>
      </rPr>
      <t>Implica el desembalado, acondicionamiento y colocación de un bastidor de tipo vertical para elementos de alta densidad en la ubicación definida por un plano o por las indicaciones de un supervisor.</t>
    </r>
  </si>
  <si>
    <r>
      <t>·</t>
    </r>
    <r>
      <rPr>
        <sz val="7"/>
        <color theme="1"/>
        <rFont val="Times New Roman"/>
        <family val="1"/>
      </rPr>
      <t xml:space="preserve">         </t>
    </r>
    <r>
      <rPr>
        <sz val="12"/>
        <color theme="1"/>
        <rFont val="Calibri"/>
        <family val="2"/>
        <scheme val="minor"/>
      </rPr>
      <t>Implica el desembalado, acondicionamiento y colocación de un bastidor de tipo vertical activo en la ubicación definida por un plano o por las indicaciones de un supervisor.</t>
    </r>
  </si>
  <si>
    <r>
      <t>·</t>
    </r>
    <r>
      <rPr>
        <sz val="7"/>
        <color theme="1"/>
        <rFont val="Times New Roman"/>
        <family val="1"/>
      </rPr>
      <t xml:space="preserve">         </t>
    </r>
    <r>
      <rPr>
        <sz val="12"/>
        <color theme="1"/>
        <rFont val="Calibri"/>
        <family val="2"/>
        <scheme val="minor"/>
      </rPr>
      <t>Implica el desembalado, acondicionamiento y colocación de un bastidor de tipo vertical en la ubicación definida por un plano o por las indicaciones de un supervisor.</t>
    </r>
  </si>
  <si>
    <r>
      <t>·</t>
    </r>
    <r>
      <rPr>
        <sz val="7"/>
        <color theme="1"/>
        <rFont val="Times New Roman"/>
        <family val="1"/>
      </rPr>
      <t xml:space="preserve">         </t>
    </r>
    <r>
      <rPr>
        <sz val="12"/>
        <color theme="1"/>
        <rFont val="Calibri"/>
        <family val="2"/>
        <scheme val="minor"/>
      </rPr>
      <t>Implica el desembalado, acondicionamiento y colocación de un bastidor de tipo horizontal en la ubicación definida por un plano o por las indicaciones de un supervisor.</t>
    </r>
  </si>
  <si>
    <r>
      <t>·</t>
    </r>
    <r>
      <rPr>
        <sz val="7"/>
        <color theme="1"/>
        <rFont val="Times New Roman"/>
        <family val="1"/>
      </rPr>
      <t xml:space="preserve">         </t>
    </r>
    <r>
      <rPr>
        <sz val="12"/>
        <color theme="1"/>
        <rFont val="Calibri"/>
        <family val="2"/>
        <scheme val="minor"/>
      </rPr>
      <t>Se refiere a la fusión de un pelo de FO, del tipo monomodo, mediante empalmadora de fusión homologada provista por la empresa contratista, dentro de un gabinete o elemento equivalente, en el ámbito de un Hub.</t>
    </r>
  </si>
  <si>
    <r>
      <t>·</t>
    </r>
    <r>
      <rPr>
        <sz val="7"/>
        <color theme="1"/>
        <rFont val="Times New Roman"/>
        <family val="1"/>
      </rPr>
      <t xml:space="preserve">         </t>
    </r>
    <r>
      <rPr>
        <sz val="12"/>
        <color theme="1"/>
        <rFont val="Calibri"/>
        <family val="2"/>
        <scheme val="minor"/>
      </rPr>
      <t>Este código se utiliza a partir del tendido y fijación del segundo multipatch, respetando el recorrido del primero.</t>
    </r>
  </si>
  <si>
    <r>
      <t>·</t>
    </r>
    <r>
      <rPr>
        <sz val="7"/>
        <color theme="1"/>
        <rFont val="Times New Roman"/>
        <family val="1"/>
      </rPr>
      <t xml:space="preserve">         </t>
    </r>
    <r>
      <rPr>
        <sz val="12"/>
        <color theme="1"/>
        <rFont val="Calibri"/>
        <family val="2"/>
        <scheme val="minor"/>
      </rPr>
      <t>Tendido y fijación de un troncal de FO de 12 pelos, donde por lo menos en uno de los extremos no hay conectores del tipo MTP.</t>
    </r>
  </si>
  <si>
    <r>
      <t>·</t>
    </r>
    <r>
      <rPr>
        <sz val="7"/>
        <color theme="1"/>
        <rFont val="Times New Roman"/>
        <family val="1"/>
      </rPr>
      <t xml:space="preserve">         </t>
    </r>
    <r>
      <rPr>
        <sz val="12"/>
        <color theme="1"/>
        <rFont val="Calibri"/>
        <family val="2"/>
        <scheme val="minor"/>
      </rPr>
      <t>Tendido y fijación de un troncal de FO de 144 pelos con conectores MTP en ambos extremos.</t>
    </r>
  </si>
  <si>
    <r>
      <t>·</t>
    </r>
    <r>
      <rPr>
        <sz val="7"/>
        <color theme="1"/>
        <rFont val="Times New Roman"/>
        <family val="1"/>
      </rPr>
      <t xml:space="preserve">         </t>
    </r>
    <r>
      <rPr>
        <sz val="12"/>
        <color theme="1"/>
        <rFont val="Calibri"/>
        <family val="2"/>
        <scheme val="minor"/>
      </rPr>
      <t>Tendido y fijación de un troncal de FO de 72 pelos con conectores MTP en ambos extremos.</t>
    </r>
  </si>
  <si>
    <r>
      <t>·</t>
    </r>
    <r>
      <rPr>
        <sz val="7"/>
        <color theme="1"/>
        <rFont val="Times New Roman"/>
        <family val="1"/>
      </rPr>
      <t xml:space="preserve">         </t>
    </r>
    <r>
      <rPr>
        <sz val="12"/>
        <color theme="1"/>
        <rFont val="Calibri"/>
        <family val="2"/>
        <scheme val="minor"/>
      </rPr>
      <t>Tendido y fijación de un troncal de FO de 48 pelos con conectores MTP en ambos extremos.</t>
    </r>
  </si>
  <si>
    <r>
      <t>·</t>
    </r>
    <r>
      <rPr>
        <sz val="7"/>
        <color theme="1"/>
        <rFont val="Times New Roman"/>
        <family val="1"/>
      </rPr>
      <t xml:space="preserve">         </t>
    </r>
    <r>
      <rPr>
        <sz val="12"/>
        <color theme="1"/>
        <rFont val="Calibri"/>
        <family val="2"/>
        <scheme val="minor"/>
      </rPr>
      <t>Tendido y fijación de un troncal de FO de 36 pelos con conectores MTP en ambos extremos.</t>
    </r>
  </si>
  <si>
    <r>
      <t>·</t>
    </r>
    <r>
      <rPr>
        <sz val="7"/>
        <color theme="1"/>
        <rFont val="Times New Roman"/>
        <family val="1"/>
      </rPr>
      <t xml:space="preserve">         </t>
    </r>
    <r>
      <rPr>
        <sz val="12"/>
        <color theme="1"/>
        <rFont val="Calibri"/>
        <family val="2"/>
        <scheme val="minor"/>
      </rPr>
      <t>Tendido y fijación de un troncal de FO de 24 pelos con conectores MTP en ambos extremos.</t>
    </r>
  </si>
  <si>
    <r>
      <t>·</t>
    </r>
    <r>
      <rPr>
        <sz val="7"/>
        <color theme="1"/>
        <rFont val="Times New Roman"/>
        <family val="1"/>
      </rPr>
      <t xml:space="preserve">         </t>
    </r>
    <r>
      <rPr>
        <sz val="12"/>
        <color theme="1"/>
        <rFont val="Calibri"/>
        <family val="2"/>
        <scheme val="minor"/>
      </rPr>
      <t>Tendido y fijación de un troncal de FO de 12 pelos con conectores MTP en ambos extremos.</t>
    </r>
  </si>
  <si>
    <r>
      <t>·</t>
    </r>
    <r>
      <rPr>
        <sz val="7"/>
        <color theme="1"/>
        <rFont val="Times New Roman"/>
        <family val="1"/>
      </rPr>
      <t xml:space="preserve">         </t>
    </r>
    <r>
      <rPr>
        <sz val="12"/>
        <color theme="1"/>
        <rFont val="Calibri"/>
        <family val="2"/>
        <scheme val="minor"/>
      </rPr>
      <t>Organizar los cables dentro de la estructura de un bastidor Technetik, utilizando los accesorios diseñados y suministrados por La Compañía, siguiendo las recomendaciones de curvatura de los cables y de correcto precintado, según plano.</t>
    </r>
  </si>
  <si>
    <r>
      <t>·</t>
    </r>
    <r>
      <rPr>
        <sz val="7"/>
        <color theme="1"/>
        <rFont val="Times New Roman"/>
        <family val="1"/>
      </rPr>
      <t xml:space="preserve">         </t>
    </r>
    <r>
      <rPr>
        <sz val="12"/>
        <color theme="1"/>
        <rFont val="Calibri"/>
        <family val="2"/>
        <scheme val="minor"/>
      </rPr>
      <t>Disponer y organizar los cables dentro de la estructura del bastidor, empleando los puntos de fijación del bastidor y/o de las rejillas asociadas al mismo.</t>
    </r>
  </si>
  <si>
    <r>
      <t>·</t>
    </r>
    <r>
      <rPr>
        <sz val="7"/>
        <color theme="1"/>
        <rFont val="Times New Roman"/>
        <family val="1"/>
      </rPr>
      <t xml:space="preserve">         </t>
    </r>
    <r>
      <rPr>
        <sz val="12"/>
        <color theme="1"/>
        <rFont val="Calibri"/>
        <family val="2"/>
        <scheme val="minor"/>
      </rPr>
      <t>Separar el Cable MiniCoaxil de la bobina correspondiente.</t>
    </r>
  </si>
  <si>
    <r>
      <t>·</t>
    </r>
    <r>
      <rPr>
        <sz val="7"/>
        <color theme="1"/>
        <rFont val="Times New Roman"/>
        <family val="1"/>
      </rPr>
      <t xml:space="preserve">         </t>
    </r>
    <r>
      <rPr>
        <sz val="12"/>
        <color theme="1"/>
        <rFont val="Calibri"/>
        <family val="2"/>
        <scheme val="minor"/>
      </rPr>
      <t>Separar el cable MiniCoaxil de la bobina correspondiente.</t>
    </r>
  </si>
  <si>
    <r>
      <t>·</t>
    </r>
    <r>
      <rPr>
        <sz val="7"/>
        <color theme="1"/>
        <rFont val="Times New Roman"/>
        <family val="1"/>
      </rPr>
      <t xml:space="preserve">         </t>
    </r>
    <r>
      <rPr>
        <sz val="12"/>
        <color theme="1"/>
        <rFont val="Calibri"/>
        <family val="2"/>
        <scheme val="minor"/>
      </rPr>
      <t>Separar el Cable RG-59 de la bobina correspondiente.</t>
    </r>
  </si>
  <si>
    <t>Incluye la colocación de todos los pasivos,  y de los moduladores provistos</t>
  </si>
  <si>
    <r>
      <t>·</t>
    </r>
    <r>
      <rPr>
        <sz val="7"/>
        <color theme="1"/>
        <rFont val="Times New Roman"/>
        <family val="1"/>
      </rPr>
      <t xml:space="preserve">         </t>
    </r>
    <r>
      <rPr>
        <sz val="12"/>
        <color theme="1"/>
        <rFont val="Calibri"/>
        <family val="2"/>
        <scheme val="minor"/>
      </rPr>
      <t>Tendido y fijación de 48 cables del tipo UTP por las canalizaciones correspondientes.</t>
    </r>
  </si>
  <si>
    <r>
      <t>·</t>
    </r>
    <r>
      <rPr>
        <sz val="7"/>
        <color theme="1"/>
        <rFont val="Times New Roman"/>
        <family val="1"/>
      </rPr>
      <t xml:space="preserve">         </t>
    </r>
    <r>
      <rPr>
        <sz val="12"/>
        <color theme="1"/>
        <rFont val="Calibri"/>
        <family val="2"/>
        <scheme val="minor"/>
      </rPr>
      <t>Tendido y fijación de 36 cables del tipo UTP por las canalizaciones correspondientes.</t>
    </r>
  </si>
  <si>
    <r>
      <t>·</t>
    </r>
    <r>
      <rPr>
        <sz val="7"/>
        <color theme="1"/>
        <rFont val="Times New Roman"/>
        <family val="1"/>
      </rPr>
      <t xml:space="preserve">         </t>
    </r>
    <r>
      <rPr>
        <sz val="12"/>
        <color theme="1"/>
        <rFont val="Calibri"/>
        <family val="2"/>
        <scheme val="minor"/>
      </rPr>
      <t>Tendido y fijación de 24 cables del tipo UTP por las canalizaciones correspondientes.</t>
    </r>
  </si>
  <si>
    <r>
      <t>·</t>
    </r>
    <r>
      <rPr>
        <sz val="7"/>
        <color theme="1"/>
        <rFont val="Times New Roman"/>
        <family val="1"/>
      </rPr>
      <t xml:space="preserve">         </t>
    </r>
    <r>
      <rPr>
        <sz val="12"/>
        <color theme="1"/>
        <rFont val="Calibri"/>
        <family val="2"/>
        <scheme val="minor"/>
      </rPr>
      <t>Tendido y fijación de 12 cables del tipo UTP por las canalizaciones correspondientes.</t>
    </r>
  </si>
  <si>
    <t>Incluye la colocación de todos los componentes Technetik</t>
  </si>
  <si>
    <t>Incluye la colocación de todos los pasivos</t>
  </si>
  <si>
    <t>No prevee la presencia de señales de VOD</t>
  </si>
  <si>
    <t>Contempla la presencia de señales de VOD</t>
  </si>
  <si>
    <t>Se deben tener en consideración los siguientes puntos:</t>
  </si>
  <si>
    <t>Quedan incluidas las maniobras para carga y descarga con los elementos de estiba apropiados para concretar el movimiento final de descarga y traslado interno hasta el posicionamiento indicado.</t>
  </si>
  <si>
    <t>El formato del relevamiento y de la documentación será determinado al momento de solicitar la tarea, y podría incluir registros fotográficos, videos, planimetría en formato digital según plantillas a definir, etc</t>
  </si>
  <si>
    <t>Incluye los cables de Audio, Video y RF</t>
  </si>
  <si>
    <t>Incluye la colocación del acrílico y la fijación de los 96 cables al mismo</t>
  </si>
  <si>
    <t>Incluye la colocación del acrílico y la fijación de los 120 cables al mismo</t>
  </si>
  <si>
    <t>Incluye la colocación del rectificador para los componentes Technetik</t>
  </si>
  <si>
    <t>Incluye el cableado para el PathTrak</t>
  </si>
  <si>
    <t>No prevee la colocación de los racks de la matriz</t>
  </si>
  <si>
    <t>El formato de cableado incluye acopladores en lugar de combinadores</t>
  </si>
  <si>
    <t>El formato de cableado incluye combinadores en lugar de acopladores</t>
  </si>
  <si>
    <t xml:space="preserve">Es importante destacar que las Operaciones deben efectuar, en todos los casos, un relevamiento previo de las tareas a realizar antes de derivarlas a terceros, documentando de manera precisa que trabajos se deben llevar a cabo e informar que los mismos deben ser realizados de acuerdo a las normas vigentes en La Compañía.  </t>
  </si>
  <si>
    <t xml:space="preserve">Contempla el izado de materiales mediante grúa, para desplazar los materiales desde el punto de descarga hasta el área de ubicación final de los mismos. Incluye el costo de todo el personal adicional necesario para dicha operatoria, tanto en el punto de inicio como en el punto final. </t>
  </si>
  <si>
    <t>Se refiere a trabajos relacionados con el relevamiento de un sitio técnico, orientado al posterior diseño y/o a la evaluación de capacidades y necesidades desde el punto de vista de la planta interna. Contempla también la documentación de las tareas efectuadas en un sitio.</t>
  </si>
  <si>
    <t>Comprende el preparado y cableado de un rack para la recepción y modulación de  hasta 16 señales satelitales</t>
  </si>
  <si>
    <t>Comprende el cableado para un CMTS cBR8, para dar servicio hasta 64 segmentos, con pasivos de baja densidad</t>
  </si>
  <si>
    <t>Comprende la preparación y cableado de un rack para CMTS del tipo C4 (Legacy), en formato AC</t>
  </si>
  <si>
    <t>Comprende el tendido de 96 cables desde un rack de Rx hasta una Matriz de Rx</t>
  </si>
  <si>
    <t>Comprende el tendido de 120 cables desde un rack de Rx hasta una Matriz de Rx</t>
  </si>
  <si>
    <t>Comprende la preparación y cableado de un rack para 120 TX, con equipamiento Technetik</t>
  </si>
  <si>
    <t>Comprende la preparación y cableado de un rack para 80 TX, con equipamiento Technetik</t>
  </si>
  <si>
    <t>Comprende la preparación y cableado de un rack para 120 RX, con tecnología PBN o GX4</t>
  </si>
  <si>
    <t>Comprende el cableado a Matriz de Rx y TX de un CMTS E6000, con división de la señal de DS</t>
  </si>
  <si>
    <t>Comprende el cableado a Matriz de Rx y TX de un CMTS cBR8, con división de la señal de DS</t>
  </si>
  <si>
    <t>Comprende el cableado para un CMTS CASA System, para dar servicio hasta 56 segmentos, con pasivos de alta densidad</t>
  </si>
  <si>
    <t>Comprende el cableado para un CMTS E6000, para dar servicio hasta 96 segmentos, con pasivos de alta densidad</t>
  </si>
  <si>
    <t>Comprende el cableado para un CMTS E6000, para dar servicio hasta 96 segmentos, con pasivos de baja densidad</t>
  </si>
  <si>
    <t>Comprende el cableado para un CMTS cBR8, para dar servicio hasta 64 segmentos, con pasivos de alta densidad</t>
  </si>
  <si>
    <t>Comprende el cableado para un CMTS cBR8, para dar servicio hasta 112 segmentos, con pasivos de baja densidad</t>
  </si>
  <si>
    <t xml:space="preserve">Adicional Traslado y Ubicación de Obra </t>
  </si>
  <si>
    <t xml:space="preserve">Recurso Solicitado </t>
  </si>
  <si>
    <t xml:space="preserve">Traslado de Materiales de gran porte BBI </t>
  </si>
  <si>
    <t xml:space="preserve">Adicional por Traslado BBI </t>
  </si>
  <si>
    <t xml:space="preserve">Izado de Materiales </t>
  </si>
  <si>
    <t>RELEVAMIENTO Y DOCUMENTACIÓN PLANTA INTERNA</t>
  </si>
  <si>
    <t>TRASLADO DE MATERIALES PLANTA INTERNA</t>
  </si>
  <si>
    <t>INSTALACION PATCHERA  X JACK</t>
  </si>
  <si>
    <t>INSTALACIÓN E IMPACTADO BOCA UTP DOBLE</t>
  </si>
  <si>
    <t>INSTALACION SENSOR, BOTON, CAMARA, ETC</t>
  </si>
  <si>
    <t>PAGO X KM RECORRIDO AUTO O DOS PERSONAS EN MICRO</t>
  </si>
  <si>
    <t>DESARRAIGO TERCERO  (VIATICO)</t>
  </si>
  <si>
    <t>TÉCNICO X DÍA</t>
  </si>
  <si>
    <t>ADICIONAL INSTALACIÓN E IMPACTADO CADA 6 CABLES UTP ADICIONALES PLANTA INTERNA</t>
  </si>
  <si>
    <t>INSTALACIÓN E IMPACTADO DE 6 CABLES UTP</t>
  </si>
  <si>
    <t>INSTALACIÓN PISO TÉCNICO CON CANALIZACIONES, CUNAS Y CORTES</t>
  </si>
  <si>
    <t xml:space="preserve">CABLEADO X METRO INSTALADO 2 </t>
  </si>
  <si>
    <t>ADICIONAL CAJA DE PASO DAISA - TOMADO DE TECHO O DEBAJO DE PISO</t>
  </si>
  <si>
    <t>INSTALACIÓN CAJA DE PASO DAISA CON DERIVACIÓN (T) EN PARED</t>
  </si>
  <si>
    <t>INSTALACIÓN CAJA DE PASO DAISA SIN DERIVACIÓN EN PARED</t>
  </si>
  <si>
    <t xml:space="preserve">ACOPLE DE CAÑO DAISA DE 7/8" SOBRE EL ALA DE UNA BANDEJA </t>
  </si>
  <si>
    <t>INSTALACION CURVA C/CUPLAS</t>
  </si>
  <si>
    <t>ADICIONAL CAÑO DAISA POR BORDEAR OBSTÁCULO (VIGA O COLUMNA)</t>
  </si>
  <si>
    <t>ADICIONAL CAÑO DAISA TOMADO DE TECHO O DEBAJO DE PISO</t>
  </si>
  <si>
    <t>INSTALACIÓN DE CAÑO DAISA RECTO CON ABRAZADERA BC078L</t>
  </si>
  <si>
    <t>INSTALACION CRUZ O T SUSPENDIDA</t>
  </si>
  <si>
    <t>INSTALACION PERFIL OLMAR SUSPENDIDO CADA 2 MTS (PARR. ILUM. HUB)</t>
  </si>
  <si>
    <t>DESMONTE DE BANDEJAS Y ACCESORIOS PLANTA INTERNA</t>
  </si>
  <si>
    <t>ADICIONAL POR TRAMO, CURVA O DERIVACIÓN DEBAJO PISO TÉCNICO PLANTA INTERNA</t>
  </si>
  <si>
    <t>INSTALACIÓN DE CURVA O DERIVACIÓN EN BANDEJAS TIPO ESCALERA PLANTA INTERNA</t>
  </si>
  <si>
    <t>INSTALACIÓN DE CURVA O DERIVACIÓN EN BANDEJAS RANURADAS PLANTA INTERNA</t>
  </si>
  <si>
    <t>INSTALACIÓN DE BANDEJA  TIPO ESCALERA PLANTA INTERNA</t>
  </si>
  <si>
    <t>INSTALACIÓN DE BANDEJA  RANURADA PLANTA INTERNA</t>
  </si>
  <si>
    <t>COLOCAR TECHNETIX  PLANTA INTERNA</t>
  </si>
  <si>
    <t>PREPARAR ACRÍLICO MATRIZ CMTS PLANTA INTERNA</t>
  </si>
  <si>
    <t>PREPARAR RACK 900 MM O MENOR PROFUNDIDAD PLANTA INTERNA</t>
  </si>
  <si>
    <t>COLOCAR PASIVOS HD PLANTA INTERNA</t>
  </si>
  <si>
    <t>COLOCAR BASTIDOR VERTICAL HD ACTIVO PLANTA INTERNA</t>
  </si>
  <si>
    <t>COLOCAR BASTIDOR VERTICAL HD PASIVO PLANTA INTERNA</t>
  </si>
  <si>
    <t>COLOCAR BASTIDOR VERTICAL ACTIVO PLANTA INTERNA</t>
  </si>
  <si>
    <t>COLOCAR BASTIDOR VERTICAL PLANTA INTERNA</t>
  </si>
  <si>
    <t>EMPALME POR FUSIÓN DE FIBRA ÓPTICA EN PLANTA INTERNA</t>
  </si>
  <si>
    <t>ADICIONAL MULTIPATCH MPO FIBRA ÓPTICA IGUAL TIPO Y RECORRIDO PLANTA INTERNA</t>
  </si>
  <si>
    <t>INSTALACIÓN MULTIPATCH FIBRA ÓPTICA 12 FIBRAS PLANTA INTERNA</t>
  </si>
  <si>
    <t>INSTALACIÓN MULTIPATCH MPO 144 FIBRAS PLANTA INTERNA</t>
  </si>
  <si>
    <t>INSTALACIÓN MULTIPATCH MPO 48 FIBRAS PLANTA INTERNA</t>
  </si>
  <si>
    <t>INSTALACIÓN MULTIPATCH MPO 36 FIBRAS PLANTA INTERNA</t>
  </si>
  <si>
    <t>INSTALACIÓN MULTIPATCH MPO 24 FIBRAS PLANTA INTERNA</t>
  </si>
  <si>
    <t>INSTALACIÓN MULTIPATCH MPO 12 FIBRAS PLANTA INTERNA</t>
  </si>
  <si>
    <t>ORGANIZAR CABLES EN UN BASTIDOR TECHNETIK (PLANTA INTERNA)</t>
  </si>
  <si>
    <t>ORGANIZAR CABLES EN UN BASTIDOR VERTICAL HD ACTIVO (PLANTA INTERNA)</t>
  </si>
  <si>
    <t>ORGANIZAR CABLES EN UN BASTIDOR VERTICAL HD PASIVO (PLANTA INTERNA)</t>
  </si>
  <si>
    <t>ORGANIZAR CABLES EN UN BASTIDOR VERTICAL ACTIVO (PLANTA INTERNA)</t>
  </si>
  <si>
    <t>ORGANIZAR CABLES EN UN BASTIDOR VERTICAL (PLANTA INTERNA)</t>
  </si>
  <si>
    <t>ORGANIZAR CABLES EN UN BASTIDOR HORIZONTAL (PLANTA INTERNA)</t>
  </si>
  <si>
    <t>TENDIDO DE CABLE DE CONEXIÓN MINICOAXIL ESTRUCTURADO EN BANDEJA (PLANTA INTERNA)</t>
  </si>
  <si>
    <t>TENDIDO DE CABLE DE CONEXIÓN MINICOAXIL ESTRUCTURADO EN RACK (PLANTA INTERNA)</t>
  </si>
  <si>
    <t>ARMADO DE CABLE DE CONEXIÓN MINICOAXIL (PLANTA INTERNA)</t>
  </si>
  <si>
    <t>TENDIDO DE CABLE DE CONEXIÓN RG-59 ESTRUCTURADO EN BANDEJA (PLANTA INTERNA)</t>
  </si>
  <si>
    <t>TENDIDO DE CABLE DE CONEXIÓN RG-59 ESTRUCTURADO EN RACK (PLANTA INTERNA)</t>
  </si>
  <si>
    <t>ARMADO DE CABLE DE CONEXIÓN RG-59 (PLANTA INTERNA)</t>
  </si>
  <si>
    <t>00800</t>
  </si>
  <si>
    <t>00790</t>
  </si>
  <si>
    <t>00780</t>
  </si>
  <si>
    <t>00770</t>
  </si>
  <si>
    <t>00760</t>
  </si>
  <si>
    <t>00750</t>
  </si>
  <si>
    <t>00740</t>
  </si>
  <si>
    <t>00730</t>
  </si>
  <si>
    <t>00720</t>
  </si>
  <si>
    <t>00710</t>
  </si>
  <si>
    <t>00700</t>
  </si>
  <si>
    <t>00690</t>
  </si>
  <si>
    <t>00680</t>
  </si>
  <si>
    <t>00670</t>
  </si>
  <si>
    <t>00660</t>
  </si>
  <si>
    <t>00650</t>
  </si>
  <si>
    <t>00640</t>
  </si>
  <si>
    <t>00630</t>
  </si>
  <si>
    <t>Varios</t>
  </si>
  <si>
    <t>00620</t>
  </si>
  <si>
    <t>00610</t>
  </si>
  <si>
    <t>00600</t>
  </si>
  <si>
    <t>00590</t>
  </si>
  <si>
    <t>00580</t>
  </si>
  <si>
    <t>00570</t>
  </si>
  <si>
    <t>00560</t>
  </si>
  <si>
    <t>00550</t>
  </si>
  <si>
    <t>00540</t>
  </si>
  <si>
    <t>00530</t>
  </si>
  <si>
    <t>00520</t>
  </si>
  <si>
    <t>00510</t>
  </si>
  <si>
    <t>00500</t>
  </si>
  <si>
    <t>00490</t>
  </si>
  <si>
    <t>00480</t>
  </si>
  <si>
    <t>00470</t>
  </si>
  <si>
    <t>00460</t>
  </si>
  <si>
    <t>00450</t>
  </si>
  <si>
    <t>00440</t>
  </si>
  <si>
    <t>00430</t>
  </si>
  <si>
    <t>00420</t>
  </si>
  <si>
    <t>00410</t>
  </si>
  <si>
    <t>00400</t>
  </si>
  <si>
    <t>00390</t>
  </si>
  <si>
    <t>00380</t>
  </si>
  <si>
    <t>00370</t>
  </si>
  <si>
    <t>00360</t>
  </si>
  <si>
    <t>00350</t>
  </si>
  <si>
    <t>00340</t>
  </si>
  <si>
    <t>00330</t>
  </si>
  <si>
    <t>00320</t>
  </si>
  <si>
    <t>00310</t>
  </si>
  <si>
    <t>00300</t>
  </si>
  <si>
    <t>00290</t>
  </si>
  <si>
    <t>00280</t>
  </si>
  <si>
    <t>00270</t>
  </si>
  <si>
    <t>00260</t>
  </si>
  <si>
    <t>00250</t>
  </si>
  <si>
    <t>00240</t>
  </si>
  <si>
    <t>00230</t>
  </si>
  <si>
    <t>00220</t>
  </si>
  <si>
    <t>00210</t>
  </si>
  <si>
    <t>00200</t>
  </si>
  <si>
    <t>00190</t>
  </si>
  <si>
    <t>00180</t>
  </si>
  <si>
    <t>00170</t>
  </si>
  <si>
    <t>00160</t>
  </si>
  <si>
    <t>00150</t>
  </si>
  <si>
    <t>00140</t>
  </si>
  <si>
    <t>00130</t>
  </si>
  <si>
    <t>00120</t>
  </si>
  <si>
    <t>00110</t>
  </si>
  <si>
    <t>00100</t>
  </si>
  <si>
    <t>00090</t>
  </si>
  <si>
    <t>00080</t>
  </si>
  <si>
    <t>00070</t>
  </si>
  <si>
    <t>00060</t>
  </si>
  <si>
    <t>00050</t>
  </si>
  <si>
    <t>00040</t>
  </si>
  <si>
    <t>00030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</si>
</sst>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quot;$&quot;_-;\-* #,##0.00&quot;$&quot;_-;_-* &quot;-&quot;??&quot;$&quot;_-;_-@_-"/>
    <numFmt numFmtId="164" formatCode="_ &quot;$&quot;\ * #,##0.00_ ;_ &quot;$&quot;\ * \-#,##0.00_ ;_ &quot;$&quot;\ * &quot;-&quot;??_ ;_ @_ "/>
    <numFmt numFmtId="165" formatCode="_ * #,##0.00_ ;_ * \-#,##0.00_ ;_ * &quot;-&quot;??_ ;_ @_ "/>
    <numFmt numFmtId="166" formatCode="0.0"/>
    <numFmt numFmtId="167" formatCode="_ &quot;$&quot;\ * #,##0.0000_ ;_ &quot;$&quot;\ * \-#,##0.0000_ ;_ &quot;$&quot;\ * &quot;-&quot;??_ ;_ @_ "/>
  </numFmts>
  <fonts count="2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222B35"/>
      <name val="Calibri"/>
      <family val="2"/>
    </font>
    <font>
      <u/>
      <sz val="11"/>
      <color theme="10"/>
      <name val="Calibri"/>
      <family val="2"/>
      <scheme val="minor"/>
    </font>
    <font>
      <sz val="11"/>
      <color rgb="FF000000"/>
      <name val="Calibri"/>
      <family val="2"/>
    </font>
    <font>
      <b/>
      <i/>
      <sz val="11"/>
      <color rgb="FFFFFFFF"/>
      <name val="Calibri"/>
      <family val="2"/>
    </font>
    <font>
      <sz val="9"/>
      <name val="Verdana"/>
      <family val="2"/>
    </font>
    <font>
      <sz val="9"/>
      <color rgb="FFFF0000"/>
      <name val="Verdana"/>
      <family val="2"/>
    </font>
    <font>
      <b/>
      <sz val="11"/>
      <color rgb="FFFF0000"/>
      <name val="Calibri"/>
      <family val="2"/>
      <scheme val="minor"/>
    </font>
    <font>
      <b/>
      <sz val="9"/>
      <color rgb="FFFF0000"/>
      <name val="Verdana"/>
      <family val="2"/>
    </font>
    <font>
      <sz val="10"/>
      <name val="Arial"/>
      <family val="2"/>
    </font>
    <font>
      <b/>
      <sz val="9"/>
      <color indexed="81"/>
      <name val="Tahoma"/>
      <family val="2"/>
    </font>
    <font>
      <sz val="9"/>
      <color indexed="81"/>
      <name val="Tahoma"/>
      <family val="2"/>
    </font>
    <font>
      <sz val="11"/>
      <name val="Calibri"/>
      <family val="2"/>
      <scheme val="minor"/>
    </font>
    <font>
      <b/>
      <sz val="11"/>
      <color rgb="FFFFC000"/>
      <name val="Calibri"/>
      <family val="2"/>
      <scheme val="minor"/>
    </font>
    <font>
      <sz val="11"/>
      <color rgb="FF000000"/>
      <name val="Calibri"/>
      <family val="2"/>
      <scheme val="minor"/>
    </font>
    <font>
      <sz val="12"/>
      <color theme="1"/>
      <name val="Symbol"/>
      <family val="1"/>
      <charset val="2"/>
    </font>
    <font>
      <sz val="7"/>
      <color theme="1"/>
      <name val="Times New Roman"/>
      <family val="1"/>
    </font>
    <font>
      <sz val="12"/>
      <color theme="1"/>
      <name val="Calibri"/>
      <family val="2"/>
      <scheme val="minor"/>
    </font>
    <font>
      <sz val="12"/>
      <color theme="1"/>
      <name val="Calibri"/>
      <family val="2"/>
    </font>
    <font>
      <sz val="12"/>
      <color rgb="FF000000"/>
      <name val="Calibri"/>
      <family val="2"/>
      <scheme val="minor"/>
    </font>
    <font>
      <sz val="11"/>
      <color theme="1"/>
      <name val="Calibri"/>
      <family val="2"/>
    </font>
    <font>
      <vertAlign val="superscript"/>
      <sz val="12"/>
      <color theme="1"/>
      <name val="Calibri"/>
      <family val="2"/>
      <scheme val="minor"/>
    </font>
    <font>
      <sz val="7"/>
      <color rgb="FF000000"/>
      <name val="Times New Roman"/>
      <family val="1"/>
    </font>
    <font>
      <sz val="7"/>
      <color theme="1"/>
      <name val="Symbol"/>
      <family val="1"/>
      <charset val="2"/>
    </font>
  </fonts>
  <fills count="12">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222B3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249977111117893"/>
        <bgColor indexed="64"/>
      </patternFill>
    </fill>
  </fills>
  <borders count="14">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cellStyleXfs>
  <cellXfs count="106">
    <xf numFmtId="0" fontId="0" fillId="0" borderId="0" xfId="0"/>
    <xf numFmtId="0" fontId="0" fillId="0" borderId="0" xfId="0" applyAlignment="1">
      <alignment horizontal="center"/>
    </xf>
    <xf numFmtId="0" fontId="0" fillId="2" borderId="1" xfId="0" applyFill="1" applyBorder="1"/>
    <xf numFmtId="0" fontId="4" fillId="2" borderId="2" xfId="0" applyFont="1" applyFill="1" applyBorder="1" applyAlignment="1">
      <alignment horizontal="center" vertical="center"/>
    </xf>
    <xf numFmtId="0" fontId="5" fillId="0" borderId="0" xfId="4"/>
    <xf numFmtId="164" fontId="0" fillId="3" borderId="3" xfId="2" applyFont="1" applyFill="1" applyBorder="1"/>
    <xf numFmtId="164" fontId="0" fillId="0" borderId="4" xfId="2" applyFont="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vertical="center"/>
    </xf>
    <xf numFmtId="0" fontId="0" fillId="0" borderId="4" xfId="0" applyBorder="1" applyAlignment="1">
      <alignment horizontal="center" vertical="center"/>
    </xf>
    <xf numFmtId="164" fontId="0" fillId="0" borderId="3" xfId="2" applyFont="1" applyBorder="1"/>
    <xf numFmtId="164" fontId="0" fillId="0" borderId="7" xfId="2" applyFont="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14" fontId="0" fillId="0" borderId="3" xfId="0" quotePrefix="1" applyNumberFormat="1" applyBorder="1"/>
    <xf numFmtId="164" fontId="0" fillId="0" borderId="9" xfId="2" applyFont="1"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vertical="center"/>
    </xf>
    <xf numFmtId="0" fontId="0" fillId="0" borderId="9" xfId="0" applyBorder="1" applyAlignment="1">
      <alignment horizontal="center" vertical="center"/>
    </xf>
    <xf numFmtId="164" fontId="0" fillId="0" borderId="0" xfId="2" applyFont="1" applyBorder="1" applyAlignment="1">
      <alignment horizontal="center" vertical="center"/>
    </xf>
    <xf numFmtId="164" fontId="0" fillId="0" borderId="3" xfId="2" applyFont="1" applyBorder="1" applyAlignment="1">
      <alignment horizontal="center"/>
    </xf>
    <xf numFmtId="164" fontId="0" fillId="0" borderId="0" xfId="2" applyFont="1"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3" xfId="0" applyBorder="1"/>
    <xf numFmtId="44" fontId="0" fillId="0" borderId="0" xfId="0" applyNumberFormat="1"/>
    <xf numFmtId="0" fontId="0" fillId="4" borderId="0" xfId="0" applyFill="1"/>
    <xf numFmtId="0" fontId="0" fillId="4" borderId="3" xfId="0" applyFill="1" applyBorder="1"/>
    <xf numFmtId="0" fontId="0" fillId="4" borderId="9" xfId="0" applyFill="1" applyBorder="1" applyAlignment="1">
      <alignment horizontal="center"/>
    </xf>
    <xf numFmtId="0" fontId="7" fillId="5" borderId="12" xfId="0" applyFont="1" applyFill="1" applyBorder="1" applyAlignment="1">
      <alignment horizontal="center" vertical="center"/>
    </xf>
    <xf numFmtId="0" fontId="7" fillId="5" borderId="13" xfId="0" applyFont="1" applyFill="1" applyBorder="1" applyAlignment="1">
      <alignment horizontal="center" vertical="center"/>
    </xf>
    <xf numFmtId="0" fontId="6" fillId="6" borderId="6" xfId="0" applyFont="1" applyFill="1" applyBorder="1" applyAlignment="1">
      <alignment horizontal="right" vertical="center"/>
    </xf>
    <xf numFmtId="0" fontId="8" fillId="7" borderId="3" xfId="0" applyFont="1" applyFill="1" applyBorder="1" applyAlignment="1">
      <alignment horizontal="center" vertical="center"/>
    </xf>
    <xf numFmtId="1" fontId="0" fillId="0" borderId="3" xfId="0" applyNumberFormat="1" applyBorder="1"/>
    <xf numFmtId="164" fontId="0" fillId="0" borderId="3" xfId="2" applyFont="1" applyFill="1" applyBorder="1"/>
    <xf numFmtId="0" fontId="0" fillId="0" borderId="3" xfId="0" applyBorder="1" applyAlignment="1">
      <alignment horizontal="center" vertical="center"/>
    </xf>
    <xf numFmtId="0" fontId="8" fillId="0" borderId="3" xfId="0" applyFont="1" applyBorder="1" applyAlignment="1">
      <alignment horizontal="center" vertical="center"/>
    </xf>
    <xf numFmtId="0" fontId="0" fillId="0" borderId="3" xfId="0" applyBorder="1" applyAlignment="1">
      <alignment vertical="center"/>
    </xf>
    <xf numFmtId="0" fontId="2" fillId="0" borderId="3" xfId="0" applyFont="1" applyBorder="1" applyAlignment="1">
      <alignment vertical="center"/>
    </xf>
    <xf numFmtId="0" fontId="9" fillId="7" borderId="3" xfId="0" applyFont="1" applyFill="1" applyBorder="1" applyAlignment="1">
      <alignment horizontal="center" vertical="center"/>
    </xf>
    <xf numFmtId="0" fontId="2" fillId="0" borderId="0" xfId="0" applyFont="1" applyAlignment="1">
      <alignment horizontal="center"/>
    </xf>
    <xf numFmtId="0" fontId="10" fillId="0" borderId="3" xfId="0" applyFont="1" applyBorder="1" applyAlignment="1">
      <alignment vertical="center"/>
    </xf>
    <xf numFmtId="0" fontId="11" fillId="7" borderId="3" xfId="0" applyFont="1" applyFill="1" applyBorder="1" applyAlignment="1">
      <alignment horizontal="center" vertical="center"/>
    </xf>
    <xf numFmtId="0" fontId="10" fillId="0" borderId="0" xfId="0" applyFont="1" applyAlignment="1">
      <alignment horizontal="center"/>
    </xf>
    <xf numFmtId="0" fontId="12" fillId="0" borderId="3" xfId="0" applyFont="1" applyBorder="1"/>
    <xf numFmtId="165" fontId="12" fillId="0" borderId="3" xfId="1" applyFont="1" applyFill="1" applyBorder="1"/>
    <xf numFmtId="0" fontId="0" fillId="0" borderId="0" xfId="0" applyAlignment="1">
      <alignment vertical="center" wrapText="1"/>
    </xf>
    <xf numFmtId="0" fontId="0" fillId="0" borderId="0" xfId="0" applyAlignment="1">
      <alignment horizontal="center" vertical="center" wrapText="1"/>
    </xf>
    <xf numFmtId="4" fontId="0" fillId="6" borderId="0" xfId="0" applyNumberFormat="1" applyFill="1"/>
    <xf numFmtId="0" fontId="0" fillId="6" borderId="0" xfId="0" applyFill="1"/>
    <xf numFmtId="14" fontId="0" fillId="0" borderId="0" xfId="0" applyNumberFormat="1"/>
    <xf numFmtId="0" fontId="0" fillId="0" borderId="0" xfId="0" quotePrefix="1"/>
    <xf numFmtId="166" fontId="0" fillId="0" borderId="0" xfId="0" applyNumberFormat="1"/>
    <xf numFmtId="0" fontId="0" fillId="8" borderId="3" xfId="0" applyFill="1" applyBorder="1"/>
    <xf numFmtId="164" fontId="0" fillId="8" borderId="3" xfId="0" applyNumberFormat="1" applyFill="1" applyBorder="1"/>
    <xf numFmtId="166" fontId="0" fillId="8" borderId="3" xfId="0" applyNumberFormat="1" applyFill="1" applyBorder="1"/>
    <xf numFmtId="164" fontId="8" fillId="8" borderId="3" xfId="2" applyFont="1" applyFill="1" applyBorder="1" applyAlignment="1">
      <alignment horizontal="center" vertical="center"/>
    </xf>
    <xf numFmtId="0" fontId="0" fillId="8" borderId="3" xfId="0" applyFill="1" applyBorder="1" applyAlignment="1">
      <alignment horizontal="center" vertical="center"/>
    </xf>
    <xf numFmtId="0" fontId="0" fillId="9" borderId="3" xfId="0" applyFill="1" applyBorder="1"/>
    <xf numFmtId="164" fontId="0" fillId="9" borderId="3" xfId="0" applyNumberFormat="1" applyFill="1" applyBorder="1"/>
    <xf numFmtId="166" fontId="0" fillId="9" borderId="3" xfId="0" applyNumberFormat="1" applyFill="1" applyBorder="1"/>
    <xf numFmtId="164" fontId="8" fillId="9" borderId="3" xfId="2" applyFont="1" applyFill="1" applyBorder="1" applyAlignment="1">
      <alignment horizontal="center" vertical="center"/>
    </xf>
    <xf numFmtId="0" fontId="0" fillId="9" borderId="3" xfId="0" applyFill="1" applyBorder="1" applyAlignment="1">
      <alignment horizontal="center" vertical="center"/>
    </xf>
    <xf numFmtId="0" fontId="0" fillId="9" borderId="3" xfId="0" applyFill="1" applyBorder="1" applyAlignment="1">
      <alignment vertical="center"/>
    </xf>
    <xf numFmtId="0" fontId="15" fillId="9" borderId="3" xfId="0" applyFont="1" applyFill="1" applyBorder="1" applyAlignment="1">
      <alignment horizontal="center" vertical="center"/>
    </xf>
    <xf numFmtId="164" fontId="0" fillId="0" borderId="0" xfId="0" applyNumberFormat="1"/>
    <xf numFmtId="9" fontId="0" fillId="0" borderId="0" xfId="0" applyNumberFormat="1" applyAlignment="1">
      <alignment horizontal="center" vertical="center" wrapText="1"/>
    </xf>
    <xf numFmtId="0" fontId="0" fillId="10" borderId="3" xfId="0" applyFill="1" applyBorder="1"/>
    <xf numFmtId="164" fontId="0" fillId="10" borderId="3" xfId="0" applyNumberFormat="1" applyFill="1" applyBorder="1"/>
    <xf numFmtId="166" fontId="0" fillId="10" borderId="3" xfId="0" applyNumberFormat="1" applyFill="1" applyBorder="1"/>
    <xf numFmtId="164" fontId="0" fillId="10" borderId="3" xfId="2" applyFont="1" applyFill="1" applyBorder="1"/>
    <xf numFmtId="0" fontId="0" fillId="10" borderId="3" xfId="0" applyFill="1" applyBorder="1" applyAlignment="1">
      <alignment horizontal="center" vertical="center"/>
    </xf>
    <xf numFmtId="2" fontId="0" fillId="10" borderId="3" xfId="0" applyNumberFormat="1" applyFill="1" applyBorder="1"/>
    <xf numFmtId="164" fontId="8" fillId="10" borderId="3" xfId="2" applyFont="1" applyFill="1" applyBorder="1" applyAlignment="1">
      <alignment horizontal="center" vertical="center"/>
    </xf>
    <xf numFmtId="0" fontId="0" fillId="8" borderId="7" xfId="0" applyFill="1" applyBorder="1" applyAlignment="1">
      <alignment horizontal="center" vertical="center"/>
    </xf>
    <xf numFmtId="167" fontId="0" fillId="0" borderId="0" xfId="0" applyNumberFormat="1"/>
    <xf numFmtId="164" fontId="0" fillId="8" borderId="3" xfId="2" applyFont="1" applyFill="1" applyBorder="1"/>
    <xf numFmtId="0" fontId="15" fillId="6" borderId="7" xfId="0" applyFont="1" applyFill="1" applyBorder="1" applyAlignment="1">
      <alignment horizontal="center" vertical="center"/>
    </xf>
    <xf numFmtId="0" fontId="0" fillId="6" borderId="3" xfId="0" applyFill="1" applyBorder="1"/>
    <xf numFmtId="164" fontId="0" fillId="6" borderId="3" xfId="0" applyNumberFormat="1" applyFill="1" applyBorder="1"/>
    <xf numFmtId="166" fontId="0" fillId="6" borderId="3" xfId="0" applyNumberFormat="1" applyFill="1" applyBorder="1"/>
    <xf numFmtId="164" fontId="8" fillId="6" borderId="3" xfId="2" applyFont="1" applyFill="1" applyBorder="1" applyAlignment="1">
      <alignment horizontal="center" vertical="center"/>
    </xf>
    <xf numFmtId="0" fontId="15" fillId="6" borderId="3" xfId="0" applyFont="1" applyFill="1" applyBorder="1" applyAlignment="1">
      <alignment horizontal="center" vertical="center"/>
    </xf>
    <xf numFmtId="0" fontId="0" fillId="7" borderId="3" xfId="0" applyFill="1" applyBorder="1"/>
    <xf numFmtId="164" fontId="0" fillId="7" borderId="3" xfId="0" applyNumberFormat="1" applyFill="1" applyBorder="1"/>
    <xf numFmtId="164" fontId="0" fillId="6" borderId="3" xfId="2" applyFont="1" applyFill="1" applyBorder="1"/>
    <xf numFmtId="1" fontId="0" fillId="0" borderId="0" xfId="0" applyNumberFormat="1"/>
    <xf numFmtId="0" fontId="0" fillId="6" borderId="3" xfId="0" applyFill="1" applyBorder="1" applyAlignment="1">
      <alignment vertical="center"/>
    </xf>
    <xf numFmtId="0" fontId="0" fillId="6" borderId="3" xfId="0" applyFill="1" applyBorder="1" applyAlignment="1">
      <alignment horizontal="center" vertical="center"/>
    </xf>
    <xf numFmtId="9" fontId="8" fillId="6" borderId="3" xfId="5" applyNumberFormat="1" applyFont="1" applyFill="1" applyBorder="1" applyAlignment="1">
      <alignment horizontal="center" vertical="center"/>
    </xf>
    <xf numFmtId="9" fontId="0" fillId="6" borderId="3" xfId="3" applyFont="1" applyFill="1" applyBorder="1" applyAlignment="1">
      <alignment horizontal="center"/>
    </xf>
    <xf numFmtId="9" fontId="8" fillId="6" borderId="3" xfId="3" applyFont="1" applyFill="1" applyBorder="1" applyAlignment="1">
      <alignment horizontal="center" vertical="center"/>
    </xf>
    <xf numFmtId="0" fontId="16" fillId="11" borderId="0" xfId="0" applyFont="1" applyFill="1"/>
    <xf numFmtId="0" fontId="0" fillId="0" borderId="0" xfId="0" applyAlignment="1">
      <alignment vertical="center"/>
    </xf>
    <xf numFmtId="0" fontId="17" fillId="0" borderId="0" xfId="0" applyFont="1" applyAlignment="1">
      <alignment horizontal="justify" vertical="center"/>
    </xf>
    <xf numFmtId="0" fontId="18" fillId="0" borderId="0" xfId="0" applyFont="1" applyAlignment="1">
      <alignment horizontal="justify" vertical="center"/>
    </xf>
    <xf numFmtId="0" fontId="20" fillId="0" borderId="0" xfId="0" applyFont="1" applyAlignment="1">
      <alignment horizontal="justify" vertical="center"/>
    </xf>
    <xf numFmtId="0" fontId="0" fillId="0" borderId="0" xfId="0" applyAlignment="1">
      <alignment horizontal="justify" vertical="center"/>
    </xf>
    <xf numFmtId="0" fontId="20" fillId="0" borderId="0" xfId="0" applyFont="1"/>
    <xf numFmtId="0" fontId="21" fillId="0" borderId="0" xfId="0" applyFont="1" applyAlignment="1">
      <alignment horizontal="justify" vertical="center"/>
    </xf>
    <xf numFmtId="0" fontId="18" fillId="0" borderId="0" xfId="0" applyFont="1" applyAlignment="1">
      <alignment horizontal="left" vertical="center" indent="5"/>
    </xf>
    <xf numFmtId="0" fontId="23" fillId="0" borderId="0" xfId="0" applyFont="1" applyAlignment="1">
      <alignment horizontal="justify" vertical="center" wrapText="1"/>
    </xf>
    <xf numFmtId="0" fontId="0" fillId="3" borderId="0" xfId="0" applyFill="1" applyAlignment="1">
      <alignment horizontal="center"/>
    </xf>
    <xf numFmtId="49" fontId="0" fillId="0" borderId="0" xfId="0" applyNumberFormat="1" applyAlignment="1">
      <alignment horizontal="center"/>
    </xf>
    <xf numFmtId="49" fontId="0" fillId="0" borderId="0" xfId="0" quotePrefix="1" applyNumberFormat="1" applyAlignment="1">
      <alignment horizontal="center"/>
    </xf>
  </cellXfs>
  <cellStyles count="6">
    <cellStyle name="Hipervínculo" xfId="4" builtinId="8"/>
    <cellStyle name="Millares" xfId="1" builtinId="3"/>
    <cellStyle name="Moneda" xfId="2" builtinId="4"/>
    <cellStyle name="Moneda 2" xfId="5" xr:uid="{2C8F6698-BEA3-440F-AD3C-87651817EA17}"/>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lanilla%20de%20Certificaci&#243;n%20-%20Jun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EnBlanco"/>
      <sheetName val="Detalle"/>
      <sheetName val="S4_R3"/>
      <sheetName val="SP MOT"/>
      <sheetName val="PedidoOE"/>
      <sheetName val="Hub_Sup"/>
      <sheetName val="Ctrl Tareas"/>
      <sheetName val="OE HES WE OC"/>
      <sheetName val="Evaluación"/>
    </sheetNames>
    <sheetDataSet>
      <sheetData sheetId="0" refreshError="1"/>
      <sheetData sheetId="1">
        <row r="2">
          <cell r="I2">
            <v>7600017925</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echa.org.ar/site/index.php/esncuastas-y-consult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BA58-C4E3-48F5-981F-B160C1714602}">
  <sheetPr codeName="Hoja13"/>
  <dimension ref="A4:K48"/>
  <sheetViews>
    <sheetView tabSelected="1" topLeftCell="A4" workbookViewId="0">
      <selection activeCell="D20" sqref="D20"/>
    </sheetView>
  </sheetViews>
  <sheetFormatPr baseColWidth="10" defaultRowHeight="15" x14ac:dyDescent="0.25"/>
  <cols>
    <col min="2" max="2" width="41.28515625" bestFit="1" customWidth="1"/>
    <col min="4" max="4" width="18.28515625" bestFit="1" customWidth="1"/>
    <col min="5" max="5" width="62.5703125" style="1" bestFit="1" customWidth="1"/>
    <col min="6" max="7" width="13.85546875" customWidth="1"/>
  </cols>
  <sheetData>
    <row r="4" spans="1:11" x14ac:dyDescent="0.25">
      <c r="F4" t="s">
        <v>41</v>
      </c>
    </row>
    <row r="5" spans="1:11" x14ac:dyDescent="0.25">
      <c r="B5" s="28" t="s">
        <v>37</v>
      </c>
      <c r="C5" s="28"/>
      <c r="D5" s="28" t="s">
        <v>36</v>
      </c>
      <c r="E5" s="29" t="s">
        <v>35</v>
      </c>
      <c r="F5" s="28" t="s">
        <v>34</v>
      </c>
      <c r="G5" s="27"/>
      <c r="I5" s="26"/>
    </row>
    <row r="6" spans="1:11" x14ac:dyDescent="0.25">
      <c r="A6">
        <v>730</v>
      </c>
      <c r="B6" s="25" t="s">
        <v>12</v>
      </c>
      <c r="C6" s="23">
        <v>5014581</v>
      </c>
      <c r="D6" s="24" t="s">
        <v>32</v>
      </c>
      <c r="E6" s="23" t="s">
        <v>31</v>
      </c>
      <c r="F6" s="21">
        <v>0</v>
      </c>
      <c r="G6" s="22"/>
      <c r="H6" s="21">
        <v>7500</v>
      </c>
      <c r="J6" s="21">
        <v>7500</v>
      </c>
    </row>
    <row r="7" spans="1:11" x14ac:dyDescent="0.25">
      <c r="A7">
        <v>90</v>
      </c>
      <c r="B7" s="19" t="s">
        <v>6</v>
      </c>
      <c r="C7" s="19">
        <v>5020372</v>
      </c>
      <c r="D7" s="18" t="s">
        <v>29</v>
      </c>
      <c r="E7" s="17" t="s">
        <v>28</v>
      </c>
      <c r="F7" s="16">
        <v>5371</v>
      </c>
      <c r="G7" s="20"/>
      <c r="H7" s="16">
        <v>3646</v>
      </c>
      <c r="J7" s="16">
        <v>2040</v>
      </c>
    </row>
    <row r="8" spans="1:11" x14ac:dyDescent="0.25">
      <c r="B8" s="14"/>
      <c r="C8" s="14"/>
      <c r="D8" s="13"/>
      <c r="E8" s="12" t="s">
        <v>26</v>
      </c>
      <c r="F8" s="11"/>
      <c r="G8" s="20"/>
      <c r="H8" s="11"/>
      <c r="J8" s="11"/>
    </row>
    <row r="9" spans="1:11" x14ac:dyDescent="0.25">
      <c r="B9" s="14"/>
      <c r="C9" s="14"/>
      <c r="D9" s="13"/>
      <c r="E9" s="12" t="s">
        <v>24</v>
      </c>
      <c r="F9" s="11"/>
      <c r="G9" s="20"/>
      <c r="H9" s="11"/>
      <c r="J9" s="11"/>
    </row>
    <row r="10" spans="1:11" x14ac:dyDescent="0.25">
      <c r="B10" s="14"/>
      <c r="C10" s="14"/>
      <c r="D10" s="13"/>
      <c r="E10" s="12" t="s">
        <v>22</v>
      </c>
      <c r="F10" s="11"/>
      <c r="G10" s="20"/>
      <c r="H10" s="11"/>
      <c r="J10" s="11"/>
    </row>
    <row r="11" spans="1:11" x14ac:dyDescent="0.25">
      <c r="B11" s="9"/>
      <c r="C11" s="9"/>
      <c r="D11" s="8"/>
      <c r="E11" s="7" t="s">
        <v>20</v>
      </c>
      <c r="F11" s="6"/>
      <c r="G11" s="20"/>
      <c r="H11" s="6"/>
      <c r="J11" s="6"/>
    </row>
    <row r="12" spans="1:11" x14ac:dyDescent="0.25">
      <c r="A12">
        <v>90</v>
      </c>
      <c r="B12" s="19" t="s">
        <v>6</v>
      </c>
      <c r="C12" s="19">
        <v>5020372</v>
      </c>
      <c r="D12" s="18" t="s">
        <v>17</v>
      </c>
      <c r="E12" s="17" t="s">
        <v>16</v>
      </c>
      <c r="F12" s="16">
        <f>516+2169+2169</f>
        <v>4854</v>
      </c>
      <c r="G12" s="20"/>
      <c r="H12" s="16">
        <f>351+1472+1472</f>
        <v>3295</v>
      </c>
      <c r="J12" s="16">
        <v>1844</v>
      </c>
    </row>
    <row r="13" spans="1:11" x14ac:dyDescent="0.25">
      <c r="B13" s="9"/>
      <c r="C13" s="9"/>
      <c r="D13" s="8"/>
      <c r="E13" s="7" t="s">
        <v>14</v>
      </c>
      <c r="F13" s="6"/>
      <c r="G13" s="20"/>
      <c r="H13" s="6"/>
      <c r="J13" s="6"/>
    </row>
    <row r="14" spans="1:11" x14ac:dyDescent="0.25">
      <c r="A14">
        <v>730</v>
      </c>
      <c r="B14" s="19" t="s">
        <v>12</v>
      </c>
      <c r="C14" s="19">
        <v>5014581</v>
      </c>
      <c r="D14" s="18" t="s">
        <v>11</v>
      </c>
      <c r="E14" s="17" t="s">
        <v>10</v>
      </c>
      <c r="F14" s="16">
        <v>0</v>
      </c>
      <c r="G14" s="20"/>
      <c r="H14" s="16">
        <v>409.8</v>
      </c>
      <c r="J14" s="16">
        <v>409.8</v>
      </c>
    </row>
    <row r="15" spans="1:11" x14ac:dyDescent="0.25">
      <c r="B15" s="9"/>
      <c r="C15" s="9"/>
      <c r="D15" s="8"/>
      <c r="E15" s="7" t="s">
        <v>7</v>
      </c>
      <c r="F15" s="6"/>
      <c r="G15" s="20"/>
      <c r="H15" s="6"/>
      <c r="J15" s="6"/>
    </row>
    <row r="16" spans="1:11" x14ac:dyDescent="0.25">
      <c r="A16">
        <v>90</v>
      </c>
      <c r="B16" s="19" t="s">
        <v>6</v>
      </c>
      <c r="C16" s="19">
        <v>5020372</v>
      </c>
      <c r="D16" s="18" t="s">
        <v>5</v>
      </c>
      <c r="E16" s="17" t="s">
        <v>4</v>
      </c>
      <c r="F16" s="16" t="s">
        <v>3</v>
      </c>
      <c r="G16" s="15">
        <v>45061</v>
      </c>
      <c r="H16" s="15">
        <v>44825</v>
      </c>
      <c r="I16" s="15">
        <v>44754</v>
      </c>
      <c r="J16" s="15">
        <v>44690</v>
      </c>
      <c r="K16" s="15">
        <v>44501</v>
      </c>
    </row>
    <row r="17" spans="2:11" x14ac:dyDescent="0.25">
      <c r="B17" s="14"/>
      <c r="C17" s="14"/>
      <c r="D17" s="13"/>
      <c r="E17" s="12" t="s">
        <v>2</v>
      </c>
      <c r="F17" s="11"/>
      <c r="G17" s="10">
        <f>G18*5</f>
        <v>198.45</v>
      </c>
      <c r="H17" s="10">
        <v>131.6</v>
      </c>
      <c r="I17" s="10">
        <v>120.3</v>
      </c>
      <c r="J17" s="10">
        <v>109.9</v>
      </c>
      <c r="K17" s="10">
        <v>90.4</v>
      </c>
    </row>
    <row r="18" spans="2:11" x14ac:dyDescent="0.25">
      <c r="B18" s="9"/>
      <c r="C18" s="9"/>
      <c r="D18" s="8"/>
      <c r="E18" s="7" t="s">
        <v>1</v>
      </c>
      <c r="F18" s="6"/>
      <c r="G18" s="5">
        <v>39.69</v>
      </c>
      <c r="H18" s="5">
        <f>0.2*H17</f>
        <v>26.32</v>
      </c>
      <c r="I18" s="5">
        <v>24.060000000000002</v>
      </c>
      <c r="J18" s="5">
        <v>21.980000000000004</v>
      </c>
      <c r="K18" s="5">
        <v>18.080000000000002</v>
      </c>
    </row>
    <row r="19" spans="2:11" x14ac:dyDescent="0.25">
      <c r="E19" s="4" t="s">
        <v>0</v>
      </c>
    </row>
    <row r="38" spans="5:5" x14ac:dyDescent="0.25">
      <c r="E38"/>
    </row>
    <row r="39" spans="5:5" x14ac:dyDescent="0.25">
      <c r="E39"/>
    </row>
    <row r="40" spans="5:5" x14ac:dyDescent="0.25">
      <c r="E40"/>
    </row>
    <row r="41" spans="5:5" x14ac:dyDescent="0.25">
      <c r="E41"/>
    </row>
    <row r="42" spans="5:5"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sheetData>
  <mergeCells count="22">
    <mergeCell ref="H12:H13"/>
    <mergeCell ref="H14:H15"/>
    <mergeCell ref="J7:J11"/>
    <mergeCell ref="J12:J13"/>
    <mergeCell ref="J14:J15"/>
    <mergeCell ref="B7:B11"/>
    <mergeCell ref="B12:B13"/>
    <mergeCell ref="B14:B15"/>
    <mergeCell ref="F7:F11"/>
    <mergeCell ref="F12:F13"/>
    <mergeCell ref="F14:F15"/>
    <mergeCell ref="H7:H11"/>
    <mergeCell ref="F16:F18"/>
    <mergeCell ref="D7:D11"/>
    <mergeCell ref="D12:D13"/>
    <mergeCell ref="D14:D15"/>
    <mergeCell ref="D16:D18"/>
    <mergeCell ref="B16:B18"/>
    <mergeCell ref="C7:C11"/>
    <mergeCell ref="C12:C13"/>
    <mergeCell ref="C14:C15"/>
    <mergeCell ref="C16:C18"/>
  </mergeCells>
  <hyperlinks>
    <hyperlink ref="E19" r:id="rId1" xr:uid="{6EE2DCC1-3293-4B96-B994-72A33C1CC9E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88CF-0817-4541-8BEE-0699AFDEAF86}">
  <sheetPr codeName="Hoja8"/>
  <dimension ref="A1:C11"/>
  <sheetViews>
    <sheetView workbookViewId="0">
      <selection activeCell="A13" sqref="A13"/>
    </sheetView>
  </sheetViews>
  <sheetFormatPr baseColWidth="10" defaultRowHeight="15" x14ac:dyDescent="0.25"/>
  <cols>
    <col min="1" max="3" width="28.7109375" customWidth="1"/>
  </cols>
  <sheetData>
    <row r="1" spans="1:3" ht="15.75" thickBot="1" x14ac:dyDescent="0.3">
      <c r="A1" s="31" t="s">
        <v>38</v>
      </c>
      <c r="B1" s="31" t="s">
        <v>40</v>
      </c>
      <c r="C1" s="30" t="s">
        <v>39</v>
      </c>
    </row>
    <row r="2" spans="1:3" ht="15.75" thickBot="1" x14ac:dyDescent="0.3">
      <c r="A2" s="3">
        <v>1014426</v>
      </c>
      <c r="B2" s="2" t="s">
        <v>33</v>
      </c>
      <c r="C2" s="32">
        <v>7600017931</v>
      </c>
    </row>
    <row r="3" spans="1:3" ht="15.75" thickBot="1" x14ac:dyDescent="0.3">
      <c r="A3" s="3">
        <v>1015084</v>
      </c>
      <c r="B3" s="2" t="s">
        <v>30</v>
      </c>
      <c r="C3" s="32">
        <v>7600017935</v>
      </c>
    </row>
    <row r="4" spans="1:3" ht="15.75" thickBot="1" x14ac:dyDescent="0.3">
      <c r="A4" s="3">
        <v>1015969</v>
      </c>
      <c r="B4" s="2" t="s">
        <v>27</v>
      </c>
      <c r="C4" s="32">
        <v>7600017921</v>
      </c>
    </row>
    <row r="5" spans="1:3" ht="15.75" thickBot="1" x14ac:dyDescent="0.3">
      <c r="A5" s="3">
        <v>1034690</v>
      </c>
      <c r="B5" s="2" t="s">
        <v>25</v>
      </c>
      <c r="C5" s="32">
        <v>7600017929</v>
      </c>
    </row>
    <row r="6" spans="1:3" ht="15.75" thickBot="1" x14ac:dyDescent="0.3">
      <c r="A6" s="3">
        <v>1016685</v>
      </c>
      <c r="B6" s="2" t="s">
        <v>23</v>
      </c>
      <c r="C6" s="32">
        <v>7600017925</v>
      </c>
    </row>
    <row r="7" spans="1:3" ht="15.75" thickBot="1" x14ac:dyDescent="0.3">
      <c r="A7" s="3">
        <v>1016859</v>
      </c>
      <c r="B7" s="2" t="s">
        <v>21</v>
      </c>
      <c r="C7" s="32">
        <v>7600017930</v>
      </c>
    </row>
    <row r="8" spans="1:3" ht="15.75" thickBot="1" x14ac:dyDescent="0.3">
      <c r="A8" s="3" t="s">
        <v>19</v>
      </c>
      <c r="B8" s="2" t="s">
        <v>18</v>
      </c>
      <c r="C8" s="32">
        <v>7600017924</v>
      </c>
    </row>
    <row r="9" spans="1:3" ht="15.75" thickBot="1" x14ac:dyDescent="0.3">
      <c r="A9" s="3">
        <v>1007735</v>
      </c>
      <c r="B9" s="2" t="s">
        <v>15</v>
      </c>
      <c r="C9" s="32">
        <v>7600017934</v>
      </c>
    </row>
    <row r="10" spans="1:3" ht="15.75" thickBot="1" x14ac:dyDescent="0.3">
      <c r="A10" s="3">
        <v>1013755</v>
      </c>
      <c r="B10" s="2" t="s">
        <v>13</v>
      </c>
      <c r="C10" s="32">
        <v>7600017937</v>
      </c>
    </row>
    <row r="11" spans="1:3" ht="15.75" thickBot="1" x14ac:dyDescent="0.3">
      <c r="A11" s="3">
        <v>1010502</v>
      </c>
      <c r="B11" s="2" t="s">
        <v>9</v>
      </c>
      <c r="C11" s="32">
        <v>7600017936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3F9D-887E-4559-BE05-A8CA62BC7CC3}">
  <sheetPr codeName="Hoja2"/>
  <dimension ref="A1:O124"/>
  <sheetViews>
    <sheetView workbookViewId="0"/>
  </sheetViews>
  <sheetFormatPr baseColWidth="10" defaultRowHeight="15" x14ac:dyDescent="0.25"/>
  <cols>
    <col min="1" max="1" width="11.28515625" style="1" customWidth="1"/>
    <col min="2" max="2" width="23.28515625" style="1" customWidth="1"/>
    <col min="3" max="3" width="86.42578125" bestFit="1" customWidth="1"/>
    <col min="4" max="4" width="19" bestFit="1" customWidth="1"/>
    <col min="5" max="5" width="15.28515625" style="1" bestFit="1" customWidth="1"/>
    <col min="6" max="6" width="14.28515625" customWidth="1"/>
    <col min="7" max="7" width="8.140625" customWidth="1"/>
    <col min="8" max="8" width="21" customWidth="1"/>
    <col min="9" max="10" width="19.140625" customWidth="1"/>
    <col min="11" max="11" width="13.85546875" bestFit="1" customWidth="1"/>
    <col min="12" max="12" width="13.85546875" customWidth="1"/>
  </cols>
  <sheetData>
    <row r="1" spans="1:10" ht="14.25" customHeight="1" x14ac:dyDescent="0.25">
      <c r="A1" s="1" t="s">
        <v>230</v>
      </c>
      <c r="B1" s="1" t="s">
        <v>229</v>
      </c>
      <c r="C1" s="1" t="s">
        <v>228</v>
      </c>
      <c r="D1" s="47" t="s">
        <v>227</v>
      </c>
      <c r="E1" s="48"/>
      <c r="F1" s="47"/>
      <c r="G1" s="47" t="s">
        <v>226</v>
      </c>
      <c r="H1" s="47" t="s">
        <v>225</v>
      </c>
    </row>
    <row r="2" spans="1:10" ht="14.25" customHeight="1" x14ac:dyDescent="0.25">
      <c r="A2" s="1" t="s">
        <v>144</v>
      </c>
      <c r="B2" s="23" t="s">
        <v>223</v>
      </c>
      <c r="C2" s="45" t="s">
        <v>224</v>
      </c>
      <c r="D2" s="23" t="s">
        <v>223</v>
      </c>
      <c r="E2" s="23" t="s">
        <v>141</v>
      </c>
      <c r="F2" s="35">
        <f>ROUND(SUMIF(Agrupados!A:A,Preciario!D2,Agrupados!F:F),2)</f>
        <v>903633</v>
      </c>
      <c r="G2" s="34">
        <f>COUNTA(H2:L2)</f>
        <v>1</v>
      </c>
      <c r="H2" s="25" t="s">
        <v>104</v>
      </c>
      <c r="I2" s="25"/>
      <c r="J2" s="25"/>
    </row>
    <row r="3" spans="1:10" ht="14.25" customHeight="1" x14ac:dyDescent="0.25">
      <c r="A3" s="1" t="s">
        <v>144</v>
      </c>
      <c r="B3" s="23" t="s">
        <v>221</v>
      </c>
      <c r="C3" s="45" t="s">
        <v>222</v>
      </c>
      <c r="D3" s="23" t="s">
        <v>221</v>
      </c>
      <c r="E3" s="23" t="s">
        <v>141</v>
      </c>
      <c r="F3" s="35">
        <f>ROUND(SUMIF(Agrupados!A:A,Preciario!D3,Agrupados!F:F),2)</f>
        <v>815738</v>
      </c>
      <c r="G3" s="34">
        <f>COUNTA(H3:L3)</f>
        <v>1</v>
      </c>
      <c r="H3" s="25" t="s">
        <v>104</v>
      </c>
      <c r="I3" s="25"/>
      <c r="J3" s="25"/>
    </row>
    <row r="4" spans="1:10" ht="14.25" customHeight="1" x14ac:dyDescent="0.25">
      <c r="A4" s="1" t="s">
        <v>144</v>
      </c>
      <c r="B4" s="23" t="s">
        <v>219</v>
      </c>
      <c r="C4" s="45" t="s">
        <v>220</v>
      </c>
      <c r="D4" s="23" t="s">
        <v>219</v>
      </c>
      <c r="E4" s="23" t="s">
        <v>141</v>
      </c>
      <c r="F4" s="35">
        <f>ROUND(SUMIF(Agrupados!A:A,Preciario!D4,Agrupados!F:F),2)</f>
        <v>712786</v>
      </c>
      <c r="G4" s="34">
        <f>COUNTA(H4:L4)</f>
        <v>1</v>
      </c>
      <c r="H4" s="25" t="s">
        <v>104</v>
      </c>
      <c r="I4" s="25"/>
      <c r="J4" s="25"/>
    </row>
    <row r="5" spans="1:10" ht="14.25" customHeight="1" x14ac:dyDescent="0.25">
      <c r="A5" s="1" t="s">
        <v>144</v>
      </c>
      <c r="B5" s="23" t="s">
        <v>217</v>
      </c>
      <c r="C5" s="45" t="s">
        <v>218</v>
      </c>
      <c r="D5" s="23" t="s">
        <v>217</v>
      </c>
      <c r="E5" s="23" t="s">
        <v>141</v>
      </c>
      <c r="F5" s="35">
        <f>ROUND(SUMIF(Agrupados!A:A,Preciario!D5,Agrupados!F:F),2)</f>
        <v>614533</v>
      </c>
      <c r="G5" s="34">
        <f>COUNTA(H5:L5)</f>
        <v>1</v>
      </c>
      <c r="H5" s="25" t="s">
        <v>104</v>
      </c>
      <c r="I5" s="25"/>
      <c r="J5" s="25"/>
    </row>
    <row r="6" spans="1:10" ht="14.25" customHeight="1" x14ac:dyDescent="0.25">
      <c r="A6" s="1" t="s">
        <v>144</v>
      </c>
      <c r="B6" s="23" t="s">
        <v>215</v>
      </c>
      <c r="C6" s="45" t="s">
        <v>216</v>
      </c>
      <c r="D6" s="23" t="s">
        <v>215</v>
      </c>
      <c r="E6" s="23" t="s">
        <v>141</v>
      </c>
      <c r="F6" s="35">
        <f>ROUND(SUMIF(Agrupados!A:A,Preciario!D6,Agrupados!F:F),2)</f>
        <v>579479</v>
      </c>
      <c r="G6" s="34">
        <f>COUNTA(H6:L6)</f>
        <v>1</v>
      </c>
      <c r="H6" s="25" t="s">
        <v>104</v>
      </c>
      <c r="I6" s="25"/>
      <c r="J6" s="25"/>
    </row>
    <row r="7" spans="1:10" ht="14.25" customHeight="1" x14ac:dyDescent="0.25">
      <c r="A7" s="1" t="s">
        <v>144</v>
      </c>
      <c r="B7" s="23" t="s">
        <v>213</v>
      </c>
      <c r="C7" s="45" t="s">
        <v>214</v>
      </c>
      <c r="D7" s="25" t="s">
        <v>213</v>
      </c>
      <c r="E7" s="23" t="s">
        <v>141</v>
      </c>
      <c r="F7" s="35">
        <f>ROUND(SUMIF(Agrupados!A:A,Preciario!D7,Agrupados!F:F),2)</f>
        <v>848572</v>
      </c>
      <c r="G7" s="34">
        <f>COUNTA(H7:L7)</f>
        <v>1</v>
      </c>
      <c r="H7" s="25" t="s">
        <v>104</v>
      </c>
      <c r="I7" s="25"/>
      <c r="J7" s="25"/>
    </row>
    <row r="8" spans="1:10" ht="14.25" customHeight="1" x14ac:dyDescent="0.25">
      <c r="A8" s="1" t="s">
        <v>144</v>
      </c>
      <c r="B8" s="23" t="s">
        <v>211</v>
      </c>
      <c r="C8" s="45" t="s">
        <v>212</v>
      </c>
      <c r="D8" s="23" t="s">
        <v>211</v>
      </c>
      <c r="E8" s="23" t="s">
        <v>141</v>
      </c>
      <c r="F8" s="35">
        <f>ROUND(SUMIF(Agrupados!A:A,Preciario!D8,Agrupados!F:F),2)</f>
        <v>930088</v>
      </c>
      <c r="G8" s="34">
        <f>COUNTA(H8:L8)</f>
        <v>1</v>
      </c>
      <c r="H8" s="25" t="s">
        <v>104</v>
      </c>
      <c r="I8" s="25"/>
      <c r="J8" s="25"/>
    </row>
    <row r="9" spans="1:10" ht="14.25" customHeight="1" x14ac:dyDescent="0.25">
      <c r="A9" s="1" t="s">
        <v>144</v>
      </c>
      <c r="B9" s="23" t="s">
        <v>209</v>
      </c>
      <c r="C9" s="45" t="s">
        <v>210</v>
      </c>
      <c r="D9" s="23" t="s">
        <v>209</v>
      </c>
      <c r="E9" s="23" t="s">
        <v>141</v>
      </c>
      <c r="F9" s="35">
        <f>ROUND(SUMIF(Agrupados!A:A,Preciario!D9,Agrupados!F:F),2)</f>
        <v>515779</v>
      </c>
      <c r="G9" s="34">
        <f>COUNTA(H9:L9)</f>
        <v>1</v>
      </c>
      <c r="H9" s="25" t="s">
        <v>104</v>
      </c>
      <c r="I9" s="25"/>
      <c r="J9" s="25"/>
    </row>
    <row r="10" spans="1:10" ht="14.25" customHeight="1" x14ac:dyDescent="0.25">
      <c r="A10" s="1" t="s">
        <v>144</v>
      </c>
      <c r="B10" s="23" t="s">
        <v>207</v>
      </c>
      <c r="C10" s="45" t="s">
        <v>208</v>
      </c>
      <c r="D10" s="23" t="s">
        <v>207</v>
      </c>
      <c r="E10" s="23" t="s">
        <v>141</v>
      </c>
      <c r="F10" s="35">
        <f>ROUND(SUMIF(Agrupados!A:A,Preciario!D10,Agrupados!F:F),2)</f>
        <v>507695</v>
      </c>
      <c r="G10" s="34">
        <f>COUNTA(H10:L10)</f>
        <v>1</v>
      </c>
      <c r="H10" s="25" t="s">
        <v>104</v>
      </c>
      <c r="I10" s="25"/>
      <c r="J10" s="25"/>
    </row>
    <row r="11" spans="1:10" ht="14.25" customHeight="1" x14ac:dyDescent="0.25">
      <c r="A11" s="1" t="s">
        <v>144</v>
      </c>
      <c r="B11" s="23" t="s">
        <v>205</v>
      </c>
      <c r="C11" s="45" t="s">
        <v>206</v>
      </c>
      <c r="D11" s="23" t="s">
        <v>205</v>
      </c>
      <c r="E11" s="23" t="s">
        <v>141</v>
      </c>
      <c r="F11" s="35">
        <f>ROUND(SUMIF(Agrupados!A:A,Preciario!D11,Agrupados!F:F),2)</f>
        <v>1034210</v>
      </c>
      <c r="G11" s="34">
        <f>COUNTA(H11:L11)</f>
        <v>1</v>
      </c>
      <c r="H11" s="25" t="s">
        <v>104</v>
      </c>
      <c r="I11" s="25"/>
      <c r="J11" s="25"/>
    </row>
    <row r="12" spans="1:10" ht="14.25" customHeight="1" x14ac:dyDescent="0.25">
      <c r="A12" s="1" t="s">
        <v>144</v>
      </c>
      <c r="B12" s="23" t="s">
        <v>203</v>
      </c>
      <c r="C12" s="45" t="s">
        <v>204</v>
      </c>
      <c r="D12" s="23" t="s">
        <v>203</v>
      </c>
      <c r="E12" s="23" t="s">
        <v>141</v>
      </c>
      <c r="F12" s="35">
        <f>ROUND(SUMIF(Agrupados!A:A,Preciario!D12,Agrupados!F:F),2)</f>
        <v>2417890</v>
      </c>
      <c r="G12" s="34">
        <f>COUNTA(H12:L12)</f>
        <v>1</v>
      </c>
      <c r="H12" s="25" t="s">
        <v>104</v>
      </c>
      <c r="I12" s="25"/>
      <c r="J12" s="25"/>
    </row>
    <row r="13" spans="1:10" ht="14.25" customHeight="1" x14ac:dyDescent="0.25">
      <c r="A13" s="1" t="s">
        <v>144</v>
      </c>
      <c r="B13" s="23" t="s">
        <v>201</v>
      </c>
      <c r="C13" s="45" t="s">
        <v>202</v>
      </c>
      <c r="D13" s="23" t="s">
        <v>201</v>
      </c>
      <c r="E13" s="23" t="s">
        <v>141</v>
      </c>
      <c r="F13" s="35">
        <f>ROUND(SUMIF(Agrupados!A:A,Preciario!D13,Agrupados!F:F),2)</f>
        <v>665936.1</v>
      </c>
      <c r="G13" s="34">
        <f>COUNTA(H13:L13)</f>
        <v>1</v>
      </c>
      <c r="H13" s="25" t="s">
        <v>104</v>
      </c>
      <c r="I13" s="25"/>
      <c r="J13" s="25"/>
    </row>
    <row r="14" spans="1:10" ht="14.25" customHeight="1" x14ac:dyDescent="0.25">
      <c r="A14" s="1" t="s">
        <v>144</v>
      </c>
      <c r="B14" s="23" t="s">
        <v>199</v>
      </c>
      <c r="C14" s="45" t="s">
        <v>200</v>
      </c>
      <c r="D14" s="23" t="s">
        <v>199</v>
      </c>
      <c r="E14" s="23" t="s">
        <v>141</v>
      </c>
      <c r="F14" s="35">
        <f>ROUND(SUMIF(Agrupados!A:A,Preciario!D14,Agrupados!F:F),2)</f>
        <v>636250.9</v>
      </c>
      <c r="G14" s="34">
        <f>COUNTA(H14:L14)</f>
        <v>1</v>
      </c>
      <c r="H14" s="25" t="s">
        <v>104</v>
      </c>
      <c r="I14" s="25"/>
      <c r="J14" s="25"/>
    </row>
    <row r="15" spans="1:10" ht="14.25" customHeight="1" x14ac:dyDescent="0.25">
      <c r="A15" s="1" t="s">
        <v>144</v>
      </c>
      <c r="B15" s="23" t="s">
        <v>197</v>
      </c>
      <c r="C15" s="45" t="s">
        <v>198</v>
      </c>
      <c r="D15" s="23" t="s">
        <v>197</v>
      </c>
      <c r="E15" s="23" t="s">
        <v>141</v>
      </c>
      <c r="F15" s="35">
        <f>ROUND(SUMIF(Agrupados!A:A,Preciario!D15,Agrupados!F:F),2)</f>
        <v>676082</v>
      </c>
      <c r="G15" s="34">
        <f>COUNTA(H15:L15)</f>
        <v>1</v>
      </c>
      <c r="H15" s="25" t="s">
        <v>104</v>
      </c>
      <c r="I15" s="25"/>
      <c r="J15" s="25"/>
    </row>
    <row r="16" spans="1:10" ht="14.25" customHeight="1" x14ac:dyDescent="0.25">
      <c r="A16" s="1" t="s">
        <v>144</v>
      </c>
      <c r="B16" s="23" t="s">
        <v>195</v>
      </c>
      <c r="C16" s="45" t="s">
        <v>196</v>
      </c>
      <c r="D16" s="23" t="s">
        <v>195</v>
      </c>
      <c r="E16" s="23" t="s">
        <v>141</v>
      </c>
      <c r="F16" s="35">
        <f>ROUND(SUMIF(Agrupados!A:A,Preciario!D16,Agrupados!F:F),2)</f>
        <v>566805</v>
      </c>
      <c r="G16" s="34">
        <f>COUNTA(H16:L16)</f>
        <v>1</v>
      </c>
      <c r="H16" s="25" t="s">
        <v>104</v>
      </c>
      <c r="I16" s="25"/>
      <c r="J16" s="25"/>
    </row>
    <row r="17" spans="1:10" ht="14.25" customHeight="1" x14ac:dyDescent="0.25">
      <c r="A17" s="1" t="s">
        <v>144</v>
      </c>
      <c r="B17" s="23" t="s">
        <v>193</v>
      </c>
      <c r="C17" s="45" t="s">
        <v>194</v>
      </c>
      <c r="D17" s="23" t="s">
        <v>193</v>
      </c>
      <c r="E17" s="23" t="s">
        <v>141</v>
      </c>
      <c r="F17" s="35">
        <f>ROUND(SUMIF(Agrupados!A:A,Preciario!D17,Agrupados!F:F),2)</f>
        <v>402845</v>
      </c>
      <c r="G17" s="34">
        <f>COUNTA(H17:L17)</f>
        <v>1</v>
      </c>
      <c r="H17" s="25" t="s">
        <v>103</v>
      </c>
      <c r="I17" s="25"/>
      <c r="J17" s="25"/>
    </row>
    <row r="18" spans="1:10" ht="14.25" customHeight="1" x14ac:dyDescent="0.25">
      <c r="A18" s="1" t="s">
        <v>144</v>
      </c>
      <c r="B18" s="23" t="s">
        <v>191</v>
      </c>
      <c r="C18" s="45" t="s">
        <v>192</v>
      </c>
      <c r="D18" s="25" t="s">
        <v>191</v>
      </c>
      <c r="E18" s="23" t="s">
        <v>141</v>
      </c>
      <c r="F18" s="35">
        <f>ROUND(SUMIF(Agrupados!A:A,Preciario!D18,Agrupados!F:F),2)</f>
        <v>357964</v>
      </c>
      <c r="G18" s="34">
        <f>COUNTA(H18:L18)</f>
        <v>1</v>
      </c>
      <c r="H18" s="25" t="s">
        <v>103</v>
      </c>
      <c r="I18" s="25"/>
      <c r="J18" s="25"/>
    </row>
    <row r="19" spans="1:10" ht="14.25" customHeight="1" x14ac:dyDescent="0.25">
      <c r="A19" s="1" t="s">
        <v>144</v>
      </c>
      <c r="B19" s="23" t="s">
        <v>189</v>
      </c>
      <c r="C19" s="45" t="s">
        <v>190</v>
      </c>
      <c r="D19" s="25" t="s">
        <v>189</v>
      </c>
      <c r="E19" s="23" t="s">
        <v>141</v>
      </c>
      <c r="F19" s="35">
        <f>ROUND(SUMIF(Agrupados!A:A,Preciario!D19,Agrupados!F:F),2)</f>
        <v>535692</v>
      </c>
      <c r="G19" s="34">
        <f>COUNTA(H19:L19)</f>
        <v>1</v>
      </c>
      <c r="H19" s="25" t="s">
        <v>103</v>
      </c>
      <c r="I19" s="25"/>
      <c r="J19" s="25"/>
    </row>
    <row r="20" spans="1:10" ht="14.25" customHeight="1" x14ac:dyDescent="0.25">
      <c r="A20" s="1" t="s">
        <v>144</v>
      </c>
      <c r="B20" s="23" t="s">
        <v>187</v>
      </c>
      <c r="C20" s="25" t="s">
        <v>188</v>
      </c>
      <c r="D20" s="23" t="s">
        <v>187</v>
      </c>
      <c r="E20" s="23" t="s">
        <v>141</v>
      </c>
      <c r="F20" s="35">
        <f>ROUND(SUMIF(Agrupados!A:A,Preciario!D20,Agrupados!F:F),2)</f>
        <v>40866</v>
      </c>
      <c r="G20" s="34">
        <f>COUNTA(H20:L20)</f>
        <v>1</v>
      </c>
      <c r="H20" s="25" t="s">
        <v>81</v>
      </c>
      <c r="I20" s="25"/>
      <c r="J20" s="25"/>
    </row>
    <row r="21" spans="1:10" ht="14.25" customHeight="1" x14ac:dyDescent="0.25">
      <c r="A21" s="1" t="s">
        <v>144</v>
      </c>
      <c r="B21" s="23" t="s">
        <v>185</v>
      </c>
      <c r="C21" s="25" t="s">
        <v>186</v>
      </c>
      <c r="D21" s="23" t="s">
        <v>185</v>
      </c>
      <c r="E21" s="23" t="s">
        <v>141</v>
      </c>
      <c r="F21" s="35">
        <f>ROUND(SUMIF(Agrupados!A:A,Preciario!D21,Agrupados!F:F),2)</f>
        <v>75894</v>
      </c>
      <c r="G21" s="34">
        <f>COUNTA(H21:L21)</f>
        <v>1</v>
      </c>
      <c r="H21" s="25" t="s">
        <v>81</v>
      </c>
      <c r="I21" s="25"/>
      <c r="J21" s="25"/>
    </row>
    <row r="22" spans="1:10" ht="14.25" customHeight="1" x14ac:dyDescent="0.25">
      <c r="A22" s="1" t="s">
        <v>144</v>
      </c>
      <c r="B22" s="23" t="s">
        <v>183</v>
      </c>
      <c r="C22" s="25" t="s">
        <v>184</v>
      </c>
      <c r="D22" s="23" t="s">
        <v>183</v>
      </c>
      <c r="E22" s="23" t="s">
        <v>141</v>
      </c>
      <c r="F22" s="35">
        <f>ROUND(SUMIF(Agrupados!A:A,Preciario!D22,Agrupados!F:F),2)</f>
        <v>110922</v>
      </c>
      <c r="G22" s="34">
        <f>COUNTA(H22:L22)</f>
        <v>1</v>
      </c>
      <c r="H22" s="25" t="s">
        <v>81</v>
      </c>
      <c r="I22" s="25"/>
      <c r="J22" s="25"/>
    </row>
    <row r="23" spans="1:10" ht="14.25" customHeight="1" x14ac:dyDescent="0.25">
      <c r="A23" s="1" t="s">
        <v>144</v>
      </c>
      <c r="B23" s="23" t="s">
        <v>181</v>
      </c>
      <c r="C23" s="25" t="s">
        <v>182</v>
      </c>
      <c r="D23" s="23" t="s">
        <v>181</v>
      </c>
      <c r="E23" s="23" t="s">
        <v>141</v>
      </c>
      <c r="F23" s="35">
        <f>ROUND(SUMIF(Agrupados!A:A,Preciario!D23,Agrupados!F:F),2)</f>
        <v>145950</v>
      </c>
      <c r="G23" s="34">
        <f>COUNTA(H23:L23)</f>
        <v>1</v>
      </c>
      <c r="H23" s="25" t="s">
        <v>81</v>
      </c>
      <c r="I23" s="25"/>
      <c r="J23" s="25"/>
    </row>
    <row r="24" spans="1:10" ht="14.25" customHeight="1" x14ac:dyDescent="0.25">
      <c r="A24" s="1" t="s">
        <v>144</v>
      </c>
      <c r="B24" s="25" t="s">
        <v>179</v>
      </c>
      <c r="C24" s="25" t="s">
        <v>180</v>
      </c>
      <c r="D24" s="25" t="s">
        <v>179</v>
      </c>
      <c r="E24" s="23" t="s">
        <v>141</v>
      </c>
      <c r="F24" s="35">
        <f>ROUND(SUMIF(Agrupados!A:A,Preciario!D24,Agrupados!F:F),2)</f>
        <v>145410</v>
      </c>
      <c r="G24" s="34">
        <f>COUNTA(H24:L24)</f>
        <v>2</v>
      </c>
      <c r="H24" s="25" t="s">
        <v>170</v>
      </c>
      <c r="I24" s="25" t="s">
        <v>103</v>
      </c>
      <c r="J24" s="25"/>
    </row>
    <row r="25" spans="1:10" ht="14.25" customHeight="1" x14ac:dyDescent="0.25">
      <c r="A25" s="1" t="s">
        <v>144</v>
      </c>
      <c r="B25" s="25" t="s">
        <v>177</v>
      </c>
      <c r="C25" s="25" t="s">
        <v>178</v>
      </c>
      <c r="D25" s="25" t="s">
        <v>177</v>
      </c>
      <c r="E25" s="23" t="s">
        <v>141</v>
      </c>
      <c r="F25" s="35">
        <f>ROUND(SUMIF(Agrupados!A:A,Preciario!D25,Agrupados!F:F),2)</f>
        <v>118938</v>
      </c>
      <c r="G25" s="34">
        <f>COUNTA(H25:L25)</f>
        <v>2</v>
      </c>
      <c r="H25" s="25" t="s">
        <v>170</v>
      </c>
      <c r="I25" s="25" t="s">
        <v>103</v>
      </c>
      <c r="J25" s="25"/>
    </row>
    <row r="26" spans="1:10" ht="14.25" customHeight="1" x14ac:dyDescent="0.25">
      <c r="A26" s="1" t="s">
        <v>144</v>
      </c>
      <c r="B26" s="23" t="s">
        <v>175</v>
      </c>
      <c r="C26" s="46" t="s">
        <v>176</v>
      </c>
      <c r="D26" s="23" t="s">
        <v>175</v>
      </c>
      <c r="E26" s="23" t="s">
        <v>141</v>
      </c>
      <c r="F26" s="35">
        <f>ROUND(SUMIF(Agrupados!A:A,Preciario!D26,Agrupados!F:F),2)</f>
        <v>182158</v>
      </c>
      <c r="G26" s="34">
        <f>COUNTA(H26:L26)</f>
        <v>1</v>
      </c>
      <c r="H26" s="25" t="s">
        <v>104</v>
      </c>
      <c r="I26" s="25"/>
      <c r="J26" s="25"/>
    </row>
    <row r="27" spans="1:10" ht="14.25" customHeight="1" x14ac:dyDescent="0.25">
      <c r="A27" s="1" t="s">
        <v>144</v>
      </c>
      <c r="B27" s="23" t="s">
        <v>173</v>
      </c>
      <c r="C27" s="45" t="s">
        <v>174</v>
      </c>
      <c r="D27" s="23" t="s">
        <v>173</v>
      </c>
      <c r="E27" s="23" t="s">
        <v>141</v>
      </c>
      <c r="F27" s="35">
        <f>ROUND(SUMIF(Agrupados!A:A,Preciario!D27,Agrupados!F:F),2)</f>
        <v>478878</v>
      </c>
      <c r="G27" s="34">
        <f>COUNTA(H27:L27)</f>
        <v>1</v>
      </c>
      <c r="H27" s="25" t="s">
        <v>104</v>
      </c>
      <c r="I27" s="25"/>
      <c r="J27" s="25"/>
    </row>
    <row r="28" spans="1:10" ht="14.25" customHeight="1" x14ac:dyDescent="0.25">
      <c r="A28" s="1" t="s">
        <v>144</v>
      </c>
      <c r="B28" s="23" t="s">
        <v>171</v>
      </c>
      <c r="C28" s="45" t="s">
        <v>172</v>
      </c>
      <c r="D28" s="23" t="s">
        <v>171</v>
      </c>
      <c r="E28" s="23" t="s">
        <v>141</v>
      </c>
      <c r="F28" s="35">
        <f>ROUND(SUMIF(Agrupados!A:A,Preciario!D28,Agrupados!F:F),2)</f>
        <v>60726</v>
      </c>
      <c r="G28" s="34">
        <f>COUNTA(H28:L28)</f>
        <v>1</v>
      </c>
      <c r="H28" s="25" t="s">
        <v>170</v>
      </c>
      <c r="I28" s="25"/>
      <c r="J28" s="25"/>
    </row>
    <row r="29" spans="1:10" x14ac:dyDescent="0.25">
      <c r="A29" s="1" t="s">
        <v>144</v>
      </c>
      <c r="B29" s="23" t="s">
        <v>168</v>
      </c>
      <c r="C29" s="38" t="s">
        <v>169</v>
      </c>
      <c r="D29" s="37" t="s">
        <v>168</v>
      </c>
      <c r="E29" s="36" t="s">
        <v>159</v>
      </c>
      <c r="F29" s="35">
        <f>ROUND(SUMIF(Agrupados!A:A,Preciario!D29,Agrupados!F:F),2)</f>
        <v>5556.6</v>
      </c>
      <c r="G29" s="34">
        <f>COUNTA(H29:L29)</f>
        <v>2</v>
      </c>
      <c r="H29" s="25" t="s">
        <v>63</v>
      </c>
      <c r="I29" s="25" t="s">
        <v>42</v>
      </c>
      <c r="J29" s="25"/>
    </row>
    <row r="30" spans="1:10" x14ac:dyDescent="0.25">
      <c r="A30" s="1" t="s">
        <v>144</v>
      </c>
      <c r="B30" s="23" t="s">
        <v>166</v>
      </c>
      <c r="C30" s="38" t="s">
        <v>167</v>
      </c>
      <c r="D30" s="37" t="s">
        <v>166</v>
      </c>
      <c r="E30" s="36" t="s">
        <v>159</v>
      </c>
      <c r="F30" s="35">
        <f>ROUND(SUMIF(Agrupados!A:A,Preciario!D30,Agrupados!F:F),2)</f>
        <v>11720.8</v>
      </c>
      <c r="G30" s="34">
        <f>COUNTA(H30:L30)</f>
        <v>2</v>
      </c>
      <c r="H30" s="25" t="s">
        <v>63</v>
      </c>
      <c r="I30" s="25" t="s">
        <v>42</v>
      </c>
      <c r="J30" s="25"/>
    </row>
    <row r="31" spans="1:10" x14ac:dyDescent="0.25">
      <c r="A31" s="1" t="s">
        <v>144</v>
      </c>
      <c r="B31" s="23" t="s">
        <v>164</v>
      </c>
      <c r="C31" s="38" t="s">
        <v>165</v>
      </c>
      <c r="D31" s="37" t="s">
        <v>164</v>
      </c>
      <c r="E31" s="36" t="s">
        <v>141</v>
      </c>
      <c r="F31" s="35">
        <f>ROUND(SUMIF(Agrupados!A:A,Preciario!D31,Agrupados!F:F),2)</f>
        <v>4450.6000000000004</v>
      </c>
      <c r="G31" s="34">
        <f>COUNTA(H31:L31)</f>
        <v>2</v>
      </c>
      <c r="H31" s="25" t="s">
        <v>63</v>
      </c>
      <c r="I31" s="25" t="s">
        <v>42</v>
      </c>
      <c r="J31" s="25"/>
    </row>
    <row r="32" spans="1:10" x14ac:dyDescent="0.25">
      <c r="A32" s="1" t="s">
        <v>144</v>
      </c>
      <c r="B32" s="23" t="s">
        <v>162</v>
      </c>
      <c r="C32" s="38" t="s">
        <v>163</v>
      </c>
      <c r="D32" s="37" t="s">
        <v>162</v>
      </c>
      <c r="E32" s="36" t="s">
        <v>141</v>
      </c>
      <c r="F32" s="35">
        <f>ROUND(SUMIF(Agrupados!A:A,Preciario!D32,Agrupados!F:F),2)</f>
        <v>7154</v>
      </c>
      <c r="G32" s="34">
        <f>COUNTA(H32:L32)</f>
        <v>2</v>
      </c>
      <c r="H32" s="25" t="s">
        <v>63</v>
      </c>
      <c r="I32" s="25" t="s">
        <v>42</v>
      </c>
      <c r="J32" s="25"/>
    </row>
    <row r="33" spans="1:15" x14ac:dyDescent="0.25">
      <c r="A33" s="1" t="s">
        <v>144</v>
      </c>
      <c r="B33" s="37" t="s">
        <v>160</v>
      </c>
      <c r="C33" s="38" t="s">
        <v>161</v>
      </c>
      <c r="D33" s="37" t="s">
        <v>160</v>
      </c>
      <c r="E33" s="36" t="s">
        <v>159</v>
      </c>
      <c r="F33" s="35">
        <f>ROUND(SUMIF(Agrupados!A:A,Preciario!D33,Agrupados!F:F),2)</f>
        <v>3522</v>
      </c>
      <c r="G33" s="34">
        <f>COUNTA(H33:L33)</f>
        <v>2</v>
      </c>
      <c r="H33" s="25" t="s">
        <v>63</v>
      </c>
      <c r="I33" s="25" t="s">
        <v>42</v>
      </c>
      <c r="J33" s="25"/>
    </row>
    <row r="34" spans="1:15" x14ac:dyDescent="0.25">
      <c r="A34" s="1" t="s">
        <v>144</v>
      </c>
      <c r="B34" s="37" t="s">
        <v>157</v>
      </c>
      <c r="C34" s="38" t="s">
        <v>158</v>
      </c>
      <c r="D34" s="37" t="s">
        <v>157</v>
      </c>
      <c r="E34" s="36" t="s">
        <v>141</v>
      </c>
      <c r="F34" s="35">
        <f>ROUND(SUMIF(Agrupados!A:A,Preciario!D34,Agrupados!F:F),2)</f>
        <v>182485</v>
      </c>
      <c r="G34" s="34">
        <f>COUNTA(H34:L34)</f>
        <v>1</v>
      </c>
      <c r="H34" s="25" t="s">
        <v>140</v>
      </c>
      <c r="I34" s="25"/>
      <c r="J34" s="25"/>
    </row>
    <row r="35" spans="1:15" x14ac:dyDescent="0.25">
      <c r="A35" s="1" t="s">
        <v>144</v>
      </c>
      <c r="B35" s="37" t="s">
        <v>155</v>
      </c>
      <c r="C35" s="38" t="s">
        <v>156</v>
      </c>
      <c r="D35" s="37" t="s">
        <v>155</v>
      </c>
      <c r="E35" s="36" t="s">
        <v>141</v>
      </c>
      <c r="F35" s="35">
        <f>ROUND(SUMIF(Agrupados!A:A,Preciario!D35,Agrupados!F:F),2)</f>
        <v>124496</v>
      </c>
      <c r="G35" s="34">
        <f>COUNTA(H35:L35)</f>
        <v>1</v>
      </c>
      <c r="H35" s="25" t="s">
        <v>140</v>
      </c>
      <c r="I35" s="25"/>
      <c r="J35" s="25"/>
    </row>
    <row r="36" spans="1:15" x14ac:dyDescent="0.25">
      <c r="A36" s="1" t="s">
        <v>144</v>
      </c>
      <c r="B36" s="37" t="s">
        <v>153</v>
      </c>
      <c r="C36" s="38" t="s">
        <v>154</v>
      </c>
      <c r="D36" s="37" t="s">
        <v>153</v>
      </c>
      <c r="E36" s="36" t="s">
        <v>141</v>
      </c>
      <c r="F36" s="35">
        <f>ROUND(SUMIF(Agrupados!A:A,Preciario!D36,Agrupados!F:F),2)</f>
        <v>199522</v>
      </c>
      <c r="G36" s="34">
        <f>COUNTA(H36:L36)</f>
        <v>1</v>
      </c>
      <c r="H36" s="25" t="s">
        <v>140</v>
      </c>
      <c r="I36" s="25"/>
      <c r="J36" s="25"/>
    </row>
    <row r="37" spans="1:15" x14ac:dyDescent="0.25">
      <c r="A37" s="1" t="s">
        <v>144</v>
      </c>
      <c r="B37" s="37" t="s">
        <v>151</v>
      </c>
      <c r="C37" s="38" t="s">
        <v>152</v>
      </c>
      <c r="D37" s="37" t="s">
        <v>151</v>
      </c>
      <c r="E37" s="36" t="s">
        <v>141</v>
      </c>
      <c r="F37" s="35">
        <f>ROUND(SUMIF(Agrupados!A:A,Preciario!D37,Agrupados!F:F),2)</f>
        <v>141533</v>
      </c>
      <c r="G37" s="34">
        <f>COUNTA(H37:L37)</f>
        <v>1</v>
      </c>
      <c r="H37" s="25" t="s">
        <v>140</v>
      </c>
      <c r="I37" s="25"/>
      <c r="J37" s="25"/>
    </row>
    <row r="38" spans="1:15" x14ac:dyDescent="0.25">
      <c r="A38" s="1" t="s">
        <v>144</v>
      </c>
      <c r="B38" s="37" t="s">
        <v>149</v>
      </c>
      <c r="C38" s="38" t="s">
        <v>150</v>
      </c>
      <c r="D38" s="37" t="s">
        <v>149</v>
      </c>
      <c r="E38" s="36" t="s">
        <v>141</v>
      </c>
      <c r="F38" s="35">
        <f>ROUND(SUMIF(Agrupados!A:A,Preciario!D38,Agrupados!F:F),2)</f>
        <v>182085</v>
      </c>
      <c r="G38" s="34">
        <f>COUNTA(H38:L38)</f>
        <v>1</v>
      </c>
      <c r="H38" s="25" t="s">
        <v>140</v>
      </c>
      <c r="I38" s="25"/>
      <c r="J38" s="25"/>
    </row>
    <row r="39" spans="1:15" x14ac:dyDescent="0.25">
      <c r="A39" s="1" t="s">
        <v>144</v>
      </c>
      <c r="B39" s="37" t="s">
        <v>147</v>
      </c>
      <c r="C39" s="38" t="s">
        <v>148</v>
      </c>
      <c r="D39" s="37" t="s">
        <v>147</v>
      </c>
      <c r="E39" s="36" t="s">
        <v>141</v>
      </c>
      <c r="F39" s="35">
        <f>ROUND(SUMIF(Agrupados!A:A,Preciario!D39,Agrupados!F:F),2)</f>
        <v>124496</v>
      </c>
      <c r="G39" s="34">
        <f>COUNTA(H39:L39)</f>
        <v>1</v>
      </c>
      <c r="H39" s="25" t="s">
        <v>140</v>
      </c>
      <c r="I39" s="25"/>
      <c r="J39" s="25"/>
    </row>
    <row r="40" spans="1:15" x14ac:dyDescent="0.25">
      <c r="A40" s="1" t="s">
        <v>144</v>
      </c>
      <c r="B40" s="37" t="s">
        <v>145</v>
      </c>
      <c r="C40" s="38" t="s">
        <v>146</v>
      </c>
      <c r="D40" s="37" t="s">
        <v>145</v>
      </c>
      <c r="E40" s="36" t="s">
        <v>141</v>
      </c>
      <c r="F40" s="35">
        <f>ROUND(SUMIF(Agrupados!A:A,Preciario!D40,Agrupados!F:F),2)</f>
        <v>199122</v>
      </c>
      <c r="G40" s="34">
        <f>COUNTA(H40:L40)</f>
        <v>1</v>
      </c>
      <c r="H40" s="25" t="s">
        <v>140</v>
      </c>
      <c r="I40" s="25"/>
      <c r="J40" s="25"/>
    </row>
    <row r="41" spans="1:15" x14ac:dyDescent="0.25">
      <c r="A41" s="1" t="s">
        <v>144</v>
      </c>
      <c r="B41" s="37" t="s">
        <v>142</v>
      </c>
      <c r="C41" s="38" t="s">
        <v>143</v>
      </c>
      <c r="D41" s="37" t="s">
        <v>142</v>
      </c>
      <c r="E41" s="36" t="s">
        <v>141</v>
      </c>
      <c r="F41" s="35">
        <f>ROUND(SUMIF(Agrupados!A:A,Preciario!D41,Agrupados!F:F),2)</f>
        <v>141533</v>
      </c>
      <c r="G41" s="34">
        <f>COUNTA(H41:L41)</f>
        <v>1</v>
      </c>
      <c r="H41" s="25" t="s">
        <v>140</v>
      </c>
      <c r="I41" s="25"/>
      <c r="J41" s="25"/>
    </row>
    <row r="42" spans="1:15" x14ac:dyDescent="0.25">
      <c r="A42" s="1">
        <v>5006962</v>
      </c>
      <c r="B42" s="33">
        <f>SUMIFS(NPAyPosiciones!G:G,NPAyPosiciones!H:H,Preciario!A42,NPAyPosiciones!A:A,[1]Detalle!$I$2)</f>
        <v>20</v>
      </c>
      <c r="C42" s="38" t="s">
        <v>139</v>
      </c>
      <c r="D42" s="37">
        <v>5006962</v>
      </c>
      <c r="E42" s="36" t="s">
        <v>58</v>
      </c>
      <c r="F42" s="35">
        <f>ROUND(SUMIF(Agrupados!A:A,Preciario!D42,Agrupados!F:F),2)</f>
        <v>500</v>
      </c>
      <c r="G42" s="34">
        <f>COUNTA(H42:L42)</f>
        <v>1</v>
      </c>
      <c r="H42" s="25" t="s">
        <v>42</v>
      </c>
      <c r="I42" s="25"/>
      <c r="J42" s="25"/>
      <c r="O42" s="33">
        <v>10</v>
      </c>
    </row>
    <row r="43" spans="1:15" x14ac:dyDescent="0.25">
      <c r="A43" s="1">
        <v>5006964</v>
      </c>
      <c r="B43" s="33">
        <f>SUMIFS(NPAyPosiciones!G:G,NPAyPosiciones!H:H,Preciario!A43,NPAyPosiciones!A:A,[1]Detalle!$I$2)</f>
        <v>30</v>
      </c>
      <c r="C43" s="38" t="s">
        <v>138</v>
      </c>
      <c r="D43" s="37">
        <v>5006964</v>
      </c>
      <c r="E43" s="36" t="s">
        <v>43</v>
      </c>
      <c r="F43" s="35">
        <f>ROUND(SUMIF(Agrupados!A:A,Preciario!D43,Agrupados!F:F),2)</f>
        <v>1350</v>
      </c>
      <c r="G43" s="34">
        <f>COUNTA(H43:L43)</f>
        <v>2</v>
      </c>
      <c r="H43" s="25" t="s">
        <v>63</v>
      </c>
      <c r="I43" s="25" t="s">
        <v>42</v>
      </c>
      <c r="J43" s="25"/>
      <c r="O43" s="33">
        <v>20</v>
      </c>
    </row>
    <row r="44" spans="1:15" x14ac:dyDescent="0.25">
      <c r="A44" s="1">
        <v>5007007</v>
      </c>
      <c r="B44" s="33">
        <f>SUMIFS(NPAyPosiciones!G:G,NPAyPosiciones!H:H,Preciario!A44,NPAyPosiciones!A:A,[1]Detalle!$I$2)</f>
        <v>40</v>
      </c>
      <c r="C44" s="38" t="s">
        <v>137</v>
      </c>
      <c r="D44" s="37">
        <v>5007007</v>
      </c>
      <c r="E44" s="36" t="s">
        <v>43</v>
      </c>
      <c r="F44" s="35">
        <f>ROUND(SUMIF(Agrupados!A:A,Preciario!D44,Agrupados!F:F),2)</f>
        <v>0.4</v>
      </c>
      <c r="G44" s="34">
        <f>COUNTA(H44:L44)</f>
        <v>1</v>
      </c>
      <c r="H44" s="25" t="s">
        <v>42</v>
      </c>
      <c r="I44" s="25"/>
      <c r="J44" s="25"/>
      <c r="O44" s="33">
        <v>30</v>
      </c>
    </row>
    <row r="45" spans="1:15" x14ac:dyDescent="0.25">
      <c r="A45" s="1">
        <v>5007020</v>
      </c>
      <c r="B45" s="33">
        <f>SUMIFS(NPAyPosiciones!G:G,NPAyPosiciones!H:H,Preciario!A45,NPAyPosiciones!A:A,[1]Detalle!$I$2)</f>
        <v>50</v>
      </c>
      <c r="C45" s="38" t="s">
        <v>136</v>
      </c>
      <c r="D45" s="37">
        <v>5007020</v>
      </c>
      <c r="E45" s="36" t="s">
        <v>43</v>
      </c>
      <c r="F45" s="35">
        <f>ROUND(SUMIF(Agrupados!A:A,Preciario!D45,Agrupados!F:F),2)</f>
        <v>553</v>
      </c>
      <c r="G45" s="34">
        <f>COUNTA(H45:L45)</f>
        <v>1</v>
      </c>
      <c r="H45" s="25" t="s">
        <v>42</v>
      </c>
      <c r="I45" s="25"/>
      <c r="J45" s="25"/>
      <c r="O45" s="33">
        <v>40</v>
      </c>
    </row>
    <row r="46" spans="1:15" x14ac:dyDescent="0.25">
      <c r="A46" s="1">
        <v>5007021</v>
      </c>
      <c r="B46" s="33">
        <f>SUMIFS(NPAyPosiciones!G:G,NPAyPosiciones!H:H,Preciario!A46,NPAyPosiciones!A:A,[1]Detalle!$I$2)</f>
        <v>60</v>
      </c>
      <c r="C46" s="38" t="s">
        <v>135</v>
      </c>
      <c r="D46" s="37">
        <v>5007021</v>
      </c>
      <c r="E46" s="36" t="s">
        <v>43</v>
      </c>
      <c r="F46" s="35">
        <f>ROUND(SUMIF(Agrupados!A:A,Preciario!D46,Agrupados!F:F),2)</f>
        <v>1202</v>
      </c>
      <c r="G46" s="34">
        <f>COUNTA(H46:L46)</f>
        <v>1</v>
      </c>
      <c r="H46" s="25" t="s">
        <v>42</v>
      </c>
      <c r="I46" s="25"/>
      <c r="J46" s="25"/>
      <c r="O46" s="33">
        <v>50</v>
      </c>
    </row>
    <row r="47" spans="1:15" x14ac:dyDescent="0.25">
      <c r="A47" s="1">
        <v>5007022</v>
      </c>
      <c r="B47" s="33">
        <f>SUMIFS(NPAyPosiciones!G:G,NPAyPosiciones!H:H,Preciario!A47,NPAyPosiciones!A:A,[1]Detalle!$I$2)</f>
        <v>70</v>
      </c>
      <c r="C47" s="38" t="s">
        <v>134</v>
      </c>
      <c r="D47" s="37">
        <v>5007022</v>
      </c>
      <c r="E47" s="36" t="s">
        <v>43</v>
      </c>
      <c r="F47" s="35">
        <f>ROUND(SUMIF(Agrupados!A:A,Preciario!D47,Agrupados!F:F),2)</f>
        <v>4223</v>
      </c>
      <c r="G47" s="34">
        <f>COUNTA(H47:L47)</f>
        <v>1</v>
      </c>
      <c r="H47" s="25" t="s">
        <v>42</v>
      </c>
      <c r="I47" s="25"/>
      <c r="J47" s="25"/>
      <c r="O47" s="33">
        <v>60</v>
      </c>
    </row>
    <row r="48" spans="1:15" x14ac:dyDescent="0.25">
      <c r="A48" s="1">
        <v>5007025</v>
      </c>
      <c r="B48" s="33">
        <f>SUMIFS(NPAyPosiciones!G:G,NPAyPosiciones!H:H,Preciario!A48,NPAyPosiciones!A:A,[1]Detalle!$I$2)</f>
        <v>80</v>
      </c>
      <c r="C48" s="38" t="s">
        <v>133</v>
      </c>
      <c r="D48" s="37">
        <v>5007025</v>
      </c>
      <c r="E48" s="36" t="s">
        <v>43</v>
      </c>
      <c r="F48" s="35">
        <f>ROUND(SUMIF(Agrupados!A:A,Preciario!D48,Agrupados!F:F),2)</f>
        <v>0.75</v>
      </c>
      <c r="G48" s="34">
        <f>COUNTA(H48:L48)</f>
        <v>1</v>
      </c>
      <c r="H48" s="25" t="s">
        <v>42</v>
      </c>
      <c r="I48" s="25"/>
      <c r="J48" s="25"/>
      <c r="O48" s="33">
        <v>70</v>
      </c>
    </row>
    <row r="49" spans="1:15" x14ac:dyDescent="0.25">
      <c r="A49" s="44">
        <v>5007031</v>
      </c>
      <c r="B49" s="43">
        <f>SUMIFS(NPAyPosiciones!G:G,NPAyPosiciones!H:H,Preciario!A49,NPAyPosiciones!A:A,[1]Detalle!$I$2)</f>
        <v>90</v>
      </c>
      <c r="C49" s="42" t="s">
        <v>132</v>
      </c>
      <c r="D49" s="37">
        <v>5007031</v>
      </c>
      <c r="E49" s="36" t="s">
        <v>43</v>
      </c>
      <c r="F49" s="35">
        <f>ROUND(SUMIF(Agrupados!A:A,Preciario!D49,Agrupados!F:F),2)</f>
        <v>0.7</v>
      </c>
      <c r="G49" s="34">
        <f>COUNTA(H49:L49)</f>
        <v>1</v>
      </c>
      <c r="H49" s="25" t="s">
        <v>42</v>
      </c>
      <c r="I49" s="25"/>
      <c r="J49" s="25"/>
      <c r="O49" s="33">
        <v>80</v>
      </c>
    </row>
    <row r="50" spans="1:15" x14ac:dyDescent="0.25">
      <c r="A50" s="1">
        <v>5007436</v>
      </c>
      <c r="B50" s="33">
        <f>SUMIFS(NPAyPosiciones!G:G,NPAyPosiciones!H:H,Preciario!A50,NPAyPosiciones!A:A,[1]Detalle!$I$2)</f>
        <v>110</v>
      </c>
      <c r="C50" s="38" t="s">
        <v>131</v>
      </c>
      <c r="D50" s="37">
        <v>5007436</v>
      </c>
      <c r="E50" s="36" t="s">
        <v>43</v>
      </c>
      <c r="F50" s="35">
        <f>ROUND(SUMIF(Agrupados!A:A,Preciario!D50,Agrupados!F:F),2)</f>
        <v>938</v>
      </c>
      <c r="G50" s="34">
        <f>COUNTA(H50:L50)</f>
        <v>1</v>
      </c>
      <c r="H50" s="25" t="s">
        <v>42</v>
      </c>
      <c r="I50" s="25"/>
      <c r="J50" s="25"/>
      <c r="O50" s="33">
        <v>100</v>
      </c>
    </row>
    <row r="51" spans="1:15" x14ac:dyDescent="0.25">
      <c r="A51" s="1">
        <v>5007437</v>
      </c>
      <c r="B51" s="33">
        <f>SUMIFS(NPAyPosiciones!G:G,NPAyPosiciones!H:H,Preciario!A51,NPAyPosiciones!A:A,[1]Detalle!$I$2)</f>
        <v>120</v>
      </c>
      <c r="C51" s="38" t="s">
        <v>130</v>
      </c>
      <c r="D51" s="37">
        <v>5007437</v>
      </c>
      <c r="E51" s="36" t="s">
        <v>43</v>
      </c>
      <c r="F51" s="35">
        <f>ROUND(SUMIF(Agrupados!A:A,Preciario!D51,Agrupados!F:F),2)</f>
        <v>486</v>
      </c>
      <c r="G51" s="34">
        <f>COUNTA(H51:L51)</f>
        <v>1</v>
      </c>
      <c r="H51" s="25" t="s">
        <v>42</v>
      </c>
      <c r="I51" s="25"/>
      <c r="J51" s="25"/>
      <c r="O51" s="33">
        <v>110</v>
      </c>
    </row>
    <row r="52" spans="1:15" x14ac:dyDescent="0.25">
      <c r="A52" s="1">
        <v>5007438</v>
      </c>
      <c r="B52" s="33">
        <f>SUMIFS(NPAyPosiciones!G:G,NPAyPosiciones!H:H,Preciario!A52,NPAyPosiciones!A:A,[1]Detalle!$I$2)</f>
        <v>130</v>
      </c>
      <c r="C52" s="38" t="s">
        <v>129</v>
      </c>
      <c r="D52" s="37">
        <v>5007438</v>
      </c>
      <c r="E52" s="36" t="s">
        <v>43</v>
      </c>
      <c r="F52" s="35">
        <f>ROUND(SUMIF(Agrupados!A:A,Preciario!D52,Agrupados!F:F),2)</f>
        <v>15078</v>
      </c>
      <c r="G52" s="34">
        <f>COUNTA(H52:L52)</f>
        <v>3</v>
      </c>
      <c r="H52" s="25" t="s">
        <v>103</v>
      </c>
      <c r="I52" s="25" t="s">
        <v>104</v>
      </c>
      <c r="J52" s="25" t="s">
        <v>42</v>
      </c>
      <c r="O52" s="33">
        <v>120</v>
      </c>
    </row>
    <row r="53" spans="1:15" x14ac:dyDescent="0.25">
      <c r="A53" s="1">
        <v>5007936</v>
      </c>
      <c r="B53" s="33">
        <f>SUMIFS(NPAyPosiciones!G:G,NPAyPosiciones!H:H,Preciario!A53,NPAyPosiciones!A:A,[1]Detalle!$I$2)</f>
        <v>150</v>
      </c>
      <c r="C53" s="38" t="s">
        <v>128</v>
      </c>
      <c r="D53" s="37">
        <v>5007936</v>
      </c>
      <c r="E53" s="36" t="s">
        <v>79</v>
      </c>
      <c r="F53" s="35">
        <f>ROUND(SUMIF(Agrupados!A:A,Preciario!D53,Agrupados!F:F),2)</f>
        <v>666</v>
      </c>
      <c r="G53" s="34">
        <f>COUNTA(H53:L53)</f>
        <v>2</v>
      </c>
      <c r="H53" s="25" t="s">
        <v>124</v>
      </c>
      <c r="I53" s="25" t="s">
        <v>42</v>
      </c>
      <c r="J53" s="25"/>
      <c r="O53" s="33">
        <v>140</v>
      </c>
    </row>
    <row r="54" spans="1:15" x14ac:dyDescent="0.25">
      <c r="A54" s="1">
        <v>5007938</v>
      </c>
      <c r="B54" s="33">
        <f>SUMIFS(NPAyPosiciones!G:G,NPAyPosiciones!H:H,Preciario!A54,NPAyPosiciones!A:A,[1]Detalle!$I$2)</f>
        <v>160</v>
      </c>
      <c r="C54" s="38" t="s">
        <v>127</v>
      </c>
      <c r="D54" s="37">
        <v>5007938</v>
      </c>
      <c r="E54" s="36" t="s">
        <v>79</v>
      </c>
      <c r="F54" s="35">
        <f>ROUND(SUMIF(Agrupados!A:A,Preciario!D54,Agrupados!F:F),2)</f>
        <v>288</v>
      </c>
      <c r="G54" s="34">
        <f>COUNTA(H54:L54)</f>
        <v>2</v>
      </c>
      <c r="H54" s="25" t="s">
        <v>124</v>
      </c>
      <c r="I54" s="25" t="s">
        <v>42</v>
      </c>
      <c r="J54" s="25"/>
      <c r="O54" s="33">
        <v>150</v>
      </c>
    </row>
    <row r="55" spans="1:15" x14ac:dyDescent="0.25">
      <c r="A55" s="1">
        <v>5007939</v>
      </c>
      <c r="B55" s="33">
        <f>SUMIFS(NPAyPosiciones!G:G,NPAyPosiciones!H:H,Preciario!A55,NPAyPosiciones!A:A,[1]Detalle!$I$2)</f>
        <v>170</v>
      </c>
      <c r="C55" s="38" t="s">
        <v>126</v>
      </c>
      <c r="D55" s="37">
        <v>5007939</v>
      </c>
      <c r="E55" s="36" t="s">
        <v>79</v>
      </c>
      <c r="F55" s="35">
        <f>ROUND(SUMIF(Agrupados!A:A,Preciario!D55,Agrupados!F:F),2)</f>
        <v>386</v>
      </c>
      <c r="G55" s="34">
        <f>COUNTA(H55:L55)</f>
        <v>2</v>
      </c>
      <c r="H55" s="25" t="s">
        <v>124</v>
      </c>
      <c r="I55" s="25" t="s">
        <v>42</v>
      </c>
      <c r="J55" s="25"/>
      <c r="O55" s="33">
        <v>160</v>
      </c>
    </row>
    <row r="56" spans="1:15" x14ac:dyDescent="0.25">
      <c r="A56" s="1">
        <v>5007940</v>
      </c>
      <c r="B56" s="33">
        <f>SUMIFS(NPAyPosiciones!G:G,NPAyPosiciones!H:H,Preciario!A56,NPAyPosiciones!A:A,[1]Detalle!$I$2)</f>
        <v>180</v>
      </c>
      <c r="C56" s="38" t="s">
        <v>125</v>
      </c>
      <c r="D56" s="37">
        <v>5007940</v>
      </c>
      <c r="E56" s="36" t="s">
        <v>79</v>
      </c>
      <c r="F56" s="35">
        <f>ROUND(SUMIF(Agrupados!A:A,Preciario!D56,Agrupados!F:F),2)</f>
        <v>477</v>
      </c>
      <c r="G56" s="34">
        <f>COUNTA(H56:L56)</f>
        <v>2</v>
      </c>
      <c r="H56" s="25" t="s">
        <v>124</v>
      </c>
      <c r="I56" s="25" t="s">
        <v>42</v>
      </c>
      <c r="J56" s="25"/>
      <c r="O56" s="33">
        <v>170</v>
      </c>
    </row>
    <row r="57" spans="1:15" x14ac:dyDescent="0.25">
      <c r="A57" s="1">
        <v>5008280</v>
      </c>
      <c r="B57" s="33">
        <f>SUMIFS(NPAyPosiciones!G:G,NPAyPosiciones!H:H,Preciario!A57,NPAyPosiciones!A:A,[1]Detalle!$I$2)</f>
        <v>220</v>
      </c>
      <c r="C57" s="38" t="s">
        <v>123</v>
      </c>
      <c r="D57" s="37">
        <v>5008280</v>
      </c>
      <c r="E57" s="36" t="s">
        <v>43</v>
      </c>
      <c r="F57" s="35">
        <f>ROUND(SUMIF(Agrupados!A:A,Preciario!D57,Agrupados!F:F),2)</f>
        <v>650</v>
      </c>
      <c r="G57" s="34">
        <f>COUNTA(H57:L57)</f>
        <v>1</v>
      </c>
      <c r="H57" s="25" t="s">
        <v>42</v>
      </c>
      <c r="I57" s="25"/>
      <c r="J57" s="25"/>
      <c r="O57" s="33">
        <v>200</v>
      </c>
    </row>
    <row r="58" spans="1:15" x14ac:dyDescent="0.25">
      <c r="A58" s="1">
        <v>5008281</v>
      </c>
      <c r="B58" s="33">
        <f>SUMIFS(NPAyPosiciones!G:G,NPAyPosiciones!H:H,Preciario!A58,NPAyPosiciones!A:A,[1]Detalle!$I$2)</f>
        <v>230</v>
      </c>
      <c r="C58" s="38" t="s">
        <v>122</v>
      </c>
      <c r="D58" s="37">
        <v>5008281</v>
      </c>
      <c r="E58" s="36" t="s">
        <v>43</v>
      </c>
      <c r="F58" s="35">
        <f>ROUND(SUMIF(Agrupados!A:A,Preciario!D58,Agrupados!F:F),2)</f>
        <v>1266</v>
      </c>
      <c r="G58" s="34">
        <f>COUNTA(H58:L58)</f>
        <v>1</v>
      </c>
      <c r="H58" s="25" t="s">
        <v>42</v>
      </c>
      <c r="I58" s="25"/>
      <c r="J58" s="25"/>
      <c r="O58" s="33">
        <v>210</v>
      </c>
    </row>
    <row r="59" spans="1:15" x14ac:dyDescent="0.25">
      <c r="A59" s="1">
        <v>5008282</v>
      </c>
      <c r="B59" s="33">
        <f>SUMIFS(NPAyPosiciones!G:G,NPAyPosiciones!H:H,Preciario!A59,NPAyPosiciones!A:A,[1]Detalle!$I$2)</f>
        <v>240</v>
      </c>
      <c r="C59" s="38" t="s">
        <v>121</v>
      </c>
      <c r="D59" s="37">
        <v>5008282</v>
      </c>
      <c r="E59" s="36" t="s">
        <v>43</v>
      </c>
      <c r="F59" s="35">
        <f>ROUND(SUMIF(Agrupados!A:A,Preciario!D59,Agrupados!F:F),2)</f>
        <v>267</v>
      </c>
      <c r="G59" s="34">
        <f>COUNTA(H59:L59)</f>
        <v>1</v>
      </c>
      <c r="H59" s="25" t="s">
        <v>42</v>
      </c>
      <c r="I59" s="25"/>
      <c r="J59" s="25"/>
      <c r="O59" s="33">
        <v>220</v>
      </c>
    </row>
    <row r="60" spans="1:15" x14ac:dyDescent="0.25">
      <c r="A60" s="1">
        <v>5008283</v>
      </c>
      <c r="B60" s="33">
        <f>SUMIFS(NPAyPosiciones!G:G,NPAyPosiciones!H:H,Preciario!A60,NPAyPosiciones!A:A,[1]Detalle!$I$2)</f>
        <v>250</v>
      </c>
      <c r="C60" s="38" t="s">
        <v>120</v>
      </c>
      <c r="D60" s="37">
        <v>5008283</v>
      </c>
      <c r="E60" s="36" t="s">
        <v>43</v>
      </c>
      <c r="F60" s="35">
        <f>ROUND(SUMIF(Agrupados!A:A,Preciario!D60,Agrupados!F:F),2)</f>
        <v>133</v>
      </c>
      <c r="G60" s="34">
        <f>COUNTA(H60:L60)</f>
        <v>1</v>
      </c>
      <c r="H60" s="25" t="s">
        <v>42</v>
      </c>
      <c r="I60" s="25"/>
      <c r="J60" s="25"/>
      <c r="O60" s="33">
        <v>230</v>
      </c>
    </row>
    <row r="61" spans="1:15" x14ac:dyDescent="0.25">
      <c r="A61" s="1">
        <v>5008284</v>
      </c>
      <c r="B61" s="33">
        <f>SUMIFS(NPAyPosiciones!G:G,NPAyPosiciones!H:H,Preciario!A61,NPAyPosiciones!A:A,[1]Detalle!$I$2)</f>
        <v>260</v>
      </c>
      <c r="C61" s="38" t="s">
        <v>119</v>
      </c>
      <c r="D61" s="37">
        <v>5008284</v>
      </c>
      <c r="E61" s="36" t="s">
        <v>43</v>
      </c>
      <c r="F61" s="35">
        <f>ROUND(SUMIF(Agrupados!A:A,Preciario!D61,Agrupados!F:F),2)</f>
        <v>267</v>
      </c>
      <c r="G61" s="34">
        <f>COUNTA(H61:L61)</f>
        <v>1</v>
      </c>
      <c r="H61" s="25" t="s">
        <v>42</v>
      </c>
      <c r="I61" s="25"/>
      <c r="J61" s="25"/>
      <c r="O61" s="33">
        <v>240</v>
      </c>
    </row>
    <row r="62" spans="1:15" x14ac:dyDescent="0.25">
      <c r="A62" s="1">
        <v>5008285</v>
      </c>
      <c r="B62" s="33">
        <f>SUMIFS(NPAyPosiciones!G:G,NPAyPosiciones!H:H,Preciario!A62,NPAyPosiciones!A:A,[1]Detalle!$I$2)</f>
        <v>270</v>
      </c>
      <c r="C62" s="38" t="s">
        <v>118</v>
      </c>
      <c r="D62" s="37">
        <v>5008285</v>
      </c>
      <c r="E62" s="36" t="s">
        <v>43</v>
      </c>
      <c r="F62" s="35">
        <f>ROUND(SUMIF(Agrupados!A:A,Preciario!D62,Agrupados!F:F),2)</f>
        <v>199</v>
      </c>
      <c r="G62" s="34">
        <f>COUNTA(H62:L62)</f>
        <v>1</v>
      </c>
      <c r="H62" s="25" t="s">
        <v>42</v>
      </c>
      <c r="I62" s="25"/>
      <c r="J62" s="25"/>
      <c r="O62" s="33">
        <v>250</v>
      </c>
    </row>
    <row r="63" spans="1:15" x14ac:dyDescent="0.25">
      <c r="A63" s="1">
        <v>5008286</v>
      </c>
      <c r="B63" s="33">
        <f>SUMIFS(NPAyPosiciones!G:G,NPAyPosiciones!H:H,Preciario!A63,NPAyPosiciones!A:A,[1]Detalle!$I$2)</f>
        <v>280</v>
      </c>
      <c r="C63" s="38" t="s">
        <v>117</v>
      </c>
      <c r="D63" s="37">
        <v>5008286</v>
      </c>
      <c r="E63" s="36" t="s">
        <v>43</v>
      </c>
      <c r="F63" s="35">
        <f>ROUND(SUMIF(Agrupados!A:A,Preciario!D63,Agrupados!F:F),2)</f>
        <v>290</v>
      </c>
      <c r="G63" s="34">
        <f>COUNTA(H63:L63)</f>
        <v>1</v>
      </c>
      <c r="H63" s="25" t="s">
        <v>42</v>
      </c>
      <c r="I63" s="25"/>
      <c r="J63" s="25"/>
      <c r="O63" s="33">
        <v>260</v>
      </c>
    </row>
    <row r="64" spans="1:15" x14ac:dyDescent="0.25">
      <c r="A64" s="1">
        <v>5008287</v>
      </c>
      <c r="B64" s="33">
        <f>SUMIFS(NPAyPosiciones!G:G,NPAyPosiciones!H:H,Preciario!A64,NPAyPosiciones!A:A,[1]Detalle!$I$2)</f>
        <v>290</v>
      </c>
      <c r="C64" s="38" t="s">
        <v>116</v>
      </c>
      <c r="D64" s="37">
        <v>5008287</v>
      </c>
      <c r="E64" s="36" t="s">
        <v>43</v>
      </c>
      <c r="F64" s="35">
        <f>ROUND(SUMIF(Agrupados!A:A,Preciario!D64,Agrupados!F:F),2)</f>
        <v>100</v>
      </c>
      <c r="G64" s="34">
        <f>COUNTA(H64:L64)</f>
        <v>1</v>
      </c>
      <c r="H64" s="25" t="s">
        <v>42</v>
      </c>
      <c r="I64" s="25"/>
      <c r="J64" s="25"/>
      <c r="O64" s="33">
        <v>270</v>
      </c>
    </row>
    <row r="65" spans="1:15" x14ac:dyDescent="0.25">
      <c r="A65" s="1">
        <v>5008288</v>
      </c>
      <c r="B65" s="33">
        <f>SUMIFS(NPAyPosiciones!G:G,NPAyPosiciones!H:H,Preciario!A65,NPAyPosiciones!A:A,[1]Detalle!$I$2)</f>
        <v>300</v>
      </c>
      <c r="C65" s="38" t="s">
        <v>115</v>
      </c>
      <c r="D65" s="37">
        <v>5008288</v>
      </c>
      <c r="E65" s="36" t="s">
        <v>43</v>
      </c>
      <c r="F65" s="35">
        <f>ROUND(SUMIF(Agrupados!A:A,Preciario!D65,Agrupados!F:F),2)</f>
        <v>3241</v>
      </c>
      <c r="G65" s="34">
        <f>COUNTA(H65:L65)</f>
        <v>1</v>
      </c>
      <c r="H65" s="25" t="s">
        <v>42</v>
      </c>
      <c r="I65" s="25"/>
      <c r="J65" s="25"/>
      <c r="O65" s="33">
        <v>280</v>
      </c>
    </row>
    <row r="66" spans="1:15" x14ac:dyDescent="0.25">
      <c r="A66" s="1">
        <v>5009028</v>
      </c>
      <c r="B66" s="33">
        <f>SUMIFS(NPAyPosiciones!G:G,NPAyPosiciones!H:H,Preciario!A66,NPAyPosiciones!A:A,[1]Detalle!$I$2)</f>
        <v>310</v>
      </c>
      <c r="C66" s="38" t="s">
        <v>114</v>
      </c>
      <c r="D66" s="37">
        <v>5009028</v>
      </c>
      <c r="E66" s="36" t="s">
        <v>79</v>
      </c>
      <c r="F66" s="35">
        <f>ROUND(SUMIF(Agrupados!A:A,Preciario!D66,Agrupados!F:F),2)</f>
        <v>1682</v>
      </c>
      <c r="G66" s="34">
        <f>COUNTA(H66:L66)</f>
        <v>2</v>
      </c>
      <c r="H66" s="25" t="s">
        <v>110</v>
      </c>
      <c r="I66" s="25" t="s">
        <v>42</v>
      </c>
      <c r="J66" s="25"/>
      <c r="O66" s="33">
        <v>290</v>
      </c>
    </row>
    <row r="67" spans="1:15" x14ac:dyDescent="0.25">
      <c r="A67" s="1">
        <v>5009043</v>
      </c>
      <c r="B67" s="33">
        <f>SUMIFS(NPAyPosiciones!G:G,NPAyPosiciones!H:H,Preciario!A67,NPAyPosiciones!A:A,[1]Detalle!$I$2)</f>
        <v>320</v>
      </c>
      <c r="C67" s="38" t="s">
        <v>113</v>
      </c>
      <c r="D67" s="37">
        <v>5009043</v>
      </c>
      <c r="E67" s="36" t="s">
        <v>43</v>
      </c>
      <c r="F67" s="35">
        <f>ROUND(SUMIF(Agrupados!A:A,Preciario!D67,Agrupados!F:F),2)</f>
        <v>3042</v>
      </c>
      <c r="G67" s="34">
        <f>COUNTA(H67:L67)</f>
        <v>2</v>
      </c>
      <c r="H67" s="25" t="s">
        <v>110</v>
      </c>
      <c r="I67" s="25" t="s">
        <v>42</v>
      </c>
      <c r="J67" s="25"/>
      <c r="O67" s="33">
        <v>300</v>
      </c>
    </row>
    <row r="68" spans="1:15" x14ac:dyDescent="0.25">
      <c r="A68" s="1">
        <v>5009050</v>
      </c>
      <c r="B68" s="33">
        <f>SUMIFS(NPAyPosiciones!G:G,NPAyPosiciones!H:H,Preciario!A68,NPAyPosiciones!A:A,[1]Detalle!$I$2)</f>
        <v>330</v>
      </c>
      <c r="C68" s="38" t="s">
        <v>112</v>
      </c>
      <c r="D68" s="37">
        <v>5009050</v>
      </c>
      <c r="E68" s="36" t="s">
        <v>111</v>
      </c>
      <c r="F68" s="35">
        <f>ROUND(SUMIF(Agrupados!A:A,Preciario!D68,Agrupados!F:F),2)</f>
        <v>2894</v>
      </c>
      <c r="G68" s="34">
        <f>COUNTA(H68:L68)</f>
        <v>2</v>
      </c>
      <c r="H68" s="25" t="s">
        <v>110</v>
      </c>
      <c r="I68" s="25" t="s">
        <v>42</v>
      </c>
      <c r="J68" s="25"/>
      <c r="O68" s="33">
        <v>310</v>
      </c>
    </row>
    <row r="69" spans="1:15" x14ac:dyDescent="0.25">
      <c r="A69" s="1">
        <v>5009152</v>
      </c>
      <c r="B69" s="33">
        <f>SUMIFS(NPAyPosiciones!G:G,NPAyPosiciones!H:H,Preciario!A69,NPAyPosiciones!A:A,[1]Detalle!$I$2)</f>
        <v>340</v>
      </c>
      <c r="C69" s="38" t="s">
        <v>109</v>
      </c>
      <c r="D69" s="37">
        <v>5009152</v>
      </c>
      <c r="E69" s="36" t="s">
        <v>43</v>
      </c>
      <c r="F69" s="35">
        <f>ROUND(SUMIF(Agrupados!A:A,Preciario!D69,Agrupados!F:F),2)</f>
        <v>2892</v>
      </c>
      <c r="G69" s="34">
        <f>COUNTA(H69:L69)</f>
        <v>2</v>
      </c>
      <c r="H69" s="25" t="s">
        <v>63</v>
      </c>
      <c r="I69" s="25" t="s">
        <v>42</v>
      </c>
      <c r="J69" s="25"/>
      <c r="O69" s="33">
        <v>320</v>
      </c>
    </row>
    <row r="70" spans="1:15" x14ac:dyDescent="0.25">
      <c r="A70" s="1">
        <v>5009222</v>
      </c>
      <c r="B70" s="33">
        <f>SUMIFS(NPAyPosiciones!G:G,NPAyPosiciones!H:H,Preciario!A70,NPAyPosiciones!A:A,[1]Detalle!$I$2)</f>
        <v>350</v>
      </c>
      <c r="C70" s="38" t="s">
        <v>108</v>
      </c>
      <c r="D70" s="37">
        <v>5009222</v>
      </c>
      <c r="E70" s="36" t="s">
        <v>43</v>
      </c>
      <c r="F70" s="35">
        <f>ROUND(SUMIF(Agrupados!A:A,Preciario!D70,Agrupados!F:F),2)</f>
        <v>954</v>
      </c>
      <c r="G70" s="34">
        <f>COUNTA(H70:L70)</f>
        <v>2</v>
      </c>
      <c r="H70" s="25" t="s">
        <v>107</v>
      </c>
      <c r="I70" s="25" t="s">
        <v>42</v>
      </c>
      <c r="J70" s="25"/>
      <c r="O70" s="33">
        <v>330</v>
      </c>
    </row>
    <row r="71" spans="1:15" x14ac:dyDescent="0.25">
      <c r="A71" s="1">
        <v>5010334</v>
      </c>
      <c r="B71" s="33">
        <f>SUMIFS(NPAyPosiciones!G:G,NPAyPosiciones!H:H,Preciario!A71,NPAyPosiciones!A:A,[1]Detalle!$I$2)</f>
        <v>360</v>
      </c>
      <c r="C71" s="38" t="s">
        <v>106</v>
      </c>
      <c r="D71" s="37">
        <v>5010334</v>
      </c>
      <c r="E71" s="36" t="s">
        <v>43</v>
      </c>
      <c r="F71" s="35">
        <f>ROUND(SUMIF(Agrupados!A:A,Preciario!D71,Agrupados!F:F),2)</f>
        <v>7468</v>
      </c>
      <c r="G71" s="34">
        <f>COUNTA(H71:L71)</f>
        <v>4</v>
      </c>
      <c r="H71" s="25" t="s">
        <v>105</v>
      </c>
      <c r="I71" s="25" t="s">
        <v>104</v>
      </c>
      <c r="J71" s="25" t="s">
        <v>103</v>
      </c>
      <c r="K71" t="s">
        <v>42</v>
      </c>
      <c r="O71" s="33">
        <v>340</v>
      </c>
    </row>
    <row r="72" spans="1:15" x14ac:dyDescent="0.25">
      <c r="A72" s="1">
        <v>5010335</v>
      </c>
      <c r="B72" s="33">
        <f>SUMIFS(NPAyPosiciones!G:G,NPAyPosiciones!H:H,Preciario!A72,NPAyPosiciones!A:A,[1]Detalle!$I$2)</f>
        <v>370</v>
      </c>
      <c r="C72" s="38" t="s">
        <v>102</v>
      </c>
      <c r="D72" s="37">
        <v>5010335</v>
      </c>
      <c r="E72" s="36" t="s">
        <v>43</v>
      </c>
      <c r="F72" s="35">
        <f>ROUND(SUMIF(Agrupados!A:A,Preciario!D72,Agrupados!F:F),2)</f>
        <v>5110</v>
      </c>
      <c r="G72" s="34">
        <f>COUNTA(H72:L72)</f>
        <v>2</v>
      </c>
      <c r="H72" s="25" t="s">
        <v>63</v>
      </c>
      <c r="I72" s="25" t="s">
        <v>42</v>
      </c>
      <c r="J72" s="25"/>
      <c r="O72" s="33">
        <v>350</v>
      </c>
    </row>
    <row r="73" spans="1:15" x14ac:dyDescent="0.25">
      <c r="A73" s="1">
        <v>5010336</v>
      </c>
      <c r="B73" s="33">
        <f>SUMIFS(NPAyPosiciones!G:G,NPAyPosiciones!H:H,Preciario!A73,NPAyPosiciones!A:A,[1]Detalle!$I$2)</f>
        <v>380</v>
      </c>
      <c r="C73" s="38" t="s">
        <v>101</v>
      </c>
      <c r="D73" s="37">
        <v>5010336</v>
      </c>
      <c r="E73" s="36" t="s">
        <v>43</v>
      </c>
      <c r="F73" s="35">
        <f>ROUND(SUMIF(Agrupados!A:A,Preciario!D73,Agrupados!F:F),2)</f>
        <v>3179</v>
      </c>
      <c r="G73" s="34">
        <f>COUNTA(H73:L73)</f>
        <v>2</v>
      </c>
      <c r="H73" s="25" t="s">
        <v>63</v>
      </c>
      <c r="I73" s="25" t="s">
        <v>42</v>
      </c>
      <c r="J73" s="25"/>
      <c r="O73" s="33">
        <v>360</v>
      </c>
    </row>
    <row r="74" spans="1:15" x14ac:dyDescent="0.25">
      <c r="A74" s="1">
        <v>5010337</v>
      </c>
      <c r="B74" s="33">
        <f>SUMIFS(NPAyPosiciones!G:G,NPAyPosiciones!H:H,Preciario!A74,NPAyPosiciones!A:A,[1]Detalle!$I$2)</f>
        <v>390</v>
      </c>
      <c r="C74" s="38" t="s">
        <v>100</v>
      </c>
      <c r="D74" s="37">
        <v>5010337</v>
      </c>
      <c r="E74" s="36" t="s">
        <v>43</v>
      </c>
      <c r="F74" s="35">
        <f>ROUND(SUMIF(Agrupados!A:A,Preciario!D74,Agrupados!F:F),2)</f>
        <v>2444</v>
      </c>
      <c r="G74" s="34">
        <f>COUNTA(H74:L74)</f>
        <v>2</v>
      </c>
      <c r="H74" s="25" t="s">
        <v>63</v>
      </c>
      <c r="I74" s="25" t="s">
        <v>42</v>
      </c>
      <c r="J74" s="25"/>
      <c r="O74" s="33">
        <v>370</v>
      </c>
    </row>
    <row r="75" spans="1:15" x14ac:dyDescent="0.25">
      <c r="A75" s="1">
        <v>5010338</v>
      </c>
      <c r="B75" s="33">
        <f>SUMIFS(NPAyPosiciones!G:G,NPAyPosiciones!H:H,Preciario!A75,NPAyPosiciones!A:A,[1]Detalle!$I$2)</f>
        <v>400</v>
      </c>
      <c r="C75" s="38" t="s">
        <v>99</v>
      </c>
      <c r="D75" s="37">
        <v>5010338</v>
      </c>
      <c r="E75" s="36" t="s">
        <v>43</v>
      </c>
      <c r="F75" s="35">
        <f>ROUND(SUMIF(Agrupados!A:A,Preciario!D75,Agrupados!F:F),2)</f>
        <v>1947</v>
      </c>
      <c r="G75" s="34">
        <f>COUNTA(H75:L75)</f>
        <v>2</v>
      </c>
      <c r="H75" s="25" t="s">
        <v>63</v>
      </c>
      <c r="I75" s="25" t="s">
        <v>42</v>
      </c>
      <c r="J75" s="25"/>
      <c r="O75" s="33">
        <v>380</v>
      </c>
    </row>
    <row r="76" spans="1:15" x14ac:dyDescent="0.25">
      <c r="A76" s="1">
        <v>5010340</v>
      </c>
      <c r="B76" s="33">
        <f>SUMIFS(NPAyPosiciones!G:G,NPAyPosiciones!H:H,Preciario!A76,NPAyPosiciones!A:A,[1]Detalle!$I$2)</f>
        <v>410</v>
      </c>
      <c r="C76" s="38" t="s">
        <v>98</v>
      </c>
      <c r="D76" s="37">
        <v>5010340</v>
      </c>
      <c r="E76" s="36" t="s">
        <v>43</v>
      </c>
      <c r="F76" s="35">
        <f>ROUND(SUMIF(Agrupados!A:A,Preciario!D76,Agrupados!F:F),2)</f>
        <v>8372</v>
      </c>
      <c r="G76" s="34">
        <f>COUNTA(H76:L76)</f>
        <v>2</v>
      </c>
      <c r="H76" s="25" t="s">
        <v>63</v>
      </c>
      <c r="I76" s="25" t="s">
        <v>42</v>
      </c>
      <c r="J76" s="25"/>
      <c r="O76" s="33">
        <v>390</v>
      </c>
    </row>
    <row r="77" spans="1:15" x14ac:dyDescent="0.25">
      <c r="A77" s="1">
        <v>5010341</v>
      </c>
      <c r="B77" s="33">
        <f>SUMIFS(NPAyPosiciones!G:G,NPAyPosiciones!H:H,Preciario!A77,NPAyPosiciones!A:A,[1]Detalle!$I$2)</f>
        <v>420</v>
      </c>
      <c r="C77" s="38" t="s">
        <v>97</v>
      </c>
      <c r="D77" s="37">
        <v>5010341</v>
      </c>
      <c r="E77" s="36" t="s">
        <v>43</v>
      </c>
      <c r="F77" s="35">
        <f>ROUND(SUMIF(Agrupados!A:A,Preciario!D77,Agrupados!F:F),2)</f>
        <v>3969</v>
      </c>
      <c r="G77" s="34">
        <f>COUNTA(H77:L77)</f>
        <v>2</v>
      </c>
      <c r="H77" s="25" t="s">
        <v>63</v>
      </c>
      <c r="I77" s="25" t="s">
        <v>42</v>
      </c>
      <c r="J77" s="25"/>
      <c r="O77" s="33">
        <v>400</v>
      </c>
    </row>
    <row r="78" spans="1:15" x14ac:dyDescent="0.25">
      <c r="A78" s="1">
        <v>5010476</v>
      </c>
      <c r="B78" s="33">
        <f>SUMIFS(NPAyPosiciones!G:G,NPAyPosiciones!H:H,Preciario!A78,NPAyPosiciones!A:A,[1]Detalle!$I$2)</f>
        <v>430</v>
      </c>
      <c r="C78" s="38" t="s">
        <v>96</v>
      </c>
      <c r="D78" s="37">
        <v>5010476</v>
      </c>
      <c r="E78" s="36" t="s">
        <v>43</v>
      </c>
      <c r="F78" s="35">
        <f>ROUND(SUMIF(Agrupados!A:A,Preciario!D78,Agrupados!F:F),2)</f>
        <v>3810</v>
      </c>
      <c r="G78" s="34">
        <f>COUNTA(H78:L78)</f>
        <v>2</v>
      </c>
      <c r="H78" s="25" t="s">
        <v>74</v>
      </c>
      <c r="I78" s="25" t="s">
        <v>42</v>
      </c>
      <c r="J78" s="25"/>
      <c r="O78" s="33">
        <v>410</v>
      </c>
    </row>
    <row r="79" spans="1:15" x14ac:dyDescent="0.25">
      <c r="A79" s="1">
        <v>5010488</v>
      </c>
      <c r="B79" s="33">
        <f>SUMIFS(NPAyPosiciones!G:G,NPAyPosiciones!H:H,Preciario!A79,NPAyPosiciones!A:A,[1]Detalle!$I$2)</f>
        <v>440</v>
      </c>
      <c r="C79" s="38" t="s">
        <v>95</v>
      </c>
      <c r="D79" s="37">
        <v>5010488</v>
      </c>
      <c r="E79" s="36" t="s">
        <v>43</v>
      </c>
      <c r="F79" s="35">
        <f>ROUND(SUMIF(Agrupados!A:A,Preciario!D79,Agrupados!F:F),2)</f>
        <v>3099</v>
      </c>
      <c r="G79" s="34">
        <f>COUNTA(H79:L79)</f>
        <v>2</v>
      </c>
      <c r="H79" s="25" t="s">
        <v>63</v>
      </c>
      <c r="I79" s="25" t="s">
        <v>42</v>
      </c>
      <c r="J79" s="25"/>
      <c r="O79" s="33">
        <v>420</v>
      </c>
    </row>
    <row r="80" spans="1:15" x14ac:dyDescent="0.25">
      <c r="A80" s="1">
        <v>5010489</v>
      </c>
      <c r="B80" s="33">
        <f>SUMIFS(NPAyPosiciones!G:G,NPAyPosiciones!H:H,Preciario!A80,NPAyPosiciones!A:A,[1]Detalle!$I$2)</f>
        <v>450</v>
      </c>
      <c r="C80" s="38" t="s">
        <v>94</v>
      </c>
      <c r="D80" s="37">
        <v>5010489</v>
      </c>
      <c r="E80" s="36" t="s">
        <v>43</v>
      </c>
      <c r="F80" s="35">
        <f>ROUND(SUMIF(Agrupados!A:A,Preciario!D80,Agrupados!F:F),2)</f>
        <v>1560</v>
      </c>
      <c r="G80" s="34">
        <f>COUNTA(H80:L80)</f>
        <v>2</v>
      </c>
      <c r="H80" s="25" t="s">
        <v>63</v>
      </c>
      <c r="I80" s="25" t="s">
        <v>42</v>
      </c>
      <c r="J80" s="25"/>
      <c r="O80" s="33">
        <v>430</v>
      </c>
    </row>
    <row r="81" spans="1:15" x14ac:dyDescent="0.25">
      <c r="A81" s="1">
        <v>5010501</v>
      </c>
      <c r="B81" s="33">
        <f>SUMIFS(NPAyPosiciones!G:G,NPAyPosiciones!H:H,Preciario!A81,NPAyPosiciones!A:A,[1]Detalle!$I$2)</f>
        <v>460</v>
      </c>
      <c r="C81" s="38" t="s">
        <v>93</v>
      </c>
      <c r="D81" s="37">
        <v>5010501</v>
      </c>
      <c r="E81" s="36" t="s">
        <v>43</v>
      </c>
      <c r="F81" s="35">
        <f>ROUND(SUMIF(Agrupados!A:A,Preciario!D81,Agrupados!F:F),2)</f>
        <v>2841</v>
      </c>
      <c r="G81" s="34">
        <f>COUNTA(H81:L81)</f>
        <v>2</v>
      </c>
      <c r="H81" s="25" t="s">
        <v>63</v>
      </c>
      <c r="I81" s="25" t="s">
        <v>42</v>
      </c>
      <c r="J81" s="25"/>
      <c r="O81" s="33">
        <v>440</v>
      </c>
    </row>
    <row r="82" spans="1:15" x14ac:dyDescent="0.25">
      <c r="A82" s="1">
        <v>5010503</v>
      </c>
      <c r="B82" s="33">
        <f>SUMIFS(NPAyPosiciones!G:G,NPAyPosiciones!H:H,Preciario!A82,NPAyPosiciones!A:A,[1]Detalle!$I$2)</f>
        <v>470</v>
      </c>
      <c r="C82" s="38" t="s">
        <v>92</v>
      </c>
      <c r="D82" s="37">
        <v>5010503</v>
      </c>
      <c r="E82" s="36" t="s">
        <v>43</v>
      </c>
      <c r="F82" s="35">
        <f>ROUND(SUMIF(Agrupados!A:A,Preciario!D82,Agrupados!F:F),2)</f>
        <v>2320</v>
      </c>
      <c r="G82" s="34">
        <f>COUNTA(H82:L82)</f>
        <v>2</v>
      </c>
      <c r="H82" s="25" t="s">
        <v>63</v>
      </c>
      <c r="I82" s="25" t="s">
        <v>42</v>
      </c>
      <c r="J82" s="25"/>
      <c r="O82" s="33">
        <v>450</v>
      </c>
    </row>
    <row r="83" spans="1:15" x14ac:dyDescent="0.25">
      <c r="A83" s="1">
        <v>5010530</v>
      </c>
      <c r="B83" s="33">
        <f>SUMIFS(NPAyPosiciones!G:G,NPAyPosiciones!H:H,Preciario!A83,NPAyPosiciones!A:A,[1]Detalle!$I$2)</f>
        <v>480</v>
      </c>
      <c r="C83" s="38" t="s">
        <v>91</v>
      </c>
      <c r="D83" s="37">
        <v>5010530</v>
      </c>
      <c r="E83" s="36" t="s">
        <v>43</v>
      </c>
      <c r="F83" s="35">
        <f>ROUND(SUMIF(Agrupados!A:A,Preciario!D83,Agrupados!F:F),2)</f>
        <v>23352</v>
      </c>
      <c r="G83" s="34">
        <f>COUNTA(H83:L83)</f>
        <v>2</v>
      </c>
      <c r="H83" s="25" t="s">
        <v>81</v>
      </c>
      <c r="I83" s="25" t="s">
        <v>42</v>
      </c>
      <c r="J83" s="25"/>
      <c r="O83" s="33">
        <v>460</v>
      </c>
    </row>
    <row r="84" spans="1:15" x14ac:dyDescent="0.25">
      <c r="A84" s="1">
        <v>5010544</v>
      </c>
      <c r="B84" s="33">
        <f>SUMIFS(NPAyPosiciones!G:G,NPAyPosiciones!H:H,Preciario!A84,NPAyPosiciones!A:A,[1]Detalle!$I$2)</f>
        <v>490</v>
      </c>
      <c r="C84" s="38" t="s">
        <v>90</v>
      </c>
      <c r="D84" s="37">
        <v>5010544</v>
      </c>
      <c r="E84" s="36" t="s">
        <v>43</v>
      </c>
      <c r="F84" s="35">
        <f>ROUND(SUMIF(Agrupados!A:A,Preciario!D84,Agrupados!F:F),2)</f>
        <v>7125</v>
      </c>
      <c r="G84" s="34">
        <f>COUNTA(H84:L84)</f>
        <v>2</v>
      </c>
      <c r="H84" s="25" t="s">
        <v>83</v>
      </c>
      <c r="I84" s="25" t="s">
        <v>42</v>
      </c>
      <c r="J84" s="25"/>
      <c r="O84" s="33">
        <v>470</v>
      </c>
    </row>
    <row r="85" spans="1:15" x14ac:dyDescent="0.25">
      <c r="A85" s="1">
        <v>5010545</v>
      </c>
      <c r="B85" s="33">
        <f>SUMIFS(NPAyPosiciones!G:G,NPAyPosiciones!H:H,Preciario!A85,NPAyPosiciones!A:A,[1]Detalle!$I$2)</f>
        <v>500</v>
      </c>
      <c r="C85" s="38" t="s">
        <v>89</v>
      </c>
      <c r="D85" s="37">
        <v>5010545</v>
      </c>
      <c r="E85" s="36" t="s">
        <v>43</v>
      </c>
      <c r="F85" s="35">
        <f>ROUND(SUMIF(Agrupados!A:A,Preciario!D85,Agrupados!F:F),2)</f>
        <v>7194</v>
      </c>
      <c r="G85" s="34">
        <f>COUNTA(H85:L85)</f>
        <v>2</v>
      </c>
      <c r="H85" s="25" t="s">
        <v>83</v>
      </c>
      <c r="I85" s="25" t="s">
        <v>42</v>
      </c>
      <c r="J85" s="25"/>
      <c r="O85" s="33">
        <v>480</v>
      </c>
    </row>
    <row r="86" spans="1:15" x14ac:dyDescent="0.25">
      <c r="A86" s="1">
        <v>5010546</v>
      </c>
      <c r="B86" s="33">
        <f>SUMIFS(NPAyPosiciones!G:G,NPAyPosiciones!H:H,Preciario!A86,NPAyPosiciones!A:A,[1]Detalle!$I$2)</f>
        <v>510</v>
      </c>
      <c r="C86" s="38" t="s">
        <v>88</v>
      </c>
      <c r="D86" s="37">
        <v>5010546</v>
      </c>
      <c r="E86" s="36" t="s">
        <v>43</v>
      </c>
      <c r="F86" s="35">
        <f>ROUND(SUMIF(Agrupados!A:A,Preciario!D86,Agrupados!F:F),2)</f>
        <v>17482</v>
      </c>
      <c r="G86" s="34">
        <f>COUNTA(H86:L86)</f>
        <v>2</v>
      </c>
      <c r="H86" s="25" t="s">
        <v>83</v>
      </c>
      <c r="I86" s="25" t="s">
        <v>42</v>
      </c>
      <c r="J86" s="25"/>
      <c r="O86" s="33">
        <v>490</v>
      </c>
    </row>
    <row r="87" spans="1:15" x14ac:dyDescent="0.25">
      <c r="A87" s="1">
        <v>5010547</v>
      </c>
      <c r="B87" s="33">
        <f>SUMIFS(NPAyPosiciones!G:G,NPAyPosiciones!H:H,Preciario!A87,NPAyPosiciones!A:A,[1]Detalle!$I$2)</f>
        <v>520</v>
      </c>
      <c r="C87" s="38" t="s">
        <v>87</v>
      </c>
      <c r="D87" s="37">
        <v>5010547</v>
      </c>
      <c r="E87" s="36" t="s">
        <v>43</v>
      </c>
      <c r="F87" s="35">
        <f>ROUND(SUMIF(Agrupados!A:A,Preciario!D87,Agrupados!F:F),2)</f>
        <v>9134</v>
      </c>
      <c r="G87" s="34">
        <f>COUNTA(H87:L87)</f>
        <v>2</v>
      </c>
      <c r="H87" s="25" t="s">
        <v>83</v>
      </c>
      <c r="I87" s="25" t="s">
        <v>42</v>
      </c>
      <c r="J87" s="25"/>
      <c r="O87" s="33">
        <v>500</v>
      </c>
    </row>
    <row r="88" spans="1:15" x14ac:dyDescent="0.25">
      <c r="A88" s="1">
        <v>5010548</v>
      </c>
      <c r="B88" s="33">
        <f>SUMIFS(NPAyPosiciones!G:G,NPAyPosiciones!H:H,Preciario!A88,NPAyPosiciones!A:A,[1]Detalle!$I$2)</f>
        <v>530</v>
      </c>
      <c r="C88" s="38" t="s">
        <v>86</v>
      </c>
      <c r="D88" s="37">
        <v>5010548</v>
      </c>
      <c r="E88" s="36" t="s">
        <v>43</v>
      </c>
      <c r="F88" s="35">
        <f>ROUND(SUMIF(Agrupados!A:A,Preciario!D88,Agrupados!F:F),2)</f>
        <v>11149</v>
      </c>
      <c r="G88" s="34">
        <f>COUNTA(H88:L88)</f>
        <v>2</v>
      </c>
      <c r="H88" s="25" t="s">
        <v>83</v>
      </c>
      <c r="I88" s="25" t="s">
        <v>42</v>
      </c>
      <c r="J88" s="25"/>
      <c r="O88" s="33">
        <v>510</v>
      </c>
    </row>
    <row r="89" spans="1:15" x14ac:dyDescent="0.25">
      <c r="A89" s="1">
        <v>5010549</v>
      </c>
      <c r="B89" s="33">
        <f>SUMIFS(NPAyPosiciones!G:G,NPAyPosiciones!H:H,Preciario!A89,NPAyPosiciones!A:A,[1]Detalle!$I$2)</f>
        <v>540</v>
      </c>
      <c r="C89" s="38" t="s">
        <v>85</v>
      </c>
      <c r="D89" s="37">
        <v>5010549</v>
      </c>
      <c r="E89" s="36" t="s">
        <v>43</v>
      </c>
      <c r="F89" s="35">
        <f>ROUND(SUMIF(Agrupados!A:A,Preciario!D89,Agrupados!F:F),2)</f>
        <v>12679</v>
      </c>
      <c r="G89" s="34">
        <f>COUNTA(H89:L89)</f>
        <v>2</v>
      </c>
      <c r="H89" s="25" t="s">
        <v>83</v>
      </c>
      <c r="I89" s="25" t="s">
        <v>42</v>
      </c>
      <c r="J89" s="25"/>
      <c r="O89" s="33">
        <v>520</v>
      </c>
    </row>
    <row r="90" spans="1:15" x14ac:dyDescent="0.25">
      <c r="A90" s="1">
        <v>5010550</v>
      </c>
      <c r="B90" s="33">
        <f>SUMIFS(NPAyPosiciones!G:G,NPAyPosiciones!H:H,Preciario!A90,NPAyPosiciones!A:A,[1]Detalle!$I$2)</f>
        <v>550</v>
      </c>
      <c r="C90" s="38" t="s">
        <v>84</v>
      </c>
      <c r="D90" s="37">
        <v>5010550</v>
      </c>
      <c r="E90" s="36" t="s">
        <v>43</v>
      </c>
      <c r="F90" s="35">
        <f>ROUND(SUMIF(Agrupados!A:A,Preciario!D90,Agrupados!F:F),2)</f>
        <v>14364</v>
      </c>
      <c r="G90" s="34">
        <f>COUNTA(H90:L90)</f>
        <v>2</v>
      </c>
      <c r="H90" s="25" t="s">
        <v>83</v>
      </c>
      <c r="I90" s="25" t="s">
        <v>42</v>
      </c>
      <c r="J90" s="25"/>
      <c r="O90" s="33">
        <v>530</v>
      </c>
    </row>
    <row r="91" spans="1:15" x14ac:dyDescent="0.25">
      <c r="A91" s="1">
        <v>5010569</v>
      </c>
      <c r="B91" s="33">
        <f>SUMIFS(NPAyPosiciones!G:G,NPAyPosiciones!H:H,Preciario!A91,NPAyPosiciones!A:A,[1]Detalle!$I$2)</f>
        <v>560</v>
      </c>
      <c r="C91" s="38" t="s">
        <v>82</v>
      </c>
      <c r="D91" s="37">
        <v>5010569</v>
      </c>
      <c r="E91" s="36" t="s">
        <v>43</v>
      </c>
      <c r="F91" s="35">
        <f>ROUND(SUMIF(Agrupados!A:A,Preciario!D91,Agrupados!F:F),2)</f>
        <v>1196</v>
      </c>
      <c r="G91" s="34">
        <f>COUNTA(H91:L91)</f>
        <v>2</v>
      </c>
      <c r="H91" s="25" t="s">
        <v>81</v>
      </c>
      <c r="I91" s="25" t="s">
        <v>42</v>
      </c>
      <c r="J91" s="25"/>
      <c r="O91" s="33">
        <v>540</v>
      </c>
    </row>
    <row r="92" spans="1:15" x14ac:dyDescent="0.25">
      <c r="A92" s="1">
        <v>5010570</v>
      </c>
      <c r="B92" s="33">
        <f>SUMIFS(NPAyPosiciones!G:G,NPAyPosiciones!H:H,Preciario!A92,NPAyPosiciones!A:A,[1]Detalle!$I$2)</f>
        <v>570</v>
      </c>
      <c r="C92" s="38" t="s">
        <v>80</v>
      </c>
      <c r="D92" s="37">
        <v>5010570</v>
      </c>
      <c r="E92" s="36" t="s">
        <v>79</v>
      </c>
      <c r="F92" s="35">
        <f>ROUND(SUMIF(Agrupados!A:A,Preciario!D92,Agrupados!F:F),2)</f>
        <v>3217</v>
      </c>
      <c r="G92" s="34">
        <f>COUNTA(H92:L92)</f>
        <v>2</v>
      </c>
      <c r="H92" s="25" t="s">
        <v>63</v>
      </c>
      <c r="I92" s="25" t="s">
        <v>42</v>
      </c>
      <c r="J92" s="25"/>
      <c r="O92" s="33">
        <v>550</v>
      </c>
    </row>
    <row r="93" spans="1:15" x14ac:dyDescent="0.25">
      <c r="A93" s="1">
        <v>5010571</v>
      </c>
      <c r="B93" s="33">
        <f>SUMIFS(NPAyPosiciones!G:G,NPAyPosiciones!H:H,Preciario!A93,NPAyPosiciones!A:A,[1]Detalle!$I$2)</f>
        <v>580</v>
      </c>
      <c r="C93" s="38" t="s">
        <v>78</v>
      </c>
      <c r="D93" s="37">
        <v>5010571</v>
      </c>
      <c r="E93" s="36" t="s">
        <v>58</v>
      </c>
      <c r="F93" s="35">
        <f>ROUND(SUMIF(Agrupados!A:A,Preciario!D93,Agrupados!F:F),2)</f>
        <v>5387</v>
      </c>
      <c r="G93" s="34">
        <f>COUNTA(H93:L93)</f>
        <v>2</v>
      </c>
      <c r="H93" s="25" t="s">
        <v>74</v>
      </c>
      <c r="I93" s="25" t="s">
        <v>42</v>
      </c>
      <c r="J93" s="25"/>
      <c r="O93" s="33">
        <v>560</v>
      </c>
    </row>
    <row r="94" spans="1:15" x14ac:dyDescent="0.25">
      <c r="A94" s="1">
        <v>5010578</v>
      </c>
      <c r="B94" s="33">
        <f>SUMIFS(NPAyPosiciones!G:G,NPAyPosiciones!H:H,Preciario!A94,NPAyPosiciones!A:A,[1]Detalle!$I$2)</f>
        <v>590</v>
      </c>
      <c r="C94" s="38" t="s">
        <v>77</v>
      </c>
      <c r="D94" s="37">
        <v>5010578</v>
      </c>
      <c r="E94" s="36" t="s">
        <v>43</v>
      </c>
      <c r="F94" s="35">
        <f>ROUND(SUMIF(Agrupados!A:A,Preciario!D94,Agrupados!F:F),2)</f>
        <v>2960</v>
      </c>
      <c r="G94" s="34">
        <f>COUNTA(H94:L94)</f>
        <v>2</v>
      </c>
      <c r="H94" s="25" t="s">
        <v>74</v>
      </c>
      <c r="I94" s="25" t="s">
        <v>42</v>
      </c>
      <c r="J94" s="25"/>
      <c r="O94" s="33">
        <v>570</v>
      </c>
    </row>
    <row r="95" spans="1:15" x14ac:dyDescent="0.25">
      <c r="A95" s="1">
        <v>5010581</v>
      </c>
      <c r="B95" s="33">
        <f>SUMIFS(NPAyPosiciones!G:G,NPAyPosiciones!H:H,Preciario!A95,NPAyPosiciones!A:A,[1]Detalle!$I$2)</f>
        <v>600</v>
      </c>
      <c r="C95" s="38" t="s">
        <v>76</v>
      </c>
      <c r="D95" s="37">
        <v>5010581</v>
      </c>
      <c r="E95" s="36" t="s">
        <v>43</v>
      </c>
      <c r="F95" s="35">
        <f>ROUND(SUMIF(Agrupados!A:A,Preciario!D95,Agrupados!F:F),2)</f>
        <v>5790</v>
      </c>
      <c r="G95" s="34">
        <f>COUNTA(H95:L95)</f>
        <v>2</v>
      </c>
      <c r="H95" s="25" t="s">
        <v>74</v>
      </c>
      <c r="I95" s="25" t="s">
        <v>42</v>
      </c>
      <c r="J95" s="25"/>
      <c r="O95" s="33">
        <v>580</v>
      </c>
    </row>
    <row r="96" spans="1:15" x14ac:dyDescent="0.25">
      <c r="A96" s="1">
        <v>5010582</v>
      </c>
      <c r="B96" s="33">
        <f>SUMIFS(NPAyPosiciones!G:G,NPAyPosiciones!H:H,Preciario!A96,NPAyPosiciones!A:A,[1]Detalle!$I$2)</f>
        <v>610</v>
      </c>
      <c r="C96" s="38" t="s">
        <v>75</v>
      </c>
      <c r="D96" s="37">
        <v>5010582</v>
      </c>
      <c r="E96" s="36" t="s">
        <v>43</v>
      </c>
      <c r="F96" s="35">
        <f>ROUND(SUMIF(Agrupados!A:A,Preciario!D96,Agrupados!F:F),2)</f>
        <v>13691</v>
      </c>
      <c r="G96" s="34">
        <f>COUNTA(H96:L96)</f>
        <v>2</v>
      </c>
      <c r="H96" s="25" t="s">
        <v>74</v>
      </c>
      <c r="I96" s="25" t="s">
        <v>42</v>
      </c>
      <c r="J96" s="25"/>
      <c r="O96" s="33">
        <v>590</v>
      </c>
    </row>
    <row r="97" spans="1:15" x14ac:dyDescent="0.25">
      <c r="A97" s="1">
        <v>5011220</v>
      </c>
      <c r="B97" s="33">
        <f>SUMIFS(NPAyPosiciones!G:G,NPAyPosiciones!H:H,Preciario!A97,NPAyPosiciones!A:A,[1]Detalle!$I$2)</f>
        <v>620</v>
      </c>
      <c r="C97" s="38" t="s">
        <v>73</v>
      </c>
      <c r="D97" s="37">
        <v>5011220</v>
      </c>
      <c r="E97" s="36" t="s">
        <v>43</v>
      </c>
      <c r="F97" s="35">
        <f>ROUND(SUMIF(Agrupados!A:A,Preciario!D97,Agrupados!F:F),2)</f>
        <v>13914</v>
      </c>
      <c r="G97" s="34">
        <f>COUNTA(H97:L97)</f>
        <v>1</v>
      </c>
      <c r="H97" s="25" t="s">
        <v>42</v>
      </c>
      <c r="I97" s="25"/>
      <c r="J97" s="25"/>
      <c r="O97" s="33">
        <v>600</v>
      </c>
    </row>
    <row r="98" spans="1:15" x14ac:dyDescent="0.25">
      <c r="A98" s="1">
        <v>5013579</v>
      </c>
      <c r="B98" s="33">
        <f>SUMIFS(NPAyPosiciones!G:G,NPAyPosiciones!H:H,Preciario!A98,NPAyPosiciones!A:A,[1]Detalle!$I$2)</f>
        <v>630</v>
      </c>
      <c r="C98" s="38" t="s">
        <v>72</v>
      </c>
      <c r="D98" s="37">
        <v>5013579</v>
      </c>
      <c r="E98" s="36" t="s">
        <v>43</v>
      </c>
      <c r="F98" s="35">
        <f>ROUND(SUMIF(Agrupados!A:A,Preciario!D98,Agrupados!F:F),2)</f>
        <v>12843</v>
      </c>
      <c r="G98" s="34">
        <f>COUNTA(H98:L98)</f>
        <v>1</v>
      </c>
      <c r="H98" s="25" t="s">
        <v>42</v>
      </c>
      <c r="I98" s="25"/>
      <c r="J98" s="25"/>
      <c r="O98" s="33">
        <v>610</v>
      </c>
    </row>
    <row r="99" spans="1:15" x14ac:dyDescent="0.25">
      <c r="A99" s="1">
        <v>5013580</v>
      </c>
      <c r="B99" s="33">
        <f>SUMIFS(NPAyPosiciones!G:G,NPAyPosiciones!H:H,Preciario!A99,NPAyPosiciones!A:A,[1]Detalle!$I$2)</f>
        <v>640</v>
      </c>
      <c r="C99" s="38" t="s">
        <v>71</v>
      </c>
      <c r="D99" s="37">
        <v>5013580</v>
      </c>
      <c r="E99" s="36" t="s">
        <v>43</v>
      </c>
      <c r="F99" s="35">
        <f>ROUND(SUMIF(Agrupados!A:A,Preciario!D99,Agrupados!F:F),2)</f>
        <v>1295</v>
      </c>
      <c r="G99" s="34">
        <f>COUNTA(H99:L99)</f>
        <v>1</v>
      </c>
      <c r="H99" s="25" t="s">
        <v>42</v>
      </c>
      <c r="I99" s="25"/>
      <c r="J99" s="25"/>
      <c r="O99" s="33">
        <v>620</v>
      </c>
    </row>
    <row r="100" spans="1:15" x14ac:dyDescent="0.25">
      <c r="A100" s="1">
        <v>5013581</v>
      </c>
      <c r="B100" s="33">
        <f>SUMIFS(NPAyPosiciones!G:G,NPAyPosiciones!H:H,Preciario!A100,NPAyPosiciones!A:A,[1]Detalle!$I$2)</f>
        <v>650</v>
      </c>
      <c r="C100" s="38" t="s">
        <v>70</v>
      </c>
      <c r="D100" s="37">
        <v>5013581</v>
      </c>
      <c r="E100" s="36" t="s">
        <v>43</v>
      </c>
      <c r="F100" s="35">
        <f>ROUND(SUMIF(Agrupados!A:A,Preciario!D100,Agrupados!F:F),2)</f>
        <v>6383</v>
      </c>
      <c r="G100" s="34">
        <f>COUNTA(H100:L100)</f>
        <v>1</v>
      </c>
      <c r="H100" s="25" t="s">
        <v>42</v>
      </c>
      <c r="I100" s="25"/>
      <c r="J100" s="25"/>
      <c r="O100" s="33">
        <v>630</v>
      </c>
    </row>
    <row r="101" spans="1:15" x14ac:dyDescent="0.25">
      <c r="A101" s="1">
        <v>5013582</v>
      </c>
      <c r="B101" s="33">
        <f>SUMIFS(NPAyPosiciones!G:G,NPAyPosiciones!H:H,Preciario!A101,NPAyPosiciones!A:A,[1]Detalle!$I$2)</f>
        <v>660</v>
      </c>
      <c r="C101" s="38" t="s">
        <v>69</v>
      </c>
      <c r="D101" s="37">
        <v>5013582</v>
      </c>
      <c r="E101" s="36" t="s">
        <v>43</v>
      </c>
      <c r="F101" s="35">
        <f>ROUND(SUMIF(Agrupados!A:A,Preciario!D101,Agrupados!F:F),2)</f>
        <v>32315</v>
      </c>
      <c r="G101" s="34">
        <f>COUNTA(H101:L101)</f>
        <v>1</v>
      </c>
      <c r="H101" s="25" t="s">
        <v>42</v>
      </c>
      <c r="I101" s="25"/>
      <c r="J101" s="25"/>
      <c r="O101" s="33">
        <v>640</v>
      </c>
    </row>
    <row r="102" spans="1:15" x14ac:dyDescent="0.25">
      <c r="A102" s="1">
        <v>5013583</v>
      </c>
      <c r="B102" s="33">
        <f>SUMIFS(NPAyPosiciones!G:G,NPAyPosiciones!H:H,Preciario!A102,NPAyPosiciones!A:A,[1]Detalle!$I$2)</f>
        <v>670</v>
      </c>
      <c r="C102" s="38" t="s">
        <v>68</v>
      </c>
      <c r="D102" s="37">
        <v>5013583</v>
      </c>
      <c r="E102" s="36" t="s">
        <v>43</v>
      </c>
      <c r="F102" s="35">
        <f>ROUND(SUMIF(Agrupados!A:A,Preciario!D102,Agrupados!F:F),2)</f>
        <v>1293</v>
      </c>
      <c r="G102" s="34">
        <f>COUNTA(H102:L102)</f>
        <v>1</v>
      </c>
      <c r="H102" s="25" t="s">
        <v>42</v>
      </c>
      <c r="I102" s="25"/>
      <c r="J102" s="25"/>
      <c r="O102" s="33">
        <v>650</v>
      </c>
    </row>
    <row r="103" spans="1:15" x14ac:dyDescent="0.25">
      <c r="A103" s="1">
        <v>5013584</v>
      </c>
      <c r="B103" s="33">
        <f>SUMIFS(NPAyPosiciones!G:G,NPAyPosiciones!H:H,Preciario!A103,NPAyPosiciones!A:A,[1]Detalle!$I$2)</f>
        <v>680</v>
      </c>
      <c r="C103" s="38" t="s">
        <v>67</v>
      </c>
      <c r="D103" s="37">
        <v>5013584</v>
      </c>
      <c r="E103" s="36" t="s">
        <v>43</v>
      </c>
      <c r="F103" s="35">
        <f>ROUND(SUMIF(Agrupados!A:A,Preciario!D103,Agrupados!F:F),2)</f>
        <v>6497</v>
      </c>
      <c r="G103" s="34">
        <f>COUNTA(H103:L103)</f>
        <v>1</v>
      </c>
      <c r="H103" s="25" t="s">
        <v>42</v>
      </c>
      <c r="I103" s="25"/>
      <c r="J103" s="25"/>
      <c r="O103" s="33">
        <v>660</v>
      </c>
    </row>
    <row r="104" spans="1:15" x14ac:dyDescent="0.25">
      <c r="A104" s="1">
        <v>5013752</v>
      </c>
      <c r="B104" s="33">
        <f>SUMIFS(NPAyPosiciones!G:G,NPAyPosiciones!H:H,Preciario!A104,NPAyPosiciones!A:A,[1]Detalle!$I$2)</f>
        <v>690</v>
      </c>
      <c r="C104" s="38" t="s">
        <v>66</v>
      </c>
      <c r="D104" s="37">
        <v>5013752</v>
      </c>
      <c r="E104" s="36" t="s">
        <v>43</v>
      </c>
      <c r="F104" s="35">
        <f>ROUND(SUMIF(Agrupados!A:A,Preciario!D104,Agrupados!F:F),2)</f>
        <v>11855</v>
      </c>
      <c r="G104" s="34">
        <f>COUNTA(H104:L104)</f>
        <v>2</v>
      </c>
      <c r="H104" s="25" t="s">
        <v>63</v>
      </c>
      <c r="I104" s="25" t="s">
        <v>42</v>
      </c>
      <c r="J104" s="25"/>
      <c r="O104" s="33">
        <v>670</v>
      </c>
    </row>
    <row r="105" spans="1:15" x14ac:dyDescent="0.25">
      <c r="A105" s="1">
        <v>5013753</v>
      </c>
      <c r="B105" s="33">
        <f>SUMIFS(NPAyPosiciones!G:G,NPAyPosiciones!H:H,Preciario!A105,NPAyPosiciones!A:A,[1]Detalle!$I$2)</f>
        <v>700</v>
      </c>
      <c r="C105" s="38" t="s">
        <v>65</v>
      </c>
      <c r="D105" s="37">
        <v>5013753</v>
      </c>
      <c r="E105" s="36" t="s">
        <v>43</v>
      </c>
      <c r="F105" s="35">
        <f>ROUND(SUMIF(Agrupados!A:A,Preciario!D105,Agrupados!F:F),2)</f>
        <v>6836</v>
      </c>
      <c r="G105" s="34">
        <f>COUNTA(H105:L105)</f>
        <v>2</v>
      </c>
      <c r="H105" s="25" t="s">
        <v>63</v>
      </c>
      <c r="I105" s="25" t="s">
        <v>42</v>
      </c>
      <c r="J105" s="25"/>
      <c r="O105" s="33">
        <v>680</v>
      </c>
    </row>
    <row r="106" spans="1:15" x14ac:dyDescent="0.25">
      <c r="A106" s="1">
        <v>5013754</v>
      </c>
      <c r="B106" s="33">
        <f>SUMIFS(NPAyPosiciones!G:G,NPAyPosiciones!H:H,Preciario!A106,NPAyPosiciones!A:A,[1]Detalle!$I$2)</f>
        <v>710</v>
      </c>
      <c r="C106" s="38" t="s">
        <v>64</v>
      </c>
      <c r="D106" s="37">
        <v>5013754</v>
      </c>
      <c r="E106" s="36" t="s">
        <v>43</v>
      </c>
      <c r="F106" s="35">
        <f>ROUND(SUMIF(Agrupados!A:A,Preciario!D106,Agrupados!F:F),2)</f>
        <v>2958</v>
      </c>
      <c r="G106" s="34">
        <f>COUNTA(H106:L106)</f>
        <v>2</v>
      </c>
      <c r="H106" s="25" t="s">
        <v>63</v>
      </c>
      <c r="I106" s="25" t="s">
        <v>42</v>
      </c>
      <c r="J106" s="25"/>
      <c r="O106" s="33">
        <v>690</v>
      </c>
    </row>
    <row r="107" spans="1:15" x14ac:dyDescent="0.25">
      <c r="A107" s="1">
        <v>5013984</v>
      </c>
      <c r="B107" s="33">
        <f>SUMIFS(NPAyPosiciones!G:G,NPAyPosiciones!H:H,Preciario!A107,NPAyPosiciones!A:A,[1]Detalle!$I$2)</f>
        <v>720</v>
      </c>
      <c r="C107" s="38" t="s">
        <v>62</v>
      </c>
      <c r="D107" s="37">
        <v>5013984</v>
      </c>
      <c r="E107" s="36" t="s">
        <v>43</v>
      </c>
      <c r="F107" s="35">
        <f>ROUND(SUMIF(Agrupados!A:A,Preciario!D107,Agrupados!F:F),2)</f>
        <v>13050</v>
      </c>
      <c r="G107" s="34">
        <f>COUNTA(H107:L107)</f>
        <v>1</v>
      </c>
      <c r="H107" s="25" t="s">
        <v>42</v>
      </c>
      <c r="I107" s="25"/>
      <c r="J107" s="25"/>
      <c r="O107" s="33">
        <v>700</v>
      </c>
    </row>
    <row r="108" spans="1:15" x14ac:dyDescent="0.25">
      <c r="A108" s="1">
        <v>5013985</v>
      </c>
      <c r="B108" s="33">
        <f>SUMIFS(NPAyPosiciones!G:G,NPAyPosiciones!H:H,Preciario!A108,NPAyPosiciones!A:A,[1]Detalle!$I$2)</f>
        <v>730</v>
      </c>
      <c r="C108" s="38" t="s">
        <v>61</v>
      </c>
      <c r="D108" s="37">
        <v>5013985</v>
      </c>
      <c r="E108" s="36" t="s">
        <v>43</v>
      </c>
      <c r="F108" s="35">
        <f>ROUND(SUMIF(Agrupados!A:A,Preciario!D108,Agrupados!F:F),2)</f>
        <v>2607</v>
      </c>
      <c r="G108" s="34">
        <f>COUNTA(H108:L108)</f>
        <v>1</v>
      </c>
      <c r="H108" s="25" t="s">
        <v>42</v>
      </c>
      <c r="I108" s="25"/>
      <c r="J108" s="25"/>
      <c r="O108" s="33">
        <v>710</v>
      </c>
    </row>
    <row r="109" spans="1:15" x14ac:dyDescent="0.25">
      <c r="A109" s="1">
        <v>5013986</v>
      </c>
      <c r="B109" s="33">
        <f>SUMIFS(NPAyPosiciones!G:G,NPAyPosiciones!H:H,Preciario!A109,NPAyPosiciones!A:A,[1]Detalle!$I$2)</f>
        <v>740</v>
      </c>
      <c r="C109" s="38" t="s">
        <v>60</v>
      </c>
      <c r="D109" s="37">
        <v>5013986</v>
      </c>
      <c r="E109" s="36" t="s">
        <v>43</v>
      </c>
      <c r="F109" s="35">
        <f>ROUND(SUMIF(Agrupados!A:A,Preciario!D109,Agrupados!F:F),2)</f>
        <v>2008</v>
      </c>
      <c r="G109" s="34">
        <f>COUNTA(H109:L109)</f>
        <v>1</v>
      </c>
      <c r="H109" s="25" t="s">
        <v>42</v>
      </c>
      <c r="I109" s="25"/>
      <c r="J109" s="25"/>
      <c r="O109" s="33">
        <v>720</v>
      </c>
    </row>
    <row r="110" spans="1:15" x14ac:dyDescent="0.25">
      <c r="A110" s="1">
        <v>5014657</v>
      </c>
      <c r="B110" s="33">
        <f>SUMIFS(NPAyPosiciones!G:G,NPAyPosiciones!H:H,Preciario!A110,NPAyPosiciones!A:A,[1]Detalle!$I$2)</f>
        <v>750</v>
      </c>
      <c r="C110" s="38" t="s">
        <v>59</v>
      </c>
      <c r="D110" s="37">
        <v>5014657</v>
      </c>
      <c r="E110" s="36" t="s">
        <v>58</v>
      </c>
      <c r="F110" s="35">
        <f>ROUND(SUMIF(Agrupados!A:A,Preciario!D110,Agrupados!F:F),2)</f>
        <v>17750</v>
      </c>
      <c r="G110" s="34">
        <f>COUNTA(H110:L110)</f>
        <v>1</v>
      </c>
      <c r="H110" s="25" t="s">
        <v>42</v>
      </c>
      <c r="I110" s="25"/>
      <c r="J110" s="25"/>
      <c r="O110" s="33">
        <v>740</v>
      </c>
    </row>
    <row r="111" spans="1:15" x14ac:dyDescent="0.25">
      <c r="A111" s="1">
        <v>5015528</v>
      </c>
      <c r="B111" s="33">
        <f>SUMIFS(NPAyPosiciones!G:G,NPAyPosiciones!H:H,Preciario!A111,NPAyPosiciones!A:A,[1]Detalle!$I$2)</f>
        <v>760</v>
      </c>
      <c r="C111" s="38" t="s">
        <v>57</v>
      </c>
      <c r="D111" s="37">
        <v>5015528</v>
      </c>
      <c r="E111" s="36" t="s">
        <v>43</v>
      </c>
      <c r="F111" s="35">
        <f>ROUND(SUMIF(Agrupados!A:A,Preciario!D111,Agrupados!F:F),2)</f>
        <v>1678</v>
      </c>
      <c r="G111" s="34">
        <f>COUNTA(H111:L111)</f>
        <v>1</v>
      </c>
      <c r="H111" s="25" t="s">
        <v>42</v>
      </c>
      <c r="I111" s="25"/>
      <c r="J111" s="25"/>
      <c r="O111" s="33">
        <v>750</v>
      </c>
    </row>
    <row r="112" spans="1:15" x14ac:dyDescent="0.25">
      <c r="A112" s="1">
        <v>5015529</v>
      </c>
      <c r="B112" s="33">
        <f>SUMIFS(NPAyPosiciones!G:G,NPAyPosiciones!H:H,Preciario!A112,NPAyPosiciones!A:A,[1]Detalle!$I$2)</f>
        <v>770</v>
      </c>
      <c r="C112" s="38" t="s">
        <v>56</v>
      </c>
      <c r="D112" s="37">
        <v>5015529</v>
      </c>
      <c r="E112" s="36" t="s">
        <v>43</v>
      </c>
      <c r="F112" s="35">
        <f>ROUND(SUMIF(Agrupados!A:A,Preciario!D112,Agrupados!F:F),2)</f>
        <v>1433</v>
      </c>
      <c r="G112" s="34">
        <f>COUNTA(H112:L112)</f>
        <v>1</v>
      </c>
      <c r="H112" s="25" t="s">
        <v>42</v>
      </c>
      <c r="I112" s="25"/>
      <c r="J112" s="25"/>
      <c r="O112" s="33">
        <v>760</v>
      </c>
    </row>
    <row r="113" spans="1:15" x14ac:dyDescent="0.25">
      <c r="A113" s="1">
        <v>5015530</v>
      </c>
      <c r="B113" s="33">
        <f>SUMIFS(NPAyPosiciones!G:G,NPAyPosiciones!H:H,Preciario!A113,NPAyPosiciones!A:A,[1]Detalle!$I$2)</f>
        <v>780</v>
      </c>
      <c r="C113" s="38" t="s">
        <v>55</v>
      </c>
      <c r="D113" s="37">
        <v>5015530</v>
      </c>
      <c r="E113" s="36" t="s">
        <v>43</v>
      </c>
      <c r="F113" s="35">
        <f>ROUND(SUMIF(Agrupados!A:A,Preciario!D113,Agrupados!F:F),2)</f>
        <v>1103</v>
      </c>
      <c r="G113" s="34">
        <f>COUNTA(H113:L113)</f>
        <v>1</v>
      </c>
      <c r="H113" s="25" t="s">
        <v>42</v>
      </c>
      <c r="I113" s="25"/>
      <c r="J113" s="25"/>
      <c r="O113" s="33">
        <v>770</v>
      </c>
    </row>
    <row r="114" spans="1:15" x14ac:dyDescent="0.25">
      <c r="A114" s="1">
        <v>5015531</v>
      </c>
      <c r="B114" s="33">
        <f>SUMIFS(NPAyPosiciones!G:G,NPAyPosiciones!H:H,Preciario!A114,NPAyPosiciones!A:A,[1]Detalle!$I$2)</f>
        <v>790</v>
      </c>
      <c r="C114" s="38" t="s">
        <v>54</v>
      </c>
      <c r="D114" s="37">
        <v>5015531</v>
      </c>
      <c r="E114" s="36" t="s">
        <v>43</v>
      </c>
      <c r="F114" s="35">
        <f>ROUND(SUMIF(Agrupados!A:A,Preciario!D114,Agrupados!F:F),2)</f>
        <v>872</v>
      </c>
      <c r="G114" s="34">
        <f>COUNTA(H114:L114)</f>
        <v>1</v>
      </c>
      <c r="H114" s="25" t="s">
        <v>42</v>
      </c>
      <c r="I114" s="25"/>
      <c r="J114" s="25"/>
      <c r="O114" s="33">
        <v>780</v>
      </c>
    </row>
    <row r="115" spans="1:15" x14ac:dyDescent="0.25">
      <c r="A115" s="41">
        <v>5020372</v>
      </c>
      <c r="B115" s="40">
        <f>SUMIFS(NPAyPosiciones!G:G,NPAyPosiciones!H:H,Preciario!A115,NPAyPosiciones!A:A,[1]Detalle!$I$2)</f>
        <v>100</v>
      </c>
      <c r="C115" s="39" t="s">
        <v>6</v>
      </c>
      <c r="D115" s="37">
        <v>5020372</v>
      </c>
      <c r="E115" s="36" t="s">
        <v>43</v>
      </c>
      <c r="F115" s="35">
        <f>ROUND(SUMIF(Agrupados!A:A,Preciario!D115,Agrupados!F:F),2)</f>
        <v>1</v>
      </c>
      <c r="G115" s="34">
        <f>COUNTA(H115:L115)</f>
        <v>1</v>
      </c>
      <c r="H115" s="25" t="s">
        <v>42</v>
      </c>
      <c r="I115" s="25"/>
      <c r="J115" s="25"/>
      <c r="O115" s="33">
        <v>90</v>
      </c>
    </row>
    <row r="116" spans="1:15" x14ac:dyDescent="0.25">
      <c r="A116" s="1">
        <v>5022743</v>
      </c>
      <c r="B116" s="33">
        <f>SUMIFS(NPAyPosiciones!G:G,NPAyPosiciones!H:H,Preciario!A116,NPAyPosiciones!A:A,[1]Detalle!$I$2)</f>
        <v>210</v>
      </c>
      <c r="C116" s="38" t="s">
        <v>53</v>
      </c>
      <c r="D116" s="37">
        <v>5022743</v>
      </c>
      <c r="E116" s="36" t="s">
        <v>43</v>
      </c>
      <c r="F116" s="35">
        <f>ROUND(SUMIF(Agrupados!A:A,Preciario!D116,Agrupados!F:F),2)</f>
        <v>746</v>
      </c>
      <c r="G116" s="34">
        <f>COUNTA(H116:L116)</f>
        <v>1</v>
      </c>
      <c r="H116" s="25" t="s">
        <v>42</v>
      </c>
      <c r="I116" s="25"/>
      <c r="J116" s="25"/>
      <c r="O116" s="33">
        <v>190</v>
      </c>
    </row>
    <row r="117" spans="1:15" x14ac:dyDescent="0.25">
      <c r="A117" s="1">
        <v>5022744</v>
      </c>
      <c r="B117" s="33">
        <f>SUMIFS(NPAyPosiciones!G:G,NPAyPosiciones!H:H,Preciario!A117,NPAyPosiciones!A:A,[1]Detalle!$I$2)</f>
        <v>190</v>
      </c>
      <c r="C117" s="38" t="s">
        <v>52</v>
      </c>
      <c r="D117" s="37">
        <v>5022744</v>
      </c>
      <c r="E117" s="36" t="s">
        <v>43</v>
      </c>
      <c r="F117" s="35">
        <f>ROUND(SUMIF(Agrupados!A:A,Preciario!D117,Agrupados!F:F),2)</f>
        <v>978</v>
      </c>
      <c r="G117" s="34">
        <f>COUNTA(H117:L117)</f>
        <v>1</v>
      </c>
      <c r="H117" s="25" t="s">
        <v>42</v>
      </c>
      <c r="I117" s="25"/>
      <c r="J117" s="25"/>
      <c r="O117" s="33">
        <v>180</v>
      </c>
    </row>
    <row r="118" spans="1:15" x14ac:dyDescent="0.25">
      <c r="A118" s="1">
        <v>5022602</v>
      </c>
      <c r="B118" s="33">
        <f>SUMIFS(NPAyPosiciones!G:G,NPAyPosiciones!H:H,Preciario!A118,NPAyPosiciones!A:A,[1]Detalle!$I$2)</f>
        <v>820</v>
      </c>
      <c r="C118" s="38" t="s">
        <v>51</v>
      </c>
      <c r="D118" s="37">
        <v>5022602</v>
      </c>
      <c r="E118" s="36" t="s">
        <v>48</v>
      </c>
      <c r="F118" s="35">
        <f>ROUND(SUMIF(Agrupados!A:A,Preciario!D118,Agrupados!F:F),2)</f>
        <v>132</v>
      </c>
      <c r="G118" s="34">
        <f>COUNTA(H118:L118)</f>
        <v>1</v>
      </c>
      <c r="H118" s="25" t="s">
        <v>42</v>
      </c>
      <c r="I118" s="25"/>
      <c r="J118" s="25"/>
      <c r="O118" s="33">
        <v>810</v>
      </c>
    </row>
    <row r="119" spans="1:15" x14ac:dyDescent="0.25">
      <c r="A119" s="1">
        <v>5022603</v>
      </c>
      <c r="B119" s="33">
        <f>SUMIFS(NPAyPosiciones!G:G,NPAyPosiciones!H:H,Preciario!A119,NPAyPosiciones!A:A,[1]Detalle!$I$2)</f>
        <v>810</v>
      </c>
      <c r="C119" s="38" t="s">
        <v>50</v>
      </c>
      <c r="D119" s="37">
        <v>5022603</v>
      </c>
      <c r="E119" s="36" t="s">
        <v>48</v>
      </c>
      <c r="F119" s="35">
        <f>ROUND(SUMIF(Agrupados!A:A,Preciario!D119,Agrupados!F:F),2)</f>
        <v>327</v>
      </c>
      <c r="G119" s="34">
        <f>COUNTA(H119:L119)</f>
        <v>1</v>
      </c>
      <c r="H119" s="25" t="s">
        <v>42</v>
      </c>
      <c r="I119" s="25"/>
      <c r="J119" s="25"/>
      <c r="O119" s="33">
        <v>800</v>
      </c>
    </row>
    <row r="120" spans="1:15" x14ac:dyDescent="0.25">
      <c r="A120" s="1">
        <v>5022604</v>
      </c>
      <c r="B120" s="33">
        <f>SUMIFS(NPAyPosiciones!G:G,NPAyPosiciones!H:H,Preciario!A120,NPAyPosiciones!A:A,[1]Detalle!$I$2)</f>
        <v>800</v>
      </c>
      <c r="C120" s="38" t="s">
        <v>49</v>
      </c>
      <c r="D120" s="37">
        <v>5022604</v>
      </c>
      <c r="E120" s="36" t="s">
        <v>48</v>
      </c>
      <c r="F120" s="35">
        <f>ROUND(SUMIF(Agrupados!A:A,Preciario!D120,Agrupados!F:F),2)</f>
        <v>348</v>
      </c>
      <c r="G120" s="34">
        <f>COUNTA(H120:L120)</f>
        <v>1</v>
      </c>
      <c r="H120" s="25" t="s">
        <v>42</v>
      </c>
      <c r="I120" s="25"/>
      <c r="J120" s="25"/>
      <c r="O120" s="33">
        <v>790</v>
      </c>
    </row>
    <row r="121" spans="1:15" x14ac:dyDescent="0.25">
      <c r="A121" s="1">
        <v>5022605</v>
      </c>
      <c r="B121" s="33">
        <f>SUMIFS(NPAyPosiciones!G:G,NPAyPosiciones!H:H,Preciario!A121,NPAyPosiciones!A:A,[1]Detalle!$I$2)</f>
        <v>140</v>
      </c>
      <c r="C121" s="38" t="s">
        <v>47</v>
      </c>
      <c r="D121" s="37">
        <v>5022605</v>
      </c>
      <c r="E121" s="36" t="s">
        <v>46</v>
      </c>
      <c r="F121" s="35">
        <f>ROUND(SUMIF(Agrupados!A:A,Preciario!D121,Agrupados!F:F),2)</f>
        <v>1112</v>
      </c>
      <c r="G121" s="34">
        <f>COUNTA(H121:L121)</f>
        <v>1</v>
      </c>
      <c r="H121" s="25" t="s">
        <v>42</v>
      </c>
      <c r="I121" s="25"/>
      <c r="J121" s="25"/>
      <c r="O121" s="33">
        <v>130</v>
      </c>
    </row>
    <row r="122" spans="1:15" x14ac:dyDescent="0.25">
      <c r="A122" s="41">
        <v>5014581</v>
      </c>
      <c r="B122" s="40">
        <f>SUMIFS(NPAyPosiciones!G:G,NPAyPosiciones!H:H,Preciario!A122,NPAyPosiciones!A:A,[1]Detalle!$I$2)</f>
        <v>0</v>
      </c>
      <c r="C122" s="39" t="s">
        <v>12</v>
      </c>
      <c r="D122" s="37">
        <v>5014581</v>
      </c>
      <c r="E122" s="36" t="s">
        <v>43</v>
      </c>
      <c r="F122" s="35">
        <f>ROUND(SUMIF(Agrupados!A:A,Preciario!D122,Agrupados!F:F),2)</f>
        <v>0</v>
      </c>
      <c r="G122" s="34">
        <f>COUNTA(H122:L122)</f>
        <v>1</v>
      </c>
      <c r="H122" s="25" t="s">
        <v>42</v>
      </c>
      <c r="I122" s="25"/>
      <c r="J122" s="25"/>
      <c r="O122" s="33">
        <v>730</v>
      </c>
    </row>
    <row r="123" spans="1:15" x14ac:dyDescent="0.25">
      <c r="A123" s="1">
        <v>5035295</v>
      </c>
      <c r="B123" s="33">
        <f>SUMIFS(NPAyPosiciones!G:G,NPAyPosiciones!H:H,Preciario!A123,NPAyPosiciones!A:A,[1]Detalle!$I$2)</f>
        <v>10</v>
      </c>
      <c r="C123" s="38" t="s">
        <v>45</v>
      </c>
      <c r="D123" s="37">
        <v>5035295</v>
      </c>
      <c r="E123" s="36" t="s">
        <v>43</v>
      </c>
      <c r="F123" s="35">
        <f>ROUND(SUMIF(Agrupados!A:A,Preciario!D123,Agrupados!F:F),2)</f>
        <v>38862</v>
      </c>
      <c r="G123" s="34">
        <f>COUNTA(H123:L123)</f>
        <v>1</v>
      </c>
      <c r="H123" s="25" t="s">
        <v>42</v>
      </c>
      <c r="I123" s="25"/>
      <c r="J123" s="25"/>
      <c r="O123" s="33">
        <v>750</v>
      </c>
    </row>
    <row r="124" spans="1:15" x14ac:dyDescent="0.25">
      <c r="A124" s="1">
        <v>5035294</v>
      </c>
      <c r="B124" s="33">
        <f>SUMIFS(NPAyPosiciones!G:G,NPAyPosiciones!H:H,Preciario!A124,NPAyPosiciones!A:A,[1]Detalle!$I$2)</f>
        <v>200</v>
      </c>
      <c r="C124" s="38" t="s">
        <v>44</v>
      </c>
      <c r="D124" s="37">
        <v>5035294</v>
      </c>
      <c r="E124" s="36" t="s">
        <v>43</v>
      </c>
      <c r="F124" s="35">
        <f>ROUND(SUMIF(Agrupados!A:A,Preciario!D124,Agrupados!F:F),2)</f>
        <v>29894</v>
      </c>
      <c r="G124" s="34">
        <f>COUNTA(H124:L124)</f>
        <v>1</v>
      </c>
      <c r="H124" s="25" t="s">
        <v>42</v>
      </c>
      <c r="I124" s="25"/>
      <c r="J124" s="25"/>
      <c r="O124" s="33">
        <v>750</v>
      </c>
    </row>
  </sheetData>
  <autoFilter ref="A1:M122" xr:uid="{00000000-0009-0000-0000-00000900000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E525-F6B6-46A3-9742-A572FF86439A}">
  <sheetPr codeName="Hoja9"/>
  <dimension ref="A1:J831"/>
  <sheetViews>
    <sheetView workbookViewId="0"/>
  </sheetViews>
  <sheetFormatPr baseColWidth="10" defaultRowHeight="15" x14ac:dyDescent="0.25"/>
  <cols>
    <col min="2" max="4" width="0" hidden="1" customWidth="1"/>
    <col min="6" max="6" width="22.85546875" bestFit="1" customWidth="1"/>
    <col min="7" max="7" width="9.5703125" customWidth="1"/>
    <col min="9" max="9" width="67" bestFit="1" customWidth="1"/>
    <col min="11" max="11" width="11.85546875" bestFit="1" customWidth="1"/>
  </cols>
  <sheetData>
    <row r="1" spans="1:10" x14ac:dyDescent="0.25">
      <c r="A1" t="s">
        <v>8</v>
      </c>
      <c r="B1" t="s">
        <v>249</v>
      </c>
      <c r="C1" t="s">
        <v>248</v>
      </c>
      <c r="D1" t="s">
        <v>247</v>
      </c>
      <c r="E1" t="s">
        <v>230</v>
      </c>
      <c r="F1" t="s">
        <v>40</v>
      </c>
      <c r="G1" t="s">
        <v>246</v>
      </c>
      <c r="H1" t="s">
        <v>37</v>
      </c>
      <c r="I1" t="s">
        <v>245</v>
      </c>
      <c r="J1" t="s">
        <v>244</v>
      </c>
    </row>
    <row r="2" spans="1:10" x14ac:dyDescent="0.25">
      <c r="A2">
        <v>7600017935</v>
      </c>
      <c r="B2" t="s">
        <v>243</v>
      </c>
      <c r="C2" t="s">
        <v>242</v>
      </c>
      <c r="D2" t="s">
        <v>241</v>
      </c>
      <c r="E2" s="52" t="s">
        <v>240</v>
      </c>
      <c r="F2" t="s">
        <v>239</v>
      </c>
      <c r="G2">
        <v>10</v>
      </c>
      <c r="H2">
        <v>5035295</v>
      </c>
      <c r="I2" t="s">
        <v>45</v>
      </c>
      <c r="J2" s="49">
        <v>38862</v>
      </c>
    </row>
    <row r="3" spans="1:10" x14ac:dyDescent="0.25">
      <c r="A3">
        <v>7600017935</v>
      </c>
      <c r="B3" t="s">
        <v>243</v>
      </c>
      <c r="C3" t="s">
        <v>242</v>
      </c>
      <c r="D3" t="s">
        <v>241</v>
      </c>
      <c r="E3" s="52" t="s">
        <v>240</v>
      </c>
      <c r="F3" t="s">
        <v>239</v>
      </c>
      <c r="G3">
        <v>20</v>
      </c>
      <c r="H3">
        <v>5006962</v>
      </c>
      <c r="I3" t="s">
        <v>139</v>
      </c>
      <c r="J3" s="49">
        <v>500</v>
      </c>
    </row>
    <row r="4" spans="1:10" x14ac:dyDescent="0.25">
      <c r="A4">
        <v>7600017935</v>
      </c>
      <c r="B4" t="s">
        <v>243</v>
      </c>
      <c r="C4" t="s">
        <v>242</v>
      </c>
      <c r="D4" t="s">
        <v>241</v>
      </c>
      <c r="E4" s="52" t="s">
        <v>240</v>
      </c>
      <c r="F4" t="s">
        <v>239</v>
      </c>
      <c r="G4">
        <v>30</v>
      </c>
      <c r="H4">
        <v>5006964</v>
      </c>
      <c r="I4" t="s">
        <v>138</v>
      </c>
      <c r="J4" s="49">
        <v>1350</v>
      </c>
    </row>
    <row r="5" spans="1:10" x14ac:dyDescent="0.25">
      <c r="A5">
        <v>7600017935</v>
      </c>
      <c r="B5" t="s">
        <v>243</v>
      </c>
      <c r="C5" t="s">
        <v>242</v>
      </c>
      <c r="D5" t="s">
        <v>241</v>
      </c>
      <c r="E5" s="52" t="s">
        <v>240</v>
      </c>
      <c r="F5" t="s">
        <v>239</v>
      </c>
      <c r="G5">
        <v>40</v>
      </c>
      <c r="H5">
        <v>5007007</v>
      </c>
      <c r="I5" t="s">
        <v>137</v>
      </c>
      <c r="J5" s="49">
        <v>0.4</v>
      </c>
    </row>
    <row r="6" spans="1:10" x14ac:dyDescent="0.25">
      <c r="A6">
        <v>7600017935</v>
      </c>
      <c r="B6" t="s">
        <v>243</v>
      </c>
      <c r="C6" t="s">
        <v>242</v>
      </c>
      <c r="D6" t="s">
        <v>241</v>
      </c>
      <c r="E6" s="52" t="s">
        <v>240</v>
      </c>
      <c r="F6" t="s">
        <v>239</v>
      </c>
      <c r="G6">
        <v>50</v>
      </c>
      <c r="H6">
        <v>5007020</v>
      </c>
      <c r="I6" t="s">
        <v>136</v>
      </c>
      <c r="J6" s="49">
        <v>553</v>
      </c>
    </row>
    <row r="7" spans="1:10" x14ac:dyDescent="0.25">
      <c r="A7">
        <v>7600017935</v>
      </c>
      <c r="B7" t="s">
        <v>243</v>
      </c>
      <c r="C7" t="s">
        <v>242</v>
      </c>
      <c r="D7" t="s">
        <v>241</v>
      </c>
      <c r="E7" s="52" t="s">
        <v>240</v>
      </c>
      <c r="F7" t="s">
        <v>239</v>
      </c>
      <c r="G7">
        <v>60</v>
      </c>
      <c r="H7">
        <v>5007021</v>
      </c>
      <c r="I7" t="s">
        <v>135</v>
      </c>
      <c r="J7" s="49">
        <v>1202</v>
      </c>
    </row>
    <row r="8" spans="1:10" x14ac:dyDescent="0.25">
      <c r="A8">
        <v>7600017935</v>
      </c>
      <c r="B8" t="s">
        <v>243</v>
      </c>
      <c r="C8" t="s">
        <v>242</v>
      </c>
      <c r="D8" t="s">
        <v>241</v>
      </c>
      <c r="E8" s="52" t="s">
        <v>240</v>
      </c>
      <c r="F8" t="s">
        <v>239</v>
      </c>
      <c r="G8">
        <v>70</v>
      </c>
      <c r="H8">
        <v>5007022</v>
      </c>
      <c r="I8" t="s">
        <v>134</v>
      </c>
      <c r="J8" s="49">
        <v>4223</v>
      </c>
    </row>
    <row r="9" spans="1:10" x14ac:dyDescent="0.25">
      <c r="A9">
        <v>7600017935</v>
      </c>
      <c r="B9" t="s">
        <v>243</v>
      </c>
      <c r="C9" t="s">
        <v>242</v>
      </c>
      <c r="D9" t="s">
        <v>241</v>
      </c>
      <c r="E9" s="52" t="s">
        <v>240</v>
      </c>
      <c r="F9" t="s">
        <v>239</v>
      </c>
      <c r="G9">
        <v>80</v>
      </c>
      <c r="H9">
        <v>5007025</v>
      </c>
      <c r="I9" t="s">
        <v>133</v>
      </c>
      <c r="J9" s="49">
        <v>0.75</v>
      </c>
    </row>
    <row r="10" spans="1:10" x14ac:dyDescent="0.25">
      <c r="A10">
        <v>7600017935</v>
      </c>
      <c r="B10" t="s">
        <v>243</v>
      </c>
      <c r="C10" t="s">
        <v>242</v>
      </c>
      <c r="D10" t="s">
        <v>241</v>
      </c>
      <c r="E10" s="52" t="s">
        <v>240</v>
      </c>
      <c r="F10" t="s">
        <v>239</v>
      </c>
      <c r="G10">
        <v>90</v>
      </c>
      <c r="H10">
        <v>5007031</v>
      </c>
      <c r="I10" t="s">
        <v>132</v>
      </c>
      <c r="J10" s="49">
        <v>0.7</v>
      </c>
    </row>
    <row r="11" spans="1:10" x14ac:dyDescent="0.25">
      <c r="A11">
        <v>7600017935</v>
      </c>
      <c r="B11" t="s">
        <v>243</v>
      </c>
      <c r="C11" t="s">
        <v>242</v>
      </c>
      <c r="D11" t="s">
        <v>241</v>
      </c>
      <c r="E11" s="52" t="s">
        <v>240</v>
      </c>
      <c r="F11" t="s">
        <v>239</v>
      </c>
      <c r="G11">
        <v>100</v>
      </c>
      <c r="H11">
        <v>5020372</v>
      </c>
      <c r="I11" t="s">
        <v>6</v>
      </c>
      <c r="J11" s="49">
        <v>1</v>
      </c>
    </row>
    <row r="12" spans="1:10" x14ac:dyDescent="0.25">
      <c r="A12">
        <v>7600017935</v>
      </c>
      <c r="B12" t="s">
        <v>243</v>
      </c>
      <c r="C12" t="s">
        <v>242</v>
      </c>
      <c r="D12" t="s">
        <v>241</v>
      </c>
      <c r="E12" s="52" t="s">
        <v>240</v>
      </c>
      <c r="F12" t="s">
        <v>239</v>
      </c>
      <c r="G12">
        <v>110</v>
      </c>
      <c r="H12">
        <v>5007436</v>
      </c>
      <c r="I12" t="s">
        <v>131</v>
      </c>
      <c r="J12" s="49">
        <v>938</v>
      </c>
    </row>
    <row r="13" spans="1:10" x14ac:dyDescent="0.25">
      <c r="A13">
        <v>7600017935</v>
      </c>
      <c r="B13" t="s">
        <v>243</v>
      </c>
      <c r="C13" t="s">
        <v>242</v>
      </c>
      <c r="D13" t="s">
        <v>241</v>
      </c>
      <c r="E13" s="52" t="s">
        <v>240</v>
      </c>
      <c r="F13" t="s">
        <v>239</v>
      </c>
      <c r="G13">
        <v>120</v>
      </c>
      <c r="H13">
        <v>5007437</v>
      </c>
      <c r="I13" t="s">
        <v>130</v>
      </c>
      <c r="J13" s="49">
        <v>486</v>
      </c>
    </row>
    <row r="14" spans="1:10" x14ac:dyDescent="0.25">
      <c r="A14">
        <v>7600017935</v>
      </c>
      <c r="B14" t="s">
        <v>243</v>
      </c>
      <c r="C14" t="s">
        <v>242</v>
      </c>
      <c r="D14" t="s">
        <v>241</v>
      </c>
      <c r="E14" s="52" t="s">
        <v>240</v>
      </c>
      <c r="F14" t="s">
        <v>239</v>
      </c>
      <c r="G14">
        <v>130</v>
      </c>
      <c r="H14">
        <v>5007438</v>
      </c>
      <c r="I14" t="s">
        <v>129</v>
      </c>
      <c r="J14" s="49">
        <v>15078</v>
      </c>
    </row>
    <row r="15" spans="1:10" x14ac:dyDescent="0.25">
      <c r="A15">
        <v>7600017935</v>
      </c>
      <c r="B15" t="s">
        <v>243</v>
      </c>
      <c r="C15" t="s">
        <v>242</v>
      </c>
      <c r="D15" t="s">
        <v>241</v>
      </c>
      <c r="E15" s="52" t="s">
        <v>240</v>
      </c>
      <c r="F15" t="s">
        <v>239</v>
      </c>
      <c r="G15">
        <v>140</v>
      </c>
      <c r="H15">
        <v>5022605</v>
      </c>
      <c r="I15" t="s">
        <v>47</v>
      </c>
      <c r="J15" s="49">
        <v>1112</v>
      </c>
    </row>
    <row r="16" spans="1:10" x14ac:dyDescent="0.25">
      <c r="A16">
        <v>7600017935</v>
      </c>
      <c r="B16" t="s">
        <v>243</v>
      </c>
      <c r="C16" t="s">
        <v>242</v>
      </c>
      <c r="D16" t="s">
        <v>241</v>
      </c>
      <c r="E16" s="52" t="s">
        <v>240</v>
      </c>
      <c r="F16" t="s">
        <v>239</v>
      </c>
      <c r="G16">
        <v>150</v>
      </c>
      <c r="H16">
        <v>5007936</v>
      </c>
      <c r="I16" t="s">
        <v>128</v>
      </c>
      <c r="J16" s="49">
        <v>666</v>
      </c>
    </row>
    <row r="17" spans="1:10" x14ac:dyDescent="0.25">
      <c r="A17">
        <v>7600017935</v>
      </c>
      <c r="B17" t="s">
        <v>243</v>
      </c>
      <c r="C17" t="s">
        <v>242</v>
      </c>
      <c r="D17" t="s">
        <v>241</v>
      </c>
      <c r="E17" s="52" t="s">
        <v>240</v>
      </c>
      <c r="F17" t="s">
        <v>239</v>
      </c>
      <c r="G17">
        <v>160</v>
      </c>
      <c r="H17">
        <v>5007938</v>
      </c>
      <c r="I17" t="s">
        <v>127</v>
      </c>
      <c r="J17" s="49">
        <v>288</v>
      </c>
    </row>
    <row r="18" spans="1:10" x14ac:dyDescent="0.25">
      <c r="A18">
        <v>7600017935</v>
      </c>
      <c r="B18" t="s">
        <v>243</v>
      </c>
      <c r="C18" t="s">
        <v>242</v>
      </c>
      <c r="D18" t="s">
        <v>241</v>
      </c>
      <c r="E18" s="52" t="s">
        <v>240</v>
      </c>
      <c r="F18" t="s">
        <v>239</v>
      </c>
      <c r="G18">
        <v>170</v>
      </c>
      <c r="H18">
        <v>5007939</v>
      </c>
      <c r="I18" t="s">
        <v>126</v>
      </c>
      <c r="J18" s="49">
        <v>386</v>
      </c>
    </row>
    <row r="19" spans="1:10" x14ac:dyDescent="0.25">
      <c r="A19">
        <v>7600017935</v>
      </c>
      <c r="B19" t="s">
        <v>243</v>
      </c>
      <c r="C19" t="s">
        <v>242</v>
      </c>
      <c r="D19" t="s">
        <v>241</v>
      </c>
      <c r="E19" s="52" t="s">
        <v>240</v>
      </c>
      <c r="F19" t="s">
        <v>239</v>
      </c>
      <c r="G19">
        <v>180</v>
      </c>
      <c r="H19">
        <v>5007940</v>
      </c>
      <c r="I19" t="s">
        <v>125</v>
      </c>
      <c r="J19" s="49">
        <v>477</v>
      </c>
    </row>
    <row r="20" spans="1:10" x14ac:dyDescent="0.25">
      <c r="A20">
        <v>7600017935</v>
      </c>
      <c r="B20" t="s">
        <v>243</v>
      </c>
      <c r="C20" t="s">
        <v>242</v>
      </c>
      <c r="D20" t="s">
        <v>241</v>
      </c>
      <c r="E20" s="52" t="s">
        <v>240</v>
      </c>
      <c r="F20" t="s">
        <v>239</v>
      </c>
      <c r="G20">
        <v>190</v>
      </c>
      <c r="H20">
        <v>5022744</v>
      </c>
      <c r="I20" t="s">
        <v>52</v>
      </c>
      <c r="J20" s="49">
        <v>978</v>
      </c>
    </row>
    <row r="21" spans="1:10" x14ac:dyDescent="0.25">
      <c r="A21">
        <v>7600017935</v>
      </c>
      <c r="B21" t="s">
        <v>243</v>
      </c>
      <c r="C21" t="s">
        <v>242</v>
      </c>
      <c r="D21" t="s">
        <v>241</v>
      </c>
      <c r="E21" s="52" t="s">
        <v>240</v>
      </c>
      <c r="F21" t="s">
        <v>239</v>
      </c>
      <c r="G21">
        <v>200</v>
      </c>
      <c r="H21">
        <v>5035294</v>
      </c>
      <c r="I21" t="s">
        <v>44</v>
      </c>
      <c r="J21" s="49">
        <v>29894</v>
      </c>
    </row>
    <row r="22" spans="1:10" x14ac:dyDescent="0.25">
      <c r="A22">
        <v>7600017935</v>
      </c>
      <c r="B22" t="s">
        <v>243</v>
      </c>
      <c r="C22" t="s">
        <v>242</v>
      </c>
      <c r="D22" t="s">
        <v>241</v>
      </c>
      <c r="E22" s="52" t="s">
        <v>240</v>
      </c>
      <c r="F22" t="s">
        <v>239</v>
      </c>
      <c r="G22">
        <v>210</v>
      </c>
      <c r="H22">
        <v>5022743</v>
      </c>
      <c r="I22" t="s">
        <v>53</v>
      </c>
      <c r="J22" s="49">
        <v>746</v>
      </c>
    </row>
    <row r="23" spans="1:10" x14ac:dyDescent="0.25">
      <c r="A23">
        <v>7600017935</v>
      </c>
      <c r="B23" t="s">
        <v>243</v>
      </c>
      <c r="C23" t="s">
        <v>242</v>
      </c>
      <c r="D23" t="s">
        <v>241</v>
      </c>
      <c r="E23" s="52" t="s">
        <v>240</v>
      </c>
      <c r="F23" t="s">
        <v>239</v>
      </c>
      <c r="G23">
        <v>220</v>
      </c>
      <c r="H23">
        <v>5008280</v>
      </c>
      <c r="I23" t="s">
        <v>123</v>
      </c>
      <c r="J23" s="49">
        <v>650</v>
      </c>
    </row>
    <row r="24" spans="1:10" x14ac:dyDescent="0.25">
      <c r="A24">
        <v>7600017935</v>
      </c>
      <c r="B24" t="s">
        <v>243</v>
      </c>
      <c r="C24" t="s">
        <v>242</v>
      </c>
      <c r="D24" t="s">
        <v>241</v>
      </c>
      <c r="E24" s="52" t="s">
        <v>240</v>
      </c>
      <c r="F24" t="s">
        <v>239</v>
      </c>
      <c r="G24">
        <v>230</v>
      </c>
      <c r="H24">
        <v>5008281</v>
      </c>
      <c r="I24" t="s">
        <v>122</v>
      </c>
      <c r="J24" s="49">
        <v>1266</v>
      </c>
    </row>
    <row r="25" spans="1:10" x14ac:dyDescent="0.25">
      <c r="A25">
        <v>7600017935</v>
      </c>
      <c r="B25" t="s">
        <v>243</v>
      </c>
      <c r="C25" t="s">
        <v>242</v>
      </c>
      <c r="D25" t="s">
        <v>241</v>
      </c>
      <c r="E25" s="52" t="s">
        <v>240</v>
      </c>
      <c r="F25" t="s">
        <v>239</v>
      </c>
      <c r="G25">
        <v>240</v>
      </c>
      <c r="H25">
        <v>5008282</v>
      </c>
      <c r="I25" t="s">
        <v>121</v>
      </c>
      <c r="J25" s="49">
        <v>267</v>
      </c>
    </row>
    <row r="26" spans="1:10" x14ac:dyDescent="0.25">
      <c r="A26">
        <v>7600017935</v>
      </c>
      <c r="B26" t="s">
        <v>243</v>
      </c>
      <c r="C26" t="s">
        <v>242</v>
      </c>
      <c r="D26" t="s">
        <v>241</v>
      </c>
      <c r="E26" s="52" t="s">
        <v>240</v>
      </c>
      <c r="F26" t="s">
        <v>239</v>
      </c>
      <c r="G26">
        <v>250</v>
      </c>
      <c r="H26">
        <v>5008283</v>
      </c>
      <c r="I26" t="s">
        <v>120</v>
      </c>
      <c r="J26" s="49">
        <v>133</v>
      </c>
    </row>
    <row r="27" spans="1:10" x14ac:dyDescent="0.25">
      <c r="A27">
        <v>7600017935</v>
      </c>
      <c r="B27" t="s">
        <v>243</v>
      </c>
      <c r="C27" t="s">
        <v>242</v>
      </c>
      <c r="D27" t="s">
        <v>241</v>
      </c>
      <c r="E27" s="52" t="s">
        <v>240</v>
      </c>
      <c r="F27" t="s">
        <v>239</v>
      </c>
      <c r="G27">
        <v>260</v>
      </c>
      <c r="H27">
        <v>5008284</v>
      </c>
      <c r="I27" t="s">
        <v>119</v>
      </c>
      <c r="J27" s="49">
        <v>267</v>
      </c>
    </row>
    <row r="28" spans="1:10" x14ac:dyDescent="0.25">
      <c r="A28">
        <v>7600017935</v>
      </c>
      <c r="B28" t="s">
        <v>243</v>
      </c>
      <c r="C28" t="s">
        <v>242</v>
      </c>
      <c r="D28" t="s">
        <v>241</v>
      </c>
      <c r="E28" s="52" t="s">
        <v>240</v>
      </c>
      <c r="F28" t="s">
        <v>239</v>
      </c>
      <c r="G28">
        <v>270</v>
      </c>
      <c r="H28">
        <v>5008285</v>
      </c>
      <c r="I28" t="s">
        <v>118</v>
      </c>
      <c r="J28" s="49">
        <v>199</v>
      </c>
    </row>
    <row r="29" spans="1:10" x14ac:dyDescent="0.25">
      <c r="A29">
        <v>7600017935</v>
      </c>
      <c r="B29" t="s">
        <v>243</v>
      </c>
      <c r="C29" t="s">
        <v>242</v>
      </c>
      <c r="D29" t="s">
        <v>241</v>
      </c>
      <c r="E29" s="52" t="s">
        <v>240</v>
      </c>
      <c r="F29" t="s">
        <v>239</v>
      </c>
      <c r="G29">
        <v>280</v>
      </c>
      <c r="H29">
        <v>5008286</v>
      </c>
      <c r="I29" t="s">
        <v>117</v>
      </c>
      <c r="J29" s="49">
        <v>290</v>
      </c>
    </row>
    <row r="30" spans="1:10" x14ac:dyDescent="0.25">
      <c r="A30">
        <v>7600017935</v>
      </c>
      <c r="B30" t="s">
        <v>243</v>
      </c>
      <c r="C30" t="s">
        <v>242</v>
      </c>
      <c r="D30" t="s">
        <v>241</v>
      </c>
      <c r="E30" s="52" t="s">
        <v>240</v>
      </c>
      <c r="F30" t="s">
        <v>239</v>
      </c>
      <c r="G30">
        <v>290</v>
      </c>
      <c r="H30">
        <v>5008287</v>
      </c>
      <c r="I30" t="s">
        <v>116</v>
      </c>
      <c r="J30" s="49">
        <v>100</v>
      </c>
    </row>
    <row r="31" spans="1:10" x14ac:dyDescent="0.25">
      <c r="A31">
        <v>7600017935</v>
      </c>
      <c r="B31" t="s">
        <v>243</v>
      </c>
      <c r="C31" t="s">
        <v>242</v>
      </c>
      <c r="D31" t="s">
        <v>241</v>
      </c>
      <c r="E31" s="52" t="s">
        <v>240</v>
      </c>
      <c r="F31" t="s">
        <v>239</v>
      </c>
      <c r="G31">
        <v>300</v>
      </c>
      <c r="H31">
        <v>5008288</v>
      </c>
      <c r="I31" t="s">
        <v>115</v>
      </c>
      <c r="J31" s="49">
        <v>3241</v>
      </c>
    </row>
    <row r="32" spans="1:10" x14ac:dyDescent="0.25">
      <c r="A32">
        <v>7600017935</v>
      </c>
      <c r="B32" t="s">
        <v>243</v>
      </c>
      <c r="C32" t="s">
        <v>242</v>
      </c>
      <c r="D32" t="s">
        <v>241</v>
      </c>
      <c r="E32" s="52" t="s">
        <v>240</v>
      </c>
      <c r="F32" t="s">
        <v>239</v>
      </c>
      <c r="G32">
        <v>310</v>
      </c>
      <c r="H32">
        <v>5009028</v>
      </c>
      <c r="I32" t="s">
        <v>114</v>
      </c>
      <c r="J32" s="49">
        <v>1682</v>
      </c>
    </row>
    <row r="33" spans="1:10" x14ac:dyDescent="0.25">
      <c r="A33">
        <v>7600017935</v>
      </c>
      <c r="B33" t="s">
        <v>243</v>
      </c>
      <c r="C33" t="s">
        <v>242</v>
      </c>
      <c r="D33" t="s">
        <v>241</v>
      </c>
      <c r="E33" s="52" t="s">
        <v>240</v>
      </c>
      <c r="F33" t="s">
        <v>239</v>
      </c>
      <c r="G33">
        <v>320</v>
      </c>
      <c r="H33">
        <v>5009043</v>
      </c>
      <c r="I33" t="s">
        <v>113</v>
      </c>
      <c r="J33" s="49">
        <v>3042</v>
      </c>
    </row>
    <row r="34" spans="1:10" x14ac:dyDescent="0.25">
      <c r="A34">
        <v>7600017935</v>
      </c>
      <c r="B34" t="s">
        <v>243</v>
      </c>
      <c r="C34" t="s">
        <v>242</v>
      </c>
      <c r="D34" t="s">
        <v>241</v>
      </c>
      <c r="E34" s="52" t="s">
        <v>240</v>
      </c>
      <c r="F34" t="s">
        <v>239</v>
      </c>
      <c r="G34">
        <v>330</v>
      </c>
      <c r="H34">
        <v>5009050</v>
      </c>
      <c r="I34" t="s">
        <v>112</v>
      </c>
      <c r="J34" s="49">
        <v>2894</v>
      </c>
    </row>
    <row r="35" spans="1:10" x14ac:dyDescent="0.25">
      <c r="A35">
        <v>7600017935</v>
      </c>
      <c r="B35" t="s">
        <v>243</v>
      </c>
      <c r="C35" t="s">
        <v>242</v>
      </c>
      <c r="D35" t="s">
        <v>241</v>
      </c>
      <c r="E35" s="52" t="s">
        <v>240</v>
      </c>
      <c r="F35" t="s">
        <v>239</v>
      </c>
      <c r="G35">
        <v>340</v>
      </c>
      <c r="H35">
        <v>5009152</v>
      </c>
      <c r="I35" t="s">
        <v>109</v>
      </c>
      <c r="J35" s="49">
        <v>2892</v>
      </c>
    </row>
    <row r="36" spans="1:10" x14ac:dyDescent="0.25">
      <c r="A36">
        <v>7600017935</v>
      </c>
      <c r="B36" t="s">
        <v>243</v>
      </c>
      <c r="C36" t="s">
        <v>242</v>
      </c>
      <c r="D36" t="s">
        <v>241</v>
      </c>
      <c r="E36" s="52" t="s">
        <v>240</v>
      </c>
      <c r="F36" t="s">
        <v>239</v>
      </c>
      <c r="G36">
        <v>350</v>
      </c>
      <c r="H36">
        <v>5009222</v>
      </c>
      <c r="I36" t="s">
        <v>108</v>
      </c>
      <c r="J36" s="49">
        <v>954</v>
      </c>
    </row>
    <row r="37" spans="1:10" x14ac:dyDescent="0.25">
      <c r="A37">
        <v>7600017935</v>
      </c>
      <c r="B37" t="s">
        <v>243</v>
      </c>
      <c r="C37" t="s">
        <v>242</v>
      </c>
      <c r="D37" t="s">
        <v>241</v>
      </c>
      <c r="E37" s="52" t="s">
        <v>240</v>
      </c>
      <c r="F37" t="s">
        <v>239</v>
      </c>
      <c r="G37">
        <v>360</v>
      </c>
      <c r="H37">
        <v>5010334</v>
      </c>
      <c r="I37" t="s">
        <v>106</v>
      </c>
      <c r="J37" s="49">
        <v>7468</v>
      </c>
    </row>
    <row r="38" spans="1:10" x14ac:dyDescent="0.25">
      <c r="A38">
        <v>7600017935</v>
      </c>
      <c r="B38" t="s">
        <v>243</v>
      </c>
      <c r="C38" t="s">
        <v>242</v>
      </c>
      <c r="D38" t="s">
        <v>241</v>
      </c>
      <c r="E38" s="52" t="s">
        <v>240</v>
      </c>
      <c r="F38" t="s">
        <v>239</v>
      </c>
      <c r="G38">
        <v>370</v>
      </c>
      <c r="H38">
        <v>5010335</v>
      </c>
      <c r="I38" t="s">
        <v>102</v>
      </c>
      <c r="J38" s="49">
        <v>5110</v>
      </c>
    </row>
    <row r="39" spans="1:10" x14ac:dyDescent="0.25">
      <c r="A39">
        <v>7600017935</v>
      </c>
      <c r="B39" t="s">
        <v>243</v>
      </c>
      <c r="C39" t="s">
        <v>242</v>
      </c>
      <c r="D39" t="s">
        <v>241</v>
      </c>
      <c r="E39" s="52" t="s">
        <v>240</v>
      </c>
      <c r="F39" t="s">
        <v>239</v>
      </c>
      <c r="G39">
        <v>380</v>
      </c>
      <c r="H39">
        <v>5010336</v>
      </c>
      <c r="I39" t="s">
        <v>101</v>
      </c>
      <c r="J39" s="49">
        <v>3179</v>
      </c>
    </row>
    <row r="40" spans="1:10" x14ac:dyDescent="0.25">
      <c r="A40">
        <v>7600017935</v>
      </c>
      <c r="B40" t="s">
        <v>243</v>
      </c>
      <c r="C40" t="s">
        <v>242</v>
      </c>
      <c r="D40" t="s">
        <v>241</v>
      </c>
      <c r="E40" s="52" t="s">
        <v>240</v>
      </c>
      <c r="F40" t="s">
        <v>239</v>
      </c>
      <c r="G40">
        <v>390</v>
      </c>
      <c r="H40">
        <v>5010337</v>
      </c>
      <c r="I40" t="s">
        <v>100</v>
      </c>
      <c r="J40" s="49">
        <v>2444</v>
      </c>
    </row>
    <row r="41" spans="1:10" x14ac:dyDescent="0.25">
      <c r="A41">
        <v>7600017935</v>
      </c>
      <c r="B41" t="s">
        <v>243</v>
      </c>
      <c r="C41" t="s">
        <v>242</v>
      </c>
      <c r="D41" t="s">
        <v>241</v>
      </c>
      <c r="E41" s="52" t="s">
        <v>240</v>
      </c>
      <c r="F41" t="s">
        <v>239</v>
      </c>
      <c r="G41">
        <v>400</v>
      </c>
      <c r="H41">
        <v>5010338</v>
      </c>
      <c r="I41" t="s">
        <v>99</v>
      </c>
      <c r="J41" s="49">
        <v>1947</v>
      </c>
    </row>
    <row r="42" spans="1:10" x14ac:dyDescent="0.25">
      <c r="A42">
        <v>7600017935</v>
      </c>
      <c r="B42" t="s">
        <v>243</v>
      </c>
      <c r="C42" t="s">
        <v>242</v>
      </c>
      <c r="D42" t="s">
        <v>241</v>
      </c>
      <c r="E42" s="52" t="s">
        <v>240</v>
      </c>
      <c r="F42" t="s">
        <v>239</v>
      </c>
      <c r="G42">
        <v>410</v>
      </c>
      <c r="H42">
        <v>5010340</v>
      </c>
      <c r="I42" t="s">
        <v>98</v>
      </c>
      <c r="J42" s="49">
        <v>8372</v>
      </c>
    </row>
    <row r="43" spans="1:10" x14ac:dyDescent="0.25">
      <c r="A43">
        <v>7600017935</v>
      </c>
      <c r="B43" t="s">
        <v>243</v>
      </c>
      <c r="C43" t="s">
        <v>242</v>
      </c>
      <c r="D43" t="s">
        <v>241</v>
      </c>
      <c r="E43" s="52" t="s">
        <v>240</v>
      </c>
      <c r="F43" t="s">
        <v>239</v>
      </c>
      <c r="G43">
        <v>420</v>
      </c>
      <c r="H43">
        <v>5010341</v>
      </c>
      <c r="I43" t="s">
        <v>97</v>
      </c>
      <c r="J43" s="49">
        <v>3969</v>
      </c>
    </row>
    <row r="44" spans="1:10" x14ac:dyDescent="0.25">
      <c r="A44">
        <v>7600017935</v>
      </c>
      <c r="B44" t="s">
        <v>243</v>
      </c>
      <c r="C44" t="s">
        <v>242</v>
      </c>
      <c r="D44" t="s">
        <v>241</v>
      </c>
      <c r="E44" s="52" t="s">
        <v>240</v>
      </c>
      <c r="F44" t="s">
        <v>239</v>
      </c>
      <c r="G44">
        <v>430</v>
      </c>
      <c r="H44">
        <v>5010476</v>
      </c>
      <c r="I44" t="s">
        <v>96</v>
      </c>
      <c r="J44" s="49">
        <v>3810</v>
      </c>
    </row>
    <row r="45" spans="1:10" x14ac:dyDescent="0.25">
      <c r="A45">
        <v>7600017935</v>
      </c>
      <c r="B45" t="s">
        <v>243</v>
      </c>
      <c r="C45" t="s">
        <v>242</v>
      </c>
      <c r="D45" t="s">
        <v>241</v>
      </c>
      <c r="E45" s="52" t="s">
        <v>240</v>
      </c>
      <c r="F45" t="s">
        <v>239</v>
      </c>
      <c r="G45">
        <v>440</v>
      </c>
      <c r="H45">
        <v>5010488</v>
      </c>
      <c r="I45" t="s">
        <v>95</v>
      </c>
      <c r="J45" s="49">
        <v>3099</v>
      </c>
    </row>
    <row r="46" spans="1:10" x14ac:dyDescent="0.25">
      <c r="A46">
        <v>7600017935</v>
      </c>
      <c r="B46" t="s">
        <v>243</v>
      </c>
      <c r="C46" t="s">
        <v>242</v>
      </c>
      <c r="D46" t="s">
        <v>241</v>
      </c>
      <c r="E46" s="52" t="s">
        <v>240</v>
      </c>
      <c r="F46" t="s">
        <v>239</v>
      </c>
      <c r="G46">
        <v>450</v>
      </c>
      <c r="H46">
        <v>5010489</v>
      </c>
      <c r="I46" t="s">
        <v>94</v>
      </c>
      <c r="J46" s="49">
        <v>1560</v>
      </c>
    </row>
    <row r="47" spans="1:10" x14ac:dyDescent="0.25">
      <c r="A47">
        <v>7600017935</v>
      </c>
      <c r="B47" t="s">
        <v>243</v>
      </c>
      <c r="C47" t="s">
        <v>242</v>
      </c>
      <c r="D47" t="s">
        <v>241</v>
      </c>
      <c r="E47" s="52" t="s">
        <v>240</v>
      </c>
      <c r="F47" t="s">
        <v>239</v>
      </c>
      <c r="G47">
        <v>460</v>
      </c>
      <c r="H47">
        <v>5010501</v>
      </c>
      <c r="I47" t="s">
        <v>93</v>
      </c>
      <c r="J47" s="49">
        <v>2841</v>
      </c>
    </row>
    <row r="48" spans="1:10" x14ac:dyDescent="0.25">
      <c r="A48">
        <v>7600017935</v>
      </c>
      <c r="B48" t="s">
        <v>243</v>
      </c>
      <c r="C48" t="s">
        <v>242</v>
      </c>
      <c r="D48" t="s">
        <v>241</v>
      </c>
      <c r="E48" s="52" t="s">
        <v>240</v>
      </c>
      <c r="F48" t="s">
        <v>239</v>
      </c>
      <c r="G48">
        <v>470</v>
      </c>
      <c r="H48">
        <v>5010503</v>
      </c>
      <c r="I48" t="s">
        <v>92</v>
      </c>
      <c r="J48" s="49">
        <v>2320</v>
      </c>
    </row>
    <row r="49" spans="1:10" x14ac:dyDescent="0.25">
      <c r="A49">
        <v>7600017935</v>
      </c>
      <c r="B49" t="s">
        <v>243</v>
      </c>
      <c r="C49" t="s">
        <v>242</v>
      </c>
      <c r="D49" t="s">
        <v>241</v>
      </c>
      <c r="E49" s="52" t="s">
        <v>240</v>
      </c>
      <c r="F49" t="s">
        <v>239</v>
      </c>
      <c r="G49">
        <v>480</v>
      </c>
      <c r="H49">
        <v>5010530</v>
      </c>
      <c r="I49" t="s">
        <v>91</v>
      </c>
      <c r="J49" s="49">
        <v>23352</v>
      </c>
    </row>
    <row r="50" spans="1:10" x14ac:dyDescent="0.25">
      <c r="A50">
        <v>7600017935</v>
      </c>
      <c r="B50" t="s">
        <v>243</v>
      </c>
      <c r="C50" t="s">
        <v>242</v>
      </c>
      <c r="D50" t="s">
        <v>241</v>
      </c>
      <c r="E50" s="52" t="s">
        <v>240</v>
      </c>
      <c r="F50" t="s">
        <v>239</v>
      </c>
      <c r="G50">
        <v>490</v>
      </c>
      <c r="H50">
        <v>5010544</v>
      </c>
      <c r="I50" t="s">
        <v>90</v>
      </c>
      <c r="J50" s="49">
        <v>7125</v>
      </c>
    </row>
    <row r="51" spans="1:10" x14ac:dyDescent="0.25">
      <c r="A51">
        <v>7600017935</v>
      </c>
      <c r="B51" t="s">
        <v>243</v>
      </c>
      <c r="C51" t="s">
        <v>242</v>
      </c>
      <c r="D51" t="s">
        <v>241</v>
      </c>
      <c r="E51" s="52" t="s">
        <v>240</v>
      </c>
      <c r="F51" t="s">
        <v>239</v>
      </c>
      <c r="G51">
        <v>500</v>
      </c>
      <c r="H51">
        <v>5010545</v>
      </c>
      <c r="I51" t="s">
        <v>89</v>
      </c>
      <c r="J51" s="49">
        <v>7194</v>
      </c>
    </row>
    <row r="52" spans="1:10" x14ac:dyDescent="0.25">
      <c r="A52">
        <v>7600017935</v>
      </c>
      <c r="B52" t="s">
        <v>243</v>
      </c>
      <c r="C52" t="s">
        <v>242</v>
      </c>
      <c r="D52" t="s">
        <v>241</v>
      </c>
      <c r="E52" s="52" t="s">
        <v>240</v>
      </c>
      <c r="F52" t="s">
        <v>239</v>
      </c>
      <c r="G52">
        <v>510</v>
      </c>
      <c r="H52">
        <v>5010546</v>
      </c>
      <c r="I52" t="s">
        <v>88</v>
      </c>
      <c r="J52" s="49">
        <v>17482</v>
      </c>
    </row>
    <row r="53" spans="1:10" x14ac:dyDescent="0.25">
      <c r="A53">
        <v>7600017935</v>
      </c>
      <c r="B53" t="s">
        <v>243</v>
      </c>
      <c r="C53" t="s">
        <v>242</v>
      </c>
      <c r="D53" t="s">
        <v>241</v>
      </c>
      <c r="E53" s="52" t="s">
        <v>240</v>
      </c>
      <c r="F53" t="s">
        <v>239</v>
      </c>
      <c r="G53">
        <v>520</v>
      </c>
      <c r="H53">
        <v>5010547</v>
      </c>
      <c r="I53" t="s">
        <v>87</v>
      </c>
      <c r="J53" s="49">
        <v>9134</v>
      </c>
    </row>
    <row r="54" spans="1:10" x14ac:dyDescent="0.25">
      <c r="A54">
        <v>7600017935</v>
      </c>
      <c r="B54" t="s">
        <v>243</v>
      </c>
      <c r="C54" t="s">
        <v>242</v>
      </c>
      <c r="D54" t="s">
        <v>241</v>
      </c>
      <c r="E54" s="52" t="s">
        <v>240</v>
      </c>
      <c r="F54" t="s">
        <v>239</v>
      </c>
      <c r="G54">
        <v>530</v>
      </c>
      <c r="H54">
        <v>5010548</v>
      </c>
      <c r="I54" t="s">
        <v>86</v>
      </c>
      <c r="J54" s="49">
        <v>11149</v>
      </c>
    </row>
    <row r="55" spans="1:10" x14ac:dyDescent="0.25">
      <c r="A55">
        <v>7600017935</v>
      </c>
      <c r="B55" t="s">
        <v>243</v>
      </c>
      <c r="C55" t="s">
        <v>242</v>
      </c>
      <c r="D55" t="s">
        <v>241</v>
      </c>
      <c r="E55" s="52" t="s">
        <v>240</v>
      </c>
      <c r="F55" t="s">
        <v>239</v>
      </c>
      <c r="G55">
        <v>540</v>
      </c>
      <c r="H55">
        <v>5010549</v>
      </c>
      <c r="I55" t="s">
        <v>85</v>
      </c>
      <c r="J55" s="49">
        <v>12679</v>
      </c>
    </row>
    <row r="56" spans="1:10" x14ac:dyDescent="0.25">
      <c r="A56">
        <v>7600017935</v>
      </c>
      <c r="B56" t="s">
        <v>243</v>
      </c>
      <c r="C56" t="s">
        <v>242</v>
      </c>
      <c r="D56" t="s">
        <v>241</v>
      </c>
      <c r="E56" s="52" t="s">
        <v>240</v>
      </c>
      <c r="F56" t="s">
        <v>239</v>
      </c>
      <c r="G56">
        <v>550</v>
      </c>
      <c r="H56">
        <v>5010550</v>
      </c>
      <c r="I56" t="s">
        <v>84</v>
      </c>
      <c r="J56" s="49">
        <v>14364</v>
      </c>
    </row>
    <row r="57" spans="1:10" x14ac:dyDescent="0.25">
      <c r="A57">
        <v>7600017935</v>
      </c>
      <c r="B57" t="s">
        <v>243</v>
      </c>
      <c r="C57" t="s">
        <v>242</v>
      </c>
      <c r="D57" t="s">
        <v>241</v>
      </c>
      <c r="E57" s="52" t="s">
        <v>240</v>
      </c>
      <c r="F57" t="s">
        <v>239</v>
      </c>
      <c r="G57">
        <v>560</v>
      </c>
      <c r="H57">
        <v>5010569</v>
      </c>
      <c r="I57" t="s">
        <v>82</v>
      </c>
      <c r="J57" s="49">
        <v>1196</v>
      </c>
    </row>
    <row r="58" spans="1:10" x14ac:dyDescent="0.25">
      <c r="A58">
        <v>7600017935</v>
      </c>
      <c r="B58" t="s">
        <v>243</v>
      </c>
      <c r="C58" t="s">
        <v>242</v>
      </c>
      <c r="D58" t="s">
        <v>241</v>
      </c>
      <c r="E58" s="52" t="s">
        <v>240</v>
      </c>
      <c r="F58" t="s">
        <v>239</v>
      </c>
      <c r="G58">
        <v>570</v>
      </c>
      <c r="H58">
        <v>5010570</v>
      </c>
      <c r="I58" t="s">
        <v>80</v>
      </c>
      <c r="J58" s="49">
        <v>3217</v>
      </c>
    </row>
    <row r="59" spans="1:10" x14ac:dyDescent="0.25">
      <c r="A59">
        <v>7600017935</v>
      </c>
      <c r="B59" t="s">
        <v>243</v>
      </c>
      <c r="C59" t="s">
        <v>242</v>
      </c>
      <c r="D59" t="s">
        <v>241</v>
      </c>
      <c r="E59" s="52" t="s">
        <v>240</v>
      </c>
      <c r="F59" t="s">
        <v>239</v>
      </c>
      <c r="G59">
        <v>580</v>
      </c>
      <c r="H59">
        <v>5010571</v>
      </c>
      <c r="I59" t="s">
        <v>78</v>
      </c>
      <c r="J59" s="49">
        <v>5387</v>
      </c>
    </row>
    <row r="60" spans="1:10" x14ac:dyDescent="0.25">
      <c r="A60">
        <v>7600017935</v>
      </c>
      <c r="B60" t="s">
        <v>243</v>
      </c>
      <c r="C60" t="s">
        <v>242</v>
      </c>
      <c r="D60" t="s">
        <v>241</v>
      </c>
      <c r="E60" s="52" t="s">
        <v>240</v>
      </c>
      <c r="F60" t="s">
        <v>239</v>
      </c>
      <c r="G60">
        <v>590</v>
      </c>
      <c r="H60">
        <v>5010578</v>
      </c>
      <c r="I60" t="s">
        <v>77</v>
      </c>
      <c r="J60" s="49">
        <v>2960</v>
      </c>
    </row>
    <row r="61" spans="1:10" x14ac:dyDescent="0.25">
      <c r="A61">
        <v>7600017935</v>
      </c>
      <c r="B61" t="s">
        <v>243</v>
      </c>
      <c r="C61" t="s">
        <v>242</v>
      </c>
      <c r="D61" t="s">
        <v>241</v>
      </c>
      <c r="E61" s="52" t="s">
        <v>240</v>
      </c>
      <c r="F61" t="s">
        <v>239</v>
      </c>
      <c r="G61">
        <v>600</v>
      </c>
      <c r="H61">
        <v>5010581</v>
      </c>
      <c r="I61" t="s">
        <v>76</v>
      </c>
      <c r="J61" s="49">
        <v>5790</v>
      </c>
    </row>
    <row r="62" spans="1:10" x14ac:dyDescent="0.25">
      <c r="A62">
        <v>7600017935</v>
      </c>
      <c r="B62" t="s">
        <v>243</v>
      </c>
      <c r="C62" t="s">
        <v>242</v>
      </c>
      <c r="D62" t="s">
        <v>241</v>
      </c>
      <c r="E62" s="52" t="s">
        <v>240</v>
      </c>
      <c r="F62" t="s">
        <v>239</v>
      </c>
      <c r="G62">
        <v>610</v>
      </c>
      <c r="H62">
        <v>5010582</v>
      </c>
      <c r="I62" t="s">
        <v>75</v>
      </c>
      <c r="J62" s="49">
        <v>13691</v>
      </c>
    </row>
    <row r="63" spans="1:10" x14ac:dyDescent="0.25">
      <c r="A63">
        <v>7600017935</v>
      </c>
      <c r="B63" t="s">
        <v>243</v>
      </c>
      <c r="C63" t="s">
        <v>242</v>
      </c>
      <c r="D63" t="s">
        <v>241</v>
      </c>
      <c r="E63" s="52" t="s">
        <v>240</v>
      </c>
      <c r="F63" t="s">
        <v>239</v>
      </c>
      <c r="G63">
        <v>620</v>
      </c>
      <c r="H63">
        <v>5011220</v>
      </c>
      <c r="I63" t="s">
        <v>73</v>
      </c>
      <c r="J63" s="49">
        <v>13914</v>
      </c>
    </row>
    <row r="64" spans="1:10" x14ac:dyDescent="0.25">
      <c r="A64">
        <v>7600017935</v>
      </c>
      <c r="B64" t="s">
        <v>243</v>
      </c>
      <c r="C64" t="s">
        <v>242</v>
      </c>
      <c r="D64" t="s">
        <v>241</v>
      </c>
      <c r="E64" s="52" t="s">
        <v>240</v>
      </c>
      <c r="F64" t="s">
        <v>239</v>
      </c>
      <c r="G64">
        <v>630</v>
      </c>
      <c r="H64">
        <v>5013579</v>
      </c>
      <c r="I64" t="s">
        <v>72</v>
      </c>
      <c r="J64" s="49">
        <v>12843</v>
      </c>
    </row>
    <row r="65" spans="1:10" x14ac:dyDescent="0.25">
      <c r="A65">
        <v>7600017935</v>
      </c>
      <c r="B65" t="s">
        <v>243</v>
      </c>
      <c r="C65" t="s">
        <v>242</v>
      </c>
      <c r="D65" t="s">
        <v>241</v>
      </c>
      <c r="E65" s="52" t="s">
        <v>240</v>
      </c>
      <c r="F65" t="s">
        <v>239</v>
      </c>
      <c r="G65">
        <v>640</v>
      </c>
      <c r="H65">
        <v>5013580</v>
      </c>
      <c r="I65" t="s">
        <v>71</v>
      </c>
      <c r="J65" s="49">
        <v>1295</v>
      </c>
    </row>
    <row r="66" spans="1:10" x14ac:dyDescent="0.25">
      <c r="A66">
        <v>7600017935</v>
      </c>
      <c r="B66" t="s">
        <v>243</v>
      </c>
      <c r="C66" t="s">
        <v>242</v>
      </c>
      <c r="D66" t="s">
        <v>241</v>
      </c>
      <c r="E66" s="52" t="s">
        <v>240</v>
      </c>
      <c r="F66" t="s">
        <v>239</v>
      </c>
      <c r="G66">
        <v>650</v>
      </c>
      <c r="H66">
        <v>5013581</v>
      </c>
      <c r="I66" t="s">
        <v>70</v>
      </c>
      <c r="J66" s="49">
        <v>6383</v>
      </c>
    </row>
    <row r="67" spans="1:10" x14ac:dyDescent="0.25">
      <c r="A67">
        <v>7600017935</v>
      </c>
      <c r="B67" t="s">
        <v>243</v>
      </c>
      <c r="C67" t="s">
        <v>242</v>
      </c>
      <c r="D67" t="s">
        <v>241</v>
      </c>
      <c r="E67" s="52" t="s">
        <v>240</v>
      </c>
      <c r="F67" t="s">
        <v>239</v>
      </c>
      <c r="G67">
        <v>660</v>
      </c>
      <c r="H67">
        <v>5013582</v>
      </c>
      <c r="I67" t="s">
        <v>69</v>
      </c>
      <c r="J67" s="49">
        <v>32315</v>
      </c>
    </row>
    <row r="68" spans="1:10" x14ac:dyDescent="0.25">
      <c r="A68">
        <v>7600017935</v>
      </c>
      <c r="B68" t="s">
        <v>243</v>
      </c>
      <c r="C68" t="s">
        <v>242</v>
      </c>
      <c r="D68" t="s">
        <v>241</v>
      </c>
      <c r="E68" s="52" t="s">
        <v>240</v>
      </c>
      <c r="F68" t="s">
        <v>239</v>
      </c>
      <c r="G68">
        <v>670</v>
      </c>
      <c r="H68">
        <v>5013583</v>
      </c>
      <c r="I68" t="s">
        <v>68</v>
      </c>
      <c r="J68" s="49">
        <v>1293</v>
      </c>
    </row>
    <row r="69" spans="1:10" x14ac:dyDescent="0.25">
      <c r="A69">
        <v>7600017935</v>
      </c>
      <c r="B69" t="s">
        <v>243</v>
      </c>
      <c r="C69" t="s">
        <v>242</v>
      </c>
      <c r="D69" t="s">
        <v>241</v>
      </c>
      <c r="E69" s="52" t="s">
        <v>240</v>
      </c>
      <c r="F69" t="s">
        <v>239</v>
      </c>
      <c r="G69">
        <v>680</v>
      </c>
      <c r="H69">
        <v>5013584</v>
      </c>
      <c r="I69" t="s">
        <v>67</v>
      </c>
      <c r="J69" s="49">
        <v>6497</v>
      </c>
    </row>
    <row r="70" spans="1:10" x14ac:dyDescent="0.25">
      <c r="A70">
        <v>7600017935</v>
      </c>
      <c r="B70" t="s">
        <v>243</v>
      </c>
      <c r="C70" t="s">
        <v>242</v>
      </c>
      <c r="D70" t="s">
        <v>241</v>
      </c>
      <c r="E70" s="52" t="s">
        <v>240</v>
      </c>
      <c r="F70" t="s">
        <v>239</v>
      </c>
      <c r="G70">
        <v>690</v>
      </c>
      <c r="H70">
        <v>5013752</v>
      </c>
      <c r="I70" t="s">
        <v>66</v>
      </c>
      <c r="J70" s="49">
        <v>11855</v>
      </c>
    </row>
    <row r="71" spans="1:10" x14ac:dyDescent="0.25">
      <c r="A71">
        <v>7600017935</v>
      </c>
      <c r="B71" t="s">
        <v>243</v>
      </c>
      <c r="C71" t="s">
        <v>242</v>
      </c>
      <c r="D71" t="s">
        <v>241</v>
      </c>
      <c r="E71" s="52" t="s">
        <v>240</v>
      </c>
      <c r="F71" t="s">
        <v>239</v>
      </c>
      <c r="G71">
        <v>700</v>
      </c>
      <c r="H71">
        <v>5013753</v>
      </c>
      <c r="I71" t="s">
        <v>65</v>
      </c>
      <c r="J71" s="49">
        <v>6836</v>
      </c>
    </row>
    <row r="72" spans="1:10" x14ac:dyDescent="0.25">
      <c r="A72">
        <v>7600017935</v>
      </c>
      <c r="B72" t="s">
        <v>243</v>
      </c>
      <c r="C72" t="s">
        <v>242</v>
      </c>
      <c r="D72" t="s">
        <v>241</v>
      </c>
      <c r="E72" s="52" t="s">
        <v>240</v>
      </c>
      <c r="F72" t="s">
        <v>239</v>
      </c>
      <c r="G72">
        <v>710</v>
      </c>
      <c r="H72">
        <v>5013754</v>
      </c>
      <c r="I72" t="s">
        <v>64</v>
      </c>
      <c r="J72" s="49">
        <v>2958</v>
      </c>
    </row>
    <row r="73" spans="1:10" x14ac:dyDescent="0.25">
      <c r="A73">
        <v>7600017935</v>
      </c>
      <c r="B73" t="s">
        <v>243</v>
      </c>
      <c r="C73" t="s">
        <v>242</v>
      </c>
      <c r="D73" t="s">
        <v>241</v>
      </c>
      <c r="E73" s="52" t="s">
        <v>240</v>
      </c>
      <c r="F73" t="s">
        <v>239</v>
      </c>
      <c r="G73">
        <v>720</v>
      </c>
      <c r="H73">
        <v>5013984</v>
      </c>
      <c r="I73" t="s">
        <v>62</v>
      </c>
      <c r="J73" s="49">
        <v>13050</v>
      </c>
    </row>
    <row r="74" spans="1:10" x14ac:dyDescent="0.25">
      <c r="A74">
        <v>7600017935</v>
      </c>
      <c r="B74" t="s">
        <v>243</v>
      </c>
      <c r="C74" t="s">
        <v>242</v>
      </c>
      <c r="D74" t="s">
        <v>241</v>
      </c>
      <c r="E74" s="52" t="s">
        <v>240</v>
      </c>
      <c r="F74" t="s">
        <v>239</v>
      </c>
      <c r="G74">
        <v>730</v>
      </c>
      <c r="H74">
        <v>5013985</v>
      </c>
      <c r="I74" t="s">
        <v>61</v>
      </c>
      <c r="J74" s="49">
        <v>2607</v>
      </c>
    </row>
    <row r="75" spans="1:10" x14ac:dyDescent="0.25">
      <c r="A75">
        <v>7600017935</v>
      </c>
      <c r="B75" t="s">
        <v>243</v>
      </c>
      <c r="C75" t="s">
        <v>242</v>
      </c>
      <c r="D75" t="s">
        <v>241</v>
      </c>
      <c r="E75" s="52" t="s">
        <v>240</v>
      </c>
      <c r="F75" t="s">
        <v>239</v>
      </c>
      <c r="G75">
        <v>740</v>
      </c>
      <c r="H75">
        <v>5013986</v>
      </c>
      <c r="I75" t="s">
        <v>60</v>
      </c>
      <c r="J75" s="49">
        <v>2008</v>
      </c>
    </row>
    <row r="76" spans="1:10" x14ac:dyDescent="0.25">
      <c r="A76">
        <v>7600017935</v>
      </c>
      <c r="B76" t="s">
        <v>243</v>
      </c>
      <c r="C76" t="s">
        <v>242</v>
      </c>
      <c r="D76" t="s">
        <v>241</v>
      </c>
      <c r="E76" s="52" t="s">
        <v>240</v>
      </c>
      <c r="F76" t="s">
        <v>239</v>
      </c>
      <c r="G76">
        <v>750</v>
      </c>
      <c r="H76">
        <v>5014657</v>
      </c>
      <c r="I76" t="s">
        <v>59</v>
      </c>
      <c r="J76" s="49">
        <v>17750</v>
      </c>
    </row>
    <row r="77" spans="1:10" x14ac:dyDescent="0.25">
      <c r="A77">
        <v>7600017935</v>
      </c>
      <c r="B77" t="s">
        <v>243</v>
      </c>
      <c r="C77" t="s">
        <v>242</v>
      </c>
      <c r="D77" t="s">
        <v>241</v>
      </c>
      <c r="E77" s="52" t="s">
        <v>240</v>
      </c>
      <c r="F77" t="s">
        <v>239</v>
      </c>
      <c r="G77">
        <v>760</v>
      </c>
      <c r="H77">
        <v>5015528</v>
      </c>
      <c r="I77" t="s">
        <v>57</v>
      </c>
      <c r="J77" s="49">
        <v>1678</v>
      </c>
    </row>
    <row r="78" spans="1:10" x14ac:dyDescent="0.25">
      <c r="A78">
        <v>7600017935</v>
      </c>
      <c r="B78" t="s">
        <v>243</v>
      </c>
      <c r="C78" t="s">
        <v>242</v>
      </c>
      <c r="D78" t="s">
        <v>241</v>
      </c>
      <c r="E78" s="52" t="s">
        <v>240</v>
      </c>
      <c r="F78" t="s">
        <v>239</v>
      </c>
      <c r="G78">
        <v>770</v>
      </c>
      <c r="H78">
        <v>5015529</v>
      </c>
      <c r="I78" t="s">
        <v>56</v>
      </c>
      <c r="J78" s="49">
        <v>1433</v>
      </c>
    </row>
    <row r="79" spans="1:10" x14ac:dyDescent="0.25">
      <c r="A79">
        <v>7600017935</v>
      </c>
      <c r="B79" t="s">
        <v>243</v>
      </c>
      <c r="C79" t="s">
        <v>242</v>
      </c>
      <c r="D79" t="s">
        <v>241</v>
      </c>
      <c r="E79" s="52" t="s">
        <v>240</v>
      </c>
      <c r="F79" t="s">
        <v>239</v>
      </c>
      <c r="G79">
        <v>780</v>
      </c>
      <c r="H79">
        <v>5015530</v>
      </c>
      <c r="I79" t="s">
        <v>55</v>
      </c>
      <c r="J79" s="49">
        <v>1103</v>
      </c>
    </row>
    <row r="80" spans="1:10" x14ac:dyDescent="0.25">
      <c r="A80">
        <v>7600017935</v>
      </c>
      <c r="B80" t="s">
        <v>243</v>
      </c>
      <c r="C80" t="s">
        <v>242</v>
      </c>
      <c r="D80" t="s">
        <v>241</v>
      </c>
      <c r="E80" s="52" t="s">
        <v>240</v>
      </c>
      <c r="F80" t="s">
        <v>239</v>
      </c>
      <c r="G80">
        <v>790</v>
      </c>
      <c r="H80">
        <v>5015531</v>
      </c>
      <c r="I80" t="s">
        <v>54</v>
      </c>
      <c r="J80" s="49">
        <v>872</v>
      </c>
    </row>
    <row r="81" spans="1:10" x14ac:dyDescent="0.25">
      <c r="A81">
        <v>7600017935</v>
      </c>
      <c r="B81" t="s">
        <v>243</v>
      </c>
      <c r="C81" t="s">
        <v>242</v>
      </c>
      <c r="D81" t="s">
        <v>241</v>
      </c>
      <c r="E81" s="52" t="s">
        <v>240</v>
      </c>
      <c r="F81" t="s">
        <v>239</v>
      </c>
      <c r="G81">
        <v>800</v>
      </c>
      <c r="H81">
        <v>5022604</v>
      </c>
      <c r="I81" t="s">
        <v>49</v>
      </c>
      <c r="J81" s="49">
        <v>348</v>
      </c>
    </row>
    <row r="82" spans="1:10" x14ac:dyDescent="0.25">
      <c r="A82">
        <v>7600017935</v>
      </c>
      <c r="B82" t="s">
        <v>243</v>
      </c>
      <c r="C82" t="s">
        <v>242</v>
      </c>
      <c r="D82" t="s">
        <v>241</v>
      </c>
      <c r="E82" s="52" t="s">
        <v>240</v>
      </c>
      <c r="F82" t="s">
        <v>239</v>
      </c>
      <c r="G82">
        <v>810</v>
      </c>
      <c r="H82">
        <v>5022603</v>
      </c>
      <c r="I82" t="s">
        <v>50</v>
      </c>
      <c r="J82" s="49">
        <v>327</v>
      </c>
    </row>
    <row r="83" spans="1:10" x14ac:dyDescent="0.25">
      <c r="A83">
        <v>7600017935</v>
      </c>
      <c r="B83" s="51">
        <v>44680</v>
      </c>
      <c r="C83" s="51">
        <v>44621</v>
      </c>
      <c r="D83" s="51">
        <v>44926</v>
      </c>
      <c r="E83" s="52" t="s">
        <v>240</v>
      </c>
      <c r="F83" t="s">
        <v>239</v>
      </c>
      <c r="G83">
        <v>820</v>
      </c>
      <c r="H83">
        <v>5022602</v>
      </c>
      <c r="I83" t="s">
        <v>51</v>
      </c>
      <c r="J83" s="49">
        <v>132</v>
      </c>
    </row>
    <row r="84" spans="1:10" x14ac:dyDescent="0.25">
      <c r="A84">
        <v>7600017935</v>
      </c>
      <c r="B84" s="51">
        <v>44680</v>
      </c>
      <c r="C84" s="51">
        <v>44621</v>
      </c>
      <c r="D84" s="51">
        <v>44926</v>
      </c>
      <c r="E84" s="52" t="s">
        <v>240</v>
      </c>
      <c r="F84" t="s">
        <v>239</v>
      </c>
      <c r="G84">
        <v>830</v>
      </c>
      <c r="H84">
        <v>5005586</v>
      </c>
      <c r="I84" t="s">
        <v>231</v>
      </c>
      <c r="J84" s="49">
        <v>1</v>
      </c>
    </row>
    <row r="85" spans="1:10" x14ac:dyDescent="0.25">
      <c r="A85">
        <v>7600017931</v>
      </c>
      <c r="B85" s="51">
        <v>44680</v>
      </c>
      <c r="C85" s="51">
        <v>44621</v>
      </c>
      <c r="D85" s="51">
        <v>44926</v>
      </c>
      <c r="E85" t="s">
        <v>238</v>
      </c>
      <c r="F85" t="s">
        <v>237</v>
      </c>
      <c r="G85">
        <v>10</v>
      </c>
      <c r="H85">
        <v>5035295</v>
      </c>
      <c r="I85" t="s">
        <v>45</v>
      </c>
      <c r="J85" s="49">
        <v>38862</v>
      </c>
    </row>
    <row r="86" spans="1:10" x14ac:dyDescent="0.25">
      <c r="A86">
        <v>7600017931</v>
      </c>
      <c r="B86" s="51">
        <v>44680</v>
      </c>
      <c r="C86" s="51">
        <v>44621</v>
      </c>
      <c r="D86" s="51">
        <v>44926</v>
      </c>
      <c r="E86" t="s">
        <v>238</v>
      </c>
      <c r="F86" t="s">
        <v>237</v>
      </c>
      <c r="G86">
        <v>20</v>
      </c>
      <c r="H86">
        <v>5006962</v>
      </c>
      <c r="I86" t="s">
        <v>139</v>
      </c>
      <c r="J86" s="50">
        <v>500</v>
      </c>
    </row>
    <row r="87" spans="1:10" x14ac:dyDescent="0.25">
      <c r="A87">
        <v>7600017931</v>
      </c>
      <c r="B87" s="51">
        <v>44680</v>
      </c>
      <c r="C87" s="51">
        <v>44621</v>
      </c>
      <c r="D87" s="51">
        <v>44926</v>
      </c>
      <c r="E87" t="s">
        <v>238</v>
      </c>
      <c r="F87" t="s">
        <v>237</v>
      </c>
      <c r="G87">
        <v>30</v>
      </c>
      <c r="H87">
        <v>5006964</v>
      </c>
      <c r="I87" t="s">
        <v>138</v>
      </c>
      <c r="J87" s="49">
        <v>1350</v>
      </c>
    </row>
    <row r="88" spans="1:10" x14ac:dyDescent="0.25">
      <c r="A88">
        <v>7600017931</v>
      </c>
      <c r="B88" s="51">
        <v>44680</v>
      </c>
      <c r="C88" s="51">
        <v>44621</v>
      </c>
      <c r="D88" s="51">
        <v>44926</v>
      </c>
      <c r="E88" t="s">
        <v>238</v>
      </c>
      <c r="F88" t="s">
        <v>237</v>
      </c>
      <c r="G88">
        <v>40</v>
      </c>
      <c r="H88">
        <v>5007007</v>
      </c>
      <c r="I88" t="s">
        <v>137</v>
      </c>
      <c r="J88" s="50">
        <v>0.4</v>
      </c>
    </row>
    <row r="89" spans="1:10" x14ac:dyDescent="0.25">
      <c r="A89">
        <v>7600017931</v>
      </c>
      <c r="B89" s="51">
        <v>44680</v>
      </c>
      <c r="C89" s="51">
        <v>44621</v>
      </c>
      <c r="D89" s="51">
        <v>44926</v>
      </c>
      <c r="E89" t="s">
        <v>238</v>
      </c>
      <c r="F89" t="s">
        <v>237</v>
      </c>
      <c r="G89">
        <v>50</v>
      </c>
      <c r="H89">
        <v>5007020</v>
      </c>
      <c r="I89" t="s">
        <v>136</v>
      </c>
      <c r="J89" s="50">
        <v>553</v>
      </c>
    </row>
    <row r="90" spans="1:10" x14ac:dyDescent="0.25">
      <c r="A90">
        <v>7600017931</v>
      </c>
      <c r="B90" s="51">
        <v>44680</v>
      </c>
      <c r="C90" s="51">
        <v>44621</v>
      </c>
      <c r="D90" s="51">
        <v>44926</v>
      </c>
      <c r="E90" t="s">
        <v>238</v>
      </c>
      <c r="F90" t="s">
        <v>237</v>
      </c>
      <c r="G90">
        <v>60</v>
      </c>
      <c r="H90">
        <v>5007021</v>
      </c>
      <c r="I90" t="s">
        <v>135</v>
      </c>
      <c r="J90" s="49">
        <v>1202</v>
      </c>
    </row>
    <row r="91" spans="1:10" x14ac:dyDescent="0.25">
      <c r="A91">
        <v>7600017931</v>
      </c>
      <c r="B91" s="51">
        <v>44680</v>
      </c>
      <c r="C91" s="51">
        <v>44621</v>
      </c>
      <c r="D91" s="51">
        <v>44926</v>
      </c>
      <c r="E91" t="s">
        <v>238</v>
      </c>
      <c r="F91" t="s">
        <v>237</v>
      </c>
      <c r="G91">
        <v>70</v>
      </c>
      <c r="H91">
        <v>5007022</v>
      </c>
      <c r="I91" t="s">
        <v>134</v>
      </c>
      <c r="J91" s="49">
        <v>4223</v>
      </c>
    </row>
    <row r="92" spans="1:10" x14ac:dyDescent="0.25">
      <c r="A92">
        <v>7600017931</v>
      </c>
      <c r="B92" s="51">
        <v>44680</v>
      </c>
      <c r="C92" s="51">
        <v>44621</v>
      </c>
      <c r="D92" s="51">
        <v>44926</v>
      </c>
      <c r="E92" t="s">
        <v>238</v>
      </c>
      <c r="F92" t="s">
        <v>237</v>
      </c>
      <c r="G92">
        <v>80</v>
      </c>
      <c r="H92">
        <v>5007025</v>
      </c>
      <c r="I92" t="s">
        <v>133</v>
      </c>
      <c r="J92" s="50">
        <v>0.75</v>
      </c>
    </row>
    <row r="93" spans="1:10" x14ac:dyDescent="0.25">
      <c r="A93">
        <v>7600017931</v>
      </c>
      <c r="B93" s="51">
        <v>44680</v>
      </c>
      <c r="C93" s="51">
        <v>44621</v>
      </c>
      <c r="D93" s="51">
        <v>44926</v>
      </c>
      <c r="E93" t="s">
        <v>238</v>
      </c>
      <c r="F93" t="s">
        <v>237</v>
      </c>
      <c r="G93">
        <v>90</v>
      </c>
      <c r="H93">
        <v>5007031</v>
      </c>
      <c r="I93" t="s">
        <v>132</v>
      </c>
      <c r="J93" s="50">
        <v>0.7</v>
      </c>
    </row>
    <row r="94" spans="1:10" x14ac:dyDescent="0.25">
      <c r="A94">
        <v>7600017931</v>
      </c>
      <c r="B94" s="51">
        <v>44680</v>
      </c>
      <c r="C94" s="51">
        <v>44621</v>
      </c>
      <c r="D94" s="51">
        <v>44926</v>
      </c>
      <c r="E94" t="s">
        <v>238</v>
      </c>
      <c r="F94" t="s">
        <v>237</v>
      </c>
      <c r="G94">
        <v>100</v>
      </c>
      <c r="H94">
        <v>5020372</v>
      </c>
      <c r="I94" t="s">
        <v>6</v>
      </c>
      <c r="J94" s="50">
        <v>1</v>
      </c>
    </row>
    <row r="95" spans="1:10" x14ac:dyDescent="0.25">
      <c r="A95">
        <v>7600017931</v>
      </c>
      <c r="B95" s="51">
        <v>44680</v>
      </c>
      <c r="C95" s="51">
        <v>44621</v>
      </c>
      <c r="D95" s="51">
        <v>44926</v>
      </c>
      <c r="E95" t="s">
        <v>238</v>
      </c>
      <c r="F95" t="s">
        <v>237</v>
      </c>
      <c r="G95">
        <v>110</v>
      </c>
      <c r="H95">
        <v>5007436</v>
      </c>
      <c r="I95" t="s">
        <v>131</v>
      </c>
      <c r="J95" s="50">
        <v>938</v>
      </c>
    </row>
    <row r="96" spans="1:10" x14ac:dyDescent="0.25">
      <c r="A96">
        <v>7600017931</v>
      </c>
      <c r="B96" s="51">
        <v>44680</v>
      </c>
      <c r="C96" s="51">
        <v>44621</v>
      </c>
      <c r="D96" s="51">
        <v>44926</v>
      </c>
      <c r="E96" t="s">
        <v>238</v>
      </c>
      <c r="F96" t="s">
        <v>237</v>
      </c>
      <c r="G96">
        <v>120</v>
      </c>
      <c r="H96">
        <v>5007437</v>
      </c>
      <c r="I96" t="s">
        <v>130</v>
      </c>
      <c r="J96" s="50">
        <v>486</v>
      </c>
    </row>
    <row r="97" spans="1:10" x14ac:dyDescent="0.25">
      <c r="A97">
        <v>7600017931</v>
      </c>
      <c r="B97" s="51">
        <v>44680</v>
      </c>
      <c r="C97" s="51">
        <v>44621</v>
      </c>
      <c r="D97" s="51">
        <v>44926</v>
      </c>
      <c r="E97" t="s">
        <v>238</v>
      </c>
      <c r="F97" t="s">
        <v>237</v>
      </c>
      <c r="G97">
        <v>130</v>
      </c>
      <c r="H97">
        <v>5007438</v>
      </c>
      <c r="I97" t="s">
        <v>129</v>
      </c>
      <c r="J97" s="49">
        <v>15078</v>
      </c>
    </row>
    <row r="98" spans="1:10" x14ac:dyDescent="0.25">
      <c r="A98">
        <v>7600017931</v>
      </c>
      <c r="B98" s="51">
        <v>44680</v>
      </c>
      <c r="C98" s="51">
        <v>44621</v>
      </c>
      <c r="D98" s="51">
        <v>44926</v>
      </c>
      <c r="E98" t="s">
        <v>238</v>
      </c>
      <c r="F98" t="s">
        <v>237</v>
      </c>
      <c r="G98">
        <v>140</v>
      </c>
      <c r="H98">
        <v>5022605</v>
      </c>
      <c r="I98" t="s">
        <v>47</v>
      </c>
      <c r="J98" s="49">
        <v>1112</v>
      </c>
    </row>
    <row r="99" spans="1:10" x14ac:dyDescent="0.25">
      <c r="A99">
        <v>7600017931</v>
      </c>
      <c r="B99" s="51">
        <v>44680</v>
      </c>
      <c r="C99" s="51">
        <v>44621</v>
      </c>
      <c r="D99" s="51">
        <v>44926</v>
      </c>
      <c r="E99" t="s">
        <v>238</v>
      </c>
      <c r="F99" t="s">
        <v>237</v>
      </c>
      <c r="G99">
        <v>150</v>
      </c>
      <c r="H99">
        <v>5007936</v>
      </c>
      <c r="I99" t="s">
        <v>128</v>
      </c>
      <c r="J99" s="50">
        <v>666</v>
      </c>
    </row>
    <row r="100" spans="1:10" x14ac:dyDescent="0.25">
      <c r="A100">
        <v>7600017931</v>
      </c>
      <c r="B100" s="51">
        <v>44680</v>
      </c>
      <c r="C100" s="51">
        <v>44621</v>
      </c>
      <c r="D100" s="51">
        <v>44926</v>
      </c>
      <c r="E100" t="s">
        <v>238</v>
      </c>
      <c r="F100" t="s">
        <v>237</v>
      </c>
      <c r="G100">
        <v>160</v>
      </c>
      <c r="H100">
        <v>5007938</v>
      </c>
      <c r="I100" t="s">
        <v>127</v>
      </c>
      <c r="J100" s="50">
        <v>288</v>
      </c>
    </row>
    <row r="101" spans="1:10" x14ac:dyDescent="0.25">
      <c r="A101">
        <v>7600017931</v>
      </c>
      <c r="B101" s="51">
        <v>44680</v>
      </c>
      <c r="C101" s="51">
        <v>44621</v>
      </c>
      <c r="D101" s="51">
        <v>44926</v>
      </c>
      <c r="E101" t="s">
        <v>238</v>
      </c>
      <c r="F101" t="s">
        <v>237</v>
      </c>
      <c r="G101">
        <v>170</v>
      </c>
      <c r="H101">
        <v>5007939</v>
      </c>
      <c r="I101" t="s">
        <v>126</v>
      </c>
      <c r="J101" s="50">
        <v>386</v>
      </c>
    </row>
    <row r="102" spans="1:10" x14ac:dyDescent="0.25">
      <c r="A102">
        <v>7600017931</v>
      </c>
      <c r="B102" s="51">
        <v>44680</v>
      </c>
      <c r="C102" s="51">
        <v>44621</v>
      </c>
      <c r="D102" s="51">
        <v>44926</v>
      </c>
      <c r="E102" t="s">
        <v>238</v>
      </c>
      <c r="F102" t="s">
        <v>237</v>
      </c>
      <c r="G102">
        <v>180</v>
      </c>
      <c r="H102">
        <v>5007940</v>
      </c>
      <c r="I102" t="s">
        <v>125</v>
      </c>
      <c r="J102" s="50">
        <v>477</v>
      </c>
    </row>
    <row r="103" spans="1:10" x14ac:dyDescent="0.25">
      <c r="A103">
        <v>7600017931</v>
      </c>
      <c r="B103" s="51">
        <v>44680</v>
      </c>
      <c r="C103" s="51">
        <v>44621</v>
      </c>
      <c r="D103" s="51">
        <v>44926</v>
      </c>
      <c r="E103" t="s">
        <v>238</v>
      </c>
      <c r="F103" t="s">
        <v>237</v>
      </c>
      <c r="G103">
        <v>190</v>
      </c>
      <c r="H103">
        <v>5022744</v>
      </c>
      <c r="I103" t="s">
        <v>52</v>
      </c>
      <c r="J103" s="50">
        <v>978</v>
      </c>
    </row>
    <row r="104" spans="1:10" x14ac:dyDescent="0.25">
      <c r="A104">
        <v>7600017931</v>
      </c>
      <c r="B104" s="51">
        <v>44680</v>
      </c>
      <c r="C104" s="51">
        <v>44621</v>
      </c>
      <c r="D104" s="51">
        <v>44926</v>
      </c>
      <c r="E104" t="s">
        <v>238</v>
      </c>
      <c r="F104" t="s">
        <v>237</v>
      </c>
      <c r="G104">
        <v>200</v>
      </c>
      <c r="H104">
        <v>5035294</v>
      </c>
      <c r="I104" t="s">
        <v>44</v>
      </c>
      <c r="J104" s="49">
        <v>29894</v>
      </c>
    </row>
    <row r="105" spans="1:10" x14ac:dyDescent="0.25">
      <c r="A105">
        <v>7600017931</v>
      </c>
      <c r="B105" s="51">
        <v>44680</v>
      </c>
      <c r="C105" s="51">
        <v>44621</v>
      </c>
      <c r="D105" s="51">
        <v>44926</v>
      </c>
      <c r="E105" t="s">
        <v>238</v>
      </c>
      <c r="F105" t="s">
        <v>237</v>
      </c>
      <c r="G105">
        <v>210</v>
      </c>
      <c r="H105">
        <v>5022743</v>
      </c>
      <c r="I105" t="s">
        <v>53</v>
      </c>
      <c r="J105" s="50">
        <v>746</v>
      </c>
    </row>
    <row r="106" spans="1:10" x14ac:dyDescent="0.25">
      <c r="A106">
        <v>7600017931</v>
      </c>
      <c r="B106" s="51">
        <v>44680</v>
      </c>
      <c r="C106" s="51">
        <v>44621</v>
      </c>
      <c r="D106" s="51">
        <v>44926</v>
      </c>
      <c r="E106" t="s">
        <v>238</v>
      </c>
      <c r="F106" t="s">
        <v>237</v>
      </c>
      <c r="G106">
        <v>220</v>
      </c>
      <c r="H106">
        <v>5008280</v>
      </c>
      <c r="I106" t="s">
        <v>123</v>
      </c>
      <c r="J106" s="50">
        <v>650</v>
      </c>
    </row>
    <row r="107" spans="1:10" x14ac:dyDescent="0.25">
      <c r="A107">
        <v>7600017931</v>
      </c>
      <c r="B107" s="51">
        <v>44680</v>
      </c>
      <c r="C107" s="51">
        <v>44621</v>
      </c>
      <c r="D107" s="51">
        <v>44926</v>
      </c>
      <c r="E107" t="s">
        <v>238</v>
      </c>
      <c r="F107" t="s">
        <v>237</v>
      </c>
      <c r="G107">
        <v>230</v>
      </c>
      <c r="H107">
        <v>5008281</v>
      </c>
      <c r="I107" t="s">
        <v>122</v>
      </c>
      <c r="J107" s="49">
        <v>1266</v>
      </c>
    </row>
    <row r="108" spans="1:10" x14ac:dyDescent="0.25">
      <c r="A108">
        <v>7600017931</v>
      </c>
      <c r="B108" s="51">
        <v>44680</v>
      </c>
      <c r="C108" s="51">
        <v>44621</v>
      </c>
      <c r="D108" s="51">
        <v>44926</v>
      </c>
      <c r="E108" t="s">
        <v>238</v>
      </c>
      <c r="F108" t="s">
        <v>237</v>
      </c>
      <c r="G108">
        <v>240</v>
      </c>
      <c r="H108">
        <v>5008282</v>
      </c>
      <c r="I108" t="s">
        <v>121</v>
      </c>
      <c r="J108" s="50">
        <v>267</v>
      </c>
    </row>
    <row r="109" spans="1:10" x14ac:dyDescent="0.25">
      <c r="A109">
        <v>7600017931</v>
      </c>
      <c r="B109" s="51">
        <v>44680</v>
      </c>
      <c r="C109" s="51">
        <v>44621</v>
      </c>
      <c r="D109" s="51">
        <v>44926</v>
      </c>
      <c r="E109" t="s">
        <v>238</v>
      </c>
      <c r="F109" t="s">
        <v>237</v>
      </c>
      <c r="G109">
        <v>250</v>
      </c>
      <c r="H109">
        <v>5008283</v>
      </c>
      <c r="I109" t="s">
        <v>120</v>
      </c>
      <c r="J109" s="50">
        <v>133</v>
      </c>
    </row>
    <row r="110" spans="1:10" x14ac:dyDescent="0.25">
      <c r="A110">
        <v>7600017931</v>
      </c>
      <c r="B110" s="51">
        <v>44680</v>
      </c>
      <c r="C110" s="51">
        <v>44621</v>
      </c>
      <c r="D110" s="51">
        <v>44926</v>
      </c>
      <c r="E110" t="s">
        <v>238</v>
      </c>
      <c r="F110" t="s">
        <v>237</v>
      </c>
      <c r="G110">
        <v>260</v>
      </c>
      <c r="H110">
        <v>5008284</v>
      </c>
      <c r="I110" t="s">
        <v>119</v>
      </c>
      <c r="J110" s="50">
        <v>267</v>
      </c>
    </row>
    <row r="111" spans="1:10" x14ac:dyDescent="0.25">
      <c r="A111">
        <v>7600017931</v>
      </c>
      <c r="B111" s="51">
        <v>44680</v>
      </c>
      <c r="C111" s="51">
        <v>44621</v>
      </c>
      <c r="D111" s="51">
        <v>44926</v>
      </c>
      <c r="E111" t="s">
        <v>238</v>
      </c>
      <c r="F111" t="s">
        <v>237</v>
      </c>
      <c r="G111">
        <v>270</v>
      </c>
      <c r="H111">
        <v>5008285</v>
      </c>
      <c r="I111" t="s">
        <v>118</v>
      </c>
      <c r="J111" s="50">
        <v>199</v>
      </c>
    </row>
    <row r="112" spans="1:10" x14ac:dyDescent="0.25">
      <c r="A112">
        <v>7600017931</v>
      </c>
      <c r="B112" s="51">
        <v>44680</v>
      </c>
      <c r="C112" s="51">
        <v>44621</v>
      </c>
      <c r="D112" s="51">
        <v>44926</v>
      </c>
      <c r="E112" t="s">
        <v>238</v>
      </c>
      <c r="F112" t="s">
        <v>237</v>
      </c>
      <c r="G112">
        <v>280</v>
      </c>
      <c r="H112">
        <v>5008286</v>
      </c>
      <c r="I112" t="s">
        <v>117</v>
      </c>
      <c r="J112" s="50">
        <v>290</v>
      </c>
    </row>
    <row r="113" spans="1:10" x14ac:dyDescent="0.25">
      <c r="A113">
        <v>7600017931</v>
      </c>
      <c r="B113" s="51">
        <v>44680</v>
      </c>
      <c r="C113" s="51">
        <v>44621</v>
      </c>
      <c r="D113" s="51">
        <v>44926</v>
      </c>
      <c r="E113" t="s">
        <v>238</v>
      </c>
      <c r="F113" t="s">
        <v>237</v>
      </c>
      <c r="G113">
        <v>290</v>
      </c>
      <c r="H113">
        <v>5008287</v>
      </c>
      <c r="I113" t="s">
        <v>116</v>
      </c>
      <c r="J113" s="50">
        <v>100</v>
      </c>
    </row>
    <row r="114" spans="1:10" x14ac:dyDescent="0.25">
      <c r="A114">
        <v>7600017931</v>
      </c>
      <c r="B114" s="51">
        <v>44680</v>
      </c>
      <c r="C114" s="51">
        <v>44621</v>
      </c>
      <c r="D114" s="51">
        <v>44926</v>
      </c>
      <c r="E114" t="s">
        <v>238</v>
      </c>
      <c r="F114" t="s">
        <v>237</v>
      </c>
      <c r="G114">
        <v>300</v>
      </c>
      <c r="H114">
        <v>5008288</v>
      </c>
      <c r="I114" t="s">
        <v>115</v>
      </c>
      <c r="J114" s="49">
        <v>3241</v>
      </c>
    </row>
    <row r="115" spans="1:10" x14ac:dyDescent="0.25">
      <c r="A115">
        <v>7600017931</v>
      </c>
      <c r="B115" s="51">
        <v>44680</v>
      </c>
      <c r="C115" s="51">
        <v>44621</v>
      </c>
      <c r="D115" s="51">
        <v>44926</v>
      </c>
      <c r="E115" t="s">
        <v>238</v>
      </c>
      <c r="F115" t="s">
        <v>237</v>
      </c>
      <c r="G115">
        <v>310</v>
      </c>
      <c r="H115">
        <v>5009028</v>
      </c>
      <c r="I115" t="s">
        <v>114</v>
      </c>
      <c r="J115" s="49">
        <v>1682</v>
      </c>
    </row>
    <row r="116" spans="1:10" x14ac:dyDescent="0.25">
      <c r="A116">
        <v>7600017931</v>
      </c>
      <c r="B116" s="51">
        <v>44680</v>
      </c>
      <c r="C116" s="51">
        <v>44621</v>
      </c>
      <c r="D116" s="51">
        <v>44926</v>
      </c>
      <c r="E116" t="s">
        <v>238</v>
      </c>
      <c r="F116" t="s">
        <v>237</v>
      </c>
      <c r="G116">
        <v>320</v>
      </c>
      <c r="H116">
        <v>5009043</v>
      </c>
      <c r="I116" t="s">
        <v>113</v>
      </c>
      <c r="J116" s="49">
        <v>3042</v>
      </c>
    </row>
    <row r="117" spans="1:10" x14ac:dyDescent="0.25">
      <c r="A117">
        <v>7600017931</v>
      </c>
      <c r="B117" s="51">
        <v>44680</v>
      </c>
      <c r="C117" s="51">
        <v>44621</v>
      </c>
      <c r="D117" s="51">
        <v>44926</v>
      </c>
      <c r="E117" t="s">
        <v>238</v>
      </c>
      <c r="F117" t="s">
        <v>237</v>
      </c>
      <c r="G117">
        <v>330</v>
      </c>
      <c r="H117">
        <v>5009050</v>
      </c>
      <c r="I117" t="s">
        <v>112</v>
      </c>
      <c r="J117" s="49">
        <v>2894</v>
      </c>
    </row>
    <row r="118" spans="1:10" x14ac:dyDescent="0.25">
      <c r="A118">
        <v>7600017931</v>
      </c>
      <c r="B118" s="51">
        <v>44680</v>
      </c>
      <c r="C118" s="51">
        <v>44621</v>
      </c>
      <c r="D118" s="51">
        <v>44926</v>
      </c>
      <c r="E118" t="s">
        <v>238</v>
      </c>
      <c r="F118" t="s">
        <v>237</v>
      </c>
      <c r="G118">
        <v>340</v>
      </c>
      <c r="H118">
        <v>5009152</v>
      </c>
      <c r="I118" t="s">
        <v>109</v>
      </c>
      <c r="J118" s="49">
        <v>2892</v>
      </c>
    </row>
    <row r="119" spans="1:10" x14ac:dyDescent="0.25">
      <c r="A119">
        <v>7600017931</v>
      </c>
      <c r="B119" s="51">
        <v>44680</v>
      </c>
      <c r="C119" s="51">
        <v>44621</v>
      </c>
      <c r="D119" s="51">
        <v>44926</v>
      </c>
      <c r="E119" t="s">
        <v>238</v>
      </c>
      <c r="F119" t="s">
        <v>237</v>
      </c>
      <c r="G119">
        <v>350</v>
      </c>
      <c r="H119">
        <v>5009222</v>
      </c>
      <c r="I119" t="s">
        <v>108</v>
      </c>
      <c r="J119" s="50">
        <v>954</v>
      </c>
    </row>
    <row r="120" spans="1:10" x14ac:dyDescent="0.25">
      <c r="A120">
        <v>7600017931</v>
      </c>
      <c r="B120" s="51">
        <v>44680</v>
      </c>
      <c r="C120" s="51">
        <v>44621</v>
      </c>
      <c r="D120" s="51">
        <v>44926</v>
      </c>
      <c r="E120" t="s">
        <v>238</v>
      </c>
      <c r="F120" t="s">
        <v>237</v>
      </c>
      <c r="G120">
        <v>360</v>
      </c>
      <c r="H120">
        <v>5010334</v>
      </c>
      <c r="I120" t="s">
        <v>106</v>
      </c>
      <c r="J120" s="49">
        <v>7468</v>
      </c>
    </row>
    <row r="121" spans="1:10" x14ac:dyDescent="0.25">
      <c r="A121">
        <v>7600017931</v>
      </c>
      <c r="B121" s="51">
        <v>44680</v>
      </c>
      <c r="C121" s="51">
        <v>44621</v>
      </c>
      <c r="D121" s="51">
        <v>44926</v>
      </c>
      <c r="E121" t="s">
        <v>238</v>
      </c>
      <c r="F121" t="s">
        <v>237</v>
      </c>
      <c r="G121">
        <v>370</v>
      </c>
      <c r="H121">
        <v>5010335</v>
      </c>
      <c r="I121" t="s">
        <v>102</v>
      </c>
      <c r="J121" s="49">
        <v>5110</v>
      </c>
    </row>
    <row r="122" spans="1:10" x14ac:dyDescent="0.25">
      <c r="A122">
        <v>7600017931</v>
      </c>
      <c r="B122" s="51">
        <v>44680</v>
      </c>
      <c r="C122" s="51">
        <v>44621</v>
      </c>
      <c r="D122" s="51">
        <v>44926</v>
      </c>
      <c r="E122" t="s">
        <v>238</v>
      </c>
      <c r="F122" t="s">
        <v>237</v>
      </c>
      <c r="G122">
        <v>380</v>
      </c>
      <c r="H122">
        <v>5010336</v>
      </c>
      <c r="I122" t="s">
        <v>101</v>
      </c>
      <c r="J122" s="49">
        <v>3179</v>
      </c>
    </row>
    <row r="123" spans="1:10" x14ac:dyDescent="0.25">
      <c r="A123">
        <v>7600017931</v>
      </c>
      <c r="B123" s="51">
        <v>44680</v>
      </c>
      <c r="C123" s="51">
        <v>44621</v>
      </c>
      <c r="D123" s="51">
        <v>44926</v>
      </c>
      <c r="E123" t="s">
        <v>238</v>
      </c>
      <c r="F123" t="s">
        <v>237</v>
      </c>
      <c r="G123">
        <v>390</v>
      </c>
      <c r="H123">
        <v>5010337</v>
      </c>
      <c r="I123" t="s">
        <v>100</v>
      </c>
      <c r="J123" s="49">
        <v>2444</v>
      </c>
    </row>
    <row r="124" spans="1:10" x14ac:dyDescent="0.25">
      <c r="A124">
        <v>7600017931</v>
      </c>
      <c r="B124" s="51">
        <v>44680</v>
      </c>
      <c r="C124" s="51">
        <v>44621</v>
      </c>
      <c r="D124" s="51">
        <v>44926</v>
      </c>
      <c r="E124" t="s">
        <v>238</v>
      </c>
      <c r="F124" t="s">
        <v>237</v>
      </c>
      <c r="G124">
        <v>400</v>
      </c>
      <c r="H124">
        <v>5010338</v>
      </c>
      <c r="I124" t="s">
        <v>99</v>
      </c>
      <c r="J124" s="49">
        <v>1947</v>
      </c>
    </row>
    <row r="125" spans="1:10" x14ac:dyDescent="0.25">
      <c r="A125">
        <v>7600017931</v>
      </c>
      <c r="B125" s="51">
        <v>44680</v>
      </c>
      <c r="C125" s="51">
        <v>44621</v>
      </c>
      <c r="D125" s="51">
        <v>44926</v>
      </c>
      <c r="E125" t="s">
        <v>238</v>
      </c>
      <c r="F125" t="s">
        <v>237</v>
      </c>
      <c r="G125">
        <v>410</v>
      </c>
      <c r="H125">
        <v>5010340</v>
      </c>
      <c r="I125" t="s">
        <v>98</v>
      </c>
      <c r="J125" s="49">
        <v>8372</v>
      </c>
    </row>
    <row r="126" spans="1:10" x14ac:dyDescent="0.25">
      <c r="A126">
        <v>7600017931</v>
      </c>
      <c r="B126" s="51">
        <v>44680</v>
      </c>
      <c r="C126" s="51">
        <v>44621</v>
      </c>
      <c r="D126" s="51">
        <v>44926</v>
      </c>
      <c r="E126" t="s">
        <v>238</v>
      </c>
      <c r="F126" t="s">
        <v>237</v>
      </c>
      <c r="G126">
        <v>420</v>
      </c>
      <c r="H126">
        <v>5010341</v>
      </c>
      <c r="I126" t="s">
        <v>97</v>
      </c>
      <c r="J126" s="49">
        <v>3969</v>
      </c>
    </row>
    <row r="127" spans="1:10" x14ac:dyDescent="0.25">
      <c r="A127">
        <v>7600017931</v>
      </c>
      <c r="B127" s="51">
        <v>44680</v>
      </c>
      <c r="C127" s="51">
        <v>44621</v>
      </c>
      <c r="D127" s="51">
        <v>44926</v>
      </c>
      <c r="E127" t="s">
        <v>238</v>
      </c>
      <c r="F127" t="s">
        <v>237</v>
      </c>
      <c r="G127">
        <v>430</v>
      </c>
      <c r="H127">
        <v>5010476</v>
      </c>
      <c r="I127" t="s">
        <v>96</v>
      </c>
      <c r="J127" s="49">
        <v>3810</v>
      </c>
    </row>
    <row r="128" spans="1:10" x14ac:dyDescent="0.25">
      <c r="A128">
        <v>7600017931</v>
      </c>
      <c r="B128" s="51">
        <v>44680</v>
      </c>
      <c r="C128" s="51">
        <v>44621</v>
      </c>
      <c r="D128" s="51">
        <v>44926</v>
      </c>
      <c r="E128" t="s">
        <v>238</v>
      </c>
      <c r="F128" t="s">
        <v>237</v>
      </c>
      <c r="G128">
        <v>440</v>
      </c>
      <c r="H128">
        <v>5010488</v>
      </c>
      <c r="I128" t="s">
        <v>95</v>
      </c>
      <c r="J128" s="49">
        <v>3099</v>
      </c>
    </row>
    <row r="129" spans="1:10" x14ac:dyDescent="0.25">
      <c r="A129">
        <v>7600017931</v>
      </c>
      <c r="B129" s="51">
        <v>44680</v>
      </c>
      <c r="C129" s="51">
        <v>44621</v>
      </c>
      <c r="D129" s="51">
        <v>44926</v>
      </c>
      <c r="E129" t="s">
        <v>238</v>
      </c>
      <c r="F129" t="s">
        <v>237</v>
      </c>
      <c r="G129">
        <v>450</v>
      </c>
      <c r="H129">
        <v>5010489</v>
      </c>
      <c r="I129" t="s">
        <v>94</v>
      </c>
      <c r="J129" s="49">
        <v>1560</v>
      </c>
    </row>
    <row r="130" spans="1:10" x14ac:dyDescent="0.25">
      <c r="A130">
        <v>7600017931</v>
      </c>
      <c r="B130" s="51">
        <v>44680</v>
      </c>
      <c r="C130" s="51">
        <v>44621</v>
      </c>
      <c r="D130" s="51">
        <v>44926</v>
      </c>
      <c r="E130" t="s">
        <v>238</v>
      </c>
      <c r="F130" t="s">
        <v>237</v>
      </c>
      <c r="G130">
        <v>460</v>
      </c>
      <c r="H130">
        <v>5010501</v>
      </c>
      <c r="I130" t="s">
        <v>93</v>
      </c>
      <c r="J130" s="49">
        <v>2841</v>
      </c>
    </row>
    <row r="131" spans="1:10" x14ac:dyDescent="0.25">
      <c r="A131">
        <v>7600017931</v>
      </c>
      <c r="B131" s="51">
        <v>44680</v>
      </c>
      <c r="C131" s="51">
        <v>44621</v>
      </c>
      <c r="D131" s="51">
        <v>44926</v>
      </c>
      <c r="E131" t="s">
        <v>238</v>
      </c>
      <c r="F131" t="s">
        <v>237</v>
      </c>
      <c r="G131">
        <v>470</v>
      </c>
      <c r="H131">
        <v>5010503</v>
      </c>
      <c r="I131" t="s">
        <v>92</v>
      </c>
      <c r="J131" s="49">
        <v>2320</v>
      </c>
    </row>
    <row r="132" spans="1:10" x14ac:dyDescent="0.25">
      <c r="A132">
        <v>7600017931</v>
      </c>
      <c r="B132" s="51">
        <v>44680</v>
      </c>
      <c r="C132" s="51">
        <v>44621</v>
      </c>
      <c r="D132" s="51">
        <v>44926</v>
      </c>
      <c r="E132" t="s">
        <v>238</v>
      </c>
      <c r="F132" t="s">
        <v>237</v>
      </c>
      <c r="G132">
        <v>480</v>
      </c>
      <c r="H132">
        <v>5010530</v>
      </c>
      <c r="I132" t="s">
        <v>91</v>
      </c>
      <c r="J132" s="49">
        <v>23352</v>
      </c>
    </row>
    <row r="133" spans="1:10" x14ac:dyDescent="0.25">
      <c r="A133">
        <v>7600017931</v>
      </c>
      <c r="B133" s="51">
        <v>44680</v>
      </c>
      <c r="C133" s="51">
        <v>44621</v>
      </c>
      <c r="D133" s="51">
        <v>44926</v>
      </c>
      <c r="E133" t="s">
        <v>238</v>
      </c>
      <c r="F133" t="s">
        <v>237</v>
      </c>
      <c r="G133">
        <v>490</v>
      </c>
      <c r="H133">
        <v>5010544</v>
      </c>
      <c r="I133" t="s">
        <v>90</v>
      </c>
      <c r="J133" s="49">
        <v>7125</v>
      </c>
    </row>
    <row r="134" spans="1:10" x14ac:dyDescent="0.25">
      <c r="A134">
        <v>7600017931</v>
      </c>
      <c r="B134" s="51">
        <v>44680</v>
      </c>
      <c r="C134" s="51">
        <v>44621</v>
      </c>
      <c r="D134" s="51">
        <v>44926</v>
      </c>
      <c r="E134" t="s">
        <v>238</v>
      </c>
      <c r="F134" t="s">
        <v>237</v>
      </c>
      <c r="G134">
        <v>500</v>
      </c>
      <c r="H134">
        <v>5010545</v>
      </c>
      <c r="I134" t="s">
        <v>89</v>
      </c>
      <c r="J134" s="49">
        <v>7194</v>
      </c>
    </row>
    <row r="135" spans="1:10" x14ac:dyDescent="0.25">
      <c r="A135">
        <v>7600017931</v>
      </c>
      <c r="B135" s="51">
        <v>44680</v>
      </c>
      <c r="C135" s="51">
        <v>44621</v>
      </c>
      <c r="D135" s="51">
        <v>44926</v>
      </c>
      <c r="E135" t="s">
        <v>238</v>
      </c>
      <c r="F135" t="s">
        <v>237</v>
      </c>
      <c r="G135">
        <v>510</v>
      </c>
      <c r="H135">
        <v>5010546</v>
      </c>
      <c r="I135" t="s">
        <v>88</v>
      </c>
      <c r="J135" s="49">
        <v>17482</v>
      </c>
    </row>
    <row r="136" spans="1:10" x14ac:dyDescent="0.25">
      <c r="A136">
        <v>7600017931</v>
      </c>
      <c r="B136" s="51">
        <v>44680</v>
      </c>
      <c r="C136" s="51">
        <v>44621</v>
      </c>
      <c r="D136" s="51">
        <v>44926</v>
      </c>
      <c r="E136" t="s">
        <v>238</v>
      </c>
      <c r="F136" t="s">
        <v>237</v>
      </c>
      <c r="G136">
        <v>520</v>
      </c>
      <c r="H136">
        <v>5010547</v>
      </c>
      <c r="I136" t="s">
        <v>87</v>
      </c>
      <c r="J136" s="49">
        <v>9134</v>
      </c>
    </row>
    <row r="137" spans="1:10" x14ac:dyDescent="0.25">
      <c r="A137">
        <v>7600017931</v>
      </c>
      <c r="B137" s="51">
        <v>44680</v>
      </c>
      <c r="C137" s="51">
        <v>44621</v>
      </c>
      <c r="D137" s="51">
        <v>44926</v>
      </c>
      <c r="E137" t="s">
        <v>238</v>
      </c>
      <c r="F137" t="s">
        <v>237</v>
      </c>
      <c r="G137">
        <v>530</v>
      </c>
      <c r="H137">
        <v>5010548</v>
      </c>
      <c r="I137" t="s">
        <v>86</v>
      </c>
      <c r="J137" s="49">
        <v>11149</v>
      </c>
    </row>
    <row r="138" spans="1:10" x14ac:dyDescent="0.25">
      <c r="A138">
        <v>7600017931</v>
      </c>
      <c r="B138" s="51">
        <v>44680</v>
      </c>
      <c r="C138" s="51">
        <v>44621</v>
      </c>
      <c r="D138" s="51">
        <v>44926</v>
      </c>
      <c r="E138" t="s">
        <v>238</v>
      </c>
      <c r="F138" t="s">
        <v>237</v>
      </c>
      <c r="G138">
        <v>540</v>
      </c>
      <c r="H138">
        <v>5010549</v>
      </c>
      <c r="I138" t="s">
        <v>85</v>
      </c>
      <c r="J138" s="49">
        <v>12679</v>
      </c>
    </row>
    <row r="139" spans="1:10" x14ac:dyDescent="0.25">
      <c r="A139">
        <v>7600017931</v>
      </c>
      <c r="B139" s="51">
        <v>44680</v>
      </c>
      <c r="C139" s="51">
        <v>44621</v>
      </c>
      <c r="D139" s="51">
        <v>44926</v>
      </c>
      <c r="E139" t="s">
        <v>238</v>
      </c>
      <c r="F139" t="s">
        <v>237</v>
      </c>
      <c r="G139">
        <v>550</v>
      </c>
      <c r="H139">
        <v>5010550</v>
      </c>
      <c r="I139" t="s">
        <v>84</v>
      </c>
      <c r="J139" s="49">
        <v>14364</v>
      </c>
    </row>
    <row r="140" spans="1:10" x14ac:dyDescent="0.25">
      <c r="A140">
        <v>7600017931</v>
      </c>
      <c r="B140" s="51">
        <v>44680</v>
      </c>
      <c r="C140" s="51">
        <v>44621</v>
      </c>
      <c r="D140" s="51">
        <v>44926</v>
      </c>
      <c r="E140" t="s">
        <v>238</v>
      </c>
      <c r="F140" t="s">
        <v>237</v>
      </c>
      <c r="G140">
        <v>560</v>
      </c>
      <c r="H140">
        <v>5010569</v>
      </c>
      <c r="I140" t="s">
        <v>82</v>
      </c>
      <c r="J140" s="49">
        <v>1196</v>
      </c>
    </row>
    <row r="141" spans="1:10" x14ac:dyDescent="0.25">
      <c r="A141">
        <v>7600017931</v>
      </c>
      <c r="B141" s="51">
        <v>44680</v>
      </c>
      <c r="C141" s="51">
        <v>44621</v>
      </c>
      <c r="D141" s="51">
        <v>44926</v>
      </c>
      <c r="E141" t="s">
        <v>238</v>
      </c>
      <c r="F141" t="s">
        <v>237</v>
      </c>
      <c r="G141">
        <v>570</v>
      </c>
      <c r="H141">
        <v>5010570</v>
      </c>
      <c r="I141" t="s">
        <v>80</v>
      </c>
      <c r="J141" s="49">
        <v>3217</v>
      </c>
    </row>
    <row r="142" spans="1:10" x14ac:dyDescent="0.25">
      <c r="A142">
        <v>7600017931</v>
      </c>
      <c r="B142" s="51">
        <v>44680</v>
      </c>
      <c r="C142" s="51">
        <v>44621</v>
      </c>
      <c r="D142" s="51">
        <v>44926</v>
      </c>
      <c r="E142" t="s">
        <v>238</v>
      </c>
      <c r="F142" t="s">
        <v>237</v>
      </c>
      <c r="G142">
        <v>580</v>
      </c>
      <c r="H142">
        <v>5010571</v>
      </c>
      <c r="I142" t="s">
        <v>78</v>
      </c>
      <c r="J142" s="49">
        <v>5387</v>
      </c>
    </row>
    <row r="143" spans="1:10" x14ac:dyDescent="0.25">
      <c r="A143">
        <v>7600017931</v>
      </c>
      <c r="B143" s="51">
        <v>44680</v>
      </c>
      <c r="C143" s="51">
        <v>44621</v>
      </c>
      <c r="D143" s="51">
        <v>44926</v>
      </c>
      <c r="E143" t="s">
        <v>238</v>
      </c>
      <c r="F143" t="s">
        <v>237</v>
      </c>
      <c r="G143">
        <v>590</v>
      </c>
      <c r="H143">
        <v>5010578</v>
      </c>
      <c r="I143" t="s">
        <v>77</v>
      </c>
      <c r="J143" s="49">
        <v>2960</v>
      </c>
    </row>
    <row r="144" spans="1:10" x14ac:dyDescent="0.25">
      <c r="A144">
        <v>7600017931</v>
      </c>
      <c r="B144" s="51">
        <v>44680</v>
      </c>
      <c r="C144" s="51">
        <v>44621</v>
      </c>
      <c r="D144" s="51">
        <v>44926</v>
      </c>
      <c r="E144" t="s">
        <v>238</v>
      </c>
      <c r="F144" t="s">
        <v>237</v>
      </c>
      <c r="G144">
        <v>600</v>
      </c>
      <c r="H144">
        <v>5010581</v>
      </c>
      <c r="I144" t="s">
        <v>76</v>
      </c>
      <c r="J144" s="49">
        <v>5790</v>
      </c>
    </row>
    <row r="145" spans="1:10" x14ac:dyDescent="0.25">
      <c r="A145">
        <v>7600017931</v>
      </c>
      <c r="B145" s="51">
        <v>44680</v>
      </c>
      <c r="C145" s="51">
        <v>44621</v>
      </c>
      <c r="D145" s="51">
        <v>44926</v>
      </c>
      <c r="E145" t="s">
        <v>238</v>
      </c>
      <c r="F145" t="s">
        <v>237</v>
      </c>
      <c r="G145">
        <v>610</v>
      </c>
      <c r="H145">
        <v>5010582</v>
      </c>
      <c r="I145" t="s">
        <v>75</v>
      </c>
      <c r="J145" s="49">
        <v>13691</v>
      </c>
    </row>
    <row r="146" spans="1:10" x14ac:dyDescent="0.25">
      <c r="A146">
        <v>7600017931</v>
      </c>
      <c r="B146" s="51">
        <v>44680</v>
      </c>
      <c r="C146" s="51">
        <v>44621</v>
      </c>
      <c r="D146" s="51">
        <v>44926</v>
      </c>
      <c r="E146" t="s">
        <v>238</v>
      </c>
      <c r="F146" t="s">
        <v>237</v>
      </c>
      <c r="G146">
        <v>620</v>
      </c>
      <c r="H146">
        <v>5011220</v>
      </c>
      <c r="I146" t="s">
        <v>73</v>
      </c>
      <c r="J146" s="49">
        <v>13914</v>
      </c>
    </row>
    <row r="147" spans="1:10" x14ac:dyDescent="0.25">
      <c r="A147">
        <v>7600017931</v>
      </c>
      <c r="B147" s="51">
        <v>44680</v>
      </c>
      <c r="C147" s="51">
        <v>44621</v>
      </c>
      <c r="D147" s="51">
        <v>44926</v>
      </c>
      <c r="E147" t="s">
        <v>238</v>
      </c>
      <c r="F147" t="s">
        <v>237</v>
      </c>
      <c r="G147">
        <v>630</v>
      </c>
      <c r="H147">
        <v>5013579</v>
      </c>
      <c r="I147" t="s">
        <v>72</v>
      </c>
      <c r="J147" s="49">
        <v>12843</v>
      </c>
    </row>
    <row r="148" spans="1:10" x14ac:dyDescent="0.25">
      <c r="A148">
        <v>7600017931</v>
      </c>
      <c r="B148" s="51">
        <v>44680</v>
      </c>
      <c r="C148" s="51">
        <v>44621</v>
      </c>
      <c r="D148" s="51">
        <v>44926</v>
      </c>
      <c r="E148" t="s">
        <v>238</v>
      </c>
      <c r="F148" t="s">
        <v>237</v>
      </c>
      <c r="G148">
        <v>640</v>
      </c>
      <c r="H148">
        <v>5013580</v>
      </c>
      <c r="I148" t="s">
        <v>71</v>
      </c>
      <c r="J148" s="49">
        <v>1295</v>
      </c>
    </row>
    <row r="149" spans="1:10" x14ac:dyDescent="0.25">
      <c r="A149">
        <v>7600017931</v>
      </c>
      <c r="B149" s="51">
        <v>44680</v>
      </c>
      <c r="C149" s="51">
        <v>44621</v>
      </c>
      <c r="D149" s="51">
        <v>44926</v>
      </c>
      <c r="E149" t="s">
        <v>238</v>
      </c>
      <c r="F149" t="s">
        <v>237</v>
      </c>
      <c r="G149">
        <v>650</v>
      </c>
      <c r="H149">
        <v>5013581</v>
      </c>
      <c r="I149" t="s">
        <v>70</v>
      </c>
      <c r="J149" s="49">
        <v>6383</v>
      </c>
    </row>
    <row r="150" spans="1:10" x14ac:dyDescent="0.25">
      <c r="A150">
        <v>7600017931</v>
      </c>
      <c r="B150" s="51">
        <v>44680</v>
      </c>
      <c r="C150" s="51">
        <v>44621</v>
      </c>
      <c r="D150" s="51">
        <v>44926</v>
      </c>
      <c r="E150" t="s">
        <v>238</v>
      </c>
      <c r="F150" t="s">
        <v>237</v>
      </c>
      <c r="G150">
        <v>660</v>
      </c>
      <c r="H150">
        <v>5013582</v>
      </c>
      <c r="I150" t="s">
        <v>69</v>
      </c>
      <c r="J150" s="49">
        <v>32315</v>
      </c>
    </row>
    <row r="151" spans="1:10" x14ac:dyDescent="0.25">
      <c r="A151">
        <v>7600017931</v>
      </c>
      <c r="B151" s="51">
        <v>44680</v>
      </c>
      <c r="C151" s="51">
        <v>44621</v>
      </c>
      <c r="D151" s="51">
        <v>44926</v>
      </c>
      <c r="E151" t="s">
        <v>238</v>
      </c>
      <c r="F151" t="s">
        <v>237</v>
      </c>
      <c r="G151">
        <v>670</v>
      </c>
      <c r="H151">
        <v>5013583</v>
      </c>
      <c r="I151" t="s">
        <v>68</v>
      </c>
      <c r="J151" s="49">
        <v>1293</v>
      </c>
    </row>
    <row r="152" spans="1:10" x14ac:dyDescent="0.25">
      <c r="A152">
        <v>7600017931</v>
      </c>
      <c r="B152" s="51">
        <v>44680</v>
      </c>
      <c r="C152" s="51">
        <v>44621</v>
      </c>
      <c r="D152" s="51">
        <v>44926</v>
      </c>
      <c r="E152" t="s">
        <v>238</v>
      </c>
      <c r="F152" t="s">
        <v>237</v>
      </c>
      <c r="G152">
        <v>680</v>
      </c>
      <c r="H152">
        <v>5013584</v>
      </c>
      <c r="I152" t="s">
        <v>67</v>
      </c>
      <c r="J152" s="49">
        <v>6497</v>
      </c>
    </row>
    <row r="153" spans="1:10" x14ac:dyDescent="0.25">
      <c r="A153">
        <v>7600017931</v>
      </c>
      <c r="B153" s="51">
        <v>44680</v>
      </c>
      <c r="C153" s="51">
        <v>44621</v>
      </c>
      <c r="D153" s="51">
        <v>44926</v>
      </c>
      <c r="E153" t="s">
        <v>238</v>
      </c>
      <c r="F153" t="s">
        <v>237</v>
      </c>
      <c r="G153">
        <v>690</v>
      </c>
      <c r="H153">
        <v>5013752</v>
      </c>
      <c r="I153" t="s">
        <v>66</v>
      </c>
      <c r="J153" s="49">
        <v>11855</v>
      </c>
    </row>
    <row r="154" spans="1:10" x14ac:dyDescent="0.25">
      <c r="A154">
        <v>7600017931</v>
      </c>
      <c r="B154" s="51">
        <v>44680</v>
      </c>
      <c r="C154" s="51">
        <v>44621</v>
      </c>
      <c r="D154" s="51">
        <v>44926</v>
      </c>
      <c r="E154" t="s">
        <v>238</v>
      </c>
      <c r="F154" t="s">
        <v>237</v>
      </c>
      <c r="G154">
        <v>700</v>
      </c>
      <c r="H154">
        <v>5013753</v>
      </c>
      <c r="I154" t="s">
        <v>65</v>
      </c>
      <c r="J154" s="49">
        <v>6836</v>
      </c>
    </row>
    <row r="155" spans="1:10" x14ac:dyDescent="0.25">
      <c r="A155">
        <v>7600017931</v>
      </c>
      <c r="B155" s="51">
        <v>44680</v>
      </c>
      <c r="C155" s="51">
        <v>44621</v>
      </c>
      <c r="D155" s="51">
        <v>44926</v>
      </c>
      <c r="E155" t="s">
        <v>238</v>
      </c>
      <c r="F155" t="s">
        <v>237</v>
      </c>
      <c r="G155">
        <v>710</v>
      </c>
      <c r="H155">
        <v>5013754</v>
      </c>
      <c r="I155" t="s">
        <v>64</v>
      </c>
      <c r="J155" s="49">
        <v>2958</v>
      </c>
    </row>
    <row r="156" spans="1:10" x14ac:dyDescent="0.25">
      <c r="A156">
        <v>7600017931</v>
      </c>
      <c r="B156" s="51">
        <v>44680</v>
      </c>
      <c r="C156" s="51">
        <v>44621</v>
      </c>
      <c r="D156" s="51">
        <v>44926</v>
      </c>
      <c r="E156" t="s">
        <v>238</v>
      </c>
      <c r="F156" t="s">
        <v>237</v>
      </c>
      <c r="G156">
        <v>720</v>
      </c>
      <c r="H156">
        <v>5013984</v>
      </c>
      <c r="I156" t="s">
        <v>62</v>
      </c>
      <c r="J156" s="49">
        <v>13050</v>
      </c>
    </row>
    <row r="157" spans="1:10" x14ac:dyDescent="0.25">
      <c r="A157">
        <v>7600017931</v>
      </c>
      <c r="B157" s="51">
        <v>44680</v>
      </c>
      <c r="C157" s="51">
        <v>44621</v>
      </c>
      <c r="D157" s="51">
        <v>44926</v>
      </c>
      <c r="E157" t="s">
        <v>238</v>
      </c>
      <c r="F157" t="s">
        <v>237</v>
      </c>
      <c r="G157">
        <v>730</v>
      </c>
      <c r="H157">
        <v>5013985</v>
      </c>
      <c r="I157" t="s">
        <v>61</v>
      </c>
      <c r="J157" s="49">
        <v>2607</v>
      </c>
    </row>
    <row r="158" spans="1:10" x14ac:dyDescent="0.25">
      <c r="A158">
        <v>7600017931</v>
      </c>
      <c r="B158" s="51">
        <v>44680</v>
      </c>
      <c r="C158" s="51">
        <v>44621</v>
      </c>
      <c r="D158" s="51">
        <v>44926</v>
      </c>
      <c r="E158" t="s">
        <v>238</v>
      </c>
      <c r="F158" t="s">
        <v>237</v>
      </c>
      <c r="G158">
        <v>740</v>
      </c>
      <c r="H158">
        <v>5013986</v>
      </c>
      <c r="I158" t="s">
        <v>60</v>
      </c>
      <c r="J158" s="49">
        <v>2008</v>
      </c>
    </row>
    <row r="159" spans="1:10" x14ac:dyDescent="0.25">
      <c r="A159">
        <v>7600017931</v>
      </c>
      <c r="B159" s="51">
        <v>44680</v>
      </c>
      <c r="C159" s="51">
        <v>44621</v>
      </c>
      <c r="D159" s="51">
        <v>44926</v>
      </c>
      <c r="E159" t="s">
        <v>238</v>
      </c>
      <c r="F159" t="s">
        <v>237</v>
      </c>
      <c r="G159">
        <v>750</v>
      </c>
      <c r="H159">
        <v>5014657</v>
      </c>
      <c r="I159" t="s">
        <v>59</v>
      </c>
      <c r="J159" s="49">
        <v>17750</v>
      </c>
    </row>
    <row r="160" spans="1:10" x14ac:dyDescent="0.25">
      <c r="A160">
        <v>7600017931</v>
      </c>
      <c r="B160" s="51">
        <v>44680</v>
      </c>
      <c r="C160" s="51">
        <v>44621</v>
      </c>
      <c r="D160" s="51">
        <v>44926</v>
      </c>
      <c r="E160" t="s">
        <v>238</v>
      </c>
      <c r="F160" t="s">
        <v>237</v>
      </c>
      <c r="G160">
        <v>760</v>
      </c>
      <c r="H160">
        <v>5015528</v>
      </c>
      <c r="I160" t="s">
        <v>57</v>
      </c>
      <c r="J160" s="49">
        <v>1678</v>
      </c>
    </row>
    <row r="161" spans="1:10" x14ac:dyDescent="0.25">
      <c r="A161">
        <v>7600017931</v>
      </c>
      <c r="B161" s="51">
        <v>44680</v>
      </c>
      <c r="C161" s="51">
        <v>44621</v>
      </c>
      <c r="D161" s="51">
        <v>44926</v>
      </c>
      <c r="E161" t="s">
        <v>238</v>
      </c>
      <c r="F161" t="s">
        <v>237</v>
      </c>
      <c r="G161">
        <v>770</v>
      </c>
      <c r="H161">
        <v>5015529</v>
      </c>
      <c r="I161" t="s">
        <v>56</v>
      </c>
      <c r="J161" s="49">
        <v>1433</v>
      </c>
    </row>
    <row r="162" spans="1:10" x14ac:dyDescent="0.25">
      <c r="A162">
        <v>7600017931</v>
      </c>
      <c r="B162" s="51">
        <v>44680</v>
      </c>
      <c r="C162" s="51">
        <v>44621</v>
      </c>
      <c r="D162" s="51">
        <v>44926</v>
      </c>
      <c r="E162" t="s">
        <v>238</v>
      </c>
      <c r="F162" t="s">
        <v>237</v>
      </c>
      <c r="G162">
        <v>780</v>
      </c>
      <c r="H162">
        <v>5015530</v>
      </c>
      <c r="I162" t="s">
        <v>55</v>
      </c>
      <c r="J162" s="49">
        <v>1103</v>
      </c>
    </row>
    <row r="163" spans="1:10" x14ac:dyDescent="0.25">
      <c r="A163">
        <v>7600017931</v>
      </c>
      <c r="B163" s="51">
        <v>44680</v>
      </c>
      <c r="C163" s="51">
        <v>44621</v>
      </c>
      <c r="D163" s="51">
        <v>44926</v>
      </c>
      <c r="E163" t="s">
        <v>238</v>
      </c>
      <c r="F163" t="s">
        <v>237</v>
      </c>
      <c r="G163">
        <v>790</v>
      </c>
      <c r="H163">
        <v>5015531</v>
      </c>
      <c r="I163" t="s">
        <v>54</v>
      </c>
      <c r="J163" s="49">
        <v>872</v>
      </c>
    </row>
    <row r="164" spans="1:10" x14ac:dyDescent="0.25">
      <c r="A164">
        <v>7600017931</v>
      </c>
      <c r="B164" s="51">
        <v>44680</v>
      </c>
      <c r="C164" s="51">
        <v>44621</v>
      </c>
      <c r="D164" s="51">
        <v>44926</v>
      </c>
      <c r="E164" t="s">
        <v>238</v>
      </c>
      <c r="F164" t="s">
        <v>237</v>
      </c>
      <c r="G164">
        <v>800</v>
      </c>
      <c r="H164">
        <v>5022604</v>
      </c>
      <c r="I164" t="s">
        <v>49</v>
      </c>
      <c r="J164" s="49">
        <v>348</v>
      </c>
    </row>
    <row r="165" spans="1:10" x14ac:dyDescent="0.25">
      <c r="A165">
        <v>7600017931</v>
      </c>
      <c r="B165" s="51">
        <v>44680</v>
      </c>
      <c r="C165" s="51">
        <v>44621</v>
      </c>
      <c r="D165" s="51">
        <v>44926</v>
      </c>
      <c r="E165" t="s">
        <v>238</v>
      </c>
      <c r="F165" t="s">
        <v>237</v>
      </c>
      <c r="G165">
        <v>810</v>
      </c>
      <c r="H165">
        <v>5022603</v>
      </c>
      <c r="I165" t="s">
        <v>50</v>
      </c>
      <c r="J165" s="49">
        <v>327</v>
      </c>
    </row>
    <row r="166" spans="1:10" x14ac:dyDescent="0.25">
      <c r="A166">
        <v>7600017931</v>
      </c>
      <c r="B166" s="51">
        <v>44680</v>
      </c>
      <c r="C166" s="51">
        <v>44621</v>
      </c>
      <c r="D166" s="51">
        <v>44926</v>
      </c>
      <c r="E166" t="s">
        <v>238</v>
      </c>
      <c r="F166" t="s">
        <v>237</v>
      </c>
      <c r="G166">
        <v>820</v>
      </c>
      <c r="H166">
        <v>5022602</v>
      </c>
      <c r="I166" t="s">
        <v>51</v>
      </c>
      <c r="J166" s="49">
        <v>132</v>
      </c>
    </row>
    <row r="167" spans="1:10" x14ac:dyDescent="0.25">
      <c r="A167">
        <v>7600017931</v>
      </c>
      <c r="B167" s="51">
        <v>44680</v>
      </c>
      <c r="C167" s="51">
        <v>44621</v>
      </c>
      <c r="D167" s="51">
        <v>44926</v>
      </c>
      <c r="E167" t="s">
        <v>238</v>
      </c>
      <c r="F167" t="s">
        <v>237</v>
      </c>
      <c r="G167">
        <v>830</v>
      </c>
      <c r="H167">
        <v>5005586</v>
      </c>
      <c r="I167" t="s">
        <v>231</v>
      </c>
      <c r="J167" s="49">
        <v>1</v>
      </c>
    </row>
    <row r="168" spans="1:10" x14ac:dyDescent="0.25">
      <c r="A168">
        <v>7600017921</v>
      </c>
      <c r="B168" s="51">
        <v>44680</v>
      </c>
      <c r="C168" s="51">
        <v>44621</v>
      </c>
      <c r="D168" s="51">
        <v>44926</v>
      </c>
      <c r="E168" t="s">
        <v>236</v>
      </c>
      <c r="F168" t="s">
        <v>27</v>
      </c>
      <c r="G168">
        <v>10</v>
      </c>
      <c r="H168">
        <v>5035295</v>
      </c>
      <c r="I168" t="s">
        <v>45</v>
      </c>
      <c r="J168" s="49">
        <v>38862</v>
      </c>
    </row>
    <row r="169" spans="1:10" x14ac:dyDescent="0.25">
      <c r="A169">
        <v>7600017921</v>
      </c>
      <c r="B169" s="51">
        <v>44680</v>
      </c>
      <c r="C169" s="51">
        <v>44621</v>
      </c>
      <c r="D169" s="51">
        <v>44926</v>
      </c>
      <c r="E169" t="s">
        <v>236</v>
      </c>
      <c r="F169" t="s">
        <v>27</v>
      </c>
      <c r="G169">
        <v>20</v>
      </c>
      <c r="H169">
        <v>5006962</v>
      </c>
      <c r="I169" t="s">
        <v>139</v>
      </c>
      <c r="J169" s="49">
        <v>500</v>
      </c>
    </row>
    <row r="170" spans="1:10" x14ac:dyDescent="0.25">
      <c r="A170">
        <v>7600017921</v>
      </c>
      <c r="B170" s="51">
        <v>44680</v>
      </c>
      <c r="C170" s="51">
        <v>44621</v>
      </c>
      <c r="D170" s="51">
        <v>44926</v>
      </c>
      <c r="E170" t="s">
        <v>236</v>
      </c>
      <c r="F170" t="s">
        <v>27</v>
      </c>
      <c r="G170">
        <v>30</v>
      </c>
      <c r="H170">
        <v>5006964</v>
      </c>
      <c r="I170" t="s">
        <v>138</v>
      </c>
      <c r="J170" s="49">
        <v>1350</v>
      </c>
    </row>
    <row r="171" spans="1:10" x14ac:dyDescent="0.25">
      <c r="A171">
        <v>7600017921</v>
      </c>
      <c r="B171" s="51">
        <v>44680</v>
      </c>
      <c r="C171" s="51">
        <v>44621</v>
      </c>
      <c r="D171" s="51">
        <v>44926</v>
      </c>
      <c r="E171" t="s">
        <v>236</v>
      </c>
      <c r="F171" t="s">
        <v>27</v>
      </c>
      <c r="G171">
        <v>40</v>
      </c>
      <c r="H171">
        <v>5007007</v>
      </c>
      <c r="I171" t="s">
        <v>137</v>
      </c>
      <c r="J171" s="50">
        <v>0.4</v>
      </c>
    </row>
    <row r="172" spans="1:10" x14ac:dyDescent="0.25">
      <c r="A172">
        <v>7600017921</v>
      </c>
      <c r="B172" s="51">
        <v>44680</v>
      </c>
      <c r="C172" s="51">
        <v>44621</v>
      </c>
      <c r="D172" s="51">
        <v>44926</v>
      </c>
      <c r="E172" t="s">
        <v>236</v>
      </c>
      <c r="F172" t="s">
        <v>27</v>
      </c>
      <c r="G172">
        <v>50</v>
      </c>
      <c r="H172">
        <v>5007020</v>
      </c>
      <c r="I172" t="s">
        <v>136</v>
      </c>
      <c r="J172" s="50">
        <v>553</v>
      </c>
    </row>
    <row r="173" spans="1:10" x14ac:dyDescent="0.25">
      <c r="A173">
        <v>7600017921</v>
      </c>
      <c r="B173" s="51">
        <v>44680</v>
      </c>
      <c r="C173" s="51">
        <v>44621</v>
      </c>
      <c r="D173" s="51">
        <v>44926</v>
      </c>
      <c r="E173" t="s">
        <v>236</v>
      </c>
      <c r="F173" t="s">
        <v>27</v>
      </c>
      <c r="G173">
        <v>60</v>
      </c>
      <c r="H173">
        <v>5007021</v>
      </c>
      <c r="I173" t="s">
        <v>135</v>
      </c>
      <c r="J173" s="49">
        <v>1202</v>
      </c>
    </row>
    <row r="174" spans="1:10" x14ac:dyDescent="0.25">
      <c r="A174">
        <v>7600017921</v>
      </c>
      <c r="B174" s="51">
        <v>44680</v>
      </c>
      <c r="C174" s="51">
        <v>44621</v>
      </c>
      <c r="D174" s="51">
        <v>44926</v>
      </c>
      <c r="E174" t="s">
        <v>236</v>
      </c>
      <c r="F174" t="s">
        <v>27</v>
      </c>
      <c r="G174">
        <v>70</v>
      </c>
      <c r="H174">
        <v>5007022</v>
      </c>
      <c r="I174" t="s">
        <v>134</v>
      </c>
      <c r="J174" s="49">
        <v>4223</v>
      </c>
    </row>
    <row r="175" spans="1:10" x14ac:dyDescent="0.25">
      <c r="A175">
        <v>7600017921</v>
      </c>
      <c r="B175" s="51">
        <v>44680</v>
      </c>
      <c r="C175" s="51">
        <v>44621</v>
      </c>
      <c r="D175" s="51">
        <v>44926</v>
      </c>
      <c r="E175" t="s">
        <v>236</v>
      </c>
      <c r="F175" t="s">
        <v>27</v>
      </c>
      <c r="G175">
        <v>80</v>
      </c>
      <c r="H175">
        <v>5007025</v>
      </c>
      <c r="I175" t="s">
        <v>133</v>
      </c>
      <c r="J175" s="49">
        <v>0.75</v>
      </c>
    </row>
    <row r="176" spans="1:10" x14ac:dyDescent="0.25">
      <c r="A176">
        <v>7600017921</v>
      </c>
      <c r="B176" s="51">
        <v>44680</v>
      </c>
      <c r="C176" s="51">
        <v>44621</v>
      </c>
      <c r="D176" s="51">
        <v>44926</v>
      </c>
      <c r="E176" t="s">
        <v>236</v>
      </c>
      <c r="F176" t="s">
        <v>27</v>
      </c>
      <c r="G176">
        <v>90</v>
      </c>
      <c r="H176">
        <v>5007031</v>
      </c>
      <c r="I176" t="s">
        <v>132</v>
      </c>
      <c r="J176" s="50">
        <v>0.7</v>
      </c>
    </row>
    <row r="177" spans="1:10" x14ac:dyDescent="0.25">
      <c r="A177">
        <v>7600017921</v>
      </c>
      <c r="B177" s="51">
        <v>44680</v>
      </c>
      <c r="C177" s="51">
        <v>44621</v>
      </c>
      <c r="D177" s="51">
        <v>44926</v>
      </c>
      <c r="E177" t="s">
        <v>236</v>
      </c>
      <c r="F177" t="s">
        <v>27</v>
      </c>
      <c r="G177">
        <v>100</v>
      </c>
      <c r="H177">
        <v>5020372</v>
      </c>
      <c r="I177" t="s">
        <v>6</v>
      </c>
      <c r="J177" s="50">
        <v>1</v>
      </c>
    </row>
    <row r="178" spans="1:10" x14ac:dyDescent="0.25">
      <c r="A178">
        <v>7600017921</v>
      </c>
      <c r="B178" s="51">
        <v>44680</v>
      </c>
      <c r="C178" s="51">
        <v>44621</v>
      </c>
      <c r="D178" s="51">
        <v>44926</v>
      </c>
      <c r="E178" t="s">
        <v>236</v>
      </c>
      <c r="F178" t="s">
        <v>27</v>
      </c>
      <c r="G178">
        <v>110</v>
      </c>
      <c r="H178">
        <v>5007436</v>
      </c>
      <c r="I178" t="s">
        <v>131</v>
      </c>
      <c r="J178" s="50">
        <v>938</v>
      </c>
    </row>
    <row r="179" spans="1:10" x14ac:dyDescent="0.25">
      <c r="A179">
        <v>7600017921</v>
      </c>
      <c r="B179" s="51">
        <v>44680</v>
      </c>
      <c r="C179" s="51">
        <v>44621</v>
      </c>
      <c r="D179" s="51">
        <v>44926</v>
      </c>
      <c r="E179" t="s">
        <v>236</v>
      </c>
      <c r="F179" t="s">
        <v>27</v>
      </c>
      <c r="G179">
        <v>120</v>
      </c>
      <c r="H179">
        <v>5007437</v>
      </c>
      <c r="I179" t="s">
        <v>130</v>
      </c>
      <c r="J179" s="50">
        <v>486</v>
      </c>
    </row>
    <row r="180" spans="1:10" x14ac:dyDescent="0.25">
      <c r="A180">
        <v>7600017921</v>
      </c>
      <c r="B180" s="51">
        <v>44680</v>
      </c>
      <c r="C180" s="51">
        <v>44621</v>
      </c>
      <c r="D180" s="51">
        <v>44926</v>
      </c>
      <c r="E180" t="s">
        <v>236</v>
      </c>
      <c r="F180" t="s">
        <v>27</v>
      </c>
      <c r="G180">
        <v>130</v>
      </c>
      <c r="H180">
        <v>5007438</v>
      </c>
      <c r="I180" t="s">
        <v>129</v>
      </c>
      <c r="J180" s="49">
        <v>15078</v>
      </c>
    </row>
    <row r="181" spans="1:10" x14ac:dyDescent="0.25">
      <c r="A181">
        <v>7600017921</v>
      </c>
      <c r="B181" s="51">
        <v>44680</v>
      </c>
      <c r="C181" s="51">
        <v>44621</v>
      </c>
      <c r="D181" s="51">
        <v>44926</v>
      </c>
      <c r="E181" t="s">
        <v>236</v>
      </c>
      <c r="F181" t="s">
        <v>27</v>
      </c>
      <c r="G181">
        <v>140</v>
      </c>
      <c r="H181">
        <v>5022605</v>
      </c>
      <c r="I181" t="s">
        <v>47</v>
      </c>
      <c r="J181" s="49">
        <v>1112</v>
      </c>
    </row>
    <row r="182" spans="1:10" x14ac:dyDescent="0.25">
      <c r="A182">
        <v>7600017921</v>
      </c>
      <c r="B182" s="51">
        <v>44680</v>
      </c>
      <c r="C182" s="51">
        <v>44621</v>
      </c>
      <c r="D182" s="51">
        <v>44926</v>
      </c>
      <c r="E182" t="s">
        <v>236</v>
      </c>
      <c r="F182" t="s">
        <v>27</v>
      </c>
      <c r="G182">
        <v>150</v>
      </c>
      <c r="H182">
        <v>5007936</v>
      </c>
      <c r="I182" t="s">
        <v>128</v>
      </c>
      <c r="J182" s="50">
        <v>666</v>
      </c>
    </row>
    <row r="183" spans="1:10" x14ac:dyDescent="0.25">
      <c r="A183">
        <v>7600017921</v>
      </c>
      <c r="B183" s="51">
        <v>44680</v>
      </c>
      <c r="C183" s="51">
        <v>44621</v>
      </c>
      <c r="D183" s="51">
        <v>44926</v>
      </c>
      <c r="E183" t="s">
        <v>236</v>
      </c>
      <c r="F183" t="s">
        <v>27</v>
      </c>
      <c r="G183">
        <v>160</v>
      </c>
      <c r="H183">
        <v>5007938</v>
      </c>
      <c r="I183" t="s">
        <v>127</v>
      </c>
      <c r="J183" s="50">
        <v>288</v>
      </c>
    </row>
    <row r="184" spans="1:10" x14ac:dyDescent="0.25">
      <c r="A184">
        <v>7600017921</v>
      </c>
      <c r="B184" s="51">
        <v>44680</v>
      </c>
      <c r="C184" s="51">
        <v>44621</v>
      </c>
      <c r="D184" s="51">
        <v>44926</v>
      </c>
      <c r="E184" t="s">
        <v>236</v>
      </c>
      <c r="F184" t="s">
        <v>27</v>
      </c>
      <c r="G184">
        <v>170</v>
      </c>
      <c r="H184">
        <v>5007939</v>
      </c>
      <c r="I184" t="s">
        <v>126</v>
      </c>
      <c r="J184" s="50">
        <v>386</v>
      </c>
    </row>
    <row r="185" spans="1:10" x14ac:dyDescent="0.25">
      <c r="A185">
        <v>7600017921</v>
      </c>
      <c r="B185" s="51">
        <v>44680</v>
      </c>
      <c r="C185" s="51">
        <v>44621</v>
      </c>
      <c r="D185" s="51">
        <v>44926</v>
      </c>
      <c r="E185" t="s">
        <v>236</v>
      </c>
      <c r="F185" t="s">
        <v>27</v>
      </c>
      <c r="G185">
        <v>180</v>
      </c>
      <c r="H185">
        <v>5007940</v>
      </c>
      <c r="I185" t="s">
        <v>125</v>
      </c>
      <c r="J185" s="50">
        <v>477</v>
      </c>
    </row>
    <row r="186" spans="1:10" x14ac:dyDescent="0.25">
      <c r="A186">
        <v>7600017921</v>
      </c>
      <c r="B186" s="51">
        <v>44680</v>
      </c>
      <c r="C186" s="51">
        <v>44621</v>
      </c>
      <c r="D186" s="51">
        <v>44926</v>
      </c>
      <c r="E186" t="s">
        <v>236</v>
      </c>
      <c r="F186" t="s">
        <v>27</v>
      </c>
      <c r="G186">
        <v>190</v>
      </c>
      <c r="H186">
        <v>5022744</v>
      </c>
      <c r="I186" t="s">
        <v>52</v>
      </c>
      <c r="J186" s="50">
        <v>978</v>
      </c>
    </row>
    <row r="187" spans="1:10" x14ac:dyDescent="0.25">
      <c r="A187">
        <v>7600017921</v>
      </c>
      <c r="B187" s="51">
        <v>44680</v>
      </c>
      <c r="C187" s="51">
        <v>44621</v>
      </c>
      <c r="D187" s="51">
        <v>44926</v>
      </c>
      <c r="E187" t="s">
        <v>236</v>
      </c>
      <c r="F187" t="s">
        <v>27</v>
      </c>
      <c r="G187">
        <v>200</v>
      </c>
      <c r="H187">
        <v>5035294</v>
      </c>
      <c r="I187" t="s">
        <v>44</v>
      </c>
      <c r="J187" s="49">
        <v>29894</v>
      </c>
    </row>
    <row r="188" spans="1:10" x14ac:dyDescent="0.25">
      <c r="A188">
        <v>7600017921</v>
      </c>
      <c r="B188" s="51">
        <v>44680</v>
      </c>
      <c r="C188" s="51">
        <v>44621</v>
      </c>
      <c r="D188" s="51">
        <v>44926</v>
      </c>
      <c r="E188" t="s">
        <v>236</v>
      </c>
      <c r="F188" t="s">
        <v>27</v>
      </c>
      <c r="G188">
        <v>210</v>
      </c>
      <c r="H188">
        <v>5022743</v>
      </c>
      <c r="I188" t="s">
        <v>53</v>
      </c>
      <c r="J188" s="50">
        <v>746</v>
      </c>
    </row>
    <row r="189" spans="1:10" x14ac:dyDescent="0.25">
      <c r="A189">
        <v>7600017921</v>
      </c>
      <c r="B189" s="51">
        <v>44680</v>
      </c>
      <c r="C189" s="51">
        <v>44621</v>
      </c>
      <c r="D189" s="51">
        <v>44926</v>
      </c>
      <c r="E189" t="s">
        <v>236</v>
      </c>
      <c r="F189" t="s">
        <v>27</v>
      </c>
      <c r="G189">
        <v>220</v>
      </c>
      <c r="H189">
        <v>5008280</v>
      </c>
      <c r="I189" t="s">
        <v>123</v>
      </c>
      <c r="J189" s="50">
        <v>650</v>
      </c>
    </row>
    <row r="190" spans="1:10" x14ac:dyDescent="0.25">
      <c r="A190">
        <v>7600017921</v>
      </c>
      <c r="B190" s="51">
        <v>44680</v>
      </c>
      <c r="C190" s="51">
        <v>44621</v>
      </c>
      <c r="D190" s="51">
        <v>44926</v>
      </c>
      <c r="E190" t="s">
        <v>236</v>
      </c>
      <c r="F190" t="s">
        <v>27</v>
      </c>
      <c r="G190">
        <v>230</v>
      </c>
      <c r="H190">
        <v>5008281</v>
      </c>
      <c r="I190" t="s">
        <v>122</v>
      </c>
      <c r="J190" s="49">
        <v>1266</v>
      </c>
    </row>
    <row r="191" spans="1:10" x14ac:dyDescent="0.25">
      <c r="A191">
        <v>7600017921</v>
      </c>
      <c r="B191" s="51">
        <v>44680</v>
      </c>
      <c r="C191" s="51">
        <v>44621</v>
      </c>
      <c r="D191" s="51">
        <v>44926</v>
      </c>
      <c r="E191" t="s">
        <v>236</v>
      </c>
      <c r="F191" t="s">
        <v>27</v>
      </c>
      <c r="G191">
        <v>240</v>
      </c>
      <c r="H191">
        <v>5008282</v>
      </c>
      <c r="I191" t="s">
        <v>121</v>
      </c>
      <c r="J191" s="49">
        <v>267</v>
      </c>
    </row>
    <row r="192" spans="1:10" x14ac:dyDescent="0.25">
      <c r="A192">
        <v>7600017921</v>
      </c>
      <c r="B192" s="51">
        <v>44680</v>
      </c>
      <c r="C192" s="51">
        <v>44621</v>
      </c>
      <c r="D192" s="51">
        <v>44926</v>
      </c>
      <c r="E192" t="s">
        <v>236</v>
      </c>
      <c r="F192" t="s">
        <v>27</v>
      </c>
      <c r="G192">
        <v>250</v>
      </c>
      <c r="H192">
        <v>5008283</v>
      </c>
      <c r="I192" t="s">
        <v>120</v>
      </c>
      <c r="J192" s="50">
        <v>133</v>
      </c>
    </row>
    <row r="193" spans="1:10" x14ac:dyDescent="0.25">
      <c r="A193">
        <v>7600017921</v>
      </c>
      <c r="B193" s="51">
        <v>44680</v>
      </c>
      <c r="C193" s="51">
        <v>44621</v>
      </c>
      <c r="D193" s="51">
        <v>44926</v>
      </c>
      <c r="E193" t="s">
        <v>236</v>
      </c>
      <c r="F193" t="s">
        <v>27</v>
      </c>
      <c r="G193">
        <v>260</v>
      </c>
      <c r="H193">
        <v>5008284</v>
      </c>
      <c r="I193" t="s">
        <v>119</v>
      </c>
      <c r="J193" s="49">
        <v>267</v>
      </c>
    </row>
    <row r="194" spans="1:10" x14ac:dyDescent="0.25">
      <c r="A194">
        <v>7600017921</v>
      </c>
      <c r="B194" s="51">
        <v>44680</v>
      </c>
      <c r="C194" s="51">
        <v>44621</v>
      </c>
      <c r="D194" s="51">
        <v>44926</v>
      </c>
      <c r="E194" t="s">
        <v>236</v>
      </c>
      <c r="F194" t="s">
        <v>27</v>
      </c>
      <c r="G194">
        <v>270</v>
      </c>
      <c r="H194">
        <v>5008285</v>
      </c>
      <c r="I194" t="s">
        <v>118</v>
      </c>
      <c r="J194" s="49">
        <v>199</v>
      </c>
    </row>
    <row r="195" spans="1:10" x14ac:dyDescent="0.25">
      <c r="A195">
        <v>7600017921</v>
      </c>
      <c r="B195" s="51">
        <v>44680</v>
      </c>
      <c r="C195" s="51">
        <v>44621</v>
      </c>
      <c r="D195" s="51">
        <v>44926</v>
      </c>
      <c r="E195" t="s">
        <v>236</v>
      </c>
      <c r="F195" t="s">
        <v>27</v>
      </c>
      <c r="G195">
        <v>280</v>
      </c>
      <c r="H195">
        <v>5008286</v>
      </c>
      <c r="I195" t="s">
        <v>117</v>
      </c>
      <c r="J195" s="49">
        <v>290</v>
      </c>
    </row>
    <row r="196" spans="1:10" x14ac:dyDescent="0.25">
      <c r="A196">
        <v>7600017921</v>
      </c>
      <c r="B196" s="51">
        <v>44680</v>
      </c>
      <c r="C196" s="51">
        <v>44621</v>
      </c>
      <c r="D196" s="51">
        <v>44926</v>
      </c>
      <c r="E196" t="s">
        <v>236</v>
      </c>
      <c r="F196" t="s">
        <v>27</v>
      </c>
      <c r="G196">
        <v>290</v>
      </c>
      <c r="H196">
        <v>5008287</v>
      </c>
      <c r="I196" t="s">
        <v>116</v>
      </c>
      <c r="J196" s="50">
        <v>100</v>
      </c>
    </row>
    <row r="197" spans="1:10" x14ac:dyDescent="0.25">
      <c r="A197">
        <v>7600017921</v>
      </c>
      <c r="B197" s="51">
        <v>44680</v>
      </c>
      <c r="C197" s="51">
        <v>44621</v>
      </c>
      <c r="D197" s="51">
        <v>44926</v>
      </c>
      <c r="E197" t="s">
        <v>236</v>
      </c>
      <c r="F197" t="s">
        <v>27</v>
      </c>
      <c r="G197">
        <v>300</v>
      </c>
      <c r="H197">
        <v>5008288</v>
      </c>
      <c r="I197" t="s">
        <v>115</v>
      </c>
      <c r="J197" s="49">
        <v>3241</v>
      </c>
    </row>
    <row r="198" spans="1:10" x14ac:dyDescent="0.25">
      <c r="A198">
        <v>7600017921</v>
      </c>
      <c r="B198" s="51">
        <v>44680</v>
      </c>
      <c r="C198" s="51">
        <v>44621</v>
      </c>
      <c r="D198" s="51">
        <v>44926</v>
      </c>
      <c r="E198" t="s">
        <v>236</v>
      </c>
      <c r="F198" t="s">
        <v>27</v>
      </c>
      <c r="G198">
        <v>310</v>
      </c>
      <c r="H198">
        <v>5009028</v>
      </c>
      <c r="I198" t="s">
        <v>114</v>
      </c>
      <c r="J198" s="49">
        <v>1682</v>
      </c>
    </row>
    <row r="199" spans="1:10" x14ac:dyDescent="0.25">
      <c r="A199">
        <v>7600017921</v>
      </c>
      <c r="B199" s="51">
        <v>44680</v>
      </c>
      <c r="C199" s="51">
        <v>44621</v>
      </c>
      <c r="D199" s="51">
        <v>44926</v>
      </c>
      <c r="E199" t="s">
        <v>236</v>
      </c>
      <c r="F199" t="s">
        <v>27</v>
      </c>
      <c r="G199">
        <v>320</v>
      </c>
      <c r="H199">
        <v>5009043</v>
      </c>
      <c r="I199" t="s">
        <v>113</v>
      </c>
      <c r="J199" s="49">
        <v>3042</v>
      </c>
    </row>
    <row r="200" spans="1:10" x14ac:dyDescent="0.25">
      <c r="A200">
        <v>7600017921</v>
      </c>
      <c r="B200" s="51">
        <v>44680</v>
      </c>
      <c r="C200" s="51">
        <v>44621</v>
      </c>
      <c r="D200" s="51">
        <v>44926</v>
      </c>
      <c r="E200" t="s">
        <v>236</v>
      </c>
      <c r="F200" t="s">
        <v>27</v>
      </c>
      <c r="G200">
        <v>330</v>
      </c>
      <c r="H200">
        <v>5009050</v>
      </c>
      <c r="I200" t="s">
        <v>112</v>
      </c>
      <c r="J200" s="49">
        <v>2894</v>
      </c>
    </row>
    <row r="201" spans="1:10" x14ac:dyDescent="0.25">
      <c r="A201">
        <v>7600017921</v>
      </c>
      <c r="B201" s="51">
        <v>44680</v>
      </c>
      <c r="C201" s="51">
        <v>44621</v>
      </c>
      <c r="D201" s="51">
        <v>44926</v>
      </c>
      <c r="E201" t="s">
        <v>236</v>
      </c>
      <c r="F201" t="s">
        <v>27</v>
      </c>
      <c r="G201">
        <v>340</v>
      </c>
      <c r="H201">
        <v>5009152</v>
      </c>
      <c r="I201" t="s">
        <v>109</v>
      </c>
      <c r="J201" s="49">
        <v>2892</v>
      </c>
    </row>
    <row r="202" spans="1:10" x14ac:dyDescent="0.25">
      <c r="A202">
        <v>7600017921</v>
      </c>
      <c r="B202" s="51">
        <v>44680</v>
      </c>
      <c r="C202" s="51">
        <v>44621</v>
      </c>
      <c r="D202" s="51">
        <v>44926</v>
      </c>
      <c r="E202" t="s">
        <v>236</v>
      </c>
      <c r="F202" t="s">
        <v>27</v>
      </c>
      <c r="G202">
        <v>350</v>
      </c>
      <c r="H202">
        <v>5009222</v>
      </c>
      <c r="I202" t="s">
        <v>108</v>
      </c>
      <c r="J202" s="49">
        <v>954</v>
      </c>
    </row>
    <row r="203" spans="1:10" x14ac:dyDescent="0.25">
      <c r="A203">
        <v>7600017921</v>
      </c>
      <c r="B203" s="51">
        <v>44680</v>
      </c>
      <c r="C203" s="51">
        <v>44621</v>
      </c>
      <c r="D203" s="51">
        <v>44926</v>
      </c>
      <c r="E203" t="s">
        <v>236</v>
      </c>
      <c r="F203" t="s">
        <v>27</v>
      </c>
      <c r="G203">
        <v>360</v>
      </c>
      <c r="H203">
        <v>5010334</v>
      </c>
      <c r="I203" t="s">
        <v>106</v>
      </c>
      <c r="J203" s="49">
        <v>7468</v>
      </c>
    </row>
    <row r="204" spans="1:10" x14ac:dyDescent="0.25">
      <c r="A204">
        <v>7600017921</v>
      </c>
      <c r="B204" s="51">
        <v>44680</v>
      </c>
      <c r="C204" s="51">
        <v>44621</v>
      </c>
      <c r="D204" s="51">
        <v>44926</v>
      </c>
      <c r="E204" t="s">
        <v>236</v>
      </c>
      <c r="F204" t="s">
        <v>27</v>
      </c>
      <c r="G204">
        <v>370</v>
      </c>
      <c r="H204">
        <v>5010335</v>
      </c>
      <c r="I204" t="s">
        <v>102</v>
      </c>
      <c r="J204" s="49">
        <v>5110</v>
      </c>
    </row>
    <row r="205" spans="1:10" x14ac:dyDescent="0.25">
      <c r="A205">
        <v>7600017921</v>
      </c>
      <c r="B205" s="51">
        <v>44680</v>
      </c>
      <c r="C205" s="51">
        <v>44621</v>
      </c>
      <c r="D205" s="51">
        <v>44926</v>
      </c>
      <c r="E205" t="s">
        <v>236</v>
      </c>
      <c r="F205" t="s">
        <v>27</v>
      </c>
      <c r="G205">
        <v>380</v>
      </c>
      <c r="H205">
        <v>5010336</v>
      </c>
      <c r="I205" t="s">
        <v>101</v>
      </c>
      <c r="J205" s="49">
        <v>3179</v>
      </c>
    </row>
    <row r="206" spans="1:10" x14ac:dyDescent="0.25">
      <c r="A206">
        <v>7600017921</v>
      </c>
      <c r="B206" s="51">
        <v>44680</v>
      </c>
      <c r="C206" s="51">
        <v>44621</v>
      </c>
      <c r="D206" s="51">
        <v>44926</v>
      </c>
      <c r="E206" t="s">
        <v>236</v>
      </c>
      <c r="F206" t="s">
        <v>27</v>
      </c>
      <c r="G206">
        <v>390</v>
      </c>
      <c r="H206">
        <v>5010337</v>
      </c>
      <c r="I206" t="s">
        <v>100</v>
      </c>
      <c r="J206" s="49">
        <v>2444</v>
      </c>
    </row>
    <row r="207" spans="1:10" x14ac:dyDescent="0.25">
      <c r="A207">
        <v>7600017921</v>
      </c>
      <c r="B207" s="51">
        <v>44680</v>
      </c>
      <c r="C207" s="51">
        <v>44621</v>
      </c>
      <c r="D207" s="51">
        <v>44926</v>
      </c>
      <c r="E207" t="s">
        <v>236</v>
      </c>
      <c r="F207" t="s">
        <v>27</v>
      </c>
      <c r="G207">
        <v>400</v>
      </c>
      <c r="H207">
        <v>5010338</v>
      </c>
      <c r="I207" t="s">
        <v>99</v>
      </c>
      <c r="J207" s="49">
        <v>1947</v>
      </c>
    </row>
    <row r="208" spans="1:10" x14ac:dyDescent="0.25">
      <c r="A208">
        <v>7600017921</v>
      </c>
      <c r="B208" s="51">
        <v>44680</v>
      </c>
      <c r="C208" s="51">
        <v>44621</v>
      </c>
      <c r="D208" s="51">
        <v>44926</v>
      </c>
      <c r="E208" t="s">
        <v>236</v>
      </c>
      <c r="F208" t="s">
        <v>27</v>
      </c>
      <c r="G208">
        <v>410</v>
      </c>
      <c r="H208">
        <v>5010340</v>
      </c>
      <c r="I208" t="s">
        <v>98</v>
      </c>
      <c r="J208" s="49">
        <v>8372</v>
      </c>
    </row>
    <row r="209" spans="1:10" x14ac:dyDescent="0.25">
      <c r="A209">
        <v>7600017921</v>
      </c>
      <c r="B209" s="51">
        <v>44680</v>
      </c>
      <c r="C209" s="51">
        <v>44621</v>
      </c>
      <c r="D209" s="51">
        <v>44926</v>
      </c>
      <c r="E209" t="s">
        <v>236</v>
      </c>
      <c r="F209" t="s">
        <v>27</v>
      </c>
      <c r="G209">
        <v>420</v>
      </c>
      <c r="H209">
        <v>5010341</v>
      </c>
      <c r="I209" t="s">
        <v>97</v>
      </c>
      <c r="J209" s="49">
        <v>3969</v>
      </c>
    </row>
    <row r="210" spans="1:10" x14ac:dyDescent="0.25">
      <c r="A210">
        <v>7600017921</v>
      </c>
      <c r="B210" s="51">
        <v>44680</v>
      </c>
      <c r="C210" s="51">
        <v>44621</v>
      </c>
      <c r="D210" s="51">
        <v>44926</v>
      </c>
      <c r="E210" t="s">
        <v>236</v>
      </c>
      <c r="F210" t="s">
        <v>27</v>
      </c>
      <c r="G210">
        <v>430</v>
      </c>
      <c r="H210">
        <v>5010476</v>
      </c>
      <c r="I210" t="s">
        <v>96</v>
      </c>
      <c r="J210" s="49">
        <v>3810</v>
      </c>
    </row>
    <row r="211" spans="1:10" x14ac:dyDescent="0.25">
      <c r="A211">
        <v>7600017921</v>
      </c>
      <c r="B211" s="51">
        <v>44680</v>
      </c>
      <c r="C211" s="51">
        <v>44621</v>
      </c>
      <c r="D211" s="51">
        <v>44926</v>
      </c>
      <c r="E211" t="s">
        <v>236</v>
      </c>
      <c r="F211" t="s">
        <v>27</v>
      </c>
      <c r="G211">
        <v>440</v>
      </c>
      <c r="H211">
        <v>5010488</v>
      </c>
      <c r="I211" t="s">
        <v>95</v>
      </c>
      <c r="J211" s="49">
        <v>3099</v>
      </c>
    </row>
    <row r="212" spans="1:10" x14ac:dyDescent="0.25">
      <c r="A212">
        <v>7600017921</v>
      </c>
      <c r="B212" s="51">
        <v>44680</v>
      </c>
      <c r="C212" s="51">
        <v>44621</v>
      </c>
      <c r="D212" s="51">
        <v>44926</v>
      </c>
      <c r="E212" t="s">
        <v>236</v>
      </c>
      <c r="F212" t="s">
        <v>27</v>
      </c>
      <c r="G212">
        <v>450</v>
      </c>
      <c r="H212">
        <v>5010489</v>
      </c>
      <c r="I212" t="s">
        <v>94</v>
      </c>
      <c r="J212" s="49">
        <v>1560</v>
      </c>
    </row>
    <row r="213" spans="1:10" x14ac:dyDescent="0.25">
      <c r="A213">
        <v>7600017921</v>
      </c>
      <c r="B213" s="51">
        <v>44680</v>
      </c>
      <c r="C213" s="51">
        <v>44621</v>
      </c>
      <c r="D213" s="51">
        <v>44926</v>
      </c>
      <c r="E213" t="s">
        <v>236</v>
      </c>
      <c r="F213" t="s">
        <v>27</v>
      </c>
      <c r="G213">
        <v>460</v>
      </c>
      <c r="H213">
        <v>5010501</v>
      </c>
      <c r="I213" t="s">
        <v>93</v>
      </c>
      <c r="J213" s="49">
        <v>2841</v>
      </c>
    </row>
    <row r="214" spans="1:10" x14ac:dyDescent="0.25">
      <c r="A214">
        <v>7600017921</v>
      </c>
      <c r="B214" s="51">
        <v>44680</v>
      </c>
      <c r="C214" s="51">
        <v>44621</v>
      </c>
      <c r="D214" s="51">
        <v>44926</v>
      </c>
      <c r="E214" t="s">
        <v>236</v>
      </c>
      <c r="F214" t="s">
        <v>27</v>
      </c>
      <c r="G214">
        <v>470</v>
      </c>
      <c r="H214">
        <v>5010503</v>
      </c>
      <c r="I214" t="s">
        <v>92</v>
      </c>
      <c r="J214" s="49">
        <v>2320</v>
      </c>
    </row>
    <row r="215" spans="1:10" x14ac:dyDescent="0.25">
      <c r="A215">
        <v>7600017921</v>
      </c>
      <c r="B215" s="51">
        <v>44680</v>
      </c>
      <c r="C215" s="51">
        <v>44621</v>
      </c>
      <c r="D215" s="51">
        <v>44926</v>
      </c>
      <c r="E215" t="s">
        <v>236</v>
      </c>
      <c r="F215" t="s">
        <v>27</v>
      </c>
      <c r="G215">
        <v>480</v>
      </c>
      <c r="H215">
        <v>5010530</v>
      </c>
      <c r="I215" t="s">
        <v>91</v>
      </c>
      <c r="J215" s="49">
        <v>23352</v>
      </c>
    </row>
    <row r="216" spans="1:10" x14ac:dyDescent="0.25">
      <c r="A216">
        <v>7600017921</v>
      </c>
      <c r="B216" s="51">
        <v>44680</v>
      </c>
      <c r="C216" s="51">
        <v>44621</v>
      </c>
      <c r="D216" s="51">
        <v>44926</v>
      </c>
      <c r="E216" t="s">
        <v>236</v>
      </c>
      <c r="F216" t="s">
        <v>27</v>
      </c>
      <c r="G216">
        <v>490</v>
      </c>
      <c r="H216">
        <v>5010544</v>
      </c>
      <c r="I216" t="s">
        <v>90</v>
      </c>
      <c r="J216" s="49">
        <v>7125</v>
      </c>
    </row>
    <row r="217" spans="1:10" x14ac:dyDescent="0.25">
      <c r="A217">
        <v>7600017921</v>
      </c>
      <c r="B217" s="51">
        <v>44680</v>
      </c>
      <c r="C217" s="51">
        <v>44621</v>
      </c>
      <c r="D217" s="51">
        <v>44926</v>
      </c>
      <c r="E217" t="s">
        <v>236</v>
      </c>
      <c r="F217" t="s">
        <v>27</v>
      </c>
      <c r="G217">
        <v>500</v>
      </c>
      <c r="H217">
        <v>5010545</v>
      </c>
      <c r="I217" t="s">
        <v>89</v>
      </c>
      <c r="J217" s="49">
        <v>7194</v>
      </c>
    </row>
    <row r="218" spans="1:10" x14ac:dyDescent="0.25">
      <c r="A218">
        <v>7600017921</v>
      </c>
      <c r="B218" s="51">
        <v>44680</v>
      </c>
      <c r="C218" s="51">
        <v>44621</v>
      </c>
      <c r="D218" s="51">
        <v>44926</v>
      </c>
      <c r="E218" t="s">
        <v>236</v>
      </c>
      <c r="F218" t="s">
        <v>27</v>
      </c>
      <c r="G218">
        <v>510</v>
      </c>
      <c r="H218">
        <v>5010546</v>
      </c>
      <c r="I218" t="s">
        <v>88</v>
      </c>
      <c r="J218" s="49">
        <v>17482</v>
      </c>
    </row>
    <row r="219" spans="1:10" x14ac:dyDescent="0.25">
      <c r="A219">
        <v>7600017921</v>
      </c>
      <c r="B219" s="51">
        <v>44680</v>
      </c>
      <c r="C219" s="51">
        <v>44621</v>
      </c>
      <c r="D219" s="51">
        <v>44926</v>
      </c>
      <c r="E219" t="s">
        <v>236</v>
      </c>
      <c r="F219" t="s">
        <v>27</v>
      </c>
      <c r="G219">
        <v>520</v>
      </c>
      <c r="H219">
        <v>5010547</v>
      </c>
      <c r="I219" t="s">
        <v>87</v>
      </c>
      <c r="J219" s="49">
        <v>9134</v>
      </c>
    </row>
    <row r="220" spans="1:10" x14ac:dyDescent="0.25">
      <c r="A220">
        <v>7600017921</v>
      </c>
      <c r="B220" s="51">
        <v>44680</v>
      </c>
      <c r="C220" s="51">
        <v>44621</v>
      </c>
      <c r="D220" s="51">
        <v>44926</v>
      </c>
      <c r="E220" t="s">
        <v>236</v>
      </c>
      <c r="F220" t="s">
        <v>27</v>
      </c>
      <c r="G220">
        <v>530</v>
      </c>
      <c r="H220">
        <v>5010548</v>
      </c>
      <c r="I220" t="s">
        <v>86</v>
      </c>
      <c r="J220" s="49">
        <v>11149</v>
      </c>
    </row>
    <row r="221" spans="1:10" x14ac:dyDescent="0.25">
      <c r="A221">
        <v>7600017921</v>
      </c>
      <c r="B221" s="51">
        <v>44680</v>
      </c>
      <c r="C221" s="51">
        <v>44621</v>
      </c>
      <c r="D221" s="51">
        <v>44926</v>
      </c>
      <c r="E221" t="s">
        <v>236</v>
      </c>
      <c r="F221" t="s">
        <v>27</v>
      </c>
      <c r="G221">
        <v>540</v>
      </c>
      <c r="H221">
        <v>5010549</v>
      </c>
      <c r="I221" t="s">
        <v>85</v>
      </c>
      <c r="J221" s="49">
        <v>12679</v>
      </c>
    </row>
    <row r="222" spans="1:10" x14ac:dyDescent="0.25">
      <c r="A222">
        <v>7600017921</v>
      </c>
      <c r="B222" s="51">
        <v>44680</v>
      </c>
      <c r="C222" s="51">
        <v>44621</v>
      </c>
      <c r="D222" s="51">
        <v>44926</v>
      </c>
      <c r="E222" t="s">
        <v>236</v>
      </c>
      <c r="F222" t="s">
        <v>27</v>
      </c>
      <c r="G222">
        <v>550</v>
      </c>
      <c r="H222">
        <v>5010550</v>
      </c>
      <c r="I222" t="s">
        <v>84</v>
      </c>
      <c r="J222" s="49">
        <v>14364</v>
      </c>
    </row>
    <row r="223" spans="1:10" x14ac:dyDescent="0.25">
      <c r="A223">
        <v>7600017921</v>
      </c>
      <c r="B223" s="51">
        <v>44680</v>
      </c>
      <c r="C223" s="51">
        <v>44621</v>
      </c>
      <c r="D223" s="51">
        <v>44926</v>
      </c>
      <c r="E223" t="s">
        <v>236</v>
      </c>
      <c r="F223" t="s">
        <v>27</v>
      </c>
      <c r="G223">
        <v>560</v>
      </c>
      <c r="H223">
        <v>5010569</v>
      </c>
      <c r="I223" t="s">
        <v>82</v>
      </c>
      <c r="J223" s="49">
        <v>1196</v>
      </c>
    </row>
    <row r="224" spans="1:10" x14ac:dyDescent="0.25">
      <c r="A224">
        <v>7600017921</v>
      </c>
      <c r="B224" s="51">
        <v>44680</v>
      </c>
      <c r="C224" s="51">
        <v>44621</v>
      </c>
      <c r="D224" s="51">
        <v>44926</v>
      </c>
      <c r="E224" t="s">
        <v>236</v>
      </c>
      <c r="F224" t="s">
        <v>27</v>
      </c>
      <c r="G224">
        <v>570</v>
      </c>
      <c r="H224">
        <v>5010570</v>
      </c>
      <c r="I224" t="s">
        <v>80</v>
      </c>
      <c r="J224" s="49">
        <v>3217</v>
      </c>
    </row>
    <row r="225" spans="1:10" x14ac:dyDescent="0.25">
      <c r="A225">
        <v>7600017921</v>
      </c>
      <c r="B225" s="51">
        <v>44680</v>
      </c>
      <c r="C225" s="51">
        <v>44621</v>
      </c>
      <c r="D225" s="51">
        <v>44926</v>
      </c>
      <c r="E225" t="s">
        <v>236</v>
      </c>
      <c r="F225" t="s">
        <v>27</v>
      </c>
      <c r="G225">
        <v>580</v>
      </c>
      <c r="H225">
        <v>5010571</v>
      </c>
      <c r="I225" t="s">
        <v>78</v>
      </c>
      <c r="J225" s="49">
        <v>5387</v>
      </c>
    </row>
    <row r="226" spans="1:10" x14ac:dyDescent="0.25">
      <c r="A226">
        <v>7600017921</v>
      </c>
      <c r="B226" s="51">
        <v>44680</v>
      </c>
      <c r="C226" s="51">
        <v>44621</v>
      </c>
      <c r="D226" s="51">
        <v>44926</v>
      </c>
      <c r="E226" t="s">
        <v>236</v>
      </c>
      <c r="F226" t="s">
        <v>27</v>
      </c>
      <c r="G226">
        <v>590</v>
      </c>
      <c r="H226">
        <v>5010578</v>
      </c>
      <c r="I226" t="s">
        <v>77</v>
      </c>
      <c r="J226" s="49">
        <v>2960</v>
      </c>
    </row>
    <row r="227" spans="1:10" x14ac:dyDescent="0.25">
      <c r="A227">
        <v>7600017921</v>
      </c>
      <c r="B227" s="51">
        <v>44680</v>
      </c>
      <c r="C227" s="51">
        <v>44621</v>
      </c>
      <c r="D227" s="51">
        <v>44926</v>
      </c>
      <c r="E227" t="s">
        <v>236</v>
      </c>
      <c r="F227" t="s">
        <v>27</v>
      </c>
      <c r="G227">
        <v>600</v>
      </c>
      <c r="H227">
        <v>5010581</v>
      </c>
      <c r="I227" t="s">
        <v>76</v>
      </c>
      <c r="J227" s="49">
        <v>5790</v>
      </c>
    </row>
    <row r="228" spans="1:10" x14ac:dyDescent="0.25">
      <c r="A228">
        <v>7600017921</v>
      </c>
      <c r="B228" s="51">
        <v>44680</v>
      </c>
      <c r="C228" s="51">
        <v>44621</v>
      </c>
      <c r="D228" s="51">
        <v>44926</v>
      </c>
      <c r="E228" t="s">
        <v>236</v>
      </c>
      <c r="F228" t="s">
        <v>27</v>
      </c>
      <c r="G228">
        <v>610</v>
      </c>
      <c r="H228">
        <v>5010582</v>
      </c>
      <c r="I228" t="s">
        <v>75</v>
      </c>
      <c r="J228" s="49">
        <v>13691</v>
      </c>
    </row>
    <row r="229" spans="1:10" x14ac:dyDescent="0.25">
      <c r="A229">
        <v>7600017921</v>
      </c>
      <c r="B229" s="51">
        <v>44680</v>
      </c>
      <c r="C229" s="51">
        <v>44621</v>
      </c>
      <c r="D229" s="51">
        <v>44926</v>
      </c>
      <c r="E229" t="s">
        <v>236</v>
      </c>
      <c r="F229" t="s">
        <v>27</v>
      </c>
      <c r="G229">
        <v>620</v>
      </c>
      <c r="H229">
        <v>5011220</v>
      </c>
      <c r="I229" t="s">
        <v>73</v>
      </c>
      <c r="J229" s="49">
        <v>13914</v>
      </c>
    </row>
    <row r="230" spans="1:10" x14ac:dyDescent="0.25">
      <c r="A230">
        <v>7600017921</v>
      </c>
      <c r="B230" s="51">
        <v>44680</v>
      </c>
      <c r="C230" s="51">
        <v>44621</v>
      </c>
      <c r="D230" s="51">
        <v>44926</v>
      </c>
      <c r="E230" t="s">
        <v>236</v>
      </c>
      <c r="F230" t="s">
        <v>27</v>
      </c>
      <c r="G230">
        <v>630</v>
      </c>
      <c r="H230">
        <v>5013579</v>
      </c>
      <c r="I230" t="s">
        <v>72</v>
      </c>
      <c r="J230" s="49">
        <v>12843</v>
      </c>
    </row>
    <row r="231" spans="1:10" x14ac:dyDescent="0.25">
      <c r="A231">
        <v>7600017921</v>
      </c>
      <c r="B231" s="51">
        <v>44680</v>
      </c>
      <c r="C231" s="51">
        <v>44621</v>
      </c>
      <c r="D231" s="51">
        <v>44926</v>
      </c>
      <c r="E231" t="s">
        <v>236</v>
      </c>
      <c r="F231" t="s">
        <v>27</v>
      </c>
      <c r="G231">
        <v>640</v>
      </c>
      <c r="H231">
        <v>5013580</v>
      </c>
      <c r="I231" t="s">
        <v>71</v>
      </c>
      <c r="J231" s="49">
        <v>1295</v>
      </c>
    </row>
    <row r="232" spans="1:10" x14ac:dyDescent="0.25">
      <c r="A232">
        <v>7600017921</v>
      </c>
      <c r="B232" s="51">
        <v>44680</v>
      </c>
      <c r="C232" s="51">
        <v>44621</v>
      </c>
      <c r="D232" s="51">
        <v>44926</v>
      </c>
      <c r="E232" t="s">
        <v>236</v>
      </c>
      <c r="F232" t="s">
        <v>27</v>
      </c>
      <c r="G232">
        <v>650</v>
      </c>
      <c r="H232">
        <v>5013581</v>
      </c>
      <c r="I232" t="s">
        <v>70</v>
      </c>
      <c r="J232" s="49">
        <v>6383</v>
      </c>
    </row>
    <row r="233" spans="1:10" x14ac:dyDescent="0.25">
      <c r="A233">
        <v>7600017921</v>
      </c>
      <c r="B233" s="51">
        <v>44680</v>
      </c>
      <c r="C233" s="51">
        <v>44621</v>
      </c>
      <c r="D233" s="51">
        <v>44926</v>
      </c>
      <c r="E233" t="s">
        <v>236</v>
      </c>
      <c r="F233" t="s">
        <v>27</v>
      </c>
      <c r="G233">
        <v>660</v>
      </c>
      <c r="H233">
        <v>5013582</v>
      </c>
      <c r="I233" t="s">
        <v>69</v>
      </c>
      <c r="J233" s="49">
        <v>32315</v>
      </c>
    </row>
    <row r="234" spans="1:10" x14ac:dyDescent="0.25">
      <c r="A234">
        <v>7600017921</v>
      </c>
      <c r="B234" s="51">
        <v>44680</v>
      </c>
      <c r="C234" s="51">
        <v>44621</v>
      </c>
      <c r="D234" s="51">
        <v>44926</v>
      </c>
      <c r="E234" t="s">
        <v>236</v>
      </c>
      <c r="F234" t="s">
        <v>27</v>
      </c>
      <c r="G234">
        <v>670</v>
      </c>
      <c r="H234">
        <v>5013583</v>
      </c>
      <c r="I234" t="s">
        <v>68</v>
      </c>
      <c r="J234" s="49">
        <v>1293</v>
      </c>
    </row>
    <row r="235" spans="1:10" x14ac:dyDescent="0.25">
      <c r="A235">
        <v>7600017921</v>
      </c>
      <c r="B235" s="51">
        <v>44680</v>
      </c>
      <c r="C235" s="51">
        <v>44621</v>
      </c>
      <c r="D235" s="51">
        <v>44926</v>
      </c>
      <c r="E235" t="s">
        <v>236</v>
      </c>
      <c r="F235" t="s">
        <v>27</v>
      </c>
      <c r="G235">
        <v>680</v>
      </c>
      <c r="H235">
        <v>5013584</v>
      </c>
      <c r="I235" t="s">
        <v>67</v>
      </c>
      <c r="J235" s="49">
        <v>6497</v>
      </c>
    </row>
    <row r="236" spans="1:10" x14ac:dyDescent="0.25">
      <c r="A236">
        <v>7600017921</v>
      </c>
      <c r="B236" s="51">
        <v>44680</v>
      </c>
      <c r="C236" s="51">
        <v>44621</v>
      </c>
      <c r="D236" s="51">
        <v>44926</v>
      </c>
      <c r="E236" t="s">
        <v>236</v>
      </c>
      <c r="F236" t="s">
        <v>27</v>
      </c>
      <c r="G236">
        <v>690</v>
      </c>
      <c r="H236">
        <v>5013752</v>
      </c>
      <c r="I236" t="s">
        <v>66</v>
      </c>
      <c r="J236" s="49">
        <v>11855</v>
      </c>
    </row>
    <row r="237" spans="1:10" x14ac:dyDescent="0.25">
      <c r="A237">
        <v>7600017921</v>
      </c>
      <c r="B237" s="51">
        <v>44680</v>
      </c>
      <c r="C237" s="51">
        <v>44621</v>
      </c>
      <c r="D237" s="51">
        <v>44926</v>
      </c>
      <c r="E237" t="s">
        <v>236</v>
      </c>
      <c r="F237" t="s">
        <v>27</v>
      </c>
      <c r="G237">
        <v>700</v>
      </c>
      <c r="H237">
        <v>5013753</v>
      </c>
      <c r="I237" t="s">
        <v>65</v>
      </c>
      <c r="J237" s="49">
        <v>6836</v>
      </c>
    </row>
    <row r="238" spans="1:10" x14ac:dyDescent="0.25">
      <c r="A238">
        <v>7600017921</v>
      </c>
      <c r="B238" s="51">
        <v>44680</v>
      </c>
      <c r="C238" s="51">
        <v>44621</v>
      </c>
      <c r="D238" s="51">
        <v>44926</v>
      </c>
      <c r="E238" t="s">
        <v>236</v>
      </c>
      <c r="F238" t="s">
        <v>27</v>
      </c>
      <c r="G238">
        <v>710</v>
      </c>
      <c r="H238">
        <v>5013754</v>
      </c>
      <c r="I238" t="s">
        <v>64</v>
      </c>
      <c r="J238" s="49">
        <v>2958</v>
      </c>
    </row>
    <row r="239" spans="1:10" x14ac:dyDescent="0.25">
      <c r="A239">
        <v>7600017921</v>
      </c>
      <c r="B239" s="51">
        <v>44680</v>
      </c>
      <c r="C239" s="51">
        <v>44621</v>
      </c>
      <c r="D239" s="51">
        <v>44926</v>
      </c>
      <c r="E239" t="s">
        <v>236</v>
      </c>
      <c r="F239" t="s">
        <v>27</v>
      </c>
      <c r="G239">
        <v>720</v>
      </c>
      <c r="H239">
        <v>5013984</v>
      </c>
      <c r="I239" t="s">
        <v>62</v>
      </c>
      <c r="J239" s="49">
        <v>13050</v>
      </c>
    </row>
    <row r="240" spans="1:10" x14ac:dyDescent="0.25">
      <c r="A240">
        <v>7600017921</v>
      </c>
      <c r="B240" s="51">
        <v>44680</v>
      </c>
      <c r="C240" s="51">
        <v>44621</v>
      </c>
      <c r="D240" s="51">
        <v>44926</v>
      </c>
      <c r="E240" t="s">
        <v>236</v>
      </c>
      <c r="F240" t="s">
        <v>27</v>
      </c>
      <c r="G240">
        <v>730</v>
      </c>
      <c r="H240">
        <v>5013985</v>
      </c>
      <c r="I240" t="s">
        <v>61</v>
      </c>
      <c r="J240" s="49">
        <v>2607</v>
      </c>
    </row>
    <row r="241" spans="1:10" x14ac:dyDescent="0.25">
      <c r="A241">
        <v>7600017921</v>
      </c>
      <c r="B241" s="51">
        <v>44680</v>
      </c>
      <c r="C241" s="51">
        <v>44621</v>
      </c>
      <c r="D241" s="51">
        <v>44926</v>
      </c>
      <c r="E241" t="s">
        <v>236</v>
      </c>
      <c r="F241" t="s">
        <v>27</v>
      </c>
      <c r="G241">
        <v>740</v>
      </c>
      <c r="H241">
        <v>5013986</v>
      </c>
      <c r="I241" t="s">
        <v>60</v>
      </c>
      <c r="J241" s="49">
        <v>2008</v>
      </c>
    </row>
    <row r="242" spans="1:10" x14ac:dyDescent="0.25">
      <c r="A242">
        <v>7600017921</v>
      </c>
      <c r="B242" s="51">
        <v>44680</v>
      </c>
      <c r="C242" s="51">
        <v>44621</v>
      </c>
      <c r="D242" s="51">
        <v>44926</v>
      </c>
      <c r="E242" t="s">
        <v>236</v>
      </c>
      <c r="F242" t="s">
        <v>27</v>
      </c>
      <c r="G242">
        <v>750</v>
      </c>
      <c r="H242">
        <v>5014657</v>
      </c>
      <c r="I242" t="s">
        <v>59</v>
      </c>
      <c r="J242" s="49">
        <v>17750</v>
      </c>
    </row>
    <row r="243" spans="1:10" x14ac:dyDescent="0.25">
      <c r="A243">
        <v>7600017921</v>
      </c>
      <c r="B243" s="51">
        <v>44680</v>
      </c>
      <c r="C243" s="51">
        <v>44621</v>
      </c>
      <c r="D243" s="51">
        <v>44926</v>
      </c>
      <c r="E243" t="s">
        <v>236</v>
      </c>
      <c r="F243" t="s">
        <v>27</v>
      </c>
      <c r="G243">
        <v>760</v>
      </c>
      <c r="H243">
        <v>5015528</v>
      </c>
      <c r="I243" t="s">
        <v>57</v>
      </c>
      <c r="J243" s="49">
        <v>1678</v>
      </c>
    </row>
    <row r="244" spans="1:10" x14ac:dyDescent="0.25">
      <c r="A244">
        <v>7600017921</v>
      </c>
      <c r="B244" s="51">
        <v>44680</v>
      </c>
      <c r="C244" s="51">
        <v>44621</v>
      </c>
      <c r="D244" s="51">
        <v>44926</v>
      </c>
      <c r="E244" t="s">
        <v>236</v>
      </c>
      <c r="F244" t="s">
        <v>27</v>
      </c>
      <c r="G244">
        <v>770</v>
      </c>
      <c r="H244">
        <v>5015529</v>
      </c>
      <c r="I244" t="s">
        <v>56</v>
      </c>
      <c r="J244" s="49">
        <v>1433</v>
      </c>
    </row>
    <row r="245" spans="1:10" x14ac:dyDescent="0.25">
      <c r="A245">
        <v>7600017921</v>
      </c>
      <c r="B245" s="51">
        <v>44680</v>
      </c>
      <c r="C245" s="51">
        <v>44621</v>
      </c>
      <c r="D245" s="51">
        <v>44926</v>
      </c>
      <c r="E245" t="s">
        <v>236</v>
      </c>
      <c r="F245" t="s">
        <v>27</v>
      </c>
      <c r="G245">
        <v>780</v>
      </c>
      <c r="H245">
        <v>5015530</v>
      </c>
      <c r="I245" t="s">
        <v>55</v>
      </c>
      <c r="J245" s="49">
        <v>1103</v>
      </c>
    </row>
    <row r="246" spans="1:10" x14ac:dyDescent="0.25">
      <c r="A246">
        <v>7600017921</v>
      </c>
      <c r="B246" s="51">
        <v>44680</v>
      </c>
      <c r="C246" s="51">
        <v>44621</v>
      </c>
      <c r="D246" s="51">
        <v>44926</v>
      </c>
      <c r="E246" t="s">
        <v>236</v>
      </c>
      <c r="F246" t="s">
        <v>27</v>
      </c>
      <c r="G246">
        <v>790</v>
      </c>
      <c r="H246">
        <v>5015531</v>
      </c>
      <c r="I246" t="s">
        <v>54</v>
      </c>
      <c r="J246" s="49">
        <v>872</v>
      </c>
    </row>
    <row r="247" spans="1:10" x14ac:dyDescent="0.25">
      <c r="A247">
        <v>7600017921</v>
      </c>
      <c r="B247" s="51">
        <v>44680</v>
      </c>
      <c r="C247" s="51">
        <v>44621</v>
      </c>
      <c r="D247" s="51">
        <v>44926</v>
      </c>
      <c r="E247" t="s">
        <v>236</v>
      </c>
      <c r="F247" t="s">
        <v>27</v>
      </c>
      <c r="G247">
        <v>800</v>
      </c>
      <c r="H247">
        <v>5022604</v>
      </c>
      <c r="I247" t="s">
        <v>49</v>
      </c>
      <c r="J247" s="49">
        <v>348</v>
      </c>
    </row>
    <row r="248" spans="1:10" x14ac:dyDescent="0.25">
      <c r="A248">
        <v>7600017921</v>
      </c>
      <c r="B248" s="51">
        <v>44680</v>
      </c>
      <c r="C248" s="51">
        <v>44621</v>
      </c>
      <c r="D248" s="51">
        <v>44926</v>
      </c>
      <c r="E248" t="s">
        <v>236</v>
      </c>
      <c r="F248" t="s">
        <v>27</v>
      </c>
      <c r="G248">
        <v>810</v>
      </c>
      <c r="H248">
        <v>5022603</v>
      </c>
      <c r="I248" t="s">
        <v>50</v>
      </c>
      <c r="J248" s="49">
        <v>327</v>
      </c>
    </row>
    <row r="249" spans="1:10" x14ac:dyDescent="0.25">
      <c r="A249">
        <v>7600017921</v>
      </c>
      <c r="B249" s="51">
        <v>44680</v>
      </c>
      <c r="C249" s="51">
        <v>44621</v>
      </c>
      <c r="D249" s="51">
        <v>44926</v>
      </c>
      <c r="E249" t="s">
        <v>236</v>
      </c>
      <c r="F249" t="s">
        <v>27</v>
      </c>
      <c r="G249">
        <v>820</v>
      </c>
      <c r="H249">
        <v>5022602</v>
      </c>
      <c r="I249" t="s">
        <v>51</v>
      </c>
      <c r="J249" s="49">
        <v>132</v>
      </c>
    </row>
    <row r="250" spans="1:10" x14ac:dyDescent="0.25">
      <c r="A250">
        <v>7600017921</v>
      </c>
      <c r="B250" s="51">
        <v>44680</v>
      </c>
      <c r="C250" s="51">
        <v>44621</v>
      </c>
      <c r="D250" s="51">
        <v>44926</v>
      </c>
      <c r="E250" t="s">
        <v>236</v>
      </c>
      <c r="F250" t="s">
        <v>27</v>
      </c>
      <c r="G250">
        <v>830</v>
      </c>
      <c r="H250">
        <v>5005586</v>
      </c>
      <c r="I250" t="s">
        <v>231</v>
      </c>
      <c r="J250" s="49">
        <v>1</v>
      </c>
    </row>
    <row r="251" spans="1:10" x14ac:dyDescent="0.25">
      <c r="A251">
        <v>7600017930</v>
      </c>
      <c r="B251" s="51">
        <v>44680</v>
      </c>
      <c r="C251" s="51">
        <v>44621</v>
      </c>
      <c r="D251" s="51">
        <v>44926</v>
      </c>
      <c r="E251" t="s">
        <v>235</v>
      </c>
      <c r="F251" t="s">
        <v>234</v>
      </c>
      <c r="G251">
        <v>10</v>
      </c>
      <c r="H251">
        <v>5035295</v>
      </c>
      <c r="I251" t="s">
        <v>45</v>
      </c>
      <c r="J251" s="49">
        <v>38862</v>
      </c>
    </row>
    <row r="252" spans="1:10" x14ac:dyDescent="0.25">
      <c r="A252">
        <v>7600017930</v>
      </c>
      <c r="B252" s="51">
        <v>44680</v>
      </c>
      <c r="C252" s="51">
        <v>44621</v>
      </c>
      <c r="D252" s="51">
        <v>44926</v>
      </c>
      <c r="E252" t="s">
        <v>235</v>
      </c>
      <c r="F252" t="s">
        <v>234</v>
      </c>
      <c r="G252">
        <v>20</v>
      </c>
      <c r="H252">
        <v>5006962</v>
      </c>
      <c r="I252" t="s">
        <v>139</v>
      </c>
      <c r="J252" s="50">
        <v>500</v>
      </c>
    </row>
    <row r="253" spans="1:10" x14ac:dyDescent="0.25">
      <c r="A253">
        <v>7600017930</v>
      </c>
      <c r="B253" s="51">
        <v>44680</v>
      </c>
      <c r="C253" s="51">
        <v>44621</v>
      </c>
      <c r="D253" s="51">
        <v>44926</v>
      </c>
      <c r="E253" t="s">
        <v>235</v>
      </c>
      <c r="F253" t="s">
        <v>234</v>
      </c>
      <c r="G253">
        <v>30</v>
      </c>
      <c r="H253">
        <v>5006964</v>
      </c>
      <c r="I253" t="s">
        <v>138</v>
      </c>
      <c r="J253" s="49">
        <v>1350</v>
      </c>
    </row>
    <row r="254" spans="1:10" x14ac:dyDescent="0.25">
      <c r="A254">
        <v>7600017930</v>
      </c>
      <c r="B254" s="51">
        <v>44680</v>
      </c>
      <c r="C254" s="51">
        <v>44621</v>
      </c>
      <c r="D254" s="51">
        <v>44926</v>
      </c>
      <c r="E254" t="s">
        <v>235</v>
      </c>
      <c r="F254" t="s">
        <v>234</v>
      </c>
      <c r="G254">
        <v>40</v>
      </c>
      <c r="H254">
        <v>5007007</v>
      </c>
      <c r="I254" t="s">
        <v>137</v>
      </c>
      <c r="J254" s="50">
        <v>0.4</v>
      </c>
    </row>
    <row r="255" spans="1:10" x14ac:dyDescent="0.25">
      <c r="A255">
        <v>7600017930</v>
      </c>
      <c r="B255" s="51">
        <v>44680</v>
      </c>
      <c r="C255" s="51">
        <v>44621</v>
      </c>
      <c r="D255" s="51">
        <v>44926</v>
      </c>
      <c r="E255" t="s">
        <v>235</v>
      </c>
      <c r="F255" t="s">
        <v>234</v>
      </c>
      <c r="G255">
        <v>50</v>
      </c>
      <c r="H255">
        <v>5007020</v>
      </c>
      <c r="I255" t="s">
        <v>136</v>
      </c>
      <c r="J255" s="50">
        <v>553</v>
      </c>
    </row>
    <row r="256" spans="1:10" x14ac:dyDescent="0.25">
      <c r="A256">
        <v>7600017930</v>
      </c>
      <c r="B256" s="51">
        <v>44680</v>
      </c>
      <c r="C256" s="51">
        <v>44621</v>
      </c>
      <c r="D256" s="51">
        <v>44926</v>
      </c>
      <c r="E256" t="s">
        <v>235</v>
      </c>
      <c r="F256" t="s">
        <v>234</v>
      </c>
      <c r="G256">
        <v>60</v>
      </c>
      <c r="H256">
        <v>5007021</v>
      </c>
      <c r="I256" t="s">
        <v>135</v>
      </c>
      <c r="J256" s="49">
        <v>1202</v>
      </c>
    </row>
    <row r="257" spans="1:10" x14ac:dyDescent="0.25">
      <c r="A257">
        <v>7600017930</v>
      </c>
      <c r="B257" s="51">
        <v>44680</v>
      </c>
      <c r="C257" s="51">
        <v>44621</v>
      </c>
      <c r="D257" s="51">
        <v>44926</v>
      </c>
      <c r="E257" t="s">
        <v>235</v>
      </c>
      <c r="F257" t="s">
        <v>234</v>
      </c>
      <c r="G257">
        <v>70</v>
      </c>
      <c r="H257">
        <v>5007022</v>
      </c>
      <c r="I257" t="s">
        <v>134</v>
      </c>
      <c r="J257" s="49">
        <v>4223</v>
      </c>
    </row>
    <row r="258" spans="1:10" x14ac:dyDescent="0.25">
      <c r="A258">
        <v>7600017930</v>
      </c>
      <c r="B258" s="51">
        <v>44680</v>
      </c>
      <c r="C258" s="51">
        <v>44621</v>
      </c>
      <c r="D258" s="51">
        <v>44926</v>
      </c>
      <c r="E258" t="s">
        <v>235</v>
      </c>
      <c r="F258" t="s">
        <v>234</v>
      </c>
      <c r="G258">
        <v>80</v>
      </c>
      <c r="H258">
        <v>5007025</v>
      </c>
      <c r="I258" t="s">
        <v>133</v>
      </c>
      <c r="J258" s="50">
        <v>0.75</v>
      </c>
    </row>
    <row r="259" spans="1:10" x14ac:dyDescent="0.25">
      <c r="A259">
        <v>7600017930</v>
      </c>
      <c r="B259" s="51">
        <v>44680</v>
      </c>
      <c r="C259" s="51">
        <v>44621</v>
      </c>
      <c r="D259" s="51">
        <v>44926</v>
      </c>
      <c r="E259" t="s">
        <v>235</v>
      </c>
      <c r="F259" t="s">
        <v>234</v>
      </c>
      <c r="G259">
        <v>90</v>
      </c>
      <c r="H259">
        <v>5007031</v>
      </c>
      <c r="I259" t="s">
        <v>132</v>
      </c>
      <c r="J259" s="50">
        <v>0.7</v>
      </c>
    </row>
    <row r="260" spans="1:10" x14ac:dyDescent="0.25">
      <c r="A260">
        <v>7600017930</v>
      </c>
      <c r="B260" s="51">
        <v>44680</v>
      </c>
      <c r="C260" s="51">
        <v>44621</v>
      </c>
      <c r="D260" s="51">
        <v>44926</v>
      </c>
      <c r="E260" t="s">
        <v>235</v>
      </c>
      <c r="F260" t="s">
        <v>234</v>
      </c>
      <c r="G260">
        <v>100</v>
      </c>
      <c r="H260">
        <v>5020372</v>
      </c>
      <c r="I260" t="s">
        <v>6</v>
      </c>
      <c r="J260" s="50">
        <v>1</v>
      </c>
    </row>
    <row r="261" spans="1:10" x14ac:dyDescent="0.25">
      <c r="A261">
        <v>7600017930</v>
      </c>
      <c r="B261" s="51">
        <v>44680</v>
      </c>
      <c r="C261" s="51">
        <v>44621</v>
      </c>
      <c r="D261" s="51">
        <v>44926</v>
      </c>
      <c r="E261" t="s">
        <v>235</v>
      </c>
      <c r="F261" t="s">
        <v>234</v>
      </c>
      <c r="G261">
        <v>110</v>
      </c>
      <c r="H261">
        <v>5007436</v>
      </c>
      <c r="I261" t="s">
        <v>131</v>
      </c>
      <c r="J261" s="50">
        <v>938</v>
      </c>
    </row>
    <row r="262" spans="1:10" x14ac:dyDescent="0.25">
      <c r="A262">
        <v>7600017930</v>
      </c>
      <c r="B262" s="51">
        <v>44680</v>
      </c>
      <c r="C262" s="51">
        <v>44621</v>
      </c>
      <c r="D262" s="51">
        <v>44926</v>
      </c>
      <c r="E262" t="s">
        <v>235</v>
      </c>
      <c r="F262" t="s">
        <v>234</v>
      </c>
      <c r="G262">
        <v>120</v>
      </c>
      <c r="H262">
        <v>5007437</v>
      </c>
      <c r="I262" t="s">
        <v>130</v>
      </c>
      <c r="J262" s="50">
        <v>486</v>
      </c>
    </row>
    <row r="263" spans="1:10" x14ac:dyDescent="0.25">
      <c r="A263">
        <v>7600017930</v>
      </c>
      <c r="B263" s="51">
        <v>44680</v>
      </c>
      <c r="C263" s="51">
        <v>44621</v>
      </c>
      <c r="D263" s="51">
        <v>44926</v>
      </c>
      <c r="E263" t="s">
        <v>235</v>
      </c>
      <c r="F263" t="s">
        <v>234</v>
      </c>
      <c r="G263">
        <v>130</v>
      </c>
      <c r="H263">
        <v>5007438</v>
      </c>
      <c r="I263" t="s">
        <v>129</v>
      </c>
      <c r="J263" s="49">
        <v>15078</v>
      </c>
    </row>
    <row r="264" spans="1:10" x14ac:dyDescent="0.25">
      <c r="A264">
        <v>7600017930</v>
      </c>
      <c r="B264" s="51">
        <v>44680</v>
      </c>
      <c r="C264" s="51">
        <v>44621</v>
      </c>
      <c r="D264" s="51">
        <v>44926</v>
      </c>
      <c r="E264" t="s">
        <v>235</v>
      </c>
      <c r="F264" t="s">
        <v>234</v>
      </c>
      <c r="G264">
        <v>140</v>
      </c>
      <c r="H264">
        <v>5022605</v>
      </c>
      <c r="I264" t="s">
        <v>47</v>
      </c>
      <c r="J264" s="49">
        <v>1112</v>
      </c>
    </row>
    <row r="265" spans="1:10" x14ac:dyDescent="0.25">
      <c r="A265">
        <v>7600017930</v>
      </c>
      <c r="B265" s="51">
        <v>44680</v>
      </c>
      <c r="C265" s="51">
        <v>44621</v>
      </c>
      <c r="D265" s="51">
        <v>44926</v>
      </c>
      <c r="E265" t="s">
        <v>235</v>
      </c>
      <c r="F265" t="s">
        <v>234</v>
      </c>
      <c r="G265">
        <v>150</v>
      </c>
      <c r="H265">
        <v>5007936</v>
      </c>
      <c r="I265" t="s">
        <v>128</v>
      </c>
      <c r="J265" s="50">
        <v>666</v>
      </c>
    </row>
    <row r="266" spans="1:10" x14ac:dyDescent="0.25">
      <c r="A266">
        <v>7600017930</v>
      </c>
      <c r="B266" s="51">
        <v>44680</v>
      </c>
      <c r="C266" s="51">
        <v>44621</v>
      </c>
      <c r="D266" s="51">
        <v>44926</v>
      </c>
      <c r="E266" t="s">
        <v>235</v>
      </c>
      <c r="F266" t="s">
        <v>234</v>
      </c>
      <c r="G266">
        <v>160</v>
      </c>
      <c r="H266">
        <v>5007938</v>
      </c>
      <c r="I266" t="s">
        <v>127</v>
      </c>
      <c r="J266" s="50">
        <v>288</v>
      </c>
    </row>
    <row r="267" spans="1:10" x14ac:dyDescent="0.25">
      <c r="A267">
        <v>7600017930</v>
      </c>
      <c r="B267" s="51">
        <v>44680</v>
      </c>
      <c r="C267" s="51">
        <v>44621</v>
      </c>
      <c r="D267" s="51">
        <v>44926</v>
      </c>
      <c r="E267" t="s">
        <v>235</v>
      </c>
      <c r="F267" t="s">
        <v>234</v>
      </c>
      <c r="G267">
        <v>170</v>
      </c>
      <c r="H267">
        <v>5007939</v>
      </c>
      <c r="I267" t="s">
        <v>126</v>
      </c>
      <c r="J267" s="50">
        <v>386</v>
      </c>
    </row>
    <row r="268" spans="1:10" x14ac:dyDescent="0.25">
      <c r="A268">
        <v>7600017930</v>
      </c>
      <c r="B268" s="51">
        <v>44680</v>
      </c>
      <c r="C268" s="51">
        <v>44621</v>
      </c>
      <c r="D268" s="51">
        <v>44926</v>
      </c>
      <c r="E268" t="s">
        <v>235</v>
      </c>
      <c r="F268" t="s">
        <v>234</v>
      </c>
      <c r="G268">
        <v>180</v>
      </c>
      <c r="H268">
        <v>5007940</v>
      </c>
      <c r="I268" t="s">
        <v>125</v>
      </c>
      <c r="J268" s="50">
        <v>477</v>
      </c>
    </row>
    <row r="269" spans="1:10" x14ac:dyDescent="0.25">
      <c r="A269">
        <v>7600017930</v>
      </c>
      <c r="B269" s="51">
        <v>44680</v>
      </c>
      <c r="C269" s="51">
        <v>44621</v>
      </c>
      <c r="D269" s="51">
        <v>44926</v>
      </c>
      <c r="E269" t="s">
        <v>235</v>
      </c>
      <c r="F269" t="s">
        <v>234</v>
      </c>
      <c r="G269">
        <v>190</v>
      </c>
      <c r="H269">
        <v>5022744</v>
      </c>
      <c r="I269" t="s">
        <v>52</v>
      </c>
      <c r="J269" s="50">
        <v>978</v>
      </c>
    </row>
    <row r="270" spans="1:10" x14ac:dyDescent="0.25">
      <c r="A270">
        <v>7600017930</v>
      </c>
      <c r="B270" s="51">
        <v>44680</v>
      </c>
      <c r="C270" s="51">
        <v>44621</v>
      </c>
      <c r="D270" s="51">
        <v>44926</v>
      </c>
      <c r="E270" t="s">
        <v>235</v>
      </c>
      <c r="F270" t="s">
        <v>234</v>
      </c>
      <c r="G270">
        <v>200</v>
      </c>
      <c r="H270">
        <v>5035294</v>
      </c>
      <c r="I270" t="s">
        <v>44</v>
      </c>
      <c r="J270" s="49">
        <v>29894</v>
      </c>
    </row>
    <row r="271" spans="1:10" x14ac:dyDescent="0.25">
      <c r="A271">
        <v>7600017930</v>
      </c>
      <c r="B271" s="51">
        <v>44680</v>
      </c>
      <c r="C271" s="51">
        <v>44621</v>
      </c>
      <c r="D271" s="51">
        <v>44926</v>
      </c>
      <c r="E271" t="s">
        <v>235</v>
      </c>
      <c r="F271" t="s">
        <v>234</v>
      </c>
      <c r="G271">
        <v>210</v>
      </c>
      <c r="H271">
        <v>5022743</v>
      </c>
      <c r="I271" t="s">
        <v>53</v>
      </c>
      <c r="J271" s="50">
        <v>746</v>
      </c>
    </row>
    <row r="272" spans="1:10" x14ac:dyDescent="0.25">
      <c r="A272">
        <v>7600017930</v>
      </c>
      <c r="B272" s="51">
        <v>44680</v>
      </c>
      <c r="C272" s="51">
        <v>44621</v>
      </c>
      <c r="D272" s="51">
        <v>44926</v>
      </c>
      <c r="E272" t="s">
        <v>235</v>
      </c>
      <c r="F272" t="s">
        <v>234</v>
      </c>
      <c r="G272">
        <v>220</v>
      </c>
      <c r="H272">
        <v>5008280</v>
      </c>
      <c r="I272" t="s">
        <v>123</v>
      </c>
      <c r="J272" s="50">
        <v>650</v>
      </c>
    </row>
    <row r="273" spans="1:10" x14ac:dyDescent="0.25">
      <c r="A273">
        <v>7600017930</v>
      </c>
      <c r="B273" s="51">
        <v>44680</v>
      </c>
      <c r="C273" s="51">
        <v>44621</v>
      </c>
      <c r="D273" s="51">
        <v>44926</v>
      </c>
      <c r="E273" t="s">
        <v>235</v>
      </c>
      <c r="F273" t="s">
        <v>234</v>
      </c>
      <c r="G273">
        <v>230</v>
      </c>
      <c r="H273">
        <v>5008281</v>
      </c>
      <c r="I273" t="s">
        <v>122</v>
      </c>
      <c r="J273" s="49">
        <v>1266</v>
      </c>
    </row>
    <row r="274" spans="1:10" x14ac:dyDescent="0.25">
      <c r="A274">
        <v>7600017930</v>
      </c>
      <c r="B274" s="51">
        <v>44680</v>
      </c>
      <c r="C274" s="51">
        <v>44621</v>
      </c>
      <c r="D274" s="51">
        <v>44926</v>
      </c>
      <c r="E274" t="s">
        <v>235</v>
      </c>
      <c r="F274" t="s">
        <v>234</v>
      </c>
      <c r="G274">
        <v>240</v>
      </c>
      <c r="H274">
        <v>5008282</v>
      </c>
      <c r="I274" t="s">
        <v>121</v>
      </c>
      <c r="J274" s="50">
        <v>267</v>
      </c>
    </row>
    <row r="275" spans="1:10" x14ac:dyDescent="0.25">
      <c r="A275">
        <v>7600017930</v>
      </c>
      <c r="B275" s="51">
        <v>44680</v>
      </c>
      <c r="C275" s="51">
        <v>44621</v>
      </c>
      <c r="D275" s="51">
        <v>44926</v>
      </c>
      <c r="E275" t="s">
        <v>235</v>
      </c>
      <c r="F275" t="s">
        <v>234</v>
      </c>
      <c r="G275">
        <v>250</v>
      </c>
      <c r="H275">
        <v>5008283</v>
      </c>
      <c r="I275" t="s">
        <v>120</v>
      </c>
      <c r="J275" s="50">
        <v>133</v>
      </c>
    </row>
    <row r="276" spans="1:10" x14ac:dyDescent="0.25">
      <c r="A276">
        <v>7600017930</v>
      </c>
      <c r="B276" s="51">
        <v>44680</v>
      </c>
      <c r="C276" s="51">
        <v>44621</v>
      </c>
      <c r="D276" s="51">
        <v>44926</v>
      </c>
      <c r="E276" t="s">
        <v>235</v>
      </c>
      <c r="F276" t="s">
        <v>234</v>
      </c>
      <c r="G276">
        <v>260</v>
      </c>
      <c r="H276">
        <v>5008284</v>
      </c>
      <c r="I276" t="s">
        <v>119</v>
      </c>
      <c r="J276" s="50">
        <v>267</v>
      </c>
    </row>
    <row r="277" spans="1:10" x14ac:dyDescent="0.25">
      <c r="A277">
        <v>7600017930</v>
      </c>
      <c r="B277" s="51">
        <v>44680</v>
      </c>
      <c r="C277" s="51">
        <v>44621</v>
      </c>
      <c r="D277" s="51">
        <v>44926</v>
      </c>
      <c r="E277" t="s">
        <v>235</v>
      </c>
      <c r="F277" t="s">
        <v>234</v>
      </c>
      <c r="G277">
        <v>270</v>
      </c>
      <c r="H277">
        <v>5008285</v>
      </c>
      <c r="I277" t="s">
        <v>118</v>
      </c>
      <c r="J277" s="50">
        <v>199</v>
      </c>
    </row>
    <row r="278" spans="1:10" x14ac:dyDescent="0.25">
      <c r="A278">
        <v>7600017930</v>
      </c>
      <c r="B278" s="51">
        <v>44680</v>
      </c>
      <c r="C278" s="51">
        <v>44621</v>
      </c>
      <c r="D278" s="51">
        <v>44926</v>
      </c>
      <c r="E278" t="s">
        <v>235</v>
      </c>
      <c r="F278" t="s">
        <v>234</v>
      </c>
      <c r="G278">
        <v>280</v>
      </c>
      <c r="H278">
        <v>5008286</v>
      </c>
      <c r="I278" t="s">
        <v>117</v>
      </c>
      <c r="J278" s="50">
        <v>290</v>
      </c>
    </row>
    <row r="279" spans="1:10" x14ac:dyDescent="0.25">
      <c r="A279">
        <v>7600017930</v>
      </c>
      <c r="B279" s="51">
        <v>44680</v>
      </c>
      <c r="C279" s="51">
        <v>44621</v>
      </c>
      <c r="D279" s="51">
        <v>44926</v>
      </c>
      <c r="E279" t="s">
        <v>235</v>
      </c>
      <c r="F279" t="s">
        <v>234</v>
      </c>
      <c r="G279">
        <v>290</v>
      </c>
      <c r="H279">
        <v>5008287</v>
      </c>
      <c r="I279" t="s">
        <v>116</v>
      </c>
      <c r="J279" s="50">
        <v>100</v>
      </c>
    </row>
    <row r="280" spans="1:10" x14ac:dyDescent="0.25">
      <c r="A280">
        <v>7600017930</v>
      </c>
      <c r="B280" s="51">
        <v>44680</v>
      </c>
      <c r="C280" s="51">
        <v>44621</v>
      </c>
      <c r="D280" s="51">
        <v>44926</v>
      </c>
      <c r="E280" t="s">
        <v>235</v>
      </c>
      <c r="F280" t="s">
        <v>234</v>
      </c>
      <c r="G280">
        <v>300</v>
      </c>
      <c r="H280">
        <v>5008288</v>
      </c>
      <c r="I280" t="s">
        <v>115</v>
      </c>
      <c r="J280" s="49">
        <v>3241</v>
      </c>
    </row>
    <row r="281" spans="1:10" x14ac:dyDescent="0.25">
      <c r="A281">
        <v>7600017930</v>
      </c>
      <c r="B281" s="51">
        <v>44680</v>
      </c>
      <c r="C281" s="51">
        <v>44621</v>
      </c>
      <c r="D281" s="51">
        <v>44926</v>
      </c>
      <c r="E281" t="s">
        <v>235</v>
      </c>
      <c r="F281" t="s">
        <v>234</v>
      </c>
      <c r="G281">
        <v>310</v>
      </c>
      <c r="H281">
        <v>5009028</v>
      </c>
      <c r="I281" t="s">
        <v>114</v>
      </c>
      <c r="J281" s="49">
        <v>1682</v>
      </c>
    </row>
    <row r="282" spans="1:10" x14ac:dyDescent="0.25">
      <c r="A282">
        <v>7600017930</v>
      </c>
      <c r="B282" s="51">
        <v>44680</v>
      </c>
      <c r="C282" s="51">
        <v>44621</v>
      </c>
      <c r="D282" s="51">
        <v>44926</v>
      </c>
      <c r="E282" t="s">
        <v>235</v>
      </c>
      <c r="F282" t="s">
        <v>234</v>
      </c>
      <c r="G282">
        <v>320</v>
      </c>
      <c r="H282">
        <v>5009043</v>
      </c>
      <c r="I282" t="s">
        <v>113</v>
      </c>
      <c r="J282" s="49">
        <v>3042</v>
      </c>
    </row>
    <row r="283" spans="1:10" x14ac:dyDescent="0.25">
      <c r="A283">
        <v>7600017930</v>
      </c>
      <c r="B283" s="51">
        <v>44680</v>
      </c>
      <c r="C283" s="51">
        <v>44621</v>
      </c>
      <c r="D283" s="51">
        <v>44926</v>
      </c>
      <c r="E283" t="s">
        <v>235</v>
      </c>
      <c r="F283" t="s">
        <v>234</v>
      </c>
      <c r="G283">
        <v>330</v>
      </c>
      <c r="H283">
        <v>5009050</v>
      </c>
      <c r="I283" t="s">
        <v>112</v>
      </c>
      <c r="J283" s="49">
        <v>2894</v>
      </c>
    </row>
    <row r="284" spans="1:10" x14ac:dyDescent="0.25">
      <c r="A284">
        <v>7600017930</v>
      </c>
      <c r="B284" s="51">
        <v>44680</v>
      </c>
      <c r="C284" s="51">
        <v>44621</v>
      </c>
      <c r="D284" s="51">
        <v>44926</v>
      </c>
      <c r="E284" t="s">
        <v>235</v>
      </c>
      <c r="F284" t="s">
        <v>234</v>
      </c>
      <c r="G284">
        <v>340</v>
      </c>
      <c r="H284">
        <v>5009152</v>
      </c>
      <c r="I284" t="s">
        <v>109</v>
      </c>
      <c r="J284" s="49">
        <v>2892</v>
      </c>
    </row>
    <row r="285" spans="1:10" x14ac:dyDescent="0.25">
      <c r="A285">
        <v>7600017930</v>
      </c>
      <c r="B285" s="51">
        <v>44680</v>
      </c>
      <c r="C285" s="51">
        <v>44621</v>
      </c>
      <c r="D285" s="51">
        <v>44926</v>
      </c>
      <c r="E285" t="s">
        <v>235</v>
      </c>
      <c r="F285" t="s">
        <v>234</v>
      </c>
      <c r="G285">
        <v>350</v>
      </c>
      <c r="H285">
        <v>5009222</v>
      </c>
      <c r="I285" t="s">
        <v>108</v>
      </c>
      <c r="J285" s="50">
        <v>954</v>
      </c>
    </row>
    <row r="286" spans="1:10" x14ac:dyDescent="0.25">
      <c r="A286">
        <v>7600017930</v>
      </c>
      <c r="B286" s="51">
        <v>44680</v>
      </c>
      <c r="C286" s="51">
        <v>44621</v>
      </c>
      <c r="D286" s="51">
        <v>44926</v>
      </c>
      <c r="E286" t="s">
        <v>235</v>
      </c>
      <c r="F286" t="s">
        <v>234</v>
      </c>
      <c r="G286">
        <v>360</v>
      </c>
      <c r="H286">
        <v>5010334</v>
      </c>
      <c r="I286" t="s">
        <v>106</v>
      </c>
      <c r="J286" s="49">
        <v>7468</v>
      </c>
    </row>
    <row r="287" spans="1:10" x14ac:dyDescent="0.25">
      <c r="A287">
        <v>7600017930</v>
      </c>
      <c r="B287" s="51">
        <v>44680</v>
      </c>
      <c r="C287" s="51">
        <v>44621</v>
      </c>
      <c r="D287" s="51">
        <v>44926</v>
      </c>
      <c r="E287" t="s">
        <v>235</v>
      </c>
      <c r="F287" t="s">
        <v>234</v>
      </c>
      <c r="G287">
        <v>370</v>
      </c>
      <c r="H287">
        <v>5010335</v>
      </c>
      <c r="I287" t="s">
        <v>102</v>
      </c>
      <c r="J287" s="49">
        <v>5110</v>
      </c>
    </row>
    <row r="288" spans="1:10" x14ac:dyDescent="0.25">
      <c r="A288">
        <v>7600017930</v>
      </c>
      <c r="B288" s="51">
        <v>44680</v>
      </c>
      <c r="C288" s="51">
        <v>44621</v>
      </c>
      <c r="D288" s="51">
        <v>44926</v>
      </c>
      <c r="E288" t="s">
        <v>235</v>
      </c>
      <c r="F288" t="s">
        <v>234</v>
      </c>
      <c r="G288">
        <v>380</v>
      </c>
      <c r="H288">
        <v>5010336</v>
      </c>
      <c r="I288" t="s">
        <v>101</v>
      </c>
      <c r="J288" s="49">
        <v>3179</v>
      </c>
    </row>
    <row r="289" spans="1:10" x14ac:dyDescent="0.25">
      <c r="A289">
        <v>7600017930</v>
      </c>
      <c r="B289" s="51">
        <v>44680</v>
      </c>
      <c r="C289" s="51">
        <v>44621</v>
      </c>
      <c r="D289" s="51">
        <v>44926</v>
      </c>
      <c r="E289" t="s">
        <v>235</v>
      </c>
      <c r="F289" t="s">
        <v>234</v>
      </c>
      <c r="G289">
        <v>390</v>
      </c>
      <c r="H289">
        <v>5010337</v>
      </c>
      <c r="I289" t="s">
        <v>100</v>
      </c>
      <c r="J289" s="49">
        <v>2444</v>
      </c>
    </row>
    <row r="290" spans="1:10" x14ac:dyDescent="0.25">
      <c r="A290">
        <v>7600017930</v>
      </c>
      <c r="B290" s="51">
        <v>44680</v>
      </c>
      <c r="C290" s="51">
        <v>44621</v>
      </c>
      <c r="D290" s="51">
        <v>44926</v>
      </c>
      <c r="E290" t="s">
        <v>235</v>
      </c>
      <c r="F290" t="s">
        <v>234</v>
      </c>
      <c r="G290">
        <v>400</v>
      </c>
      <c r="H290">
        <v>5010338</v>
      </c>
      <c r="I290" t="s">
        <v>99</v>
      </c>
      <c r="J290" s="49">
        <v>1947</v>
      </c>
    </row>
    <row r="291" spans="1:10" x14ac:dyDescent="0.25">
      <c r="A291">
        <v>7600017930</v>
      </c>
      <c r="B291" s="51">
        <v>44680</v>
      </c>
      <c r="C291" s="51">
        <v>44621</v>
      </c>
      <c r="D291" s="51">
        <v>44926</v>
      </c>
      <c r="E291" t="s">
        <v>235</v>
      </c>
      <c r="F291" t="s">
        <v>234</v>
      </c>
      <c r="G291">
        <v>410</v>
      </c>
      <c r="H291">
        <v>5010340</v>
      </c>
      <c r="I291" t="s">
        <v>98</v>
      </c>
      <c r="J291" s="49">
        <v>8372</v>
      </c>
    </row>
    <row r="292" spans="1:10" x14ac:dyDescent="0.25">
      <c r="A292">
        <v>7600017930</v>
      </c>
      <c r="B292" s="51">
        <v>44680</v>
      </c>
      <c r="C292" s="51">
        <v>44621</v>
      </c>
      <c r="D292" s="51">
        <v>44926</v>
      </c>
      <c r="E292" t="s">
        <v>235</v>
      </c>
      <c r="F292" t="s">
        <v>234</v>
      </c>
      <c r="G292">
        <v>420</v>
      </c>
      <c r="H292">
        <v>5010341</v>
      </c>
      <c r="I292" t="s">
        <v>97</v>
      </c>
      <c r="J292" s="49">
        <v>3969</v>
      </c>
    </row>
    <row r="293" spans="1:10" x14ac:dyDescent="0.25">
      <c r="A293">
        <v>7600017930</v>
      </c>
      <c r="B293" s="51">
        <v>44680</v>
      </c>
      <c r="C293" s="51">
        <v>44621</v>
      </c>
      <c r="D293" s="51">
        <v>44926</v>
      </c>
      <c r="E293" t="s">
        <v>235</v>
      </c>
      <c r="F293" t="s">
        <v>234</v>
      </c>
      <c r="G293">
        <v>430</v>
      </c>
      <c r="H293">
        <v>5010476</v>
      </c>
      <c r="I293" t="s">
        <v>96</v>
      </c>
      <c r="J293" s="49">
        <v>3810</v>
      </c>
    </row>
    <row r="294" spans="1:10" x14ac:dyDescent="0.25">
      <c r="A294">
        <v>7600017930</v>
      </c>
      <c r="B294" s="51">
        <v>44680</v>
      </c>
      <c r="C294" s="51">
        <v>44621</v>
      </c>
      <c r="D294" s="51">
        <v>44926</v>
      </c>
      <c r="E294" t="s">
        <v>235</v>
      </c>
      <c r="F294" t="s">
        <v>234</v>
      </c>
      <c r="G294">
        <v>440</v>
      </c>
      <c r="H294">
        <v>5010488</v>
      </c>
      <c r="I294" t="s">
        <v>95</v>
      </c>
      <c r="J294" s="49">
        <v>3099</v>
      </c>
    </row>
    <row r="295" spans="1:10" x14ac:dyDescent="0.25">
      <c r="A295">
        <v>7600017930</v>
      </c>
      <c r="B295" s="51">
        <v>44680</v>
      </c>
      <c r="C295" s="51">
        <v>44621</v>
      </c>
      <c r="D295" s="51">
        <v>44926</v>
      </c>
      <c r="E295" t="s">
        <v>235</v>
      </c>
      <c r="F295" t="s">
        <v>234</v>
      </c>
      <c r="G295">
        <v>450</v>
      </c>
      <c r="H295">
        <v>5010489</v>
      </c>
      <c r="I295" t="s">
        <v>94</v>
      </c>
      <c r="J295" s="49">
        <v>1560</v>
      </c>
    </row>
    <row r="296" spans="1:10" x14ac:dyDescent="0.25">
      <c r="A296">
        <v>7600017930</v>
      </c>
      <c r="B296" s="51">
        <v>44680</v>
      </c>
      <c r="C296" s="51">
        <v>44621</v>
      </c>
      <c r="D296" s="51">
        <v>44926</v>
      </c>
      <c r="E296" t="s">
        <v>235</v>
      </c>
      <c r="F296" t="s">
        <v>234</v>
      </c>
      <c r="G296">
        <v>460</v>
      </c>
      <c r="H296">
        <v>5010501</v>
      </c>
      <c r="I296" t="s">
        <v>93</v>
      </c>
      <c r="J296" s="49">
        <v>2841</v>
      </c>
    </row>
    <row r="297" spans="1:10" x14ac:dyDescent="0.25">
      <c r="A297">
        <v>7600017930</v>
      </c>
      <c r="B297" s="51">
        <v>44680</v>
      </c>
      <c r="C297" s="51">
        <v>44621</v>
      </c>
      <c r="D297" s="51">
        <v>44926</v>
      </c>
      <c r="E297" t="s">
        <v>235</v>
      </c>
      <c r="F297" t="s">
        <v>234</v>
      </c>
      <c r="G297">
        <v>470</v>
      </c>
      <c r="H297">
        <v>5010503</v>
      </c>
      <c r="I297" t="s">
        <v>92</v>
      </c>
      <c r="J297" s="49">
        <v>2320</v>
      </c>
    </row>
    <row r="298" spans="1:10" x14ac:dyDescent="0.25">
      <c r="A298">
        <v>7600017930</v>
      </c>
      <c r="B298" s="51">
        <v>44680</v>
      </c>
      <c r="C298" s="51">
        <v>44621</v>
      </c>
      <c r="D298" s="51">
        <v>44926</v>
      </c>
      <c r="E298" t="s">
        <v>235</v>
      </c>
      <c r="F298" t="s">
        <v>234</v>
      </c>
      <c r="G298">
        <v>480</v>
      </c>
      <c r="H298">
        <v>5010530</v>
      </c>
      <c r="I298" t="s">
        <v>91</v>
      </c>
      <c r="J298" s="49">
        <v>23352</v>
      </c>
    </row>
    <row r="299" spans="1:10" x14ac:dyDescent="0.25">
      <c r="A299">
        <v>7600017930</v>
      </c>
      <c r="B299" s="51">
        <v>44680</v>
      </c>
      <c r="C299" s="51">
        <v>44621</v>
      </c>
      <c r="D299" s="51">
        <v>44926</v>
      </c>
      <c r="E299" t="s">
        <v>235</v>
      </c>
      <c r="F299" t="s">
        <v>234</v>
      </c>
      <c r="G299">
        <v>490</v>
      </c>
      <c r="H299">
        <v>5010544</v>
      </c>
      <c r="I299" t="s">
        <v>90</v>
      </c>
      <c r="J299" s="49">
        <v>7125</v>
      </c>
    </row>
    <row r="300" spans="1:10" x14ac:dyDescent="0.25">
      <c r="A300">
        <v>7600017930</v>
      </c>
      <c r="B300" s="51">
        <v>44680</v>
      </c>
      <c r="C300" s="51">
        <v>44621</v>
      </c>
      <c r="D300" s="51">
        <v>44926</v>
      </c>
      <c r="E300" t="s">
        <v>235</v>
      </c>
      <c r="F300" t="s">
        <v>234</v>
      </c>
      <c r="G300">
        <v>500</v>
      </c>
      <c r="H300">
        <v>5010545</v>
      </c>
      <c r="I300" t="s">
        <v>89</v>
      </c>
      <c r="J300" s="49">
        <v>7194</v>
      </c>
    </row>
    <row r="301" spans="1:10" x14ac:dyDescent="0.25">
      <c r="A301">
        <v>7600017930</v>
      </c>
      <c r="B301" s="51">
        <v>44680</v>
      </c>
      <c r="C301" s="51">
        <v>44621</v>
      </c>
      <c r="D301" s="51">
        <v>44926</v>
      </c>
      <c r="E301" t="s">
        <v>235</v>
      </c>
      <c r="F301" t="s">
        <v>234</v>
      </c>
      <c r="G301">
        <v>510</v>
      </c>
      <c r="H301">
        <v>5010546</v>
      </c>
      <c r="I301" t="s">
        <v>88</v>
      </c>
      <c r="J301" s="49">
        <v>17482</v>
      </c>
    </row>
    <row r="302" spans="1:10" x14ac:dyDescent="0.25">
      <c r="A302">
        <v>7600017930</v>
      </c>
      <c r="B302" s="51">
        <v>44680</v>
      </c>
      <c r="C302" s="51">
        <v>44621</v>
      </c>
      <c r="D302" s="51">
        <v>44926</v>
      </c>
      <c r="E302" t="s">
        <v>235</v>
      </c>
      <c r="F302" t="s">
        <v>234</v>
      </c>
      <c r="G302">
        <v>520</v>
      </c>
      <c r="H302">
        <v>5010547</v>
      </c>
      <c r="I302" t="s">
        <v>87</v>
      </c>
      <c r="J302" s="49">
        <v>9134</v>
      </c>
    </row>
    <row r="303" spans="1:10" x14ac:dyDescent="0.25">
      <c r="A303">
        <v>7600017930</v>
      </c>
      <c r="B303" s="51">
        <v>44680</v>
      </c>
      <c r="C303" s="51">
        <v>44621</v>
      </c>
      <c r="D303" s="51">
        <v>44926</v>
      </c>
      <c r="E303" t="s">
        <v>235</v>
      </c>
      <c r="F303" t="s">
        <v>234</v>
      </c>
      <c r="G303">
        <v>530</v>
      </c>
      <c r="H303">
        <v>5010548</v>
      </c>
      <c r="I303" t="s">
        <v>86</v>
      </c>
      <c r="J303" s="49">
        <v>11149</v>
      </c>
    </row>
    <row r="304" spans="1:10" x14ac:dyDescent="0.25">
      <c r="A304">
        <v>7600017930</v>
      </c>
      <c r="B304" s="51">
        <v>44680</v>
      </c>
      <c r="C304" s="51">
        <v>44621</v>
      </c>
      <c r="D304" s="51">
        <v>44926</v>
      </c>
      <c r="E304" t="s">
        <v>235</v>
      </c>
      <c r="F304" t="s">
        <v>234</v>
      </c>
      <c r="G304">
        <v>540</v>
      </c>
      <c r="H304">
        <v>5010549</v>
      </c>
      <c r="I304" t="s">
        <v>85</v>
      </c>
      <c r="J304" s="49">
        <v>12679</v>
      </c>
    </row>
    <row r="305" spans="1:10" x14ac:dyDescent="0.25">
      <c r="A305">
        <v>7600017930</v>
      </c>
      <c r="B305" s="51">
        <v>44680</v>
      </c>
      <c r="C305" s="51">
        <v>44621</v>
      </c>
      <c r="D305" s="51">
        <v>44926</v>
      </c>
      <c r="E305" t="s">
        <v>235</v>
      </c>
      <c r="F305" t="s">
        <v>234</v>
      </c>
      <c r="G305">
        <v>550</v>
      </c>
      <c r="H305">
        <v>5010550</v>
      </c>
      <c r="I305" t="s">
        <v>84</v>
      </c>
      <c r="J305" s="49">
        <v>14364</v>
      </c>
    </row>
    <row r="306" spans="1:10" x14ac:dyDescent="0.25">
      <c r="A306">
        <v>7600017930</v>
      </c>
      <c r="B306" s="51">
        <v>44680</v>
      </c>
      <c r="C306" s="51">
        <v>44621</v>
      </c>
      <c r="D306" s="51">
        <v>44926</v>
      </c>
      <c r="E306" t="s">
        <v>235</v>
      </c>
      <c r="F306" t="s">
        <v>234</v>
      </c>
      <c r="G306">
        <v>560</v>
      </c>
      <c r="H306">
        <v>5010569</v>
      </c>
      <c r="I306" t="s">
        <v>82</v>
      </c>
      <c r="J306" s="49">
        <v>1196</v>
      </c>
    </row>
    <row r="307" spans="1:10" x14ac:dyDescent="0.25">
      <c r="A307">
        <v>7600017930</v>
      </c>
      <c r="B307" s="51">
        <v>44680</v>
      </c>
      <c r="C307" s="51">
        <v>44621</v>
      </c>
      <c r="D307" s="51">
        <v>44926</v>
      </c>
      <c r="E307" t="s">
        <v>235</v>
      </c>
      <c r="F307" t="s">
        <v>234</v>
      </c>
      <c r="G307">
        <v>570</v>
      </c>
      <c r="H307">
        <v>5010570</v>
      </c>
      <c r="I307" t="s">
        <v>80</v>
      </c>
      <c r="J307" s="49">
        <v>3217</v>
      </c>
    </row>
    <row r="308" spans="1:10" x14ac:dyDescent="0.25">
      <c r="A308">
        <v>7600017930</v>
      </c>
      <c r="B308" s="51">
        <v>44680</v>
      </c>
      <c r="C308" s="51">
        <v>44621</v>
      </c>
      <c r="D308" s="51">
        <v>44926</v>
      </c>
      <c r="E308" t="s">
        <v>235</v>
      </c>
      <c r="F308" t="s">
        <v>234</v>
      </c>
      <c r="G308">
        <v>580</v>
      </c>
      <c r="H308">
        <v>5010571</v>
      </c>
      <c r="I308" t="s">
        <v>78</v>
      </c>
      <c r="J308" s="49">
        <v>5387</v>
      </c>
    </row>
    <row r="309" spans="1:10" x14ac:dyDescent="0.25">
      <c r="A309">
        <v>7600017930</v>
      </c>
      <c r="B309" s="51">
        <v>44680</v>
      </c>
      <c r="C309" s="51">
        <v>44621</v>
      </c>
      <c r="D309" s="51">
        <v>44926</v>
      </c>
      <c r="E309" t="s">
        <v>235</v>
      </c>
      <c r="F309" t="s">
        <v>234</v>
      </c>
      <c r="G309">
        <v>590</v>
      </c>
      <c r="H309">
        <v>5010578</v>
      </c>
      <c r="I309" t="s">
        <v>77</v>
      </c>
      <c r="J309" s="49">
        <v>2960</v>
      </c>
    </row>
    <row r="310" spans="1:10" x14ac:dyDescent="0.25">
      <c r="A310">
        <v>7600017930</v>
      </c>
      <c r="B310" s="51">
        <v>44680</v>
      </c>
      <c r="C310" s="51">
        <v>44621</v>
      </c>
      <c r="D310" s="51">
        <v>44926</v>
      </c>
      <c r="E310" t="s">
        <v>235</v>
      </c>
      <c r="F310" t="s">
        <v>234</v>
      </c>
      <c r="G310">
        <v>600</v>
      </c>
      <c r="H310">
        <v>5010581</v>
      </c>
      <c r="I310" t="s">
        <v>76</v>
      </c>
      <c r="J310" s="49">
        <v>5790</v>
      </c>
    </row>
    <row r="311" spans="1:10" x14ac:dyDescent="0.25">
      <c r="A311">
        <v>7600017930</v>
      </c>
      <c r="B311" s="51">
        <v>44680</v>
      </c>
      <c r="C311" s="51">
        <v>44621</v>
      </c>
      <c r="D311" s="51">
        <v>44926</v>
      </c>
      <c r="E311" t="s">
        <v>235</v>
      </c>
      <c r="F311" t="s">
        <v>234</v>
      </c>
      <c r="G311">
        <v>610</v>
      </c>
      <c r="H311">
        <v>5010582</v>
      </c>
      <c r="I311" t="s">
        <v>75</v>
      </c>
      <c r="J311" s="49">
        <v>13691</v>
      </c>
    </row>
    <row r="312" spans="1:10" x14ac:dyDescent="0.25">
      <c r="A312">
        <v>7600017930</v>
      </c>
      <c r="B312" s="51">
        <v>44680</v>
      </c>
      <c r="C312" s="51">
        <v>44621</v>
      </c>
      <c r="D312" s="51">
        <v>44926</v>
      </c>
      <c r="E312" t="s">
        <v>235</v>
      </c>
      <c r="F312" t="s">
        <v>234</v>
      </c>
      <c r="G312">
        <v>620</v>
      </c>
      <c r="H312">
        <v>5011220</v>
      </c>
      <c r="I312" t="s">
        <v>73</v>
      </c>
      <c r="J312" s="49">
        <v>13914</v>
      </c>
    </row>
    <row r="313" spans="1:10" x14ac:dyDescent="0.25">
      <c r="A313">
        <v>7600017930</v>
      </c>
      <c r="B313" s="51">
        <v>44680</v>
      </c>
      <c r="C313" s="51">
        <v>44621</v>
      </c>
      <c r="D313" s="51">
        <v>44926</v>
      </c>
      <c r="E313" t="s">
        <v>235</v>
      </c>
      <c r="F313" t="s">
        <v>234</v>
      </c>
      <c r="G313">
        <v>630</v>
      </c>
      <c r="H313">
        <v>5013579</v>
      </c>
      <c r="I313" t="s">
        <v>72</v>
      </c>
      <c r="J313" s="49">
        <v>12843</v>
      </c>
    </row>
    <row r="314" spans="1:10" x14ac:dyDescent="0.25">
      <c r="A314">
        <v>7600017930</v>
      </c>
      <c r="B314" s="51">
        <v>44680</v>
      </c>
      <c r="C314" s="51">
        <v>44621</v>
      </c>
      <c r="D314" s="51">
        <v>44926</v>
      </c>
      <c r="E314" t="s">
        <v>235</v>
      </c>
      <c r="F314" t="s">
        <v>234</v>
      </c>
      <c r="G314">
        <v>640</v>
      </c>
      <c r="H314">
        <v>5013580</v>
      </c>
      <c r="I314" t="s">
        <v>71</v>
      </c>
      <c r="J314" s="49">
        <v>1295</v>
      </c>
    </row>
    <row r="315" spans="1:10" x14ac:dyDescent="0.25">
      <c r="A315">
        <v>7600017930</v>
      </c>
      <c r="B315" s="51">
        <v>44680</v>
      </c>
      <c r="C315" s="51">
        <v>44621</v>
      </c>
      <c r="D315" s="51">
        <v>44926</v>
      </c>
      <c r="E315" t="s">
        <v>235</v>
      </c>
      <c r="F315" t="s">
        <v>234</v>
      </c>
      <c r="G315">
        <v>650</v>
      </c>
      <c r="H315">
        <v>5013581</v>
      </c>
      <c r="I315" t="s">
        <v>70</v>
      </c>
      <c r="J315" s="49">
        <v>6383</v>
      </c>
    </row>
    <row r="316" spans="1:10" x14ac:dyDescent="0.25">
      <c r="A316">
        <v>7600017930</v>
      </c>
      <c r="B316" s="51">
        <v>44680</v>
      </c>
      <c r="C316" s="51">
        <v>44621</v>
      </c>
      <c r="D316" s="51">
        <v>44926</v>
      </c>
      <c r="E316" t="s">
        <v>235</v>
      </c>
      <c r="F316" t="s">
        <v>234</v>
      </c>
      <c r="G316">
        <v>660</v>
      </c>
      <c r="H316">
        <v>5013582</v>
      </c>
      <c r="I316" t="s">
        <v>69</v>
      </c>
      <c r="J316" s="49">
        <v>32315</v>
      </c>
    </row>
    <row r="317" spans="1:10" x14ac:dyDescent="0.25">
      <c r="A317">
        <v>7600017930</v>
      </c>
      <c r="B317" s="51">
        <v>44680</v>
      </c>
      <c r="C317" s="51">
        <v>44621</v>
      </c>
      <c r="D317" s="51">
        <v>44926</v>
      </c>
      <c r="E317" t="s">
        <v>235</v>
      </c>
      <c r="F317" t="s">
        <v>234</v>
      </c>
      <c r="G317">
        <v>670</v>
      </c>
      <c r="H317">
        <v>5013583</v>
      </c>
      <c r="I317" t="s">
        <v>68</v>
      </c>
      <c r="J317" s="49">
        <v>1293</v>
      </c>
    </row>
    <row r="318" spans="1:10" x14ac:dyDescent="0.25">
      <c r="A318">
        <v>7600017930</v>
      </c>
      <c r="B318" s="51">
        <v>44680</v>
      </c>
      <c r="C318" s="51">
        <v>44621</v>
      </c>
      <c r="D318" s="51">
        <v>44926</v>
      </c>
      <c r="E318" t="s">
        <v>235</v>
      </c>
      <c r="F318" t="s">
        <v>234</v>
      </c>
      <c r="G318">
        <v>680</v>
      </c>
      <c r="H318">
        <v>5013584</v>
      </c>
      <c r="I318" t="s">
        <v>67</v>
      </c>
      <c r="J318" s="49">
        <v>6497</v>
      </c>
    </row>
    <row r="319" spans="1:10" x14ac:dyDescent="0.25">
      <c r="A319">
        <v>7600017930</v>
      </c>
      <c r="B319" s="51">
        <v>44680</v>
      </c>
      <c r="C319" s="51">
        <v>44621</v>
      </c>
      <c r="D319" s="51">
        <v>44926</v>
      </c>
      <c r="E319" t="s">
        <v>235</v>
      </c>
      <c r="F319" t="s">
        <v>234</v>
      </c>
      <c r="G319">
        <v>690</v>
      </c>
      <c r="H319">
        <v>5013752</v>
      </c>
      <c r="I319" t="s">
        <v>66</v>
      </c>
      <c r="J319" s="49">
        <v>11855</v>
      </c>
    </row>
    <row r="320" spans="1:10" x14ac:dyDescent="0.25">
      <c r="A320">
        <v>7600017930</v>
      </c>
      <c r="B320" s="51">
        <v>44680</v>
      </c>
      <c r="C320" s="51">
        <v>44621</v>
      </c>
      <c r="D320" s="51">
        <v>44926</v>
      </c>
      <c r="E320" t="s">
        <v>235</v>
      </c>
      <c r="F320" t="s">
        <v>234</v>
      </c>
      <c r="G320">
        <v>700</v>
      </c>
      <c r="H320">
        <v>5013753</v>
      </c>
      <c r="I320" t="s">
        <v>65</v>
      </c>
      <c r="J320" s="49">
        <v>6836</v>
      </c>
    </row>
    <row r="321" spans="1:10" x14ac:dyDescent="0.25">
      <c r="A321">
        <v>7600017930</v>
      </c>
      <c r="B321" s="51">
        <v>44680</v>
      </c>
      <c r="C321" s="51">
        <v>44621</v>
      </c>
      <c r="D321" s="51">
        <v>44926</v>
      </c>
      <c r="E321" t="s">
        <v>235</v>
      </c>
      <c r="F321" t="s">
        <v>234</v>
      </c>
      <c r="G321">
        <v>710</v>
      </c>
      <c r="H321">
        <v>5013754</v>
      </c>
      <c r="I321" t="s">
        <v>64</v>
      </c>
      <c r="J321" s="49">
        <v>2958</v>
      </c>
    </row>
    <row r="322" spans="1:10" x14ac:dyDescent="0.25">
      <c r="A322">
        <v>7600017930</v>
      </c>
      <c r="B322" s="51">
        <v>44680</v>
      </c>
      <c r="C322" s="51">
        <v>44621</v>
      </c>
      <c r="D322" s="51">
        <v>44926</v>
      </c>
      <c r="E322" t="s">
        <v>235</v>
      </c>
      <c r="F322" t="s">
        <v>234</v>
      </c>
      <c r="G322">
        <v>720</v>
      </c>
      <c r="H322">
        <v>5013984</v>
      </c>
      <c r="I322" t="s">
        <v>62</v>
      </c>
      <c r="J322" s="49">
        <v>13050</v>
      </c>
    </row>
    <row r="323" spans="1:10" x14ac:dyDescent="0.25">
      <c r="A323">
        <v>7600017930</v>
      </c>
      <c r="B323" s="51">
        <v>44680</v>
      </c>
      <c r="C323" s="51">
        <v>44621</v>
      </c>
      <c r="D323" s="51">
        <v>44926</v>
      </c>
      <c r="E323" t="s">
        <v>235</v>
      </c>
      <c r="F323" t="s">
        <v>234</v>
      </c>
      <c r="G323">
        <v>730</v>
      </c>
      <c r="H323">
        <v>5013985</v>
      </c>
      <c r="I323" t="s">
        <v>61</v>
      </c>
      <c r="J323" s="49">
        <v>2607</v>
      </c>
    </row>
    <row r="324" spans="1:10" x14ac:dyDescent="0.25">
      <c r="A324">
        <v>7600017930</v>
      </c>
      <c r="B324" s="51">
        <v>44680</v>
      </c>
      <c r="C324" s="51">
        <v>44621</v>
      </c>
      <c r="D324" s="51">
        <v>44926</v>
      </c>
      <c r="E324" t="s">
        <v>235</v>
      </c>
      <c r="F324" t="s">
        <v>234</v>
      </c>
      <c r="G324">
        <v>740</v>
      </c>
      <c r="H324">
        <v>5013986</v>
      </c>
      <c r="I324" t="s">
        <v>60</v>
      </c>
      <c r="J324" s="49">
        <v>2008</v>
      </c>
    </row>
    <row r="325" spans="1:10" x14ac:dyDescent="0.25">
      <c r="A325">
        <v>7600017930</v>
      </c>
      <c r="B325" s="51">
        <v>44680</v>
      </c>
      <c r="C325" s="51">
        <v>44621</v>
      </c>
      <c r="D325" s="51">
        <v>44926</v>
      </c>
      <c r="E325" t="s">
        <v>235</v>
      </c>
      <c r="F325" t="s">
        <v>234</v>
      </c>
      <c r="G325">
        <v>750</v>
      </c>
      <c r="H325">
        <v>5014657</v>
      </c>
      <c r="I325" t="s">
        <v>59</v>
      </c>
      <c r="J325" s="49">
        <v>17750</v>
      </c>
    </row>
    <row r="326" spans="1:10" x14ac:dyDescent="0.25">
      <c r="A326">
        <v>7600017930</v>
      </c>
      <c r="B326" s="51">
        <v>44680</v>
      </c>
      <c r="C326" s="51">
        <v>44621</v>
      </c>
      <c r="D326" s="51">
        <v>44926</v>
      </c>
      <c r="E326" t="s">
        <v>235</v>
      </c>
      <c r="F326" t="s">
        <v>234</v>
      </c>
      <c r="G326">
        <v>760</v>
      </c>
      <c r="H326">
        <v>5015528</v>
      </c>
      <c r="I326" t="s">
        <v>57</v>
      </c>
      <c r="J326" s="49">
        <v>1678</v>
      </c>
    </row>
    <row r="327" spans="1:10" x14ac:dyDescent="0.25">
      <c r="A327">
        <v>7600017930</v>
      </c>
      <c r="B327" s="51">
        <v>44680</v>
      </c>
      <c r="C327" s="51">
        <v>44621</v>
      </c>
      <c r="D327" s="51">
        <v>44926</v>
      </c>
      <c r="E327" t="s">
        <v>235</v>
      </c>
      <c r="F327" t="s">
        <v>234</v>
      </c>
      <c r="G327">
        <v>770</v>
      </c>
      <c r="H327">
        <v>5015529</v>
      </c>
      <c r="I327" t="s">
        <v>56</v>
      </c>
      <c r="J327" s="49">
        <v>1433</v>
      </c>
    </row>
    <row r="328" spans="1:10" x14ac:dyDescent="0.25">
      <c r="A328">
        <v>7600017930</v>
      </c>
      <c r="B328" s="51">
        <v>44680</v>
      </c>
      <c r="C328" s="51">
        <v>44621</v>
      </c>
      <c r="D328" s="51">
        <v>44926</v>
      </c>
      <c r="E328" t="s">
        <v>235</v>
      </c>
      <c r="F328" t="s">
        <v>234</v>
      </c>
      <c r="G328">
        <v>780</v>
      </c>
      <c r="H328">
        <v>5015530</v>
      </c>
      <c r="I328" t="s">
        <v>55</v>
      </c>
      <c r="J328" s="49">
        <v>1103</v>
      </c>
    </row>
    <row r="329" spans="1:10" x14ac:dyDescent="0.25">
      <c r="A329">
        <v>7600017930</v>
      </c>
      <c r="B329" s="51">
        <v>44680</v>
      </c>
      <c r="C329" s="51">
        <v>44621</v>
      </c>
      <c r="D329" s="51">
        <v>44926</v>
      </c>
      <c r="E329" t="s">
        <v>235</v>
      </c>
      <c r="F329" t="s">
        <v>234</v>
      </c>
      <c r="G329">
        <v>790</v>
      </c>
      <c r="H329">
        <v>5015531</v>
      </c>
      <c r="I329" t="s">
        <v>54</v>
      </c>
      <c r="J329" s="49">
        <v>872</v>
      </c>
    </row>
    <row r="330" spans="1:10" x14ac:dyDescent="0.25">
      <c r="A330">
        <v>7600017930</v>
      </c>
      <c r="B330" s="51">
        <v>44680</v>
      </c>
      <c r="C330" s="51">
        <v>44621</v>
      </c>
      <c r="D330" s="51">
        <v>44926</v>
      </c>
      <c r="E330" t="s">
        <v>235</v>
      </c>
      <c r="F330" t="s">
        <v>234</v>
      </c>
      <c r="G330">
        <v>800</v>
      </c>
      <c r="H330">
        <v>5022604</v>
      </c>
      <c r="I330" t="s">
        <v>49</v>
      </c>
      <c r="J330" s="49">
        <v>348</v>
      </c>
    </row>
    <row r="331" spans="1:10" x14ac:dyDescent="0.25">
      <c r="A331">
        <v>7600017930</v>
      </c>
      <c r="B331" s="51">
        <v>44680</v>
      </c>
      <c r="C331" s="51">
        <v>44621</v>
      </c>
      <c r="D331" s="51">
        <v>44926</v>
      </c>
      <c r="E331" t="s">
        <v>235</v>
      </c>
      <c r="F331" t="s">
        <v>234</v>
      </c>
      <c r="G331">
        <v>810</v>
      </c>
      <c r="H331">
        <v>5022603</v>
      </c>
      <c r="I331" t="s">
        <v>50</v>
      </c>
      <c r="J331" s="49">
        <v>327</v>
      </c>
    </row>
    <row r="332" spans="1:10" x14ac:dyDescent="0.25">
      <c r="A332">
        <v>7600017930</v>
      </c>
      <c r="B332" s="51">
        <v>44680</v>
      </c>
      <c r="C332" s="51">
        <v>44621</v>
      </c>
      <c r="D332" s="51">
        <v>44926</v>
      </c>
      <c r="E332" t="s">
        <v>235</v>
      </c>
      <c r="F332" t="s">
        <v>234</v>
      </c>
      <c r="G332">
        <v>820</v>
      </c>
      <c r="H332">
        <v>5022602</v>
      </c>
      <c r="I332" t="s">
        <v>51</v>
      </c>
      <c r="J332" s="49">
        <v>132</v>
      </c>
    </row>
    <row r="333" spans="1:10" x14ac:dyDescent="0.25">
      <c r="A333">
        <v>7600017930</v>
      </c>
      <c r="B333" s="51">
        <v>44680</v>
      </c>
      <c r="C333" s="51">
        <v>44621</v>
      </c>
      <c r="D333" s="51">
        <v>44926</v>
      </c>
      <c r="E333" t="s">
        <v>235</v>
      </c>
      <c r="F333" t="s">
        <v>234</v>
      </c>
      <c r="G333">
        <v>830</v>
      </c>
      <c r="H333">
        <v>5005586</v>
      </c>
      <c r="I333" t="s">
        <v>231</v>
      </c>
      <c r="J333" s="49">
        <v>1</v>
      </c>
    </row>
    <row r="334" spans="1:10" x14ac:dyDescent="0.25">
      <c r="A334">
        <v>7600017924</v>
      </c>
      <c r="B334" s="51">
        <v>44680</v>
      </c>
      <c r="C334" s="51">
        <v>44621</v>
      </c>
      <c r="D334" s="51">
        <v>44926</v>
      </c>
      <c r="E334" t="s">
        <v>19</v>
      </c>
      <c r="F334" t="s">
        <v>18</v>
      </c>
      <c r="G334">
        <v>10</v>
      </c>
      <c r="H334">
        <v>5035295</v>
      </c>
      <c r="I334" t="s">
        <v>45</v>
      </c>
      <c r="J334" s="49">
        <v>38862</v>
      </c>
    </row>
    <row r="335" spans="1:10" x14ac:dyDescent="0.25">
      <c r="A335">
        <v>7600017924</v>
      </c>
      <c r="B335" s="51">
        <v>44680</v>
      </c>
      <c r="C335" s="51">
        <v>44621</v>
      </c>
      <c r="D335" s="51">
        <v>44926</v>
      </c>
      <c r="E335" t="s">
        <v>19</v>
      </c>
      <c r="F335" t="s">
        <v>18</v>
      </c>
      <c r="G335">
        <v>20</v>
      </c>
      <c r="H335">
        <v>5006962</v>
      </c>
      <c r="I335" t="s">
        <v>139</v>
      </c>
      <c r="J335" s="50">
        <v>500</v>
      </c>
    </row>
    <row r="336" spans="1:10" x14ac:dyDescent="0.25">
      <c r="A336">
        <v>7600017924</v>
      </c>
      <c r="B336" s="51">
        <v>44680</v>
      </c>
      <c r="C336" s="51">
        <v>44621</v>
      </c>
      <c r="D336" s="51">
        <v>44926</v>
      </c>
      <c r="E336" t="s">
        <v>19</v>
      </c>
      <c r="F336" t="s">
        <v>18</v>
      </c>
      <c r="G336">
        <v>30</v>
      </c>
      <c r="H336">
        <v>5006964</v>
      </c>
      <c r="I336" t="s">
        <v>138</v>
      </c>
      <c r="J336" s="49">
        <v>1350</v>
      </c>
    </row>
    <row r="337" spans="1:10" x14ac:dyDescent="0.25">
      <c r="A337">
        <v>7600017924</v>
      </c>
      <c r="B337" s="51">
        <v>44680</v>
      </c>
      <c r="C337" s="51">
        <v>44621</v>
      </c>
      <c r="D337" s="51">
        <v>44926</v>
      </c>
      <c r="E337" t="s">
        <v>19</v>
      </c>
      <c r="F337" t="s">
        <v>18</v>
      </c>
      <c r="G337">
        <v>40</v>
      </c>
      <c r="H337">
        <v>5007007</v>
      </c>
      <c r="I337" t="s">
        <v>137</v>
      </c>
      <c r="J337" s="50">
        <v>0.4</v>
      </c>
    </row>
    <row r="338" spans="1:10" x14ac:dyDescent="0.25">
      <c r="A338">
        <v>7600017924</v>
      </c>
      <c r="B338" s="51">
        <v>44680</v>
      </c>
      <c r="C338" s="51">
        <v>44621</v>
      </c>
      <c r="D338" s="51">
        <v>44926</v>
      </c>
      <c r="E338" t="s">
        <v>19</v>
      </c>
      <c r="F338" t="s">
        <v>18</v>
      </c>
      <c r="G338">
        <v>50</v>
      </c>
      <c r="H338">
        <v>5007020</v>
      </c>
      <c r="I338" t="s">
        <v>136</v>
      </c>
      <c r="J338" s="50">
        <v>553</v>
      </c>
    </row>
    <row r="339" spans="1:10" x14ac:dyDescent="0.25">
      <c r="A339">
        <v>7600017924</v>
      </c>
      <c r="B339" s="51">
        <v>44680</v>
      </c>
      <c r="C339" s="51">
        <v>44621</v>
      </c>
      <c r="D339" s="51">
        <v>44926</v>
      </c>
      <c r="E339" t="s">
        <v>19</v>
      </c>
      <c r="F339" t="s">
        <v>18</v>
      </c>
      <c r="G339">
        <v>60</v>
      </c>
      <c r="H339">
        <v>5007021</v>
      </c>
      <c r="I339" t="s">
        <v>135</v>
      </c>
      <c r="J339" s="49">
        <v>1202</v>
      </c>
    </row>
    <row r="340" spans="1:10" x14ac:dyDescent="0.25">
      <c r="A340">
        <v>7600017924</v>
      </c>
      <c r="B340" s="51">
        <v>44680</v>
      </c>
      <c r="C340" s="51">
        <v>44621</v>
      </c>
      <c r="D340" s="51">
        <v>44926</v>
      </c>
      <c r="E340" t="s">
        <v>19</v>
      </c>
      <c r="F340" t="s">
        <v>18</v>
      </c>
      <c r="G340">
        <v>70</v>
      </c>
      <c r="H340">
        <v>5007022</v>
      </c>
      <c r="I340" t="s">
        <v>134</v>
      </c>
      <c r="J340" s="49">
        <v>4223</v>
      </c>
    </row>
    <row r="341" spans="1:10" x14ac:dyDescent="0.25">
      <c r="A341">
        <v>7600017924</v>
      </c>
      <c r="B341" s="51">
        <v>44680</v>
      </c>
      <c r="C341" s="51">
        <v>44621</v>
      </c>
      <c r="D341" s="51">
        <v>44926</v>
      </c>
      <c r="E341" t="s">
        <v>19</v>
      </c>
      <c r="F341" t="s">
        <v>18</v>
      </c>
      <c r="G341">
        <v>80</v>
      </c>
      <c r="H341">
        <v>5007025</v>
      </c>
      <c r="I341" t="s">
        <v>133</v>
      </c>
      <c r="J341" s="50">
        <v>0.75</v>
      </c>
    </row>
    <row r="342" spans="1:10" x14ac:dyDescent="0.25">
      <c r="A342">
        <v>7600017924</v>
      </c>
      <c r="B342" s="51">
        <v>44680</v>
      </c>
      <c r="C342" s="51">
        <v>44621</v>
      </c>
      <c r="D342" s="51">
        <v>44926</v>
      </c>
      <c r="E342" t="s">
        <v>19</v>
      </c>
      <c r="F342" t="s">
        <v>18</v>
      </c>
      <c r="G342">
        <v>90</v>
      </c>
      <c r="H342">
        <v>5007031</v>
      </c>
      <c r="I342" t="s">
        <v>132</v>
      </c>
      <c r="J342" s="50">
        <v>0.7</v>
      </c>
    </row>
    <row r="343" spans="1:10" x14ac:dyDescent="0.25">
      <c r="A343">
        <v>7600017924</v>
      </c>
      <c r="B343" s="51">
        <v>44680</v>
      </c>
      <c r="C343" s="51">
        <v>44621</v>
      </c>
      <c r="D343" s="51">
        <v>44926</v>
      </c>
      <c r="E343" t="s">
        <v>19</v>
      </c>
      <c r="F343" t="s">
        <v>18</v>
      </c>
      <c r="G343">
        <v>100</v>
      </c>
      <c r="H343">
        <v>5020372</v>
      </c>
      <c r="I343" t="s">
        <v>6</v>
      </c>
      <c r="J343" s="50">
        <v>1</v>
      </c>
    </row>
    <row r="344" spans="1:10" x14ac:dyDescent="0.25">
      <c r="A344">
        <v>7600017924</v>
      </c>
      <c r="B344" s="51">
        <v>44680</v>
      </c>
      <c r="C344" s="51">
        <v>44621</v>
      </c>
      <c r="D344" s="51">
        <v>44926</v>
      </c>
      <c r="E344" t="s">
        <v>19</v>
      </c>
      <c r="F344" t="s">
        <v>18</v>
      </c>
      <c r="G344">
        <v>110</v>
      </c>
      <c r="H344">
        <v>5007436</v>
      </c>
      <c r="I344" t="s">
        <v>131</v>
      </c>
      <c r="J344" s="50">
        <v>938</v>
      </c>
    </row>
    <row r="345" spans="1:10" x14ac:dyDescent="0.25">
      <c r="A345">
        <v>7600017924</v>
      </c>
      <c r="B345" s="51">
        <v>44680</v>
      </c>
      <c r="C345" s="51">
        <v>44621</v>
      </c>
      <c r="D345" s="51">
        <v>44926</v>
      </c>
      <c r="E345" t="s">
        <v>19</v>
      </c>
      <c r="F345" t="s">
        <v>18</v>
      </c>
      <c r="G345">
        <v>120</v>
      </c>
      <c r="H345">
        <v>5007437</v>
      </c>
      <c r="I345" t="s">
        <v>130</v>
      </c>
      <c r="J345" s="50">
        <v>486</v>
      </c>
    </row>
    <row r="346" spans="1:10" x14ac:dyDescent="0.25">
      <c r="A346">
        <v>7600017924</v>
      </c>
      <c r="B346" s="51">
        <v>44680</v>
      </c>
      <c r="C346" s="51">
        <v>44621</v>
      </c>
      <c r="D346" s="51">
        <v>44926</v>
      </c>
      <c r="E346" t="s">
        <v>19</v>
      </c>
      <c r="F346" t="s">
        <v>18</v>
      </c>
      <c r="G346">
        <v>130</v>
      </c>
      <c r="H346">
        <v>5007438</v>
      </c>
      <c r="I346" t="s">
        <v>129</v>
      </c>
      <c r="J346" s="49">
        <v>15078</v>
      </c>
    </row>
    <row r="347" spans="1:10" x14ac:dyDescent="0.25">
      <c r="A347">
        <v>7600017924</v>
      </c>
      <c r="B347" s="51">
        <v>44680</v>
      </c>
      <c r="C347" s="51">
        <v>44621</v>
      </c>
      <c r="D347" s="51">
        <v>44926</v>
      </c>
      <c r="E347" t="s">
        <v>19</v>
      </c>
      <c r="F347" t="s">
        <v>18</v>
      </c>
      <c r="G347">
        <v>140</v>
      </c>
      <c r="H347">
        <v>5022605</v>
      </c>
      <c r="I347" t="s">
        <v>47</v>
      </c>
      <c r="J347" s="49">
        <v>1112</v>
      </c>
    </row>
    <row r="348" spans="1:10" x14ac:dyDescent="0.25">
      <c r="A348">
        <v>7600017924</v>
      </c>
      <c r="B348" s="51">
        <v>44680</v>
      </c>
      <c r="C348" s="51">
        <v>44621</v>
      </c>
      <c r="D348" s="51">
        <v>44926</v>
      </c>
      <c r="E348" t="s">
        <v>19</v>
      </c>
      <c r="F348" t="s">
        <v>18</v>
      </c>
      <c r="G348">
        <v>150</v>
      </c>
      <c r="H348">
        <v>5007936</v>
      </c>
      <c r="I348" t="s">
        <v>128</v>
      </c>
      <c r="J348" s="50">
        <v>666</v>
      </c>
    </row>
    <row r="349" spans="1:10" x14ac:dyDescent="0.25">
      <c r="A349">
        <v>7600017924</v>
      </c>
      <c r="B349" s="51">
        <v>44680</v>
      </c>
      <c r="C349" s="51">
        <v>44621</v>
      </c>
      <c r="D349" s="51">
        <v>44926</v>
      </c>
      <c r="E349" t="s">
        <v>19</v>
      </c>
      <c r="F349" t="s">
        <v>18</v>
      </c>
      <c r="G349">
        <v>160</v>
      </c>
      <c r="H349">
        <v>5007938</v>
      </c>
      <c r="I349" t="s">
        <v>127</v>
      </c>
      <c r="J349" s="50">
        <v>288</v>
      </c>
    </row>
    <row r="350" spans="1:10" x14ac:dyDescent="0.25">
      <c r="A350">
        <v>7600017924</v>
      </c>
      <c r="B350" s="51">
        <v>44680</v>
      </c>
      <c r="C350" s="51">
        <v>44621</v>
      </c>
      <c r="D350" s="51">
        <v>44926</v>
      </c>
      <c r="E350" t="s">
        <v>19</v>
      </c>
      <c r="F350" t="s">
        <v>18</v>
      </c>
      <c r="G350">
        <v>170</v>
      </c>
      <c r="H350">
        <v>5007939</v>
      </c>
      <c r="I350" t="s">
        <v>126</v>
      </c>
      <c r="J350" s="50">
        <v>386</v>
      </c>
    </row>
    <row r="351" spans="1:10" x14ac:dyDescent="0.25">
      <c r="A351">
        <v>7600017924</v>
      </c>
      <c r="B351" s="51">
        <v>44680</v>
      </c>
      <c r="C351" s="51">
        <v>44621</v>
      </c>
      <c r="D351" s="51">
        <v>44926</v>
      </c>
      <c r="E351" t="s">
        <v>19</v>
      </c>
      <c r="F351" t="s">
        <v>18</v>
      </c>
      <c r="G351">
        <v>180</v>
      </c>
      <c r="H351">
        <v>5007940</v>
      </c>
      <c r="I351" t="s">
        <v>125</v>
      </c>
      <c r="J351" s="50">
        <v>477</v>
      </c>
    </row>
    <row r="352" spans="1:10" x14ac:dyDescent="0.25">
      <c r="A352">
        <v>7600017924</v>
      </c>
      <c r="B352" s="51">
        <v>44680</v>
      </c>
      <c r="C352" s="51">
        <v>44621</v>
      </c>
      <c r="D352" s="51">
        <v>44926</v>
      </c>
      <c r="E352" t="s">
        <v>19</v>
      </c>
      <c r="F352" t="s">
        <v>18</v>
      </c>
      <c r="G352">
        <v>190</v>
      </c>
      <c r="H352">
        <v>5022744</v>
      </c>
      <c r="I352" t="s">
        <v>52</v>
      </c>
      <c r="J352" s="50">
        <v>978</v>
      </c>
    </row>
    <row r="353" spans="1:10" x14ac:dyDescent="0.25">
      <c r="A353">
        <v>7600017924</v>
      </c>
      <c r="B353" s="51">
        <v>44680</v>
      </c>
      <c r="C353" s="51">
        <v>44621</v>
      </c>
      <c r="D353" s="51">
        <v>44926</v>
      </c>
      <c r="E353" t="s">
        <v>19</v>
      </c>
      <c r="F353" t="s">
        <v>18</v>
      </c>
      <c r="G353">
        <v>200</v>
      </c>
      <c r="H353">
        <v>5035294</v>
      </c>
      <c r="I353" t="s">
        <v>44</v>
      </c>
      <c r="J353" s="49">
        <v>29894</v>
      </c>
    </row>
    <row r="354" spans="1:10" x14ac:dyDescent="0.25">
      <c r="A354">
        <v>7600017924</v>
      </c>
      <c r="B354" s="51">
        <v>44680</v>
      </c>
      <c r="C354" s="51">
        <v>44621</v>
      </c>
      <c r="D354" s="51">
        <v>44926</v>
      </c>
      <c r="E354" t="s">
        <v>19</v>
      </c>
      <c r="F354" t="s">
        <v>18</v>
      </c>
      <c r="G354">
        <v>210</v>
      </c>
      <c r="H354">
        <v>5022743</v>
      </c>
      <c r="I354" t="s">
        <v>53</v>
      </c>
      <c r="J354" s="50">
        <v>746</v>
      </c>
    </row>
    <row r="355" spans="1:10" x14ac:dyDescent="0.25">
      <c r="A355">
        <v>7600017924</v>
      </c>
      <c r="B355" s="51">
        <v>44680</v>
      </c>
      <c r="C355" s="51">
        <v>44621</v>
      </c>
      <c r="D355" s="51">
        <v>44926</v>
      </c>
      <c r="E355" t="s">
        <v>19</v>
      </c>
      <c r="F355" t="s">
        <v>18</v>
      </c>
      <c r="G355">
        <v>220</v>
      </c>
      <c r="H355">
        <v>5008280</v>
      </c>
      <c r="I355" t="s">
        <v>123</v>
      </c>
      <c r="J355" s="50">
        <v>650</v>
      </c>
    </row>
    <row r="356" spans="1:10" x14ac:dyDescent="0.25">
      <c r="A356">
        <v>7600017924</v>
      </c>
      <c r="B356" s="51">
        <v>44680</v>
      </c>
      <c r="C356" s="51">
        <v>44621</v>
      </c>
      <c r="D356" s="51">
        <v>44926</v>
      </c>
      <c r="E356" t="s">
        <v>19</v>
      </c>
      <c r="F356" t="s">
        <v>18</v>
      </c>
      <c r="G356">
        <v>230</v>
      </c>
      <c r="H356">
        <v>5008281</v>
      </c>
      <c r="I356" t="s">
        <v>122</v>
      </c>
      <c r="J356" s="49">
        <v>1266</v>
      </c>
    </row>
    <row r="357" spans="1:10" x14ac:dyDescent="0.25">
      <c r="A357">
        <v>7600017924</v>
      </c>
      <c r="B357" s="51">
        <v>44680</v>
      </c>
      <c r="C357" s="51">
        <v>44621</v>
      </c>
      <c r="D357" s="51">
        <v>44926</v>
      </c>
      <c r="E357" t="s">
        <v>19</v>
      </c>
      <c r="F357" t="s">
        <v>18</v>
      </c>
      <c r="G357">
        <v>240</v>
      </c>
      <c r="H357">
        <v>5008282</v>
      </c>
      <c r="I357" t="s">
        <v>121</v>
      </c>
      <c r="J357" s="50">
        <v>267</v>
      </c>
    </row>
    <row r="358" spans="1:10" x14ac:dyDescent="0.25">
      <c r="A358">
        <v>7600017924</v>
      </c>
      <c r="B358" s="51">
        <v>44680</v>
      </c>
      <c r="C358" s="51">
        <v>44621</v>
      </c>
      <c r="D358" s="51">
        <v>44926</v>
      </c>
      <c r="E358" t="s">
        <v>19</v>
      </c>
      <c r="F358" t="s">
        <v>18</v>
      </c>
      <c r="G358">
        <v>250</v>
      </c>
      <c r="H358">
        <v>5008283</v>
      </c>
      <c r="I358" t="s">
        <v>120</v>
      </c>
      <c r="J358" s="50">
        <v>133</v>
      </c>
    </row>
    <row r="359" spans="1:10" x14ac:dyDescent="0.25">
      <c r="A359">
        <v>7600017924</v>
      </c>
      <c r="B359" s="51">
        <v>44680</v>
      </c>
      <c r="C359" s="51">
        <v>44621</v>
      </c>
      <c r="D359" s="51">
        <v>44926</v>
      </c>
      <c r="E359" t="s">
        <v>19</v>
      </c>
      <c r="F359" t="s">
        <v>18</v>
      </c>
      <c r="G359">
        <v>260</v>
      </c>
      <c r="H359">
        <v>5008284</v>
      </c>
      <c r="I359" t="s">
        <v>119</v>
      </c>
      <c r="J359" s="50">
        <v>267</v>
      </c>
    </row>
    <row r="360" spans="1:10" x14ac:dyDescent="0.25">
      <c r="A360">
        <v>7600017924</v>
      </c>
      <c r="B360" s="51">
        <v>44680</v>
      </c>
      <c r="C360" s="51">
        <v>44621</v>
      </c>
      <c r="D360" s="51">
        <v>44926</v>
      </c>
      <c r="E360" t="s">
        <v>19</v>
      </c>
      <c r="F360" t="s">
        <v>18</v>
      </c>
      <c r="G360">
        <v>270</v>
      </c>
      <c r="H360">
        <v>5008285</v>
      </c>
      <c r="I360" t="s">
        <v>118</v>
      </c>
      <c r="J360" s="50">
        <v>199</v>
      </c>
    </row>
    <row r="361" spans="1:10" x14ac:dyDescent="0.25">
      <c r="A361">
        <v>7600017924</v>
      </c>
      <c r="B361" s="51">
        <v>44680</v>
      </c>
      <c r="C361" s="51">
        <v>44621</v>
      </c>
      <c r="D361" s="51">
        <v>44926</v>
      </c>
      <c r="E361" t="s">
        <v>19</v>
      </c>
      <c r="F361" t="s">
        <v>18</v>
      </c>
      <c r="G361">
        <v>280</v>
      </c>
      <c r="H361">
        <v>5008286</v>
      </c>
      <c r="I361" t="s">
        <v>117</v>
      </c>
      <c r="J361" s="50">
        <v>290</v>
      </c>
    </row>
    <row r="362" spans="1:10" x14ac:dyDescent="0.25">
      <c r="A362">
        <v>7600017924</v>
      </c>
      <c r="B362" s="51">
        <v>44680</v>
      </c>
      <c r="C362" s="51">
        <v>44621</v>
      </c>
      <c r="D362" s="51">
        <v>44926</v>
      </c>
      <c r="E362" t="s">
        <v>19</v>
      </c>
      <c r="F362" t="s">
        <v>18</v>
      </c>
      <c r="G362">
        <v>290</v>
      </c>
      <c r="H362">
        <v>5008287</v>
      </c>
      <c r="I362" t="s">
        <v>116</v>
      </c>
      <c r="J362" s="50">
        <v>100</v>
      </c>
    </row>
    <row r="363" spans="1:10" x14ac:dyDescent="0.25">
      <c r="A363">
        <v>7600017924</v>
      </c>
      <c r="B363" s="51">
        <v>44680</v>
      </c>
      <c r="C363" s="51">
        <v>44621</v>
      </c>
      <c r="D363" s="51">
        <v>44926</v>
      </c>
      <c r="E363" t="s">
        <v>19</v>
      </c>
      <c r="F363" t="s">
        <v>18</v>
      </c>
      <c r="G363">
        <v>300</v>
      </c>
      <c r="H363">
        <v>5008288</v>
      </c>
      <c r="I363" t="s">
        <v>115</v>
      </c>
      <c r="J363" s="49">
        <v>3241</v>
      </c>
    </row>
    <row r="364" spans="1:10" x14ac:dyDescent="0.25">
      <c r="A364">
        <v>7600017924</v>
      </c>
      <c r="B364" s="51">
        <v>44680</v>
      </c>
      <c r="C364" s="51">
        <v>44621</v>
      </c>
      <c r="D364" s="51">
        <v>44926</v>
      </c>
      <c r="E364" t="s">
        <v>19</v>
      </c>
      <c r="F364" t="s">
        <v>18</v>
      </c>
      <c r="G364">
        <v>310</v>
      </c>
      <c r="H364">
        <v>5009028</v>
      </c>
      <c r="I364" t="s">
        <v>114</v>
      </c>
      <c r="J364" s="49">
        <v>1682</v>
      </c>
    </row>
    <row r="365" spans="1:10" x14ac:dyDescent="0.25">
      <c r="A365">
        <v>7600017924</v>
      </c>
      <c r="B365" s="51">
        <v>44680</v>
      </c>
      <c r="C365" s="51">
        <v>44621</v>
      </c>
      <c r="D365" s="51">
        <v>44926</v>
      </c>
      <c r="E365" t="s">
        <v>19</v>
      </c>
      <c r="F365" t="s">
        <v>18</v>
      </c>
      <c r="G365">
        <v>320</v>
      </c>
      <c r="H365">
        <v>5009043</v>
      </c>
      <c r="I365" t="s">
        <v>113</v>
      </c>
      <c r="J365" s="49">
        <v>3042</v>
      </c>
    </row>
    <row r="366" spans="1:10" x14ac:dyDescent="0.25">
      <c r="A366">
        <v>7600017924</v>
      </c>
      <c r="B366" s="51">
        <v>44680</v>
      </c>
      <c r="C366" s="51">
        <v>44621</v>
      </c>
      <c r="D366" s="51">
        <v>44926</v>
      </c>
      <c r="E366" t="s">
        <v>19</v>
      </c>
      <c r="F366" t="s">
        <v>18</v>
      </c>
      <c r="G366">
        <v>330</v>
      </c>
      <c r="H366">
        <v>5009050</v>
      </c>
      <c r="I366" t="s">
        <v>112</v>
      </c>
      <c r="J366" s="49">
        <v>2894</v>
      </c>
    </row>
    <row r="367" spans="1:10" x14ac:dyDescent="0.25">
      <c r="A367">
        <v>7600017924</v>
      </c>
      <c r="B367" s="51">
        <v>44680</v>
      </c>
      <c r="C367" s="51">
        <v>44621</v>
      </c>
      <c r="D367" s="51">
        <v>44926</v>
      </c>
      <c r="E367" t="s">
        <v>19</v>
      </c>
      <c r="F367" t="s">
        <v>18</v>
      </c>
      <c r="G367">
        <v>340</v>
      </c>
      <c r="H367">
        <v>5009152</v>
      </c>
      <c r="I367" t="s">
        <v>109</v>
      </c>
      <c r="J367" s="49">
        <v>2892</v>
      </c>
    </row>
    <row r="368" spans="1:10" x14ac:dyDescent="0.25">
      <c r="A368">
        <v>7600017924</v>
      </c>
      <c r="B368" s="51">
        <v>44680</v>
      </c>
      <c r="C368" s="51">
        <v>44621</v>
      </c>
      <c r="D368" s="51">
        <v>44926</v>
      </c>
      <c r="E368" t="s">
        <v>19</v>
      </c>
      <c r="F368" t="s">
        <v>18</v>
      </c>
      <c r="G368">
        <v>350</v>
      </c>
      <c r="H368">
        <v>5009222</v>
      </c>
      <c r="I368" t="s">
        <v>108</v>
      </c>
      <c r="J368" s="50">
        <v>954</v>
      </c>
    </row>
    <row r="369" spans="1:10" x14ac:dyDescent="0.25">
      <c r="A369">
        <v>7600017924</v>
      </c>
      <c r="B369" s="51">
        <v>44680</v>
      </c>
      <c r="C369" s="51">
        <v>44621</v>
      </c>
      <c r="D369" s="51">
        <v>44926</v>
      </c>
      <c r="E369" t="s">
        <v>19</v>
      </c>
      <c r="F369" t="s">
        <v>18</v>
      </c>
      <c r="G369">
        <v>360</v>
      </c>
      <c r="H369">
        <v>5010334</v>
      </c>
      <c r="I369" t="s">
        <v>106</v>
      </c>
      <c r="J369" s="49">
        <v>7468</v>
      </c>
    </row>
    <row r="370" spans="1:10" x14ac:dyDescent="0.25">
      <c r="A370">
        <v>7600017924</v>
      </c>
      <c r="B370" s="51">
        <v>44680</v>
      </c>
      <c r="C370" s="51">
        <v>44621</v>
      </c>
      <c r="D370" s="51">
        <v>44926</v>
      </c>
      <c r="E370" t="s">
        <v>19</v>
      </c>
      <c r="F370" t="s">
        <v>18</v>
      </c>
      <c r="G370">
        <v>370</v>
      </c>
      <c r="H370">
        <v>5010335</v>
      </c>
      <c r="I370" t="s">
        <v>102</v>
      </c>
      <c r="J370" s="49">
        <v>5110</v>
      </c>
    </row>
    <row r="371" spans="1:10" x14ac:dyDescent="0.25">
      <c r="A371">
        <v>7600017924</v>
      </c>
      <c r="B371" s="51">
        <v>44680</v>
      </c>
      <c r="C371" s="51">
        <v>44621</v>
      </c>
      <c r="D371" s="51">
        <v>44926</v>
      </c>
      <c r="E371" t="s">
        <v>19</v>
      </c>
      <c r="F371" t="s">
        <v>18</v>
      </c>
      <c r="G371">
        <v>380</v>
      </c>
      <c r="H371">
        <v>5010336</v>
      </c>
      <c r="I371" t="s">
        <v>101</v>
      </c>
      <c r="J371" s="49">
        <v>3179</v>
      </c>
    </row>
    <row r="372" spans="1:10" x14ac:dyDescent="0.25">
      <c r="A372">
        <v>7600017924</v>
      </c>
      <c r="B372" s="51">
        <v>44680</v>
      </c>
      <c r="C372" s="51">
        <v>44621</v>
      </c>
      <c r="D372" s="51">
        <v>44926</v>
      </c>
      <c r="E372" t="s">
        <v>19</v>
      </c>
      <c r="F372" t="s">
        <v>18</v>
      </c>
      <c r="G372">
        <v>390</v>
      </c>
      <c r="H372">
        <v>5010337</v>
      </c>
      <c r="I372" t="s">
        <v>100</v>
      </c>
      <c r="J372" s="49">
        <v>2444</v>
      </c>
    </row>
    <row r="373" spans="1:10" x14ac:dyDescent="0.25">
      <c r="A373">
        <v>7600017924</v>
      </c>
      <c r="B373" s="51">
        <v>44680</v>
      </c>
      <c r="C373" s="51">
        <v>44621</v>
      </c>
      <c r="D373" s="51">
        <v>44926</v>
      </c>
      <c r="E373" t="s">
        <v>19</v>
      </c>
      <c r="F373" t="s">
        <v>18</v>
      </c>
      <c r="G373">
        <v>400</v>
      </c>
      <c r="H373">
        <v>5010338</v>
      </c>
      <c r="I373" t="s">
        <v>99</v>
      </c>
      <c r="J373" s="49">
        <v>1947</v>
      </c>
    </row>
    <row r="374" spans="1:10" x14ac:dyDescent="0.25">
      <c r="A374">
        <v>7600017924</v>
      </c>
      <c r="B374" s="51">
        <v>44680</v>
      </c>
      <c r="C374" s="51">
        <v>44621</v>
      </c>
      <c r="D374" s="51">
        <v>44926</v>
      </c>
      <c r="E374" t="s">
        <v>19</v>
      </c>
      <c r="F374" t="s">
        <v>18</v>
      </c>
      <c r="G374">
        <v>410</v>
      </c>
      <c r="H374">
        <v>5010340</v>
      </c>
      <c r="I374" t="s">
        <v>98</v>
      </c>
      <c r="J374" s="49">
        <v>8372</v>
      </c>
    </row>
    <row r="375" spans="1:10" x14ac:dyDescent="0.25">
      <c r="A375">
        <v>7600017924</v>
      </c>
      <c r="B375" s="51">
        <v>44680</v>
      </c>
      <c r="C375" s="51">
        <v>44621</v>
      </c>
      <c r="D375" s="51">
        <v>44926</v>
      </c>
      <c r="E375" t="s">
        <v>19</v>
      </c>
      <c r="F375" t="s">
        <v>18</v>
      </c>
      <c r="G375">
        <v>420</v>
      </c>
      <c r="H375">
        <v>5010341</v>
      </c>
      <c r="I375" t="s">
        <v>97</v>
      </c>
      <c r="J375" s="49">
        <v>3969</v>
      </c>
    </row>
    <row r="376" spans="1:10" x14ac:dyDescent="0.25">
      <c r="A376">
        <v>7600017924</v>
      </c>
      <c r="B376" s="51">
        <v>44680</v>
      </c>
      <c r="C376" s="51">
        <v>44621</v>
      </c>
      <c r="D376" s="51">
        <v>44926</v>
      </c>
      <c r="E376" t="s">
        <v>19</v>
      </c>
      <c r="F376" t="s">
        <v>18</v>
      </c>
      <c r="G376">
        <v>430</v>
      </c>
      <c r="H376">
        <v>5010476</v>
      </c>
      <c r="I376" t="s">
        <v>96</v>
      </c>
      <c r="J376" s="49">
        <v>3810</v>
      </c>
    </row>
    <row r="377" spans="1:10" x14ac:dyDescent="0.25">
      <c r="A377">
        <v>7600017924</v>
      </c>
      <c r="B377" s="51">
        <v>44680</v>
      </c>
      <c r="C377" s="51">
        <v>44621</v>
      </c>
      <c r="D377" s="51">
        <v>44926</v>
      </c>
      <c r="E377" t="s">
        <v>19</v>
      </c>
      <c r="F377" t="s">
        <v>18</v>
      </c>
      <c r="G377">
        <v>440</v>
      </c>
      <c r="H377">
        <v>5010488</v>
      </c>
      <c r="I377" t="s">
        <v>95</v>
      </c>
      <c r="J377" s="49">
        <v>3099</v>
      </c>
    </row>
    <row r="378" spans="1:10" x14ac:dyDescent="0.25">
      <c r="A378">
        <v>7600017924</v>
      </c>
      <c r="B378" s="51">
        <v>44680</v>
      </c>
      <c r="C378" s="51">
        <v>44621</v>
      </c>
      <c r="D378" s="51">
        <v>44926</v>
      </c>
      <c r="E378" t="s">
        <v>19</v>
      </c>
      <c r="F378" t="s">
        <v>18</v>
      </c>
      <c r="G378">
        <v>450</v>
      </c>
      <c r="H378">
        <v>5010489</v>
      </c>
      <c r="I378" t="s">
        <v>94</v>
      </c>
      <c r="J378" s="49">
        <v>1560</v>
      </c>
    </row>
    <row r="379" spans="1:10" x14ac:dyDescent="0.25">
      <c r="A379">
        <v>7600017924</v>
      </c>
      <c r="B379" s="51">
        <v>44680</v>
      </c>
      <c r="C379" s="51">
        <v>44621</v>
      </c>
      <c r="D379" s="51">
        <v>44926</v>
      </c>
      <c r="E379" t="s">
        <v>19</v>
      </c>
      <c r="F379" t="s">
        <v>18</v>
      </c>
      <c r="G379">
        <v>460</v>
      </c>
      <c r="H379">
        <v>5010501</v>
      </c>
      <c r="I379" t="s">
        <v>93</v>
      </c>
      <c r="J379" s="49">
        <v>2841</v>
      </c>
    </row>
    <row r="380" spans="1:10" x14ac:dyDescent="0.25">
      <c r="A380">
        <v>7600017924</v>
      </c>
      <c r="B380" s="51">
        <v>44680</v>
      </c>
      <c r="C380" s="51">
        <v>44621</v>
      </c>
      <c r="D380" s="51">
        <v>44926</v>
      </c>
      <c r="E380" t="s">
        <v>19</v>
      </c>
      <c r="F380" t="s">
        <v>18</v>
      </c>
      <c r="G380">
        <v>470</v>
      </c>
      <c r="H380">
        <v>5010503</v>
      </c>
      <c r="I380" t="s">
        <v>92</v>
      </c>
      <c r="J380" s="49">
        <v>2320</v>
      </c>
    </row>
    <row r="381" spans="1:10" x14ac:dyDescent="0.25">
      <c r="A381">
        <v>7600017924</v>
      </c>
      <c r="B381" s="51">
        <v>44680</v>
      </c>
      <c r="C381" s="51">
        <v>44621</v>
      </c>
      <c r="D381" s="51">
        <v>44926</v>
      </c>
      <c r="E381" t="s">
        <v>19</v>
      </c>
      <c r="F381" t="s">
        <v>18</v>
      </c>
      <c r="G381">
        <v>480</v>
      </c>
      <c r="H381">
        <v>5010530</v>
      </c>
      <c r="I381" t="s">
        <v>91</v>
      </c>
      <c r="J381" s="49">
        <v>23352</v>
      </c>
    </row>
    <row r="382" spans="1:10" x14ac:dyDescent="0.25">
      <c r="A382">
        <v>7600017924</v>
      </c>
      <c r="B382" s="51">
        <v>44680</v>
      </c>
      <c r="C382" s="51">
        <v>44621</v>
      </c>
      <c r="D382" s="51">
        <v>44926</v>
      </c>
      <c r="E382" t="s">
        <v>19</v>
      </c>
      <c r="F382" t="s">
        <v>18</v>
      </c>
      <c r="G382">
        <v>490</v>
      </c>
      <c r="H382">
        <v>5010544</v>
      </c>
      <c r="I382" t="s">
        <v>90</v>
      </c>
      <c r="J382" s="49">
        <v>7125</v>
      </c>
    </row>
    <row r="383" spans="1:10" x14ac:dyDescent="0.25">
      <c r="A383">
        <v>7600017924</v>
      </c>
      <c r="B383" s="51">
        <v>44680</v>
      </c>
      <c r="C383" s="51">
        <v>44621</v>
      </c>
      <c r="D383" s="51">
        <v>44926</v>
      </c>
      <c r="E383" t="s">
        <v>19</v>
      </c>
      <c r="F383" t="s">
        <v>18</v>
      </c>
      <c r="G383">
        <v>500</v>
      </c>
      <c r="H383">
        <v>5010545</v>
      </c>
      <c r="I383" t="s">
        <v>89</v>
      </c>
      <c r="J383" s="49">
        <v>7194</v>
      </c>
    </row>
    <row r="384" spans="1:10" x14ac:dyDescent="0.25">
      <c r="A384">
        <v>7600017924</v>
      </c>
      <c r="B384" s="51">
        <v>44680</v>
      </c>
      <c r="C384" s="51">
        <v>44621</v>
      </c>
      <c r="D384" s="51">
        <v>44926</v>
      </c>
      <c r="E384" t="s">
        <v>19</v>
      </c>
      <c r="F384" t="s">
        <v>18</v>
      </c>
      <c r="G384">
        <v>510</v>
      </c>
      <c r="H384">
        <v>5010546</v>
      </c>
      <c r="I384" t="s">
        <v>88</v>
      </c>
      <c r="J384" s="49">
        <v>17482</v>
      </c>
    </row>
    <row r="385" spans="1:10" x14ac:dyDescent="0.25">
      <c r="A385">
        <v>7600017924</v>
      </c>
      <c r="B385" s="51">
        <v>44680</v>
      </c>
      <c r="C385" s="51">
        <v>44621</v>
      </c>
      <c r="D385" s="51">
        <v>44926</v>
      </c>
      <c r="E385" t="s">
        <v>19</v>
      </c>
      <c r="F385" t="s">
        <v>18</v>
      </c>
      <c r="G385">
        <v>520</v>
      </c>
      <c r="H385">
        <v>5010547</v>
      </c>
      <c r="I385" t="s">
        <v>87</v>
      </c>
      <c r="J385" s="49">
        <v>9134</v>
      </c>
    </row>
    <row r="386" spans="1:10" x14ac:dyDescent="0.25">
      <c r="A386">
        <v>7600017924</v>
      </c>
      <c r="B386" s="51">
        <v>44680</v>
      </c>
      <c r="C386" s="51">
        <v>44621</v>
      </c>
      <c r="D386" s="51">
        <v>44926</v>
      </c>
      <c r="E386" t="s">
        <v>19</v>
      </c>
      <c r="F386" t="s">
        <v>18</v>
      </c>
      <c r="G386">
        <v>530</v>
      </c>
      <c r="H386">
        <v>5010548</v>
      </c>
      <c r="I386" t="s">
        <v>86</v>
      </c>
      <c r="J386" s="49">
        <v>11149</v>
      </c>
    </row>
    <row r="387" spans="1:10" x14ac:dyDescent="0.25">
      <c r="A387">
        <v>7600017924</v>
      </c>
      <c r="B387" s="51">
        <v>44680</v>
      </c>
      <c r="C387" s="51">
        <v>44621</v>
      </c>
      <c r="D387" s="51">
        <v>44926</v>
      </c>
      <c r="E387" t="s">
        <v>19</v>
      </c>
      <c r="F387" t="s">
        <v>18</v>
      </c>
      <c r="G387">
        <v>540</v>
      </c>
      <c r="H387">
        <v>5010549</v>
      </c>
      <c r="I387" t="s">
        <v>85</v>
      </c>
      <c r="J387" s="49">
        <v>12679</v>
      </c>
    </row>
    <row r="388" spans="1:10" x14ac:dyDescent="0.25">
      <c r="A388">
        <v>7600017924</v>
      </c>
      <c r="B388" s="51">
        <v>44680</v>
      </c>
      <c r="C388" s="51">
        <v>44621</v>
      </c>
      <c r="D388" s="51">
        <v>44926</v>
      </c>
      <c r="E388" t="s">
        <v>19</v>
      </c>
      <c r="F388" t="s">
        <v>18</v>
      </c>
      <c r="G388">
        <v>550</v>
      </c>
      <c r="H388">
        <v>5010550</v>
      </c>
      <c r="I388" t="s">
        <v>84</v>
      </c>
      <c r="J388" s="49">
        <v>14364</v>
      </c>
    </row>
    <row r="389" spans="1:10" x14ac:dyDescent="0.25">
      <c r="A389">
        <v>7600017924</v>
      </c>
      <c r="B389" s="51">
        <v>44680</v>
      </c>
      <c r="C389" s="51">
        <v>44621</v>
      </c>
      <c r="D389" s="51">
        <v>44926</v>
      </c>
      <c r="E389" t="s">
        <v>19</v>
      </c>
      <c r="F389" t="s">
        <v>18</v>
      </c>
      <c r="G389">
        <v>560</v>
      </c>
      <c r="H389">
        <v>5010569</v>
      </c>
      <c r="I389" t="s">
        <v>82</v>
      </c>
      <c r="J389" s="49">
        <v>1196</v>
      </c>
    </row>
    <row r="390" spans="1:10" x14ac:dyDescent="0.25">
      <c r="A390">
        <v>7600017924</v>
      </c>
      <c r="B390" s="51">
        <v>44680</v>
      </c>
      <c r="C390" s="51">
        <v>44621</v>
      </c>
      <c r="D390" s="51">
        <v>44926</v>
      </c>
      <c r="E390" t="s">
        <v>19</v>
      </c>
      <c r="F390" t="s">
        <v>18</v>
      </c>
      <c r="G390">
        <v>570</v>
      </c>
      <c r="H390">
        <v>5010570</v>
      </c>
      <c r="I390" t="s">
        <v>80</v>
      </c>
      <c r="J390" s="49">
        <v>3217</v>
      </c>
    </row>
    <row r="391" spans="1:10" x14ac:dyDescent="0.25">
      <c r="A391">
        <v>7600017924</v>
      </c>
      <c r="B391" s="51">
        <v>44680</v>
      </c>
      <c r="C391" s="51">
        <v>44621</v>
      </c>
      <c r="D391" s="51">
        <v>44926</v>
      </c>
      <c r="E391" t="s">
        <v>19</v>
      </c>
      <c r="F391" t="s">
        <v>18</v>
      </c>
      <c r="G391">
        <v>580</v>
      </c>
      <c r="H391">
        <v>5010571</v>
      </c>
      <c r="I391" t="s">
        <v>78</v>
      </c>
      <c r="J391" s="49">
        <v>5387</v>
      </c>
    </row>
    <row r="392" spans="1:10" x14ac:dyDescent="0.25">
      <c r="A392">
        <v>7600017924</v>
      </c>
      <c r="B392" s="51">
        <v>44680</v>
      </c>
      <c r="C392" s="51">
        <v>44621</v>
      </c>
      <c r="D392" s="51">
        <v>44926</v>
      </c>
      <c r="E392" t="s">
        <v>19</v>
      </c>
      <c r="F392" t="s">
        <v>18</v>
      </c>
      <c r="G392">
        <v>590</v>
      </c>
      <c r="H392">
        <v>5010578</v>
      </c>
      <c r="I392" t="s">
        <v>77</v>
      </c>
      <c r="J392" s="49">
        <v>2960</v>
      </c>
    </row>
    <row r="393" spans="1:10" x14ac:dyDescent="0.25">
      <c r="A393">
        <v>7600017924</v>
      </c>
      <c r="B393" s="51">
        <v>44680</v>
      </c>
      <c r="C393" s="51">
        <v>44621</v>
      </c>
      <c r="D393" s="51">
        <v>44926</v>
      </c>
      <c r="E393" t="s">
        <v>19</v>
      </c>
      <c r="F393" t="s">
        <v>18</v>
      </c>
      <c r="G393">
        <v>600</v>
      </c>
      <c r="H393">
        <v>5010581</v>
      </c>
      <c r="I393" t="s">
        <v>76</v>
      </c>
      <c r="J393" s="49">
        <v>5790</v>
      </c>
    </row>
    <row r="394" spans="1:10" x14ac:dyDescent="0.25">
      <c r="A394">
        <v>7600017924</v>
      </c>
      <c r="B394" s="51">
        <v>44680</v>
      </c>
      <c r="C394" s="51">
        <v>44621</v>
      </c>
      <c r="D394" s="51">
        <v>44926</v>
      </c>
      <c r="E394" t="s">
        <v>19</v>
      </c>
      <c r="F394" t="s">
        <v>18</v>
      </c>
      <c r="G394">
        <v>610</v>
      </c>
      <c r="H394">
        <v>5010582</v>
      </c>
      <c r="I394" t="s">
        <v>75</v>
      </c>
      <c r="J394" s="49">
        <v>13691</v>
      </c>
    </row>
    <row r="395" spans="1:10" x14ac:dyDescent="0.25">
      <c r="A395">
        <v>7600017924</v>
      </c>
      <c r="B395" s="51">
        <v>44680</v>
      </c>
      <c r="C395" s="51">
        <v>44621</v>
      </c>
      <c r="D395" s="51">
        <v>44926</v>
      </c>
      <c r="E395" t="s">
        <v>19</v>
      </c>
      <c r="F395" t="s">
        <v>18</v>
      </c>
      <c r="G395">
        <v>620</v>
      </c>
      <c r="H395">
        <v>5011220</v>
      </c>
      <c r="I395" t="s">
        <v>73</v>
      </c>
      <c r="J395" s="49">
        <v>13914</v>
      </c>
    </row>
    <row r="396" spans="1:10" x14ac:dyDescent="0.25">
      <c r="A396">
        <v>7600017924</v>
      </c>
      <c r="B396" s="51">
        <v>44680</v>
      </c>
      <c r="C396" s="51">
        <v>44621</v>
      </c>
      <c r="D396" s="51">
        <v>44926</v>
      </c>
      <c r="E396" t="s">
        <v>19</v>
      </c>
      <c r="F396" t="s">
        <v>18</v>
      </c>
      <c r="G396">
        <v>630</v>
      </c>
      <c r="H396">
        <v>5013579</v>
      </c>
      <c r="I396" t="s">
        <v>72</v>
      </c>
      <c r="J396" s="49">
        <v>12843</v>
      </c>
    </row>
    <row r="397" spans="1:10" x14ac:dyDescent="0.25">
      <c r="A397">
        <v>7600017924</v>
      </c>
      <c r="B397" s="51">
        <v>44680</v>
      </c>
      <c r="C397" s="51">
        <v>44621</v>
      </c>
      <c r="D397" s="51">
        <v>44926</v>
      </c>
      <c r="E397" t="s">
        <v>19</v>
      </c>
      <c r="F397" t="s">
        <v>18</v>
      </c>
      <c r="G397">
        <v>640</v>
      </c>
      <c r="H397">
        <v>5013580</v>
      </c>
      <c r="I397" t="s">
        <v>71</v>
      </c>
      <c r="J397" s="49">
        <v>1295</v>
      </c>
    </row>
    <row r="398" spans="1:10" x14ac:dyDescent="0.25">
      <c r="A398">
        <v>7600017924</v>
      </c>
      <c r="B398" s="51">
        <v>44680</v>
      </c>
      <c r="C398" s="51">
        <v>44621</v>
      </c>
      <c r="D398" s="51">
        <v>44926</v>
      </c>
      <c r="E398" t="s">
        <v>19</v>
      </c>
      <c r="F398" t="s">
        <v>18</v>
      </c>
      <c r="G398">
        <v>650</v>
      </c>
      <c r="H398">
        <v>5013581</v>
      </c>
      <c r="I398" t="s">
        <v>70</v>
      </c>
      <c r="J398" s="49">
        <v>6383</v>
      </c>
    </row>
    <row r="399" spans="1:10" x14ac:dyDescent="0.25">
      <c r="A399">
        <v>7600017924</v>
      </c>
      <c r="B399" s="51">
        <v>44680</v>
      </c>
      <c r="C399" s="51">
        <v>44621</v>
      </c>
      <c r="D399" s="51">
        <v>44926</v>
      </c>
      <c r="E399" t="s">
        <v>19</v>
      </c>
      <c r="F399" t="s">
        <v>18</v>
      </c>
      <c r="G399">
        <v>660</v>
      </c>
      <c r="H399">
        <v>5013582</v>
      </c>
      <c r="I399" t="s">
        <v>69</v>
      </c>
      <c r="J399" s="49">
        <v>32315</v>
      </c>
    </row>
    <row r="400" spans="1:10" x14ac:dyDescent="0.25">
      <c r="A400">
        <v>7600017924</v>
      </c>
      <c r="B400" s="51">
        <v>44680</v>
      </c>
      <c r="C400" s="51">
        <v>44621</v>
      </c>
      <c r="D400" s="51">
        <v>44926</v>
      </c>
      <c r="E400" t="s">
        <v>19</v>
      </c>
      <c r="F400" t="s">
        <v>18</v>
      </c>
      <c r="G400">
        <v>670</v>
      </c>
      <c r="H400">
        <v>5013583</v>
      </c>
      <c r="I400" t="s">
        <v>68</v>
      </c>
      <c r="J400" s="49">
        <v>1293</v>
      </c>
    </row>
    <row r="401" spans="1:10" x14ac:dyDescent="0.25">
      <c r="A401">
        <v>7600017924</v>
      </c>
      <c r="B401" s="51">
        <v>44680</v>
      </c>
      <c r="C401" s="51">
        <v>44621</v>
      </c>
      <c r="D401" s="51">
        <v>44926</v>
      </c>
      <c r="E401" t="s">
        <v>19</v>
      </c>
      <c r="F401" t="s">
        <v>18</v>
      </c>
      <c r="G401">
        <v>680</v>
      </c>
      <c r="H401">
        <v>5013584</v>
      </c>
      <c r="I401" t="s">
        <v>67</v>
      </c>
      <c r="J401" s="49">
        <v>6497</v>
      </c>
    </row>
    <row r="402" spans="1:10" x14ac:dyDescent="0.25">
      <c r="A402">
        <v>7600017924</v>
      </c>
      <c r="B402" s="51">
        <v>44680</v>
      </c>
      <c r="C402" s="51">
        <v>44621</v>
      </c>
      <c r="D402" s="51">
        <v>44926</v>
      </c>
      <c r="E402" t="s">
        <v>19</v>
      </c>
      <c r="F402" t="s">
        <v>18</v>
      </c>
      <c r="G402">
        <v>690</v>
      </c>
      <c r="H402">
        <v>5013752</v>
      </c>
      <c r="I402" t="s">
        <v>66</v>
      </c>
      <c r="J402" s="49">
        <v>11855</v>
      </c>
    </row>
    <row r="403" spans="1:10" x14ac:dyDescent="0.25">
      <c r="A403">
        <v>7600017924</v>
      </c>
      <c r="B403" s="51">
        <v>44680</v>
      </c>
      <c r="C403" s="51">
        <v>44621</v>
      </c>
      <c r="D403" s="51">
        <v>44926</v>
      </c>
      <c r="E403" t="s">
        <v>19</v>
      </c>
      <c r="F403" t="s">
        <v>18</v>
      </c>
      <c r="G403">
        <v>700</v>
      </c>
      <c r="H403">
        <v>5013753</v>
      </c>
      <c r="I403" t="s">
        <v>65</v>
      </c>
      <c r="J403" s="49">
        <v>6836</v>
      </c>
    </row>
    <row r="404" spans="1:10" x14ac:dyDescent="0.25">
      <c r="A404">
        <v>7600017924</v>
      </c>
      <c r="B404" s="51">
        <v>44680</v>
      </c>
      <c r="C404" s="51">
        <v>44621</v>
      </c>
      <c r="D404" s="51">
        <v>44926</v>
      </c>
      <c r="E404" t="s">
        <v>19</v>
      </c>
      <c r="F404" t="s">
        <v>18</v>
      </c>
      <c r="G404">
        <v>710</v>
      </c>
      <c r="H404">
        <v>5013754</v>
      </c>
      <c r="I404" t="s">
        <v>64</v>
      </c>
      <c r="J404" s="49">
        <v>2958</v>
      </c>
    </row>
    <row r="405" spans="1:10" x14ac:dyDescent="0.25">
      <c r="A405">
        <v>7600017924</v>
      </c>
      <c r="B405" s="51">
        <v>44680</v>
      </c>
      <c r="C405" s="51">
        <v>44621</v>
      </c>
      <c r="D405" s="51">
        <v>44926</v>
      </c>
      <c r="E405" t="s">
        <v>19</v>
      </c>
      <c r="F405" t="s">
        <v>18</v>
      </c>
      <c r="G405">
        <v>720</v>
      </c>
      <c r="H405">
        <v>5013984</v>
      </c>
      <c r="I405" t="s">
        <v>62</v>
      </c>
      <c r="J405" s="49">
        <v>13050</v>
      </c>
    </row>
    <row r="406" spans="1:10" x14ac:dyDescent="0.25">
      <c r="A406">
        <v>7600017924</v>
      </c>
      <c r="B406" s="51">
        <v>44680</v>
      </c>
      <c r="C406" s="51">
        <v>44621</v>
      </c>
      <c r="D406" s="51">
        <v>44926</v>
      </c>
      <c r="E406" t="s">
        <v>19</v>
      </c>
      <c r="F406" t="s">
        <v>18</v>
      </c>
      <c r="G406">
        <v>730</v>
      </c>
      <c r="H406">
        <v>5013985</v>
      </c>
      <c r="I406" t="s">
        <v>61</v>
      </c>
      <c r="J406" s="49">
        <v>2607</v>
      </c>
    </row>
    <row r="407" spans="1:10" x14ac:dyDescent="0.25">
      <c r="A407">
        <v>7600017924</v>
      </c>
      <c r="B407" s="51">
        <v>44817</v>
      </c>
      <c r="C407" s="51">
        <v>44774</v>
      </c>
      <c r="D407" s="51">
        <v>44926</v>
      </c>
      <c r="E407" t="s">
        <v>19</v>
      </c>
      <c r="F407" t="s">
        <v>18</v>
      </c>
      <c r="G407">
        <v>740</v>
      </c>
      <c r="H407">
        <v>5013986</v>
      </c>
      <c r="I407" t="s">
        <v>60</v>
      </c>
      <c r="J407" s="49">
        <v>2008</v>
      </c>
    </row>
    <row r="408" spans="1:10" x14ac:dyDescent="0.25">
      <c r="A408">
        <v>7600017924</v>
      </c>
      <c r="B408" s="51">
        <v>44817</v>
      </c>
      <c r="C408" s="51">
        <v>44774</v>
      </c>
      <c r="D408" s="51">
        <v>44926</v>
      </c>
      <c r="E408" t="s">
        <v>19</v>
      </c>
      <c r="F408" t="s">
        <v>18</v>
      </c>
      <c r="G408">
        <v>750</v>
      </c>
      <c r="H408">
        <v>5014657</v>
      </c>
      <c r="I408" t="s">
        <v>59</v>
      </c>
      <c r="J408" s="49">
        <v>17750</v>
      </c>
    </row>
    <row r="409" spans="1:10" x14ac:dyDescent="0.25">
      <c r="A409">
        <v>7600017924</v>
      </c>
      <c r="B409" s="51">
        <v>44817</v>
      </c>
      <c r="C409" s="51">
        <v>44774</v>
      </c>
      <c r="D409" s="51">
        <v>44926</v>
      </c>
      <c r="E409" t="s">
        <v>19</v>
      </c>
      <c r="F409" t="s">
        <v>18</v>
      </c>
      <c r="G409">
        <v>760</v>
      </c>
      <c r="H409">
        <v>5015528</v>
      </c>
      <c r="I409" t="s">
        <v>57</v>
      </c>
      <c r="J409" s="49">
        <v>1678</v>
      </c>
    </row>
    <row r="410" spans="1:10" x14ac:dyDescent="0.25">
      <c r="A410">
        <v>7600017924</v>
      </c>
      <c r="B410" s="51">
        <v>44817</v>
      </c>
      <c r="C410" s="51">
        <v>44774</v>
      </c>
      <c r="D410" s="51">
        <v>44926</v>
      </c>
      <c r="E410" t="s">
        <v>19</v>
      </c>
      <c r="F410" t="s">
        <v>18</v>
      </c>
      <c r="G410">
        <v>770</v>
      </c>
      <c r="H410">
        <v>5015529</v>
      </c>
      <c r="I410" t="s">
        <v>56</v>
      </c>
      <c r="J410" s="49">
        <v>1433</v>
      </c>
    </row>
    <row r="411" spans="1:10" x14ac:dyDescent="0.25">
      <c r="A411">
        <v>7600017924</v>
      </c>
      <c r="B411" s="51">
        <v>44817</v>
      </c>
      <c r="C411" s="51">
        <v>44774</v>
      </c>
      <c r="D411" s="51">
        <v>44926</v>
      </c>
      <c r="E411" t="s">
        <v>19</v>
      </c>
      <c r="F411" t="s">
        <v>18</v>
      </c>
      <c r="G411">
        <v>780</v>
      </c>
      <c r="H411">
        <v>5015530</v>
      </c>
      <c r="I411" t="s">
        <v>55</v>
      </c>
      <c r="J411" s="49">
        <v>1103</v>
      </c>
    </row>
    <row r="412" spans="1:10" x14ac:dyDescent="0.25">
      <c r="A412">
        <v>7600017924</v>
      </c>
      <c r="B412" s="51">
        <v>44817</v>
      </c>
      <c r="C412" s="51">
        <v>44774</v>
      </c>
      <c r="D412" s="51">
        <v>44926</v>
      </c>
      <c r="E412" t="s">
        <v>19</v>
      </c>
      <c r="F412" t="s">
        <v>18</v>
      </c>
      <c r="G412">
        <v>790</v>
      </c>
      <c r="H412">
        <v>5015531</v>
      </c>
      <c r="I412" t="s">
        <v>54</v>
      </c>
      <c r="J412" s="49">
        <v>872</v>
      </c>
    </row>
    <row r="413" spans="1:10" x14ac:dyDescent="0.25">
      <c r="A413">
        <v>7600017924</v>
      </c>
      <c r="B413" s="51">
        <v>44817</v>
      </c>
      <c r="C413" s="51">
        <v>44774</v>
      </c>
      <c r="D413" s="51">
        <v>44926</v>
      </c>
      <c r="E413" t="s">
        <v>19</v>
      </c>
      <c r="F413" t="s">
        <v>18</v>
      </c>
      <c r="G413">
        <v>800</v>
      </c>
      <c r="H413">
        <v>5022604</v>
      </c>
      <c r="I413" t="s">
        <v>49</v>
      </c>
      <c r="J413" s="49">
        <v>348</v>
      </c>
    </row>
    <row r="414" spans="1:10" x14ac:dyDescent="0.25">
      <c r="A414">
        <v>7600017924</v>
      </c>
      <c r="B414" s="51">
        <v>44817</v>
      </c>
      <c r="C414" s="51">
        <v>44774</v>
      </c>
      <c r="D414" s="51">
        <v>44926</v>
      </c>
      <c r="E414" t="s">
        <v>19</v>
      </c>
      <c r="F414" t="s">
        <v>18</v>
      </c>
      <c r="G414">
        <v>810</v>
      </c>
      <c r="H414">
        <v>5022603</v>
      </c>
      <c r="I414" t="s">
        <v>50</v>
      </c>
      <c r="J414" s="49">
        <v>327</v>
      </c>
    </row>
    <row r="415" spans="1:10" x14ac:dyDescent="0.25">
      <c r="A415">
        <v>7600017924</v>
      </c>
      <c r="B415" s="51">
        <v>44817</v>
      </c>
      <c r="C415" s="51">
        <v>44774</v>
      </c>
      <c r="D415" s="51">
        <v>44926</v>
      </c>
      <c r="E415" t="s">
        <v>19</v>
      </c>
      <c r="F415" t="s">
        <v>18</v>
      </c>
      <c r="G415">
        <v>820</v>
      </c>
      <c r="H415">
        <v>5022602</v>
      </c>
      <c r="I415" t="s">
        <v>51</v>
      </c>
      <c r="J415" s="49">
        <v>132</v>
      </c>
    </row>
    <row r="416" spans="1:10" x14ac:dyDescent="0.25">
      <c r="A416">
        <v>7600017924</v>
      </c>
      <c r="B416" s="51">
        <v>44817</v>
      </c>
      <c r="C416" s="51">
        <v>44774</v>
      </c>
      <c r="D416" s="51">
        <v>44926</v>
      </c>
      <c r="E416" t="s">
        <v>19</v>
      </c>
      <c r="F416" t="s">
        <v>18</v>
      </c>
      <c r="G416">
        <v>830</v>
      </c>
      <c r="H416">
        <v>5005586</v>
      </c>
      <c r="I416" t="s">
        <v>231</v>
      </c>
      <c r="J416" s="49">
        <v>1</v>
      </c>
    </row>
    <row r="417" spans="1:10" x14ac:dyDescent="0.25">
      <c r="A417">
        <v>7600017929</v>
      </c>
      <c r="B417" s="51">
        <v>44817</v>
      </c>
      <c r="C417" s="51">
        <v>44774</v>
      </c>
      <c r="D417" s="51">
        <v>44926</v>
      </c>
      <c r="E417">
        <v>1034690</v>
      </c>
      <c r="F417" t="s">
        <v>25</v>
      </c>
      <c r="G417">
        <v>10</v>
      </c>
      <c r="H417">
        <v>5035295</v>
      </c>
      <c r="I417" t="s">
        <v>45</v>
      </c>
      <c r="J417" s="49">
        <v>38862</v>
      </c>
    </row>
    <row r="418" spans="1:10" x14ac:dyDescent="0.25">
      <c r="A418">
        <v>7600017929</v>
      </c>
      <c r="B418" s="51">
        <v>44817</v>
      </c>
      <c r="C418" s="51">
        <v>44774</v>
      </c>
      <c r="D418" s="51">
        <v>44926</v>
      </c>
      <c r="E418">
        <v>1034690</v>
      </c>
      <c r="F418" t="s">
        <v>25</v>
      </c>
      <c r="G418">
        <v>20</v>
      </c>
      <c r="H418">
        <v>5006962</v>
      </c>
      <c r="I418" t="s">
        <v>139</v>
      </c>
      <c r="J418" s="50">
        <v>500</v>
      </c>
    </row>
    <row r="419" spans="1:10" x14ac:dyDescent="0.25">
      <c r="A419">
        <v>7600017929</v>
      </c>
      <c r="B419" s="51">
        <v>44817</v>
      </c>
      <c r="C419" s="51">
        <v>44774</v>
      </c>
      <c r="D419" s="51">
        <v>44926</v>
      </c>
      <c r="E419">
        <v>1034690</v>
      </c>
      <c r="F419" t="s">
        <v>25</v>
      </c>
      <c r="G419">
        <v>30</v>
      </c>
      <c r="H419">
        <v>5006964</v>
      </c>
      <c r="I419" t="s">
        <v>138</v>
      </c>
      <c r="J419" s="49">
        <v>1350</v>
      </c>
    </row>
    <row r="420" spans="1:10" x14ac:dyDescent="0.25">
      <c r="A420">
        <v>7600017929</v>
      </c>
      <c r="B420" s="51">
        <v>44817</v>
      </c>
      <c r="C420" s="51">
        <v>44774</v>
      </c>
      <c r="D420" s="51">
        <v>44926</v>
      </c>
      <c r="E420">
        <v>1034690</v>
      </c>
      <c r="F420" t="s">
        <v>25</v>
      </c>
      <c r="G420">
        <v>40</v>
      </c>
      <c r="H420">
        <v>5007007</v>
      </c>
      <c r="I420" t="s">
        <v>137</v>
      </c>
      <c r="J420" s="50">
        <v>0.4</v>
      </c>
    </row>
    <row r="421" spans="1:10" x14ac:dyDescent="0.25">
      <c r="A421">
        <v>7600017929</v>
      </c>
      <c r="B421" s="51">
        <v>44817</v>
      </c>
      <c r="C421" s="51">
        <v>44774</v>
      </c>
      <c r="D421" s="51">
        <v>44926</v>
      </c>
      <c r="E421">
        <v>1034690</v>
      </c>
      <c r="F421" t="s">
        <v>25</v>
      </c>
      <c r="G421">
        <v>50</v>
      </c>
      <c r="H421">
        <v>5007020</v>
      </c>
      <c r="I421" t="s">
        <v>136</v>
      </c>
      <c r="J421" s="50">
        <v>553</v>
      </c>
    </row>
    <row r="422" spans="1:10" x14ac:dyDescent="0.25">
      <c r="A422">
        <v>7600017929</v>
      </c>
      <c r="B422" s="51">
        <v>44817</v>
      </c>
      <c r="C422" s="51">
        <v>44774</v>
      </c>
      <c r="D422" s="51">
        <v>44926</v>
      </c>
      <c r="E422">
        <v>1034690</v>
      </c>
      <c r="F422" t="s">
        <v>25</v>
      </c>
      <c r="G422">
        <v>60</v>
      </c>
      <c r="H422">
        <v>5007021</v>
      </c>
      <c r="I422" t="s">
        <v>135</v>
      </c>
      <c r="J422" s="49">
        <v>1202</v>
      </c>
    </row>
    <row r="423" spans="1:10" x14ac:dyDescent="0.25">
      <c r="A423">
        <v>7600017929</v>
      </c>
      <c r="B423" s="51">
        <v>44817</v>
      </c>
      <c r="C423" s="51">
        <v>44774</v>
      </c>
      <c r="D423" s="51">
        <v>44926</v>
      </c>
      <c r="E423">
        <v>1034690</v>
      </c>
      <c r="F423" t="s">
        <v>25</v>
      </c>
      <c r="G423">
        <v>70</v>
      </c>
      <c r="H423">
        <v>5007022</v>
      </c>
      <c r="I423" t="s">
        <v>134</v>
      </c>
      <c r="J423" s="49">
        <v>4223</v>
      </c>
    </row>
    <row r="424" spans="1:10" x14ac:dyDescent="0.25">
      <c r="A424">
        <v>7600017929</v>
      </c>
      <c r="B424" s="51">
        <v>44817</v>
      </c>
      <c r="C424" s="51">
        <v>44774</v>
      </c>
      <c r="D424" s="51">
        <v>44926</v>
      </c>
      <c r="E424">
        <v>1034690</v>
      </c>
      <c r="F424" t="s">
        <v>25</v>
      </c>
      <c r="G424">
        <v>80</v>
      </c>
      <c r="H424">
        <v>5007025</v>
      </c>
      <c r="I424" t="s">
        <v>133</v>
      </c>
      <c r="J424" s="50">
        <v>0.75</v>
      </c>
    </row>
    <row r="425" spans="1:10" x14ac:dyDescent="0.25">
      <c r="A425">
        <v>7600017929</v>
      </c>
      <c r="B425" s="51">
        <v>44817</v>
      </c>
      <c r="C425" s="51">
        <v>44774</v>
      </c>
      <c r="D425" s="51">
        <v>44926</v>
      </c>
      <c r="E425">
        <v>1034690</v>
      </c>
      <c r="F425" t="s">
        <v>25</v>
      </c>
      <c r="G425">
        <v>90</v>
      </c>
      <c r="H425">
        <v>5007031</v>
      </c>
      <c r="I425" t="s">
        <v>132</v>
      </c>
      <c r="J425" s="50">
        <v>0.7</v>
      </c>
    </row>
    <row r="426" spans="1:10" x14ac:dyDescent="0.25">
      <c r="A426">
        <v>7600017929</v>
      </c>
      <c r="B426" s="51">
        <v>44817</v>
      </c>
      <c r="C426" s="51">
        <v>44774</v>
      </c>
      <c r="D426" s="51">
        <v>44926</v>
      </c>
      <c r="E426">
        <v>1034690</v>
      </c>
      <c r="F426" t="s">
        <v>25</v>
      </c>
      <c r="G426">
        <v>100</v>
      </c>
      <c r="H426">
        <v>5020372</v>
      </c>
      <c r="I426" t="s">
        <v>6</v>
      </c>
      <c r="J426" s="50">
        <v>1</v>
      </c>
    </row>
    <row r="427" spans="1:10" x14ac:dyDescent="0.25">
      <c r="A427">
        <v>7600017929</v>
      </c>
      <c r="B427" s="51">
        <v>44817</v>
      </c>
      <c r="C427" s="51">
        <v>44774</v>
      </c>
      <c r="D427" s="51">
        <v>44926</v>
      </c>
      <c r="E427">
        <v>1034690</v>
      </c>
      <c r="F427" t="s">
        <v>25</v>
      </c>
      <c r="G427">
        <v>110</v>
      </c>
      <c r="H427">
        <v>5007436</v>
      </c>
      <c r="I427" t="s">
        <v>131</v>
      </c>
      <c r="J427" s="50">
        <v>938</v>
      </c>
    </row>
    <row r="428" spans="1:10" x14ac:dyDescent="0.25">
      <c r="A428">
        <v>7600017929</v>
      </c>
      <c r="B428" s="51">
        <v>44817</v>
      </c>
      <c r="C428" s="51">
        <v>44774</v>
      </c>
      <c r="D428" s="51">
        <v>44926</v>
      </c>
      <c r="E428">
        <v>1034690</v>
      </c>
      <c r="F428" t="s">
        <v>25</v>
      </c>
      <c r="G428">
        <v>120</v>
      </c>
      <c r="H428">
        <v>5007437</v>
      </c>
      <c r="I428" t="s">
        <v>130</v>
      </c>
      <c r="J428" s="50">
        <v>486</v>
      </c>
    </row>
    <row r="429" spans="1:10" x14ac:dyDescent="0.25">
      <c r="A429">
        <v>7600017929</v>
      </c>
      <c r="B429" s="51">
        <v>44817</v>
      </c>
      <c r="C429" s="51">
        <v>44774</v>
      </c>
      <c r="D429" s="51">
        <v>44926</v>
      </c>
      <c r="E429">
        <v>1034690</v>
      </c>
      <c r="F429" t="s">
        <v>25</v>
      </c>
      <c r="G429">
        <v>130</v>
      </c>
      <c r="H429">
        <v>5007438</v>
      </c>
      <c r="I429" t="s">
        <v>129</v>
      </c>
      <c r="J429" s="49">
        <v>15078</v>
      </c>
    </row>
    <row r="430" spans="1:10" x14ac:dyDescent="0.25">
      <c r="A430">
        <v>7600017929</v>
      </c>
      <c r="B430" s="51">
        <v>44817</v>
      </c>
      <c r="C430" s="51">
        <v>44774</v>
      </c>
      <c r="D430" s="51">
        <v>44926</v>
      </c>
      <c r="E430">
        <v>1034690</v>
      </c>
      <c r="F430" t="s">
        <v>25</v>
      </c>
      <c r="G430">
        <v>140</v>
      </c>
      <c r="H430">
        <v>5022605</v>
      </c>
      <c r="I430" t="s">
        <v>47</v>
      </c>
      <c r="J430" s="49">
        <v>1112</v>
      </c>
    </row>
    <row r="431" spans="1:10" x14ac:dyDescent="0.25">
      <c r="A431">
        <v>7600017929</v>
      </c>
      <c r="B431" s="51">
        <v>44817</v>
      </c>
      <c r="C431" s="51">
        <v>44774</v>
      </c>
      <c r="D431" s="51">
        <v>44926</v>
      </c>
      <c r="E431">
        <v>1034690</v>
      </c>
      <c r="F431" t="s">
        <v>25</v>
      </c>
      <c r="G431">
        <v>150</v>
      </c>
      <c r="H431">
        <v>5007936</v>
      </c>
      <c r="I431" t="s">
        <v>128</v>
      </c>
      <c r="J431" s="50">
        <v>666</v>
      </c>
    </row>
    <row r="432" spans="1:10" x14ac:dyDescent="0.25">
      <c r="A432">
        <v>7600017929</v>
      </c>
      <c r="B432" s="51">
        <v>44817</v>
      </c>
      <c r="C432" s="51">
        <v>44774</v>
      </c>
      <c r="D432" s="51">
        <v>44926</v>
      </c>
      <c r="E432">
        <v>1034690</v>
      </c>
      <c r="F432" t="s">
        <v>25</v>
      </c>
      <c r="G432">
        <v>160</v>
      </c>
      <c r="H432">
        <v>5007938</v>
      </c>
      <c r="I432" t="s">
        <v>127</v>
      </c>
      <c r="J432" s="50">
        <v>288</v>
      </c>
    </row>
    <row r="433" spans="1:10" x14ac:dyDescent="0.25">
      <c r="A433">
        <v>7600017929</v>
      </c>
      <c r="B433" s="51">
        <v>44817</v>
      </c>
      <c r="C433" s="51">
        <v>44774</v>
      </c>
      <c r="D433" s="51">
        <v>44926</v>
      </c>
      <c r="E433">
        <v>1034690</v>
      </c>
      <c r="F433" t="s">
        <v>25</v>
      </c>
      <c r="G433">
        <v>170</v>
      </c>
      <c r="H433">
        <v>5007939</v>
      </c>
      <c r="I433" t="s">
        <v>126</v>
      </c>
      <c r="J433" s="50">
        <v>386</v>
      </c>
    </row>
    <row r="434" spans="1:10" x14ac:dyDescent="0.25">
      <c r="A434">
        <v>7600017929</v>
      </c>
      <c r="B434" s="51">
        <v>44817</v>
      </c>
      <c r="C434" s="51">
        <v>44774</v>
      </c>
      <c r="D434" s="51">
        <v>44926</v>
      </c>
      <c r="E434">
        <v>1034690</v>
      </c>
      <c r="F434" t="s">
        <v>25</v>
      </c>
      <c r="G434">
        <v>180</v>
      </c>
      <c r="H434">
        <v>5007940</v>
      </c>
      <c r="I434" t="s">
        <v>125</v>
      </c>
      <c r="J434" s="50">
        <v>477</v>
      </c>
    </row>
    <row r="435" spans="1:10" x14ac:dyDescent="0.25">
      <c r="A435">
        <v>7600017929</v>
      </c>
      <c r="B435" s="51">
        <v>44817</v>
      </c>
      <c r="C435" s="51">
        <v>44774</v>
      </c>
      <c r="D435" s="51">
        <v>44926</v>
      </c>
      <c r="E435">
        <v>1034690</v>
      </c>
      <c r="F435" t="s">
        <v>25</v>
      </c>
      <c r="G435">
        <v>190</v>
      </c>
      <c r="H435">
        <v>5022744</v>
      </c>
      <c r="I435" t="s">
        <v>52</v>
      </c>
      <c r="J435" s="50">
        <v>978</v>
      </c>
    </row>
    <row r="436" spans="1:10" x14ac:dyDescent="0.25">
      <c r="A436">
        <v>7600017929</v>
      </c>
      <c r="B436" s="51">
        <v>44817</v>
      </c>
      <c r="C436" s="51">
        <v>44774</v>
      </c>
      <c r="D436" s="51">
        <v>44926</v>
      </c>
      <c r="E436">
        <v>1034690</v>
      </c>
      <c r="F436" t="s">
        <v>25</v>
      </c>
      <c r="G436">
        <v>200</v>
      </c>
      <c r="H436">
        <v>5035294</v>
      </c>
      <c r="I436" t="s">
        <v>44</v>
      </c>
      <c r="J436" s="49">
        <v>29894</v>
      </c>
    </row>
    <row r="437" spans="1:10" x14ac:dyDescent="0.25">
      <c r="A437">
        <v>7600017929</v>
      </c>
      <c r="B437" s="51">
        <v>44817</v>
      </c>
      <c r="C437" s="51">
        <v>44774</v>
      </c>
      <c r="D437" s="51">
        <v>44926</v>
      </c>
      <c r="E437">
        <v>1034690</v>
      </c>
      <c r="F437" t="s">
        <v>25</v>
      </c>
      <c r="G437">
        <v>210</v>
      </c>
      <c r="H437">
        <v>5022743</v>
      </c>
      <c r="I437" t="s">
        <v>53</v>
      </c>
      <c r="J437" s="50">
        <v>746</v>
      </c>
    </row>
    <row r="438" spans="1:10" x14ac:dyDescent="0.25">
      <c r="A438">
        <v>7600017929</v>
      </c>
      <c r="B438" s="51">
        <v>44817</v>
      </c>
      <c r="C438" s="51">
        <v>44774</v>
      </c>
      <c r="D438" s="51">
        <v>44926</v>
      </c>
      <c r="E438">
        <v>1034690</v>
      </c>
      <c r="F438" t="s">
        <v>25</v>
      </c>
      <c r="G438">
        <v>220</v>
      </c>
      <c r="H438">
        <v>5008280</v>
      </c>
      <c r="I438" t="s">
        <v>123</v>
      </c>
      <c r="J438" s="50">
        <v>650</v>
      </c>
    </row>
    <row r="439" spans="1:10" x14ac:dyDescent="0.25">
      <c r="A439">
        <v>7600017929</v>
      </c>
      <c r="B439" s="51">
        <v>44817</v>
      </c>
      <c r="C439" s="51">
        <v>44774</v>
      </c>
      <c r="D439" s="51">
        <v>44926</v>
      </c>
      <c r="E439">
        <v>1034690</v>
      </c>
      <c r="F439" t="s">
        <v>25</v>
      </c>
      <c r="G439">
        <v>230</v>
      </c>
      <c r="H439">
        <v>5008281</v>
      </c>
      <c r="I439" t="s">
        <v>122</v>
      </c>
      <c r="J439" s="49">
        <v>1266</v>
      </c>
    </row>
    <row r="440" spans="1:10" x14ac:dyDescent="0.25">
      <c r="A440">
        <v>7600017929</v>
      </c>
      <c r="B440" s="51">
        <v>44817</v>
      </c>
      <c r="C440" s="51">
        <v>44774</v>
      </c>
      <c r="D440" s="51">
        <v>44926</v>
      </c>
      <c r="E440">
        <v>1034690</v>
      </c>
      <c r="F440" t="s">
        <v>25</v>
      </c>
      <c r="G440">
        <v>240</v>
      </c>
      <c r="H440">
        <v>5008282</v>
      </c>
      <c r="I440" t="s">
        <v>121</v>
      </c>
      <c r="J440" s="50">
        <v>267</v>
      </c>
    </row>
    <row r="441" spans="1:10" x14ac:dyDescent="0.25">
      <c r="A441">
        <v>7600017929</v>
      </c>
      <c r="B441" s="51">
        <v>44817</v>
      </c>
      <c r="C441" s="51">
        <v>44774</v>
      </c>
      <c r="D441" s="51">
        <v>44926</v>
      </c>
      <c r="E441">
        <v>1034690</v>
      </c>
      <c r="F441" t="s">
        <v>25</v>
      </c>
      <c r="G441">
        <v>250</v>
      </c>
      <c r="H441">
        <v>5008283</v>
      </c>
      <c r="I441" t="s">
        <v>120</v>
      </c>
      <c r="J441" s="50">
        <v>133</v>
      </c>
    </row>
    <row r="442" spans="1:10" x14ac:dyDescent="0.25">
      <c r="A442">
        <v>7600017929</v>
      </c>
      <c r="B442" s="51">
        <v>44817</v>
      </c>
      <c r="C442" s="51">
        <v>44774</v>
      </c>
      <c r="D442" s="51">
        <v>44926</v>
      </c>
      <c r="E442">
        <v>1034690</v>
      </c>
      <c r="F442" t="s">
        <v>25</v>
      </c>
      <c r="G442">
        <v>260</v>
      </c>
      <c r="H442">
        <v>5008284</v>
      </c>
      <c r="I442" t="s">
        <v>119</v>
      </c>
      <c r="J442" s="50">
        <v>267</v>
      </c>
    </row>
    <row r="443" spans="1:10" x14ac:dyDescent="0.25">
      <c r="A443">
        <v>7600017929</v>
      </c>
      <c r="B443" s="51">
        <v>44817</v>
      </c>
      <c r="C443" s="51">
        <v>44774</v>
      </c>
      <c r="D443" s="51">
        <v>44926</v>
      </c>
      <c r="E443">
        <v>1034690</v>
      </c>
      <c r="F443" t="s">
        <v>25</v>
      </c>
      <c r="G443">
        <v>270</v>
      </c>
      <c r="H443">
        <v>5008285</v>
      </c>
      <c r="I443" t="s">
        <v>118</v>
      </c>
      <c r="J443" s="50">
        <v>199</v>
      </c>
    </row>
    <row r="444" spans="1:10" x14ac:dyDescent="0.25">
      <c r="A444">
        <v>7600017929</v>
      </c>
      <c r="B444" s="51">
        <v>44817</v>
      </c>
      <c r="C444" s="51">
        <v>44774</v>
      </c>
      <c r="D444" s="51">
        <v>44926</v>
      </c>
      <c r="E444">
        <v>1034690</v>
      </c>
      <c r="F444" t="s">
        <v>25</v>
      </c>
      <c r="G444">
        <v>280</v>
      </c>
      <c r="H444">
        <v>5008286</v>
      </c>
      <c r="I444" t="s">
        <v>117</v>
      </c>
      <c r="J444" s="50">
        <v>290</v>
      </c>
    </row>
    <row r="445" spans="1:10" x14ac:dyDescent="0.25">
      <c r="A445">
        <v>7600017929</v>
      </c>
      <c r="B445" s="51">
        <v>44817</v>
      </c>
      <c r="C445" s="51">
        <v>44774</v>
      </c>
      <c r="D445" s="51">
        <v>44926</v>
      </c>
      <c r="E445">
        <v>1034690</v>
      </c>
      <c r="F445" t="s">
        <v>25</v>
      </c>
      <c r="G445">
        <v>290</v>
      </c>
      <c r="H445">
        <v>5008287</v>
      </c>
      <c r="I445" t="s">
        <v>116</v>
      </c>
      <c r="J445" s="50">
        <v>100</v>
      </c>
    </row>
    <row r="446" spans="1:10" x14ac:dyDescent="0.25">
      <c r="A446">
        <v>7600017929</v>
      </c>
      <c r="B446" s="51">
        <v>44817</v>
      </c>
      <c r="C446" s="51">
        <v>44774</v>
      </c>
      <c r="D446" s="51">
        <v>44926</v>
      </c>
      <c r="E446">
        <v>1034690</v>
      </c>
      <c r="F446" t="s">
        <v>25</v>
      </c>
      <c r="G446">
        <v>300</v>
      </c>
      <c r="H446">
        <v>5008288</v>
      </c>
      <c r="I446" t="s">
        <v>115</v>
      </c>
      <c r="J446" s="49">
        <v>3241</v>
      </c>
    </row>
    <row r="447" spans="1:10" x14ac:dyDescent="0.25">
      <c r="A447">
        <v>7600017929</v>
      </c>
      <c r="B447" s="51">
        <v>44817</v>
      </c>
      <c r="C447" s="51">
        <v>44774</v>
      </c>
      <c r="D447" s="51">
        <v>44926</v>
      </c>
      <c r="E447">
        <v>1034690</v>
      </c>
      <c r="F447" t="s">
        <v>25</v>
      </c>
      <c r="G447">
        <v>310</v>
      </c>
      <c r="H447">
        <v>5009028</v>
      </c>
      <c r="I447" t="s">
        <v>114</v>
      </c>
      <c r="J447" s="49">
        <v>1682</v>
      </c>
    </row>
    <row r="448" spans="1:10" x14ac:dyDescent="0.25">
      <c r="A448">
        <v>7600017929</v>
      </c>
      <c r="B448" s="51">
        <v>44817</v>
      </c>
      <c r="C448" s="51">
        <v>44774</v>
      </c>
      <c r="D448" s="51">
        <v>44926</v>
      </c>
      <c r="E448">
        <v>1034690</v>
      </c>
      <c r="F448" t="s">
        <v>25</v>
      </c>
      <c r="G448">
        <v>320</v>
      </c>
      <c r="H448">
        <v>5009043</v>
      </c>
      <c r="I448" t="s">
        <v>113</v>
      </c>
      <c r="J448" s="49">
        <v>3042</v>
      </c>
    </row>
    <row r="449" spans="1:10" x14ac:dyDescent="0.25">
      <c r="A449">
        <v>7600017929</v>
      </c>
      <c r="B449" s="51">
        <v>44817</v>
      </c>
      <c r="C449" s="51">
        <v>44774</v>
      </c>
      <c r="D449" s="51">
        <v>44926</v>
      </c>
      <c r="E449">
        <v>1034690</v>
      </c>
      <c r="F449" t="s">
        <v>25</v>
      </c>
      <c r="G449">
        <v>330</v>
      </c>
      <c r="H449">
        <v>5009050</v>
      </c>
      <c r="I449" t="s">
        <v>112</v>
      </c>
      <c r="J449" s="49">
        <v>2894</v>
      </c>
    </row>
    <row r="450" spans="1:10" x14ac:dyDescent="0.25">
      <c r="A450">
        <v>7600017929</v>
      </c>
      <c r="B450" s="51">
        <v>44817</v>
      </c>
      <c r="C450" s="51">
        <v>44774</v>
      </c>
      <c r="D450" s="51">
        <v>44926</v>
      </c>
      <c r="E450">
        <v>1034690</v>
      </c>
      <c r="F450" t="s">
        <v>25</v>
      </c>
      <c r="G450">
        <v>340</v>
      </c>
      <c r="H450">
        <v>5009152</v>
      </c>
      <c r="I450" t="s">
        <v>109</v>
      </c>
      <c r="J450" s="49">
        <v>2892</v>
      </c>
    </row>
    <row r="451" spans="1:10" x14ac:dyDescent="0.25">
      <c r="A451">
        <v>7600017929</v>
      </c>
      <c r="B451" s="51">
        <v>44817</v>
      </c>
      <c r="C451" s="51">
        <v>44774</v>
      </c>
      <c r="D451" s="51">
        <v>44926</v>
      </c>
      <c r="E451">
        <v>1034690</v>
      </c>
      <c r="F451" t="s">
        <v>25</v>
      </c>
      <c r="G451">
        <v>350</v>
      </c>
      <c r="H451">
        <v>5009222</v>
      </c>
      <c r="I451" t="s">
        <v>108</v>
      </c>
      <c r="J451" s="50">
        <v>954</v>
      </c>
    </row>
    <row r="452" spans="1:10" x14ac:dyDescent="0.25">
      <c r="A452">
        <v>7600017929</v>
      </c>
      <c r="B452" s="51">
        <v>44817</v>
      </c>
      <c r="C452" s="51">
        <v>44774</v>
      </c>
      <c r="D452" s="51">
        <v>44926</v>
      </c>
      <c r="E452">
        <v>1034690</v>
      </c>
      <c r="F452" t="s">
        <v>25</v>
      </c>
      <c r="G452">
        <v>360</v>
      </c>
      <c r="H452">
        <v>5010334</v>
      </c>
      <c r="I452" t="s">
        <v>106</v>
      </c>
      <c r="J452" s="49">
        <v>7468</v>
      </c>
    </row>
    <row r="453" spans="1:10" x14ac:dyDescent="0.25">
      <c r="A453">
        <v>7600017929</v>
      </c>
      <c r="B453" s="51">
        <v>44817</v>
      </c>
      <c r="C453" s="51">
        <v>44774</v>
      </c>
      <c r="D453" s="51">
        <v>44926</v>
      </c>
      <c r="E453">
        <v>1034690</v>
      </c>
      <c r="F453" t="s">
        <v>25</v>
      </c>
      <c r="G453">
        <v>370</v>
      </c>
      <c r="H453">
        <v>5010335</v>
      </c>
      <c r="I453" t="s">
        <v>102</v>
      </c>
      <c r="J453" s="49">
        <v>5110</v>
      </c>
    </row>
    <row r="454" spans="1:10" x14ac:dyDescent="0.25">
      <c r="A454">
        <v>7600017929</v>
      </c>
      <c r="B454" s="51">
        <v>44817</v>
      </c>
      <c r="C454" s="51">
        <v>44774</v>
      </c>
      <c r="D454" s="51">
        <v>44926</v>
      </c>
      <c r="E454">
        <v>1034690</v>
      </c>
      <c r="F454" t="s">
        <v>25</v>
      </c>
      <c r="G454">
        <v>380</v>
      </c>
      <c r="H454">
        <v>5010336</v>
      </c>
      <c r="I454" t="s">
        <v>101</v>
      </c>
      <c r="J454" s="49">
        <v>3179</v>
      </c>
    </row>
    <row r="455" spans="1:10" x14ac:dyDescent="0.25">
      <c r="A455">
        <v>7600017929</v>
      </c>
      <c r="B455" s="51">
        <v>44817</v>
      </c>
      <c r="C455" s="51">
        <v>44774</v>
      </c>
      <c r="D455" s="51">
        <v>44926</v>
      </c>
      <c r="E455">
        <v>1034690</v>
      </c>
      <c r="F455" t="s">
        <v>25</v>
      </c>
      <c r="G455">
        <v>390</v>
      </c>
      <c r="H455">
        <v>5010337</v>
      </c>
      <c r="I455" t="s">
        <v>100</v>
      </c>
      <c r="J455" s="49">
        <v>2444</v>
      </c>
    </row>
    <row r="456" spans="1:10" x14ac:dyDescent="0.25">
      <c r="A456">
        <v>7600017929</v>
      </c>
      <c r="B456" s="51">
        <v>44817</v>
      </c>
      <c r="C456" s="51">
        <v>44774</v>
      </c>
      <c r="D456" s="51">
        <v>44926</v>
      </c>
      <c r="E456">
        <v>1034690</v>
      </c>
      <c r="F456" t="s">
        <v>25</v>
      </c>
      <c r="G456">
        <v>400</v>
      </c>
      <c r="H456">
        <v>5010338</v>
      </c>
      <c r="I456" t="s">
        <v>99</v>
      </c>
      <c r="J456" s="49">
        <v>1947</v>
      </c>
    </row>
    <row r="457" spans="1:10" x14ac:dyDescent="0.25">
      <c r="A457">
        <v>7600017929</v>
      </c>
      <c r="B457" s="51">
        <v>44817</v>
      </c>
      <c r="C457" s="51">
        <v>44774</v>
      </c>
      <c r="D457" s="51">
        <v>44926</v>
      </c>
      <c r="E457">
        <v>1034690</v>
      </c>
      <c r="F457" t="s">
        <v>25</v>
      </c>
      <c r="G457">
        <v>410</v>
      </c>
      <c r="H457">
        <v>5010340</v>
      </c>
      <c r="I457" t="s">
        <v>98</v>
      </c>
      <c r="J457" s="49">
        <v>8372</v>
      </c>
    </row>
    <row r="458" spans="1:10" x14ac:dyDescent="0.25">
      <c r="A458">
        <v>7600017929</v>
      </c>
      <c r="B458" s="51">
        <v>44817</v>
      </c>
      <c r="C458" s="51">
        <v>44774</v>
      </c>
      <c r="D458" s="51">
        <v>44926</v>
      </c>
      <c r="E458">
        <v>1034690</v>
      </c>
      <c r="F458" t="s">
        <v>25</v>
      </c>
      <c r="G458">
        <v>420</v>
      </c>
      <c r="H458">
        <v>5010341</v>
      </c>
      <c r="I458" t="s">
        <v>97</v>
      </c>
      <c r="J458" s="49">
        <v>3969</v>
      </c>
    </row>
    <row r="459" spans="1:10" x14ac:dyDescent="0.25">
      <c r="A459">
        <v>7600017929</v>
      </c>
      <c r="B459" s="51">
        <v>44817</v>
      </c>
      <c r="C459" s="51">
        <v>44774</v>
      </c>
      <c r="D459" s="51">
        <v>44926</v>
      </c>
      <c r="E459">
        <v>1034690</v>
      </c>
      <c r="F459" t="s">
        <v>25</v>
      </c>
      <c r="G459">
        <v>430</v>
      </c>
      <c r="H459">
        <v>5010476</v>
      </c>
      <c r="I459" t="s">
        <v>96</v>
      </c>
      <c r="J459" s="49">
        <v>3810</v>
      </c>
    </row>
    <row r="460" spans="1:10" x14ac:dyDescent="0.25">
      <c r="A460">
        <v>7600017929</v>
      </c>
      <c r="B460" s="51">
        <v>44817</v>
      </c>
      <c r="C460" s="51">
        <v>44774</v>
      </c>
      <c r="D460" s="51">
        <v>44926</v>
      </c>
      <c r="E460">
        <v>1034690</v>
      </c>
      <c r="F460" t="s">
        <v>25</v>
      </c>
      <c r="G460">
        <v>440</v>
      </c>
      <c r="H460">
        <v>5010488</v>
      </c>
      <c r="I460" t="s">
        <v>95</v>
      </c>
      <c r="J460" s="49">
        <v>3099</v>
      </c>
    </row>
    <row r="461" spans="1:10" x14ac:dyDescent="0.25">
      <c r="A461">
        <v>7600017929</v>
      </c>
      <c r="B461" s="51">
        <v>44817</v>
      </c>
      <c r="C461" s="51">
        <v>44774</v>
      </c>
      <c r="D461" s="51">
        <v>44926</v>
      </c>
      <c r="E461">
        <v>1034690</v>
      </c>
      <c r="F461" t="s">
        <v>25</v>
      </c>
      <c r="G461">
        <v>450</v>
      </c>
      <c r="H461">
        <v>5010489</v>
      </c>
      <c r="I461" t="s">
        <v>94</v>
      </c>
      <c r="J461" s="49">
        <v>1560</v>
      </c>
    </row>
    <row r="462" spans="1:10" x14ac:dyDescent="0.25">
      <c r="A462">
        <v>7600017929</v>
      </c>
      <c r="B462" s="51">
        <v>44817</v>
      </c>
      <c r="C462" s="51">
        <v>44774</v>
      </c>
      <c r="D462" s="51">
        <v>44926</v>
      </c>
      <c r="E462">
        <v>1034690</v>
      </c>
      <c r="F462" t="s">
        <v>25</v>
      </c>
      <c r="G462">
        <v>460</v>
      </c>
      <c r="H462">
        <v>5010501</v>
      </c>
      <c r="I462" t="s">
        <v>93</v>
      </c>
      <c r="J462" s="49">
        <v>2841</v>
      </c>
    </row>
    <row r="463" spans="1:10" x14ac:dyDescent="0.25">
      <c r="A463">
        <v>7600017929</v>
      </c>
      <c r="B463" s="51">
        <v>44817</v>
      </c>
      <c r="C463" s="51">
        <v>44774</v>
      </c>
      <c r="D463" s="51">
        <v>44926</v>
      </c>
      <c r="E463">
        <v>1034690</v>
      </c>
      <c r="F463" t="s">
        <v>25</v>
      </c>
      <c r="G463">
        <v>470</v>
      </c>
      <c r="H463">
        <v>5010503</v>
      </c>
      <c r="I463" t="s">
        <v>92</v>
      </c>
      <c r="J463" s="49">
        <v>2320</v>
      </c>
    </row>
    <row r="464" spans="1:10" x14ac:dyDescent="0.25">
      <c r="A464">
        <v>7600017929</v>
      </c>
      <c r="B464" s="51">
        <v>44817</v>
      </c>
      <c r="C464" s="51">
        <v>44774</v>
      </c>
      <c r="D464" s="51">
        <v>44926</v>
      </c>
      <c r="E464">
        <v>1034690</v>
      </c>
      <c r="F464" t="s">
        <v>25</v>
      </c>
      <c r="G464">
        <v>480</v>
      </c>
      <c r="H464">
        <v>5010530</v>
      </c>
      <c r="I464" t="s">
        <v>91</v>
      </c>
      <c r="J464" s="49">
        <v>23352</v>
      </c>
    </row>
    <row r="465" spans="1:10" x14ac:dyDescent="0.25">
      <c r="A465">
        <v>7600017929</v>
      </c>
      <c r="B465" s="51">
        <v>44817</v>
      </c>
      <c r="C465" s="51">
        <v>44774</v>
      </c>
      <c r="D465" s="51">
        <v>44926</v>
      </c>
      <c r="E465">
        <v>1034690</v>
      </c>
      <c r="F465" t="s">
        <v>25</v>
      </c>
      <c r="G465">
        <v>490</v>
      </c>
      <c r="H465">
        <v>5010544</v>
      </c>
      <c r="I465" t="s">
        <v>90</v>
      </c>
      <c r="J465" s="49">
        <v>7125</v>
      </c>
    </row>
    <row r="466" spans="1:10" x14ac:dyDescent="0.25">
      <c r="A466">
        <v>7600017929</v>
      </c>
      <c r="B466" s="51">
        <v>44817</v>
      </c>
      <c r="C466" s="51">
        <v>44774</v>
      </c>
      <c r="D466" s="51">
        <v>44926</v>
      </c>
      <c r="E466">
        <v>1034690</v>
      </c>
      <c r="F466" t="s">
        <v>25</v>
      </c>
      <c r="G466">
        <v>500</v>
      </c>
      <c r="H466">
        <v>5010545</v>
      </c>
      <c r="I466" t="s">
        <v>89</v>
      </c>
      <c r="J466" s="49">
        <v>7194</v>
      </c>
    </row>
    <row r="467" spans="1:10" x14ac:dyDescent="0.25">
      <c r="A467">
        <v>7600017929</v>
      </c>
      <c r="B467" s="51">
        <v>44817</v>
      </c>
      <c r="C467" s="51">
        <v>44774</v>
      </c>
      <c r="D467" s="51">
        <v>44926</v>
      </c>
      <c r="E467">
        <v>1034690</v>
      </c>
      <c r="F467" t="s">
        <v>25</v>
      </c>
      <c r="G467">
        <v>510</v>
      </c>
      <c r="H467">
        <v>5010546</v>
      </c>
      <c r="I467" t="s">
        <v>88</v>
      </c>
      <c r="J467" s="49">
        <v>17482</v>
      </c>
    </row>
    <row r="468" spans="1:10" x14ac:dyDescent="0.25">
      <c r="A468">
        <v>7600017929</v>
      </c>
      <c r="B468" s="51">
        <v>44817</v>
      </c>
      <c r="C468" s="51">
        <v>44774</v>
      </c>
      <c r="D468" s="51">
        <v>44926</v>
      </c>
      <c r="E468">
        <v>1034690</v>
      </c>
      <c r="F468" t="s">
        <v>25</v>
      </c>
      <c r="G468">
        <v>520</v>
      </c>
      <c r="H468">
        <v>5010547</v>
      </c>
      <c r="I468" t="s">
        <v>87</v>
      </c>
      <c r="J468" s="49">
        <v>9134</v>
      </c>
    </row>
    <row r="469" spans="1:10" x14ac:dyDescent="0.25">
      <c r="A469">
        <v>7600017929</v>
      </c>
      <c r="B469" s="51">
        <v>44817</v>
      </c>
      <c r="C469" s="51">
        <v>44774</v>
      </c>
      <c r="D469" s="51">
        <v>44926</v>
      </c>
      <c r="E469">
        <v>1034690</v>
      </c>
      <c r="F469" t="s">
        <v>25</v>
      </c>
      <c r="G469">
        <v>530</v>
      </c>
      <c r="H469">
        <v>5010548</v>
      </c>
      <c r="I469" t="s">
        <v>86</v>
      </c>
      <c r="J469" s="49">
        <v>11149</v>
      </c>
    </row>
    <row r="470" spans="1:10" x14ac:dyDescent="0.25">
      <c r="A470">
        <v>7600017929</v>
      </c>
      <c r="B470" s="51">
        <v>44817</v>
      </c>
      <c r="C470" s="51">
        <v>44774</v>
      </c>
      <c r="D470" s="51">
        <v>44926</v>
      </c>
      <c r="E470">
        <v>1034690</v>
      </c>
      <c r="F470" t="s">
        <v>25</v>
      </c>
      <c r="G470">
        <v>540</v>
      </c>
      <c r="H470">
        <v>5010549</v>
      </c>
      <c r="I470" t="s">
        <v>85</v>
      </c>
      <c r="J470" s="49">
        <v>12679</v>
      </c>
    </row>
    <row r="471" spans="1:10" x14ac:dyDescent="0.25">
      <c r="A471">
        <v>7600017929</v>
      </c>
      <c r="B471" s="51">
        <v>44817</v>
      </c>
      <c r="C471" s="51">
        <v>44774</v>
      </c>
      <c r="D471" s="51">
        <v>44926</v>
      </c>
      <c r="E471">
        <v>1034690</v>
      </c>
      <c r="F471" t="s">
        <v>25</v>
      </c>
      <c r="G471">
        <v>550</v>
      </c>
      <c r="H471">
        <v>5010550</v>
      </c>
      <c r="I471" t="s">
        <v>84</v>
      </c>
      <c r="J471" s="49">
        <v>14364</v>
      </c>
    </row>
    <row r="472" spans="1:10" x14ac:dyDescent="0.25">
      <c r="A472">
        <v>7600017929</v>
      </c>
      <c r="B472" s="51">
        <v>44817</v>
      </c>
      <c r="C472" s="51">
        <v>44774</v>
      </c>
      <c r="D472" s="51">
        <v>44926</v>
      </c>
      <c r="E472">
        <v>1034690</v>
      </c>
      <c r="F472" t="s">
        <v>25</v>
      </c>
      <c r="G472">
        <v>560</v>
      </c>
      <c r="H472">
        <v>5010569</v>
      </c>
      <c r="I472" t="s">
        <v>82</v>
      </c>
      <c r="J472" s="49">
        <v>1196</v>
      </c>
    </row>
    <row r="473" spans="1:10" x14ac:dyDescent="0.25">
      <c r="A473">
        <v>7600017929</v>
      </c>
      <c r="B473" s="51">
        <v>44817</v>
      </c>
      <c r="C473" s="51">
        <v>44774</v>
      </c>
      <c r="D473" s="51">
        <v>44926</v>
      </c>
      <c r="E473">
        <v>1034690</v>
      </c>
      <c r="F473" t="s">
        <v>25</v>
      </c>
      <c r="G473">
        <v>570</v>
      </c>
      <c r="H473">
        <v>5010570</v>
      </c>
      <c r="I473" t="s">
        <v>80</v>
      </c>
      <c r="J473" s="49">
        <v>3217</v>
      </c>
    </row>
    <row r="474" spans="1:10" x14ac:dyDescent="0.25">
      <c r="A474">
        <v>7600017929</v>
      </c>
      <c r="B474" s="51">
        <v>44817</v>
      </c>
      <c r="C474" s="51">
        <v>44774</v>
      </c>
      <c r="D474" s="51">
        <v>44926</v>
      </c>
      <c r="E474">
        <v>1034690</v>
      </c>
      <c r="F474" t="s">
        <v>25</v>
      </c>
      <c r="G474">
        <v>580</v>
      </c>
      <c r="H474">
        <v>5010571</v>
      </c>
      <c r="I474" t="s">
        <v>78</v>
      </c>
      <c r="J474" s="49">
        <v>5387</v>
      </c>
    </row>
    <row r="475" spans="1:10" x14ac:dyDescent="0.25">
      <c r="A475">
        <v>7600017929</v>
      </c>
      <c r="B475" s="51">
        <v>44817</v>
      </c>
      <c r="C475" s="51">
        <v>44774</v>
      </c>
      <c r="D475" s="51">
        <v>44926</v>
      </c>
      <c r="E475">
        <v>1034690</v>
      </c>
      <c r="F475" t="s">
        <v>25</v>
      </c>
      <c r="G475">
        <v>590</v>
      </c>
      <c r="H475">
        <v>5010578</v>
      </c>
      <c r="I475" t="s">
        <v>77</v>
      </c>
      <c r="J475" s="49">
        <v>2960</v>
      </c>
    </row>
    <row r="476" spans="1:10" x14ac:dyDescent="0.25">
      <c r="A476">
        <v>7600017929</v>
      </c>
      <c r="B476" s="51">
        <v>44817</v>
      </c>
      <c r="C476" s="51">
        <v>44774</v>
      </c>
      <c r="D476" s="51">
        <v>44926</v>
      </c>
      <c r="E476">
        <v>1034690</v>
      </c>
      <c r="F476" t="s">
        <v>25</v>
      </c>
      <c r="G476">
        <v>600</v>
      </c>
      <c r="H476">
        <v>5010581</v>
      </c>
      <c r="I476" t="s">
        <v>76</v>
      </c>
      <c r="J476" s="49">
        <v>5790</v>
      </c>
    </row>
    <row r="477" spans="1:10" x14ac:dyDescent="0.25">
      <c r="A477">
        <v>7600017929</v>
      </c>
      <c r="B477" s="51">
        <v>44817</v>
      </c>
      <c r="C477" s="51">
        <v>44774</v>
      </c>
      <c r="D477" s="51">
        <v>44926</v>
      </c>
      <c r="E477">
        <v>1034690</v>
      </c>
      <c r="F477" t="s">
        <v>25</v>
      </c>
      <c r="G477">
        <v>610</v>
      </c>
      <c r="H477">
        <v>5010582</v>
      </c>
      <c r="I477" t="s">
        <v>75</v>
      </c>
      <c r="J477" s="49">
        <v>13691</v>
      </c>
    </row>
    <row r="478" spans="1:10" x14ac:dyDescent="0.25">
      <c r="A478">
        <v>7600017929</v>
      </c>
      <c r="B478" s="51">
        <v>44817</v>
      </c>
      <c r="C478" s="51">
        <v>44774</v>
      </c>
      <c r="D478" s="51">
        <v>44926</v>
      </c>
      <c r="E478">
        <v>1034690</v>
      </c>
      <c r="F478" t="s">
        <v>25</v>
      </c>
      <c r="G478">
        <v>620</v>
      </c>
      <c r="H478">
        <v>5011220</v>
      </c>
      <c r="I478" t="s">
        <v>73</v>
      </c>
      <c r="J478" s="49">
        <v>13914</v>
      </c>
    </row>
    <row r="479" spans="1:10" x14ac:dyDescent="0.25">
      <c r="A479">
        <v>7600017929</v>
      </c>
      <c r="B479" s="51">
        <v>44817</v>
      </c>
      <c r="C479" s="51">
        <v>44774</v>
      </c>
      <c r="D479" s="51">
        <v>44926</v>
      </c>
      <c r="E479">
        <v>1034690</v>
      </c>
      <c r="F479" t="s">
        <v>25</v>
      </c>
      <c r="G479">
        <v>630</v>
      </c>
      <c r="H479">
        <v>5013579</v>
      </c>
      <c r="I479" t="s">
        <v>72</v>
      </c>
      <c r="J479" s="49">
        <v>12843</v>
      </c>
    </row>
    <row r="480" spans="1:10" x14ac:dyDescent="0.25">
      <c r="A480">
        <v>7600017929</v>
      </c>
      <c r="B480" s="51">
        <v>44817</v>
      </c>
      <c r="C480" s="51">
        <v>44774</v>
      </c>
      <c r="D480" s="51">
        <v>44926</v>
      </c>
      <c r="E480">
        <v>1034690</v>
      </c>
      <c r="F480" t="s">
        <v>25</v>
      </c>
      <c r="G480">
        <v>640</v>
      </c>
      <c r="H480">
        <v>5013580</v>
      </c>
      <c r="I480" t="s">
        <v>71</v>
      </c>
      <c r="J480" s="49">
        <v>1295</v>
      </c>
    </row>
    <row r="481" spans="1:10" x14ac:dyDescent="0.25">
      <c r="A481">
        <v>7600017929</v>
      </c>
      <c r="B481" s="51">
        <v>44817</v>
      </c>
      <c r="C481" s="51">
        <v>44774</v>
      </c>
      <c r="D481" s="51">
        <v>44926</v>
      </c>
      <c r="E481">
        <v>1034690</v>
      </c>
      <c r="F481" t="s">
        <v>25</v>
      </c>
      <c r="G481">
        <v>650</v>
      </c>
      <c r="H481">
        <v>5013581</v>
      </c>
      <c r="I481" t="s">
        <v>70</v>
      </c>
      <c r="J481" s="49">
        <v>6383</v>
      </c>
    </row>
    <row r="482" spans="1:10" x14ac:dyDescent="0.25">
      <c r="A482">
        <v>7600017929</v>
      </c>
      <c r="B482" s="51">
        <v>44817</v>
      </c>
      <c r="C482" s="51">
        <v>44774</v>
      </c>
      <c r="D482" s="51">
        <v>44926</v>
      </c>
      <c r="E482">
        <v>1034690</v>
      </c>
      <c r="F482" t="s">
        <v>25</v>
      </c>
      <c r="G482">
        <v>660</v>
      </c>
      <c r="H482">
        <v>5013582</v>
      </c>
      <c r="I482" t="s">
        <v>69</v>
      </c>
      <c r="J482" s="49">
        <v>32315</v>
      </c>
    </row>
    <row r="483" spans="1:10" x14ac:dyDescent="0.25">
      <c r="A483">
        <v>7600017929</v>
      </c>
      <c r="B483" s="51">
        <v>44817</v>
      </c>
      <c r="C483" s="51">
        <v>44774</v>
      </c>
      <c r="D483" s="51">
        <v>44926</v>
      </c>
      <c r="E483">
        <v>1034690</v>
      </c>
      <c r="F483" t="s">
        <v>25</v>
      </c>
      <c r="G483">
        <v>670</v>
      </c>
      <c r="H483">
        <v>5013583</v>
      </c>
      <c r="I483" t="s">
        <v>68</v>
      </c>
      <c r="J483" s="49">
        <v>1293</v>
      </c>
    </row>
    <row r="484" spans="1:10" x14ac:dyDescent="0.25">
      <c r="A484">
        <v>7600017929</v>
      </c>
      <c r="B484" s="51">
        <v>44817</v>
      </c>
      <c r="C484" s="51">
        <v>44774</v>
      </c>
      <c r="D484" s="51">
        <v>44926</v>
      </c>
      <c r="E484">
        <v>1034690</v>
      </c>
      <c r="F484" t="s">
        <v>25</v>
      </c>
      <c r="G484">
        <v>680</v>
      </c>
      <c r="H484">
        <v>5013584</v>
      </c>
      <c r="I484" t="s">
        <v>67</v>
      </c>
      <c r="J484" s="49">
        <v>6497</v>
      </c>
    </row>
    <row r="485" spans="1:10" x14ac:dyDescent="0.25">
      <c r="A485">
        <v>7600017929</v>
      </c>
      <c r="B485" s="51">
        <v>44817</v>
      </c>
      <c r="C485" s="51">
        <v>44774</v>
      </c>
      <c r="D485" s="51">
        <v>44926</v>
      </c>
      <c r="E485">
        <v>1034690</v>
      </c>
      <c r="F485" t="s">
        <v>25</v>
      </c>
      <c r="G485">
        <v>690</v>
      </c>
      <c r="H485">
        <v>5013752</v>
      </c>
      <c r="I485" t="s">
        <v>66</v>
      </c>
      <c r="J485" s="49">
        <v>11855</v>
      </c>
    </row>
    <row r="486" spans="1:10" x14ac:dyDescent="0.25">
      <c r="A486">
        <v>7600017929</v>
      </c>
      <c r="B486" s="51">
        <v>44817</v>
      </c>
      <c r="C486" s="51">
        <v>44774</v>
      </c>
      <c r="D486" s="51">
        <v>44926</v>
      </c>
      <c r="E486">
        <v>1034690</v>
      </c>
      <c r="F486" t="s">
        <v>25</v>
      </c>
      <c r="G486">
        <v>700</v>
      </c>
      <c r="H486">
        <v>5013753</v>
      </c>
      <c r="I486" t="s">
        <v>65</v>
      </c>
      <c r="J486" s="49">
        <v>6836</v>
      </c>
    </row>
    <row r="487" spans="1:10" x14ac:dyDescent="0.25">
      <c r="A487">
        <v>7600017929</v>
      </c>
      <c r="B487" s="51">
        <v>44817</v>
      </c>
      <c r="C487" s="51">
        <v>44774</v>
      </c>
      <c r="D487" s="51">
        <v>44926</v>
      </c>
      <c r="E487">
        <v>1034690</v>
      </c>
      <c r="F487" t="s">
        <v>25</v>
      </c>
      <c r="G487">
        <v>710</v>
      </c>
      <c r="H487">
        <v>5013754</v>
      </c>
      <c r="I487" t="s">
        <v>64</v>
      </c>
      <c r="J487" s="49">
        <v>2958</v>
      </c>
    </row>
    <row r="488" spans="1:10" x14ac:dyDescent="0.25">
      <c r="A488">
        <v>7600017929</v>
      </c>
      <c r="B488" s="51">
        <v>44817</v>
      </c>
      <c r="C488" s="51">
        <v>44774</v>
      </c>
      <c r="D488" s="51">
        <v>44926</v>
      </c>
      <c r="E488">
        <v>1034690</v>
      </c>
      <c r="F488" t="s">
        <v>25</v>
      </c>
      <c r="G488">
        <v>720</v>
      </c>
      <c r="H488">
        <v>5013984</v>
      </c>
      <c r="I488" t="s">
        <v>62</v>
      </c>
      <c r="J488" s="49">
        <v>13050</v>
      </c>
    </row>
    <row r="489" spans="1:10" x14ac:dyDescent="0.25">
      <c r="A489">
        <v>7600017929</v>
      </c>
      <c r="B489" s="51">
        <v>44817</v>
      </c>
      <c r="C489" s="51">
        <v>44774</v>
      </c>
      <c r="D489" s="51">
        <v>44926</v>
      </c>
      <c r="E489">
        <v>1034690</v>
      </c>
      <c r="F489" t="s">
        <v>25</v>
      </c>
      <c r="G489">
        <v>730</v>
      </c>
      <c r="H489">
        <v>5013985</v>
      </c>
      <c r="I489" t="s">
        <v>61</v>
      </c>
      <c r="J489" s="49">
        <v>2607</v>
      </c>
    </row>
    <row r="490" spans="1:10" x14ac:dyDescent="0.25">
      <c r="A490">
        <v>7600017929</v>
      </c>
      <c r="B490" s="51">
        <v>44817</v>
      </c>
      <c r="C490" s="51">
        <v>44774</v>
      </c>
      <c r="D490" s="51">
        <v>44926</v>
      </c>
      <c r="E490">
        <v>1034690</v>
      </c>
      <c r="F490" t="s">
        <v>25</v>
      </c>
      <c r="G490">
        <v>740</v>
      </c>
      <c r="H490">
        <v>5013986</v>
      </c>
      <c r="I490" t="s">
        <v>60</v>
      </c>
      <c r="J490" s="49">
        <v>2008</v>
      </c>
    </row>
    <row r="491" spans="1:10" x14ac:dyDescent="0.25">
      <c r="A491">
        <v>7600017929</v>
      </c>
      <c r="B491" s="51">
        <v>44817</v>
      </c>
      <c r="C491" s="51">
        <v>44774</v>
      </c>
      <c r="D491" s="51">
        <v>44926</v>
      </c>
      <c r="E491">
        <v>1034690</v>
      </c>
      <c r="F491" t="s">
        <v>25</v>
      </c>
      <c r="G491">
        <v>750</v>
      </c>
      <c r="H491">
        <v>5014657</v>
      </c>
      <c r="I491" t="s">
        <v>59</v>
      </c>
      <c r="J491" s="49">
        <v>17750</v>
      </c>
    </row>
    <row r="492" spans="1:10" x14ac:dyDescent="0.25">
      <c r="A492">
        <v>7600017929</v>
      </c>
      <c r="B492" s="51">
        <v>44817</v>
      </c>
      <c r="C492" s="51">
        <v>44774</v>
      </c>
      <c r="D492" s="51">
        <v>44926</v>
      </c>
      <c r="E492">
        <v>1034690</v>
      </c>
      <c r="F492" t="s">
        <v>25</v>
      </c>
      <c r="G492">
        <v>760</v>
      </c>
      <c r="H492">
        <v>5015528</v>
      </c>
      <c r="I492" t="s">
        <v>57</v>
      </c>
      <c r="J492" s="49">
        <v>1678</v>
      </c>
    </row>
    <row r="493" spans="1:10" x14ac:dyDescent="0.25">
      <c r="A493">
        <v>7600017929</v>
      </c>
      <c r="B493" s="51">
        <v>44817</v>
      </c>
      <c r="C493" s="51">
        <v>44774</v>
      </c>
      <c r="D493" s="51">
        <v>44926</v>
      </c>
      <c r="E493">
        <v>1034690</v>
      </c>
      <c r="F493" t="s">
        <v>25</v>
      </c>
      <c r="G493">
        <v>770</v>
      </c>
      <c r="H493">
        <v>5015529</v>
      </c>
      <c r="I493" t="s">
        <v>56</v>
      </c>
      <c r="J493" s="49">
        <v>1433</v>
      </c>
    </row>
    <row r="494" spans="1:10" x14ac:dyDescent="0.25">
      <c r="A494">
        <v>7600017929</v>
      </c>
      <c r="B494" s="51">
        <v>44817</v>
      </c>
      <c r="C494" s="51">
        <v>44774</v>
      </c>
      <c r="D494" s="51">
        <v>44926</v>
      </c>
      <c r="E494">
        <v>1034690</v>
      </c>
      <c r="F494" t="s">
        <v>25</v>
      </c>
      <c r="G494">
        <v>780</v>
      </c>
      <c r="H494">
        <v>5015530</v>
      </c>
      <c r="I494" t="s">
        <v>55</v>
      </c>
      <c r="J494" s="49">
        <v>1103</v>
      </c>
    </row>
    <row r="495" spans="1:10" x14ac:dyDescent="0.25">
      <c r="A495">
        <v>7600017929</v>
      </c>
      <c r="B495" s="51">
        <v>44817</v>
      </c>
      <c r="C495" s="51">
        <v>44774</v>
      </c>
      <c r="D495" s="51">
        <v>44926</v>
      </c>
      <c r="E495">
        <v>1034690</v>
      </c>
      <c r="F495" t="s">
        <v>25</v>
      </c>
      <c r="G495">
        <v>790</v>
      </c>
      <c r="H495">
        <v>5015531</v>
      </c>
      <c r="I495" t="s">
        <v>54</v>
      </c>
      <c r="J495" s="49">
        <v>872</v>
      </c>
    </row>
    <row r="496" spans="1:10" x14ac:dyDescent="0.25">
      <c r="A496">
        <v>7600017929</v>
      </c>
      <c r="B496" s="51">
        <v>44817</v>
      </c>
      <c r="C496" s="51">
        <v>44774</v>
      </c>
      <c r="D496" s="51">
        <v>44926</v>
      </c>
      <c r="E496">
        <v>1034690</v>
      </c>
      <c r="F496" t="s">
        <v>25</v>
      </c>
      <c r="G496">
        <v>800</v>
      </c>
      <c r="H496">
        <v>5022604</v>
      </c>
      <c r="I496" t="s">
        <v>49</v>
      </c>
      <c r="J496" s="49">
        <v>348</v>
      </c>
    </row>
    <row r="497" spans="1:10" x14ac:dyDescent="0.25">
      <c r="A497">
        <v>7600017929</v>
      </c>
      <c r="B497" s="51">
        <v>44817</v>
      </c>
      <c r="C497" s="51">
        <v>44774</v>
      </c>
      <c r="D497" s="51">
        <v>44926</v>
      </c>
      <c r="E497">
        <v>1034690</v>
      </c>
      <c r="F497" t="s">
        <v>25</v>
      </c>
      <c r="G497">
        <v>810</v>
      </c>
      <c r="H497">
        <v>5022603</v>
      </c>
      <c r="I497" t="s">
        <v>50</v>
      </c>
      <c r="J497" s="49">
        <v>327</v>
      </c>
    </row>
    <row r="498" spans="1:10" x14ac:dyDescent="0.25">
      <c r="A498">
        <v>7600017929</v>
      </c>
      <c r="B498" s="51">
        <v>44817</v>
      </c>
      <c r="C498" s="51">
        <v>44774</v>
      </c>
      <c r="D498" s="51">
        <v>44926</v>
      </c>
      <c r="E498">
        <v>1034690</v>
      </c>
      <c r="F498" t="s">
        <v>25</v>
      </c>
      <c r="G498">
        <v>820</v>
      </c>
      <c r="H498">
        <v>5022602</v>
      </c>
      <c r="I498" t="s">
        <v>51</v>
      </c>
      <c r="J498" s="49">
        <v>132</v>
      </c>
    </row>
    <row r="499" spans="1:10" x14ac:dyDescent="0.25">
      <c r="A499">
        <v>7600017929</v>
      </c>
      <c r="B499" s="51">
        <v>44817</v>
      </c>
      <c r="C499" s="51">
        <v>44774</v>
      </c>
      <c r="D499" s="51">
        <v>44926</v>
      </c>
      <c r="E499">
        <v>1034690</v>
      </c>
      <c r="F499" t="s">
        <v>25</v>
      </c>
      <c r="G499">
        <v>830</v>
      </c>
      <c r="H499">
        <v>5005586</v>
      </c>
      <c r="I499" t="s">
        <v>231</v>
      </c>
      <c r="J499" s="49">
        <v>1</v>
      </c>
    </row>
    <row r="500" spans="1:10" x14ac:dyDescent="0.25">
      <c r="A500">
        <v>7600017925</v>
      </c>
      <c r="B500" s="51">
        <v>44817</v>
      </c>
      <c r="C500" s="51">
        <v>44774</v>
      </c>
      <c r="D500" s="51">
        <v>44926</v>
      </c>
      <c r="E500" s="52" t="s">
        <v>233</v>
      </c>
      <c r="F500" t="s">
        <v>232</v>
      </c>
      <c r="G500">
        <v>10</v>
      </c>
      <c r="H500">
        <v>5035295</v>
      </c>
      <c r="I500" t="s">
        <v>45</v>
      </c>
      <c r="J500" s="49">
        <v>38862</v>
      </c>
    </row>
    <row r="501" spans="1:10" x14ac:dyDescent="0.25">
      <c r="A501">
        <v>7600017925</v>
      </c>
      <c r="B501" s="51">
        <v>44817</v>
      </c>
      <c r="C501" s="51">
        <v>44774</v>
      </c>
      <c r="D501" s="51">
        <v>44926</v>
      </c>
      <c r="E501" s="52" t="s">
        <v>233</v>
      </c>
      <c r="F501" t="s">
        <v>232</v>
      </c>
      <c r="G501">
        <v>20</v>
      </c>
      <c r="H501">
        <v>5006962</v>
      </c>
      <c r="I501" t="s">
        <v>139</v>
      </c>
      <c r="J501" s="50">
        <v>500</v>
      </c>
    </row>
    <row r="502" spans="1:10" x14ac:dyDescent="0.25">
      <c r="A502">
        <v>7600017925</v>
      </c>
      <c r="B502" s="51">
        <v>44817</v>
      </c>
      <c r="C502" s="51">
        <v>44774</v>
      </c>
      <c r="D502" s="51">
        <v>44926</v>
      </c>
      <c r="E502" s="52" t="s">
        <v>233</v>
      </c>
      <c r="F502" t="s">
        <v>232</v>
      </c>
      <c r="G502">
        <v>30</v>
      </c>
      <c r="H502">
        <v>5006964</v>
      </c>
      <c r="I502" t="s">
        <v>138</v>
      </c>
      <c r="J502" s="49">
        <v>1350</v>
      </c>
    </row>
    <row r="503" spans="1:10" x14ac:dyDescent="0.25">
      <c r="A503">
        <v>7600017925</v>
      </c>
      <c r="B503" s="51">
        <v>44817</v>
      </c>
      <c r="C503" s="51">
        <v>44774</v>
      </c>
      <c r="D503" s="51">
        <v>44926</v>
      </c>
      <c r="E503" s="52" t="s">
        <v>233</v>
      </c>
      <c r="F503" t="s">
        <v>232</v>
      </c>
      <c r="G503">
        <v>40</v>
      </c>
      <c r="H503">
        <v>5007007</v>
      </c>
      <c r="I503" t="s">
        <v>137</v>
      </c>
      <c r="J503" s="50">
        <v>0.4</v>
      </c>
    </row>
    <row r="504" spans="1:10" x14ac:dyDescent="0.25">
      <c r="A504">
        <v>7600017925</v>
      </c>
      <c r="B504" s="51">
        <v>44817</v>
      </c>
      <c r="C504" s="51">
        <v>44774</v>
      </c>
      <c r="D504" s="51">
        <v>44926</v>
      </c>
      <c r="E504" s="52" t="s">
        <v>233</v>
      </c>
      <c r="F504" t="s">
        <v>232</v>
      </c>
      <c r="G504">
        <v>50</v>
      </c>
      <c r="H504">
        <v>5007020</v>
      </c>
      <c r="I504" t="s">
        <v>136</v>
      </c>
      <c r="J504" s="50">
        <v>553</v>
      </c>
    </row>
    <row r="505" spans="1:10" x14ac:dyDescent="0.25">
      <c r="A505">
        <v>7600017925</v>
      </c>
      <c r="B505" s="51">
        <v>44817</v>
      </c>
      <c r="C505" s="51">
        <v>44774</v>
      </c>
      <c r="D505" s="51">
        <v>44926</v>
      </c>
      <c r="E505" s="52" t="s">
        <v>233</v>
      </c>
      <c r="F505" t="s">
        <v>232</v>
      </c>
      <c r="G505">
        <v>60</v>
      </c>
      <c r="H505">
        <v>5007021</v>
      </c>
      <c r="I505" t="s">
        <v>135</v>
      </c>
      <c r="J505" s="49">
        <v>1202</v>
      </c>
    </row>
    <row r="506" spans="1:10" x14ac:dyDescent="0.25">
      <c r="A506">
        <v>7600017925</v>
      </c>
      <c r="B506" s="51">
        <v>44817</v>
      </c>
      <c r="C506" s="51">
        <v>44774</v>
      </c>
      <c r="D506" s="51">
        <v>44926</v>
      </c>
      <c r="E506" s="52" t="s">
        <v>233</v>
      </c>
      <c r="F506" t="s">
        <v>232</v>
      </c>
      <c r="G506">
        <v>70</v>
      </c>
      <c r="H506">
        <v>5007022</v>
      </c>
      <c r="I506" t="s">
        <v>134</v>
      </c>
      <c r="J506" s="49">
        <v>4223</v>
      </c>
    </row>
    <row r="507" spans="1:10" x14ac:dyDescent="0.25">
      <c r="A507">
        <v>7600017925</v>
      </c>
      <c r="B507" s="51">
        <v>44817</v>
      </c>
      <c r="C507" s="51">
        <v>44774</v>
      </c>
      <c r="D507" s="51">
        <v>44926</v>
      </c>
      <c r="E507" s="52" t="s">
        <v>233</v>
      </c>
      <c r="F507" t="s">
        <v>232</v>
      </c>
      <c r="G507">
        <v>80</v>
      </c>
      <c r="H507">
        <v>5007025</v>
      </c>
      <c r="I507" t="s">
        <v>133</v>
      </c>
      <c r="J507" s="50">
        <v>0.75</v>
      </c>
    </row>
    <row r="508" spans="1:10" x14ac:dyDescent="0.25">
      <c r="A508">
        <v>7600017925</v>
      </c>
      <c r="B508" s="51">
        <v>44817</v>
      </c>
      <c r="C508" s="51">
        <v>44774</v>
      </c>
      <c r="D508" s="51">
        <v>44926</v>
      </c>
      <c r="E508" s="52" t="s">
        <v>233</v>
      </c>
      <c r="F508" t="s">
        <v>232</v>
      </c>
      <c r="G508">
        <v>90</v>
      </c>
      <c r="H508">
        <v>5007031</v>
      </c>
      <c r="I508" t="s">
        <v>132</v>
      </c>
      <c r="J508" s="50">
        <v>0.7</v>
      </c>
    </row>
    <row r="509" spans="1:10" x14ac:dyDescent="0.25">
      <c r="A509">
        <v>7600017925</v>
      </c>
      <c r="B509" s="51">
        <v>44817</v>
      </c>
      <c r="C509" s="51">
        <v>44774</v>
      </c>
      <c r="D509" s="51">
        <v>44926</v>
      </c>
      <c r="E509" s="52" t="s">
        <v>233</v>
      </c>
      <c r="F509" t="s">
        <v>232</v>
      </c>
      <c r="G509">
        <v>100</v>
      </c>
      <c r="H509">
        <v>5020372</v>
      </c>
      <c r="I509" t="s">
        <v>6</v>
      </c>
      <c r="J509" s="50">
        <v>1</v>
      </c>
    </row>
    <row r="510" spans="1:10" x14ac:dyDescent="0.25">
      <c r="A510">
        <v>7600017925</v>
      </c>
      <c r="B510" s="51">
        <v>44817</v>
      </c>
      <c r="C510" s="51">
        <v>44774</v>
      </c>
      <c r="D510" s="51">
        <v>44926</v>
      </c>
      <c r="E510" s="52" t="s">
        <v>233</v>
      </c>
      <c r="F510" t="s">
        <v>232</v>
      </c>
      <c r="G510">
        <v>110</v>
      </c>
      <c r="H510">
        <v>5007436</v>
      </c>
      <c r="I510" t="s">
        <v>131</v>
      </c>
      <c r="J510" s="50">
        <v>938</v>
      </c>
    </row>
    <row r="511" spans="1:10" x14ac:dyDescent="0.25">
      <c r="A511">
        <v>7600017925</v>
      </c>
      <c r="B511" s="51">
        <v>44817</v>
      </c>
      <c r="C511" s="51">
        <v>44774</v>
      </c>
      <c r="D511" s="51">
        <v>44926</v>
      </c>
      <c r="E511" s="52" t="s">
        <v>233</v>
      </c>
      <c r="F511" t="s">
        <v>232</v>
      </c>
      <c r="G511">
        <v>120</v>
      </c>
      <c r="H511">
        <v>5007437</v>
      </c>
      <c r="I511" t="s">
        <v>130</v>
      </c>
      <c r="J511" s="50">
        <v>486</v>
      </c>
    </row>
    <row r="512" spans="1:10" x14ac:dyDescent="0.25">
      <c r="A512">
        <v>7600017925</v>
      </c>
      <c r="B512" s="51">
        <v>44817</v>
      </c>
      <c r="C512" s="51">
        <v>44774</v>
      </c>
      <c r="D512" s="51">
        <v>44926</v>
      </c>
      <c r="E512" s="52" t="s">
        <v>233</v>
      </c>
      <c r="F512" t="s">
        <v>232</v>
      </c>
      <c r="G512">
        <v>130</v>
      </c>
      <c r="H512">
        <v>5007438</v>
      </c>
      <c r="I512" t="s">
        <v>129</v>
      </c>
      <c r="J512" s="49">
        <v>15078</v>
      </c>
    </row>
    <row r="513" spans="1:10" x14ac:dyDescent="0.25">
      <c r="A513">
        <v>7600017925</v>
      </c>
      <c r="B513" s="51">
        <v>44817</v>
      </c>
      <c r="C513" s="51">
        <v>44774</v>
      </c>
      <c r="D513" s="51">
        <v>44926</v>
      </c>
      <c r="E513" s="52" t="s">
        <v>233</v>
      </c>
      <c r="F513" t="s">
        <v>232</v>
      </c>
      <c r="G513">
        <v>140</v>
      </c>
      <c r="H513">
        <v>5022605</v>
      </c>
      <c r="I513" t="s">
        <v>47</v>
      </c>
      <c r="J513" s="49">
        <v>1112</v>
      </c>
    </row>
    <row r="514" spans="1:10" x14ac:dyDescent="0.25">
      <c r="A514">
        <v>7600017925</v>
      </c>
      <c r="B514" s="51">
        <v>44817</v>
      </c>
      <c r="C514" s="51">
        <v>44774</v>
      </c>
      <c r="D514" s="51">
        <v>44926</v>
      </c>
      <c r="E514" s="52" t="s">
        <v>233</v>
      </c>
      <c r="F514" t="s">
        <v>232</v>
      </c>
      <c r="G514">
        <v>150</v>
      </c>
      <c r="H514">
        <v>5007936</v>
      </c>
      <c r="I514" t="s">
        <v>128</v>
      </c>
      <c r="J514" s="50">
        <v>666</v>
      </c>
    </row>
    <row r="515" spans="1:10" x14ac:dyDescent="0.25">
      <c r="A515">
        <v>7600017925</v>
      </c>
      <c r="B515" s="51">
        <v>44817</v>
      </c>
      <c r="C515" s="51">
        <v>44774</v>
      </c>
      <c r="D515" s="51">
        <v>44926</v>
      </c>
      <c r="E515" s="52" t="s">
        <v>233</v>
      </c>
      <c r="F515" t="s">
        <v>232</v>
      </c>
      <c r="G515">
        <v>160</v>
      </c>
      <c r="H515">
        <v>5007938</v>
      </c>
      <c r="I515" t="s">
        <v>127</v>
      </c>
      <c r="J515" s="50">
        <v>288</v>
      </c>
    </row>
    <row r="516" spans="1:10" x14ac:dyDescent="0.25">
      <c r="A516">
        <v>7600017925</v>
      </c>
      <c r="B516" s="51">
        <v>44817</v>
      </c>
      <c r="C516" s="51">
        <v>44774</v>
      </c>
      <c r="D516" s="51">
        <v>44926</v>
      </c>
      <c r="E516" s="52" t="s">
        <v>233</v>
      </c>
      <c r="F516" t="s">
        <v>232</v>
      </c>
      <c r="G516">
        <v>170</v>
      </c>
      <c r="H516">
        <v>5007939</v>
      </c>
      <c r="I516" t="s">
        <v>126</v>
      </c>
      <c r="J516" s="50">
        <v>386</v>
      </c>
    </row>
    <row r="517" spans="1:10" x14ac:dyDescent="0.25">
      <c r="A517">
        <v>7600017925</v>
      </c>
      <c r="B517" s="51">
        <v>44817</v>
      </c>
      <c r="C517" s="51">
        <v>44774</v>
      </c>
      <c r="D517" s="51">
        <v>44926</v>
      </c>
      <c r="E517" s="52" t="s">
        <v>233</v>
      </c>
      <c r="F517" t="s">
        <v>232</v>
      </c>
      <c r="G517">
        <v>180</v>
      </c>
      <c r="H517">
        <v>5007940</v>
      </c>
      <c r="I517" t="s">
        <v>125</v>
      </c>
      <c r="J517" s="50">
        <v>477</v>
      </c>
    </row>
    <row r="518" spans="1:10" x14ac:dyDescent="0.25">
      <c r="A518">
        <v>7600017925</v>
      </c>
      <c r="B518" s="51">
        <v>44817</v>
      </c>
      <c r="C518" s="51">
        <v>44774</v>
      </c>
      <c r="D518" s="51">
        <v>44926</v>
      </c>
      <c r="E518" s="52" t="s">
        <v>233</v>
      </c>
      <c r="F518" t="s">
        <v>232</v>
      </c>
      <c r="G518">
        <v>190</v>
      </c>
      <c r="H518">
        <v>5022744</v>
      </c>
      <c r="I518" t="s">
        <v>52</v>
      </c>
      <c r="J518" s="50">
        <v>978</v>
      </c>
    </row>
    <row r="519" spans="1:10" x14ac:dyDescent="0.25">
      <c r="A519">
        <v>7600017925</v>
      </c>
      <c r="B519" s="51">
        <v>44817</v>
      </c>
      <c r="C519" s="51">
        <v>44774</v>
      </c>
      <c r="D519" s="51">
        <v>44926</v>
      </c>
      <c r="E519" s="52" t="s">
        <v>233</v>
      </c>
      <c r="F519" t="s">
        <v>232</v>
      </c>
      <c r="G519">
        <v>200</v>
      </c>
      <c r="H519">
        <v>5035294</v>
      </c>
      <c r="I519" t="s">
        <v>44</v>
      </c>
      <c r="J519" s="49">
        <v>29894</v>
      </c>
    </row>
    <row r="520" spans="1:10" x14ac:dyDescent="0.25">
      <c r="A520">
        <v>7600017925</v>
      </c>
      <c r="B520" s="51">
        <v>44817</v>
      </c>
      <c r="C520" s="51">
        <v>44774</v>
      </c>
      <c r="D520" s="51">
        <v>44926</v>
      </c>
      <c r="E520" s="52" t="s">
        <v>233</v>
      </c>
      <c r="F520" t="s">
        <v>232</v>
      </c>
      <c r="G520">
        <v>210</v>
      </c>
      <c r="H520">
        <v>5022743</v>
      </c>
      <c r="I520" t="s">
        <v>53</v>
      </c>
      <c r="J520" s="50">
        <v>746</v>
      </c>
    </row>
    <row r="521" spans="1:10" x14ac:dyDescent="0.25">
      <c r="A521">
        <v>7600017925</v>
      </c>
      <c r="B521" s="51">
        <v>44817</v>
      </c>
      <c r="C521" s="51">
        <v>44774</v>
      </c>
      <c r="D521" s="51">
        <v>44926</v>
      </c>
      <c r="E521" s="52" t="s">
        <v>233</v>
      </c>
      <c r="F521" t="s">
        <v>232</v>
      </c>
      <c r="G521">
        <v>220</v>
      </c>
      <c r="H521">
        <v>5008280</v>
      </c>
      <c r="I521" t="s">
        <v>123</v>
      </c>
      <c r="J521" s="50">
        <v>650</v>
      </c>
    </row>
    <row r="522" spans="1:10" x14ac:dyDescent="0.25">
      <c r="A522">
        <v>7600017925</v>
      </c>
      <c r="B522" s="51">
        <v>44817</v>
      </c>
      <c r="C522" s="51">
        <v>44774</v>
      </c>
      <c r="D522" s="51">
        <v>44926</v>
      </c>
      <c r="E522" s="52" t="s">
        <v>233</v>
      </c>
      <c r="F522" t="s">
        <v>232</v>
      </c>
      <c r="G522">
        <v>230</v>
      </c>
      <c r="H522">
        <v>5008281</v>
      </c>
      <c r="I522" t="s">
        <v>122</v>
      </c>
      <c r="J522" s="49">
        <v>1266</v>
      </c>
    </row>
    <row r="523" spans="1:10" x14ac:dyDescent="0.25">
      <c r="A523">
        <v>7600017925</v>
      </c>
      <c r="B523" s="51">
        <v>44817</v>
      </c>
      <c r="C523" s="51">
        <v>44774</v>
      </c>
      <c r="D523" s="51">
        <v>44926</v>
      </c>
      <c r="E523" s="52" t="s">
        <v>233</v>
      </c>
      <c r="F523" t="s">
        <v>232</v>
      </c>
      <c r="G523">
        <v>240</v>
      </c>
      <c r="H523">
        <v>5008282</v>
      </c>
      <c r="I523" t="s">
        <v>121</v>
      </c>
      <c r="J523" s="50">
        <v>267</v>
      </c>
    </row>
    <row r="524" spans="1:10" x14ac:dyDescent="0.25">
      <c r="A524">
        <v>7600017925</v>
      </c>
      <c r="B524" s="51">
        <v>44817</v>
      </c>
      <c r="C524" s="51">
        <v>44774</v>
      </c>
      <c r="D524" s="51">
        <v>44926</v>
      </c>
      <c r="E524" s="52" t="s">
        <v>233</v>
      </c>
      <c r="F524" t="s">
        <v>232</v>
      </c>
      <c r="G524">
        <v>250</v>
      </c>
      <c r="H524">
        <v>5008283</v>
      </c>
      <c r="I524" t="s">
        <v>120</v>
      </c>
      <c r="J524" s="50">
        <v>133</v>
      </c>
    </row>
    <row r="525" spans="1:10" x14ac:dyDescent="0.25">
      <c r="A525">
        <v>7600017925</v>
      </c>
      <c r="B525" s="51">
        <v>44817</v>
      </c>
      <c r="C525" s="51">
        <v>44774</v>
      </c>
      <c r="D525" s="51">
        <v>44926</v>
      </c>
      <c r="E525" s="52" t="s">
        <v>233</v>
      </c>
      <c r="F525" t="s">
        <v>232</v>
      </c>
      <c r="G525">
        <v>260</v>
      </c>
      <c r="H525">
        <v>5008284</v>
      </c>
      <c r="I525" t="s">
        <v>119</v>
      </c>
      <c r="J525" s="50">
        <v>267</v>
      </c>
    </row>
    <row r="526" spans="1:10" x14ac:dyDescent="0.25">
      <c r="A526">
        <v>7600017925</v>
      </c>
      <c r="B526" s="51">
        <v>44817</v>
      </c>
      <c r="C526" s="51">
        <v>44774</v>
      </c>
      <c r="D526" s="51">
        <v>44926</v>
      </c>
      <c r="E526" s="52" t="s">
        <v>233</v>
      </c>
      <c r="F526" t="s">
        <v>232</v>
      </c>
      <c r="G526">
        <v>270</v>
      </c>
      <c r="H526">
        <v>5008285</v>
      </c>
      <c r="I526" t="s">
        <v>118</v>
      </c>
      <c r="J526" s="50">
        <v>199</v>
      </c>
    </row>
    <row r="527" spans="1:10" x14ac:dyDescent="0.25">
      <c r="A527">
        <v>7600017925</v>
      </c>
      <c r="B527" s="51">
        <v>44817</v>
      </c>
      <c r="C527" s="51">
        <v>44774</v>
      </c>
      <c r="D527" s="51">
        <v>44926</v>
      </c>
      <c r="E527" s="52" t="s">
        <v>233</v>
      </c>
      <c r="F527" t="s">
        <v>232</v>
      </c>
      <c r="G527">
        <v>280</v>
      </c>
      <c r="H527">
        <v>5008286</v>
      </c>
      <c r="I527" t="s">
        <v>117</v>
      </c>
      <c r="J527" s="50">
        <v>290</v>
      </c>
    </row>
    <row r="528" spans="1:10" x14ac:dyDescent="0.25">
      <c r="A528">
        <v>7600017925</v>
      </c>
      <c r="B528" s="51">
        <v>44817</v>
      </c>
      <c r="C528" s="51">
        <v>44774</v>
      </c>
      <c r="D528" s="51">
        <v>44926</v>
      </c>
      <c r="E528" s="52" t="s">
        <v>233</v>
      </c>
      <c r="F528" t="s">
        <v>232</v>
      </c>
      <c r="G528">
        <v>290</v>
      </c>
      <c r="H528">
        <v>5008287</v>
      </c>
      <c r="I528" t="s">
        <v>116</v>
      </c>
      <c r="J528" s="50">
        <v>100</v>
      </c>
    </row>
    <row r="529" spans="1:10" x14ac:dyDescent="0.25">
      <c r="A529">
        <v>7600017925</v>
      </c>
      <c r="B529" s="51">
        <v>44817</v>
      </c>
      <c r="C529" s="51">
        <v>44774</v>
      </c>
      <c r="D529" s="51">
        <v>44926</v>
      </c>
      <c r="E529" s="52" t="s">
        <v>233</v>
      </c>
      <c r="F529" t="s">
        <v>232</v>
      </c>
      <c r="G529">
        <v>300</v>
      </c>
      <c r="H529">
        <v>5008288</v>
      </c>
      <c r="I529" t="s">
        <v>115</v>
      </c>
      <c r="J529" s="49">
        <v>3241</v>
      </c>
    </row>
    <row r="530" spans="1:10" x14ac:dyDescent="0.25">
      <c r="A530">
        <v>7600017925</v>
      </c>
      <c r="B530" s="51">
        <v>44817</v>
      </c>
      <c r="C530" s="51">
        <v>44774</v>
      </c>
      <c r="D530" s="51">
        <v>44926</v>
      </c>
      <c r="E530" s="52" t="s">
        <v>233</v>
      </c>
      <c r="F530" t="s">
        <v>232</v>
      </c>
      <c r="G530">
        <v>310</v>
      </c>
      <c r="H530">
        <v>5009028</v>
      </c>
      <c r="I530" t="s">
        <v>114</v>
      </c>
      <c r="J530" s="49">
        <v>1682</v>
      </c>
    </row>
    <row r="531" spans="1:10" x14ac:dyDescent="0.25">
      <c r="A531">
        <v>7600017925</v>
      </c>
      <c r="B531" s="51">
        <v>44817</v>
      </c>
      <c r="C531" s="51">
        <v>44774</v>
      </c>
      <c r="D531" s="51">
        <v>44926</v>
      </c>
      <c r="E531" s="52" t="s">
        <v>233</v>
      </c>
      <c r="F531" t="s">
        <v>232</v>
      </c>
      <c r="G531">
        <v>320</v>
      </c>
      <c r="H531">
        <v>5009043</v>
      </c>
      <c r="I531" t="s">
        <v>113</v>
      </c>
      <c r="J531" s="49">
        <v>3042</v>
      </c>
    </row>
    <row r="532" spans="1:10" x14ac:dyDescent="0.25">
      <c r="A532">
        <v>7600017925</v>
      </c>
      <c r="B532" s="51">
        <v>44817</v>
      </c>
      <c r="C532" s="51">
        <v>44774</v>
      </c>
      <c r="D532" s="51">
        <v>44926</v>
      </c>
      <c r="E532" s="52" t="s">
        <v>233</v>
      </c>
      <c r="F532" t="s">
        <v>232</v>
      </c>
      <c r="G532">
        <v>330</v>
      </c>
      <c r="H532">
        <v>5009050</v>
      </c>
      <c r="I532" t="s">
        <v>112</v>
      </c>
      <c r="J532" s="49">
        <v>2894</v>
      </c>
    </row>
    <row r="533" spans="1:10" x14ac:dyDescent="0.25">
      <c r="A533">
        <v>7600017925</v>
      </c>
      <c r="B533" s="51">
        <v>44817</v>
      </c>
      <c r="C533" s="51">
        <v>44774</v>
      </c>
      <c r="D533" s="51">
        <v>44926</v>
      </c>
      <c r="E533" s="52" t="s">
        <v>233</v>
      </c>
      <c r="F533" t="s">
        <v>232</v>
      </c>
      <c r="G533">
        <v>340</v>
      </c>
      <c r="H533">
        <v>5009152</v>
      </c>
      <c r="I533" t="s">
        <v>109</v>
      </c>
      <c r="J533" s="49">
        <v>2892</v>
      </c>
    </row>
    <row r="534" spans="1:10" x14ac:dyDescent="0.25">
      <c r="A534">
        <v>7600017925</v>
      </c>
      <c r="B534" s="51">
        <v>44817</v>
      </c>
      <c r="C534" s="51">
        <v>44774</v>
      </c>
      <c r="D534" s="51">
        <v>44926</v>
      </c>
      <c r="E534" s="52" t="s">
        <v>233</v>
      </c>
      <c r="F534" t="s">
        <v>232</v>
      </c>
      <c r="G534">
        <v>350</v>
      </c>
      <c r="H534">
        <v>5009222</v>
      </c>
      <c r="I534" t="s">
        <v>108</v>
      </c>
      <c r="J534" s="50">
        <v>954</v>
      </c>
    </row>
    <row r="535" spans="1:10" x14ac:dyDescent="0.25">
      <c r="A535">
        <v>7600017925</v>
      </c>
      <c r="B535" s="51">
        <v>44817</v>
      </c>
      <c r="C535" s="51">
        <v>44774</v>
      </c>
      <c r="D535" s="51">
        <v>44926</v>
      </c>
      <c r="E535" s="52" t="s">
        <v>233</v>
      </c>
      <c r="F535" t="s">
        <v>232</v>
      </c>
      <c r="G535">
        <v>360</v>
      </c>
      <c r="H535">
        <v>5010334</v>
      </c>
      <c r="I535" t="s">
        <v>106</v>
      </c>
      <c r="J535" s="49">
        <v>7468</v>
      </c>
    </row>
    <row r="536" spans="1:10" x14ac:dyDescent="0.25">
      <c r="A536">
        <v>7600017925</v>
      </c>
      <c r="B536" s="51">
        <v>44817</v>
      </c>
      <c r="C536" s="51">
        <v>44774</v>
      </c>
      <c r="D536" s="51">
        <v>44926</v>
      </c>
      <c r="E536" s="52" t="s">
        <v>233</v>
      </c>
      <c r="F536" t="s">
        <v>232</v>
      </c>
      <c r="G536">
        <v>370</v>
      </c>
      <c r="H536">
        <v>5010335</v>
      </c>
      <c r="I536" t="s">
        <v>102</v>
      </c>
      <c r="J536" s="49">
        <v>5110</v>
      </c>
    </row>
    <row r="537" spans="1:10" x14ac:dyDescent="0.25">
      <c r="A537">
        <v>7600017925</v>
      </c>
      <c r="B537" s="51">
        <v>44817</v>
      </c>
      <c r="C537" s="51">
        <v>44774</v>
      </c>
      <c r="D537" s="51">
        <v>44926</v>
      </c>
      <c r="E537" s="52" t="s">
        <v>233</v>
      </c>
      <c r="F537" t="s">
        <v>232</v>
      </c>
      <c r="G537">
        <v>380</v>
      </c>
      <c r="H537">
        <v>5010336</v>
      </c>
      <c r="I537" t="s">
        <v>101</v>
      </c>
      <c r="J537" s="49">
        <v>3179</v>
      </c>
    </row>
    <row r="538" spans="1:10" x14ac:dyDescent="0.25">
      <c r="A538">
        <v>7600017925</v>
      </c>
      <c r="B538" s="51">
        <v>44817</v>
      </c>
      <c r="C538" s="51">
        <v>44774</v>
      </c>
      <c r="D538" s="51">
        <v>44926</v>
      </c>
      <c r="E538" s="52" t="s">
        <v>233</v>
      </c>
      <c r="F538" t="s">
        <v>232</v>
      </c>
      <c r="G538">
        <v>390</v>
      </c>
      <c r="H538">
        <v>5010337</v>
      </c>
      <c r="I538" t="s">
        <v>100</v>
      </c>
      <c r="J538" s="49">
        <v>2444</v>
      </c>
    </row>
    <row r="539" spans="1:10" x14ac:dyDescent="0.25">
      <c r="A539">
        <v>7600017925</v>
      </c>
      <c r="B539" s="51">
        <v>44817</v>
      </c>
      <c r="C539" s="51">
        <v>44774</v>
      </c>
      <c r="D539" s="51">
        <v>44926</v>
      </c>
      <c r="E539" s="52" t="s">
        <v>233</v>
      </c>
      <c r="F539" t="s">
        <v>232</v>
      </c>
      <c r="G539">
        <v>400</v>
      </c>
      <c r="H539">
        <v>5010338</v>
      </c>
      <c r="I539" t="s">
        <v>99</v>
      </c>
      <c r="J539" s="49">
        <v>1947</v>
      </c>
    </row>
    <row r="540" spans="1:10" x14ac:dyDescent="0.25">
      <c r="A540">
        <v>7600017925</v>
      </c>
      <c r="B540" s="51">
        <v>44817</v>
      </c>
      <c r="C540" s="51">
        <v>44774</v>
      </c>
      <c r="D540" s="51">
        <v>44926</v>
      </c>
      <c r="E540" s="52" t="s">
        <v>233</v>
      </c>
      <c r="F540" t="s">
        <v>232</v>
      </c>
      <c r="G540">
        <v>410</v>
      </c>
      <c r="H540">
        <v>5010340</v>
      </c>
      <c r="I540" t="s">
        <v>98</v>
      </c>
      <c r="J540" s="49">
        <v>8372</v>
      </c>
    </row>
    <row r="541" spans="1:10" x14ac:dyDescent="0.25">
      <c r="A541">
        <v>7600017925</v>
      </c>
      <c r="B541" s="51">
        <v>44817</v>
      </c>
      <c r="C541" s="51">
        <v>44774</v>
      </c>
      <c r="D541" s="51">
        <v>44926</v>
      </c>
      <c r="E541" s="52" t="s">
        <v>233</v>
      </c>
      <c r="F541" t="s">
        <v>232</v>
      </c>
      <c r="G541">
        <v>420</v>
      </c>
      <c r="H541">
        <v>5010341</v>
      </c>
      <c r="I541" t="s">
        <v>97</v>
      </c>
      <c r="J541" s="49">
        <v>3969</v>
      </c>
    </row>
    <row r="542" spans="1:10" x14ac:dyDescent="0.25">
      <c r="A542">
        <v>7600017925</v>
      </c>
      <c r="B542" s="51">
        <v>44817</v>
      </c>
      <c r="C542" s="51">
        <v>44774</v>
      </c>
      <c r="D542" s="51">
        <v>44926</v>
      </c>
      <c r="E542" s="52" t="s">
        <v>233</v>
      </c>
      <c r="F542" t="s">
        <v>232</v>
      </c>
      <c r="G542">
        <v>430</v>
      </c>
      <c r="H542">
        <v>5010476</v>
      </c>
      <c r="I542" t="s">
        <v>96</v>
      </c>
      <c r="J542" s="49">
        <v>3810</v>
      </c>
    </row>
    <row r="543" spans="1:10" x14ac:dyDescent="0.25">
      <c r="A543">
        <v>7600017925</v>
      </c>
      <c r="B543" s="51">
        <v>44817</v>
      </c>
      <c r="C543" s="51">
        <v>44774</v>
      </c>
      <c r="D543" s="51">
        <v>44926</v>
      </c>
      <c r="E543" s="52" t="s">
        <v>233</v>
      </c>
      <c r="F543" t="s">
        <v>232</v>
      </c>
      <c r="G543">
        <v>440</v>
      </c>
      <c r="H543">
        <v>5010488</v>
      </c>
      <c r="I543" t="s">
        <v>95</v>
      </c>
      <c r="J543" s="49">
        <v>3099</v>
      </c>
    </row>
    <row r="544" spans="1:10" x14ac:dyDescent="0.25">
      <c r="A544">
        <v>7600017925</v>
      </c>
      <c r="B544" s="51">
        <v>44817</v>
      </c>
      <c r="C544" s="51">
        <v>44774</v>
      </c>
      <c r="D544" s="51">
        <v>44926</v>
      </c>
      <c r="E544" s="52" t="s">
        <v>233</v>
      </c>
      <c r="F544" t="s">
        <v>232</v>
      </c>
      <c r="G544">
        <v>450</v>
      </c>
      <c r="H544">
        <v>5010489</v>
      </c>
      <c r="I544" t="s">
        <v>94</v>
      </c>
      <c r="J544" s="49">
        <v>1560</v>
      </c>
    </row>
    <row r="545" spans="1:10" x14ac:dyDescent="0.25">
      <c r="A545">
        <v>7600017925</v>
      </c>
      <c r="B545" s="51">
        <v>44817</v>
      </c>
      <c r="C545" s="51">
        <v>44774</v>
      </c>
      <c r="D545" s="51">
        <v>44926</v>
      </c>
      <c r="E545" s="52" t="s">
        <v>233</v>
      </c>
      <c r="F545" t="s">
        <v>232</v>
      </c>
      <c r="G545">
        <v>460</v>
      </c>
      <c r="H545">
        <v>5010501</v>
      </c>
      <c r="I545" t="s">
        <v>93</v>
      </c>
      <c r="J545" s="49">
        <v>2841</v>
      </c>
    </row>
    <row r="546" spans="1:10" x14ac:dyDescent="0.25">
      <c r="A546">
        <v>7600017925</v>
      </c>
      <c r="B546" s="51">
        <v>44817</v>
      </c>
      <c r="C546" s="51">
        <v>44774</v>
      </c>
      <c r="D546" s="51">
        <v>44926</v>
      </c>
      <c r="E546" s="52" t="s">
        <v>233</v>
      </c>
      <c r="F546" t="s">
        <v>232</v>
      </c>
      <c r="G546">
        <v>470</v>
      </c>
      <c r="H546">
        <v>5010503</v>
      </c>
      <c r="I546" t="s">
        <v>92</v>
      </c>
      <c r="J546" s="49">
        <v>2320</v>
      </c>
    </row>
    <row r="547" spans="1:10" x14ac:dyDescent="0.25">
      <c r="A547">
        <v>7600017925</v>
      </c>
      <c r="B547" s="51">
        <v>44817</v>
      </c>
      <c r="C547" s="51">
        <v>44774</v>
      </c>
      <c r="D547" s="51">
        <v>44926</v>
      </c>
      <c r="E547" s="52" t="s">
        <v>233</v>
      </c>
      <c r="F547" t="s">
        <v>232</v>
      </c>
      <c r="G547">
        <v>480</v>
      </c>
      <c r="H547">
        <v>5010530</v>
      </c>
      <c r="I547" t="s">
        <v>91</v>
      </c>
      <c r="J547" s="49">
        <v>23352</v>
      </c>
    </row>
    <row r="548" spans="1:10" x14ac:dyDescent="0.25">
      <c r="A548">
        <v>7600017925</v>
      </c>
      <c r="B548" s="51">
        <v>44817</v>
      </c>
      <c r="C548" s="51">
        <v>44774</v>
      </c>
      <c r="D548" s="51">
        <v>44926</v>
      </c>
      <c r="E548" s="52" t="s">
        <v>233</v>
      </c>
      <c r="F548" t="s">
        <v>232</v>
      </c>
      <c r="G548">
        <v>490</v>
      </c>
      <c r="H548">
        <v>5010544</v>
      </c>
      <c r="I548" t="s">
        <v>90</v>
      </c>
      <c r="J548" s="49">
        <v>7125</v>
      </c>
    </row>
    <row r="549" spans="1:10" x14ac:dyDescent="0.25">
      <c r="A549">
        <v>7600017925</v>
      </c>
      <c r="B549" s="51">
        <v>44817</v>
      </c>
      <c r="C549" s="51">
        <v>44774</v>
      </c>
      <c r="D549" s="51">
        <v>44926</v>
      </c>
      <c r="E549" s="52" t="s">
        <v>233</v>
      </c>
      <c r="F549" t="s">
        <v>232</v>
      </c>
      <c r="G549">
        <v>500</v>
      </c>
      <c r="H549">
        <v>5010545</v>
      </c>
      <c r="I549" t="s">
        <v>89</v>
      </c>
      <c r="J549" s="49">
        <v>7194</v>
      </c>
    </row>
    <row r="550" spans="1:10" x14ac:dyDescent="0.25">
      <c r="A550">
        <v>7600017925</v>
      </c>
      <c r="B550" s="51">
        <v>44817</v>
      </c>
      <c r="C550" s="51">
        <v>44774</v>
      </c>
      <c r="D550" s="51">
        <v>44926</v>
      </c>
      <c r="E550" s="52" t="s">
        <v>233</v>
      </c>
      <c r="F550" t="s">
        <v>232</v>
      </c>
      <c r="G550">
        <v>510</v>
      </c>
      <c r="H550">
        <v>5010546</v>
      </c>
      <c r="I550" t="s">
        <v>88</v>
      </c>
      <c r="J550" s="49">
        <v>17482</v>
      </c>
    </row>
    <row r="551" spans="1:10" x14ac:dyDescent="0.25">
      <c r="A551">
        <v>7600017925</v>
      </c>
      <c r="B551" s="51">
        <v>44817</v>
      </c>
      <c r="C551" s="51">
        <v>44774</v>
      </c>
      <c r="D551" s="51">
        <v>44926</v>
      </c>
      <c r="E551" s="52" t="s">
        <v>233</v>
      </c>
      <c r="F551" t="s">
        <v>232</v>
      </c>
      <c r="G551">
        <v>520</v>
      </c>
      <c r="H551">
        <v>5010547</v>
      </c>
      <c r="I551" t="s">
        <v>87</v>
      </c>
      <c r="J551" s="49">
        <v>9134</v>
      </c>
    </row>
    <row r="552" spans="1:10" x14ac:dyDescent="0.25">
      <c r="A552">
        <v>7600017925</v>
      </c>
      <c r="B552" s="51">
        <v>44817</v>
      </c>
      <c r="C552" s="51">
        <v>44774</v>
      </c>
      <c r="D552" s="51">
        <v>44926</v>
      </c>
      <c r="E552" s="52" t="s">
        <v>233</v>
      </c>
      <c r="F552" t="s">
        <v>232</v>
      </c>
      <c r="G552">
        <v>530</v>
      </c>
      <c r="H552">
        <v>5010548</v>
      </c>
      <c r="I552" t="s">
        <v>86</v>
      </c>
      <c r="J552" s="49">
        <v>11149</v>
      </c>
    </row>
    <row r="553" spans="1:10" x14ac:dyDescent="0.25">
      <c r="A553">
        <v>7600017925</v>
      </c>
      <c r="B553" s="51">
        <v>44817</v>
      </c>
      <c r="C553" s="51">
        <v>44774</v>
      </c>
      <c r="D553" s="51">
        <v>44926</v>
      </c>
      <c r="E553" s="52" t="s">
        <v>233</v>
      </c>
      <c r="F553" t="s">
        <v>232</v>
      </c>
      <c r="G553">
        <v>540</v>
      </c>
      <c r="H553">
        <v>5010549</v>
      </c>
      <c r="I553" t="s">
        <v>85</v>
      </c>
      <c r="J553" s="49">
        <v>12679</v>
      </c>
    </row>
    <row r="554" spans="1:10" x14ac:dyDescent="0.25">
      <c r="A554">
        <v>7600017925</v>
      </c>
      <c r="B554" s="51">
        <v>44817</v>
      </c>
      <c r="C554" s="51">
        <v>44774</v>
      </c>
      <c r="D554" s="51">
        <v>44926</v>
      </c>
      <c r="E554" s="52" t="s">
        <v>233</v>
      </c>
      <c r="F554" t="s">
        <v>232</v>
      </c>
      <c r="G554">
        <v>550</v>
      </c>
      <c r="H554">
        <v>5010550</v>
      </c>
      <c r="I554" t="s">
        <v>84</v>
      </c>
      <c r="J554" s="49">
        <v>14364</v>
      </c>
    </row>
    <row r="555" spans="1:10" x14ac:dyDescent="0.25">
      <c r="A555">
        <v>7600017925</v>
      </c>
      <c r="B555" s="51">
        <v>44817</v>
      </c>
      <c r="C555" s="51">
        <v>44774</v>
      </c>
      <c r="D555" s="51">
        <v>44926</v>
      </c>
      <c r="E555" s="52" t="s">
        <v>233</v>
      </c>
      <c r="F555" t="s">
        <v>232</v>
      </c>
      <c r="G555">
        <v>560</v>
      </c>
      <c r="H555">
        <v>5010569</v>
      </c>
      <c r="I555" t="s">
        <v>82</v>
      </c>
      <c r="J555" s="49">
        <v>1196</v>
      </c>
    </row>
    <row r="556" spans="1:10" x14ac:dyDescent="0.25">
      <c r="A556">
        <v>7600017925</v>
      </c>
      <c r="B556" s="51">
        <v>44817</v>
      </c>
      <c r="C556" s="51">
        <v>44774</v>
      </c>
      <c r="D556" s="51">
        <v>44926</v>
      </c>
      <c r="E556" s="52" t="s">
        <v>233</v>
      </c>
      <c r="F556" t="s">
        <v>232</v>
      </c>
      <c r="G556">
        <v>570</v>
      </c>
      <c r="H556">
        <v>5010570</v>
      </c>
      <c r="I556" t="s">
        <v>80</v>
      </c>
      <c r="J556" s="49">
        <v>3217</v>
      </c>
    </row>
    <row r="557" spans="1:10" x14ac:dyDescent="0.25">
      <c r="A557">
        <v>7600017925</v>
      </c>
      <c r="B557" s="51">
        <v>44817</v>
      </c>
      <c r="C557" s="51">
        <v>44774</v>
      </c>
      <c r="D557" s="51">
        <v>44926</v>
      </c>
      <c r="E557" s="52" t="s">
        <v>233</v>
      </c>
      <c r="F557" t="s">
        <v>232</v>
      </c>
      <c r="G557">
        <v>580</v>
      </c>
      <c r="H557">
        <v>5010571</v>
      </c>
      <c r="I557" t="s">
        <v>78</v>
      </c>
      <c r="J557" s="49">
        <v>5387</v>
      </c>
    </row>
    <row r="558" spans="1:10" x14ac:dyDescent="0.25">
      <c r="A558">
        <v>7600017925</v>
      </c>
      <c r="B558" s="51">
        <v>44817</v>
      </c>
      <c r="C558" s="51">
        <v>44774</v>
      </c>
      <c r="D558" s="51">
        <v>44926</v>
      </c>
      <c r="E558" s="52" t="s">
        <v>233</v>
      </c>
      <c r="F558" t="s">
        <v>232</v>
      </c>
      <c r="G558">
        <v>590</v>
      </c>
      <c r="H558">
        <v>5010578</v>
      </c>
      <c r="I558" t="s">
        <v>77</v>
      </c>
      <c r="J558" s="49">
        <v>2960</v>
      </c>
    </row>
    <row r="559" spans="1:10" x14ac:dyDescent="0.25">
      <c r="A559">
        <v>7600017925</v>
      </c>
      <c r="B559" s="51">
        <v>44817</v>
      </c>
      <c r="C559" s="51">
        <v>44774</v>
      </c>
      <c r="D559" s="51">
        <v>44926</v>
      </c>
      <c r="E559" s="52" t="s">
        <v>233</v>
      </c>
      <c r="F559" t="s">
        <v>232</v>
      </c>
      <c r="G559">
        <v>600</v>
      </c>
      <c r="H559">
        <v>5010581</v>
      </c>
      <c r="I559" t="s">
        <v>76</v>
      </c>
      <c r="J559" s="49">
        <v>5790</v>
      </c>
    </row>
    <row r="560" spans="1:10" x14ac:dyDescent="0.25">
      <c r="A560">
        <v>7600017925</v>
      </c>
      <c r="B560" s="51">
        <v>44817</v>
      </c>
      <c r="C560" s="51">
        <v>44774</v>
      </c>
      <c r="D560" s="51">
        <v>44926</v>
      </c>
      <c r="E560" s="52" t="s">
        <v>233</v>
      </c>
      <c r="F560" t="s">
        <v>232</v>
      </c>
      <c r="G560">
        <v>610</v>
      </c>
      <c r="H560">
        <v>5010582</v>
      </c>
      <c r="I560" t="s">
        <v>75</v>
      </c>
      <c r="J560" s="49">
        <v>13691</v>
      </c>
    </row>
    <row r="561" spans="1:10" x14ac:dyDescent="0.25">
      <c r="A561">
        <v>7600017925</v>
      </c>
      <c r="B561" s="51">
        <v>44817</v>
      </c>
      <c r="C561" s="51">
        <v>44774</v>
      </c>
      <c r="D561" s="51">
        <v>44926</v>
      </c>
      <c r="E561" s="52" t="s">
        <v>233</v>
      </c>
      <c r="F561" t="s">
        <v>232</v>
      </c>
      <c r="G561">
        <v>620</v>
      </c>
      <c r="H561">
        <v>5011220</v>
      </c>
      <c r="I561" t="s">
        <v>73</v>
      </c>
      <c r="J561" s="49">
        <v>13914</v>
      </c>
    </row>
    <row r="562" spans="1:10" x14ac:dyDescent="0.25">
      <c r="A562">
        <v>7600017925</v>
      </c>
      <c r="B562" s="51">
        <v>44817</v>
      </c>
      <c r="C562" s="51">
        <v>44774</v>
      </c>
      <c r="D562" s="51">
        <v>44926</v>
      </c>
      <c r="E562" s="52" t="s">
        <v>233</v>
      </c>
      <c r="F562" t="s">
        <v>232</v>
      </c>
      <c r="G562">
        <v>630</v>
      </c>
      <c r="H562">
        <v>5013579</v>
      </c>
      <c r="I562" t="s">
        <v>72</v>
      </c>
      <c r="J562" s="49">
        <v>12843</v>
      </c>
    </row>
    <row r="563" spans="1:10" x14ac:dyDescent="0.25">
      <c r="A563">
        <v>7600017925</v>
      </c>
      <c r="B563" s="51">
        <v>44817</v>
      </c>
      <c r="C563" s="51">
        <v>44774</v>
      </c>
      <c r="D563" s="51">
        <v>44926</v>
      </c>
      <c r="E563" s="52" t="s">
        <v>233</v>
      </c>
      <c r="F563" t="s">
        <v>232</v>
      </c>
      <c r="G563">
        <v>640</v>
      </c>
      <c r="H563">
        <v>5013580</v>
      </c>
      <c r="I563" t="s">
        <v>71</v>
      </c>
      <c r="J563" s="49">
        <v>1295</v>
      </c>
    </row>
    <row r="564" spans="1:10" x14ac:dyDescent="0.25">
      <c r="A564">
        <v>7600017925</v>
      </c>
      <c r="B564" s="51">
        <v>44817</v>
      </c>
      <c r="C564" s="51">
        <v>44774</v>
      </c>
      <c r="D564" s="51">
        <v>44926</v>
      </c>
      <c r="E564" s="52" t="s">
        <v>233</v>
      </c>
      <c r="F564" t="s">
        <v>232</v>
      </c>
      <c r="G564">
        <v>650</v>
      </c>
      <c r="H564">
        <v>5013581</v>
      </c>
      <c r="I564" t="s">
        <v>70</v>
      </c>
      <c r="J564" s="49">
        <v>6383</v>
      </c>
    </row>
    <row r="565" spans="1:10" x14ac:dyDescent="0.25">
      <c r="A565">
        <v>7600017925</v>
      </c>
      <c r="B565" s="51">
        <v>44817</v>
      </c>
      <c r="C565" s="51">
        <v>44774</v>
      </c>
      <c r="D565" s="51">
        <v>44926</v>
      </c>
      <c r="E565" s="52" t="s">
        <v>233</v>
      </c>
      <c r="F565" t="s">
        <v>232</v>
      </c>
      <c r="G565">
        <v>660</v>
      </c>
      <c r="H565">
        <v>5013582</v>
      </c>
      <c r="I565" t="s">
        <v>69</v>
      </c>
      <c r="J565" s="49">
        <v>32315</v>
      </c>
    </row>
    <row r="566" spans="1:10" x14ac:dyDescent="0.25">
      <c r="A566">
        <v>7600017925</v>
      </c>
      <c r="B566" s="51">
        <v>44817</v>
      </c>
      <c r="C566" s="51">
        <v>44774</v>
      </c>
      <c r="D566" s="51">
        <v>44926</v>
      </c>
      <c r="E566" s="52" t="s">
        <v>233</v>
      </c>
      <c r="F566" t="s">
        <v>232</v>
      </c>
      <c r="G566">
        <v>670</v>
      </c>
      <c r="H566">
        <v>5013583</v>
      </c>
      <c r="I566" t="s">
        <v>68</v>
      </c>
      <c r="J566" s="49">
        <v>1293</v>
      </c>
    </row>
    <row r="567" spans="1:10" x14ac:dyDescent="0.25">
      <c r="A567">
        <v>7600017925</v>
      </c>
      <c r="B567" s="51">
        <v>44817</v>
      </c>
      <c r="C567" s="51">
        <v>44774</v>
      </c>
      <c r="D567" s="51">
        <v>44926</v>
      </c>
      <c r="E567" s="52" t="s">
        <v>233</v>
      </c>
      <c r="F567" t="s">
        <v>232</v>
      </c>
      <c r="G567">
        <v>680</v>
      </c>
      <c r="H567">
        <v>5013584</v>
      </c>
      <c r="I567" t="s">
        <v>67</v>
      </c>
      <c r="J567" s="49">
        <v>6497</v>
      </c>
    </row>
    <row r="568" spans="1:10" x14ac:dyDescent="0.25">
      <c r="A568">
        <v>7600017925</v>
      </c>
      <c r="B568" s="51">
        <v>44817</v>
      </c>
      <c r="C568" s="51">
        <v>44774</v>
      </c>
      <c r="D568" s="51">
        <v>44926</v>
      </c>
      <c r="E568" s="52" t="s">
        <v>233</v>
      </c>
      <c r="F568" t="s">
        <v>232</v>
      </c>
      <c r="G568">
        <v>690</v>
      </c>
      <c r="H568">
        <v>5013752</v>
      </c>
      <c r="I568" t="s">
        <v>66</v>
      </c>
      <c r="J568" s="49">
        <v>11855</v>
      </c>
    </row>
    <row r="569" spans="1:10" x14ac:dyDescent="0.25">
      <c r="A569">
        <v>7600017925</v>
      </c>
      <c r="B569" s="51">
        <v>44817</v>
      </c>
      <c r="C569" s="51">
        <v>44774</v>
      </c>
      <c r="D569" s="51">
        <v>44926</v>
      </c>
      <c r="E569" s="52" t="s">
        <v>233</v>
      </c>
      <c r="F569" t="s">
        <v>232</v>
      </c>
      <c r="G569">
        <v>700</v>
      </c>
      <c r="H569">
        <v>5013753</v>
      </c>
      <c r="I569" t="s">
        <v>65</v>
      </c>
      <c r="J569" s="49">
        <v>6836</v>
      </c>
    </row>
    <row r="570" spans="1:10" x14ac:dyDescent="0.25">
      <c r="A570">
        <v>7600017925</v>
      </c>
      <c r="B570" s="51">
        <v>44817</v>
      </c>
      <c r="C570" s="51">
        <v>44774</v>
      </c>
      <c r="D570" s="51">
        <v>44926</v>
      </c>
      <c r="E570" s="52" t="s">
        <v>233</v>
      </c>
      <c r="F570" t="s">
        <v>232</v>
      </c>
      <c r="G570">
        <v>710</v>
      </c>
      <c r="H570">
        <v>5013754</v>
      </c>
      <c r="I570" t="s">
        <v>64</v>
      </c>
      <c r="J570" s="49">
        <v>2958</v>
      </c>
    </row>
    <row r="571" spans="1:10" x14ac:dyDescent="0.25">
      <c r="A571">
        <v>7600017925</v>
      </c>
      <c r="B571" s="51">
        <v>44817</v>
      </c>
      <c r="C571" s="51">
        <v>44774</v>
      </c>
      <c r="D571" s="51">
        <v>44926</v>
      </c>
      <c r="E571" s="52" t="s">
        <v>233</v>
      </c>
      <c r="F571" t="s">
        <v>232</v>
      </c>
      <c r="G571">
        <v>720</v>
      </c>
      <c r="H571">
        <v>5013984</v>
      </c>
      <c r="I571" t="s">
        <v>62</v>
      </c>
      <c r="J571" s="49">
        <v>13050</v>
      </c>
    </row>
    <row r="572" spans="1:10" x14ac:dyDescent="0.25">
      <c r="A572">
        <v>7600017925</v>
      </c>
      <c r="B572" s="51">
        <v>44817</v>
      </c>
      <c r="C572" s="51">
        <v>44774</v>
      </c>
      <c r="D572" s="51">
        <v>44926</v>
      </c>
      <c r="E572" s="52" t="s">
        <v>233</v>
      </c>
      <c r="F572" t="s">
        <v>232</v>
      </c>
      <c r="G572">
        <v>730</v>
      </c>
      <c r="H572">
        <v>5013985</v>
      </c>
      <c r="I572" t="s">
        <v>61</v>
      </c>
      <c r="J572" s="49">
        <v>2607</v>
      </c>
    </row>
    <row r="573" spans="1:10" x14ac:dyDescent="0.25">
      <c r="A573">
        <v>7600017925</v>
      </c>
      <c r="B573" s="51">
        <v>44817</v>
      </c>
      <c r="C573" s="51">
        <v>44774</v>
      </c>
      <c r="D573" s="51">
        <v>44926</v>
      </c>
      <c r="E573" s="52" t="s">
        <v>233</v>
      </c>
      <c r="F573" t="s">
        <v>232</v>
      </c>
      <c r="G573">
        <v>740</v>
      </c>
      <c r="H573">
        <v>5013986</v>
      </c>
      <c r="I573" t="s">
        <v>60</v>
      </c>
      <c r="J573" s="49">
        <v>2008</v>
      </c>
    </row>
    <row r="574" spans="1:10" x14ac:dyDescent="0.25">
      <c r="A574">
        <v>7600017925</v>
      </c>
      <c r="B574" s="51">
        <v>44817</v>
      </c>
      <c r="C574" s="51">
        <v>44774</v>
      </c>
      <c r="D574" s="51">
        <v>44926</v>
      </c>
      <c r="E574" s="52" t="s">
        <v>233</v>
      </c>
      <c r="F574" t="s">
        <v>232</v>
      </c>
      <c r="G574">
        <v>750</v>
      </c>
      <c r="H574">
        <v>5014657</v>
      </c>
      <c r="I574" t="s">
        <v>59</v>
      </c>
      <c r="J574" s="49">
        <v>17750</v>
      </c>
    </row>
    <row r="575" spans="1:10" x14ac:dyDescent="0.25">
      <c r="A575">
        <v>7600017925</v>
      </c>
      <c r="B575" s="51">
        <v>44817</v>
      </c>
      <c r="C575" s="51">
        <v>44774</v>
      </c>
      <c r="D575" s="51">
        <v>44926</v>
      </c>
      <c r="E575" s="52" t="s">
        <v>233</v>
      </c>
      <c r="F575" t="s">
        <v>232</v>
      </c>
      <c r="G575">
        <v>760</v>
      </c>
      <c r="H575">
        <v>5015528</v>
      </c>
      <c r="I575" t="s">
        <v>57</v>
      </c>
      <c r="J575" s="49">
        <v>1678</v>
      </c>
    </row>
    <row r="576" spans="1:10" x14ac:dyDescent="0.25">
      <c r="A576">
        <v>7600017925</v>
      </c>
      <c r="B576" s="51">
        <v>44817</v>
      </c>
      <c r="C576" s="51">
        <v>44774</v>
      </c>
      <c r="D576" s="51">
        <v>44926</v>
      </c>
      <c r="E576" s="52" t="s">
        <v>233</v>
      </c>
      <c r="F576" t="s">
        <v>232</v>
      </c>
      <c r="G576">
        <v>770</v>
      </c>
      <c r="H576">
        <v>5015529</v>
      </c>
      <c r="I576" t="s">
        <v>56</v>
      </c>
      <c r="J576" s="49">
        <v>1433</v>
      </c>
    </row>
    <row r="577" spans="1:10" x14ac:dyDescent="0.25">
      <c r="A577">
        <v>7600017925</v>
      </c>
      <c r="B577" s="51">
        <v>44817</v>
      </c>
      <c r="C577" s="51">
        <v>44774</v>
      </c>
      <c r="D577" s="51">
        <v>44926</v>
      </c>
      <c r="E577" s="52" t="s">
        <v>233</v>
      </c>
      <c r="F577" t="s">
        <v>232</v>
      </c>
      <c r="G577">
        <v>780</v>
      </c>
      <c r="H577">
        <v>5015530</v>
      </c>
      <c r="I577" t="s">
        <v>55</v>
      </c>
      <c r="J577" s="49">
        <v>1103</v>
      </c>
    </row>
    <row r="578" spans="1:10" x14ac:dyDescent="0.25">
      <c r="A578">
        <v>7600017925</v>
      </c>
      <c r="B578" s="51">
        <v>44817</v>
      </c>
      <c r="C578" s="51">
        <v>44774</v>
      </c>
      <c r="D578" s="51">
        <v>44926</v>
      </c>
      <c r="E578" s="52" t="s">
        <v>233</v>
      </c>
      <c r="F578" t="s">
        <v>232</v>
      </c>
      <c r="G578">
        <v>790</v>
      </c>
      <c r="H578">
        <v>5015531</v>
      </c>
      <c r="I578" t="s">
        <v>54</v>
      </c>
      <c r="J578" s="49">
        <v>872</v>
      </c>
    </row>
    <row r="579" spans="1:10" x14ac:dyDescent="0.25">
      <c r="A579">
        <v>7600017925</v>
      </c>
      <c r="B579" s="51">
        <v>44817</v>
      </c>
      <c r="C579" s="51">
        <v>44774</v>
      </c>
      <c r="D579" s="51">
        <v>44926</v>
      </c>
      <c r="E579" s="52" t="s">
        <v>233</v>
      </c>
      <c r="F579" t="s">
        <v>232</v>
      </c>
      <c r="G579">
        <v>800</v>
      </c>
      <c r="H579">
        <v>5022604</v>
      </c>
      <c r="I579" t="s">
        <v>49</v>
      </c>
      <c r="J579" s="49">
        <v>348</v>
      </c>
    </row>
    <row r="580" spans="1:10" x14ac:dyDescent="0.25">
      <c r="A580">
        <v>7600017925</v>
      </c>
      <c r="B580" s="51">
        <v>44817</v>
      </c>
      <c r="C580" s="51">
        <v>44774</v>
      </c>
      <c r="D580" s="51">
        <v>44926</v>
      </c>
      <c r="E580" s="52" t="s">
        <v>233</v>
      </c>
      <c r="F580" t="s">
        <v>232</v>
      </c>
      <c r="G580">
        <v>810</v>
      </c>
      <c r="H580">
        <v>5022603</v>
      </c>
      <c r="I580" t="s">
        <v>50</v>
      </c>
      <c r="J580" s="49">
        <v>327</v>
      </c>
    </row>
    <row r="581" spans="1:10" x14ac:dyDescent="0.25">
      <c r="A581">
        <v>7600017925</v>
      </c>
      <c r="B581" s="51">
        <v>44817</v>
      </c>
      <c r="C581" s="51">
        <v>44774</v>
      </c>
      <c r="D581" s="51">
        <v>44926</v>
      </c>
      <c r="E581" s="52" t="s">
        <v>233</v>
      </c>
      <c r="F581" t="s">
        <v>232</v>
      </c>
      <c r="G581">
        <v>820</v>
      </c>
      <c r="H581">
        <v>5022602</v>
      </c>
      <c r="I581" t="s">
        <v>51</v>
      </c>
      <c r="J581" s="49">
        <v>132</v>
      </c>
    </row>
    <row r="582" spans="1:10" x14ac:dyDescent="0.25">
      <c r="A582">
        <v>7600017925</v>
      </c>
      <c r="B582" s="51">
        <v>44817</v>
      </c>
      <c r="C582" s="51">
        <v>44774</v>
      </c>
      <c r="D582" s="51">
        <v>44926</v>
      </c>
      <c r="E582" s="52" t="s">
        <v>233</v>
      </c>
      <c r="F582" t="s">
        <v>232</v>
      </c>
      <c r="G582">
        <v>830</v>
      </c>
      <c r="H582">
        <v>5005586</v>
      </c>
      <c r="I582" t="s">
        <v>231</v>
      </c>
      <c r="J582" s="49">
        <v>1</v>
      </c>
    </row>
    <row r="583" spans="1:10" x14ac:dyDescent="0.25">
      <c r="A583">
        <v>7600017934</v>
      </c>
      <c r="B583" s="51"/>
      <c r="C583" s="51"/>
      <c r="D583" s="51"/>
      <c r="E583">
        <v>1007735</v>
      </c>
      <c r="F583" t="s">
        <v>15</v>
      </c>
      <c r="G583">
        <v>10</v>
      </c>
      <c r="H583">
        <v>5035295</v>
      </c>
      <c r="I583" t="s">
        <v>45</v>
      </c>
      <c r="J583" s="49">
        <v>38862</v>
      </c>
    </row>
    <row r="584" spans="1:10" x14ac:dyDescent="0.25">
      <c r="A584">
        <v>7600017934</v>
      </c>
      <c r="B584" s="51"/>
      <c r="C584" s="51"/>
      <c r="D584" s="51"/>
      <c r="E584">
        <v>1007735</v>
      </c>
      <c r="F584" t="s">
        <v>15</v>
      </c>
      <c r="G584">
        <v>20</v>
      </c>
      <c r="H584">
        <v>5006962</v>
      </c>
      <c r="I584" t="s">
        <v>139</v>
      </c>
      <c r="J584" s="50">
        <v>500</v>
      </c>
    </row>
    <row r="585" spans="1:10" x14ac:dyDescent="0.25">
      <c r="A585">
        <v>7600017934</v>
      </c>
      <c r="B585" s="51"/>
      <c r="C585" s="51"/>
      <c r="D585" s="51"/>
      <c r="E585">
        <v>1007735</v>
      </c>
      <c r="F585" t="s">
        <v>15</v>
      </c>
      <c r="G585">
        <v>30</v>
      </c>
      <c r="H585">
        <v>5006964</v>
      </c>
      <c r="I585" t="s">
        <v>138</v>
      </c>
      <c r="J585" s="49">
        <v>1350</v>
      </c>
    </row>
    <row r="586" spans="1:10" x14ac:dyDescent="0.25">
      <c r="A586">
        <v>7600017934</v>
      </c>
      <c r="B586" s="51"/>
      <c r="C586" s="51"/>
      <c r="D586" s="51"/>
      <c r="E586">
        <v>1007735</v>
      </c>
      <c r="F586" t="s">
        <v>15</v>
      </c>
      <c r="G586">
        <v>40</v>
      </c>
      <c r="H586">
        <v>5007007</v>
      </c>
      <c r="I586" t="s">
        <v>137</v>
      </c>
      <c r="J586" s="50">
        <v>0.4</v>
      </c>
    </row>
    <row r="587" spans="1:10" x14ac:dyDescent="0.25">
      <c r="A587">
        <v>7600017934</v>
      </c>
      <c r="B587" s="51"/>
      <c r="C587" s="51"/>
      <c r="D587" s="51"/>
      <c r="E587">
        <v>1007735</v>
      </c>
      <c r="F587" t="s">
        <v>15</v>
      </c>
      <c r="G587">
        <v>50</v>
      </c>
      <c r="H587">
        <v>5007020</v>
      </c>
      <c r="I587" t="s">
        <v>136</v>
      </c>
      <c r="J587" s="50">
        <v>553</v>
      </c>
    </row>
    <row r="588" spans="1:10" x14ac:dyDescent="0.25">
      <c r="A588">
        <v>7600017934</v>
      </c>
      <c r="B588" s="51"/>
      <c r="C588" s="51"/>
      <c r="D588" s="51"/>
      <c r="E588">
        <v>1007735</v>
      </c>
      <c r="F588" t="s">
        <v>15</v>
      </c>
      <c r="G588">
        <v>60</v>
      </c>
      <c r="H588">
        <v>5007021</v>
      </c>
      <c r="I588" t="s">
        <v>135</v>
      </c>
      <c r="J588" s="49">
        <v>1202</v>
      </c>
    </row>
    <row r="589" spans="1:10" x14ac:dyDescent="0.25">
      <c r="A589">
        <v>7600017934</v>
      </c>
      <c r="B589" s="51"/>
      <c r="C589" s="51"/>
      <c r="D589" s="51"/>
      <c r="E589">
        <v>1007735</v>
      </c>
      <c r="F589" t="s">
        <v>15</v>
      </c>
      <c r="G589">
        <v>70</v>
      </c>
      <c r="H589">
        <v>5007022</v>
      </c>
      <c r="I589" t="s">
        <v>134</v>
      </c>
      <c r="J589" s="49">
        <v>4223</v>
      </c>
    </row>
    <row r="590" spans="1:10" x14ac:dyDescent="0.25">
      <c r="A590">
        <v>7600017934</v>
      </c>
      <c r="B590" s="51"/>
      <c r="C590" s="51"/>
      <c r="D590" s="51"/>
      <c r="E590">
        <v>1007735</v>
      </c>
      <c r="F590" t="s">
        <v>15</v>
      </c>
      <c r="G590">
        <v>80</v>
      </c>
      <c r="H590">
        <v>5007025</v>
      </c>
      <c r="I590" t="s">
        <v>133</v>
      </c>
      <c r="J590" s="50">
        <v>0.75</v>
      </c>
    </row>
    <row r="591" spans="1:10" x14ac:dyDescent="0.25">
      <c r="A591">
        <v>7600017934</v>
      </c>
      <c r="B591" s="51"/>
      <c r="C591" s="51"/>
      <c r="D591" s="51"/>
      <c r="E591">
        <v>1007735</v>
      </c>
      <c r="F591" t="s">
        <v>15</v>
      </c>
      <c r="G591">
        <v>90</v>
      </c>
      <c r="H591">
        <v>5007031</v>
      </c>
      <c r="I591" t="s">
        <v>132</v>
      </c>
      <c r="J591" s="50">
        <v>0.7</v>
      </c>
    </row>
    <row r="592" spans="1:10" x14ac:dyDescent="0.25">
      <c r="A592">
        <v>7600017934</v>
      </c>
      <c r="B592" s="51"/>
      <c r="C592" s="51"/>
      <c r="D592" s="51"/>
      <c r="E592">
        <v>1007735</v>
      </c>
      <c r="F592" t="s">
        <v>15</v>
      </c>
      <c r="G592">
        <v>100</v>
      </c>
      <c r="H592">
        <v>5020372</v>
      </c>
      <c r="I592" t="s">
        <v>6</v>
      </c>
      <c r="J592" s="50">
        <v>1</v>
      </c>
    </row>
    <row r="593" spans="1:10" x14ac:dyDescent="0.25">
      <c r="A593">
        <v>7600017934</v>
      </c>
      <c r="B593" s="51"/>
      <c r="C593" s="51"/>
      <c r="D593" s="51"/>
      <c r="E593">
        <v>1007735</v>
      </c>
      <c r="F593" t="s">
        <v>15</v>
      </c>
      <c r="G593">
        <v>110</v>
      </c>
      <c r="H593">
        <v>5007436</v>
      </c>
      <c r="I593" t="s">
        <v>131</v>
      </c>
      <c r="J593" s="50">
        <v>938</v>
      </c>
    </row>
    <row r="594" spans="1:10" x14ac:dyDescent="0.25">
      <c r="A594">
        <v>7600017934</v>
      </c>
      <c r="B594" s="51"/>
      <c r="C594" s="51"/>
      <c r="D594" s="51"/>
      <c r="E594">
        <v>1007735</v>
      </c>
      <c r="F594" t="s">
        <v>15</v>
      </c>
      <c r="G594">
        <v>120</v>
      </c>
      <c r="H594">
        <v>5007437</v>
      </c>
      <c r="I594" t="s">
        <v>130</v>
      </c>
      <c r="J594" s="50">
        <v>486</v>
      </c>
    </row>
    <row r="595" spans="1:10" x14ac:dyDescent="0.25">
      <c r="A595">
        <v>7600017934</v>
      </c>
      <c r="B595" s="51"/>
      <c r="C595" s="51"/>
      <c r="D595" s="51"/>
      <c r="E595">
        <v>1007735</v>
      </c>
      <c r="F595" t="s">
        <v>15</v>
      </c>
      <c r="G595">
        <v>130</v>
      </c>
      <c r="H595">
        <v>5007438</v>
      </c>
      <c r="I595" t="s">
        <v>129</v>
      </c>
      <c r="J595" s="49">
        <v>15078</v>
      </c>
    </row>
    <row r="596" spans="1:10" x14ac:dyDescent="0.25">
      <c r="A596">
        <v>7600017934</v>
      </c>
      <c r="B596" s="51"/>
      <c r="C596" s="51"/>
      <c r="D596" s="51"/>
      <c r="E596">
        <v>1007735</v>
      </c>
      <c r="F596" t="s">
        <v>15</v>
      </c>
      <c r="G596">
        <v>140</v>
      </c>
      <c r="H596">
        <v>5022605</v>
      </c>
      <c r="I596" t="s">
        <v>47</v>
      </c>
      <c r="J596" s="49">
        <v>1112</v>
      </c>
    </row>
    <row r="597" spans="1:10" x14ac:dyDescent="0.25">
      <c r="A597">
        <v>7600017934</v>
      </c>
      <c r="B597" s="51"/>
      <c r="C597" s="51"/>
      <c r="D597" s="51"/>
      <c r="E597">
        <v>1007735</v>
      </c>
      <c r="F597" t="s">
        <v>15</v>
      </c>
      <c r="G597">
        <v>150</v>
      </c>
      <c r="H597">
        <v>5007936</v>
      </c>
      <c r="I597" t="s">
        <v>128</v>
      </c>
      <c r="J597" s="50">
        <v>666</v>
      </c>
    </row>
    <row r="598" spans="1:10" x14ac:dyDescent="0.25">
      <c r="A598">
        <v>7600017934</v>
      </c>
      <c r="B598" s="51"/>
      <c r="C598" s="51"/>
      <c r="D598" s="51"/>
      <c r="E598">
        <v>1007735</v>
      </c>
      <c r="F598" t="s">
        <v>15</v>
      </c>
      <c r="G598">
        <v>160</v>
      </c>
      <c r="H598">
        <v>5007938</v>
      </c>
      <c r="I598" t="s">
        <v>127</v>
      </c>
      <c r="J598" s="50">
        <v>288</v>
      </c>
    </row>
    <row r="599" spans="1:10" x14ac:dyDescent="0.25">
      <c r="A599">
        <v>7600017934</v>
      </c>
      <c r="B599" s="51"/>
      <c r="C599" s="51"/>
      <c r="D599" s="51"/>
      <c r="E599">
        <v>1007735</v>
      </c>
      <c r="F599" t="s">
        <v>15</v>
      </c>
      <c r="G599">
        <v>170</v>
      </c>
      <c r="H599">
        <v>5007939</v>
      </c>
      <c r="I599" t="s">
        <v>126</v>
      </c>
      <c r="J599" s="50">
        <v>386</v>
      </c>
    </row>
    <row r="600" spans="1:10" x14ac:dyDescent="0.25">
      <c r="A600">
        <v>7600017934</v>
      </c>
      <c r="B600" s="51"/>
      <c r="C600" s="51"/>
      <c r="D600" s="51"/>
      <c r="E600">
        <v>1007735</v>
      </c>
      <c r="F600" t="s">
        <v>15</v>
      </c>
      <c r="G600">
        <v>180</v>
      </c>
      <c r="H600">
        <v>5007940</v>
      </c>
      <c r="I600" t="s">
        <v>125</v>
      </c>
      <c r="J600" s="50">
        <v>477</v>
      </c>
    </row>
    <row r="601" spans="1:10" x14ac:dyDescent="0.25">
      <c r="A601">
        <v>7600017934</v>
      </c>
      <c r="B601" s="51"/>
      <c r="C601" s="51"/>
      <c r="D601" s="51"/>
      <c r="E601">
        <v>1007735</v>
      </c>
      <c r="F601" t="s">
        <v>15</v>
      </c>
      <c r="G601">
        <v>190</v>
      </c>
      <c r="H601">
        <v>5022744</v>
      </c>
      <c r="I601" t="s">
        <v>52</v>
      </c>
      <c r="J601" s="50">
        <v>978</v>
      </c>
    </row>
    <row r="602" spans="1:10" x14ac:dyDescent="0.25">
      <c r="A602">
        <v>7600017934</v>
      </c>
      <c r="B602" s="51"/>
      <c r="C602" s="51"/>
      <c r="D602" s="51"/>
      <c r="E602">
        <v>1007735</v>
      </c>
      <c r="F602" t="s">
        <v>15</v>
      </c>
      <c r="G602">
        <v>200</v>
      </c>
      <c r="H602">
        <v>5035294</v>
      </c>
      <c r="I602" t="s">
        <v>44</v>
      </c>
      <c r="J602" s="49">
        <v>29894</v>
      </c>
    </row>
    <row r="603" spans="1:10" x14ac:dyDescent="0.25">
      <c r="A603">
        <v>7600017934</v>
      </c>
      <c r="B603" s="51"/>
      <c r="C603" s="51"/>
      <c r="D603" s="51"/>
      <c r="E603">
        <v>1007735</v>
      </c>
      <c r="F603" t="s">
        <v>15</v>
      </c>
      <c r="G603">
        <v>210</v>
      </c>
      <c r="H603">
        <v>5022743</v>
      </c>
      <c r="I603" t="s">
        <v>53</v>
      </c>
      <c r="J603" s="50">
        <v>746</v>
      </c>
    </row>
    <row r="604" spans="1:10" x14ac:dyDescent="0.25">
      <c r="A604">
        <v>7600017934</v>
      </c>
      <c r="B604" s="51"/>
      <c r="C604" s="51"/>
      <c r="D604" s="51"/>
      <c r="E604">
        <v>1007735</v>
      </c>
      <c r="F604" t="s">
        <v>15</v>
      </c>
      <c r="G604">
        <v>220</v>
      </c>
      <c r="H604">
        <v>5008280</v>
      </c>
      <c r="I604" t="s">
        <v>123</v>
      </c>
      <c r="J604" s="50">
        <v>650</v>
      </c>
    </row>
    <row r="605" spans="1:10" x14ac:dyDescent="0.25">
      <c r="A605">
        <v>7600017934</v>
      </c>
      <c r="B605" s="51"/>
      <c r="C605" s="51"/>
      <c r="D605" s="51"/>
      <c r="E605">
        <v>1007735</v>
      </c>
      <c r="F605" t="s">
        <v>15</v>
      </c>
      <c r="G605">
        <v>230</v>
      </c>
      <c r="H605">
        <v>5008281</v>
      </c>
      <c r="I605" t="s">
        <v>122</v>
      </c>
      <c r="J605" s="49">
        <v>1266</v>
      </c>
    </row>
    <row r="606" spans="1:10" x14ac:dyDescent="0.25">
      <c r="A606">
        <v>7600017934</v>
      </c>
      <c r="B606" s="51"/>
      <c r="C606" s="51"/>
      <c r="D606" s="51"/>
      <c r="E606">
        <v>1007735</v>
      </c>
      <c r="F606" t="s">
        <v>15</v>
      </c>
      <c r="G606">
        <v>240</v>
      </c>
      <c r="H606">
        <v>5008282</v>
      </c>
      <c r="I606" t="s">
        <v>121</v>
      </c>
      <c r="J606" s="50">
        <v>267</v>
      </c>
    </row>
    <row r="607" spans="1:10" x14ac:dyDescent="0.25">
      <c r="A607">
        <v>7600017934</v>
      </c>
      <c r="B607" s="51"/>
      <c r="C607" s="51"/>
      <c r="D607" s="51"/>
      <c r="E607">
        <v>1007735</v>
      </c>
      <c r="F607" t="s">
        <v>15</v>
      </c>
      <c r="G607">
        <v>250</v>
      </c>
      <c r="H607">
        <v>5008283</v>
      </c>
      <c r="I607" t="s">
        <v>120</v>
      </c>
      <c r="J607" s="50">
        <v>133</v>
      </c>
    </row>
    <row r="608" spans="1:10" x14ac:dyDescent="0.25">
      <c r="A608">
        <v>7600017934</v>
      </c>
      <c r="B608" s="51"/>
      <c r="C608" s="51"/>
      <c r="D608" s="51"/>
      <c r="E608">
        <v>1007735</v>
      </c>
      <c r="F608" t="s">
        <v>15</v>
      </c>
      <c r="G608">
        <v>260</v>
      </c>
      <c r="H608">
        <v>5008284</v>
      </c>
      <c r="I608" t="s">
        <v>119</v>
      </c>
      <c r="J608" s="50">
        <v>267</v>
      </c>
    </row>
    <row r="609" spans="1:10" x14ac:dyDescent="0.25">
      <c r="A609">
        <v>7600017934</v>
      </c>
      <c r="B609" s="51"/>
      <c r="C609" s="51"/>
      <c r="D609" s="51"/>
      <c r="E609">
        <v>1007735</v>
      </c>
      <c r="F609" t="s">
        <v>15</v>
      </c>
      <c r="G609">
        <v>270</v>
      </c>
      <c r="H609">
        <v>5008285</v>
      </c>
      <c r="I609" t="s">
        <v>118</v>
      </c>
      <c r="J609" s="50">
        <v>199</v>
      </c>
    </row>
    <row r="610" spans="1:10" x14ac:dyDescent="0.25">
      <c r="A610">
        <v>7600017934</v>
      </c>
      <c r="B610" s="51"/>
      <c r="C610" s="51"/>
      <c r="D610" s="51"/>
      <c r="E610">
        <v>1007735</v>
      </c>
      <c r="F610" t="s">
        <v>15</v>
      </c>
      <c r="G610">
        <v>280</v>
      </c>
      <c r="H610">
        <v>5008286</v>
      </c>
      <c r="I610" t="s">
        <v>117</v>
      </c>
      <c r="J610" s="50">
        <v>290</v>
      </c>
    </row>
    <row r="611" spans="1:10" x14ac:dyDescent="0.25">
      <c r="A611">
        <v>7600017934</v>
      </c>
      <c r="B611" s="51"/>
      <c r="C611" s="51"/>
      <c r="D611" s="51"/>
      <c r="E611">
        <v>1007735</v>
      </c>
      <c r="F611" t="s">
        <v>15</v>
      </c>
      <c r="G611">
        <v>290</v>
      </c>
      <c r="H611">
        <v>5008287</v>
      </c>
      <c r="I611" t="s">
        <v>116</v>
      </c>
      <c r="J611" s="50">
        <v>100</v>
      </c>
    </row>
    <row r="612" spans="1:10" x14ac:dyDescent="0.25">
      <c r="A612">
        <v>7600017934</v>
      </c>
      <c r="B612" s="51"/>
      <c r="C612" s="51"/>
      <c r="D612" s="51"/>
      <c r="E612">
        <v>1007735</v>
      </c>
      <c r="F612" t="s">
        <v>15</v>
      </c>
      <c r="G612">
        <v>300</v>
      </c>
      <c r="H612">
        <v>5008288</v>
      </c>
      <c r="I612" t="s">
        <v>115</v>
      </c>
      <c r="J612" s="49">
        <v>3241</v>
      </c>
    </row>
    <row r="613" spans="1:10" x14ac:dyDescent="0.25">
      <c r="A613">
        <v>7600017934</v>
      </c>
      <c r="B613" s="51"/>
      <c r="C613" s="51"/>
      <c r="D613" s="51"/>
      <c r="E613">
        <v>1007735</v>
      </c>
      <c r="F613" t="s">
        <v>15</v>
      </c>
      <c r="G613">
        <v>310</v>
      </c>
      <c r="H613">
        <v>5009028</v>
      </c>
      <c r="I613" t="s">
        <v>114</v>
      </c>
      <c r="J613" s="49">
        <v>1682</v>
      </c>
    </row>
    <row r="614" spans="1:10" x14ac:dyDescent="0.25">
      <c r="A614">
        <v>7600017934</v>
      </c>
      <c r="B614" s="51"/>
      <c r="C614" s="51"/>
      <c r="D614" s="51"/>
      <c r="E614">
        <v>1007735</v>
      </c>
      <c r="F614" t="s">
        <v>15</v>
      </c>
      <c r="G614">
        <v>320</v>
      </c>
      <c r="H614">
        <v>5009043</v>
      </c>
      <c r="I614" t="s">
        <v>113</v>
      </c>
      <c r="J614" s="49">
        <v>3042</v>
      </c>
    </row>
    <row r="615" spans="1:10" x14ac:dyDescent="0.25">
      <c r="A615">
        <v>7600017934</v>
      </c>
      <c r="B615" s="51"/>
      <c r="C615" s="51"/>
      <c r="D615" s="51"/>
      <c r="E615">
        <v>1007735</v>
      </c>
      <c r="F615" t="s">
        <v>15</v>
      </c>
      <c r="G615">
        <v>330</v>
      </c>
      <c r="H615">
        <v>5009050</v>
      </c>
      <c r="I615" t="s">
        <v>112</v>
      </c>
      <c r="J615" s="49">
        <v>2894</v>
      </c>
    </row>
    <row r="616" spans="1:10" x14ac:dyDescent="0.25">
      <c r="A616">
        <v>7600017934</v>
      </c>
      <c r="B616" s="51"/>
      <c r="C616" s="51"/>
      <c r="D616" s="51"/>
      <c r="E616">
        <v>1007735</v>
      </c>
      <c r="F616" t="s">
        <v>15</v>
      </c>
      <c r="G616">
        <v>340</v>
      </c>
      <c r="H616">
        <v>5009152</v>
      </c>
      <c r="I616" t="s">
        <v>109</v>
      </c>
      <c r="J616" s="49">
        <v>2892</v>
      </c>
    </row>
    <row r="617" spans="1:10" x14ac:dyDescent="0.25">
      <c r="A617">
        <v>7600017934</v>
      </c>
      <c r="B617" s="51"/>
      <c r="C617" s="51"/>
      <c r="D617" s="51"/>
      <c r="E617">
        <v>1007735</v>
      </c>
      <c r="F617" t="s">
        <v>15</v>
      </c>
      <c r="G617">
        <v>350</v>
      </c>
      <c r="H617">
        <v>5009222</v>
      </c>
      <c r="I617" t="s">
        <v>108</v>
      </c>
      <c r="J617" s="50">
        <v>954</v>
      </c>
    </row>
    <row r="618" spans="1:10" x14ac:dyDescent="0.25">
      <c r="A618">
        <v>7600017934</v>
      </c>
      <c r="B618" s="51"/>
      <c r="C618" s="51"/>
      <c r="D618" s="51"/>
      <c r="E618">
        <v>1007735</v>
      </c>
      <c r="F618" t="s">
        <v>15</v>
      </c>
      <c r="G618">
        <v>360</v>
      </c>
      <c r="H618">
        <v>5010334</v>
      </c>
      <c r="I618" t="s">
        <v>106</v>
      </c>
      <c r="J618" s="49">
        <v>7468</v>
      </c>
    </row>
    <row r="619" spans="1:10" x14ac:dyDescent="0.25">
      <c r="A619">
        <v>7600017934</v>
      </c>
      <c r="B619" s="51"/>
      <c r="C619" s="51"/>
      <c r="D619" s="51"/>
      <c r="E619">
        <v>1007735</v>
      </c>
      <c r="F619" t="s">
        <v>15</v>
      </c>
      <c r="G619">
        <v>370</v>
      </c>
      <c r="H619">
        <v>5010335</v>
      </c>
      <c r="I619" t="s">
        <v>102</v>
      </c>
      <c r="J619" s="49">
        <v>5110</v>
      </c>
    </row>
    <row r="620" spans="1:10" x14ac:dyDescent="0.25">
      <c r="A620">
        <v>7600017934</v>
      </c>
      <c r="B620" s="51"/>
      <c r="C620" s="51"/>
      <c r="D620" s="51"/>
      <c r="E620">
        <v>1007735</v>
      </c>
      <c r="F620" t="s">
        <v>15</v>
      </c>
      <c r="G620">
        <v>380</v>
      </c>
      <c r="H620">
        <v>5010336</v>
      </c>
      <c r="I620" t="s">
        <v>101</v>
      </c>
      <c r="J620" s="49">
        <v>3179</v>
      </c>
    </row>
    <row r="621" spans="1:10" x14ac:dyDescent="0.25">
      <c r="A621">
        <v>7600017934</v>
      </c>
      <c r="B621" s="51"/>
      <c r="C621" s="51"/>
      <c r="D621" s="51"/>
      <c r="E621">
        <v>1007735</v>
      </c>
      <c r="F621" t="s">
        <v>15</v>
      </c>
      <c r="G621">
        <v>390</v>
      </c>
      <c r="H621">
        <v>5010337</v>
      </c>
      <c r="I621" t="s">
        <v>100</v>
      </c>
      <c r="J621" s="49">
        <v>2444</v>
      </c>
    </row>
    <row r="622" spans="1:10" x14ac:dyDescent="0.25">
      <c r="A622">
        <v>7600017934</v>
      </c>
      <c r="B622" s="51"/>
      <c r="C622" s="51"/>
      <c r="D622" s="51"/>
      <c r="E622">
        <v>1007735</v>
      </c>
      <c r="F622" t="s">
        <v>15</v>
      </c>
      <c r="G622">
        <v>400</v>
      </c>
      <c r="H622">
        <v>5010338</v>
      </c>
      <c r="I622" t="s">
        <v>99</v>
      </c>
      <c r="J622" s="49">
        <v>1947</v>
      </c>
    </row>
    <row r="623" spans="1:10" x14ac:dyDescent="0.25">
      <c r="A623">
        <v>7600017934</v>
      </c>
      <c r="B623" s="51"/>
      <c r="C623" s="51"/>
      <c r="D623" s="51"/>
      <c r="E623">
        <v>1007735</v>
      </c>
      <c r="F623" t="s">
        <v>15</v>
      </c>
      <c r="G623">
        <v>410</v>
      </c>
      <c r="H623">
        <v>5010340</v>
      </c>
      <c r="I623" t="s">
        <v>98</v>
      </c>
      <c r="J623" s="49">
        <v>8372</v>
      </c>
    </row>
    <row r="624" spans="1:10" x14ac:dyDescent="0.25">
      <c r="A624">
        <v>7600017934</v>
      </c>
      <c r="B624" s="51"/>
      <c r="C624" s="51"/>
      <c r="D624" s="51"/>
      <c r="E624">
        <v>1007735</v>
      </c>
      <c r="F624" t="s">
        <v>15</v>
      </c>
      <c r="G624">
        <v>420</v>
      </c>
      <c r="H624">
        <v>5010341</v>
      </c>
      <c r="I624" t="s">
        <v>97</v>
      </c>
      <c r="J624" s="49">
        <v>3969</v>
      </c>
    </row>
    <row r="625" spans="1:10" x14ac:dyDescent="0.25">
      <c r="A625">
        <v>7600017934</v>
      </c>
      <c r="B625" s="51"/>
      <c r="C625" s="51"/>
      <c r="D625" s="51"/>
      <c r="E625">
        <v>1007735</v>
      </c>
      <c r="F625" t="s">
        <v>15</v>
      </c>
      <c r="G625">
        <v>430</v>
      </c>
      <c r="H625">
        <v>5010476</v>
      </c>
      <c r="I625" t="s">
        <v>96</v>
      </c>
      <c r="J625" s="49">
        <v>3810</v>
      </c>
    </row>
    <row r="626" spans="1:10" x14ac:dyDescent="0.25">
      <c r="A626">
        <v>7600017934</v>
      </c>
      <c r="B626" s="51"/>
      <c r="C626" s="51"/>
      <c r="D626" s="51"/>
      <c r="E626">
        <v>1007735</v>
      </c>
      <c r="F626" t="s">
        <v>15</v>
      </c>
      <c r="G626">
        <v>440</v>
      </c>
      <c r="H626">
        <v>5010488</v>
      </c>
      <c r="I626" t="s">
        <v>95</v>
      </c>
      <c r="J626" s="49">
        <v>3099</v>
      </c>
    </row>
    <row r="627" spans="1:10" x14ac:dyDescent="0.25">
      <c r="A627">
        <v>7600017934</v>
      </c>
      <c r="B627" s="51"/>
      <c r="C627" s="51"/>
      <c r="D627" s="51"/>
      <c r="E627">
        <v>1007735</v>
      </c>
      <c r="F627" t="s">
        <v>15</v>
      </c>
      <c r="G627">
        <v>450</v>
      </c>
      <c r="H627">
        <v>5010489</v>
      </c>
      <c r="I627" t="s">
        <v>94</v>
      </c>
      <c r="J627" s="49">
        <v>1560</v>
      </c>
    </row>
    <row r="628" spans="1:10" x14ac:dyDescent="0.25">
      <c r="A628">
        <v>7600017934</v>
      </c>
      <c r="B628" s="51"/>
      <c r="C628" s="51"/>
      <c r="D628" s="51"/>
      <c r="E628">
        <v>1007735</v>
      </c>
      <c r="F628" t="s">
        <v>15</v>
      </c>
      <c r="G628">
        <v>460</v>
      </c>
      <c r="H628">
        <v>5010501</v>
      </c>
      <c r="I628" t="s">
        <v>93</v>
      </c>
      <c r="J628" s="49">
        <v>2841</v>
      </c>
    </row>
    <row r="629" spans="1:10" x14ac:dyDescent="0.25">
      <c r="A629">
        <v>7600017934</v>
      </c>
      <c r="B629" s="51"/>
      <c r="C629" s="51"/>
      <c r="D629" s="51"/>
      <c r="E629">
        <v>1007735</v>
      </c>
      <c r="F629" t="s">
        <v>15</v>
      </c>
      <c r="G629">
        <v>470</v>
      </c>
      <c r="H629">
        <v>5010503</v>
      </c>
      <c r="I629" t="s">
        <v>92</v>
      </c>
      <c r="J629" s="49">
        <v>2320</v>
      </c>
    </row>
    <row r="630" spans="1:10" x14ac:dyDescent="0.25">
      <c r="A630">
        <v>7600017934</v>
      </c>
      <c r="B630" s="51"/>
      <c r="C630" s="51"/>
      <c r="D630" s="51"/>
      <c r="E630">
        <v>1007735</v>
      </c>
      <c r="F630" t="s">
        <v>15</v>
      </c>
      <c r="G630">
        <v>480</v>
      </c>
      <c r="H630">
        <v>5010530</v>
      </c>
      <c r="I630" t="s">
        <v>91</v>
      </c>
      <c r="J630" s="49">
        <v>23352</v>
      </c>
    </row>
    <row r="631" spans="1:10" x14ac:dyDescent="0.25">
      <c r="A631">
        <v>7600017934</v>
      </c>
      <c r="B631" s="51"/>
      <c r="C631" s="51"/>
      <c r="D631" s="51"/>
      <c r="E631">
        <v>1007735</v>
      </c>
      <c r="F631" t="s">
        <v>15</v>
      </c>
      <c r="G631">
        <v>490</v>
      </c>
      <c r="H631">
        <v>5010544</v>
      </c>
      <c r="I631" t="s">
        <v>90</v>
      </c>
      <c r="J631" s="49">
        <v>7125</v>
      </c>
    </row>
    <row r="632" spans="1:10" x14ac:dyDescent="0.25">
      <c r="A632">
        <v>7600017934</v>
      </c>
      <c r="B632" s="51"/>
      <c r="C632" s="51"/>
      <c r="D632" s="51"/>
      <c r="E632">
        <v>1007735</v>
      </c>
      <c r="F632" t="s">
        <v>15</v>
      </c>
      <c r="G632">
        <v>500</v>
      </c>
      <c r="H632">
        <v>5010545</v>
      </c>
      <c r="I632" t="s">
        <v>89</v>
      </c>
      <c r="J632" s="49">
        <v>7194</v>
      </c>
    </row>
    <row r="633" spans="1:10" x14ac:dyDescent="0.25">
      <c r="A633">
        <v>7600017934</v>
      </c>
      <c r="B633" s="51"/>
      <c r="C633" s="51"/>
      <c r="D633" s="51"/>
      <c r="E633">
        <v>1007735</v>
      </c>
      <c r="F633" t="s">
        <v>15</v>
      </c>
      <c r="G633">
        <v>510</v>
      </c>
      <c r="H633">
        <v>5010546</v>
      </c>
      <c r="I633" t="s">
        <v>88</v>
      </c>
      <c r="J633" s="49">
        <v>17482</v>
      </c>
    </row>
    <row r="634" spans="1:10" x14ac:dyDescent="0.25">
      <c r="A634">
        <v>7600017934</v>
      </c>
      <c r="B634" s="51"/>
      <c r="C634" s="51"/>
      <c r="D634" s="51"/>
      <c r="E634">
        <v>1007735</v>
      </c>
      <c r="F634" t="s">
        <v>15</v>
      </c>
      <c r="G634">
        <v>520</v>
      </c>
      <c r="H634">
        <v>5010547</v>
      </c>
      <c r="I634" t="s">
        <v>87</v>
      </c>
      <c r="J634" s="49">
        <v>9134</v>
      </c>
    </row>
    <row r="635" spans="1:10" x14ac:dyDescent="0.25">
      <c r="A635">
        <v>7600017934</v>
      </c>
      <c r="B635" s="51"/>
      <c r="C635" s="51"/>
      <c r="D635" s="51"/>
      <c r="E635">
        <v>1007735</v>
      </c>
      <c r="F635" t="s">
        <v>15</v>
      </c>
      <c r="G635">
        <v>530</v>
      </c>
      <c r="H635">
        <v>5010548</v>
      </c>
      <c r="I635" t="s">
        <v>86</v>
      </c>
      <c r="J635" s="49">
        <v>11149</v>
      </c>
    </row>
    <row r="636" spans="1:10" x14ac:dyDescent="0.25">
      <c r="A636">
        <v>7600017934</v>
      </c>
      <c r="B636" s="51"/>
      <c r="C636" s="51"/>
      <c r="D636" s="51"/>
      <c r="E636">
        <v>1007735</v>
      </c>
      <c r="F636" t="s">
        <v>15</v>
      </c>
      <c r="G636">
        <v>540</v>
      </c>
      <c r="H636">
        <v>5010549</v>
      </c>
      <c r="I636" t="s">
        <v>85</v>
      </c>
      <c r="J636" s="49">
        <v>12679</v>
      </c>
    </row>
    <row r="637" spans="1:10" x14ac:dyDescent="0.25">
      <c r="A637">
        <v>7600017934</v>
      </c>
      <c r="B637" s="51"/>
      <c r="C637" s="51"/>
      <c r="D637" s="51"/>
      <c r="E637">
        <v>1007735</v>
      </c>
      <c r="F637" t="s">
        <v>15</v>
      </c>
      <c r="G637">
        <v>550</v>
      </c>
      <c r="H637">
        <v>5010550</v>
      </c>
      <c r="I637" t="s">
        <v>84</v>
      </c>
      <c r="J637" s="49">
        <v>14364</v>
      </c>
    </row>
    <row r="638" spans="1:10" x14ac:dyDescent="0.25">
      <c r="A638">
        <v>7600017934</v>
      </c>
      <c r="B638" s="51"/>
      <c r="C638" s="51"/>
      <c r="D638" s="51"/>
      <c r="E638">
        <v>1007735</v>
      </c>
      <c r="F638" t="s">
        <v>15</v>
      </c>
      <c r="G638">
        <v>560</v>
      </c>
      <c r="H638">
        <v>5010569</v>
      </c>
      <c r="I638" t="s">
        <v>82</v>
      </c>
      <c r="J638" s="49">
        <v>1196</v>
      </c>
    </row>
    <row r="639" spans="1:10" x14ac:dyDescent="0.25">
      <c r="A639">
        <v>7600017934</v>
      </c>
      <c r="B639" s="51"/>
      <c r="C639" s="51"/>
      <c r="D639" s="51"/>
      <c r="E639">
        <v>1007735</v>
      </c>
      <c r="F639" t="s">
        <v>15</v>
      </c>
      <c r="G639">
        <v>570</v>
      </c>
      <c r="H639">
        <v>5010570</v>
      </c>
      <c r="I639" t="s">
        <v>80</v>
      </c>
      <c r="J639" s="49">
        <v>3217</v>
      </c>
    </row>
    <row r="640" spans="1:10" x14ac:dyDescent="0.25">
      <c r="A640">
        <v>7600017934</v>
      </c>
      <c r="B640" s="51"/>
      <c r="C640" s="51"/>
      <c r="D640" s="51"/>
      <c r="E640">
        <v>1007735</v>
      </c>
      <c r="F640" t="s">
        <v>15</v>
      </c>
      <c r="G640">
        <v>580</v>
      </c>
      <c r="H640">
        <v>5010571</v>
      </c>
      <c r="I640" t="s">
        <v>78</v>
      </c>
      <c r="J640" s="49">
        <v>5387</v>
      </c>
    </row>
    <row r="641" spans="1:10" x14ac:dyDescent="0.25">
      <c r="A641">
        <v>7600017934</v>
      </c>
      <c r="B641" s="51"/>
      <c r="C641" s="51"/>
      <c r="D641" s="51"/>
      <c r="E641">
        <v>1007735</v>
      </c>
      <c r="F641" t="s">
        <v>15</v>
      </c>
      <c r="G641">
        <v>590</v>
      </c>
      <c r="H641">
        <v>5010578</v>
      </c>
      <c r="I641" t="s">
        <v>77</v>
      </c>
      <c r="J641" s="49">
        <v>2960</v>
      </c>
    </row>
    <row r="642" spans="1:10" x14ac:dyDescent="0.25">
      <c r="A642">
        <v>7600017934</v>
      </c>
      <c r="B642" s="51"/>
      <c r="C642" s="51"/>
      <c r="D642" s="51"/>
      <c r="E642">
        <v>1007735</v>
      </c>
      <c r="F642" t="s">
        <v>15</v>
      </c>
      <c r="G642">
        <v>600</v>
      </c>
      <c r="H642">
        <v>5010581</v>
      </c>
      <c r="I642" t="s">
        <v>76</v>
      </c>
      <c r="J642" s="49">
        <v>5790</v>
      </c>
    </row>
    <row r="643" spans="1:10" x14ac:dyDescent="0.25">
      <c r="A643">
        <v>7600017934</v>
      </c>
      <c r="B643" s="51"/>
      <c r="C643" s="51"/>
      <c r="D643" s="51"/>
      <c r="E643">
        <v>1007735</v>
      </c>
      <c r="F643" t="s">
        <v>15</v>
      </c>
      <c r="G643">
        <v>610</v>
      </c>
      <c r="H643">
        <v>5010582</v>
      </c>
      <c r="I643" t="s">
        <v>75</v>
      </c>
      <c r="J643" s="49">
        <v>13691</v>
      </c>
    </row>
    <row r="644" spans="1:10" x14ac:dyDescent="0.25">
      <c r="A644">
        <v>7600017934</v>
      </c>
      <c r="B644" s="51"/>
      <c r="C644" s="51"/>
      <c r="D644" s="51"/>
      <c r="E644">
        <v>1007735</v>
      </c>
      <c r="F644" t="s">
        <v>15</v>
      </c>
      <c r="G644">
        <v>620</v>
      </c>
      <c r="H644">
        <v>5011220</v>
      </c>
      <c r="I644" t="s">
        <v>73</v>
      </c>
      <c r="J644" s="49">
        <v>13914</v>
      </c>
    </row>
    <row r="645" spans="1:10" x14ac:dyDescent="0.25">
      <c r="A645">
        <v>7600017934</v>
      </c>
      <c r="B645" s="51"/>
      <c r="C645" s="51"/>
      <c r="D645" s="51"/>
      <c r="E645">
        <v>1007735</v>
      </c>
      <c r="F645" t="s">
        <v>15</v>
      </c>
      <c r="G645">
        <v>630</v>
      </c>
      <c r="H645">
        <v>5013579</v>
      </c>
      <c r="I645" t="s">
        <v>72</v>
      </c>
      <c r="J645" s="49">
        <v>12843</v>
      </c>
    </row>
    <row r="646" spans="1:10" x14ac:dyDescent="0.25">
      <c r="A646">
        <v>7600017934</v>
      </c>
      <c r="B646" s="51"/>
      <c r="C646" s="51"/>
      <c r="D646" s="51"/>
      <c r="E646">
        <v>1007735</v>
      </c>
      <c r="F646" t="s">
        <v>15</v>
      </c>
      <c r="G646">
        <v>640</v>
      </c>
      <c r="H646">
        <v>5013580</v>
      </c>
      <c r="I646" t="s">
        <v>71</v>
      </c>
      <c r="J646" s="49">
        <v>1295</v>
      </c>
    </row>
    <row r="647" spans="1:10" x14ac:dyDescent="0.25">
      <c r="A647">
        <v>7600017934</v>
      </c>
      <c r="B647" s="51"/>
      <c r="C647" s="51"/>
      <c r="D647" s="51"/>
      <c r="E647">
        <v>1007735</v>
      </c>
      <c r="F647" t="s">
        <v>15</v>
      </c>
      <c r="G647">
        <v>650</v>
      </c>
      <c r="H647">
        <v>5013581</v>
      </c>
      <c r="I647" t="s">
        <v>70</v>
      </c>
      <c r="J647" s="49">
        <v>6383</v>
      </c>
    </row>
    <row r="648" spans="1:10" x14ac:dyDescent="0.25">
      <c r="A648">
        <v>7600017934</v>
      </c>
      <c r="B648" s="51"/>
      <c r="C648" s="51"/>
      <c r="D648" s="51"/>
      <c r="E648">
        <v>1007735</v>
      </c>
      <c r="F648" t="s">
        <v>15</v>
      </c>
      <c r="G648">
        <v>660</v>
      </c>
      <c r="H648">
        <v>5013582</v>
      </c>
      <c r="I648" t="s">
        <v>69</v>
      </c>
      <c r="J648" s="49">
        <v>32315</v>
      </c>
    </row>
    <row r="649" spans="1:10" x14ac:dyDescent="0.25">
      <c r="A649">
        <v>7600017934</v>
      </c>
      <c r="B649" s="51"/>
      <c r="C649" s="51"/>
      <c r="D649" s="51"/>
      <c r="E649">
        <v>1007735</v>
      </c>
      <c r="F649" t="s">
        <v>15</v>
      </c>
      <c r="G649">
        <v>670</v>
      </c>
      <c r="H649">
        <v>5013583</v>
      </c>
      <c r="I649" t="s">
        <v>68</v>
      </c>
      <c r="J649" s="49">
        <v>1293</v>
      </c>
    </row>
    <row r="650" spans="1:10" x14ac:dyDescent="0.25">
      <c r="A650">
        <v>7600017934</v>
      </c>
      <c r="B650" s="51"/>
      <c r="C650" s="51"/>
      <c r="D650" s="51"/>
      <c r="E650">
        <v>1007735</v>
      </c>
      <c r="F650" t="s">
        <v>15</v>
      </c>
      <c r="G650">
        <v>680</v>
      </c>
      <c r="H650">
        <v>5013584</v>
      </c>
      <c r="I650" t="s">
        <v>67</v>
      </c>
      <c r="J650" s="49">
        <v>6497</v>
      </c>
    </row>
    <row r="651" spans="1:10" x14ac:dyDescent="0.25">
      <c r="A651">
        <v>7600017934</v>
      </c>
      <c r="B651" s="51"/>
      <c r="C651" s="51"/>
      <c r="D651" s="51"/>
      <c r="E651">
        <v>1007735</v>
      </c>
      <c r="F651" t="s">
        <v>15</v>
      </c>
      <c r="G651">
        <v>690</v>
      </c>
      <c r="H651">
        <v>5013752</v>
      </c>
      <c r="I651" t="s">
        <v>66</v>
      </c>
      <c r="J651" s="49">
        <v>11855</v>
      </c>
    </row>
    <row r="652" spans="1:10" x14ac:dyDescent="0.25">
      <c r="A652">
        <v>7600017934</v>
      </c>
      <c r="B652" s="51"/>
      <c r="C652" s="51"/>
      <c r="D652" s="51"/>
      <c r="E652">
        <v>1007735</v>
      </c>
      <c r="F652" t="s">
        <v>15</v>
      </c>
      <c r="G652">
        <v>700</v>
      </c>
      <c r="H652">
        <v>5013753</v>
      </c>
      <c r="I652" t="s">
        <v>65</v>
      </c>
      <c r="J652" s="49">
        <v>6836</v>
      </c>
    </row>
    <row r="653" spans="1:10" x14ac:dyDescent="0.25">
      <c r="A653">
        <v>7600017934</v>
      </c>
      <c r="B653" s="51"/>
      <c r="C653" s="51"/>
      <c r="D653" s="51"/>
      <c r="E653">
        <v>1007735</v>
      </c>
      <c r="F653" t="s">
        <v>15</v>
      </c>
      <c r="G653">
        <v>710</v>
      </c>
      <c r="H653">
        <v>5013754</v>
      </c>
      <c r="I653" t="s">
        <v>64</v>
      </c>
      <c r="J653" s="49">
        <v>2958</v>
      </c>
    </row>
    <row r="654" spans="1:10" x14ac:dyDescent="0.25">
      <c r="A654">
        <v>7600017934</v>
      </c>
      <c r="B654" s="51"/>
      <c r="C654" s="51"/>
      <c r="D654" s="51"/>
      <c r="E654">
        <v>1007735</v>
      </c>
      <c r="F654" t="s">
        <v>15</v>
      </c>
      <c r="G654">
        <v>720</v>
      </c>
      <c r="H654">
        <v>5013984</v>
      </c>
      <c r="I654" t="s">
        <v>62</v>
      </c>
      <c r="J654" s="49">
        <v>13050</v>
      </c>
    </row>
    <row r="655" spans="1:10" x14ac:dyDescent="0.25">
      <c r="A655">
        <v>7600017934</v>
      </c>
      <c r="B655" s="51"/>
      <c r="C655" s="51"/>
      <c r="D655" s="51"/>
      <c r="E655">
        <v>1007735</v>
      </c>
      <c r="F655" t="s">
        <v>15</v>
      </c>
      <c r="G655">
        <v>730</v>
      </c>
      <c r="H655">
        <v>5013985</v>
      </c>
      <c r="I655" t="s">
        <v>61</v>
      </c>
      <c r="J655" s="49">
        <v>2607</v>
      </c>
    </row>
    <row r="656" spans="1:10" x14ac:dyDescent="0.25">
      <c r="A656">
        <v>7600017934</v>
      </c>
      <c r="B656" s="51"/>
      <c r="C656" s="51"/>
      <c r="D656" s="51"/>
      <c r="E656">
        <v>1007735</v>
      </c>
      <c r="F656" t="s">
        <v>15</v>
      </c>
      <c r="G656">
        <v>740</v>
      </c>
      <c r="H656">
        <v>5013986</v>
      </c>
      <c r="I656" t="s">
        <v>60</v>
      </c>
      <c r="J656" s="49">
        <v>2008</v>
      </c>
    </row>
    <row r="657" spans="1:10" x14ac:dyDescent="0.25">
      <c r="A657">
        <v>7600017934</v>
      </c>
      <c r="B657" s="51"/>
      <c r="C657" s="51"/>
      <c r="D657" s="51"/>
      <c r="E657">
        <v>1007735</v>
      </c>
      <c r="F657" t="s">
        <v>15</v>
      </c>
      <c r="G657">
        <v>750</v>
      </c>
      <c r="H657">
        <v>5014657</v>
      </c>
      <c r="I657" t="s">
        <v>59</v>
      </c>
      <c r="J657" s="49">
        <v>17750</v>
      </c>
    </row>
    <row r="658" spans="1:10" x14ac:dyDescent="0.25">
      <c r="A658">
        <v>7600017934</v>
      </c>
      <c r="B658" s="51"/>
      <c r="C658" s="51"/>
      <c r="D658" s="51"/>
      <c r="E658">
        <v>1007735</v>
      </c>
      <c r="F658" t="s">
        <v>15</v>
      </c>
      <c r="G658">
        <v>760</v>
      </c>
      <c r="H658">
        <v>5015528</v>
      </c>
      <c r="I658" t="s">
        <v>57</v>
      </c>
      <c r="J658" s="49">
        <v>1678</v>
      </c>
    </row>
    <row r="659" spans="1:10" x14ac:dyDescent="0.25">
      <c r="A659">
        <v>7600017934</v>
      </c>
      <c r="B659" s="51"/>
      <c r="C659" s="51"/>
      <c r="D659" s="51"/>
      <c r="E659">
        <v>1007735</v>
      </c>
      <c r="F659" t="s">
        <v>15</v>
      </c>
      <c r="G659">
        <v>770</v>
      </c>
      <c r="H659">
        <v>5015529</v>
      </c>
      <c r="I659" t="s">
        <v>56</v>
      </c>
      <c r="J659" s="49">
        <v>1433</v>
      </c>
    </row>
    <row r="660" spans="1:10" x14ac:dyDescent="0.25">
      <c r="A660">
        <v>7600017934</v>
      </c>
      <c r="B660" s="51"/>
      <c r="C660" s="51"/>
      <c r="D660" s="51"/>
      <c r="E660">
        <v>1007735</v>
      </c>
      <c r="F660" t="s">
        <v>15</v>
      </c>
      <c r="G660">
        <v>780</v>
      </c>
      <c r="H660">
        <v>5015530</v>
      </c>
      <c r="I660" t="s">
        <v>55</v>
      </c>
      <c r="J660" s="49">
        <v>1103</v>
      </c>
    </row>
    <row r="661" spans="1:10" x14ac:dyDescent="0.25">
      <c r="A661">
        <v>7600017934</v>
      </c>
      <c r="B661" s="51"/>
      <c r="C661" s="51"/>
      <c r="D661" s="51"/>
      <c r="E661">
        <v>1007735</v>
      </c>
      <c r="F661" t="s">
        <v>15</v>
      </c>
      <c r="G661">
        <v>790</v>
      </c>
      <c r="H661">
        <v>5015531</v>
      </c>
      <c r="I661" t="s">
        <v>54</v>
      </c>
      <c r="J661" s="49">
        <v>872</v>
      </c>
    </row>
    <row r="662" spans="1:10" x14ac:dyDescent="0.25">
      <c r="A662">
        <v>7600017934</v>
      </c>
      <c r="B662" s="51"/>
      <c r="C662" s="51"/>
      <c r="D662" s="51"/>
      <c r="E662">
        <v>1007735</v>
      </c>
      <c r="F662" t="s">
        <v>15</v>
      </c>
      <c r="G662">
        <v>800</v>
      </c>
      <c r="H662">
        <v>5022604</v>
      </c>
      <c r="I662" t="s">
        <v>49</v>
      </c>
      <c r="J662" s="49">
        <v>348</v>
      </c>
    </row>
    <row r="663" spans="1:10" x14ac:dyDescent="0.25">
      <c r="A663">
        <v>7600017934</v>
      </c>
      <c r="B663" s="51"/>
      <c r="C663" s="51"/>
      <c r="D663" s="51"/>
      <c r="E663">
        <v>1007735</v>
      </c>
      <c r="F663" t="s">
        <v>15</v>
      </c>
      <c r="G663">
        <v>810</v>
      </c>
      <c r="H663">
        <v>5022603</v>
      </c>
      <c r="I663" t="s">
        <v>50</v>
      </c>
      <c r="J663" s="49">
        <v>327</v>
      </c>
    </row>
    <row r="664" spans="1:10" x14ac:dyDescent="0.25">
      <c r="A664">
        <v>7600017934</v>
      </c>
      <c r="B664" s="51"/>
      <c r="C664" s="51"/>
      <c r="D664" s="51"/>
      <c r="E664">
        <v>1007735</v>
      </c>
      <c r="F664" t="s">
        <v>15</v>
      </c>
      <c r="G664">
        <v>820</v>
      </c>
      <c r="H664">
        <v>5022602</v>
      </c>
      <c r="I664" t="s">
        <v>51</v>
      </c>
      <c r="J664" s="49">
        <v>132</v>
      </c>
    </row>
    <row r="665" spans="1:10" x14ac:dyDescent="0.25">
      <c r="A665">
        <v>7600017934</v>
      </c>
      <c r="B665" s="51"/>
      <c r="C665" s="51"/>
      <c r="D665" s="51"/>
      <c r="E665">
        <v>1007735</v>
      </c>
      <c r="F665" t="s">
        <v>15</v>
      </c>
      <c r="G665">
        <v>830</v>
      </c>
      <c r="H665">
        <v>5005586</v>
      </c>
      <c r="I665" t="s">
        <v>231</v>
      </c>
      <c r="J665" s="49">
        <v>1</v>
      </c>
    </row>
    <row r="666" spans="1:10" x14ac:dyDescent="0.25">
      <c r="A666">
        <v>7600017937</v>
      </c>
      <c r="B666" s="51"/>
      <c r="C666" s="51"/>
      <c r="D666" s="51"/>
      <c r="E666">
        <v>1013755</v>
      </c>
      <c r="F666" t="s">
        <v>13</v>
      </c>
      <c r="G666">
        <v>10</v>
      </c>
      <c r="H666">
        <v>5035295</v>
      </c>
      <c r="I666" t="s">
        <v>45</v>
      </c>
      <c r="J666" s="49">
        <v>38862</v>
      </c>
    </row>
    <row r="667" spans="1:10" x14ac:dyDescent="0.25">
      <c r="A667">
        <v>7600017937</v>
      </c>
      <c r="B667" s="51"/>
      <c r="C667" s="51"/>
      <c r="D667" s="51"/>
      <c r="E667">
        <v>1013755</v>
      </c>
      <c r="F667" t="s">
        <v>13</v>
      </c>
      <c r="G667">
        <v>20</v>
      </c>
      <c r="H667">
        <v>5006962</v>
      </c>
      <c r="I667" t="s">
        <v>139</v>
      </c>
      <c r="J667" s="50">
        <v>500</v>
      </c>
    </row>
    <row r="668" spans="1:10" x14ac:dyDescent="0.25">
      <c r="A668">
        <v>7600017937</v>
      </c>
      <c r="B668" s="51"/>
      <c r="C668" s="51"/>
      <c r="D668" s="51"/>
      <c r="E668">
        <v>1013755</v>
      </c>
      <c r="F668" t="s">
        <v>13</v>
      </c>
      <c r="G668">
        <v>30</v>
      </c>
      <c r="H668">
        <v>5006964</v>
      </c>
      <c r="I668" t="s">
        <v>138</v>
      </c>
      <c r="J668" s="49">
        <v>1350</v>
      </c>
    </row>
    <row r="669" spans="1:10" x14ac:dyDescent="0.25">
      <c r="A669">
        <v>7600017937</v>
      </c>
      <c r="B669" s="51"/>
      <c r="C669" s="51"/>
      <c r="D669" s="51"/>
      <c r="E669">
        <v>1013755</v>
      </c>
      <c r="F669" t="s">
        <v>13</v>
      </c>
      <c r="G669">
        <v>40</v>
      </c>
      <c r="H669">
        <v>5007007</v>
      </c>
      <c r="I669" t="s">
        <v>137</v>
      </c>
      <c r="J669" s="50">
        <v>0.4</v>
      </c>
    </row>
    <row r="670" spans="1:10" x14ac:dyDescent="0.25">
      <c r="A670">
        <v>7600017937</v>
      </c>
      <c r="B670" s="51"/>
      <c r="C670" s="51"/>
      <c r="D670" s="51"/>
      <c r="E670">
        <v>1013755</v>
      </c>
      <c r="F670" t="s">
        <v>13</v>
      </c>
      <c r="G670">
        <v>50</v>
      </c>
      <c r="H670">
        <v>5007020</v>
      </c>
      <c r="I670" t="s">
        <v>136</v>
      </c>
      <c r="J670" s="50">
        <v>553</v>
      </c>
    </row>
    <row r="671" spans="1:10" x14ac:dyDescent="0.25">
      <c r="A671">
        <v>7600017937</v>
      </c>
      <c r="B671" s="51"/>
      <c r="C671" s="51"/>
      <c r="D671" s="51"/>
      <c r="E671">
        <v>1013755</v>
      </c>
      <c r="F671" t="s">
        <v>13</v>
      </c>
      <c r="G671">
        <v>60</v>
      </c>
      <c r="H671">
        <v>5007021</v>
      </c>
      <c r="I671" t="s">
        <v>135</v>
      </c>
      <c r="J671" s="49">
        <v>1202</v>
      </c>
    </row>
    <row r="672" spans="1:10" x14ac:dyDescent="0.25">
      <c r="A672">
        <v>7600017937</v>
      </c>
      <c r="B672" s="51"/>
      <c r="C672" s="51"/>
      <c r="D672" s="51"/>
      <c r="E672">
        <v>1013755</v>
      </c>
      <c r="F672" t="s">
        <v>13</v>
      </c>
      <c r="G672">
        <v>70</v>
      </c>
      <c r="H672">
        <v>5007022</v>
      </c>
      <c r="I672" t="s">
        <v>134</v>
      </c>
      <c r="J672" s="49">
        <v>4223</v>
      </c>
    </row>
    <row r="673" spans="1:10" x14ac:dyDescent="0.25">
      <c r="A673">
        <v>7600017937</v>
      </c>
      <c r="B673" s="51"/>
      <c r="C673" s="51"/>
      <c r="D673" s="51"/>
      <c r="E673">
        <v>1013755</v>
      </c>
      <c r="F673" t="s">
        <v>13</v>
      </c>
      <c r="G673">
        <v>80</v>
      </c>
      <c r="H673">
        <v>5007025</v>
      </c>
      <c r="I673" t="s">
        <v>133</v>
      </c>
      <c r="J673" s="50">
        <v>0.75</v>
      </c>
    </row>
    <row r="674" spans="1:10" x14ac:dyDescent="0.25">
      <c r="A674">
        <v>7600017937</v>
      </c>
      <c r="B674" s="51"/>
      <c r="C674" s="51"/>
      <c r="D674" s="51"/>
      <c r="E674">
        <v>1013755</v>
      </c>
      <c r="F674" t="s">
        <v>13</v>
      </c>
      <c r="G674">
        <v>90</v>
      </c>
      <c r="H674">
        <v>5007031</v>
      </c>
      <c r="I674" t="s">
        <v>132</v>
      </c>
      <c r="J674" s="50">
        <v>0.7</v>
      </c>
    </row>
    <row r="675" spans="1:10" x14ac:dyDescent="0.25">
      <c r="A675">
        <v>7600017937</v>
      </c>
      <c r="B675" s="51"/>
      <c r="C675" s="51"/>
      <c r="D675" s="51"/>
      <c r="E675">
        <v>1013755</v>
      </c>
      <c r="F675" t="s">
        <v>13</v>
      </c>
      <c r="G675">
        <v>100</v>
      </c>
      <c r="H675">
        <v>5020372</v>
      </c>
      <c r="I675" t="s">
        <v>6</v>
      </c>
      <c r="J675" s="50">
        <v>1</v>
      </c>
    </row>
    <row r="676" spans="1:10" x14ac:dyDescent="0.25">
      <c r="A676">
        <v>7600017937</v>
      </c>
      <c r="B676" s="51"/>
      <c r="C676" s="51"/>
      <c r="D676" s="51"/>
      <c r="E676">
        <v>1013755</v>
      </c>
      <c r="F676" t="s">
        <v>13</v>
      </c>
      <c r="G676">
        <v>110</v>
      </c>
      <c r="H676">
        <v>5007436</v>
      </c>
      <c r="I676" t="s">
        <v>131</v>
      </c>
      <c r="J676" s="50">
        <v>938</v>
      </c>
    </row>
    <row r="677" spans="1:10" x14ac:dyDescent="0.25">
      <c r="A677">
        <v>7600017937</v>
      </c>
      <c r="B677" s="51"/>
      <c r="C677" s="51"/>
      <c r="D677" s="51"/>
      <c r="E677">
        <v>1013755</v>
      </c>
      <c r="F677" t="s">
        <v>13</v>
      </c>
      <c r="G677">
        <v>120</v>
      </c>
      <c r="H677">
        <v>5007437</v>
      </c>
      <c r="I677" t="s">
        <v>130</v>
      </c>
      <c r="J677" s="50">
        <v>486</v>
      </c>
    </row>
    <row r="678" spans="1:10" x14ac:dyDescent="0.25">
      <c r="A678">
        <v>7600017937</v>
      </c>
      <c r="B678" s="51"/>
      <c r="C678" s="51"/>
      <c r="D678" s="51"/>
      <c r="E678">
        <v>1013755</v>
      </c>
      <c r="F678" t="s">
        <v>13</v>
      </c>
      <c r="G678">
        <v>130</v>
      </c>
      <c r="H678">
        <v>5007438</v>
      </c>
      <c r="I678" t="s">
        <v>129</v>
      </c>
      <c r="J678" s="49">
        <v>15078</v>
      </c>
    </row>
    <row r="679" spans="1:10" x14ac:dyDescent="0.25">
      <c r="A679">
        <v>7600017937</v>
      </c>
      <c r="B679" s="51"/>
      <c r="C679" s="51"/>
      <c r="D679" s="51"/>
      <c r="E679">
        <v>1013755</v>
      </c>
      <c r="F679" t="s">
        <v>13</v>
      </c>
      <c r="G679">
        <v>140</v>
      </c>
      <c r="H679">
        <v>5022605</v>
      </c>
      <c r="I679" t="s">
        <v>47</v>
      </c>
      <c r="J679" s="49">
        <v>1112</v>
      </c>
    </row>
    <row r="680" spans="1:10" x14ac:dyDescent="0.25">
      <c r="A680">
        <v>7600017937</v>
      </c>
      <c r="B680" s="51"/>
      <c r="C680" s="51"/>
      <c r="D680" s="51"/>
      <c r="E680">
        <v>1013755</v>
      </c>
      <c r="F680" t="s">
        <v>13</v>
      </c>
      <c r="G680">
        <v>150</v>
      </c>
      <c r="H680">
        <v>5007936</v>
      </c>
      <c r="I680" t="s">
        <v>128</v>
      </c>
      <c r="J680" s="50">
        <v>666</v>
      </c>
    </row>
    <row r="681" spans="1:10" x14ac:dyDescent="0.25">
      <c r="A681">
        <v>7600017937</v>
      </c>
      <c r="B681" s="51"/>
      <c r="C681" s="51"/>
      <c r="D681" s="51"/>
      <c r="E681">
        <v>1013755</v>
      </c>
      <c r="F681" t="s">
        <v>13</v>
      </c>
      <c r="G681">
        <v>160</v>
      </c>
      <c r="H681">
        <v>5007938</v>
      </c>
      <c r="I681" t="s">
        <v>127</v>
      </c>
      <c r="J681" s="50">
        <v>288</v>
      </c>
    </row>
    <row r="682" spans="1:10" x14ac:dyDescent="0.25">
      <c r="A682">
        <v>7600017937</v>
      </c>
      <c r="B682" s="51"/>
      <c r="C682" s="51"/>
      <c r="D682" s="51"/>
      <c r="E682">
        <v>1013755</v>
      </c>
      <c r="F682" t="s">
        <v>13</v>
      </c>
      <c r="G682">
        <v>170</v>
      </c>
      <c r="H682">
        <v>5007939</v>
      </c>
      <c r="I682" t="s">
        <v>126</v>
      </c>
      <c r="J682" s="50">
        <v>386</v>
      </c>
    </row>
    <row r="683" spans="1:10" x14ac:dyDescent="0.25">
      <c r="A683">
        <v>7600017937</v>
      </c>
      <c r="B683" s="51"/>
      <c r="C683" s="51"/>
      <c r="D683" s="51"/>
      <c r="E683">
        <v>1013755</v>
      </c>
      <c r="F683" t="s">
        <v>13</v>
      </c>
      <c r="G683">
        <v>180</v>
      </c>
      <c r="H683">
        <v>5007940</v>
      </c>
      <c r="I683" t="s">
        <v>125</v>
      </c>
      <c r="J683" s="50">
        <v>477</v>
      </c>
    </row>
    <row r="684" spans="1:10" x14ac:dyDescent="0.25">
      <c r="A684">
        <v>7600017937</v>
      </c>
      <c r="B684" s="51"/>
      <c r="C684" s="51"/>
      <c r="D684" s="51"/>
      <c r="E684">
        <v>1013755</v>
      </c>
      <c r="F684" t="s">
        <v>13</v>
      </c>
      <c r="G684">
        <v>190</v>
      </c>
      <c r="H684">
        <v>5022744</v>
      </c>
      <c r="I684" t="s">
        <v>52</v>
      </c>
      <c r="J684" s="50">
        <v>978</v>
      </c>
    </row>
    <row r="685" spans="1:10" x14ac:dyDescent="0.25">
      <c r="A685">
        <v>7600017937</v>
      </c>
      <c r="B685" s="51"/>
      <c r="C685" s="51"/>
      <c r="D685" s="51"/>
      <c r="E685">
        <v>1013755</v>
      </c>
      <c r="F685" t="s">
        <v>13</v>
      </c>
      <c r="G685">
        <v>200</v>
      </c>
      <c r="H685">
        <v>5035294</v>
      </c>
      <c r="I685" t="s">
        <v>44</v>
      </c>
      <c r="J685" s="49">
        <v>29894</v>
      </c>
    </row>
    <row r="686" spans="1:10" x14ac:dyDescent="0.25">
      <c r="A686">
        <v>7600017937</v>
      </c>
      <c r="B686" s="51"/>
      <c r="C686" s="51"/>
      <c r="D686" s="51"/>
      <c r="E686">
        <v>1013755</v>
      </c>
      <c r="F686" t="s">
        <v>13</v>
      </c>
      <c r="G686">
        <v>210</v>
      </c>
      <c r="H686">
        <v>5022743</v>
      </c>
      <c r="I686" t="s">
        <v>53</v>
      </c>
      <c r="J686" s="50">
        <v>746</v>
      </c>
    </row>
    <row r="687" spans="1:10" x14ac:dyDescent="0.25">
      <c r="A687">
        <v>7600017937</v>
      </c>
      <c r="B687" s="51"/>
      <c r="C687" s="51"/>
      <c r="D687" s="51"/>
      <c r="E687">
        <v>1013755</v>
      </c>
      <c r="F687" t="s">
        <v>13</v>
      </c>
      <c r="G687">
        <v>220</v>
      </c>
      <c r="H687">
        <v>5008280</v>
      </c>
      <c r="I687" t="s">
        <v>123</v>
      </c>
      <c r="J687" s="50">
        <v>650</v>
      </c>
    </row>
    <row r="688" spans="1:10" x14ac:dyDescent="0.25">
      <c r="A688">
        <v>7600017937</v>
      </c>
      <c r="B688" s="51"/>
      <c r="C688" s="51"/>
      <c r="D688" s="51"/>
      <c r="E688">
        <v>1013755</v>
      </c>
      <c r="F688" t="s">
        <v>13</v>
      </c>
      <c r="G688">
        <v>230</v>
      </c>
      <c r="H688">
        <v>5008281</v>
      </c>
      <c r="I688" t="s">
        <v>122</v>
      </c>
      <c r="J688" s="49">
        <v>1266</v>
      </c>
    </row>
    <row r="689" spans="1:10" x14ac:dyDescent="0.25">
      <c r="A689">
        <v>7600017937</v>
      </c>
      <c r="B689" s="51"/>
      <c r="C689" s="51"/>
      <c r="D689" s="51"/>
      <c r="E689">
        <v>1013755</v>
      </c>
      <c r="F689" t="s">
        <v>13</v>
      </c>
      <c r="G689">
        <v>240</v>
      </c>
      <c r="H689">
        <v>5008282</v>
      </c>
      <c r="I689" t="s">
        <v>121</v>
      </c>
      <c r="J689" s="50">
        <v>267</v>
      </c>
    </row>
    <row r="690" spans="1:10" x14ac:dyDescent="0.25">
      <c r="A690">
        <v>7600017937</v>
      </c>
      <c r="B690" s="51"/>
      <c r="C690" s="51"/>
      <c r="D690" s="51"/>
      <c r="E690">
        <v>1013755</v>
      </c>
      <c r="F690" t="s">
        <v>13</v>
      </c>
      <c r="G690">
        <v>250</v>
      </c>
      <c r="H690">
        <v>5008283</v>
      </c>
      <c r="I690" t="s">
        <v>120</v>
      </c>
      <c r="J690" s="50">
        <v>133</v>
      </c>
    </row>
    <row r="691" spans="1:10" x14ac:dyDescent="0.25">
      <c r="A691">
        <v>7600017937</v>
      </c>
      <c r="B691" s="51"/>
      <c r="C691" s="51"/>
      <c r="D691" s="51"/>
      <c r="E691">
        <v>1013755</v>
      </c>
      <c r="F691" t="s">
        <v>13</v>
      </c>
      <c r="G691">
        <v>260</v>
      </c>
      <c r="H691">
        <v>5008284</v>
      </c>
      <c r="I691" t="s">
        <v>119</v>
      </c>
      <c r="J691" s="50">
        <v>267</v>
      </c>
    </row>
    <row r="692" spans="1:10" x14ac:dyDescent="0.25">
      <c r="A692">
        <v>7600017937</v>
      </c>
      <c r="B692" s="51"/>
      <c r="C692" s="51"/>
      <c r="D692" s="51"/>
      <c r="E692">
        <v>1013755</v>
      </c>
      <c r="F692" t="s">
        <v>13</v>
      </c>
      <c r="G692">
        <v>270</v>
      </c>
      <c r="H692">
        <v>5008285</v>
      </c>
      <c r="I692" t="s">
        <v>118</v>
      </c>
      <c r="J692" s="50">
        <v>199</v>
      </c>
    </row>
    <row r="693" spans="1:10" x14ac:dyDescent="0.25">
      <c r="A693">
        <v>7600017937</v>
      </c>
      <c r="B693" s="51"/>
      <c r="C693" s="51"/>
      <c r="D693" s="51"/>
      <c r="E693">
        <v>1013755</v>
      </c>
      <c r="F693" t="s">
        <v>13</v>
      </c>
      <c r="G693">
        <v>280</v>
      </c>
      <c r="H693">
        <v>5008286</v>
      </c>
      <c r="I693" t="s">
        <v>117</v>
      </c>
      <c r="J693" s="50">
        <v>290</v>
      </c>
    </row>
    <row r="694" spans="1:10" x14ac:dyDescent="0.25">
      <c r="A694">
        <v>7600017937</v>
      </c>
      <c r="B694" s="51"/>
      <c r="C694" s="51"/>
      <c r="D694" s="51"/>
      <c r="E694">
        <v>1013755</v>
      </c>
      <c r="F694" t="s">
        <v>13</v>
      </c>
      <c r="G694">
        <v>290</v>
      </c>
      <c r="H694">
        <v>5008287</v>
      </c>
      <c r="I694" t="s">
        <v>116</v>
      </c>
      <c r="J694" s="50">
        <v>100</v>
      </c>
    </row>
    <row r="695" spans="1:10" x14ac:dyDescent="0.25">
      <c r="A695">
        <v>7600017937</v>
      </c>
      <c r="B695" s="51"/>
      <c r="C695" s="51"/>
      <c r="D695" s="51"/>
      <c r="E695">
        <v>1013755</v>
      </c>
      <c r="F695" t="s">
        <v>13</v>
      </c>
      <c r="G695">
        <v>300</v>
      </c>
      <c r="H695">
        <v>5008288</v>
      </c>
      <c r="I695" t="s">
        <v>115</v>
      </c>
      <c r="J695" s="49">
        <v>3241</v>
      </c>
    </row>
    <row r="696" spans="1:10" x14ac:dyDescent="0.25">
      <c r="A696">
        <v>7600017937</v>
      </c>
      <c r="B696" s="51"/>
      <c r="C696" s="51"/>
      <c r="D696" s="51"/>
      <c r="E696">
        <v>1013755</v>
      </c>
      <c r="F696" t="s">
        <v>13</v>
      </c>
      <c r="G696">
        <v>310</v>
      </c>
      <c r="H696">
        <v>5009028</v>
      </c>
      <c r="I696" t="s">
        <v>114</v>
      </c>
      <c r="J696" s="49">
        <v>1682</v>
      </c>
    </row>
    <row r="697" spans="1:10" x14ac:dyDescent="0.25">
      <c r="A697">
        <v>7600017937</v>
      </c>
      <c r="B697" s="51"/>
      <c r="C697" s="51"/>
      <c r="D697" s="51"/>
      <c r="E697">
        <v>1013755</v>
      </c>
      <c r="F697" t="s">
        <v>13</v>
      </c>
      <c r="G697">
        <v>320</v>
      </c>
      <c r="H697">
        <v>5009043</v>
      </c>
      <c r="I697" t="s">
        <v>113</v>
      </c>
      <c r="J697" s="49">
        <v>3042</v>
      </c>
    </row>
    <row r="698" spans="1:10" x14ac:dyDescent="0.25">
      <c r="A698">
        <v>7600017937</v>
      </c>
      <c r="B698" s="51"/>
      <c r="C698" s="51"/>
      <c r="D698" s="51"/>
      <c r="E698">
        <v>1013755</v>
      </c>
      <c r="F698" t="s">
        <v>13</v>
      </c>
      <c r="G698">
        <v>330</v>
      </c>
      <c r="H698">
        <v>5009050</v>
      </c>
      <c r="I698" t="s">
        <v>112</v>
      </c>
      <c r="J698" s="49">
        <v>2894</v>
      </c>
    </row>
    <row r="699" spans="1:10" x14ac:dyDescent="0.25">
      <c r="A699">
        <v>7600017937</v>
      </c>
      <c r="B699" s="51"/>
      <c r="C699" s="51"/>
      <c r="D699" s="51"/>
      <c r="E699">
        <v>1013755</v>
      </c>
      <c r="F699" t="s">
        <v>13</v>
      </c>
      <c r="G699">
        <v>340</v>
      </c>
      <c r="H699">
        <v>5009152</v>
      </c>
      <c r="I699" t="s">
        <v>109</v>
      </c>
      <c r="J699" s="49">
        <v>2892</v>
      </c>
    </row>
    <row r="700" spans="1:10" x14ac:dyDescent="0.25">
      <c r="A700">
        <v>7600017937</v>
      </c>
      <c r="B700" s="51"/>
      <c r="C700" s="51"/>
      <c r="D700" s="51"/>
      <c r="E700">
        <v>1013755</v>
      </c>
      <c r="F700" t="s">
        <v>13</v>
      </c>
      <c r="G700">
        <v>350</v>
      </c>
      <c r="H700">
        <v>5009222</v>
      </c>
      <c r="I700" t="s">
        <v>108</v>
      </c>
      <c r="J700" s="50">
        <v>954</v>
      </c>
    </row>
    <row r="701" spans="1:10" x14ac:dyDescent="0.25">
      <c r="A701">
        <v>7600017937</v>
      </c>
      <c r="B701" s="51"/>
      <c r="C701" s="51"/>
      <c r="D701" s="51"/>
      <c r="E701">
        <v>1013755</v>
      </c>
      <c r="F701" t="s">
        <v>13</v>
      </c>
      <c r="G701">
        <v>360</v>
      </c>
      <c r="H701">
        <v>5010334</v>
      </c>
      <c r="I701" t="s">
        <v>106</v>
      </c>
      <c r="J701" s="49">
        <v>7468</v>
      </c>
    </row>
    <row r="702" spans="1:10" x14ac:dyDescent="0.25">
      <c r="A702">
        <v>7600017937</v>
      </c>
      <c r="B702" s="51"/>
      <c r="C702" s="51"/>
      <c r="D702" s="51"/>
      <c r="E702">
        <v>1013755</v>
      </c>
      <c r="F702" t="s">
        <v>13</v>
      </c>
      <c r="G702">
        <v>370</v>
      </c>
      <c r="H702">
        <v>5010335</v>
      </c>
      <c r="I702" t="s">
        <v>102</v>
      </c>
      <c r="J702" s="49">
        <v>5110</v>
      </c>
    </row>
    <row r="703" spans="1:10" x14ac:dyDescent="0.25">
      <c r="A703">
        <v>7600017937</v>
      </c>
      <c r="B703" s="51"/>
      <c r="C703" s="51"/>
      <c r="D703" s="51"/>
      <c r="E703">
        <v>1013755</v>
      </c>
      <c r="F703" t="s">
        <v>13</v>
      </c>
      <c r="G703">
        <v>380</v>
      </c>
      <c r="H703">
        <v>5010336</v>
      </c>
      <c r="I703" t="s">
        <v>101</v>
      </c>
      <c r="J703" s="49">
        <v>3179</v>
      </c>
    </row>
    <row r="704" spans="1:10" x14ac:dyDescent="0.25">
      <c r="A704">
        <v>7600017937</v>
      </c>
      <c r="B704" s="51"/>
      <c r="C704" s="51"/>
      <c r="D704" s="51"/>
      <c r="E704">
        <v>1013755</v>
      </c>
      <c r="F704" t="s">
        <v>13</v>
      </c>
      <c r="G704">
        <v>390</v>
      </c>
      <c r="H704">
        <v>5010337</v>
      </c>
      <c r="I704" t="s">
        <v>100</v>
      </c>
      <c r="J704" s="49">
        <v>2444</v>
      </c>
    </row>
    <row r="705" spans="1:10" x14ac:dyDescent="0.25">
      <c r="A705">
        <v>7600017937</v>
      </c>
      <c r="B705" s="51"/>
      <c r="C705" s="51"/>
      <c r="D705" s="51"/>
      <c r="E705">
        <v>1013755</v>
      </c>
      <c r="F705" t="s">
        <v>13</v>
      </c>
      <c r="G705">
        <v>400</v>
      </c>
      <c r="H705">
        <v>5010338</v>
      </c>
      <c r="I705" t="s">
        <v>99</v>
      </c>
      <c r="J705" s="49">
        <v>1947</v>
      </c>
    </row>
    <row r="706" spans="1:10" x14ac:dyDescent="0.25">
      <c r="A706">
        <v>7600017937</v>
      </c>
      <c r="B706" s="51"/>
      <c r="C706" s="51"/>
      <c r="D706" s="51"/>
      <c r="E706">
        <v>1013755</v>
      </c>
      <c r="F706" t="s">
        <v>13</v>
      </c>
      <c r="G706">
        <v>410</v>
      </c>
      <c r="H706">
        <v>5010340</v>
      </c>
      <c r="I706" t="s">
        <v>98</v>
      </c>
      <c r="J706" s="49">
        <v>8372</v>
      </c>
    </row>
    <row r="707" spans="1:10" x14ac:dyDescent="0.25">
      <c r="A707">
        <v>7600017937</v>
      </c>
      <c r="B707" s="51"/>
      <c r="C707" s="51"/>
      <c r="D707" s="51"/>
      <c r="E707">
        <v>1013755</v>
      </c>
      <c r="F707" t="s">
        <v>13</v>
      </c>
      <c r="G707">
        <v>420</v>
      </c>
      <c r="H707">
        <v>5010341</v>
      </c>
      <c r="I707" t="s">
        <v>97</v>
      </c>
      <c r="J707" s="49">
        <v>3969</v>
      </c>
    </row>
    <row r="708" spans="1:10" x14ac:dyDescent="0.25">
      <c r="A708">
        <v>7600017937</v>
      </c>
      <c r="B708" s="51"/>
      <c r="C708" s="51"/>
      <c r="D708" s="51"/>
      <c r="E708">
        <v>1013755</v>
      </c>
      <c r="F708" t="s">
        <v>13</v>
      </c>
      <c r="G708">
        <v>430</v>
      </c>
      <c r="H708">
        <v>5010476</v>
      </c>
      <c r="I708" t="s">
        <v>96</v>
      </c>
      <c r="J708" s="49">
        <v>3810</v>
      </c>
    </row>
    <row r="709" spans="1:10" x14ac:dyDescent="0.25">
      <c r="A709">
        <v>7600017937</v>
      </c>
      <c r="B709" s="51"/>
      <c r="C709" s="51"/>
      <c r="D709" s="51"/>
      <c r="E709">
        <v>1013755</v>
      </c>
      <c r="F709" t="s">
        <v>13</v>
      </c>
      <c r="G709">
        <v>440</v>
      </c>
      <c r="H709">
        <v>5010488</v>
      </c>
      <c r="I709" t="s">
        <v>95</v>
      </c>
      <c r="J709" s="49">
        <v>3099</v>
      </c>
    </row>
    <row r="710" spans="1:10" x14ac:dyDescent="0.25">
      <c r="A710">
        <v>7600017937</v>
      </c>
      <c r="B710" s="51"/>
      <c r="C710" s="51"/>
      <c r="D710" s="51"/>
      <c r="E710">
        <v>1013755</v>
      </c>
      <c r="F710" t="s">
        <v>13</v>
      </c>
      <c r="G710">
        <v>450</v>
      </c>
      <c r="H710">
        <v>5010489</v>
      </c>
      <c r="I710" t="s">
        <v>94</v>
      </c>
      <c r="J710" s="49">
        <v>1560</v>
      </c>
    </row>
    <row r="711" spans="1:10" x14ac:dyDescent="0.25">
      <c r="A711">
        <v>7600017937</v>
      </c>
      <c r="B711" s="51"/>
      <c r="C711" s="51"/>
      <c r="D711" s="51"/>
      <c r="E711">
        <v>1013755</v>
      </c>
      <c r="F711" t="s">
        <v>13</v>
      </c>
      <c r="G711">
        <v>460</v>
      </c>
      <c r="H711">
        <v>5010501</v>
      </c>
      <c r="I711" t="s">
        <v>93</v>
      </c>
      <c r="J711" s="49">
        <v>2841</v>
      </c>
    </row>
    <row r="712" spans="1:10" x14ac:dyDescent="0.25">
      <c r="A712">
        <v>7600017937</v>
      </c>
      <c r="B712" s="51"/>
      <c r="C712" s="51"/>
      <c r="D712" s="51"/>
      <c r="E712">
        <v>1013755</v>
      </c>
      <c r="F712" t="s">
        <v>13</v>
      </c>
      <c r="G712">
        <v>470</v>
      </c>
      <c r="H712">
        <v>5010503</v>
      </c>
      <c r="I712" t="s">
        <v>92</v>
      </c>
      <c r="J712" s="49">
        <v>2320</v>
      </c>
    </row>
    <row r="713" spans="1:10" x14ac:dyDescent="0.25">
      <c r="A713">
        <v>7600017937</v>
      </c>
      <c r="B713" s="51"/>
      <c r="C713" s="51"/>
      <c r="D713" s="51"/>
      <c r="E713">
        <v>1013755</v>
      </c>
      <c r="F713" t="s">
        <v>13</v>
      </c>
      <c r="G713">
        <v>480</v>
      </c>
      <c r="H713">
        <v>5010530</v>
      </c>
      <c r="I713" t="s">
        <v>91</v>
      </c>
      <c r="J713" s="49">
        <v>23352</v>
      </c>
    </row>
    <row r="714" spans="1:10" x14ac:dyDescent="0.25">
      <c r="A714">
        <v>7600017937</v>
      </c>
      <c r="B714" s="51"/>
      <c r="C714" s="51"/>
      <c r="D714" s="51"/>
      <c r="E714">
        <v>1013755</v>
      </c>
      <c r="F714" t="s">
        <v>13</v>
      </c>
      <c r="G714">
        <v>490</v>
      </c>
      <c r="H714">
        <v>5010544</v>
      </c>
      <c r="I714" t="s">
        <v>90</v>
      </c>
      <c r="J714" s="49">
        <v>7125</v>
      </c>
    </row>
    <row r="715" spans="1:10" x14ac:dyDescent="0.25">
      <c r="A715">
        <v>7600017937</v>
      </c>
      <c r="B715" s="51"/>
      <c r="C715" s="51"/>
      <c r="D715" s="51"/>
      <c r="E715">
        <v>1013755</v>
      </c>
      <c r="F715" t="s">
        <v>13</v>
      </c>
      <c r="G715">
        <v>500</v>
      </c>
      <c r="H715">
        <v>5010545</v>
      </c>
      <c r="I715" t="s">
        <v>89</v>
      </c>
      <c r="J715" s="49">
        <v>7194</v>
      </c>
    </row>
    <row r="716" spans="1:10" x14ac:dyDescent="0.25">
      <c r="A716">
        <v>7600017937</v>
      </c>
      <c r="B716" s="51"/>
      <c r="C716" s="51"/>
      <c r="D716" s="51"/>
      <c r="E716">
        <v>1013755</v>
      </c>
      <c r="F716" t="s">
        <v>13</v>
      </c>
      <c r="G716">
        <v>510</v>
      </c>
      <c r="H716">
        <v>5010546</v>
      </c>
      <c r="I716" t="s">
        <v>88</v>
      </c>
      <c r="J716" s="49">
        <v>17482</v>
      </c>
    </row>
    <row r="717" spans="1:10" x14ac:dyDescent="0.25">
      <c r="A717">
        <v>7600017937</v>
      </c>
      <c r="B717" s="51"/>
      <c r="C717" s="51"/>
      <c r="D717" s="51"/>
      <c r="E717">
        <v>1013755</v>
      </c>
      <c r="F717" t="s">
        <v>13</v>
      </c>
      <c r="G717">
        <v>520</v>
      </c>
      <c r="H717">
        <v>5010547</v>
      </c>
      <c r="I717" t="s">
        <v>87</v>
      </c>
      <c r="J717" s="49">
        <v>9134</v>
      </c>
    </row>
    <row r="718" spans="1:10" x14ac:dyDescent="0.25">
      <c r="A718">
        <v>7600017937</v>
      </c>
      <c r="B718" s="51"/>
      <c r="C718" s="51"/>
      <c r="D718" s="51"/>
      <c r="E718">
        <v>1013755</v>
      </c>
      <c r="F718" t="s">
        <v>13</v>
      </c>
      <c r="G718">
        <v>530</v>
      </c>
      <c r="H718">
        <v>5010548</v>
      </c>
      <c r="I718" t="s">
        <v>86</v>
      </c>
      <c r="J718" s="49">
        <v>11149</v>
      </c>
    </row>
    <row r="719" spans="1:10" x14ac:dyDescent="0.25">
      <c r="A719">
        <v>7600017937</v>
      </c>
      <c r="B719" s="51"/>
      <c r="C719" s="51"/>
      <c r="D719" s="51"/>
      <c r="E719">
        <v>1013755</v>
      </c>
      <c r="F719" t="s">
        <v>13</v>
      </c>
      <c r="G719">
        <v>540</v>
      </c>
      <c r="H719">
        <v>5010549</v>
      </c>
      <c r="I719" t="s">
        <v>85</v>
      </c>
      <c r="J719" s="49">
        <v>12679</v>
      </c>
    </row>
    <row r="720" spans="1:10" x14ac:dyDescent="0.25">
      <c r="A720">
        <v>7600017937</v>
      </c>
      <c r="B720" s="51"/>
      <c r="C720" s="51"/>
      <c r="D720" s="51"/>
      <c r="E720">
        <v>1013755</v>
      </c>
      <c r="F720" t="s">
        <v>13</v>
      </c>
      <c r="G720">
        <v>550</v>
      </c>
      <c r="H720">
        <v>5010550</v>
      </c>
      <c r="I720" t="s">
        <v>84</v>
      </c>
      <c r="J720" s="49">
        <v>14364</v>
      </c>
    </row>
    <row r="721" spans="1:10" x14ac:dyDescent="0.25">
      <c r="A721">
        <v>7600017937</v>
      </c>
      <c r="B721" s="51"/>
      <c r="C721" s="51"/>
      <c r="D721" s="51"/>
      <c r="E721">
        <v>1013755</v>
      </c>
      <c r="F721" t="s">
        <v>13</v>
      </c>
      <c r="G721">
        <v>560</v>
      </c>
      <c r="H721">
        <v>5010569</v>
      </c>
      <c r="I721" t="s">
        <v>82</v>
      </c>
      <c r="J721" s="49">
        <v>1196</v>
      </c>
    </row>
    <row r="722" spans="1:10" x14ac:dyDescent="0.25">
      <c r="A722">
        <v>7600017937</v>
      </c>
      <c r="B722" s="51"/>
      <c r="C722" s="51"/>
      <c r="D722" s="51"/>
      <c r="E722">
        <v>1013755</v>
      </c>
      <c r="F722" t="s">
        <v>13</v>
      </c>
      <c r="G722">
        <v>570</v>
      </c>
      <c r="H722">
        <v>5010570</v>
      </c>
      <c r="I722" t="s">
        <v>80</v>
      </c>
      <c r="J722" s="49">
        <v>3217</v>
      </c>
    </row>
    <row r="723" spans="1:10" x14ac:dyDescent="0.25">
      <c r="A723">
        <v>7600017937</v>
      </c>
      <c r="B723" s="51"/>
      <c r="C723" s="51"/>
      <c r="D723" s="51"/>
      <c r="E723">
        <v>1013755</v>
      </c>
      <c r="F723" t="s">
        <v>13</v>
      </c>
      <c r="G723">
        <v>580</v>
      </c>
      <c r="H723">
        <v>5010571</v>
      </c>
      <c r="I723" t="s">
        <v>78</v>
      </c>
      <c r="J723" s="49">
        <v>5387</v>
      </c>
    </row>
    <row r="724" spans="1:10" x14ac:dyDescent="0.25">
      <c r="A724">
        <v>7600017937</v>
      </c>
      <c r="B724" s="51"/>
      <c r="C724" s="51"/>
      <c r="D724" s="51"/>
      <c r="E724">
        <v>1013755</v>
      </c>
      <c r="F724" t="s">
        <v>13</v>
      </c>
      <c r="G724">
        <v>590</v>
      </c>
      <c r="H724">
        <v>5010578</v>
      </c>
      <c r="I724" t="s">
        <v>77</v>
      </c>
      <c r="J724" s="49">
        <v>2960</v>
      </c>
    </row>
    <row r="725" spans="1:10" x14ac:dyDescent="0.25">
      <c r="A725">
        <v>7600017937</v>
      </c>
      <c r="B725" s="51"/>
      <c r="C725" s="51"/>
      <c r="D725" s="51"/>
      <c r="E725">
        <v>1013755</v>
      </c>
      <c r="F725" t="s">
        <v>13</v>
      </c>
      <c r="G725">
        <v>600</v>
      </c>
      <c r="H725">
        <v>5010581</v>
      </c>
      <c r="I725" t="s">
        <v>76</v>
      </c>
      <c r="J725" s="49">
        <v>5790</v>
      </c>
    </row>
    <row r="726" spans="1:10" x14ac:dyDescent="0.25">
      <c r="A726">
        <v>7600017937</v>
      </c>
      <c r="B726" s="51"/>
      <c r="C726" s="51"/>
      <c r="D726" s="51"/>
      <c r="E726">
        <v>1013755</v>
      </c>
      <c r="F726" t="s">
        <v>13</v>
      </c>
      <c r="G726">
        <v>610</v>
      </c>
      <c r="H726">
        <v>5010582</v>
      </c>
      <c r="I726" t="s">
        <v>75</v>
      </c>
      <c r="J726" s="49">
        <v>13691</v>
      </c>
    </row>
    <row r="727" spans="1:10" x14ac:dyDescent="0.25">
      <c r="A727">
        <v>7600017937</v>
      </c>
      <c r="B727" s="51"/>
      <c r="C727" s="51"/>
      <c r="D727" s="51"/>
      <c r="E727">
        <v>1013755</v>
      </c>
      <c r="F727" t="s">
        <v>13</v>
      </c>
      <c r="G727">
        <v>620</v>
      </c>
      <c r="H727">
        <v>5011220</v>
      </c>
      <c r="I727" t="s">
        <v>73</v>
      </c>
      <c r="J727" s="49">
        <v>13914</v>
      </c>
    </row>
    <row r="728" spans="1:10" x14ac:dyDescent="0.25">
      <c r="A728">
        <v>7600017937</v>
      </c>
      <c r="B728" s="51"/>
      <c r="C728" s="51"/>
      <c r="D728" s="51"/>
      <c r="E728">
        <v>1013755</v>
      </c>
      <c r="F728" t="s">
        <v>13</v>
      </c>
      <c r="G728">
        <v>630</v>
      </c>
      <c r="H728">
        <v>5013579</v>
      </c>
      <c r="I728" t="s">
        <v>72</v>
      </c>
      <c r="J728" s="49">
        <v>12843</v>
      </c>
    </row>
    <row r="729" spans="1:10" x14ac:dyDescent="0.25">
      <c r="A729">
        <v>7600017937</v>
      </c>
      <c r="B729" s="51"/>
      <c r="C729" s="51"/>
      <c r="D729" s="51"/>
      <c r="E729">
        <v>1013755</v>
      </c>
      <c r="F729" t="s">
        <v>13</v>
      </c>
      <c r="G729">
        <v>640</v>
      </c>
      <c r="H729">
        <v>5013580</v>
      </c>
      <c r="I729" t="s">
        <v>71</v>
      </c>
      <c r="J729" s="49">
        <v>1295</v>
      </c>
    </row>
    <row r="730" spans="1:10" x14ac:dyDescent="0.25">
      <c r="A730">
        <v>7600017937</v>
      </c>
      <c r="B730" s="51"/>
      <c r="C730" s="51"/>
      <c r="D730" s="51"/>
      <c r="E730">
        <v>1013755</v>
      </c>
      <c r="F730" t="s">
        <v>13</v>
      </c>
      <c r="G730">
        <v>650</v>
      </c>
      <c r="H730">
        <v>5013581</v>
      </c>
      <c r="I730" t="s">
        <v>70</v>
      </c>
      <c r="J730" s="49">
        <v>6383</v>
      </c>
    </row>
    <row r="731" spans="1:10" x14ac:dyDescent="0.25">
      <c r="A731">
        <v>7600017937</v>
      </c>
      <c r="B731" s="51"/>
      <c r="C731" s="51"/>
      <c r="D731" s="51"/>
      <c r="E731">
        <v>1013755</v>
      </c>
      <c r="F731" t="s">
        <v>13</v>
      </c>
      <c r="G731">
        <v>660</v>
      </c>
      <c r="H731">
        <v>5013582</v>
      </c>
      <c r="I731" t="s">
        <v>69</v>
      </c>
      <c r="J731" s="49">
        <v>32315</v>
      </c>
    </row>
    <row r="732" spans="1:10" x14ac:dyDescent="0.25">
      <c r="A732">
        <v>7600017937</v>
      </c>
      <c r="B732" s="51"/>
      <c r="C732" s="51"/>
      <c r="D732" s="51"/>
      <c r="E732">
        <v>1013755</v>
      </c>
      <c r="F732" t="s">
        <v>13</v>
      </c>
      <c r="G732">
        <v>670</v>
      </c>
      <c r="H732">
        <v>5013583</v>
      </c>
      <c r="I732" t="s">
        <v>68</v>
      </c>
      <c r="J732" s="49">
        <v>1293</v>
      </c>
    </row>
    <row r="733" spans="1:10" x14ac:dyDescent="0.25">
      <c r="A733">
        <v>7600017937</v>
      </c>
      <c r="B733" s="51"/>
      <c r="C733" s="51"/>
      <c r="D733" s="51"/>
      <c r="E733">
        <v>1013755</v>
      </c>
      <c r="F733" t="s">
        <v>13</v>
      </c>
      <c r="G733">
        <v>680</v>
      </c>
      <c r="H733">
        <v>5013584</v>
      </c>
      <c r="I733" t="s">
        <v>67</v>
      </c>
      <c r="J733" s="49">
        <v>6497</v>
      </c>
    </row>
    <row r="734" spans="1:10" x14ac:dyDescent="0.25">
      <c r="A734">
        <v>7600017937</v>
      </c>
      <c r="B734" s="51"/>
      <c r="C734" s="51"/>
      <c r="D734" s="51"/>
      <c r="E734">
        <v>1013755</v>
      </c>
      <c r="F734" t="s">
        <v>13</v>
      </c>
      <c r="G734">
        <v>690</v>
      </c>
      <c r="H734">
        <v>5013752</v>
      </c>
      <c r="I734" t="s">
        <v>66</v>
      </c>
      <c r="J734" s="49">
        <v>11855</v>
      </c>
    </row>
    <row r="735" spans="1:10" x14ac:dyDescent="0.25">
      <c r="A735">
        <v>7600017937</v>
      </c>
      <c r="B735" s="51"/>
      <c r="C735" s="51"/>
      <c r="D735" s="51"/>
      <c r="E735">
        <v>1013755</v>
      </c>
      <c r="F735" t="s">
        <v>13</v>
      </c>
      <c r="G735">
        <v>700</v>
      </c>
      <c r="H735">
        <v>5013753</v>
      </c>
      <c r="I735" t="s">
        <v>65</v>
      </c>
      <c r="J735" s="49">
        <v>6836</v>
      </c>
    </row>
    <row r="736" spans="1:10" x14ac:dyDescent="0.25">
      <c r="A736">
        <v>7600017937</v>
      </c>
      <c r="B736" s="51"/>
      <c r="C736" s="51"/>
      <c r="D736" s="51"/>
      <c r="E736">
        <v>1013755</v>
      </c>
      <c r="F736" t="s">
        <v>13</v>
      </c>
      <c r="G736">
        <v>710</v>
      </c>
      <c r="H736">
        <v>5013754</v>
      </c>
      <c r="I736" t="s">
        <v>64</v>
      </c>
      <c r="J736" s="49">
        <v>2958</v>
      </c>
    </row>
    <row r="737" spans="1:10" x14ac:dyDescent="0.25">
      <c r="A737">
        <v>7600017937</v>
      </c>
      <c r="B737" s="51"/>
      <c r="C737" s="51"/>
      <c r="D737" s="51"/>
      <c r="E737">
        <v>1013755</v>
      </c>
      <c r="F737" t="s">
        <v>13</v>
      </c>
      <c r="G737">
        <v>720</v>
      </c>
      <c r="H737">
        <v>5013984</v>
      </c>
      <c r="I737" t="s">
        <v>62</v>
      </c>
      <c r="J737" s="49">
        <v>13050</v>
      </c>
    </row>
    <row r="738" spans="1:10" x14ac:dyDescent="0.25">
      <c r="A738">
        <v>7600017937</v>
      </c>
      <c r="B738" s="51"/>
      <c r="C738" s="51"/>
      <c r="D738" s="51"/>
      <c r="E738">
        <v>1013755</v>
      </c>
      <c r="F738" t="s">
        <v>13</v>
      </c>
      <c r="G738">
        <v>730</v>
      </c>
      <c r="H738">
        <v>5013985</v>
      </c>
      <c r="I738" t="s">
        <v>61</v>
      </c>
      <c r="J738" s="49">
        <v>2607</v>
      </c>
    </row>
    <row r="739" spans="1:10" x14ac:dyDescent="0.25">
      <c r="A739">
        <v>7600017937</v>
      </c>
      <c r="B739" s="51"/>
      <c r="C739" s="51"/>
      <c r="D739" s="51"/>
      <c r="E739">
        <v>1013755</v>
      </c>
      <c r="F739" t="s">
        <v>13</v>
      </c>
      <c r="G739">
        <v>740</v>
      </c>
      <c r="H739">
        <v>5013986</v>
      </c>
      <c r="I739" t="s">
        <v>60</v>
      </c>
      <c r="J739" s="49">
        <v>2008</v>
      </c>
    </row>
    <row r="740" spans="1:10" x14ac:dyDescent="0.25">
      <c r="A740">
        <v>7600017937</v>
      </c>
      <c r="B740" s="51"/>
      <c r="C740" s="51"/>
      <c r="D740" s="51"/>
      <c r="E740">
        <v>1013755</v>
      </c>
      <c r="F740" t="s">
        <v>13</v>
      </c>
      <c r="G740">
        <v>750</v>
      </c>
      <c r="H740">
        <v>5014657</v>
      </c>
      <c r="I740" t="s">
        <v>59</v>
      </c>
      <c r="J740" s="49">
        <v>17750</v>
      </c>
    </row>
    <row r="741" spans="1:10" x14ac:dyDescent="0.25">
      <c r="A741">
        <v>7600017937</v>
      </c>
      <c r="B741" s="51"/>
      <c r="C741" s="51"/>
      <c r="D741" s="51"/>
      <c r="E741">
        <v>1013755</v>
      </c>
      <c r="F741" t="s">
        <v>13</v>
      </c>
      <c r="G741">
        <v>760</v>
      </c>
      <c r="H741">
        <v>5015528</v>
      </c>
      <c r="I741" t="s">
        <v>57</v>
      </c>
      <c r="J741" s="49">
        <v>1678</v>
      </c>
    </row>
    <row r="742" spans="1:10" x14ac:dyDescent="0.25">
      <c r="A742">
        <v>7600017937</v>
      </c>
      <c r="B742" s="51"/>
      <c r="C742" s="51"/>
      <c r="D742" s="51"/>
      <c r="E742">
        <v>1013755</v>
      </c>
      <c r="F742" t="s">
        <v>13</v>
      </c>
      <c r="G742">
        <v>770</v>
      </c>
      <c r="H742">
        <v>5015529</v>
      </c>
      <c r="I742" t="s">
        <v>56</v>
      </c>
      <c r="J742" s="49">
        <v>1433</v>
      </c>
    </row>
    <row r="743" spans="1:10" x14ac:dyDescent="0.25">
      <c r="A743">
        <v>7600017937</v>
      </c>
      <c r="B743" s="51"/>
      <c r="C743" s="51"/>
      <c r="D743" s="51"/>
      <c r="E743">
        <v>1013755</v>
      </c>
      <c r="F743" t="s">
        <v>13</v>
      </c>
      <c r="G743">
        <v>780</v>
      </c>
      <c r="H743">
        <v>5015530</v>
      </c>
      <c r="I743" t="s">
        <v>55</v>
      </c>
      <c r="J743" s="49">
        <v>1103</v>
      </c>
    </row>
    <row r="744" spans="1:10" x14ac:dyDescent="0.25">
      <c r="A744">
        <v>7600017937</v>
      </c>
      <c r="B744" s="51"/>
      <c r="C744" s="51"/>
      <c r="D744" s="51"/>
      <c r="E744">
        <v>1013755</v>
      </c>
      <c r="F744" t="s">
        <v>13</v>
      </c>
      <c r="G744">
        <v>790</v>
      </c>
      <c r="H744">
        <v>5015531</v>
      </c>
      <c r="I744" t="s">
        <v>54</v>
      </c>
      <c r="J744" s="49">
        <v>872</v>
      </c>
    </row>
    <row r="745" spans="1:10" x14ac:dyDescent="0.25">
      <c r="A745">
        <v>7600017937</v>
      </c>
      <c r="B745" s="51"/>
      <c r="C745" s="51"/>
      <c r="D745" s="51"/>
      <c r="E745">
        <v>1013755</v>
      </c>
      <c r="F745" t="s">
        <v>13</v>
      </c>
      <c r="G745">
        <v>800</v>
      </c>
      <c r="H745">
        <v>5022604</v>
      </c>
      <c r="I745" t="s">
        <v>49</v>
      </c>
      <c r="J745" s="49">
        <v>348</v>
      </c>
    </row>
    <row r="746" spans="1:10" x14ac:dyDescent="0.25">
      <c r="A746">
        <v>7600017937</v>
      </c>
      <c r="B746" s="51"/>
      <c r="C746" s="51"/>
      <c r="D746" s="51"/>
      <c r="E746">
        <v>1013755</v>
      </c>
      <c r="F746" t="s">
        <v>13</v>
      </c>
      <c r="G746">
        <v>810</v>
      </c>
      <c r="H746">
        <v>5022603</v>
      </c>
      <c r="I746" t="s">
        <v>50</v>
      </c>
      <c r="J746" s="49">
        <v>327</v>
      </c>
    </row>
    <row r="747" spans="1:10" x14ac:dyDescent="0.25">
      <c r="A747">
        <v>7600017937</v>
      </c>
      <c r="B747" s="51"/>
      <c r="C747" s="51"/>
      <c r="D747" s="51"/>
      <c r="E747">
        <v>1013755</v>
      </c>
      <c r="F747" t="s">
        <v>13</v>
      </c>
      <c r="G747">
        <v>820</v>
      </c>
      <c r="H747">
        <v>5022602</v>
      </c>
      <c r="I747" t="s">
        <v>51</v>
      </c>
      <c r="J747" s="49">
        <v>132</v>
      </c>
    </row>
    <row r="748" spans="1:10" x14ac:dyDescent="0.25">
      <c r="A748">
        <v>7600017937</v>
      </c>
      <c r="B748" s="51"/>
      <c r="C748" s="51"/>
      <c r="D748" s="51"/>
      <c r="E748">
        <v>1013755</v>
      </c>
      <c r="F748" t="s">
        <v>13</v>
      </c>
      <c r="G748">
        <v>830</v>
      </c>
      <c r="H748">
        <v>5005586</v>
      </c>
      <c r="I748" t="s">
        <v>231</v>
      </c>
      <c r="J748" s="49">
        <v>1</v>
      </c>
    </row>
    <row r="749" spans="1:10" x14ac:dyDescent="0.25">
      <c r="A749">
        <v>7600017936</v>
      </c>
      <c r="E749">
        <v>1010502</v>
      </c>
      <c r="F749" t="s">
        <v>9</v>
      </c>
      <c r="G749">
        <v>10</v>
      </c>
      <c r="H749">
        <v>5035295</v>
      </c>
      <c r="I749" t="s">
        <v>45</v>
      </c>
      <c r="J749" s="49">
        <v>38862</v>
      </c>
    </row>
    <row r="750" spans="1:10" x14ac:dyDescent="0.25">
      <c r="A750">
        <v>7600017936</v>
      </c>
      <c r="E750">
        <v>1010502</v>
      </c>
      <c r="F750" t="s">
        <v>9</v>
      </c>
      <c r="G750">
        <v>20</v>
      </c>
      <c r="H750">
        <v>5006962</v>
      </c>
      <c r="I750" t="s">
        <v>139</v>
      </c>
      <c r="J750" s="50">
        <v>500</v>
      </c>
    </row>
    <row r="751" spans="1:10" x14ac:dyDescent="0.25">
      <c r="A751">
        <v>7600017936</v>
      </c>
      <c r="E751">
        <v>1010502</v>
      </c>
      <c r="F751" t="s">
        <v>9</v>
      </c>
      <c r="G751">
        <v>30</v>
      </c>
      <c r="H751">
        <v>5006964</v>
      </c>
      <c r="I751" t="s">
        <v>138</v>
      </c>
      <c r="J751" s="49">
        <v>1350</v>
      </c>
    </row>
    <row r="752" spans="1:10" x14ac:dyDescent="0.25">
      <c r="A752">
        <v>7600017936</v>
      </c>
      <c r="E752">
        <v>1010502</v>
      </c>
      <c r="F752" t="s">
        <v>9</v>
      </c>
      <c r="G752">
        <v>40</v>
      </c>
      <c r="H752">
        <v>5007007</v>
      </c>
      <c r="I752" t="s">
        <v>137</v>
      </c>
      <c r="J752" s="50">
        <v>0.4</v>
      </c>
    </row>
    <row r="753" spans="1:10" x14ac:dyDescent="0.25">
      <c r="A753">
        <v>7600017936</v>
      </c>
      <c r="E753">
        <v>1010502</v>
      </c>
      <c r="F753" t="s">
        <v>9</v>
      </c>
      <c r="G753">
        <v>50</v>
      </c>
      <c r="H753">
        <v>5007020</v>
      </c>
      <c r="I753" t="s">
        <v>136</v>
      </c>
      <c r="J753" s="50">
        <v>553</v>
      </c>
    </row>
    <row r="754" spans="1:10" x14ac:dyDescent="0.25">
      <c r="A754">
        <v>7600017936</v>
      </c>
      <c r="E754">
        <v>1010502</v>
      </c>
      <c r="F754" t="s">
        <v>9</v>
      </c>
      <c r="G754">
        <v>60</v>
      </c>
      <c r="H754">
        <v>5007021</v>
      </c>
      <c r="I754" t="s">
        <v>135</v>
      </c>
      <c r="J754" s="49">
        <v>1202</v>
      </c>
    </row>
    <row r="755" spans="1:10" x14ac:dyDescent="0.25">
      <c r="A755">
        <v>7600017936</v>
      </c>
      <c r="E755">
        <v>1010502</v>
      </c>
      <c r="F755" t="s">
        <v>9</v>
      </c>
      <c r="G755">
        <v>70</v>
      </c>
      <c r="H755">
        <v>5007022</v>
      </c>
      <c r="I755" t="s">
        <v>134</v>
      </c>
      <c r="J755" s="49">
        <v>4223</v>
      </c>
    </row>
    <row r="756" spans="1:10" x14ac:dyDescent="0.25">
      <c r="A756">
        <v>7600017936</v>
      </c>
      <c r="E756">
        <v>1010502</v>
      </c>
      <c r="F756" t="s">
        <v>9</v>
      </c>
      <c r="G756">
        <v>80</v>
      </c>
      <c r="H756">
        <v>5007025</v>
      </c>
      <c r="I756" t="s">
        <v>133</v>
      </c>
      <c r="J756" s="50">
        <v>0.75</v>
      </c>
    </row>
    <row r="757" spans="1:10" x14ac:dyDescent="0.25">
      <c r="A757">
        <v>7600017936</v>
      </c>
      <c r="E757">
        <v>1010502</v>
      </c>
      <c r="F757" t="s">
        <v>9</v>
      </c>
      <c r="G757">
        <v>90</v>
      </c>
      <c r="H757">
        <v>5007031</v>
      </c>
      <c r="I757" t="s">
        <v>132</v>
      </c>
      <c r="J757" s="50">
        <v>0.7</v>
      </c>
    </row>
    <row r="758" spans="1:10" x14ac:dyDescent="0.25">
      <c r="A758">
        <v>7600017936</v>
      </c>
      <c r="E758">
        <v>1010502</v>
      </c>
      <c r="F758" t="s">
        <v>9</v>
      </c>
      <c r="G758">
        <v>100</v>
      </c>
      <c r="H758">
        <v>5020372</v>
      </c>
      <c r="I758" t="s">
        <v>6</v>
      </c>
      <c r="J758" s="50">
        <v>1</v>
      </c>
    </row>
    <row r="759" spans="1:10" x14ac:dyDescent="0.25">
      <c r="A759">
        <v>7600017936</v>
      </c>
      <c r="E759">
        <v>1010502</v>
      </c>
      <c r="F759" t="s">
        <v>9</v>
      </c>
      <c r="G759">
        <v>110</v>
      </c>
      <c r="H759">
        <v>5007436</v>
      </c>
      <c r="I759" t="s">
        <v>131</v>
      </c>
      <c r="J759" s="50">
        <v>938</v>
      </c>
    </row>
    <row r="760" spans="1:10" x14ac:dyDescent="0.25">
      <c r="A760">
        <v>7600017936</v>
      </c>
      <c r="E760">
        <v>1010502</v>
      </c>
      <c r="F760" t="s">
        <v>9</v>
      </c>
      <c r="G760">
        <v>120</v>
      </c>
      <c r="H760">
        <v>5007437</v>
      </c>
      <c r="I760" t="s">
        <v>130</v>
      </c>
      <c r="J760" s="50">
        <v>486</v>
      </c>
    </row>
    <row r="761" spans="1:10" x14ac:dyDescent="0.25">
      <c r="A761">
        <v>7600017936</v>
      </c>
      <c r="E761">
        <v>1010502</v>
      </c>
      <c r="F761" t="s">
        <v>9</v>
      </c>
      <c r="G761">
        <v>130</v>
      </c>
      <c r="H761">
        <v>5007438</v>
      </c>
      <c r="I761" t="s">
        <v>129</v>
      </c>
      <c r="J761" s="49">
        <v>15078</v>
      </c>
    </row>
    <row r="762" spans="1:10" x14ac:dyDescent="0.25">
      <c r="A762">
        <v>7600017936</v>
      </c>
      <c r="E762">
        <v>1010502</v>
      </c>
      <c r="F762" t="s">
        <v>9</v>
      </c>
      <c r="G762">
        <v>140</v>
      </c>
      <c r="H762">
        <v>5022605</v>
      </c>
      <c r="I762" t="s">
        <v>47</v>
      </c>
      <c r="J762" s="49">
        <v>1112</v>
      </c>
    </row>
    <row r="763" spans="1:10" x14ac:dyDescent="0.25">
      <c r="A763">
        <v>7600017936</v>
      </c>
      <c r="E763">
        <v>1010502</v>
      </c>
      <c r="F763" t="s">
        <v>9</v>
      </c>
      <c r="G763">
        <v>150</v>
      </c>
      <c r="H763">
        <v>5007936</v>
      </c>
      <c r="I763" t="s">
        <v>128</v>
      </c>
      <c r="J763" s="50">
        <v>666</v>
      </c>
    </row>
    <row r="764" spans="1:10" x14ac:dyDescent="0.25">
      <c r="A764">
        <v>7600017936</v>
      </c>
      <c r="E764">
        <v>1010502</v>
      </c>
      <c r="F764" t="s">
        <v>9</v>
      </c>
      <c r="G764">
        <v>160</v>
      </c>
      <c r="H764">
        <v>5007938</v>
      </c>
      <c r="I764" t="s">
        <v>127</v>
      </c>
      <c r="J764" s="50">
        <v>288</v>
      </c>
    </row>
    <row r="765" spans="1:10" x14ac:dyDescent="0.25">
      <c r="A765">
        <v>7600017936</v>
      </c>
      <c r="E765">
        <v>1010502</v>
      </c>
      <c r="F765" t="s">
        <v>9</v>
      </c>
      <c r="G765">
        <v>170</v>
      </c>
      <c r="H765">
        <v>5007939</v>
      </c>
      <c r="I765" t="s">
        <v>126</v>
      </c>
      <c r="J765" s="50">
        <v>386</v>
      </c>
    </row>
    <row r="766" spans="1:10" x14ac:dyDescent="0.25">
      <c r="A766">
        <v>7600017936</v>
      </c>
      <c r="E766">
        <v>1010502</v>
      </c>
      <c r="F766" t="s">
        <v>9</v>
      </c>
      <c r="G766">
        <v>180</v>
      </c>
      <c r="H766">
        <v>5007940</v>
      </c>
      <c r="I766" t="s">
        <v>125</v>
      </c>
      <c r="J766" s="50">
        <v>477</v>
      </c>
    </row>
    <row r="767" spans="1:10" x14ac:dyDescent="0.25">
      <c r="A767">
        <v>7600017936</v>
      </c>
      <c r="E767">
        <v>1010502</v>
      </c>
      <c r="F767" t="s">
        <v>9</v>
      </c>
      <c r="G767">
        <v>190</v>
      </c>
      <c r="H767">
        <v>5022744</v>
      </c>
      <c r="I767" t="s">
        <v>52</v>
      </c>
      <c r="J767" s="50">
        <v>978</v>
      </c>
    </row>
    <row r="768" spans="1:10" x14ac:dyDescent="0.25">
      <c r="A768">
        <v>7600017936</v>
      </c>
      <c r="E768">
        <v>1010502</v>
      </c>
      <c r="F768" t="s">
        <v>9</v>
      </c>
      <c r="G768">
        <v>200</v>
      </c>
      <c r="H768">
        <v>5035294</v>
      </c>
      <c r="I768" t="s">
        <v>44</v>
      </c>
      <c r="J768" s="49">
        <v>29894</v>
      </c>
    </row>
    <row r="769" spans="1:10" x14ac:dyDescent="0.25">
      <c r="A769">
        <v>7600017936</v>
      </c>
      <c r="E769">
        <v>1010502</v>
      </c>
      <c r="F769" t="s">
        <v>9</v>
      </c>
      <c r="G769">
        <v>210</v>
      </c>
      <c r="H769">
        <v>5022743</v>
      </c>
      <c r="I769" t="s">
        <v>53</v>
      </c>
      <c r="J769" s="50">
        <v>746</v>
      </c>
    </row>
    <row r="770" spans="1:10" x14ac:dyDescent="0.25">
      <c r="A770">
        <v>7600017936</v>
      </c>
      <c r="E770">
        <v>1010502</v>
      </c>
      <c r="F770" t="s">
        <v>9</v>
      </c>
      <c r="G770">
        <v>220</v>
      </c>
      <c r="H770">
        <v>5008280</v>
      </c>
      <c r="I770" t="s">
        <v>123</v>
      </c>
      <c r="J770" s="50">
        <v>650</v>
      </c>
    </row>
    <row r="771" spans="1:10" x14ac:dyDescent="0.25">
      <c r="A771">
        <v>7600017936</v>
      </c>
      <c r="E771">
        <v>1010502</v>
      </c>
      <c r="F771" t="s">
        <v>9</v>
      </c>
      <c r="G771">
        <v>230</v>
      </c>
      <c r="H771">
        <v>5008281</v>
      </c>
      <c r="I771" t="s">
        <v>122</v>
      </c>
      <c r="J771" s="49">
        <v>1266</v>
      </c>
    </row>
    <row r="772" spans="1:10" x14ac:dyDescent="0.25">
      <c r="A772">
        <v>7600017936</v>
      </c>
      <c r="E772">
        <v>1010502</v>
      </c>
      <c r="F772" t="s">
        <v>9</v>
      </c>
      <c r="G772">
        <v>240</v>
      </c>
      <c r="H772">
        <v>5008282</v>
      </c>
      <c r="I772" t="s">
        <v>121</v>
      </c>
      <c r="J772" s="50">
        <v>267</v>
      </c>
    </row>
    <row r="773" spans="1:10" x14ac:dyDescent="0.25">
      <c r="A773">
        <v>7600017936</v>
      </c>
      <c r="E773">
        <v>1010502</v>
      </c>
      <c r="F773" t="s">
        <v>9</v>
      </c>
      <c r="G773">
        <v>250</v>
      </c>
      <c r="H773">
        <v>5008283</v>
      </c>
      <c r="I773" t="s">
        <v>120</v>
      </c>
      <c r="J773" s="50">
        <v>133</v>
      </c>
    </row>
    <row r="774" spans="1:10" x14ac:dyDescent="0.25">
      <c r="A774">
        <v>7600017936</v>
      </c>
      <c r="E774">
        <v>1010502</v>
      </c>
      <c r="F774" t="s">
        <v>9</v>
      </c>
      <c r="G774">
        <v>260</v>
      </c>
      <c r="H774">
        <v>5008284</v>
      </c>
      <c r="I774" t="s">
        <v>119</v>
      </c>
      <c r="J774" s="50">
        <v>267</v>
      </c>
    </row>
    <row r="775" spans="1:10" x14ac:dyDescent="0.25">
      <c r="A775">
        <v>7600017936</v>
      </c>
      <c r="E775">
        <v>1010502</v>
      </c>
      <c r="F775" t="s">
        <v>9</v>
      </c>
      <c r="G775">
        <v>270</v>
      </c>
      <c r="H775">
        <v>5008285</v>
      </c>
      <c r="I775" t="s">
        <v>118</v>
      </c>
      <c r="J775" s="50">
        <v>199</v>
      </c>
    </row>
    <row r="776" spans="1:10" x14ac:dyDescent="0.25">
      <c r="A776">
        <v>7600017936</v>
      </c>
      <c r="E776">
        <v>1010502</v>
      </c>
      <c r="F776" t="s">
        <v>9</v>
      </c>
      <c r="G776">
        <v>280</v>
      </c>
      <c r="H776">
        <v>5008286</v>
      </c>
      <c r="I776" t="s">
        <v>117</v>
      </c>
      <c r="J776" s="50">
        <v>290</v>
      </c>
    </row>
    <row r="777" spans="1:10" x14ac:dyDescent="0.25">
      <c r="A777">
        <v>7600017936</v>
      </c>
      <c r="E777">
        <v>1010502</v>
      </c>
      <c r="F777" t="s">
        <v>9</v>
      </c>
      <c r="G777">
        <v>290</v>
      </c>
      <c r="H777">
        <v>5008287</v>
      </c>
      <c r="I777" t="s">
        <v>116</v>
      </c>
      <c r="J777" s="50">
        <v>100</v>
      </c>
    </row>
    <row r="778" spans="1:10" x14ac:dyDescent="0.25">
      <c r="A778">
        <v>7600017936</v>
      </c>
      <c r="E778">
        <v>1010502</v>
      </c>
      <c r="F778" t="s">
        <v>9</v>
      </c>
      <c r="G778">
        <v>300</v>
      </c>
      <c r="H778">
        <v>5008288</v>
      </c>
      <c r="I778" t="s">
        <v>115</v>
      </c>
      <c r="J778" s="49">
        <v>3241</v>
      </c>
    </row>
    <row r="779" spans="1:10" x14ac:dyDescent="0.25">
      <c r="A779">
        <v>7600017936</v>
      </c>
      <c r="E779">
        <v>1010502</v>
      </c>
      <c r="F779" t="s">
        <v>9</v>
      </c>
      <c r="G779">
        <v>310</v>
      </c>
      <c r="H779">
        <v>5009028</v>
      </c>
      <c r="I779" t="s">
        <v>114</v>
      </c>
      <c r="J779" s="49">
        <v>1682</v>
      </c>
    </row>
    <row r="780" spans="1:10" x14ac:dyDescent="0.25">
      <c r="A780">
        <v>7600017936</v>
      </c>
      <c r="E780">
        <v>1010502</v>
      </c>
      <c r="F780" t="s">
        <v>9</v>
      </c>
      <c r="G780">
        <v>320</v>
      </c>
      <c r="H780">
        <v>5009043</v>
      </c>
      <c r="I780" t="s">
        <v>113</v>
      </c>
      <c r="J780" s="49">
        <v>3042</v>
      </c>
    </row>
    <row r="781" spans="1:10" x14ac:dyDescent="0.25">
      <c r="A781">
        <v>7600017936</v>
      </c>
      <c r="E781">
        <v>1010502</v>
      </c>
      <c r="F781" t="s">
        <v>9</v>
      </c>
      <c r="G781">
        <v>330</v>
      </c>
      <c r="H781">
        <v>5009050</v>
      </c>
      <c r="I781" t="s">
        <v>112</v>
      </c>
      <c r="J781" s="49">
        <v>2894</v>
      </c>
    </row>
    <row r="782" spans="1:10" x14ac:dyDescent="0.25">
      <c r="A782">
        <v>7600017936</v>
      </c>
      <c r="E782">
        <v>1010502</v>
      </c>
      <c r="F782" t="s">
        <v>9</v>
      </c>
      <c r="G782">
        <v>340</v>
      </c>
      <c r="H782">
        <v>5009152</v>
      </c>
      <c r="I782" t="s">
        <v>109</v>
      </c>
      <c r="J782" s="49">
        <v>2892</v>
      </c>
    </row>
    <row r="783" spans="1:10" x14ac:dyDescent="0.25">
      <c r="A783">
        <v>7600017936</v>
      </c>
      <c r="E783">
        <v>1010502</v>
      </c>
      <c r="F783" t="s">
        <v>9</v>
      </c>
      <c r="G783">
        <v>350</v>
      </c>
      <c r="H783">
        <v>5009222</v>
      </c>
      <c r="I783" t="s">
        <v>108</v>
      </c>
      <c r="J783" s="50">
        <v>954</v>
      </c>
    </row>
    <row r="784" spans="1:10" x14ac:dyDescent="0.25">
      <c r="A784">
        <v>7600017936</v>
      </c>
      <c r="E784">
        <v>1010502</v>
      </c>
      <c r="F784" t="s">
        <v>9</v>
      </c>
      <c r="G784">
        <v>360</v>
      </c>
      <c r="H784">
        <v>5010334</v>
      </c>
      <c r="I784" t="s">
        <v>106</v>
      </c>
      <c r="J784" s="49">
        <v>7468</v>
      </c>
    </row>
    <row r="785" spans="1:10" x14ac:dyDescent="0.25">
      <c r="A785">
        <v>7600017936</v>
      </c>
      <c r="E785">
        <v>1010502</v>
      </c>
      <c r="F785" t="s">
        <v>9</v>
      </c>
      <c r="G785">
        <v>370</v>
      </c>
      <c r="H785">
        <v>5010335</v>
      </c>
      <c r="I785" t="s">
        <v>102</v>
      </c>
      <c r="J785" s="49">
        <v>5110</v>
      </c>
    </row>
    <row r="786" spans="1:10" x14ac:dyDescent="0.25">
      <c r="A786">
        <v>7600017936</v>
      </c>
      <c r="E786">
        <v>1010502</v>
      </c>
      <c r="F786" t="s">
        <v>9</v>
      </c>
      <c r="G786">
        <v>380</v>
      </c>
      <c r="H786">
        <v>5010336</v>
      </c>
      <c r="I786" t="s">
        <v>101</v>
      </c>
      <c r="J786" s="49">
        <v>3179</v>
      </c>
    </row>
    <row r="787" spans="1:10" x14ac:dyDescent="0.25">
      <c r="A787">
        <v>7600017936</v>
      </c>
      <c r="E787">
        <v>1010502</v>
      </c>
      <c r="F787" t="s">
        <v>9</v>
      </c>
      <c r="G787">
        <v>390</v>
      </c>
      <c r="H787">
        <v>5010337</v>
      </c>
      <c r="I787" t="s">
        <v>100</v>
      </c>
      <c r="J787" s="49">
        <v>2444</v>
      </c>
    </row>
    <row r="788" spans="1:10" x14ac:dyDescent="0.25">
      <c r="A788">
        <v>7600017936</v>
      </c>
      <c r="E788">
        <v>1010502</v>
      </c>
      <c r="F788" t="s">
        <v>9</v>
      </c>
      <c r="G788">
        <v>400</v>
      </c>
      <c r="H788">
        <v>5010338</v>
      </c>
      <c r="I788" t="s">
        <v>99</v>
      </c>
      <c r="J788" s="49">
        <v>1947</v>
      </c>
    </row>
    <row r="789" spans="1:10" x14ac:dyDescent="0.25">
      <c r="A789">
        <v>7600017936</v>
      </c>
      <c r="E789">
        <v>1010502</v>
      </c>
      <c r="F789" t="s">
        <v>9</v>
      </c>
      <c r="G789">
        <v>410</v>
      </c>
      <c r="H789">
        <v>5010340</v>
      </c>
      <c r="I789" t="s">
        <v>98</v>
      </c>
      <c r="J789" s="49">
        <v>8372</v>
      </c>
    </row>
    <row r="790" spans="1:10" x14ac:dyDescent="0.25">
      <c r="A790">
        <v>7600017936</v>
      </c>
      <c r="E790">
        <v>1010502</v>
      </c>
      <c r="F790" t="s">
        <v>9</v>
      </c>
      <c r="G790">
        <v>420</v>
      </c>
      <c r="H790">
        <v>5010341</v>
      </c>
      <c r="I790" t="s">
        <v>97</v>
      </c>
      <c r="J790" s="49">
        <v>3969</v>
      </c>
    </row>
    <row r="791" spans="1:10" x14ac:dyDescent="0.25">
      <c r="A791">
        <v>7600017936</v>
      </c>
      <c r="E791">
        <v>1010502</v>
      </c>
      <c r="F791" t="s">
        <v>9</v>
      </c>
      <c r="G791">
        <v>430</v>
      </c>
      <c r="H791">
        <v>5010476</v>
      </c>
      <c r="I791" t="s">
        <v>96</v>
      </c>
      <c r="J791" s="49">
        <v>3810</v>
      </c>
    </row>
    <row r="792" spans="1:10" x14ac:dyDescent="0.25">
      <c r="A792">
        <v>7600017936</v>
      </c>
      <c r="E792">
        <v>1010502</v>
      </c>
      <c r="F792" t="s">
        <v>9</v>
      </c>
      <c r="G792">
        <v>440</v>
      </c>
      <c r="H792">
        <v>5010488</v>
      </c>
      <c r="I792" t="s">
        <v>95</v>
      </c>
      <c r="J792" s="49">
        <v>3099</v>
      </c>
    </row>
    <row r="793" spans="1:10" x14ac:dyDescent="0.25">
      <c r="A793">
        <v>7600017936</v>
      </c>
      <c r="E793">
        <v>1010502</v>
      </c>
      <c r="F793" t="s">
        <v>9</v>
      </c>
      <c r="G793">
        <v>450</v>
      </c>
      <c r="H793">
        <v>5010489</v>
      </c>
      <c r="I793" t="s">
        <v>94</v>
      </c>
      <c r="J793" s="49">
        <v>1560</v>
      </c>
    </row>
    <row r="794" spans="1:10" x14ac:dyDescent="0.25">
      <c r="A794">
        <v>7600017936</v>
      </c>
      <c r="E794">
        <v>1010502</v>
      </c>
      <c r="F794" t="s">
        <v>9</v>
      </c>
      <c r="G794">
        <v>460</v>
      </c>
      <c r="H794">
        <v>5010501</v>
      </c>
      <c r="I794" t="s">
        <v>93</v>
      </c>
      <c r="J794" s="49">
        <v>2841</v>
      </c>
    </row>
    <row r="795" spans="1:10" x14ac:dyDescent="0.25">
      <c r="A795">
        <v>7600017936</v>
      </c>
      <c r="E795">
        <v>1010502</v>
      </c>
      <c r="F795" t="s">
        <v>9</v>
      </c>
      <c r="G795">
        <v>470</v>
      </c>
      <c r="H795">
        <v>5010503</v>
      </c>
      <c r="I795" t="s">
        <v>92</v>
      </c>
      <c r="J795" s="49">
        <v>2320</v>
      </c>
    </row>
    <row r="796" spans="1:10" x14ac:dyDescent="0.25">
      <c r="A796">
        <v>7600017936</v>
      </c>
      <c r="E796">
        <v>1010502</v>
      </c>
      <c r="F796" t="s">
        <v>9</v>
      </c>
      <c r="G796">
        <v>480</v>
      </c>
      <c r="H796">
        <v>5010530</v>
      </c>
      <c r="I796" t="s">
        <v>91</v>
      </c>
      <c r="J796" s="49">
        <v>23352</v>
      </c>
    </row>
    <row r="797" spans="1:10" x14ac:dyDescent="0.25">
      <c r="A797">
        <v>7600017936</v>
      </c>
      <c r="E797">
        <v>1010502</v>
      </c>
      <c r="F797" t="s">
        <v>9</v>
      </c>
      <c r="G797">
        <v>490</v>
      </c>
      <c r="H797">
        <v>5010544</v>
      </c>
      <c r="I797" t="s">
        <v>90</v>
      </c>
      <c r="J797" s="49">
        <v>7125</v>
      </c>
    </row>
    <row r="798" spans="1:10" x14ac:dyDescent="0.25">
      <c r="A798">
        <v>7600017936</v>
      </c>
      <c r="E798">
        <v>1010502</v>
      </c>
      <c r="F798" t="s">
        <v>9</v>
      </c>
      <c r="G798">
        <v>500</v>
      </c>
      <c r="H798">
        <v>5010545</v>
      </c>
      <c r="I798" t="s">
        <v>89</v>
      </c>
      <c r="J798" s="49">
        <v>7194</v>
      </c>
    </row>
    <row r="799" spans="1:10" x14ac:dyDescent="0.25">
      <c r="A799">
        <v>7600017936</v>
      </c>
      <c r="E799">
        <v>1010502</v>
      </c>
      <c r="F799" t="s">
        <v>9</v>
      </c>
      <c r="G799">
        <v>510</v>
      </c>
      <c r="H799">
        <v>5010546</v>
      </c>
      <c r="I799" t="s">
        <v>88</v>
      </c>
      <c r="J799" s="49">
        <v>17482</v>
      </c>
    </row>
    <row r="800" spans="1:10" x14ac:dyDescent="0.25">
      <c r="A800">
        <v>7600017936</v>
      </c>
      <c r="E800">
        <v>1010502</v>
      </c>
      <c r="F800" t="s">
        <v>9</v>
      </c>
      <c r="G800">
        <v>520</v>
      </c>
      <c r="H800">
        <v>5010547</v>
      </c>
      <c r="I800" t="s">
        <v>87</v>
      </c>
      <c r="J800" s="49">
        <v>9134</v>
      </c>
    </row>
    <row r="801" spans="1:10" x14ac:dyDescent="0.25">
      <c r="A801">
        <v>7600017936</v>
      </c>
      <c r="E801">
        <v>1010502</v>
      </c>
      <c r="F801" t="s">
        <v>9</v>
      </c>
      <c r="G801">
        <v>530</v>
      </c>
      <c r="H801">
        <v>5010548</v>
      </c>
      <c r="I801" t="s">
        <v>86</v>
      </c>
      <c r="J801" s="49">
        <v>11149</v>
      </c>
    </row>
    <row r="802" spans="1:10" x14ac:dyDescent="0.25">
      <c r="A802">
        <v>7600017936</v>
      </c>
      <c r="E802">
        <v>1010502</v>
      </c>
      <c r="F802" t="s">
        <v>9</v>
      </c>
      <c r="G802">
        <v>540</v>
      </c>
      <c r="H802">
        <v>5010549</v>
      </c>
      <c r="I802" t="s">
        <v>85</v>
      </c>
      <c r="J802" s="49">
        <v>12679</v>
      </c>
    </row>
    <row r="803" spans="1:10" x14ac:dyDescent="0.25">
      <c r="A803">
        <v>7600017936</v>
      </c>
      <c r="E803">
        <v>1010502</v>
      </c>
      <c r="F803" t="s">
        <v>9</v>
      </c>
      <c r="G803">
        <v>550</v>
      </c>
      <c r="H803">
        <v>5010550</v>
      </c>
      <c r="I803" t="s">
        <v>84</v>
      </c>
      <c r="J803" s="49">
        <v>14364</v>
      </c>
    </row>
    <row r="804" spans="1:10" x14ac:dyDescent="0.25">
      <c r="A804">
        <v>7600017936</v>
      </c>
      <c r="E804">
        <v>1010502</v>
      </c>
      <c r="F804" t="s">
        <v>9</v>
      </c>
      <c r="G804">
        <v>560</v>
      </c>
      <c r="H804">
        <v>5010569</v>
      </c>
      <c r="I804" t="s">
        <v>82</v>
      </c>
      <c r="J804" s="49">
        <v>1196</v>
      </c>
    </row>
    <row r="805" spans="1:10" x14ac:dyDescent="0.25">
      <c r="A805">
        <v>7600017936</v>
      </c>
      <c r="E805">
        <v>1010502</v>
      </c>
      <c r="F805" t="s">
        <v>9</v>
      </c>
      <c r="G805">
        <v>570</v>
      </c>
      <c r="H805">
        <v>5010570</v>
      </c>
      <c r="I805" t="s">
        <v>80</v>
      </c>
      <c r="J805" s="49">
        <v>3217</v>
      </c>
    </row>
    <row r="806" spans="1:10" x14ac:dyDescent="0.25">
      <c r="A806">
        <v>7600017936</v>
      </c>
      <c r="E806">
        <v>1010502</v>
      </c>
      <c r="F806" t="s">
        <v>9</v>
      </c>
      <c r="G806">
        <v>580</v>
      </c>
      <c r="H806">
        <v>5010571</v>
      </c>
      <c r="I806" t="s">
        <v>78</v>
      </c>
      <c r="J806" s="49">
        <v>5387</v>
      </c>
    </row>
    <row r="807" spans="1:10" x14ac:dyDescent="0.25">
      <c r="A807">
        <v>7600017936</v>
      </c>
      <c r="E807">
        <v>1010502</v>
      </c>
      <c r="F807" t="s">
        <v>9</v>
      </c>
      <c r="G807">
        <v>590</v>
      </c>
      <c r="H807">
        <v>5010578</v>
      </c>
      <c r="I807" t="s">
        <v>77</v>
      </c>
      <c r="J807" s="49">
        <v>2960</v>
      </c>
    </row>
    <row r="808" spans="1:10" x14ac:dyDescent="0.25">
      <c r="A808">
        <v>7600017936</v>
      </c>
      <c r="E808">
        <v>1010502</v>
      </c>
      <c r="F808" t="s">
        <v>9</v>
      </c>
      <c r="G808">
        <v>600</v>
      </c>
      <c r="H808">
        <v>5010581</v>
      </c>
      <c r="I808" t="s">
        <v>76</v>
      </c>
      <c r="J808" s="49">
        <v>5790</v>
      </c>
    </row>
    <row r="809" spans="1:10" x14ac:dyDescent="0.25">
      <c r="A809">
        <v>7600017936</v>
      </c>
      <c r="E809">
        <v>1010502</v>
      </c>
      <c r="F809" t="s">
        <v>9</v>
      </c>
      <c r="G809">
        <v>610</v>
      </c>
      <c r="H809">
        <v>5010582</v>
      </c>
      <c r="I809" t="s">
        <v>75</v>
      </c>
      <c r="J809" s="49">
        <v>13691</v>
      </c>
    </row>
    <row r="810" spans="1:10" x14ac:dyDescent="0.25">
      <c r="A810">
        <v>7600017936</v>
      </c>
      <c r="E810">
        <v>1010502</v>
      </c>
      <c r="F810" t="s">
        <v>9</v>
      </c>
      <c r="G810">
        <v>620</v>
      </c>
      <c r="H810">
        <v>5011220</v>
      </c>
      <c r="I810" t="s">
        <v>73</v>
      </c>
      <c r="J810" s="49">
        <v>13914</v>
      </c>
    </row>
    <row r="811" spans="1:10" x14ac:dyDescent="0.25">
      <c r="A811">
        <v>7600017936</v>
      </c>
      <c r="E811">
        <v>1010502</v>
      </c>
      <c r="F811" t="s">
        <v>9</v>
      </c>
      <c r="G811">
        <v>630</v>
      </c>
      <c r="H811">
        <v>5013579</v>
      </c>
      <c r="I811" t="s">
        <v>72</v>
      </c>
      <c r="J811" s="49">
        <v>12843</v>
      </c>
    </row>
    <row r="812" spans="1:10" x14ac:dyDescent="0.25">
      <c r="A812">
        <v>7600017936</v>
      </c>
      <c r="E812">
        <v>1010502</v>
      </c>
      <c r="F812" t="s">
        <v>9</v>
      </c>
      <c r="G812">
        <v>640</v>
      </c>
      <c r="H812">
        <v>5013580</v>
      </c>
      <c r="I812" t="s">
        <v>71</v>
      </c>
      <c r="J812" s="49">
        <v>1295</v>
      </c>
    </row>
    <row r="813" spans="1:10" x14ac:dyDescent="0.25">
      <c r="A813">
        <v>7600017936</v>
      </c>
      <c r="E813">
        <v>1010502</v>
      </c>
      <c r="F813" t="s">
        <v>9</v>
      </c>
      <c r="G813">
        <v>650</v>
      </c>
      <c r="H813">
        <v>5013581</v>
      </c>
      <c r="I813" t="s">
        <v>70</v>
      </c>
      <c r="J813" s="49">
        <v>6383</v>
      </c>
    </row>
    <row r="814" spans="1:10" x14ac:dyDescent="0.25">
      <c r="A814">
        <v>7600017936</v>
      </c>
      <c r="E814">
        <v>1010502</v>
      </c>
      <c r="F814" t="s">
        <v>9</v>
      </c>
      <c r="G814">
        <v>660</v>
      </c>
      <c r="H814">
        <v>5013582</v>
      </c>
      <c r="I814" t="s">
        <v>69</v>
      </c>
      <c r="J814" s="49">
        <v>32315</v>
      </c>
    </row>
    <row r="815" spans="1:10" x14ac:dyDescent="0.25">
      <c r="A815">
        <v>7600017936</v>
      </c>
      <c r="E815">
        <v>1010502</v>
      </c>
      <c r="F815" t="s">
        <v>9</v>
      </c>
      <c r="G815">
        <v>670</v>
      </c>
      <c r="H815">
        <v>5013583</v>
      </c>
      <c r="I815" t="s">
        <v>68</v>
      </c>
      <c r="J815" s="49">
        <v>1293</v>
      </c>
    </row>
    <row r="816" spans="1:10" x14ac:dyDescent="0.25">
      <c r="A816">
        <v>7600017936</v>
      </c>
      <c r="E816">
        <v>1010502</v>
      </c>
      <c r="F816" t="s">
        <v>9</v>
      </c>
      <c r="G816">
        <v>680</v>
      </c>
      <c r="H816">
        <v>5013584</v>
      </c>
      <c r="I816" t="s">
        <v>67</v>
      </c>
      <c r="J816" s="49">
        <v>6497</v>
      </c>
    </row>
    <row r="817" spans="1:10" x14ac:dyDescent="0.25">
      <c r="A817">
        <v>7600017936</v>
      </c>
      <c r="E817">
        <v>1010502</v>
      </c>
      <c r="F817" t="s">
        <v>9</v>
      </c>
      <c r="G817">
        <v>690</v>
      </c>
      <c r="H817">
        <v>5013752</v>
      </c>
      <c r="I817" t="s">
        <v>66</v>
      </c>
      <c r="J817" s="49">
        <v>11855</v>
      </c>
    </row>
    <row r="818" spans="1:10" x14ac:dyDescent="0.25">
      <c r="A818">
        <v>7600017936</v>
      </c>
      <c r="E818">
        <v>1010502</v>
      </c>
      <c r="F818" t="s">
        <v>9</v>
      </c>
      <c r="G818">
        <v>700</v>
      </c>
      <c r="H818">
        <v>5013753</v>
      </c>
      <c r="I818" t="s">
        <v>65</v>
      </c>
      <c r="J818" s="49">
        <v>6836</v>
      </c>
    </row>
    <row r="819" spans="1:10" x14ac:dyDescent="0.25">
      <c r="A819">
        <v>7600017936</v>
      </c>
      <c r="E819">
        <v>1010502</v>
      </c>
      <c r="F819" t="s">
        <v>9</v>
      </c>
      <c r="G819">
        <v>710</v>
      </c>
      <c r="H819">
        <v>5013754</v>
      </c>
      <c r="I819" t="s">
        <v>64</v>
      </c>
      <c r="J819" s="49">
        <v>2958</v>
      </c>
    </row>
    <row r="820" spans="1:10" x14ac:dyDescent="0.25">
      <c r="A820">
        <v>7600017936</v>
      </c>
      <c r="E820">
        <v>1010502</v>
      </c>
      <c r="F820" t="s">
        <v>9</v>
      </c>
      <c r="G820">
        <v>720</v>
      </c>
      <c r="H820">
        <v>5013984</v>
      </c>
      <c r="I820" t="s">
        <v>62</v>
      </c>
      <c r="J820" s="49">
        <v>13050</v>
      </c>
    </row>
    <row r="821" spans="1:10" x14ac:dyDescent="0.25">
      <c r="A821">
        <v>7600017936</v>
      </c>
      <c r="E821">
        <v>1010502</v>
      </c>
      <c r="F821" t="s">
        <v>9</v>
      </c>
      <c r="G821">
        <v>730</v>
      </c>
      <c r="H821">
        <v>5013985</v>
      </c>
      <c r="I821" t="s">
        <v>61</v>
      </c>
      <c r="J821" s="49">
        <v>2607</v>
      </c>
    </row>
    <row r="822" spans="1:10" x14ac:dyDescent="0.25">
      <c r="A822">
        <v>7600017936</v>
      </c>
      <c r="E822">
        <v>1010502</v>
      </c>
      <c r="F822" t="s">
        <v>9</v>
      </c>
      <c r="G822">
        <v>740</v>
      </c>
      <c r="H822">
        <v>5013986</v>
      </c>
      <c r="I822" t="s">
        <v>60</v>
      </c>
      <c r="J822" s="49">
        <v>2008</v>
      </c>
    </row>
    <row r="823" spans="1:10" x14ac:dyDescent="0.25">
      <c r="A823">
        <v>7600017936</v>
      </c>
      <c r="E823">
        <v>1010502</v>
      </c>
      <c r="F823" t="s">
        <v>9</v>
      </c>
      <c r="G823">
        <v>750</v>
      </c>
      <c r="H823">
        <v>5014657</v>
      </c>
      <c r="I823" t="s">
        <v>59</v>
      </c>
      <c r="J823" s="49">
        <v>17750</v>
      </c>
    </row>
    <row r="824" spans="1:10" x14ac:dyDescent="0.25">
      <c r="A824">
        <v>7600017936</v>
      </c>
      <c r="E824">
        <v>1010502</v>
      </c>
      <c r="F824" t="s">
        <v>9</v>
      </c>
      <c r="G824">
        <v>760</v>
      </c>
      <c r="H824">
        <v>5015528</v>
      </c>
      <c r="I824" t="s">
        <v>57</v>
      </c>
      <c r="J824" s="49">
        <v>1678</v>
      </c>
    </row>
    <row r="825" spans="1:10" x14ac:dyDescent="0.25">
      <c r="A825">
        <v>7600017936</v>
      </c>
      <c r="E825">
        <v>1010502</v>
      </c>
      <c r="F825" t="s">
        <v>9</v>
      </c>
      <c r="G825">
        <v>770</v>
      </c>
      <c r="H825">
        <v>5015529</v>
      </c>
      <c r="I825" t="s">
        <v>56</v>
      </c>
      <c r="J825" s="49">
        <v>1433</v>
      </c>
    </row>
    <row r="826" spans="1:10" x14ac:dyDescent="0.25">
      <c r="A826">
        <v>7600017936</v>
      </c>
      <c r="E826">
        <v>1010502</v>
      </c>
      <c r="F826" t="s">
        <v>9</v>
      </c>
      <c r="G826">
        <v>780</v>
      </c>
      <c r="H826">
        <v>5015530</v>
      </c>
      <c r="I826" t="s">
        <v>55</v>
      </c>
      <c r="J826" s="49">
        <v>1103</v>
      </c>
    </row>
    <row r="827" spans="1:10" x14ac:dyDescent="0.25">
      <c r="A827">
        <v>7600017936</v>
      </c>
      <c r="E827">
        <v>1010502</v>
      </c>
      <c r="F827" t="s">
        <v>9</v>
      </c>
      <c r="G827">
        <v>790</v>
      </c>
      <c r="H827">
        <v>5015531</v>
      </c>
      <c r="I827" t="s">
        <v>54</v>
      </c>
      <c r="J827" s="49">
        <v>872</v>
      </c>
    </row>
    <row r="828" spans="1:10" x14ac:dyDescent="0.25">
      <c r="A828">
        <v>7600017936</v>
      </c>
      <c r="E828">
        <v>1010502</v>
      </c>
      <c r="F828" t="s">
        <v>9</v>
      </c>
      <c r="G828">
        <v>800</v>
      </c>
      <c r="H828">
        <v>5022604</v>
      </c>
      <c r="I828" t="s">
        <v>49</v>
      </c>
      <c r="J828" s="49">
        <v>348</v>
      </c>
    </row>
    <row r="829" spans="1:10" x14ac:dyDescent="0.25">
      <c r="A829">
        <v>7600017936</v>
      </c>
      <c r="E829">
        <v>1010502</v>
      </c>
      <c r="F829" t="s">
        <v>9</v>
      </c>
      <c r="G829">
        <v>810</v>
      </c>
      <c r="H829">
        <v>5022603</v>
      </c>
      <c r="I829" t="s">
        <v>50</v>
      </c>
      <c r="J829" s="49">
        <v>327</v>
      </c>
    </row>
    <row r="830" spans="1:10" x14ac:dyDescent="0.25">
      <c r="A830">
        <v>7600017936</v>
      </c>
      <c r="E830">
        <v>1010502</v>
      </c>
      <c r="F830" t="s">
        <v>9</v>
      </c>
      <c r="G830">
        <v>820</v>
      </c>
      <c r="H830">
        <v>5022602</v>
      </c>
      <c r="I830" t="s">
        <v>51</v>
      </c>
      <c r="J830" s="49">
        <v>132</v>
      </c>
    </row>
    <row r="831" spans="1:10" x14ac:dyDescent="0.25">
      <c r="A831">
        <v>7600017936</v>
      </c>
      <c r="E831">
        <v>1010502</v>
      </c>
      <c r="F831" t="s">
        <v>9</v>
      </c>
      <c r="G831">
        <v>830</v>
      </c>
      <c r="H831">
        <v>5005586</v>
      </c>
      <c r="I831" t="s">
        <v>231</v>
      </c>
      <c r="J831" s="49">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2D995-5E57-41BD-A271-53BD63617A19}">
  <sheetPr codeName="Hoja11"/>
  <dimension ref="A1:J518"/>
  <sheetViews>
    <sheetView zoomScaleNormal="100" workbookViewId="0">
      <selection activeCell="A6" sqref="A6:XFD6"/>
    </sheetView>
  </sheetViews>
  <sheetFormatPr baseColWidth="10" defaultRowHeight="15" x14ac:dyDescent="0.25"/>
  <cols>
    <col min="1" max="2" width="18.42578125" bestFit="1" customWidth="1"/>
    <col min="3" max="3" width="74.28515625" customWidth="1"/>
    <col min="4" max="4" width="18.7109375" bestFit="1" customWidth="1"/>
    <col min="5" max="5" width="14.85546875" style="53" customWidth="1"/>
    <col min="6" max="6" width="15.28515625" customWidth="1"/>
    <col min="8" max="8" width="7.28515625" customWidth="1"/>
    <col min="9" max="9" width="14" bestFit="1" customWidth="1"/>
    <col min="10" max="10" width="14.42578125" customWidth="1"/>
  </cols>
  <sheetData>
    <row r="1" spans="1:9" x14ac:dyDescent="0.25">
      <c r="A1" s="93" t="s">
        <v>293</v>
      </c>
      <c r="B1" s="93" t="s">
        <v>230</v>
      </c>
      <c r="C1" s="93" t="s">
        <v>292</v>
      </c>
      <c r="D1" s="93" t="s">
        <v>291</v>
      </c>
      <c r="E1" s="93" t="s">
        <v>290</v>
      </c>
      <c r="F1" s="93" t="s">
        <v>289</v>
      </c>
      <c r="G1" s="93" t="s">
        <v>229</v>
      </c>
    </row>
    <row r="2" spans="1:9" x14ac:dyDescent="0.25">
      <c r="A2" s="89">
        <v>5006962</v>
      </c>
      <c r="B2" s="89">
        <v>5006962</v>
      </c>
      <c r="C2" s="79" t="s">
        <v>139</v>
      </c>
      <c r="D2" s="86">
        <f>SUMIFS(NPAyPosiciones!J:J,NPAyPosiciones!H:H,Agrupados!B2,NPAyPosiciones!A:A,[1]Detalle!$I$2)</f>
        <v>500</v>
      </c>
      <c r="E2" s="81">
        <v>1</v>
      </c>
      <c r="F2" s="85">
        <f>ROUND(E2*D2,2)</f>
        <v>500</v>
      </c>
      <c r="G2" s="84">
        <f>SUMIFS(NPAyPosiciones!G:G,NPAyPosiciones!H:H,Agrupados!B2,NPAyPosiciones!A:A,[1]Detalle!$I$2)</f>
        <v>20</v>
      </c>
      <c r="I2" s="87"/>
    </row>
    <row r="3" spans="1:9" x14ac:dyDescent="0.25">
      <c r="A3" s="89">
        <v>5006964</v>
      </c>
      <c r="B3" s="89">
        <v>5006964</v>
      </c>
      <c r="C3" s="79" t="s">
        <v>138</v>
      </c>
      <c r="D3" s="86">
        <f>SUMIFS(NPAyPosiciones!J:J,NPAyPosiciones!H:H,Agrupados!B3,NPAyPosiciones!A:A,[1]Detalle!$I$2)</f>
        <v>1350</v>
      </c>
      <c r="E3" s="81">
        <v>1</v>
      </c>
      <c r="F3" s="85">
        <f>ROUND(E3*D3,2)</f>
        <v>1350</v>
      </c>
      <c r="G3" s="84">
        <f>SUMIFS(NPAyPosiciones!G:G,NPAyPosiciones!H:H,Agrupados!B3,NPAyPosiciones!A:A,[1]Detalle!$I$2)</f>
        <v>30</v>
      </c>
      <c r="I3" s="87"/>
    </row>
    <row r="4" spans="1:9" x14ac:dyDescent="0.25">
      <c r="A4" s="89">
        <v>5007007</v>
      </c>
      <c r="B4" s="89">
        <v>5007007</v>
      </c>
      <c r="C4" s="79" t="s">
        <v>137</v>
      </c>
      <c r="D4" s="92">
        <v>0.4</v>
      </c>
      <c r="E4" s="81">
        <v>1</v>
      </c>
      <c r="F4" s="85">
        <f>ROUND(E4*D4,2)</f>
        <v>0.4</v>
      </c>
      <c r="G4" s="84">
        <f>SUMIFS(NPAyPosiciones!G:G,NPAyPosiciones!H:H,Agrupados!B4,NPAyPosiciones!A:A,[1]Detalle!$I$2)</f>
        <v>40</v>
      </c>
      <c r="I4" s="87"/>
    </row>
    <row r="5" spans="1:9" x14ac:dyDescent="0.25">
      <c r="A5" s="89">
        <v>5007020</v>
      </c>
      <c r="B5" s="89">
        <v>5007020</v>
      </c>
      <c r="C5" s="79" t="s">
        <v>136</v>
      </c>
      <c r="D5" s="86">
        <f>SUMIFS(NPAyPosiciones!J:J,NPAyPosiciones!H:H,Agrupados!B5,NPAyPosiciones!A:A,[1]Detalle!$I$2)</f>
        <v>553</v>
      </c>
      <c r="E5" s="81">
        <v>1</v>
      </c>
      <c r="F5" s="85">
        <f>ROUND(E5*D5,2)</f>
        <v>553</v>
      </c>
      <c r="G5" s="84">
        <f>SUMIFS(NPAyPosiciones!G:G,NPAyPosiciones!H:H,Agrupados!B5,NPAyPosiciones!A:A,[1]Detalle!$I$2)</f>
        <v>50</v>
      </c>
      <c r="I5" s="87"/>
    </row>
    <row r="6" spans="1:9" x14ac:dyDescent="0.25">
      <c r="A6" s="89">
        <v>5007021</v>
      </c>
      <c r="B6" s="89">
        <v>5007021</v>
      </c>
      <c r="C6" s="79" t="s">
        <v>135</v>
      </c>
      <c r="D6" s="86">
        <f>SUMIFS(NPAyPosiciones!J:J,NPAyPosiciones!H:H,Agrupados!B6,NPAyPosiciones!A:A,[1]Detalle!$I$2)</f>
        <v>1202</v>
      </c>
      <c r="E6" s="81">
        <v>1</v>
      </c>
      <c r="F6" s="85">
        <f>ROUND(E6*D6,2)</f>
        <v>1202</v>
      </c>
      <c r="G6" s="84">
        <f>SUMIFS(NPAyPosiciones!G:G,NPAyPosiciones!H:H,Agrupados!B6,NPAyPosiciones!A:A,[1]Detalle!$I$2)</f>
        <v>60</v>
      </c>
      <c r="I6" s="87"/>
    </row>
    <row r="7" spans="1:9" x14ac:dyDescent="0.25">
      <c r="A7" s="89">
        <v>5007022</v>
      </c>
      <c r="B7" s="89">
        <v>5007022</v>
      </c>
      <c r="C7" s="79" t="s">
        <v>134</v>
      </c>
      <c r="D7" s="86">
        <f>SUMIFS(NPAyPosiciones!J:J,NPAyPosiciones!H:H,Agrupados!B7,NPAyPosiciones!A:A,[1]Detalle!$I$2)</f>
        <v>4223</v>
      </c>
      <c r="E7" s="81">
        <v>1</v>
      </c>
      <c r="F7" s="85">
        <f>ROUND(E7*D7,2)</f>
        <v>4223</v>
      </c>
      <c r="G7" s="84">
        <f>SUMIFS(NPAyPosiciones!G:G,NPAyPosiciones!H:H,Agrupados!B7,NPAyPosiciones!A:A,[1]Detalle!$I$2)</f>
        <v>70</v>
      </c>
      <c r="I7" s="87"/>
    </row>
    <row r="8" spans="1:9" x14ac:dyDescent="0.25">
      <c r="A8" s="89">
        <v>5007025</v>
      </c>
      <c r="B8" s="89">
        <v>5007025</v>
      </c>
      <c r="C8" s="79" t="s">
        <v>133</v>
      </c>
      <c r="D8" s="91">
        <v>0.75</v>
      </c>
      <c r="E8" s="81">
        <v>1</v>
      </c>
      <c r="F8" s="85">
        <f>ROUND(E8*D8,2)</f>
        <v>0.75</v>
      </c>
      <c r="G8" s="84">
        <f>SUMIFS(NPAyPosiciones!G:G,NPAyPosiciones!H:H,Agrupados!B8,NPAyPosiciones!A:A,[1]Detalle!$I$2)</f>
        <v>80</v>
      </c>
      <c r="I8" s="87"/>
    </row>
    <row r="9" spans="1:9" x14ac:dyDescent="0.25">
      <c r="A9" s="83">
        <v>5007031</v>
      </c>
      <c r="B9" s="83">
        <v>5007031</v>
      </c>
      <c r="C9" s="88" t="s">
        <v>132</v>
      </c>
      <c r="D9" s="90">
        <v>0.7</v>
      </c>
      <c r="E9" s="81">
        <v>1</v>
      </c>
      <c r="F9" s="85">
        <f>ROUND(E9*D9,2)</f>
        <v>0.7</v>
      </c>
      <c r="G9" s="84">
        <f>SUMIFS(NPAyPosiciones!G:G,NPAyPosiciones!H:H,Agrupados!B9,NPAyPosiciones!A:A,[1]Detalle!$I$2)</f>
        <v>90</v>
      </c>
      <c r="I9" s="87"/>
    </row>
    <row r="10" spans="1:9" x14ac:dyDescent="0.25">
      <c r="A10" s="83">
        <v>5020372</v>
      </c>
      <c r="B10" s="83">
        <v>5020372</v>
      </c>
      <c r="C10" s="88" t="s">
        <v>6</v>
      </c>
      <c r="D10" s="86">
        <f>SUMIFS(NPAyPosiciones!J:J,NPAyPosiciones!H:H,Agrupados!B10,NPAyPosiciones!A:A,[1]Detalle!$I$2)</f>
        <v>1</v>
      </c>
      <c r="E10" s="81">
        <v>1</v>
      </c>
      <c r="F10" s="85">
        <f>ROUND(E10*D10,2)</f>
        <v>1</v>
      </c>
      <c r="G10" s="84">
        <f>SUMIFS(NPAyPosiciones!G:G,NPAyPosiciones!H:H,Agrupados!B10,NPAyPosiciones!A:A,[1]Detalle!$I$2)</f>
        <v>100</v>
      </c>
      <c r="I10" s="87"/>
    </row>
    <row r="11" spans="1:9" x14ac:dyDescent="0.25">
      <c r="A11" s="83">
        <v>5007436</v>
      </c>
      <c r="B11" s="83">
        <v>5007436</v>
      </c>
      <c r="C11" s="88" t="s">
        <v>131</v>
      </c>
      <c r="D11" s="86">
        <f>SUMIFS(NPAyPosiciones!J:J,NPAyPosiciones!H:H,Agrupados!B11,NPAyPosiciones!A:A,[1]Detalle!$I$2)</f>
        <v>938</v>
      </c>
      <c r="E11" s="81">
        <v>1</v>
      </c>
      <c r="F11" s="85">
        <f>ROUND(E11*D11,2)</f>
        <v>938</v>
      </c>
      <c r="G11" s="84">
        <f>SUMIFS(NPAyPosiciones!G:G,NPAyPosiciones!H:H,Agrupados!B11,NPAyPosiciones!A:A,[1]Detalle!$I$2)</f>
        <v>110</v>
      </c>
      <c r="I11" s="87"/>
    </row>
    <row r="12" spans="1:9" x14ac:dyDescent="0.25">
      <c r="A12" s="89">
        <v>5007437</v>
      </c>
      <c r="B12" s="89">
        <v>5007437</v>
      </c>
      <c r="C12" s="79" t="s">
        <v>130</v>
      </c>
      <c r="D12" s="86">
        <f>SUMIFS(NPAyPosiciones!J:J,NPAyPosiciones!H:H,Agrupados!B12,NPAyPosiciones!A:A,[1]Detalle!$I$2)</f>
        <v>486</v>
      </c>
      <c r="E12" s="81">
        <v>1</v>
      </c>
      <c r="F12" s="85">
        <f>ROUND(E12*D12,2)</f>
        <v>486</v>
      </c>
      <c r="G12" s="84">
        <f>SUMIFS(NPAyPosiciones!G:G,NPAyPosiciones!H:H,Agrupados!B12,NPAyPosiciones!A:A,[1]Detalle!$I$2)</f>
        <v>120</v>
      </c>
      <c r="I12" s="87"/>
    </row>
    <row r="13" spans="1:9" x14ac:dyDescent="0.25">
      <c r="A13" s="89">
        <v>5007438</v>
      </c>
      <c r="B13" s="89">
        <v>5007438</v>
      </c>
      <c r="C13" s="79" t="s">
        <v>129</v>
      </c>
      <c r="D13" s="86">
        <f>SUMIFS(NPAyPosiciones!J:J,NPAyPosiciones!H:H,Agrupados!B13,NPAyPosiciones!A:A,[1]Detalle!$I$2)</f>
        <v>15078</v>
      </c>
      <c r="E13" s="81">
        <v>1</v>
      </c>
      <c r="F13" s="85">
        <f>ROUND(E13*D13,2)</f>
        <v>15078</v>
      </c>
      <c r="G13" s="84">
        <f>SUMIFS(NPAyPosiciones!G:G,NPAyPosiciones!H:H,Agrupados!B13,NPAyPosiciones!A:A,[1]Detalle!$I$2)</f>
        <v>130</v>
      </c>
      <c r="I13" s="87"/>
    </row>
    <row r="14" spans="1:9" x14ac:dyDescent="0.25">
      <c r="A14" s="89">
        <v>5022605</v>
      </c>
      <c r="B14" s="89">
        <v>5022605</v>
      </c>
      <c r="C14" s="79" t="s">
        <v>47</v>
      </c>
      <c r="D14" s="86">
        <f>SUMIFS(NPAyPosiciones!J:J,NPAyPosiciones!H:H,Agrupados!B14,NPAyPosiciones!A:A,[1]Detalle!$I$2)</f>
        <v>1112</v>
      </c>
      <c r="E14" s="81">
        <v>1</v>
      </c>
      <c r="F14" s="85">
        <f>ROUND(E14*D14,2)</f>
        <v>1112</v>
      </c>
      <c r="G14" s="84">
        <f>SUMIFS(NPAyPosiciones!G:G,NPAyPosiciones!H:H,Agrupados!B14,NPAyPosiciones!A:A,[1]Detalle!$I$2)</f>
        <v>140</v>
      </c>
      <c r="I14" s="87"/>
    </row>
    <row r="15" spans="1:9" x14ac:dyDescent="0.25">
      <c r="A15" s="89">
        <v>5007936</v>
      </c>
      <c r="B15" s="89">
        <v>5007936</v>
      </c>
      <c r="C15" s="79" t="s">
        <v>128</v>
      </c>
      <c r="D15" s="86">
        <f>SUMIFS(NPAyPosiciones!J:J,NPAyPosiciones!H:H,Agrupados!B15,NPAyPosiciones!A:A,[1]Detalle!$I$2)</f>
        <v>666</v>
      </c>
      <c r="E15" s="81">
        <v>1</v>
      </c>
      <c r="F15" s="85">
        <f>ROUND(E15*D15,2)</f>
        <v>666</v>
      </c>
      <c r="G15" s="84">
        <f>SUMIFS(NPAyPosiciones!G:G,NPAyPosiciones!H:H,Agrupados!B15,NPAyPosiciones!A:A,[1]Detalle!$I$2)</f>
        <v>150</v>
      </c>
      <c r="I15" s="87"/>
    </row>
    <row r="16" spans="1:9" x14ac:dyDescent="0.25">
      <c r="A16" s="89">
        <v>5007938</v>
      </c>
      <c r="B16" s="89">
        <v>5007938</v>
      </c>
      <c r="C16" s="79" t="s">
        <v>127</v>
      </c>
      <c r="D16" s="86">
        <f>SUMIFS(NPAyPosiciones!J:J,NPAyPosiciones!H:H,Agrupados!B16,NPAyPosiciones!A:A,[1]Detalle!$I$2)</f>
        <v>288</v>
      </c>
      <c r="E16" s="81">
        <v>1</v>
      </c>
      <c r="F16" s="85">
        <f>ROUND(E16*D16,2)</f>
        <v>288</v>
      </c>
      <c r="G16" s="84">
        <f>SUMIFS(NPAyPosiciones!G:G,NPAyPosiciones!H:H,Agrupados!B16,NPAyPosiciones!A:A,[1]Detalle!$I$2)</f>
        <v>160</v>
      </c>
      <c r="I16" s="87"/>
    </row>
    <row r="17" spans="1:9" x14ac:dyDescent="0.25">
      <c r="A17" s="89">
        <v>5007939</v>
      </c>
      <c r="B17" s="89">
        <v>5007939</v>
      </c>
      <c r="C17" s="79" t="s">
        <v>126</v>
      </c>
      <c r="D17" s="86">
        <f>SUMIFS(NPAyPosiciones!J:J,NPAyPosiciones!H:H,Agrupados!B17,NPAyPosiciones!A:A,[1]Detalle!$I$2)</f>
        <v>386</v>
      </c>
      <c r="E17" s="81">
        <v>1</v>
      </c>
      <c r="F17" s="85">
        <f>ROUND(E17*D17,2)</f>
        <v>386</v>
      </c>
      <c r="G17" s="84">
        <f>SUMIFS(NPAyPosiciones!G:G,NPAyPosiciones!H:H,Agrupados!B17,NPAyPosiciones!A:A,[1]Detalle!$I$2)</f>
        <v>170</v>
      </c>
      <c r="I17" s="87"/>
    </row>
    <row r="18" spans="1:9" x14ac:dyDescent="0.25">
      <c r="A18" s="89">
        <v>5007940</v>
      </c>
      <c r="B18" s="89">
        <v>5007940</v>
      </c>
      <c r="C18" s="79" t="s">
        <v>125</v>
      </c>
      <c r="D18" s="86">
        <f>SUMIFS(NPAyPosiciones!J:J,NPAyPosiciones!H:H,Agrupados!B18,NPAyPosiciones!A:A,[1]Detalle!$I$2)</f>
        <v>477</v>
      </c>
      <c r="E18" s="81">
        <v>1</v>
      </c>
      <c r="F18" s="85">
        <f>ROUND(E18*D18,2)</f>
        <v>477</v>
      </c>
      <c r="G18" s="84">
        <f>SUMIFS(NPAyPosiciones!G:G,NPAyPosiciones!H:H,Agrupados!B18,NPAyPosiciones!A:A,[1]Detalle!$I$2)</f>
        <v>180</v>
      </c>
      <c r="I18" s="87"/>
    </row>
    <row r="19" spans="1:9" x14ac:dyDescent="0.25">
      <c r="A19" s="89">
        <v>5022744</v>
      </c>
      <c r="B19" s="89">
        <v>5022744</v>
      </c>
      <c r="C19" s="79" t="s">
        <v>52</v>
      </c>
      <c r="D19" s="86">
        <f>SUMIFS(NPAyPosiciones!J:J,NPAyPosiciones!H:H,Agrupados!B19,NPAyPosiciones!A:A,[1]Detalle!$I$2)</f>
        <v>978</v>
      </c>
      <c r="E19" s="81">
        <v>1</v>
      </c>
      <c r="F19" s="85">
        <f>ROUND(E19*D19,2)</f>
        <v>978</v>
      </c>
      <c r="G19" s="84">
        <f>SUMIFS(NPAyPosiciones!G:G,NPAyPosiciones!H:H,Agrupados!B19,NPAyPosiciones!A:A,[1]Detalle!$I$2)</f>
        <v>190</v>
      </c>
      <c r="I19" s="87"/>
    </row>
    <row r="20" spans="1:9" x14ac:dyDescent="0.25">
      <c r="A20" s="89">
        <v>5022743</v>
      </c>
      <c r="B20" s="89">
        <v>5022743</v>
      </c>
      <c r="C20" s="79" t="s">
        <v>53</v>
      </c>
      <c r="D20" s="86">
        <f>SUMIFS(NPAyPosiciones!J:J,NPAyPosiciones!H:H,Agrupados!B20,NPAyPosiciones!A:A,[1]Detalle!$I$2)</f>
        <v>746</v>
      </c>
      <c r="E20" s="81">
        <v>1</v>
      </c>
      <c r="F20" s="85">
        <f>ROUND(E20*D20,2)</f>
        <v>746</v>
      </c>
      <c r="G20" s="84">
        <f>SUMIFS(NPAyPosiciones!G:G,NPAyPosiciones!H:H,Agrupados!B20,NPAyPosiciones!A:A,[1]Detalle!$I$2)</f>
        <v>210</v>
      </c>
      <c r="I20" s="87"/>
    </row>
    <row r="21" spans="1:9" x14ac:dyDescent="0.25">
      <c r="A21" s="89">
        <v>5008280</v>
      </c>
      <c r="B21" s="89">
        <v>5008280</v>
      </c>
      <c r="C21" s="79" t="s">
        <v>123</v>
      </c>
      <c r="D21" s="86">
        <f>SUMIFS(NPAyPosiciones!J:J,NPAyPosiciones!H:H,Agrupados!B21,NPAyPosiciones!A:A,[1]Detalle!$I$2)</f>
        <v>650</v>
      </c>
      <c r="E21" s="81">
        <v>1</v>
      </c>
      <c r="F21" s="85">
        <f>ROUND(E21*D21,2)</f>
        <v>650</v>
      </c>
      <c r="G21" s="84">
        <f>SUMIFS(NPAyPosiciones!G:G,NPAyPosiciones!H:H,Agrupados!B21,NPAyPosiciones!A:A,[1]Detalle!$I$2)</f>
        <v>220</v>
      </c>
      <c r="I21" s="87"/>
    </row>
    <row r="22" spans="1:9" x14ac:dyDescent="0.25">
      <c r="A22" s="89">
        <v>5008281</v>
      </c>
      <c r="B22" s="89">
        <v>5008281</v>
      </c>
      <c r="C22" s="79" t="s">
        <v>122</v>
      </c>
      <c r="D22" s="86">
        <f>SUMIFS(NPAyPosiciones!J:J,NPAyPosiciones!H:H,Agrupados!B22,NPAyPosiciones!A:A,[1]Detalle!$I$2)</f>
        <v>1266</v>
      </c>
      <c r="E22" s="81">
        <v>1</v>
      </c>
      <c r="F22" s="85">
        <f>ROUND(E22*D22,2)</f>
        <v>1266</v>
      </c>
      <c r="G22" s="84">
        <f>SUMIFS(NPAyPosiciones!G:G,NPAyPosiciones!H:H,Agrupados!B22,NPAyPosiciones!A:A,[1]Detalle!$I$2)</f>
        <v>230</v>
      </c>
      <c r="I22" s="87"/>
    </row>
    <row r="23" spans="1:9" x14ac:dyDescent="0.25">
      <c r="A23" s="89">
        <v>5008282</v>
      </c>
      <c r="B23" s="89">
        <v>5008282</v>
      </c>
      <c r="C23" s="79" t="s">
        <v>121</v>
      </c>
      <c r="D23" s="86">
        <f>SUMIFS(NPAyPosiciones!J:J,NPAyPosiciones!H:H,Agrupados!B23,NPAyPosiciones!A:A,[1]Detalle!$I$2)</f>
        <v>267</v>
      </c>
      <c r="E23" s="81">
        <v>1</v>
      </c>
      <c r="F23" s="85">
        <f>ROUND(E23*D23,2)</f>
        <v>267</v>
      </c>
      <c r="G23" s="84">
        <f>SUMIFS(NPAyPosiciones!G:G,NPAyPosiciones!H:H,Agrupados!B23,NPAyPosiciones!A:A,[1]Detalle!$I$2)</f>
        <v>240</v>
      </c>
      <c r="I23" s="87"/>
    </row>
    <row r="24" spans="1:9" x14ac:dyDescent="0.25">
      <c r="A24" s="89">
        <v>5008283</v>
      </c>
      <c r="B24" s="89">
        <v>5008283</v>
      </c>
      <c r="C24" s="79" t="s">
        <v>120</v>
      </c>
      <c r="D24" s="86">
        <f>SUMIFS(NPAyPosiciones!J:J,NPAyPosiciones!H:H,Agrupados!B24,NPAyPosiciones!A:A,[1]Detalle!$I$2)</f>
        <v>133</v>
      </c>
      <c r="E24" s="81">
        <v>1</v>
      </c>
      <c r="F24" s="85">
        <f>ROUND(E24*D24,2)</f>
        <v>133</v>
      </c>
      <c r="G24" s="84">
        <f>SUMIFS(NPAyPosiciones!G:G,NPAyPosiciones!H:H,Agrupados!B24,NPAyPosiciones!A:A,[1]Detalle!$I$2)</f>
        <v>250</v>
      </c>
      <c r="I24" s="87"/>
    </row>
    <row r="25" spans="1:9" x14ac:dyDescent="0.25">
      <c r="A25" s="89">
        <v>5008284</v>
      </c>
      <c r="B25" s="89">
        <v>5008284</v>
      </c>
      <c r="C25" s="79" t="s">
        <v>119</v>
      </c>
      <c r="D25" s="86">
        <f>SUMIFS(NPAyPosiciones!J:J,NPAyPosiciones!H:H,Agrupados!B25,NPAyPosiciones!A:A,[1]Detalle!$I$2)</f>
        <v>267</v>
      </c>
      <c r="E25" s="81">
        <v>1</v>
      </c>
      <c r="F25" s="85">
        <f>ROUND(E25*D25,2)</f>
        <v>267</v>
      </c>
      <c r="G25" s="84">
        <f>SUMIFS(NPAyPosiciones!G:G,NPAyPosiciones!H:H,Agrupados!B25,NPAyPosiciones!A:A,[1]Detalle!$I$2)</f>
        <v>260</v>
      </c>
      <c r="I25" s="87"/>
    </row>
    <row r="26" spans="1:9" x14ac:dyDescent="0.25">
      <c r="A26" s="89">
        <v>5008285</v>
      </c>
      <c r="B26" s="89">
        <v>5008285</v>
      </c>
      <c r="C26" s="79" t="s">
        <v>118</v>
      </c>
      <c r="D26" s="86">
        <f>SUMIFS(NPAyPosiciones!J:J,NPAyPosiciones!H:H,Agrupados!B26,NPAyPosiciones!A:A,[1]Detalle!$I$2)</f>
        <v>199</v>
      </c>
      <c r="E26" s="81">
        <v>1</v>
      </c>
      <c r="F26" s="85">
        <f>ROUND(E26*D26,2)</f>
        <v>199</v>
      </c>
      <c r="G26" s="84">
        <f>SUMIFS(NPAyPosiciones!G:G,NPAyPosiciones!H:H,Agrupados!B26,NPAyPosiciones!A:A,[1]Detalle!$I$2)</f>
        <v>270</v>
      </c>
      <c r="I26" s="87"/>
    </row>
    <row r="27" spans="1:9" x14ac:dyDescent="0.25">
      <c r="A27" s="89">
        <v>5008286</v>
      </c>
      <c r="B27" s="89">
        <v>5008286</v>
      </c>
      <c r="C27" s="79" t="s">
        <v>117</v>
      </c>
      <c r="D27" s="86">
        <f>SUMIFS(NPAyPosiciones!J:J,NPAyPosiciones!H:H,Agrupados!B27,NPAyPosiciones!A:A,[1]Detalle!$I$2)</f>
        <v>290</v>
      </c>
      <c r="E27" s="81">
        <v>1</v>
      </c>
      <c r="F27" s="85">
        <f>ROUND(E27*D27,2)</f>
        <v>290</v>
      </c>
      <c r="G27" s="84">
        <f>SUMIFS(NPAyPosiciones!G:G,NPAyPosiciones!H:H,Agrupados!B27,NPAyPosiciones!A:A,[1]Detalle!$I$2)</f>
        <v>280</v>
      </c>
      <c r="I27" s="87"/>
    </row>
    <row r="28" spans="1:9" x14ac:dyDescent="0.25">
      <c r="A28" s="89">
        <v>5008287</v>
      </c>
      <c r="B28" s="89">
        <v>5008287</v>
      </c>
      <c r="C28" s="79" t="s">
        <v>116</v>
      </c>
      <c r="D28" s="86">
        <f>SUMIFS(NPAyPosiciones!J:J,NPAyPosiciones!H:H,Agrupados!B28,NPAyPosiciones!A:A,[1]Detalle!$I$2)</f>
        <v>100</v>
      </c>
      <c r="E28" s="81">
        <v>1</v>
      </c>
      <c r="F28" s="85">
        <f>ROUND(E28*D28,2)</f>
        <v>100</v>
      </c>
      <c r="G28" s="84">
        <f>SUMIFS(NPAyPosiciones!G:G,NPAyPosiciones!H:H,Agrupados!B28,NPAyPosiciones!A:A,[1]Detalle!$I$2)</f>
        <v>290</v>
      </c>
      <c r="I28" s="87"/>
    </row>
    <row r="29" spans="1:9" x14ac:dyDescent="0.25">
      <c r="A29" s="89">
        <v>5008288</v>
      </c>
      <c r="B29" s="89">
        <v>5008288</v>
      </c>
      <c r="C29" s="79" t="s">
        <v>115</v>
      </c>
      <c r="D29" s="86">
        <f>SUMIFS(NPAyPosiciones!J:J,NPAyPosiciones!H:H,Agrupados!B29,NPAyPosiciones!A:A,[1]Detalle!$I$2)</f>
        <v>3241</v>
      </c>
      <c r="E29" s="81">
        <v>1</v>
      </c>
      <c r="F29" s="85">
        <f>ROUND(E29*D29,2)</f>
        <v>3241</v>
      </c>
      <c r="G29" s="84">
        <f>SUMIFS(NPAyPosiciones!G:G,NPAyPosiciones!H:H,Agrupados!B29,NPAyPosiciones!A:A,[1]Detalle!$I$2)</f>
        <v>300</v>
      </c>
      <c r="I29" s="87"/>
    </row>
    <row r="30" spans="1:9" x14ac:dyDescent="0.25">
      <c r="A30" s="83">
        <v>5009028</v>
      </c>
      <c r="B30" s="83">
        <v>5009028</v>
      </c>
      <c r="C30" s="88" t="s">
        <v>114</v>
      </c>
      <c r="D30" s="86">
        <f>SUMIFS(NPAyPosiciones!J:J,NPAyPosiciones!H:H,Agrupados!B30,NPAyPosiciones!A:A,[1]Detalle!$I$2)</f>
        <v>1682</v>
      </c>
      <c r="E30" s="81">
        <v>1</v>
      </c>
      <c r="F30" s="85">
        <f>ROUND(E30*D30,2)</f>
        <v>1682</v>
      </c>
      <c r="G30" s="84">
        <f>SUMIFS(NPAyPosiciones!G:G,NPAyPosiciones!H:H,Agrupados!B30,NPAyPosiciones!A:A,[1]Detalle!$I$2)</f>
        <v>310</v>
      </c>
      <c r="I30" s="87"/>
    </row>
    <row r="31" spans="1:9" x14ac:dyDescent="0.25">
      <c r="A31" s="89">
        <v>5009043</v>
      </c>
      <c r="B31" s="89">
        <v>5009043</v>
      </c>
      <c r="C31" s="79" t="s">
        <v>113</v>
      </c>
      <c r="D31" s="86">
        <f>SUMIFS(NPAyPosiciones!J:J,NPAyPosiciones!H:H,Agrupados!B31,NPAyPosiciones!A:A,[1]Detalle!$I$2)</f>
        <v>3042</v>
      </c>
      <c r="E31" s="81">
        <v>1</v>
      </c>
      <c r="F31" s="85">
        <f>ROUND(E31*D31,2)</f>
        <v>3042</v>
      </c>
      <c r="G31" s="84">
        <f>SUMIFS(NPAyPosiciones!G:G,NPAyPosiciones!H:H,Agrupados!B31,NPAyPosiciones!A:A,[1]Detalle!$I$2)</f>
        <v>320</v>
      </c>
      <c r="I31" s="87"/>
    </row>
    <row r="32" spans="1:9" x14ac:dyDescent="0.25">
      <c r="A32" s="89">
        <v>5009050</v>
      </c>
      <c r="B32" s="89">
        <v>5009050</v>
      </c>
      <c r="C32" s="79" t="s">
        <v>112</v>
      </c>
      <c r="D32" s="86">
        <f>SUMIFS(NPAyPosiciones!J:J,NPAyPosiciones!H:H,Agrupados!B32,NPAyPosiciones!A:A,[1]Detalle!$I$2)</f>
        <v>2894</v>
      </c>
      <c r="E32" s="81">
        <v>1</v>
      </c>
      <c r="F32" s="85">
        <f>ROUND(E32*D32,2)</f>
        <v>2894</v>
      </c>
      <c r="G32" s="84">
        <f>SUMIFS(NPAyPosiciones!G:G,NPAyPosiciones!H:H,Agrupados!B32,NPAyPosiciones!A:A,[1]Detalle!$I$2)</f>
        <v>330</v>
      </c>
      <c r="I32" s="87"/>
    </row>
    <row r="33" spans="1:9" x14ac:dyDescent="0.25">
      <c r="A33" s="89">
        <v>5009152</v>
      </c>
      <c r="B33" s="89">
        <v>5009152</v>
      </c>
      <c r="C33" s="79" t="s">
        <v>109</v>
      </c>
      <c r="D33" s="86">
        <f>SUMIFS(NPAyPosiciones!J:J,NPAyPosiciones!H:H,Agrupados!B33,NPAyPosiciones!A:A,[1]Detalle!$I$2)</f>
        <v>2892</v>
      </c>
      <c r="E33" s="81">
        <v>1</v>
      </c>
      <c r="F33" s="85">
        <f>ROUND(E33*D33,2)</f>
        <v>2892</v>
      </c>
      <c r="G33" s="84">
        <f>SUMIFS(NPAyPosiciones!G:G,NPAyPosiciones!H:H,Agrupados!B33,NPAyPosiciones!A:A,[1]Detalle!$I$2)</f>
        <v>340</v>
      </c>
      <c r="I33" s="87"/>
    </row>
    <row r="34" spans="1:9" x14ac:dyDescent="0.25">
      <c r="A34" s="89">
        <v>5009222</v>
      </c>
      <c r="B34" s="89">
        <v>5009222</v>
      </c>
      <c r="C34" s="79" t="s">
        <v>108</v>
      </c>
      <c r="D34" s="86">
        <f>SUMIFS(NPAyPosiciones!J:J,NPAyPosiciones!H:H,Agrupados!B34,NPAyPosiciones!A:A,[1]Detalle!$I$2)</f>
        <v>954</v>
      </c>
      <c r="E34" s="81">
        <v>1</v>
      </c>
      <c r="F34" s="85">
        <f>ROUND(E34*D34,2)</f>
        <v>954</v>
      </c>
      <c r="G34" s="84">
        <f>SUMIFS(NPAyPosiciones!G:G,NPAyPosiciones!H:H,Agrupados!B34,NPAyPosiciones!A:A,[1]Detalle!$I$2)</f>
        <v>350</v>
      </c>
      <c r="I34" s="87"/>
    </row>
    <row r="35" spans="1:9" x14ac:dyDescent="0.25">
      <c r="A35" s="89">
        <v>5010334</v>
      </c>
      <c r="B35" s="89">
        <v>5010334</v>
      </c>
      <c r="C35" s="79" t="s">
        <v>106</v>
      </c>
      <c r="D35" s="86">
        <f>SUMIFS(NPAyPosiciones!J:J,NPAyPosiciones!H:H,Agrupados!B35,NPAyPosiciones!A:A,[1]Detalle!$I$2)</f>
        <v>7468</v>
      </c>
      <c r="E35" s="81">
        <v>1</v>
      </c>
      <c r="F35" s="85">
        <f>ROUND(E35*D35,2)</f>
        <v>7468</v>
      </c>
      <c r="G35" s="84">
        <f>SUMIFS(NPAyPosiciones!G:G,NPAyPosiciones!H:H,Agrupados!B35,NPAyPosiciones!A:A,[1]Detalle!$I$2)</f>
        <v>360</v>
      </c>
      <c r="I35" s="87"/>
    </row>
    <row r="36" spans="1:9" x14ac:dyDescent="0.25">
      <c r="A36" s="89">
        <v>5010335</v>
      </c>
      <c r="B36" s="89">
        <v>5010335</v>
      </c>
      <c r="C36" s="79" t="s">
        <v>102</v>
      </c>
      <c r="D36" s="86">
        <f>SUMIFS(NPAyPosiciones!J:J,NPAyPosiciones!H:H,Agrupados!B36,NPAyPosiciones!A:A,[1]Detalle!$I$2)</f>
        <v>5110</v>
      </c>
      <c r="E36" s="81">
        <v>1</v>
      </c>
      <c r="F36" s="85">
        <f>ROUND(E36*D36,2)</f>
        <v>5110</v>
      </c>
      <c r="G36" s="84">
        <f>SUMIFS(NPAyPosiciones!G:G,NPAyPosiciones!H:H,Agrupados!B36,NPAyPosiciones!A:A,[1]Detalle!$I$2)</f>
        <v>370</v>
      </c>
      <c r="I36" s="87"/>
    </row>
    <row r="37" spans="1:9" x14ac:dyDescent="0.25">
      <c r="A37" s="89">
        <v>5010336</v>
      </c>
      <c r="B37" s="89">
        <v>5010336</v>
      </c>
      <c r="C37" s="79" t="s">
        <v>101</v>
      </c>
      <c r="D37" s="86">
        <f>SUMIFS(NPAyPosiciones!J:J,NPAyPosiciones!H:H,Agrupados!B37,NPAyPosiciones!A:A,[1]Detalle!$I$2)</f>
        <v>3179</v>
      </c>
      <c r="E37" s="81">
        <v>1</v>
      </c>
      <c r="F37" s="85">
        <f>ROUND(E37*D37,2)</f>
        <v>3179</v>
      </c>
      <c r="G37" s="84">
        <f>SUMIFS(NPAyPosiciones!G:G,NPAyPosiciones!H:H,Agrupados!B37,NPAyPosiciones!A:A,[1]Detalle!$I$2)</f>
        <v>380</v>
      </c>
      <c r="I37" s="87"/>
    </row>
    <row r="38" spans="1:9" x14ac:dyDescent="0.25">
      <c r="A38" s="89">
        <v>5010337</v>
      </c>
      <c r="B38" s="89">
        <v>5010337</v>
      </c>
      <c r="C38" s="79" t="s">
        <v>100</v>
      </c>
      <c r="D38" s="86">
        <f>SUMIFS(NPAyPosiciones!J:J,NPAyPosiciones!H:H,Agrupados!B38,NPAyPosiciones!A:A,[1]Detalle!$I$2)</f>
        <v>2444</v>
      </c>
      <c r="E38" s="81">
        <v>1</v>
      </c>
      <c r="F38" s="85">
        <f>ROUND(E38*D38,2)</f>
        <v>2444</v>
      </c>
      <c r="G38" s="84">
        <f>SUMIFS(NPAyPosiciones!G:G,NPAyPosiciones!H:H,Agrupados!B38,NPAyPosiciones!A:A,[1]Detalle!$I$2)</f>
        <v>390</v>
      </c>
      <c r="I38" s="87"/>
    </row>
    <row r="39" spans="1:9" x14ac:dyDescent="0.25">
      <c r="A39" s="89">
        <v>5010338</v>
      </c>
      <c r="B39" s="89">
        <v>5010338</v>
      </c>
      <c r="C39" s="79" t="s">
        <v>99</v>
      </c>
      <c r="D39" s="86">
        <f>SUMIFS(NPAyPosiciones!J:J,NPAyPosiciones!H:H,Agrupados!B39,NPAyPosiciones!A:A,[1]Detalle!$I$2)</f>
        <v>1947</v>
      </c>
      <c r="E39" s="81">
        <v>1</v>
      </c>
      <c r="F39" s="85">
        <f>ROUND(E39*D39,2)</f>
        <v>1947</v>
      </c>
      <c r="G39" s="84">
        <f>SUMIFS(NPAyPosiciones!G:G,NPAyPosiciones!H:H,Agrupados!B39,NPAyPosiciones!A:A,[1]Detalle!$I$2)</f>
        <v>400</v>
      </c>
      <c r="I39" s="87"/>
    </row>
    <row r="40" spans="1:9" x14ac:dyDescent="0.25">
      <c r="A40" s="89">
        <v>5010340</v>
      </c>
      <c r="B40" s="89">
        <v>5010340</v>
      </c>
      <c r="C40" s="79" t="s">
        <v>98</v>
      </c>
      <c r="D40" s="86">
        <f>SUMIFS(NPAyPosiciones!J:J,NPAyPosiciones!H:H,Agrupados!B40,NPAyPosiciones!A:A,[1]Detalle!$I$2)</f>
        <v>8372</v>
      </c>
      <c r="E40" s="81">
        <v>1</v>
      </c>
      <c r="F40" s="85">
        <f>ROUND(E40*D40,2)</f>
        <v>8372</v>
      </c>
      <c r="G40" s="84">
        <f>SUMIFS(NPAyPosiciones!G:G,NPAyPosiciones!H:H,Agrupados!B40,NPAyPosiciones!A:A,[1]Detalle!$I$2)</f>
        <v>410</v>
      </c>
      <c r="I40" s="87"/>
    </row>
    <row r="41" spans="1:9" x14ac:dyDescent="0.25">
      <c r="A41" s="89">
        <v>5010341</v>
      </c>
      <c r="B41" s="89">
        <v>5010341</v>
      </c>
      <c r="C41" s="79" t="s">
        <v>97</v>
      </c>
      <c r="D41" s="86">
        <f>SUMIFS(NPAyPosiciones!J:J,NPAyPosiciones!H:H,Agrupados!B41,NPAyPosiciones!A:A,[1]Detalle!$I$2)</f>
        <v>3969</v>
      </c>
      <c r="E41" s="81">
        <v>1</v>
      </c>
      <c r="F41" s="85">
        <f>ROUND(E41*D41,2)</f>
        <v>3969</v>
      </c>
      <c r="G41" s="84">
        <f>SUMIFS(NPAyPosiciones!G:G,NPAyPosiciones!H:H,Agrupados!B41,NPAyPosiciones!A:A,[1]Detalle!$I$2)</f>
        <v>420</v>
      </c>
      <c r="I41" s="87"/>
    </row>
    <row r="42" spans="1:9" x14ac:dyDescent="0.25">
      <c r="A42" s="89">
        <v>5010476</v>
      </c>
      <c r="B42" s="89">
        <v>5010476</v>
      </c>
      <c r="C42" s="79" t="s">
        <v>96</v>
      </c>
      <c r="D42" s="86">
        <f>SUMIFS(NPAyPosiciones!J:J,NPAyPosiciones!H:H,Agrupados!B42,NPAyPosiciones!A:A,[1]Detalle!$I$2)</f>
        <v>3810</v>
      </c>
      <c r="E42" s="81">
        <v>1</v>
      </c>
      <c r="F42" s="85">
        <f>ROUND(E42*D42,2)</f>
        <v>3810</v>
      </c>
      <c r="G42" s="84">
        <f>SUMIFS(NPAyPosiciones!G:G,NPAyPosiciones!H:H,Agrupados!B42,NPAyPosiciones!A:A,[1]Detalle!$I$2)</f>
        <v>430</v>
      </c>
      <c r="I42" s="87"/>
    </row>
    <row r="43" spans="1:9" x14ac:dyDescent="0.25">
      <c r="A43" s="89">
        <v>5010488</v>
      </c>
      <c r="B43" s="89">
        <v>5010488</v>
      </c>
      <c r="C43" s="79" t="s">
        <v>95</v>
      </c>
      <c r="D43" s="86">
        <f>SUMIFS(NPAyPosiciones!J:J,NPAyPosiciones!H:H,Agrupados!B43,NPAyPosiciones!A:A,[1]Detalle!$I$2)</f>
        <v>3099</v>
      </c>
      <c r="E43" s="81">
        <v>1</v>
      </c>
      <c r="F43" s="85">
        <f>ROUND(E43*D43,2)</f>
        <v>3099</v>
      </c>
      <c r="G43" s="84">
        <f>SUMIFS(NPAyPosiciones!G:G,NPAyPosiciones!H:H,Agrupados!B43,NPAyPosiciones!A:A,[1]Detalle!$I$2)</f>
        <v>440</v>
      </c>
      <c r="I43" s="87"/>
    </row>
    <row r="44" spans="1:9" x14ac:dyDescent="0.25">
      <c r="A44" s="83">
        <v>5010489</v>
      </c>
      <c r="B44" s="83">
        <v>5010489</v>
      </c>
      <c r="C44" s="88" t="s">
        <v>94</v>
      </c>
      <c r="D44" s="86">
        <f>SUMIFS(NPAyPosiciones!J:J,NPAyPosiciones!H:H,Agrupados!B44,NPAyPosiciones!A:A,[1]Detalle!$I$2)</f>
        <v>1560</v>
      </c>
      <c r="E44" s="81">
        <v>1</v>
      </c>
      <c r="F44" s="85">
        <f>ROUND(E44*D44,2)</f>
        <v>1560</v>
      </c>
      <c r="G44" s="84">
        <f>SUMIFS(NPAyPosiciones!G:G,NPAyPosiciones!H:H,Agrupados!B44,NPAyPosiciones!A:A,[1]Detalle!$I$2)</f>
        <v>450</v>
      </c>
      <c r="I44" s="87"/>
    </row>
    <row r="45" spans="1:9" x14ac:dyDescent="0.25">
      <c r="A45" s="83">
        <v>5010501</v>
      </c>
      <c r="B45" s="83">
        <v>5010501</v>
      </c>
      <c r="C45" s="88" t="s">
        <v>93</v>
      </c>
      <c r="D45" s="86">
        <f>SUMIFS(NPAyPosiciones!J:J,NPAyPosiciones!H:H,Agrupados!B45,NPAyPosiciones!A:A,[1]Detalle!$I$2)</f>
        <v>2841</v>
      </c>
      <c r="E45" s="81">
        <v>1</v>
      </c>
      <c r="F45" s="85">
        <f>ROUND(E45*D45,2)</f>
        <v>2841</v>
      </c>
      <c r="G45" s="84">
        <f>SUMIFS(NPAyPosiciones!G:G,NPAyPosiciones!H:H,Agrupados!B45,NPAyPosiciones!A:A,[1]Detalle!$I$2)</f>
        <v>460</v>
      </c>
      <c r="I45" s="87"/>
    </row>
    <row r="46" spans="1:9" x14ac:dyDescent="0.25">
      <c r="A46" s="83">
        <v>5010503</v>
      </c>
      <c r="B46" s="83">
        <v>5010503</v>
      </c>
      <c r="C46" s="88" t="s">
        <v>92</v>
      </c>
      <c r="D46" s="86">
        <f>SUMIFS(NPAyPosiciones!J:J,NPAyPosiciones!H:H,Agrupados!B46,NPAyPosiciones!A:A,[1]Detalle!$I$2)</f>
        <v>2320</v>
      </c>
      <c r="E46" s="81">
        <v>1</v>
      </c>
      <c r="F46" s="85">
        <f>ROUND(E46*D46,2)</f>
        <v>2320</v>
      </c>
      <c r="G46" s="84">
        <f>SUMIFS(NPAyPosiciones!G:G,NPAyPosiciones!H:H,Agrupados!B46,NPAyPosiciones!A:A,[1]Detalle!$I$2)</f>
        <v>470</v>
      </c>
      <c r="I46" s="87"/>
    </row>
    <row r="47" spans="1:9" x14ac:dyDescent="0.25">
      <c r="A47" s="83">
        <v>5010530</v>
      </c>
      <c r="B47" s="83">
        <v>5010530</v>
      </c>
      <c r="C47" s="88" t="s">
        <v>91</v>
      </c>
      <c r="D47" s="86">
        <f>SUMIFS(NPAyPosiciones!J:J,NPAyPosiciones!H:H,Agrupados!B47,NPAyPosiciones!A:A,[1]Detalle!$I$2)</f>
        <v>23352</v>
      </c>
      <c r="E47" s="81">
        <v>1</v>
      </c>
      <c r="F47" s="85">
        <f>ROUND(E47*D47,2)</f>
        <v>23352</v>
      </c>
      <c r="G47" s="84">
        <f>SUMIFS(NPAyPosiciones!G:G,NPAyPosiciones!H:H,Agrupados!B47,NPAyPosiciones!A:A,[1]Detalle!$I$2)</f>
        <v>480</v>
      </c>
      <c r="I47" s="87"/>
    </row>
    <row r="48" spans="1:9" x14ac:dyDescent="0.25">
      <c r="A48" s="83">
        <v>5010544</v>
      </c>
      <c r="B48" s="83">
        <v>5010544</v>
      </c>
      <c r="C48" s="88" t="s">
        <v>90</v>
      </c>
      <c r="D48" s="86">
        <f>SUMIFS(NPAyPosiciones!J:J,NPAyPosiciones!H:H,Agrupados!B48,NPAyPosiciones!A:A,[1]Detalle!$I$2)</f>
        <v>7125</v>
      </c>
      <c r="E48" s="81">
        <v>1</v>
      </c>
      <c r="F48" s="85">
        <f>ROUND(E48*D48,2)</f>
        <v>7125</v>
      </c>
      <c r="G48" s="84">
        <f>SUMIFS(NPAyPosiciones!G:G,NPAyPosiciones!H:H,Agrupados!B48,NPAyPosiciones!A:A,[1]Detalle!$I$2)</f>
        <v>490</v>
      </c>
      <c r="I48" s="87"/>
    </row>
    <row r="49" spans="1:9" x14ac:dyDescent="0.25">
      <c r="A49" s="83">
        <v>5010545</v>
      </c>
      <c r="B49" s="83">
        <v>5010545</v>
      </c>
      <c r="C49" s="88" t="s">
        <v>89</v>
      </c>
      <c r="D49" s="86">
        <f>SUMIFS(NPAyPosiciones!J:J,NPAyPosiciones!H:H,Agrupados!B49,NPAyPosiciones!A:A,[1]Detalle!$I$2)</f>
        <v>7194</v>
      </c>
      <c r="E49" s="81">
        <v>1</v>
      </c>
      <c r="F49" s="85">
        <f>ROUND(E49*D49,2)</f>
        <v>7194</v>
      </c>
      <c r="G49" s="84">
        <f>SUMIFS(NPAyPosiciones!G:G,NPAyPosiciones!H:H,Agrupados!B49,NPAyPosiciones!A:A,[1]Detalle!$I$2)</f>
        <v>500</v>
      </c>
      <c r="I49" s="87"/>
    </row>
    <row r="50" spans="1:9" x14ac:dyDescent="0.25">
      <c r="A50" s="83">
        <v>5010546</v>
      </c>
      <c r="B50" s="83">
        <v>5010546</v>
      </c>
      <c r="C50" s="88" t="s">
        <v>88</v>
      </c>
      <c r="D50" s="86">
        <f>SUMIFS(NPAyPosiciones!J:J,NPAyPosiciones!H:H,Agrupados!B50,NPAyPosiciones!A:A,[1]Detalle!$I$2)</f>
        <v>17482</v>
      </c>
      <c r="E50" s="81">
        <v>1</v>
      </c>
      <c r="F50" s="85">
        <f>ROUND(E50*D50,2)</f>
        <v>17482</v>
      </c>
      <c r="G50" s="84">
        <f>SUMIFS(NPAyPosiciones!G:G,NPAyPosiciones!H:H,Agrupados!B50,NPAyPosiciones!A:A,[1]Detalle!$I$2)</f>
        <v>510</v>
      </c>
      <c r="I50" s="87"/>
    </row>
    <row r="51" spans="1:9" x14ac:dyDescent="0.25">
      <c r="A51" s="89">
        <v>5010547</v>
      </c>
      <c r="B51" s="89">
        <v>5010547</v>
      </c>
      <c r="C51" s="79" t="s">
        <v>87</v>
      </c>
      <c r="D51" s="86">
        <f>SUMIFS(NPAyPosiciones!J:J,NPAyPosiciones!H:H,Agrupados!B51,NPAyPosiciones!A:A,[1]Detalle!$I$2)</f>
        <v>9134</v>
      </c>
      <c r="E51" s="81">
        <v>1</v>
      </c>
      <c r="F51" s="85">
        <f>ROUND(E51*D51,2)</f>
        <v>9134</v>
      </c>
      <c r="G51" s="84">
        <f>SUMIFS(NPAyPosiciones!G:G,NPAyPosiciones!H:H,Agrupados!B51,NPAyPosiciones!A:A,[1]Detalle!$I$2)</f>
        <v>520</v>
      </c>
      <c r="I51" s="87"/>
    </row>
    <row r="52" spans="1:9" x14ac:dyDescent="0.25">
      <c r="A52" s="89">
        <v>5010548</v>
      </c>
      <c r="B52" s="89">
        <v>5010548</v>
      </c>
      <c r="C52" s="79" t="s">
        <v>86</v>
      </c>
      <c r="D52" s="86">
        <f>SUMIFS(NPAyPosiciones!J:J,NPAyPosiciones!H:H,Agrupados!B52,NPAyPosiciones!A:A,[1]Detalle!$I$2)</f>
        <v>11149</v>
      </c>
      <c r="E52" s="81">
        <v>1</v>
      </c>
      <c r="F52" s="85">
        <f>ROUND(E52*D52,2)</f>
        <v>11149</v>
      </c>
      <c r="G52" s="84">
        <f>SUMIFS(NPAyPosiciones!G:G,NPAyPosiciones!H:H,Agrupados!B52,NPAyPosiciones!A:A,[1]Detalle!$I$2)</f>
        <v>530</v>
      </c>
      <c r="I52" s="87"/>
    </row>
    <row r="53" spans="1:9" x14ac:dyDescent="0.25">
      <c r="A53" s="89">
        <v>5010549</v>
      </c>
      <c r="B53" s="89">
        <v>5010549</v>
      </c>
      <c r="C53" s="79" t="s">
        <v>85</v>
      </c>
      <c r="D53" s="86">
        <f>SUMIFS(NPAyPosiciones!J:J,NPAyPosiciones!H:H,Agrupados!B53,NPAyPosiciones!A:A,[1]Detalle!$I$2)</f>
        <v>12679</v>
      </c>
      <c r="E53" s="81">
        <v>1</v>
      </c>
      <c r="F53" s="85">
        <f>ROUND(E53*D53,2)</f>
        <v>12679</v>
      </c>
      <c r="G53" s="84">
        <f>SUMIFS(NPAyPosiciones!G:G,NPAyPosiciones!H:H,Agrupados!B53,NPAyPosiciones!A:A,[1]Detalle!$I$2)</f>
        <v>540</v>
      </c>
      <c r="I53" s="87"/>
    </row>
    <row r="54" spans="1:9" x14ac:dyDescent="0.25">
      <c r="A54" s="89">
        <v>5010550</v>
      </c>
      <c r="B54" s="89">
        <v>5010550</v>
      </c>
      <c r="C54" s="79" t="s">
        <v>84</v>
      </c>
      <c r="D54" s="86">
        <f>SUMIFS(NPAyPosiciones!J:J,NPAyPosiciones!H:H,Agrupados!B54,NPAyPosiciones!A:A,[1]Detalle!$I$2)</f>
        <v>14364</v>
      </c>
      <c r="E54" s="81">
        <v>1</v>
      </c>
      <c r="F54" s="85">
        <f>ROUND(E54*D54,2)</f>
        <v>14364</v>
      </c>
      <c r="G54" s="84">
        <f>SUMIFS(NPAyPosiciones!G:G,NPAyPosiciones!H:H,Agrupados!B54,NPAyPosiciones!A:A,[1]Detalle!$I$2)</f>
        <v>550</v>
      </c>
      <c r="I54" s="87"/>
    </row>
    <row r="55" spans="1:9" x14ac:dyDescent="0.25">
      <c r="A55" s="89">
        <v>5010569</v>
      </c>
      <c r="B55" s="89">
        <v>5010569</v>
      </c>
      <c r="C55" s="79" t="s">
        <v>82</v>
      </c>
      <c r="D55" s="86">
        <f>SUMIFS(NPAyPosiciones!J:J,NPAyPosiciones!H:H,Agrupados!B55,NPAyPosiciones!A:A,[1]Detalle!$I$2)</f>
        <v>1196</v>
      </c>
      <c r="E55" s="81">
        <v>1</v>
      </c>
      <c r="F55" s="85">
        <f>ROUND(E55*D55,2)</f>
        <v>1196</v>
      </c>
      <c r="G55" s="84">
        <f>SUMIFS(NPAyPosiciones!G:G,NPAyPosiciones!H:H,Agrupados!B55,NPAyPosiciones!A:A,[1]Detalle!$I$2)</f>
        <v>560</v>
      </c>
      <c r="I55" s="87"/>
    </row>
    <row r="56" spans="1:9" x14ac:dyDescent="0.25">
      <c r="A56" s="89">
        <v>5010570</v>
      </c>
      <c r="B56" s="89">
        <v>5010570</v>
      </c>
      <c r="C56" s="79" t="s">
        <v>80</v>
      </c>
      <c r="D56" s="86">
        <f>SUMIFS(NPAyPosiciones!J:J,NPAyPosiciones!H:H,Agrupados!B56,NPAyPosiciones!A:A,[1]Detalle!$I$2)</f>
        <v>3217</v>
      </c>
      <c r="E56" s="81">
        <v>1</v>
      </c>
      <c r="F56" s="85">
        <f>ROUND(E56*D56,2)</f>
        <v>3217</v>
      </c>
      <c r="G56" s="84">
        <f>SUMIFS(NPAyPosiciones!G:G,NPAyPosiciones!H:H,Agrupados!B56,NPAyPosiciones!A:A,[1]Detalle!$I$2)</f>
        <v>570</v>
      </c>
      <c r="I56" s="87"/>
    </row>
    <row r="57" spans="1:9" x14ac:dyDescent="0.25">
      <c r="A57" s="89">
        <v>5010571</v>
      </c>
      <c r="B57" s="89">
        <v>5010571</v>
      </c>
      <c r="C57" s="79" t="s">
        <v>78</v>
      </c>
      <c r="D57" s="86">
        <f>SUMIFS(NPAyPosiciones!J:J,NPAyPosiciones!H:H,Agrupados!B57,NPAyPosiciones!A:A,[1]Detalle!$I$2)</f>
        <v>5387</v>
      </c>
      <c r="E57" s="81">
        <v>1</v>
      </c>
      <c r="F57" s="85">
        <f>ROUND(E57*D57,2)</f>
        <v>5387</v>
      </c>
      <c r="G57" s="84">
        <f>SUMIFS(NPAyPosiciones!G:G,NPAyPosiciones!H:H,Agrupados!B57,NPAyPosiciones!A:A,[1]Detalle!$I$2)</f>
        <v>580</v>
      </c>
      <c r="I57" s="87"/>
    </row>
    <row r="58" spans="1:9" x14ac:dyDescent="0.25">
      <c r="A58" s="83">
        <v>5010578</v>
      </c>
      <c r="B58" s="83">
        <v>5010578</v>
      </c>
      <c r="C58" s="88" t="s">
        <v>77</v>
      </c>
      <c r="D58" s="86">
        <f>SUMIFS(NPAyPosiciones!J:J,NPAyPosiciones!H:H,Agrupados!B58,NPAyPosiciones!A:A,[1]Detalle!$I$2)</f>
        <v>2960</v>
      </c>
      <c r="E58" s="81">
        <v>1</v>
      </c>
      <c r="F58" s="85">
        <f>ROUND(E58*D58,2)</f>
        <v>2960</v>
      </c>
      <c r="G58" s="84">
        <f>SUMIFS(NPAyPosiciones!G:G,NPAyPosiciones!H:H,Agrupados!B58,NPAyPosiciones!A:A,[1]Detalle!$I$2)</f>
        <v>590</v>
      </c>
      <c r="I58" s="87"/>
    </row>
    <row r="59" spans="1:9" x14ac:dyDescent="0.25">
      <c r="A59" s="83">
        <v>5010581</v>
      </c>
      <c r="B59" s="83">
        <v>5010581</v>
      </c>
      <c r="C59" s="88" t="s">
        <v>76</v>
      </c>
      <c r="D59" s="86">
        <f>SUMIFS(NPAyPosiciones!J:J,NPAyPosiciones!H:H,Agrupados!B59,NPAyPosiciones!A:A,[1]Detalle!$I$2)</f>
        <v>5790</v>
      </c>
      <c r="E59" s="81">
        <v>1</v>
      </c>
      <c r="F59" s="85">
        <f>ROUND(E59*D59,2)</f>
        <v>5790</v>
      </c>
      <c r="G59" s="84">
        <f>SUMIFS(NPAyPosiciones!G:G,NPAyPosiciones!H:H,Agrupados!B59,NPAyPosiciones!A:A,[1]Detalle!$I$2)</f>
        <v>600</v>
      </c>
      <c r="I59" s="87"/>
    </row>
    <row r="60" spans="1:9" x14ac:dyDescent="0.25">
      <c r="A60" s="83">
        <v>5010582</v>
      </c>
      <c r="B60" s="83">
        <v>5010582</v>
      </c>
      <c r="C60" s="88" t="s">
        <v>75</v>
      </c>
      <c r="D60" s="86">
        <f>SUMIFS(NPAyPosiciones!J:J,NPAyPosiciones!H:H,Agrupados!B60,NPAyPosiciones!A:A,[1]Detalle!$I$2)</f>
        <v>13691</v>
      </c>
      <c r="E60" s="81">
        <v>1</v>
      </c>
      <c r="F60" s="85">
        <f>ROUND(E60*D60,2)</f>
        <v>13691</v>
      </c>
      <c r="G60" s="84">
        <f>SUMIFS(NPAyPosiciones!G:G,NPAyPosiciones!H:H,Agrupados!B60,NPAyPosiciones!A:A,[1]Detalle!$I$2)</f>
        <v>610</v>
      </c>
      <c r="I60" s="87"/>
    </row>
    <row r="61" spans="1:9" x14ac:dyDescent="0.25">
      <c r="A61" s="83">
        <v>5011220</v>
      </c>
      <c r="B61" s="83">
        <v>5011220</v>
      </c>
      <c r="C61" s="88" t="s">
        <v>73</v>
      </c>
      <c r="D61" s="86">
        <f>SUMIFS(NPAyPosiciones!J:J,NPAyPosiciones!H:H,Agrupados!B61,NPAyPosiciones!A:A,[1]Detalle!$I$2)</f>
        <v>13914</v>
      </c>
      <c r="E61" s="81">
        <v>1</v>
      </c>
      <c r="F61" s="85">
        <f>ROUND(E61*D61,2)</f>
        <v>13914</v>
      </c>
      <c r="G61" s="84">
        <f>SUMIFS(NPAyPosiciones!G:G,NPAyPosiciones!H:H,Agrupados!B61,NPAyPosiciones!A:A,[1]Detalle!$I$2)</f>
        <v>620</v>
      </c>
      <c r="I61" s="87"/>
    </row>
    <row r="62" spans="1:9" x14ac:dyDescent="0.25">
      <c r="A62" s="83">
        <v>5013579</v>
      </c>
      <c r="B62" s="83">
        <v>5013579</v>
      </c>
      <c r="C62" s="88" t="s">
        <v>72</v>
      </c>
      <c r="D62" s="86">
        <f>SUMIFS(NPAyPosiciones!J:J,NPAyPosiciones!H:H,Agrupados!B62,NPAyPosiciones!A:A,[1]Detalle!$I$2)</f>
        <v>12843</v>
      </c>
      <c r="E62" s="81">
        <v>1</v>
      </c>
      <c r="F62" s="85">
        <f>ROUND(E62*D62,2)</f>
        <v>12843</v>
      </c>
      <c r="G62" s="84">
        <f>SUMIFS(NPAyPosiciones!G:G,NPAyPosiciones!H:H,Agrupados!B62,NPAyPosiciones!A:A,[1]Detalle!$I$2)</f>
        <v>630</v>
      </c>
      <c r="I62" s="87"/>
    </row>
    <row r="63" spans="1:9" x14ac:dyDescent="0.25">
      <c r="A63" s="83">
        <v>5013580</v>
      </c>
      <c r="B63" s="83">
        <v>5013580</v>
      </c>
      <c r="C63" s="88" t="s">
        <v>71</v>
      </c>
      <c r="D63" s="86">
        <f>SUMIFS(NPAyPosiciones!J:J,NPAyPosiciones!H:H,Agrupados!B63,NPAyPosiciones!A:A,[1]Detalle!$I$2)</f>
        <v>1295</v>
      </c>
      <c r="E63" s="81">
        <v>1</v>
      </c>
      <c r="F63" s="85">
        <f>ROUND(E63*D63,2)</f>
        <v>1295</v>
      </c>
      <c r="G63" s="84">
        <f>SUMIFS(NPAyPosiciones!G:G,NPAyPosiciones!H:H,Agrupados!B63,NPAyPosiciones!A:A,[1]Detalle!$I$2)</f>
        <v>640</v>
      </c>
      <c r="I63" s="87"/>
    </row>
    <row r="64" spans="1:9" x14ac:dyDescent="0.25">
      <c r="A64" s="89">
        <v>5013581</v>
      </c>
      <c r="B64" s="89">
        <v>5013581</v>
      </c>
      <c r="C64" s="79" t="s">
        <v>70</v>
      </c>
      <c r="D64" s="86">
        <f>SUMIFS(NPAyPosiciones!J:J,NPAyPosiciones!H:H,Agrupados!B64,NPAyPosiciones!A:A,[1]Detalle!$I$2)</f>
        <v>6383</v>
      </c>
      <c r="E64" s="81">
        <v>1</v>
      </c>
      <c r="F64" s="85">
        <f>ROUND(E64*D64,2)</f>
        <v>6383</v>
      </c>
      <c r="G64" s="84">
        <f>SUMIFS(NPAyPosiciones!G:G,NPAyPosiciones!H:H,Agrupados!B64,NPAyPosiciones!A:A,[1]Detalle!$I$2)</f>
        <v>650</v>
      </c>
      <c r="I64" s="87"/>
    </row>
    <row r="65" spans="1:9" x14ac:dyDescent="0.25">
      <c r="A65" s="89">
        <v>5013582</v>
      </c>
      <c r="B65" s="89">
        <v>5013582</v>
      </c>
      <c r="C65" s="79" t="s">
        <v>69</v>
      </c>
      <c r="D65" s="86">
        <f>SUMIFS(NPAyPosiciones!J:J,NPAyPosiciones!H:H,Agrupados!B65,NPAyPosiciones!A:A,[1]Detalle!$I$2)</f>
        <v>32315</v>
      </c>
      <c r="E65" s="81">
        <v>1</v>
      </c>
      <c r="F65" s="85">
        <f>ROUND(E65*D65,2)</f>
        <v>32315</v>
      </c>
      <c r="G65" s="84">
        <f>SUMIFS(NPAyPosiciones!G:G,NPAyPosiciones!H:H,Agrupados!B65,NPAyPosiciones!A:A,[1]Detalle!$I$2)</f>
        <v>660</v>
      </c>
      <c r="I65" s="87"/>
    </row>
    <row r="66" spans="1:9" x14ac:dyDescent="0.25">
      <c r="A66" s="89">
        <v>5013583</v>
      </c>
      <c r="B66" s="89">
        <v>5013583</v>
      </c>
      <c r="C66" s="79" t="s">
        <v>68</v>
      </c>
      <c r="D66" s="86">
        <f>SUMIFS(NPAyPosiciones!J:J,NPAyPosiciones!H:H,Agrupados!B66,NPAyPosiciones!A:A,[1]Detalle!$I$2)</f>
        <v>1293</v>
      </c>
      <c r="E66" s="81">
        <v>1</v>
      </c>
      <c r="F66" s="85">
        <f>ROUND(E66*D66,2)</f>
        <v>1293</v>
      </c>
      <c r="G66" s="84">
        <f>SUMIFS(NPAyPosiciones!G:G,NPAyPosiciones!H:H,Agrupados!B66,NPAyPosiciones!A:A,[1]Detalle!$I$2)</f>
        <v>670</v>
      </c>
      <c r="I66" s="87"/>
    </row>
    <row r="67" spans="1:9" x14ac:dyDescent="0.25">
      <c r="A67" s="89">
        <v>5013584</v>
      </c>
      <c r="B67" s="89">
        <v>5013584</v>
      </c>
      <c r="C67" s="79" t="s">
        <v>67</v>
      </c>
      <c r="D67" s="86">
        <f>SUMIFS(NPAyPosiciones!J:J,NPAyPosiciones!H:H,Agrupados!B67,NPAyPosiciones!A:A,[1]Detalle!$I$2)</f>
        <v>6497</v>
      </c>
      <c r="E67" s="81">
        <v>1</v>
      </c>
      <c r="F67" s="85">
        <f>ROUND(E67*D67,2)</f>
        <v>6497</v>
      </c>
      <c r="G67" s="84">
        <f>SUMIFS(NPAyPosiciones!G:G,NPAyPosiciones!H:H,Agrupados!B67,NPAyPosiciones!A:A,[1]Detalle!$I$2)</f>
        <v>680</v>
      </c>
      <c r="I67" s="87"/>
    </row>
    <row r="68" spans="1:9" x14ac:dyDescent="0.25">
      <c r="A68" s="89">
        <v>5013752</v>
      </c>
      <c r="B68" s="89">
        <v>5013752</v>
      </c>
      <c r="C68" s="79" t="s">
        <v>66</v>
      </c>
      <c r="D68" s="86">
        <f>SUMIFS(NPAyPosiciones!J:J,NPAyPosiciones!H:H,Agrupados!B68,NPAyPosiciones!A:A,[1]Detalle!$I$2)</f>
        <v>11855</v>
      </c>
      <c r="E68" s="81">
        <v>1</v>
      </c>
      <c r="F68" s="85">
        <f>ROUND(E68*D68,2)</f>
        <v>11855</v>
      </c>
      <c r="G68" s="84">
        <f>SUMIFS(NPAyPosiciones!G:G,NPAyPosiciones!H:H,Agrupados!B68,NPAyPosiciones!A:A,[1]Detalle!$I$2)</f>
        <v>690</v>
      </c>
      <c r="I68" s="87"/>
    </row>
    <row r="69" spans="1:9" x14ac:dyDescent="0.25">
      <c r="A69" s="89">
        <v>5013753</v>
      </c>
      <c r="B69" s="89">
        <v>5013753</v>
      </c>
      <c r="C69" s="79" t="s">
        <v>65</v>
      </c>
      <c r="D69" s="86">
        <f>SUMIFS(NPAyPosiciones!J:J,NPAyPosiciones!H:H,Agrupados!B69,NPAyPosiciones!A:A,[1]Detalle!$I$2)</f>
        <v>6836</v>
      </c>
      <c r="E69" s="81">
        <v>1</v>
      </c>
      <c r="F69" s="85">
        <f>ROUND(E69*D69,2)</f>
        <v>6836</v>
      </c>
      <c r="G69" s="84">
        <f>SUMIFS(NPAyPosiciones!G:G,NPAyPosiciones!H:H,Agrupados!B69,NPAyPosiciones!A:A,[1]Detalle!$I$2)</f>
        <v>700</v>
      </c>
      <c r="I69" s="87"/>
    </row>
    <row r="70" spans="1:9" x14ac:dyDescent="0.25">
      <c r="A70" s="89">
        <v>5013754</v>
      </c>
      <c r="B70" s="89">
        <v>5013754</v>
      </c>
      <c r="C70" s="79" t="s">
        <v>64</v>
      </c>
      <c r="D70" s="86">
        <f>SUMIFS(NPAyPosiciones!J:J,NPAyPosiciones!H:H,Agrupados!B70,NPAyPosiciones!A:A,[1]Detalle!$I$2)</f>
        <v>2958</v>
      </c>
      <c r="E70" s="81">
        <v>1</v>
      </c>
      <c r="F70" s="85">
        <f>ROUND(E70*D70,2)</f>
        <v>2958</v>
      </c>
      <c r="G70" s="84">
        <f>SUMIFS(NPAyPosiciones!G:G,NPAyPosiciones!H:H,Agrupados!B70,NPAyPosiciones!A:A,[1]Detalle!$I$2)</f>
        <v>710</v>
      </c>
      <c r="I70" s="87"/>
    </row>
    <row r="71" spans="1:9" x14ac:dyDescent="0.25">
      <c r="A71" s="83">
        <v>5013984</v>
      </c>
      <c r="B71" s="83">
        <v>5013984</v>
      </c>
      <c r="C71" s="88" t="s">
        <v>62</v>
      </c>
      <c r="D71" s="86">
        <f>SUMIFS(NPAyPosiciones!J:J,NPAyPosiciones!H:H,Agrupados!B71,NPAyPosiciones!A:A,[1]Detalle!$I$2)</f>
        <v>13050</v>
      </c>
      <c r="E71" s="81">
        <v>1</v>
      </c>
      <c r="F71" s="85">
        <f>ROUND(E71*D71,2)</f>
        <v>13050</v>
      </c>
      <c r="G71" s="84">
        <f>SUMIFS(NPAyPosiciones!G:G,NPAyPosiciones!H:H,Agrupados!B71,NPAyPosiciones!A:A,[1]Detalle!$I$2)</f>
        <v>720</v>
      </c>
      <c r="I71" s="87"/>
    </row>
    <row r="72" spans="1:9" x14ac:dyDescent="0.25">
      <c r="A72" s="83">
        <v>5013985</v>
      </c>
      <c r="B72" s="83">
        <v>5013985</v>
      </c>
      <c r="C72" s="88" t="s">
        <v>61</v>
      </c>
      <c r="D72" s="86">
        <f>SUMIFS(NPAyPosiciones!J:J,NPAyPosiciones!H:H,Agrupados!B72,NPAyPosiciones!A:A,[1]Detalle!$I$2)</f>
        <v>2607</v>
      </c>
      <c r="E72" s="81">
        <v>1</v>
      </c>
      <c r="F72" s="85">
        <f>ROUND(E72*D72,2)</f>
        <v>2607</v>
      </c>
      <c r="G72" s="84">
        <f>SUMIFS(NPAyPosiciones!G:G,NPAyPosiciones!H:H,Agrupados!B72,NPAyPosiciones!A:A,[1]Detalle!$I$2)</f>
        <v>730</v>
      </c>
      <c r="I72" s="87"/>
    </row>
    <row r="73" spans="1:9" x14ac:dyDescent="0.25">
      <c r="A73" s="83">
        <v>5013986</v>
      </c>
      <c r="B73" s="83">
        <v>5013986</v>
      </c>
      <c r="C73" s="88" t="s">
        <v>60</v>
      </c>
      <c r="D73" s="86">
        <f>SUMIFS(NPAyPosiciones!J:J,NPAyPosiciones!H:H,Agrupados!B73,NPAyPosiciones!A:A,[1]Detalle!$I$2)</f>
        <v>2008</v>
      </c>
      <c r="E73" s="81">
        <v>1</v>
      </c>
      <c r="F73" s="85">
        <f>ROUND(E73*D73,2)</f>
        <v>2008</v>
      </c>
      <c r="G73" s="84">
        <f>SUMIFS(NPAyPosiciones!G:G,NPAyPosiciones!H:H,Agrupados!B73,NPAyPosiciones!A:A,[1]Detalle!$I$2)</f>
        <v>740</v>
      </c>
      <c r="I73" s="87"/>
    </row>
    <row r="74" spans="1:9" x14ac:dyDescent="0.25">
      <c r="A74" s="83">
        <v>5014581</v>
      </c>
      <c r="B74" s="83">
        <v>5014581</v>
      </c>
      <c r="C74" s="88" t="s">
        <v>12</v>
      </c>
      <c r="D74" s="86">
        <f>SUMIFS(NPAyPosiciones!J:J,NPAyPosiciones!H:H,Agrupados!B74,NPAyPosiciones!A:A,[1]Detalle!$I$2)</f>
        <v>0</v>
      </c>
      <c r="E74" s="81">
        <v>1</v>
      </c>
      <c r="F74" s="85">
        <f>ROUND(E74*D74,2)</f>
        <v>0</v>
      </c>
      <c r="G74" s="84">
        <f>SUMIFS(NPAyPosiciones!G:G,NPAyPosiciones!H:H,Agrupados!B74,NPAyPosiciones!A:A,[1]Detalle!$I$2)</f>
        <v>0</v>
      </c>
      <c r="I74" s="87"/>
    </row>
    <row r="75" spans="1:9" x14ac:dyDescent="0.25">
      <c r="A75" s="83">
        <v>5014657</v>
      </c>
      <c r="B75" s="83">
        <v>5014657</v>
      </c>
      <c r="C75" s="88" t="s">
        <v>59</v>
      </c>
      <c r="D75" s="86">
        <f>SUMIFS(NPAyPosiciones!J:J,NPAyPosiciones!H:H,Agrupados!B75,NPAyPosiciones!A:A,[1]Detalle!$I$2)</f>
        <v>17750</v>
      </c>
      <c r="E75" s="81">
        <v>1</v>
      </c>
      <c r="F75" s="85">
        <f>ROUND(E75*D75,2)</f>
        <v>17750</v>
      </c>
      <c r="G75" s="84">
        <f>SUMIFS(NPAyPosiciones!G:G,NPAyPosiciones!H:H,Agrupados!B75,NPAyPosiciones!A:A,[1]Detalle!$I$2)</f>
        <v>750</v>
      </c>
      <c r="I75" s="87"/>
    </row>
    <row r="76" spans="1:9" x14ac:dyDescent="0.25">
      <c r="A76" s="83">
        <v>5015528</v>
      </c>
      <c r="B76" s="83">
        <v>5015528</v>
      </c>
      <c r="C76" s="79" t="s">
        <v>57</v>
      </c>
      <c r="D76" s="86">
        <f>SUMIFS(NPAyPosiciones!J:J,NPAyPosiciones!H:H,Agrupados!B76,NPAyPosiciones!A:A,[1]Detalle!$I$2)</f>
        <v>1678</v>
      </c>
      <c r="E76" s="81">
        <v>1</v>
      </c>
      <c r="F76" s="85">
        <f>ROUND(E76*D76,2)</f>
        <v>1678</v>
      </c>
      <c r="G76" s="84">
        <f>SUMIFS(NPAyPosiciones!G:G,NPAyPosiciones!H:H,Agrupados!B76,NPAyPosiciones!A:A,[1]Detalle!$I$2)</f>
        <v>760</v>
      </c>
      <c r="I76" s="87"/>
    </row>
    <row r="77" spans="1:9" x14ac:dyDescent="0.25">
      <c r="A77" s="83">
        <v>5015529</v>
      </c>
      <c r="B77" s="83">
        <v>5015529</v>
      </c>
      <c r="C77" s="79" t="s">
        <v>56</v>
      </c>
      <c r="D77" s="86">
        <f>SUMIFS(NPAyPosiciones!J:J,NPAyPosiciones!H:H,Agrupados!B77,NPAyPosiciones!A:A,[1]Detalle!$I$2)</f>
        <v>1433</v>
      </c>
      <c r="E77" s="81">
        <v>1</v>
      </c>
      <c r="F77" s="85">
        <f>ROUND(E77*D77,2)</f>
        <v>1433</v>
      </c>
      <c r="G77" s="84">
        <f>SUMIFS(NPAyPosiciones!G:G,NPAyPosiciones!H:H,Agrupados!B77,NPAyPosiciones!A:A,[1]Detalle!$I$2)</f>
        <v>770</v>
      </c>
      <c r="I77" s="87"/>
    </row>
    <row r="78" spans="1:9" x14ac:dyDescent="0.25">
      <c r="A78" s="83">
        <v>5015530</v>
      </c>
      <c r="B78" s="83">
        <v>5015530</v>
      </c>
      <c r="C78" s="79" t="s">
        <v>55</v>
      </c>
      <c r="D78" s="86">
        <f>SUMIFS(NPAyPosiciones!J:J,NPAyPosiciones!H:H,Agrupados!B78,NPAyPosiciones!A:A,[1]Detalle!$I$2)</f>
        <v>1103</v>
      </c>
      <c r="E78" s="81">
        <v>1</v>
      </c>
      <c r="F78" s="85">
        <f>ROUND(E78*D78,2)</f>
        <v>1103</v>
      </c>
      <c r="G78" s="84">
        <f>SUMIFS(NPAyPosiciones!G:G,NPAyPosiciones!H:H,Agrupados!B78,NPAyPosiciones!A:A,[1]Detalle!$I$2)</f>
        <v>780</v>
      </c>
      <c r="I78" s="87"/>
    </row>
    <row r="79" spans="1:9" x14ac:dyDescent="0.25">
      <c r="A79" s="83">
        <v>5015531</v>
      </c>
      <c r="B79" s="83">
        <v>5015531</v>
      </c>
      <c r="C79" s="79" t="s">
        <v>54</v>
      </c>
      <c r="D79" s="86">
        <f>SUMIFS(NPAyPosiciones!J:J,NPAyPosiciones!H:H,Agrupados!B79,NPAyPosiciones!A:A,[1]Detalle!$I$2)</f>
        <v>872</v>
      </c>
      <c r="E79" s="81">
        <v>1</v>
      </c>
      <c r="F79" s="85">
        <f>ROUND(E79*D79,2)</f>
        <v>872</v>
      </c>
      <c r="G79" s="84">
        <f>SUMIFS(NPAyPosiciones!G:G,NPAyPosiciones!H:H,Agrupados!B79,NPAyPosiciones!A:A,[1]Detalle!$I$2)</f>
        <v>790</v>
      </c>
      <c r="I79" s="87"/>
    </row>
    <row r="80" spans="1:9" x14ac:dyDescent="0.25">
      <c r="A80" s="83">
        <v>5022604</v>
      </c>
      <c r="B80" s="83">
        <v>5022604</v>
      </c>
      <c r="C80" s="79" t="s">
        <v>49</v>
      </c>
      <c r="D80" s="86">
        <f>SUMIFS(NPAyPosiciones!J:J,NPAyPosiciones!H:H,Agrupados!B80,NPAyPosiciones!A:A,[1]Detalle!$I$2)</f>
        <v>348</v>
      </c>
      <c r="E80" s="81">
        <v>1</v>
      </c>
      <c r="F80" s="85">
        <f>ROUND(E80*D80,2)</f>
        <v>348</v>
      </c>
      <c r="G80" s="84">
        <f>SUMIFS(NPAyPosiciones!G:G,NPAyPosiciones!H:H,Agrupados!B80,NPAyPosiciones!A:A,[1]Detalle!$I$2)</f>
        <v>800</v>
      </c>
      <c r="I80" s="87"/>
    </row>
    <row r="81" spans="1:10" x14ac:dyDescent="0.25">
      <c r="A81" s="83">
        <v>5022603</v>
      </c>
      <c r="B81" s="83">
        <v>5022603</v>
      </c>
      <c r="C81" s="79" t="s">
        <v>50</v>
      </c>
      <c r="D81" s="86">
        <f>SUMIFS(NPAyPosiciones!J:J,NPAyPosiciones!H:H,Agrupados!B81,NPAyPosiciones!A:A,[1]Detalle!$I$2)</f>
        <v>327</v>
      </c>
      <c r="E81" s="81">
        <v>1</v>
      </c>
      <c r="F81" s="85">
        <f>ROUND(E81*D81,2)</f>
        <v>327</v>
      </c>
      <c r="G81" s="84">
        <f>SUMIFS(NPAyPosiciones!G:G,NPAyPosiciones!H:H,Agrupados!B81,NPAyPosiciones!A:A,[1]Detalle!$I$2)</f>
        <v>810</v>
      </c>
      <c r="I81" s="87"/>
    </row>
    <row r="82" spans="1:10" x14ac:dyDescent="0.25">
      <c r="A82" s="83">
        <v>5022602</v>
      </c>
      <c r="B82" s="83">
        <v>5022602</v>
      </c>
      <c r="C82" s="79" t="s">
        <v>51</v>
      </c>
      <c r="D82" s="86">
        <f>SUMIFS(NPAyPosiciones!J:J,NPAyPosiciones!H:H,Agrupados!B82,NPAyPosiciones!A:A,[1]Detalle!$I$2)</f>
        <v>132</v>
      </c>
      <c r="E82" s="81">
        <v>1</v>
      </c>
      <c r="F82" s="85">
        <f>ROUND(E82*D82,2)</f>
        <v>132</v>
      </c>
      <c r="G82" s="84">
        <f>SUMIFS(NPAyPosiciones!G:G,NPAyPosiciones!H:H,Agrupados!B82,NPAyPosiciones!A:A,[1]Detalle!$I$2)</f>
        <v>820</v>
      </c>
      <c r="I82" s="87"/>
    </row>
    <row r="83" spans="1:10" x14ac:dyDescent="0.25">
      <c r="A83" s="83">
        <v>5035295</v>
      </c>
      <c r="B83" s="83">
        <v>5035295</v>
      </c>
      <c r="C83" s="79" t="s">
        <v>45</v>
      </c>
      <c r="D83" s="86">
        <f>SUMIFS(NPAyPosiciones!J:J,NPAyPosiciones!H:H,Agrupados!B83,NPAyPosiciones!A:A,[1]Detalle!$I$2)</f>
        <v>38862</v>
      </c>
      <c r="E83" s="81">
        <v>1</v>
      </c>
      <c r="F83" s="85">
        <f>ROUND(E83*D83,2)</f>
        <v>38862</v>
      </c>
      <c r="G83" s="84">
        <f>SUMIFS(NPAyPosiciones!G:G,NPAyPosiciones!H:H,Agrupados!B83,NPAyPosiciones!A:A,[1]Detalle!$I$2)</f>
        <v>10</v>
      </c>
    </row>
    <row r="84" spans="1:10" x14ac:dyDescent="0.25">
      <c r="A84" s="83">
        <v>5035294</v>
      </c>
      <c r="B84" s="83">
        <v>5035294</v>
      </c>
      <c r="C84" s="79" t="s">
        <v>44</v>
      </c>
      <c r="D84" s="86">
        <f>SUMIFS(NPAyPosiciones!J:J,NPAyPosiciones!H:H,Agrupados!B84,NPAyPosiciones!A:A,[1]Detalle!$I$2)</f>
        <v>29894</v>
      </c>
      <c r="E84" s="81">
        <v>1</v>
      </c>
      <c r="F84" s="85">
        <f>ROUND(E84*D84,2)</f>
        <v>29894</v>
      </c>
      <c r="G84" s="84">
        <f>SUMIFS(NPAyPosiciones!G:G,NPAyPosiciones!H:H,Agrupados!B84,NPAyPosiciones!A:A,[1]Detalle!$I$2)</f>
        <v>200</v>
      </c>
    </row>
    <row r="85" spans="1:10" x14ac:dyDescent="0.25">
      <c r="A85" s="83" t="s">
        <v>281</v>
      </c>
      <c r="B85" s="83"/>
      <c r="C85" s="79"/>
      <c r="D85" s="82"/>
      <c r="E85" s="81"/>
      <c r="F85" s="80"/>
      <c r="G85" s="79"/>
    </row>
    <row r="86" spans="1:10" x14ac:dyDescent="0.25">
      <c r="A86" s="83" t="s">
        <v>281</v>
      </c>
      <c r="B86" s="83"/>
      <c r="C86" s="79"/>
      <c r="D86" s="82"/>
      <c r="E86" s="81"/>
      <c r="F86" s="80"/>
      <c r="G86" s="79"/>
    </row>
    <row r="87" spans="1:10" x14ac:dyDescent="0.25">
      <c r="A87" s="83" t="s">
        <v>281</v>
      </c>
      <c r="B87" s="83"/>
      <c r="C87" s="79"/>
      <c r="D87" s="82"/>
      <c r="E87" s="81"/>
      <c r="F87" s="80"/>
      <c r="G87" s="79"/>
    </row>
    <row r="88" spans="1:10" x14ac:dyDescent="0.25">
      <c r="A88" s="83" t="s">
        <v>281</v>
      </c>
      <c r="B88" s="83"/>
      <c r="C88" s="79"/>
      <c r="D88" s="82"/>
      <c r="E88" s="81"/>
      <c r="F88" s="80"/>
      <c r="G88" s="79"/>
    </row>
    <row r="89" spans="1:10" x14ac:dyDescent="0.25">
      <c r="A89" s="83" t="s">
        <v>281</v>
      </c>
      <c r="B89" s="83"/>
      <c r="C89" s="79"/>
      <c r="D89" s="82"/>
      <c r="E89" s="81"/>
      <c r="F89" s="80"/>
      <c r="G89" s="79"/>
    </row>
    <row r="90" spans="1:10" x14ac:dyDescent="0.25">
      <c r="A90" s="83" t="s">
        <v>281</v>
      </c>
      <c r="B90" s="83"/>
      <c r="C90" s="79"/>
      <c r="D90" s="82"/>
      <c r="E90" s="81"/>
      <c r="F90" s="80"/>
      <c r="G90" s="79"/>
    </row>
    <row r="91" spans="1:10" x14ac:dyDescent="0.25">
      <c r="A91" s="78" t="s">
        <v>281</v>
      </c>
      <c r="C91" s="67" t="s">
        <v>288</v>
      </c>
      <c r="D91" s="66">
        <f>SUM(D92:D397)</f>
        <v>1052925.6000000001</v>
      </c>
      <c r="E91" s="66">
        <f>SUM(E92:E397)</f>
        <v>405594</v>
      </c>
      <c r="F91" s="66">
        <f>SUM(F92:F397)</f>
        <v>13811937</v>
      </c>
      <c r="G91">
        <v>334108.02</v>
      </c>
      <c r="H91">
        <v>103223.3</v>
      </c>
      <c r="I91">
        <v>4387026.950000002</v>
      </c>
    </row>
    <row r="92" spans="1:10" x14ac:dyDescent="0.25">
      <c r="A92" s="58" t="s">
        <v>187</v>
      </c>
      <c r="B92" s="58">
        <v>5010530</v>
      </c>
      <c r="C92" s="54" t="s">
        <v>91</v>
      </c>
      <c r="D92" s="77">
        <f>VLOOKUP(B92,$B$2:$D$90,3,FALSE)</f>
        <v>23352</v>
      </c>
      <c r="E92" s="56">
        <v>1</v>
      </c>
      <c r="F92" s="55">
        <f>ROUND(E92*D92,2)</f>
        <v>23352</v>
      </c>
      <c r="G92" s="54">
        <f>VLOOKUP(B92,$B$2:$G$90,6,FALSE)</f>
        <v>480</v>
      </c>
      <c r="I92" s="66"/>
    </row>
    <row r="93" spans="1:10" x14ac:dyDescent="0.25">
      <c r="A93" s="58" t="s">
        <v>187</v>
      </c>
      <c r="B93" s="58">
        <v>5007025</v>
      </c>
      <c r="C93" s="54" t="s">
        <v>133</v>
      </c>
      <c r="D93" s="77">
        <v>0.75</v>
      </c>
      <c r="E93" s="56">
        <f>D92</f>
        <v>23352</v>
      </c>
      <c r="F93" s="55">
        <f>ROUND(E93*D93,2)</f>
        <v>17514</v>
      </c>
      <c r="G93" s="54">
        <f>VLOOKUP(B93,$B$2:$G$90,6,FALSE)</f>
        <v>80</v>
      </c>
      <c r="H93" t="s">
        <v>287</v>
      </c>
      <c r="I93" s="66"/>
      <c r="J93" s="76"/>
    </row>
    <row r="94" spans="1:10" x14ac:dyDescent="0.25">
      <c r="A94" s="58" t="s">
        <v>185</v>
      </c>
      <c r="B94" s="58">
        <v>5010530</v>
      </c>
      <c r="C94" s="54" t="s">
        <v>91</v>
      </c>
      <c r="D94" s="77">
        <f>VLOOKUP(B94,$B$2:$D$90,3,FALSE)</f>
        <v>23352</v>
      </c>
      <c r="E94" s="56">
        <v>1</v>
      </c>
      <c r="F94" s="55">
        <f>ROUND(E94*D94,2)</f>
        <v>23352</v>
      </c>
      <c r="G94" s="54">
        <f>VLOOKUP(B94,$B$2:$G$90,6,FALSE)</f>
        <v>480</v>
      </c>
      <c r="I94" s="66"/>
    </row>
    <row r="95" spans="1:10" x14ac:dyDescent="0.25">
      <c r="A95" s="58" t="s">
        <v>185</v>
      </c>
      <c r="B95" s="58">
        <v>5007025</v>
      </c>
      <c r="C95" s="54" t="s">
        <v>133</v>
      </c>
      <c r="D95" s="77">
        <v>0.75</v>
      </c>
      <c r="E95" s="56">
        <f>3*D94</f>
        <v>70056</v>
      </c>
      <c r="F95" s="55">
        <f>ROUND(E95*D95,2)</f>
        <v>52542</v>
      </c>
      <c r="G95" s="54">
        <f>VLOOKUP(B95,$B$2:$G$90,6,FALSE)</f>
        <v>80</v>
      </c>
      <c r="H95" t="s">
        <v>287</v>
      </c>
      <c r="I95" s="66"/>
      <c r="J95" s="76"/>
    </row>
    <row r="96" spans="1:10" x14ac:dyDescent="0.25">
      <c r="A96" s="58" t="s">
        <v>183</v>
      </c>
      <c r="B96" s="58">
        <v>5010530</v>
      </c>
      <c r="C96" s="54" t="s">
        <v>91</v>
      </c>
      <c r="D96" s="77">
        <f>VLOOKUP(B96,$B$2:$D$90,3,FALSE)</f>
        <v>23352</v>
      </c>
      <c r="E96" s="56">
        <v>1</v>
      </c>
      <c r="F96" s="55">
        <f>ROUND(E96*D96,2)</f>
        <v>23352</v>
      </c>
      <c r="G96" s="54">
        <f>VLOOKUP(B96,$B$2:$G$90,6,FALSE)</f>
        <v>480</v>
      </c>
      <c r="I96" s="66"/>
    </row>
    <row r="97" spans="1:10" x14ac:dyDescent="0.25">
      <c r="A97" s="58" t="s">
        <v>183</v>
      </c>
      <c r="B97" s="58">
        <v>5007025</v>
      </c>
      <c r="C97" s="54" t="s">
        <v>133</v>
      </c>
      <c r="D97" s="77">
        <v>0.75</v>
      </c>
      <c r="E97" s="56">
        <f>5*D96</f>
        <v>116760</v>
      </c>
      <c r="F97" s="55">
        <f>ROUND(E97*D97,2)</f>
        <v>87570</v>
      </c>
      <c r="G97" s="54">
        <f>VLOOKUP(B97,$B$2:$G$90,6,FALSE)</f>
        <v>80</v>
      </c>
      <c r="H97" t="s">
        <v>287</v>
      </c>
      <c r="I97" s="66"/>
      <c r="J97" s="76"/>
    </row>
    <row r="98" spans="1:10" x14ac:dyDescent="0.25">
      <c r="A98" s="58" t="s">
        <v>181</v>
      </c>
      <c r="B98" s="58">
        <v>5010530</v>
      </c>
      <c r="C98" s="54" t="s">
        <v>91</v>
      </c>
      <c r="D98" s="77">
        <f>VLOOKUP(B98,$B$2:$D$90,3,FALSE)</f>
        <v>23352</v>
      </c>
      <c r="E98" s="56">
        <v>1</v>
      </c>
      <c r="F98" s="55">
        <f>ROUND(E98*D98,2)</f>
        <v>23352</v>
      </c>
      <c r="G98" s="54">
        <f>VLOOKUP(B98,$B$2:$G$90,6,FALSE)</f>
        <v>480</v>
      </c>
      <c r="I98" s="66"/>
    </row>
    <row r="99" spans="1:10" x14ac:dyDescent="0.25">
      <c r="A99" s="58" t="s">
        <v>181</v>
      </c>
      <c r="B99" s="58">
        <v>5007025</v>
      </c>
      <c r="C99" s="54" t="s">
        <v>133</v>
      </c>
      <c r="D99" s="77">
        <v>0.75</v>
      </c>
      <c r="E99" s="56">
        <f>7*D98</f>
        <v>163464</v>
      </c>
      <c r="F99" s="55">
        <f>ROUND(E99*D99,2)</f>
        <v>122598</v>
      </c>
      <c r="G99" s="54">
        <f>VLOOKUP(B99,$B$2:$G$90,6,FALSE)</f>
        <v>80</v>
      </c>
      <c r="H99" t="s">
        <v>287</v>
      </c>
      <c r="I99" s="66"/>
      <c r="J99" s="76"/>
    </row>
    <row r="100" spans="1:10" x14ac:dyDescent="0.25">
      <c r="A100" s="75" t="s">
        <v>281</v>
      </c>
      <c r="C100" s="67" t="s">
        <v>286</v>
      </c>
      <c r="D100" s="66"/>
      <c r="E100" s="66"/>
      <c r="F100" s="66"/>
    </row>
    <row r="101" spans="1:10" x14ac:dyDescent="0.25">
      <c r="A101" s="72" t="s">
        <v>168</v>
      </c>
      <c r="B101" s="72">
        <v>5010341</v>
      </c>
      <c r="C101" s="68" t="s">
        <v>97</v>
      </c>
      <c r="D101" s="74">
        <f>VLOOKUP(B101,$B$2:$D$90,3,FALSE)</f>
        <v>3969</v>
      </c>
      <c r="E101" s="73">
        <v>1</v>
      </c>
      <c r="F101" s="69">
        <f>ROUND(E101*D101,2)</f>
        <v>3969</v>
      </c>
      <c r="G101" s="68">
        <f>VLOOKUP(B101,$B$2:$G$90,6,FALSE)</f>
        <v>420</v>
      </c>
    </row>
    <row r="102" spans="1:10" x14ac:dyDescent="0.25">
      <c r="A102" s="72" t="s">
        <v>168</v>
      </c>
      <c r="B102" s="72">
        <v>5007007</v>
      </c>
      <c r="C102" s="68" t="s">
        <v>137</v>
      </c>
      <c r="D102" s="74">
        <v>0.4</v>
      </c>
      <c r="E102" s="73">
        <f>D101</f>
        <v>3969</v>
      </c>
      <c r="F102" s="69">
        <f>ROUND(E102*D102,2)</f>
        <v>1587.6</v>
      </c>
      <c r="G102" s="68">
        <f>VLOOKUP(B102,$B$2:$G$90,6,FALSE)</f>
        <v>40</v>
      </c>
      <c r="H102" t="s">
        <v>285</v>
      </c>
    </row>
    <row r="103" spans="1:10" x14ac:dyDescent="0.25">
      <c r="A103" s="72" t="s">
        <v>166</v>
      </c>
      <c r="B103" s="72">
        <v>5010340</v>
      </c>
      <c r="C103" s="68" t="s">
        <v>98</v>
      </c>
      <c r="D103" s="74">
        <f>VLOOKUP(B103,$B$2:$D$90,3,FALSE)</f>
        <v>8372</v>
      </c>
      <c r="E103" s="73">
        <v>1</v>
      </c>
      <c r="F103" s="69">
        <f>ROUND(E103*D103,2)</f>
        <v>8372</v>
      </c>
      <c r="G103" s="68">
        <f>VLOOKUP(B103,$B$2:$G$90,6,FALSE)</f>
        <v>410</v>
      </c>
    </row>
    <row r="104" spans="1:10" x14ac:dyDescent="0.25">
      <c r="A104" s="72" t="s">
        <v>166</v>
      </c>
      <c r="B104" s="72">
        <v>5007007</v>
      </c>
      <c r="C104" s="68" t="s">
        <v>137</v>
      </c>
      <c r="D104" s="74">
        <v>0.4</v>
      </c>
      <c r="E104" s="73">
        <f>D103</f>
        <v>8372</v>
      </c>
      <c r="F104" s="69">
        <f>ROUND(E104*D104,2)</f>
        <v>3348.8</v>
      </c>
      <c r="G104" s="68">
        <f>VLOOKUP(B104,$B$2:$G$90,6,FALSE)</f>
        <v>40</v>
      </c>
      <c r="H104" t="s">
        <v>284</v>
      </c>
    </row>
    <row r="105" spans="1:10" x14ac:dyDescent="0.25">
      <c r="A105" s="72" t="s">
        <v>164</v>
      </c>
      <c r="B105" s="72">
        <v>5010336</v>
      </c>
      <c r="C105" s="68" t="s">
        <v>101</v>
      </c>
      <c r="D105" s="74">
        <f>VLOOKUP(B105,$B$2:$D$90,3,FALSE)</f>
        <v>3179</v>
      </c>
      <c r="E105" s="73">
        <v>1</v>
      </c>
      <c r="F105" s="69">
        <f>ROUND(E105*D105,2)</f>
        <v>3179</v>
      </c>
      <c r="G105" s="68">
        <f>VLOOKUP(B105,$B$2:$G$90,6,FALSE)</f>
        <v>380</v>
      </c>
    </row>
    <row r="106" spans="1:10" x14ac:dyDescent="0.25">
      <c r="A106" s="72" t="s">
        <v>164</v>
      </c>
      <c r="B106" s="72">
        <v>5007007</v>
      </c>
      <c r="C106" s="68" t="s">
        <v>137</v>
      </c>
      <c r="D106" s="74">
        <v>0.4</v>
      </c>
      <c r="E106" s="73">
        <f>D105</f>
        <v>3179</v>
      </c>
      <c r="F106" s="69">
        <f>ROUND(E106*D106,2)</f>
        <v>1271.5999999999999</v>
      </c>
      <c r="G106" s="68">
        <f>VLOOKUP(B106,$B$2:$G$90,6,FALSE)</f>
        <v>40</v>
      </c>
      <c r="H106" t="s">
        <v>283</v>
      </c>
    </row>
    <row r="107" spans="1:10" x14ac:dyDescent="0.25">
      <c r="A107" s="72" t="s">
        <v>162</v>
      </c>
      <c r="B107" s="72">
        <v>5010335</v>
      </c>
      <c r="C107" s="68" t="s">
        <v>102</v>
      </c>
      <c r="D107" s="74">
        <f>VLOOKUP(B107,$B$2:$D$90,3,FALSE)</f>
        <v>5110</v>
      </c>
      <c r="E107" s="73">
        <v>1</v>
      </c>
      <c r="F107" s="69">
        <f>ROUND(E107*D107,2)</f>
        <v>5110</v>
      </c>
      <c r="G107" s="68">
        <f>VLOOKUP(B107,$B$2:$G$90,6,FALSE)</f>
        <v>370</v>
      </c>
    </row>
    <row r="108" spans="1:10" x14ac:dyDescent="0.25">
      <c r="A108" s="72" t="s">
        <v>162</v>
      </c>
      <c r="B108" s="72">
        <v>5007007</v>
      </c>
      <c r="C108" s="68" t="s">
        <v>137</v>
      </c>
      <c r="D108" s="74">
        <v>0.4</v>
      </c>
      <c r="E108" s="73">
        <f>D107</f>
        <v>5110</v>
      </c>
      <c r="F108" s="69">
        <f>ROUND(E108*D108,2)</f>
        <v>2044</v>
      </c>
      <c r="G108" s="68">
        <f>VLOOKUP(B108,$B$2:$G$90,6,FALSE)</f>
        <v>40</v>
      </c>
      <c r="H108" t="s">
        <v>282</v>
      </c>
    </row>
    <row r="109" spans="1:10" x14ac:dyDescent="0.25">
      <c r="A109" s="72" t="s">
        <v>160</v>
      </c>
      <c r="B109" s="72">
        <v>5010503</v>
      </c>
      <c r="C109" s="68" t="s">
        <v>92</v>
      </c>
      <c r="D109" s="71">
        <f>VLOOKUP(B109,$B$2:$D$90,3,FALSE)</f>
        <v>2320</v>
      </c>
      <c r="E109" s="70">
        <v>1</v>
      </c>
      <c r="F109" s="69">
        <f>ROUND(E109*D109,2)</f>
        <v>2320</v>
      </c>
      <c r="G109" s="68">
        <f>VLOOKUP(B109,$B$2:$G$90,6,FALSE)</f>
        <v>470</v>
      </c>
    </row>
    <row r="110" spans="1:10" x14ac:dyDescent="0.25">
      <c r="A110" s="72" t="s">
        <v>160</v>
      </c>
      <c r="B110" s="72">
        <v>5007021</v>
      </c>
      <c r="C110" s="68" t="s">
        <v>135</v>
      </c>
      <c r="D110" s="71">
        <f>VLOOKUP(B110,$B$2:$D$90,3,FALSE)</f>
        <v>1202</v>
      </c>
      <c r="E110" s="70">
        <v>1</v>
      </c>
      <c r="F110" s="69">
        <f>ROUND(E110*D110,2)</f>
        <v>1202</v>
      </c>
      <c r="G110" s="68">
        <f>VLOOKUP(B110,$B$2:$G$90,6,FALSE)</f>
        <v>60</v>
      </c>
    </row>
    <row r="111" spans="1:10" x14ac:dyDescent="0.25">
      <c r="A111" s="67" t="s">
        <v>281</v>
      </c>
      <c r="B111" s="67"/>
      <c r="C111" s="67" t="s">
        <v>280</v>
      </c>
      <c r="D111" s="66"/>
      <c r="E111" s="66"/>
      <c r="F111" s="66"/>
    </row>
    <row r="112" spans="1:10" x14ac:dyDescent="0.25">
      <c r="A112" s="63" t="s">
        <v>175</v>
      </c>
      <c r="B112" s="63">
        <v>5013986</v>
      </c>
      <c r="C112" s="59" t="s">
        <v>60</v>
      </c>
      <c r="D112" s="62">
        <f>VLOOKUP(B112,$B$2:$D$90,3,FALSE)</f>
        <v>2008</v>
      </c>
      <c r="E112" s="61">
        <v>1</v>
      </c>
      <c r="F112" s="60">
        <f>ROUND(E112*D112,2)</f>
        <v>2008</v>
      </c>
      <c r="G112" s="59">
        <f>VLOOKUP(B112,$B$2:$G$90,6,FALSE)</f>
        <v>740</v>
      </c>
    </row>
    <row r="113" spans="1:9" x14ac:dyDescent="0.25">
      <c r="A113" s="65" t="s">
        <v>175</v>
      </c>
      <c r="B113" s="65">
        <v>5007437</v>
      </c>
      <c r="C113" s="64" t="s">
        <v>130</v>
      </c>
      <c r="D113" s="62">
        <f>VLOOKUP(B113,$B$2:$D$90,3,FALSE)</f>
        <v>486</v>
      </c>
      <c r="E113" s="61">
        <v>119</v>
      </c>
      <c r="F113" s="60">
        <f>ROUND(E113*D113,2)</f>
        <v>57834</v>
      </c>
      <c r="G113" s="59">
        <f>VLOOKUP(B113,$B$2:$G$90,6,FALSE)</f>
        <v>120</v>
      </c>
      <c r="I113" s="66"/>
    </row>
    <row r="114" spans="1:9" x14ac:dyDescent="0.25">
      <c r="A114" s="65" t="s">
        <v>175</v>
      </c>
      <c r="B114" s="65">
        <v>5015531</v>
      </c>
      <c r="C114" s="64" t="s">
        <v>54</v>
      </c>
      <c r="D114" s="62">
        <f>VLOOKUP(B114,$B$2:$D$90,3,FALSE)</f>
        <v>872</v>
      </c>
      <c r="E114" s="61">
        <v>116</v>
      </c>
      <c r="F114" s="60">
        <f>ROUND(E114*D114,2)</f>
        <v>101152</v>
      </c>
      <c r="G114" s="59">
        <f>VLOOKUP(B114,$B$2:$G$90,6,FALSE)</f>
        <v>790</v>
      </c>
      <c r="I114" s="66"/>
    </row>
    <row r="115" spans="1:9" x14ac:dyDescent="0.25">
      <c r="A115" s="65" t="s">
        <v>175</v>
      </c>
      <c r="B115" s="65">
        <v>5015530</v>
      </c>
      <c r="C115" s="64" t="s">
        <v>55</v>
      </c>
      <c r="D115" s="62">
        <f>VLOOKUP(B115,$B$2:$D$90,3,FALSE)</f>
        <v>1103</v>
      </c>
      <c r="E115" s="61">
        <v>4</v>
      </c>
      <c r="F115" s="60">
        <f>ROUND(E115*D115,2)</f>
        <v>4412</v>
      </c>
      <c r="G115" s="59">
        <f>VLOOKUP(B115,$B$2:$G$90,6,FALSE)</f>
        <v>780</v>
      </c>
      <c r="I115" s="66"/>
    </row>
    <row r="116" spans="1:9" x14ac:dyDescent="0.25">
      <c r="A116" s="63" t="s">
        <v>175</v>
      </c>
      <c r="B116" s="63">
        <v>5008283</v>
      </c>
      <c r="C116" s="59" t="s">
        <v>120</v>
      </c>
      <c r="D116" s="62">
        <f>VLOOKUP(B116,$B$2:$D$90,3,FALSE)</f>
        <v>133</v>
      </c>
      <c r="E116" s="61">
        <v>2</v>
      </c>
      <c r="F116" s="60">
        <f>ROUND(E116*D116,2)</f>
        <v>266</v>
      </c>
      <c r="G116" s="59">
        <f>VLOOKUP(B116,$B$2:$G$90,6,FALSE)</f>
        <v>250</v>
      </c>
      <c r="I116" s="66"/>
    </row>
    <row r="117" spans="1:9" x14ac:dyDescent="0.25">
      <c r="A117" s="65" t="s">
        <v>175</v>
      </c>
      <c r="B117" s="65">
        <v>5013583</v>
      </c>
      <c r="C117" s="64" t="s">
        <v>68</v>
      </c>
      <c r="D117" s="62">
        <f>VLOOKUP(B117,$B$2:$D$90,3,FALSE)</f>
        <v>1293</v>
      </c>
      <c r="E117" s="61">
        <v>2</v>
      </c>
      <c r="F117" s="60">
        <f>ROUND(E117*D117,2)</f>
        <v>2586</v>
      </c>
      <c r="G117" s="59">
        <f>VLOOKUP(B117,$B$2:$G$90,6,FALSE)</f>
        <v>670</v>
      </c>
      <c r="I117" s="66"/>
    </row>
    <row r="118" spans="1:9" x14ac:dyDescent="0.25">
      <c r="A118" s="63" t="s">
        <v>175</v>
      </c>
      <c r="B118" s="63">
        <v>5008284</v>
      </c>
      <c r="C118" s="59" t="s">
        <v>119</v>
      </c>
      <c r="D118" s="62">
        <f>VLOOKUP(B118,$B$2:$D$90,3,FALSE)</f>
        <v>267</v>
      </c>
      <c r="E118" s="61">
        <v>1</v>
      </c>
      <c r="F118" s="60">
        <f>ROUND(E118*D118,2)</f>
        <v>267</v>
      </c>
      <c r="G118" s="59">
        <f>VLOOKUP(B118,$B$2:$G$90,6,FALSE)</f>
        <v>260</v>
      </c>
      <c r="I118" s="66"/>
    </row>
    <row r="119" spans="1:9" x14ac:dyDescent="0.25">
      <c r="A119" s="65" t="s">
        <v>175</v>
      </c>
      <c r="B119" s="65">
        <v>5013584</v>
      </c>
      <c r="C119" s="64" t="s">
        <v>67</v>
      </c>
      <c r="D119" s="62">
        <f>VLOOKUP(B119,$B$2:$D$90,3,FALSE)</f>
        <v>6497</v>
      </c>
      <c r="E119" s="61">
        <v>1</v>
      </c>
      <c r="F119" s="60">
        <f>ROUND(E119*D119,2)</f>
        <v>6497</v>
      </c>
      <c r="G119" s="59">
        <f>VLOOKUP(B119,$B$2:$G$90,6,FALSE)</f>
        <v>680</v>
      </c>
      <c r="I119" s="66"/>
    </row>
    <row r="120" spans="1:9" x14ac:dyDescent="0.25">
      <c r="A120" s="63" t="s">
        <v>175</v>
      </c>
      <c r="B120" s="63">
        <v>5008282</v>
      </c>
      <c r="C120" s="59" t="s">
        <v>121</v>
      </c>
      <c r="D120" s="62">
        <f>VLOOKUP(B120,$B$2:$D$90,3,FALSE)</f>
        <v>267</v>
      </c>
      <c r="E120" s="61">
        <v>1</v>
      </c>
      <c r="F120" s="60">
        <f>ROUND(E120*D120,2)</f>
        <v>267</v>
      </c>
      <c r="G120" s="59">
        <f>VLOOKUP(B120,$B$2:$G$90,6,FALSE)</f>
        <v>240</v>
      </c>
      <c r="I120" s="66"/>
    </row>
    <row r="121" spans="1:9" x14ac:dyDescent="0.25">
      <c r="A121" s="65" t="s">
        <v>175</v>
      </c>
      <c r="B121" s="65">
        <v>5013580</v>
      </c>
      <c r="C121" s="64" t="s">
        <v>71</v>
      </c>
      <c r="D121" s="62">
        <f>VLOOKUP(B121,$B$2:$D$90,3,FALSE)</f>
        <v>1295</v>
      </c>
      <c r="E121" s="61">
        <v>1</v>
      </c>
      <c r="F121" s="60">
        <f>ROUND(E121*D121,2)</f>
        <v>1295</v>
      </c>
      <c r="G121" s="59">
        <f>VLOOKUP(B121,$B$2:$G$90,6,FALSE)</f>
        <v>640</v>
      </c>
      <c r="I121" s="66"/>
    </row>
    <row r="122" spans="1:9" x14ac:dyDescent="0.25">
      <c r="A122" s="63" t="s">
        <v>175</v>
      </c>
      <c r="B122" s="63">
        <v>5008287</v>
      </c>
      <c r="C122" s="59" t="s">
        <v>116</v>
      </c>
      <c r="D122" s="62">
        <f>VLOOKUP(B122,$B$2:$D$90,3,FALSE)</f>
        <v>100</v>
      </c>
      <c r="E122" s="61">
        <v>4</v>
      </c>
      <c r="F122" s="60">
        <f>ROUND(E122*D122,2)</f>
        <v>400</v>
      </c>
      <c r="G122" s="59">
        <f>VLOOKUP(B122,$B$2:$G$90,6,FALSE)</f>
        <v>290</v>
      </c>
      <c r="I122" s="66"/>
    </row>
    <row r="123" spans="1:9" x14ac:dyDescent="0.25">
      <c r="A123" s="63" t="s">
        <v>175</v>
      </c>
      <c r="B123" s="63">
        <v>5008285</v>
      </c>
      <c r="C123" s="59" t="s">
        <v>118</v>
      </c>
      <c r="D123" s="62">
        <f>VLOOKUP(B123,$B$2:$D$90,3,FALSE)</f>
        <v>199</v>
      </c>
      <c r="E123" s="61">
        <f>7+19</f>
        <v>26</v>
      </c>
      <c r="F123" s="60">
        <f>ROUND(E123*D123,2)</f>
        <v>5174</v>
      </c>
      <c r="G123" s="59">
        <f>VLOOKUP(B123,$B$2:$G$90,6,FALSE)</f>
        <v>270</v>
      </c>
      <c r="I123" s="66"/>
    </row>
    <row r="124" spans="1:9" x14ac:dyDescent="0.25">
      <c r="A124" s="63" t="s">
        <v>195</v>
      </c>
      <c r="B124" s="63">
        <v>5013985</v>
      </c>
      <c r="C124" s="59" t="s">
        <v>61</v>
      </c>
      <c r="D124" s="62">
        <f>VLOOKUP(B124,$B$2:$D$90,3,FALSE)</f>
        <v>2607</v>
      </c>
      <c r="E124" s="61">
        <v>1</v>
      </c>
      <c r="F124" s="60">
        <f>ROUND(E124*D124,2)</f>
        <v>2607</v>
      </c>
      <c r="G124" s="59">
        <f>VLOOKUP(B124,$B$2:$G$90,6,FALSE)</f>
        <v>730</v>
      </c>
      <c r="I124" s="66"/>
    </row>
    <row r="125" spans="1:9" x14ac:dyDescent="0.25">
      <c r="A125" s="65" t="s">
        <v>195</v>
      </c>
      <c r="B125" s="65">
        <v>5015531</v>
      </c>
      <c r="C125" s="64" t="s">
        <v>54</v>
      </c>
      <c r="D125" s="62">
        <f>VLOOKUP(B125,$B$2:$D$90,3,FALSE)</f>
        <v>872</v>
      </c>
      <c r="E125" s="61">
        <v>96</v>
      </c>
      <c r="F125" s="60">
        <f>ROUND(E125*D125,2)</f>
        <v>83712</v>
      </c>
      <c r="G125" s="59">
        <f>VLOOKUP(B125,$B$2:$G$90,6,FALSE)</f>
        <v>790</v>
      </c>
      <c r="I125" s="66"/>
    </row>
    <row r="126" spans="1:9" x14ac:dyDescent="0.25">
      <c r="A126" s="65" t="s">
        <v>195</v>
      </c>
      <c r="B126" s="65">
        <v>5015530</v>
      </c>
      <c r="C126" s="64" t="s">
        <v>55</v>
      </c>
      <c r="D126" s="62">
        <f>VLOOKUP(B126,$B$2:$D$90,3,FALSE)</f>
        <v>1103</v>
      </c>
      <c r="E126" s="61">
        <v>144</v>
      </c>
      <c r="F126" s="60">
        <f>ROUND(E126*D126,2)</f>
        <v>158832</v>
      </c>
      <c r="G126" s="59">
        <f>VLOOKUP(B126,$B$2:$G$90,6,FALSE)</f>
        <v>780</v>
      </c>
      <c r="I126" s="66"/>
    </row>
    <row r="127" spans="1:9" x14ac:dyDescent="0.25">
      <c r="A127" s="65" t="s">
        <v>195</v>
      </c>
      <c r="B127" s="65">
        <v>5015529</v>
      </c>
      <c r="C127" s="64" t="s">
        <v>56</v>
      </c>
      <c r="D127" s="62">
        <f>VLOOKUP(B127,$B$2:$D$90,3,FALSE)</f>
        <v>1433</v>
      </c>
      <c r="E127" s="61">
        <v>96</v>
      </c>
      <c r="F127" s="60">
        <f>ROUND(E127*D127,2)</f>
        <v>137568</v>
      </c>
      <c r="G127" s="59">
        <f>VLOOKUP(B127,$B$2:$G$90,6,FALSE)</f>
        <v>770</v>
      </c>
      <c r="I127" s="66"/>
    </row>
    <row r="128" spans="1:9" x14ac:dyDescent="0.25">
      <c r="A128" s="65" t="s">
        <v>195</v>
      </c>
      <c r="B128" s="65">
        <v>5015528</v>
      </c>
      <c r="C128" s="64" t="s">
        <v>57</v>
      </c>
      <c r="D128" s="62">
        <f>VLOOKUP(B128,$B$2:$D$90,3,FALSE)</f>
        <v>1678</v>
      </c>
      <c r="E128" s="61">
        <v>96</v>
      </c>
      <c r="F128" s="60">
        <f>ROUND(E128*D128,2)</f>
        <v>161088</v>
      </c>
      <c r="G128" s="59">
        <f>VLOOKUP(B128,$B$2:$G$90,6,FALSE)</f>
        <v>760</v>
      </c>
      <c r="I128" s="66"/>
    </row>
    <row r="129" spans="1:9" x14ac:dyDescent="0.25">
      <c r="A129" s="63" t="s">
        <v>195</v>
      </c>
      <c r="B129" s="63">
        <v>5008284</v>
      </c>
      <c r="C129" s="59" t="s">
        <v>119</v>
      </c>
      <c r="D129" s="62">
        <f>VLOOKUP(B129,$B$2:$D$90,3,FALSE)</f>
        <v>267</v>
      </c>
      <c r="E129" s="61">
        <v>1</v>
      </c>
      <c r="F129" s="60">
        <f>ROUND(E129*D129,2)</f>
        <v>267</v>
      </c>
      <c r="G129" s="59">
        <f>VLOOKUP(B129,$B$2:$G$90,6,FALSE)</f>
        <v>260</v>
      </c>
      <c r="I129" s="66"/>
    </row>
    <row r="130" spans="1:9" x14ac:dyDescent="0.25">
      <c r="A130" s="65" t="s">
        <v>195</v>
      </c>
      <c r="B130" s="65">
        <v>5013584</v>
      </c>
      <c r="C130" s="64" t="s">
        <v>67</v>
      </c>
      <c r="D130" s="62">
        <f>VLOOKUP(B130,$B$2:$D$90,3,FALSE)</f>
        <v>6497</v>
      </c>
      <c r="E130" s="61">
        <v>1</v>
      </c>
      <c r="F130" s="60">
        <f>ROUND(E130*D130,2)</f>
        <v>6497</v>
      </c>
      <c r="G130" s="59">
        <f>VLOOKUP(B130,$B$2:$G$90,6,FALSE)</f>
        <v>680</v>
      </c>
      <c r="I130" s="66"/>
    </row>
    <row r="131" spans="1:9" x14ac:dyDescent="0.25">
      <c r="A131" s="63" t="s">
        <v>195</v>
      </c>
      <c r="B131" s="63">
        <v>5008285</v>
      </c>
      <c r="C131" s="59" t="s">
        <v>118</v>
      </c>
      <c r="D131" s="62">
        <f>VLOOKUP(B131,$B$2:$D$90,3,FALSE)</f>
        <v>199</v>
      </c>
      <c r="E131" s="61">
        <v>16</v>
      </c>
      <c r="F131" s="60">
        <f>ROUND(E131*D131,2)</f>
        <v>3184</v>
      </c>
      <c r="G131" s="59">
        <f>VLOOKUP(B131,$B$2:$G$90,6,FALSE)</f>
        <v>270</v>
      </c>
      <c r="I131" s="66"/>
    </row>
    <row r="132" spans="1:9" x14ac:dyDescent="0.25">
      <c r="A132" s="63" t="s">
        <v>195</v>
      </c>
      <c r="B132" s="63">
        <v>5013984</v>
      </c>
      <c r="C132" s="59" t="s">
        <v>62</v>
      </c>
      <c r="D132" s="62">
        <f>VLOOKUP(B132,$B$2:$D$90,3,FALSE)</f>
        <v>13050</v>
      </c>
      <c r="E132" s="61">
        <v>1</v>
      </c>
      <c r="F132" s="60">
        <f>ROUND(E132*D132,2)</f>
        <v>13050</v>
      </c>
      <c r="G132" s="59">
        <f>VLOOKUP(B132,$B$2:$G$90,6,FALSE)</f>
        <v>720</v>
      </c>
      <c r="I132" s="66"/>
    </row>
    <row r="133" spans="1:9" x14ac:dyDescent="0.25">
      <c r="A133" s="63" t="s">
        <v>197</v>
      </c>
      <c r="B133" s="63">
        <v>5013985</v>
      </c>
      <c r="C133" s="59" t="s">
        <v>61</v>
      </c>
      <c r="D133" s="62">
        <f>VLOOKUP(B133,$B$2:$D$90,3,FALSE)</f>
        <v>2607</v>
      </c>
      <c r="E133" s="61">
        <v>1</v>
      </c>
      <c r="F133" s="60">
        <f>ROUND(E133*D133,2)</f>
        <v>2607</v>
      </c>
      <c r="G133" s="59">
        <f>VLOOKUP(B133,$B$2:$G$90,6,FALSE)</f>
        <v>730</v>
      </c>
      <c r="I133" s="66"/>
    </row>
    <row r="134" spans="1:9" x14ac:dyDescent="0.25">
      <c r="A134" s="65" t="s">
        <v>197</v>
      </c>
      <c r="B134" s="65">
        <v>5015531</v>
      </c>
      <c r="C134" s="64" t="s">
        <v>54</v>
      </c>
      <c r="D134" s="62">
        <f>VLOOKUP(B134,$B$2:$D$90,3,FALSE)</f>
        <v>872</v>
      </c>
      <c r="E134" s="61">
        <v>112</v>
      </c>
      <c r="F134" s="60">
        <f>ROUND(E134*D134,2)</f>
        <v>97664</v>
      </c>
      <c r="G134" s="59">
        <f>VLOOKUP(B134,$B$2:$G$90,6,FALSE)</f>
        <v>790</v>
      </c>
      <c r="I134" s="66"/>
    </row>
    <row r="135" spans="1:9" x14ac:dyDescent="0.25">
      <c r="A135" s="65" t="s">
        <v>197</v>
      </c>
      <c r="B135" s="65">
        <v>5015530</v>
      </c>
      <c r="C135" s="64" t="s">
        <v>55</v>
      </c>
      <c r="D135" s="62">
        <f>VLOOKUP(B135,$B$2:$D$90,3,FALSE)</f>
        <v>1103</v>
      </c>
      <c r="E135" s="61">
        <v>112</v>
      </c>
      <c r="F135" s="60">
        <f>ROUND(E135*D135,2)</f>
        <v>123536</v>
      </c>
      <c r="G135" s="59">
        <f>VLOOKUP(B135,$B$2:$G$90,6,FALSE)</f>
        <v>780</v>
      </c>
      <c r="I135" s="66"/>
    </row>
    <row r="136" spans="1:9" x14ac:dyDescent="0.25">
      <c r="A136" s="65" t="s">
        <v>197</v>
      </c>
      <c r="B136" s="65">
        <v>5015529</v>
      </c>
      <c r="C136" s="64" t="s">
        <v>56</v>
      </c>
      <c r="D136" s="62">
        <f>VLOOKUP(B136,$B$2:$D$90,3,FALSE)</f>
        <v>1433</v>
      </c>
      <c r="E136" s="61">
        <v>160</v>
      </c>
      <c r="F136" s="60">
        <f>ROUND(E136*D136,2)</f>
        <v>229280</v>
      </c>
      <c r="G136" s="59">
        <f>VLOOKUP(B136,$B$2:$G$90,6,FALSE)</f>
        <v>770</v>
      </c>
      <c r="I136" s="66"/>
    </row>
    <row r="137" spans="1:9" x14ac:dyDescent="0.25">
      <c r="A137" s="65" t="s">
        <v>197</v>
      </c>
      <c r="B137" s="65">
        <v>5015529</v>
      </c>
      <c r="C137" s="64" t="s">
        <v>56</v>
      </c>
      <c r="D137" s="62">
        <f>VLOOKUP(B137,$B$2:$D$90,3,FALSE)</f>
        <v>1433</v>
      </c>
      <c r="E137" s="61">
        <v>8</v>
      </c>
      <c r="F137" s="60">
        <f>ROUND(E137*D137,2)</f>
        <v>11464</v>
      </c>
      <c r="G137" s="59">
        <f>VLOOKUP(B137,$B$2:$G$90,6,FALSE)</f>
        <v>770</v>
      </c>
      <c r="I137" s="66"/>
    </row>
    <row r="138" spans="1:9" x14ac:dyDescent="0.25">
      <c r="A138" s="65" t="s">
        <v>197</v>
      </c>
      <c r="B138" s="65">
        <v>5015528</v>
      </c>
      <c r="C138" s="64" t="s">
        <v>57</v>
      </c>
      <c r="D138" s="62">
        <f>VLOOKUP(B138,$B$2:$D$90,3,FALSE)</f>
        <v>1678</v>
      </c>
      <c r="E138" s="61">
        <v>112</v>
      </c>
      <c r="F138" s="60">
        <f>ROUND(E138*D138,2)</f>
        <v>187936</v>
      </c>
      <c r="G138" s="59">
        <f>VLOOKUP(B138,$B$2:$G$90,6,FALSE)</f>
        <v>760</v>
      </c>
      <c r="I138" s="66"/>
    </row>
    <row r="139" spans="1:9" x14ac:dyDescent="0.25">
      <c r="A139" s="63" t="s">
        <v>197</v>
      </c>
      <c r="B139" s="63">
        <v>5008284</v>
      </c>
      <c r="C139" s="59" t="s">
        <v>119</v>
      </c>
      <c r="D139" s="62">
        <f>VLOOKUP(B139,$B$2:$D$90,3,FALSE)</f>
        <v>267</v>
      </c>
      <c r="E139" s="61">
        <v>1</v>
      </c>
      <c r="F139" s="60">
        <f>ROUND(E139*D139,2)</f>
        <v>267</v>
      </c>
      <c r="G139" s="59">
        <f>VLOOKUP(B139,$B$2:$G$90,6,FALSE)</f>
        <v>260</v>
      </c>
      <c r="I139" s="66"/>
    </row>
    <row r="140" spans="1:9" x14ac:dyDescent="0.25">
      <c r="A140" s="65" t="s">
        <v>197</v>
      </c>
      <c r="B140" s="65">
        <v>5013584</v>
      </c>
      <c r="C140" s="64" t="s">
        <v>67</v>
      </c>
      <c r="D140" s="62">
        <f>VLOOKUP(B140,$B$2:$D$90,3,FALSE)</f>
        <v>6497</v>
      </c>
      <c r="E140" s="61">
        <v>1</v>
      </c>
      <c r="F140" s="60">
        <f>ROUND(E140*D140,2)</f>
        <v>6497</v>
      </c>
      <c r="G140" s="59">
        <f>VLOOKUP(B140,$B$2:$G$90,6,FALSE)</f>
        <v>680</v>
      </c>
      <c r="I140" s="66"/>
    </row>
    <row r="141" spans="1:9" x14ac:dyDescent="0.25">
      <c r="A141" s="63" t="s">
        <v>197</v>
      </c>
      <c r="B141" s="63">
        <v>5008285</v>
      </c>
      <c r="C141" s="59" t="s">
        <v>118</v>
      </c>
      <c r="D141" s="62">
        <f>VLOOKUP(B141,$B$2:$D$90,3,FALSE)</f>
        <v>199</v>
      </c>
      <c r="E141" s="61">
        <v>19</v>
      </c>
      <c r="F141" s="60">
        <f>ROUND(E141*D141,2)</f>
        <v>3781</v>
      </c>
      <c r="G141" s="59">
        <f>VLOOKUP(B141,$B$2:$G$90,6,FALSE)</f>
        <v>270</v>
      </c>
      <c r="I141" s="66"/>
    </row>
    <row r="142" spans="1:9" x14ac:dyDescent="0.25">
      <c r="A142" s="63" t="s">
        <v>197</v>
      </c>
      <c r="B142" s="63">
        <v>5013984</v>
      </c>
      <c r="C142" s="59" t="s">
        <v>62</v>
      </c>
      <c r="D142" s="62">
        <f>VLOOKUP(B142,$B$2:$D$90,3,FALSE)</f>
        <v>13050</v>
      </c>
      <c r="E142" s="61">
        <v>1</v>
      </c>
      <c r="F142" s="60">
        <f>ROUND(E142*D142,2)</f>
        <v>13050</v>
      </c>
      <c r="G142" s="59">
        <f>VLOOKUP(B142,$B$2:$G$90,6,FALSE)</f>
        <v>720</v>
      </c>
      <c r="I142" s="66"/>
    </row>
    <row r="143" spans="1:9" x14ac:dyDescent="0.25">
      <c r="A143" s="63" t="s">
        <v>173</v>
      </c>
      <c r="B143" s="63">
        <v>5013985</v>
      </c>
      <c r="C143" s="59" t="s">
        <v>61</v>
      </c>
      <c r="D143" s="62">
        <f>VLOOKUP(B143,$B$2:$D$90,3,FALSE)</f>
        <v>2607</v>
      </c>
      <c r="E143" s="61">
        <v>2</v>
      </c>
      <c r="F143" s="60">
        <f>ROUND(E143*D143,2)</f>
        <v>5214</v>
      </c>
      <c r="G143" s="59">
        <f>VLOOKUP(B143,$B$2:$G$90,6,FALSE)</f>
        <v>730</v>
      </c>
      <c r="I143" s="66"/>
    </row>
    <row r="144" spans="1:9" x14ac:dyDescent="0.25">
      <c r="A144" s="65" t="s">
        <v>173</v>
      </c>
      <c r="B144" s="65">
        <v>5007437</v>
      </c>
      <c r="C144" s="64" t="s">
        <v>130</v>
      </c>
      <c r="D144" s="62">
        <f>VLOOKUP(B144,$B$2:$D$90,3,FALSE)</f>
        <v>486</v>
      </c>
      <c r="E144" s="61">
        <v>148</v>
      </c>
      <c r="F144" s="60">
        <f>ROUND(E144*D144,2)</f>
        <v>71928</v>
      </c>
      <c r="G144" s="59">
        <f>VLOOKUP(B144,$B$2:$G$90,6,FALSE)</f>
        <v>120</v>
      </c>
      <c r="I144" s="66"/>
    </row>
    <row r="145" spans="1:9" x14ac:dyDescent="0.25">
      <c r="A145" s="65" t="s">
        <v>173</v>
      </c>
      <c r="B145" s="65">
        <v>5015530</v>
      </c>
      <c r="C145" s="64" t="s">
        <v>55</v>
      </c>
      <c r="D145" s="62">
        <f>VLOOKUP(B145,$B$2:$D$90,3,FALSE)</f>
        <v>1103</v>
      </c>
      <c r="E145" s="61">
        <v>6</v>
      </c>
      <c r="F145" s="60">
        <f>ROUND(E145*D145,2)</f>
        <v>6618</v>
      </c>
      <c r="G145" s="59">
        <f>VLOOKUP(B145,$B$2:$G$90,6,FALSE)</f>
        <v>780</v>
      </c>
      <c r="I145" s="66"/>
    </row>
    <row r="146" spans="1:9" x14ac:dyDescent="0.25">
      <c r="A146" s="65" t="s">
        <v>173</v>
      </c>
      <c r="B146" s="65">
        <v>5015531</v>
      </c>
      <c r="C146" s="64" t="s">
        <v>54</v>
      </c>
      <c r="D146" s="62">
        <f>VLOOKUP(B146,$B$2:$D$90,3,FALSE)</f>
        <v>872</v>
      </c>
      <c r="E146" s="61">
        <v>0</v>
      </c>
      <c r="F146" s="60">
        <f>ROUND(E146*D146,2)</f>
        <v>0</v>
      </c>
      <c r="G146" s="59">
        <f>VLOOKUP(B146,$B$2:$G$90,6,FALSE)</f>
        <v>790</v>
      </c>
      <c r="I146" s="66"/>
    </row>
    <row r="147" spans="1:9" x14ac:dyDescent="0.25">
      <c r="A147" s="65" t="s">
        <v>173</v>
      </c>
      <c r="B147" s="65">
        <v>5007436</v>
      </c>
      <c r="C147" s="64" t="s">
        <v>131</v>
      </c>
      <c r="D147" s="62">
        <f>VLOOKUP(B147,$B$2:$D$90,3,FALSE)</f>
        <v>938</v>
      </c>
      <c r="E147" s="61">
        <v>136</v>
      </c>
      <c r="F147" s="60">
        <f>ROUND(E147*D147,2)</f>
        <v>127568</v>
      </c>
      <c r="G147" s="59">
        <f>VLOOKUP(B147,$B$2:$G$90,6,FALSE)</f>
        <v>110</v>
      </c>
      <c r="I147" s="66"/>
    </row>
    <row r="148" spans="1:9" x14ac:dyDescent="0.25">
      <c r="A148" s="65" t="s">
        <v>173</v>
      </c>
      <c r="B148" s="65">
        <v>5015528</v>
      </c>
      <c r="C148" s="64" t="s">
        <v>57</v>
      </c>
      <c r="D148" s="62">
        <f>VLOOKUP(B148,$B$2:$D$90,3,FALSE)</f>
        <v>1678</v>
      </c>
      <c r="E148" s="61">
        <v>0</v>
      </c>
      <c r="F148" s="60">
        <f>ROUND(E148*D148,2)</f>
        <v>0</v>
      </c>
      <c r="G148" s="59">
        <f>VLOOKUP(B148,$B$2:$G$90,6,FALSE)</f>
        <v>760</v>
      </c>
      <c r="I148" s="66"/>
    </row>
    <row r="149" spans="1:9" x14ac:dyDescent="0.25">
      <c r="A149" s="65" t="s">
        <v>173</v>
      </c>
      <c r="B149" s="65">
        <v>5015529</v>
      </c>
      <c r="C149" s="64" t="s">
        <v>56</v>
      </c>
      <c r="D149" s="62">
        <f>VLOOKUP(B149,$B$2:$D$90,3,FALSE)</f>
        <v>1433</v>
      </c>
      <c r="E149" s="61">
        <v>136</v>
      </c>
      <c r="F149" s="60">
        <f>ROUND(E149*D149,2)</f>
        <v>194888</v>
      </c>
      <c r="G149" s="59">
        <f>VLOOKUP(B149,$B$2:$G$90,6,FALSE)</f>
        <v>770</v>
      </c>
      <c r="I149" s="66"/>
    </row>
    <row r="150" spans="1:9" x14ac:dyDescent="0.25">
      <c r="A150" s="63" t="s">
        <v>173</v>
      </c>
      <c r="B150" s="63">
        <v>5008284</v>
      </c>
      <c r="C150" s="59" t="s">
        <v>119</v>
      </c>
      <c r="D150" s="62">
        <f>VLOOKUP(B150,$B$2:$D$90,3,FALSE)</f>
        <v>267</v>
      </c>
      <c r="E150" s="61">
        <v>2</v>
      </c>
      <c r="F150" s="60">
        <f>ROUND(E150*D150,2)</f>
        <v>534</v>
      </c>
      <c r="G150" s="59">
        <f>VLOOKUP(B150,$B$2:$G$90,6,FALSE)</f>
        <v>260</v>
      </c>
      <c r="I150" s="66"/>
    </row>
    <row r="151" spans="1:9" x14ac:dyDescent="0.25">
      <c r="A151" s="65" t="s">
        <v>173</v>
      </c>
      <c r="B151" s="65">
        <v>5013584</v>
      </c>
      <c r="C151" s="64" t="s">
        <v>67</v>
      </c>
      <c r="D151" s="62">
        <f>VLOOKUP(B151,$B$2:$D$90,3,FALSE)</f>
        <v>6497</v>
      </c>
      <c r="E151" s="61">
        <v>2</v>
      </c>
      <c r="F151" s="60">
        <f>ROUND(E151*D151,2)</f>
        <v>12994</v>
      </c>
      <c r="G151" s="59">
        <f>VLOOKUP(B151,$B$2:$G$90,6,FALSE)</f>
        <v>680</v>
      </c>
      <c r="I151" s="66"/>
    </row>
    <row r="152" spans="1:9" x14ac:dyDescent="0.25">
      <c r="A152" s="63" t="s">
        <v>173</v>
      </c>
      <c r="B152" s="63">
        <v>5008285</v>
      </c>
      <c r="C152" s="59" t="s">
        <v>118</v>
      </c>
      <c r="D152" s="62">
        <f>VLOOKUP(B152,$B$2:$D$90,3,FALSE)</f>
        <v>199</v>
      </c>
      <c r="E152" s="61">
        <v>44</v>
      </c>
      <c r="F152" s="60">
        <f>ROUND(E152*D152,2)</f>
        <v>8756</v>
      </c>
      <c r="G152" s="59">
        <f>VLOOKUP(B152,$B$2:$G$90,6,FALSE)</f>
        <v>270</v>
      </c>
      <c r="I152" s="66"/>
    </row>
    <row r="153" spans="1:9" x14ac:dyDescent="0.25">
      <c r="A153" s="63" t="s">
        <v>173</v>
      </c>
      <c r="B153" s="63">
        <v>5008283</v>
      </c>
      <c r="C153" s="59" t="s">
        <v>120</v>
      </c>
      <c r="D153" s="62">
        <f>VLOOKUP(B153,$B$2:$D$90,3,FALSE)</f>
        <v>133</v>
      </c>
      <c r="E153" s="61">
        <v>1</v>
      </c>
      <c r="F153" s="60">
        <f>ROUND(E153*D153,2)</f>
        <v>133</v>
      </c>
      <c r="G153" s="59">
        <f>VLOOKUP(B153,$B$2:$G$90,6,FALSE)</f>
        <v>250</v>
      </c>
      <c r="I153" s="66"/>
    </row>
    <row r="154" spans="1:9" x14ac:dyDescent="0.25">
      <c r="A154" s="65" t="s">
        <v>173</v>
      </c>
      <c r="B154" s="65">
        <v>5013583</v>
      </c>
      <c r="C154" s="64" t="s">
        <v>68</v>
      </c>
      <c r="D154" s="62">
        <f>VLOOKUP(B154,$B$2:$D$90,3,FALSE)</f>
        <v>1293</v>
      </c>
      <c r="E154" s="61">
        <v>1</v>
      </c>
      <c r="F154" s="60">
        <f>ROUND(E154*D154,2)</f>
        <v>1293</v>
      </c>
      <c r="G154" s="59">
        <f>VLOOKUP(B154,$B$2:$G$90,6,FALSE)</f>
        <v>670</v>
      </c>
      <c r="I154" s="66"/>
    </row>
    <row r="155" spans="1:9" x14ac:dyDescent="0.25">
      <c r="A155" s="63" t="s">
        <v>173</v>
      </c>
      <c r="B155" s="63">
        <v>5008287</v>
      </c>
      <c r="C155" s="59" t="s">
        <v>116</v>
      </c>
      <c r="D155" s="62">
        <f>VLOOKUP(B155,$B$2:$D$90,3,FALSE)</f>
        <v>100</v>
      </c>
      <c r="E155" s="61">
        <v>7</v>
      </c>
      <c r="F155" s="60">
        <f>ROUND(E155*D155,2)</f>
        <v>700</v>
      </c>
      <c r="G155" s="59">
        <f>VLOOKUP(B155,$B$2:$G$90,6,FALSE)</f>
        <v>290</v>
      </c>
      <c r="I155" s="66"/>
    </row>
    <row r="156" spans="1:9" x14ac:dyDescent="0.25">
      <c r="A156" s="63" t="s">
        <v>173</v>
      </c>
      <c r="B156" s="63">
        <v>5008288</v>
      </c>
      <c r="C156" s="59" t="s">
        <v>115</v>
      </c>
      <c r="D156" s="62">
        <f>VLOOKUP(B156,$B$2:$D$90,3,FALSE)</f>
        <v>3241</v>
      </c>
      <c r="E156" s="61">
        <v>3</v>
      </c>
      <c r="F156" s="60">
        <f>ROUND(E156*D156,2)</f>
        <v>9723</v>
      </c>
      <c r="G156" s="59">
        <f>VLOOKUP(B156,$B$2:$G$90,6,FALSE)</f>
        <v>300</v>
      </c>
      <c r="I156" s="66"/>
    </row>
    <row r="157" spans="1:9" x14ac:dyDescent="0.25">
      <c r="A157" s="65" t="s">
        <v>173</v>
      </c>
      <c r="B157" s="65">
        <v>5013579</v>
      </c>
      <c r="C157" s="64" t="s">
        <v>72</v>
      </c>
      <c r="D157" s="62">
        <f>VLOOKUP(B157,$B$2:$D$90,3,FALSE)</f>
        <v>12843</v>
      </c>
      <c r="E157" s="61">
        <v>3</v>
      </c>
      <c r="F157" s="60">
        <f>ROUND(E157*D157,2)</f>
        <v>38529</v>
      </c>
      <c r="G157" s="59">
        <f>VLOOKUP(B157,$B$2:$G$90,6,FALSE)</f>
        <v>630</v>
      </c>
      <c r="I157" s="66"/>
    </row>
    <row r="158" spans="1:9" x14ac:dyDescent="0.25">
      <c r="A158" s="63" t="s">
        <v>223</v>
      </c>
      <c r="B158" s="63">
        <v>5013985</v>
      </c>
      <c r="C158" s="59" t="s">
        <v>61</v>
      </c>
      <c r="D158" s="62">
        <f>VLOOKUP(B158,$B$2:$D$90,3,FALSE)</f>
        <v>2607</v>
      </c>
      <c r="E158" s="61">
        <v>2</v>
      </c>
      <c r="F158" s="60">
        <f>ROUND(E158*D158,2)</f>
        <v>5214</v>
      </c>
      <c r="G158" s="59">
        <f>VLOOKUP(B158,$B$2:$G$90,6,FALSE)</f>
        <v>730</v>
      </c>
      <c r="I158" s="66"/>
    </row>
    <row r="159" spans="1:9" x14ac:dyDescent="0.25">
      <c r="A159" s="65" t="s">
        <v>223</v>
      </c>
      <c r="B159" s="65">
        <v>5007437</v>
      </c>
      <c r="C159" s="64" t="s">
        <v>130</v>
      </c>
      <c r="D159" s="62">
        <f>VLOOKUP(B159,$B$2:$D$90,3,FALSE)</f>
        <v>486</v>
      </c>
      <c r="E159" s="61">
        <v>39</v>
      </c>
      <c r="F159" s="60">
        <f>ROUND(E159*D159,2)</f>
        <v>18954</v>
      </c>
      <c r="G159" s="59">
        <f>VLOOKUP(B159,$B$2:$G$90,6,FALSE)</f>
        <v>120</v>
      </c>
      <c r="I159" s="66"/>
    </row>
    <row r="160" spans="1:9" x14ac:dyDescent="0.25">
      <c r="A160" s="65" t="s">
        <v>223</v>
      </c>
      <c r="B160" s="65">
        <v>5015530</v>
      </c>
      <c r="C160" s="64" t="s">
        <v>55</v>
      </c>
      <c r="D160" s="62">
        <f>VLOOKUP(B160,$B$2:$D$90,3,FALSE)</f>
        <v>1103</v>
      </c>
      <c r="E160" s="61">
        <v>12</v>
      </c>
      <c r="F160" s="60">
        <f>ROUND(E160*D160,2)</f>
        <v>13236</v>
      </c>
      <c r="G160" s="59">
        <f>VLOOKUP(B160,$B$2:$G$90,6,FALSE)</f>
        <v>780</v>
      </c>
      <c r="I160" s="66"/>
    </row>
    <row r="161" spans="1:9" x14ac:dyDescent="0.25">
      <c r="A161" s="65" t="s">
        <v>223</v>
      </c>
      <c r="B161" s="65">
        <v>5015531</v>
      </c>
      <c r="C161" s="64" t="s">
        <v>54</v>
      </c>
      <c r="D161" s="62">
        <f>VLOOKUP(B161,$B$2:$D$90,3,FALSE)</f>
        <v>872</v>
      </c>
      <c r="E161" s="61">
        <v>0</v>
      </c>
      <c r="F161" s="60">
        <f>ROUND(E161*D161,2)</f>
        <v>0</v>
      </c>
      <c r="G161" s="59">
        <f>VLOOKUP(B161,$B$2:$G$90,6,FALSE)</f>
        <v>790</v>
      </c>
      <c r="I161" s="66"/>
    </row>
    <row r="162" spans="1:9" x14ac:dyDescent="0.25">
      <c r="A162" s="65" t="s">
        <v>223</v>
      </c>
      <c r="B162" s="65">
        <v>5007436</v>
      </c>
      <c r="C162" s="64" t="s">
        <v>131</v>
      </c>
      <c r="D162" s="62">
        <f>VLOOKUP(B162,$B$2:$D$90,3,FALSE)</f>
        <v>938</v>
      </c>
      <c r="E162" s="61">
        <v>160</v>
      </c>
      <c r="F162" s="60">
        <f>ROUND(E162*D162,2)</f>
        <v>150080</v>
      </c>
      <c r="G162" s="59">
        <f>VLOOKUP(B162,$B$2:$G$90,6,FALSE)</f>
        <v>110</v>
      </c>
      <c r="I162" s="66"/>
    </row>
    <row r="163" spans="1:9" x14ac:dyDescent="0.25">
      <c r="A163" s="65" t="s">
        <v>223</v>
      </c>
      <c r="B163" s="65">
        <v>5007436</v>
      </c>
      <c r="C163" s="64" t="s">
        <v>131</v>
      </c>
      <c r="D163" s="62">
        <f>VLOOKUP(B163,$B$2:$D$90,3,FALSE)</f>
        <v>938</v>
      </c>
      <c r="E163" s="61">
        <v>64</v>
      </c>
      <c r="F163" s="60">
        <f>ROUND(E163*D163,2)</f>
        <v>60032</v>
      </c>
      <c r="G163" s="59">
        <f>VLOOKUP(B163,$B$2:$G$90,6,FALSE)</f>
        <v>110</v>
      </c>
      <c r="I163" s="66"/>
    </row>
    <row r="164" spans="1:9" x14ac:dyDescent="0.25">
      <c r="A164" s="65" t="s">
        <v>223</v>
      </c>
      <c r="B164" s="65">
        <v>5015528</v>
      </c>
      <c r="C164" s="64" t="s">
        <v>57</v>
      </c>
      <c r="D164" s="62">
        <f>VLOOKUP(B164,$B$2:$D$90,3,FALSE)</f>
        <v>1678</v>
      </c>
      <c r="E164" s="61">
        <v>0</v>
      </c>
      <c r="F164" s="60">
        <f>ROUND(E164*D164,2)</f>
        <v>0</v>
      </c>
      <c r="G164" s="59">
        <f>VLOOKUP(B164,$B$2:$G$90,6,FALSE)</f>
        <v>760</v>
      </c>
      <c r="I164" s="66"/>
    </row>
    <row r="165" spans="1:9" x14ac:dyDescent="0.25">
      <c r="A165" s="65" t="s">
        <v>223</v>
      </c>
      <c r="B165" s="65">
        <v>5015529</v>
      </c>
      <c r="C165" s="64" t="s">
        <v>56</v>
      </c>
      <c r="D165" s="62">
        <f>VLOOKUP(B165,$B$2:$D$90,3,FALSE)</f>
        <v>1433</v>
      </c>
      <c r="E165" s="61">
        <v>160</v>
      </c>
      <c r="F165" s="60">
        <f>ROUND(E165*D165,2)</f>
        <v>229280</v>
      </c>
      <c r="G165" s="59">
        <f>VLOOKUP(B165,$B$2:$G$90,6,FALSE)</f>
        <v>770</v>
      </c>
      <c r="I165" s="66"/>
    </row>
    <row r="166" spans="1:9" x14ac:dyDescent="0.25">
      <c r="A166" s="65" t="s">
        <v>223</v>
      </c>
      <c r="B166" s="65">
        <v>5015529</v>
      </c>
      <c r="C166" s="64" t="s">
        <v>56</v>
      </c>
      <c r="D166" s="62">
        <f>VLOOKUP(B166,$B$2:$D$90,3,FALSE)</f>
        <v>1433</v>
      </c>
      <c r="E166" s="61">
        <f>176+56</f>
        <v>232</v>
      </c>
      <c r="F166" s="60">
        <f>ROUND(E166*D166,2)</f>
        <v>332456</v>
      </c>
      <c r="G166" s="59">
        <f>VLOOKUP(B166,$B$2:$G$90,6,FALSE)</f>
        <v>770</v>
      </c>
      <c r="I166" s="66"/>
    </row>
    <row r="167" spans="1:9" x14ac:dyDescent="0.25">
      <c r="A167" s="63" t="s">
        <v>223</v>
      </c>
      <c r="B167" s="63">
        <v>5008284</v>
      </c>
      <c r="C167" s="59" t="s">
        <v>119</v>
      </c>
      <c r="D167" s="62">
        <f>VLOOKUP(B167,$B$2:$D$90,3,FALSE)</f>
        <v>267</v>
      </c>
      <c r="E167" s="61">
        <v>4</v>
      </c>
      <c r="F167" s="60">
        <f>ROUND(E167*D167,2)</f>
        <v>1068</v>
      </c>
      <c r="G167" s="59">
        <f>VLOOKUP(B167,$B$2:$G$90,6,FALSE)</f>
        <v>260</v>
      </c>
      <c r="I167" s="66"/>
    </row>
    <row r="168" spans="1:9" x14ac:dyDescent="0.25">
      <c r="A168" s="65" t="s">
        <v>223</v>
      </c>
      <c r="B168" s="65">
        <v>5013584</v>
      </c>
      <c r="C168" s="64" t="s">
        <v>67</v>
      </c>
      <c r="D168" s="62">
        <f>VLOOKUP(B168,$B$2:$D$90,3,FALSE)</f>
        <v>6497</v>
      </c>
      <c r="E168" s="61">
        <v>4</v>
      </c>
      <c r="F168" s="60">
        <f>ROUND(E168*D168,2)</f>
        <v>25988</v>
      </c>
      <c r="G168" s="59">
        <f>VLOOKUP(B168,$B$2:$G$90,6,FALSE)</f>
        <v>680</v>
      </c>
      <c r="I168" s="66"/>
    </row>
    <row r="169" spans="1:9" x14ac:dyDescent="0.25">
      <c r="A169" s="63" t="s">
        <v>223</v>
      </c>
      <c r="B169" s="63">
        <v>5008285</v>
      </c>
      <c r="C169" s="59" t="s">
        <v>118</v>
      </c>
      <c r="D169" s="62">
        <f>VLOOKUP(B169,$B$2:$D$90,3,FALSE)</f>
        <v>199</v>
      </c>
      <c r="E169" s="61">
        <f>19+19+15+19+7</f>
        <v>79</v>
      </c>
      <c r="F169" s="60">
        <f>ROUND(E169*D169,2)</f>
        <v>15721</v>
      </c>
      <c r="G169" s="59">
        <f>VLOOKUP(B169,$B$2:$G$90,6,FALSE)</f>
        <v>270</v>
      </c>
      <c r="I169" s="66"/>
    </row>
    <row r="170" spans="1:9" x14ac:dyDescent="0.25">
      <c r="A170" s="63" t="s">
        <v>223</v>
      </c>
      <c r="B170" s="63">
        <v>5008283</v>
      </c>
      <c r="C170" s="59" t="s">
        <v>120</v>
      </c>
      <c r="D170" s="62">
        <f>VLOOKUP(B170,$B$2:$D$90,3,FALSE)</f>
        <v>133</v>
      </c>
      <c r="E170" s="61">
        <v>2</v>
      </c>
      <c r="F170" s="60">
        <f>ROUND(E170*D170,2)</f>
        <v>266</v>
      </c>
      <c r="G170" s="59">
        <f>VLOOKUP(B170,$B$2:$G$90,6,FALSE)</f>
        <v>250</v>
      </c>
      <c r="I170" s="66"/>
    </row>
    <row r="171" spans="1:9" x14ac:dyDescent="0.25">
      <c r="A171" s="65" t="s">
        <v>223</v>
      </c>
      <c r="B171" s="65">
        <v>5013583</v>
      </c>
      <c r="C171" s="64" t="s">
        <v>68</v>
      </c>
      <c r="D171" s="62">
        <f>VLOOKUP(B171,$B$2:$D$90,3,FALSE)</f>
        <v>1293</v>
      </c>
      <c r="E171" s="61">
        <v>2</v>
      </c>
      <c r="F171" s="60">
        <f>ROUND(E171*D171,2)</f>
        <v>2586</v>
      </c>
      <c r="G171" s="59">
        <f>VLOOKUP(B171,$B$2:$G$90,6,FALSE)</f>
        <v>670</v>
      </c>
      <c r="I171" s="66"/>
    </row>
    <row r="172" spans="1:9" x14ac:dyDescent="0.25">
      <c r="A172" s="63" t="s">
        <v>223</v>
      </c>
      <c r="B172" s="63">
        <v>5008287</v>
      </c>
      <c r="C172" s="59" t="s">
        <v>116</v>
      </c>
      <c r="D172" s="62">
        <f>VLOOKUP(B172,$B$2:$D$90,3,FALSE)</f>
        <v>100</v>
      </c>
      <c r="E172" s="61">
        <v>5</v>
      </c>
      <c r="F172" s="60">
        <f>ROUND(E172*D172,2)</f>
        <v>500</v>
      </c>
      <c r="G172" s="59">
        <f>VLOOKUP(B172,$B$2:$G$90,6,FALSE)</f>
        <v>290</v>
      </c>
      <c r="I172" s="66"/>
    </row>
    <row r="173" spans="1:9" x14ac:dyDescent="0.25">
      <c r="A173" s="63" t="s">
        <v>223</v>
      </c>
      <c r="B173" s="63">
        <v>5008288</v>
      </c>
      <c r="C173" s="59" t="s">
        <v>115</v>
      </c>
      <c r="D173" s="62">
        <f>VLOOKUP(B173,$B$2:$D$90,3,FALSE)</f>
        <v>3241</v>
      </c>
      <c r="E173" s="61">
        <v>3</v>
      </c>
      <c r="F173" s="60">
        <f>ROUND(E173*D173,2)</f>
        <v>9723</v>
      </c>
      <c r="G173" s="59">
        <f>VLOOKUP(B173,$B$2:$G$90,6,FALSE)</f>
        <v>300</v>
      </c>
      <c r="I173" s="66"/>
    </row>
    <row r="174" spans="1:9" x14ac:dyDescent="0.25">
      <c r="A174" s="65" t="s">
        <v>223</v>
      </c>
      <c r="B174" s="65">
        <v>5013579</v>
      </c>
      <c r="C174" s="64" t="s">
        <v>72</v>
      </c>
      <c r="D174" s="62">
        <f>VLOOKUP(B174,$B$2:$D$90,3,FALSE)</f>
        <v>12843</v>
      </c>
      <c r="E174" s="61">
        <v>3</v>
      </c>
      <c r="F174" s="60">
        <f>ROUND(E174*D174,2)</f>
        <v>38529</v>
      </c>
      <c r="G174" s="59">
        <f>VLOOKUP(B174,$B$2:$G$90,6,FALSE)</f>
        <v>630</v>
      </c>
      <c r="I174" s="66"/>
    </row>
    <row r="175" spans="1:9" x14ac:dyDescent="0.25">
      <c r="A175" s="63" t="s">
        <v>219</v>
      </c>
      <c r="B175" s="63">
        <v>5013985</v>
      </c>
      <c r="C175" s="59" t="s">
        <v>61</v>
      </c>
      <c r="D175" s="62">
        <f>VLOOKUP(B175,$B$2:$D$90,3,FALSE)</f>
        <v>2607</v>
      </c>
      <c r="E175" s="61">
        <v>1</v>
      </c>
      <c r="F175" s="60">
        <f>ROUND(E175*D175,2)</f>
        <v>2607</v>
      </c>
      <c r="G175" s="59">
        <f>VLOOKUP(B175,$B$2:$G$90,6,FALSE)</f>
        <v>730</v>
      </c>
      <c r="I175" s="66"/>
    </row>
    <row r="176" spans="1:9" x14ac:dyDescent="0.25">
      <c r="A176" s="65" t="s">
        <v>219</v>
      </c>
      <c r="B176" s="65">
        <v>5007437</v>
      </c>
      <c r="C176" s="64" t="s">
        <v>130</v>
      </c>
      <c r="D176" s="62">
        <f>VLOOKUP(B176,$B$2:$D$90,3,FALSE)</f>
        <v>486</v>
      </c>
      <c r="E176" s="61">
        <v>0</v>
      </c>
      <c r="F176" s="60">
        <f>ROUND(E176*D176,2)</f>
        <v>0</v>
      </c>
      <c r="G176" s="59">
        <f>VLOOKUP(B176,$B$2:$G$90,6,FALSE)</f>
        <v>120</v>
      </c>
      <c r="I176" s="66"/>
    </row>
    <row r="177" spans="1:9" x14ac:dyDescent="0.25">
      <c r="A177" s="65" t="s">
        <v>219</v>
      </c>
      <c r="B177" s="65">
        <v>5015530</v>
      </c>
      <c r="C177" s="64" t="s">
        <v>55</v>
      </c>
      <c r="D177" s="62">
        <f>VLOOKUP(B177,$B$2:$D$90,3,FALSE)</f>
        <v>1103</v>
      </c>
      <c r="E177" s="61">
        <v>0</v>
      </c>
      <c r="F177" s="60">
        <f>ROUND(E177*D177,2)</f>
        <v>0</v>
      </c>
      <c r="G177" s="59">
        <f>VLOOKUP(B177,$B$2:$G$90,6,FALSE)</f>
        <v>780</v>
      </c>
      <c r="I177" s="66"/>
    </row>
    <row r="178" spans="1:9" x14ac:dyDescent="0.25">
      <c r="A178" s="65" t="s">
        <v>219</v>
      </c>
      <c r="B178" s="65">
        <v>5015531</v>
      </c>
      <c r="C178" s="64" t="s">
        <v>54</v>
      </c>
      <c r="D178" s="62">
        <f>VLOOKUP(B178,$B$2:$D$90,3,FALSE)</f>
        <v>872</v>
      </c>
      <c r="E178" s="61">
        <v>0</v>
      </c>
      <c r="F178" s="60">
        <f>ROUND(E178*D178,2)</f>
        <v>0</v>
      </c>
      <c r="G178" s="59">
        <f>VLOOKUP(B178,$B$2:$G$90,6,FALSE)</f>
        <v>790</v>
      </c>
      <c r="I178" s="66"/>
    </row>
    <row r="179" spans="1:9" x14ac:dyDescent="0.25">
      <c r="A179" s="65" t="s">
        <v>219</v>
      </c>
      <c r="B179" s="65">
        <v>5007436</v>
      </c>
      <c r="C179" s="64" t="s">
        <v>131</v>
      </c>
      <c r="D179" s="62">
        <f>VLOOKUP(B179,$B$2:$D$90,3,FALSE)</f>
        <v>938</v>
      </c>
      <c r="E179" s="61">
        <v>160</v>
      </c>
      <c r="F179" s="60">
        <f>ROUND(E179*D179,2)</f>
        <v>150080</v>
      </c>
      <c r="G179" s="59">
        <f>VLOOKUP(B179,$B$2:$G$90,6,FALSE)</f>
        <v>110</v>
      </c>
      <c r="I179" s="66"/>
    </row>
    <row r="180" spans="1:9" x14ac:dyDescent="0.25">
      <c r="A180" s="65" t="s">
        <v>219</v>
      </c>
      <c r="B180" s="65">
        <v>5007436</v>
      </c>
      <c r="C180" s="64" t="s">
        <v>131</v>
      </c>
      <c r="D180" s="62">
        <f>VLOOKUP(B180,$B$2:$D$90,3,FALSE)</f>
        <v>938</v>
      </c>
      <c r="E180" s="61">
        <v>206</v>
      </c>
      <c r="F180" s="60">
        <f>ROUND(E180*D180,2)</f>
        <v>193228</v>
      </c>
      <c r="G180" s="59">
        <f>VLOOKUP(B180,$B$2:$G$90,6,FALSE)</f>
        <v>110</v>
      </c>
      <c r="I180" s="66"/>
    </row>
    <row r="181" spans="1:9" x14ac:dyDescent="0.25">
      <c r="A181" s="65" t="s">
        <v>219</v>
      </c>
      <c r="B181" s="65">
        <v>5015528</v>
      </c>
      <c r="C181" s="64" t="s">
        <v>57</v>
      </c>
      <c r="D181" s="62">
        <f>VLOOKUP(B181,$B$2:$D$90,3,FALSE)</f>
        <v>1678</v>
      </c>
      <c r="E181" s="61">
        <v>2</v>
      </c>
      <c r="F181" s="60">
        <f>ROUND(E181*D181,2)</f>
        <v>3356</v>
      </c>
      <c r="G181" s="59">
        <f>VLOOKUP(B181,$B$2:$G$90,6,FALSE)</f>
        <v>760</v>
      </c>
      <c r="I181" s="66"/>
    </row>
    <row r="182" spans="1:9" x14ac:dyDescent="0.25">
      <c r="A182" s="65" t="s">
        <v>219</v>
      </c>
      <c r="B182" s="65">
        <v>5015529</v>
      </c>
      <c r="C182" s="64" t="s">
        <v>56</v>
      </c>
      <c r="D182" s="62">
        <f>VLOOKUP(B182,$B$2:$D$90,3,FALSE)</f>
        <v>1433</v>
      </c>
      <c r="E182" s="61">
        <v>136</v>
      </c>
      <c r="F182" s="60">
        <f>ROUND(E182*D182,2)</f>
        <v>194888</v>
      </c>
      <c r="G182" s="59">
        <f>VLOOKUP(B182,$B$2:$G$90,6,FALSE)</f>
        <v>770</v>
      </c>
      <c r="I182" s="66"/>
    </row>
    <row r="183" spans="1:9" x14ac:dyDescent="0.25">
      <c r="A183" s="63" t="s">
        <v>219</v>
      </c>
      <c r="B183" s="63">
        <v>5008281</v>
      </c>
      <c r="C183" s="59" t="s">
        <v>122</v>
      </c>
      <c r="D183" s="62">
        <f>VLOOKUP(B183,$B$2:$D$90,3,FALSE)</f>
        <v>1266</v>
      </c>
      <c r="E183" s="61">
        <v>4</v>
      </c>
      <c r="F183" s="60">
        <f>ROUND(E183*D183,2)</f>
        <v>5064</v>
      </c>
      <c r="G183" s="59">
        <f>VLOOKUP(B183,$B$2:$G$90,6,FALSE)</f>
        <v>230</v>
      </c>
      <c r="I183" s="66"/>
    </row>
    <row r="184" spans="1:9" x14ac:dyDescent="0.25">
      <c r="A184" s="65" t="s">
        <v>219</v>
      </c>
      <c r="B184" s="65">
        <v>5013582</v>
      </c>
      <c r="C184" s="64" t="s">
        <v>69</v>
      </c>
      <c r="D184" s="62">
        <f>VLOOKUP(B184,$B$2:$D$90,3,FALSE)</f>
        <v>32315</v>
      </c>
      <c r="E184" s="61">
        <v>4</v>
      </c>
      <c r="F184" s="60">
        <f>ROUND(E184*D184,2)</f>
        <v>129260</v>
      </c>
      <c r="G184" s="59">
        <f>VLOOKUP(B184,$B$2:$G$90,6,FALSE)</f>
        <v>660</v>
      </c>
      <c r="I184" s="66"/>
    </row>
    <row r="185" spans="1:9" x14ac:dyDescent="0.25">
      <c r="A185" s="63" t="s">
        <v>219</v>
      </c>
      <c r="B185" s="63">
        <v>5008280</v>
      </c>
      <c r="C185" s="59" t="s">
        <v>123</v>
      </c>
      <c r="D185" s="62">
        <f>VLOOKUP(B185,$B$2:$D$90,3,FALSE)</f>
        <v>650</v>
      </c>
      <c r="E185" s="61">
        <v>1</v>
      </c>
      <c r="F185" s="60">
        <f>ROUND(E185*D185,2)</f>
        <v>650</v>
      </c>
      <c r="G185" s="59">
        <f>VLOOKUP(B185,$B$2:$G$90,6,FALSE)</f>
        <v>220</v>
      </c>
      <c r="I185" s="66"/>
    </row>
    <row r="186" spans="1:9" x14ac:dyDescent="0.25">
      <c r="A186" s="65" t="s">
        <v>219</v>
      </c>
      <c r="B186" s="65">
        <v>5013581</v>
      </c>
      <c r="C186" s="64" t="s">
        <v>70</v>
      </c>
      <c r="D186" s="62">
        <f>VLOOKUP(B186,$B$2:$D$90,3,FALSE)</f>
        <v>6383</v>
      </c>
      <c r="E186" s="61">
        <v>1</v>
      </c>
      <c r="F186" s="60">
        <f>ROUND(E186*D186,2)</f>
        <v>6383</v>
      </c>
      <c r="G186" s="59">
        <f>VLOOKUP(B186,$B$2:$G$90,6,FALSE)</f>
        <v>650</v>
      </c>
      <c r="I186" s="66"/>
    </row>
    <row r="187" spans="1:9" x14ac:dyDescent="0.25">
      <c r="A187" s="63" t="s">
        <v>219</v>
      </c>
      <c r="B187" s="63">
        <v>5008286</v>
      </c>
      <c r="C187" s="59" t="s">
        <v>117</v>
      </c>
      <c r="D187" s="62">
        <f>VLOOKUP(B187,$B$2:$D$90,3,FALSE)</f>
        <v>290</v>
      </c>
      <c r="E187" s="61">
        <f>24*4-3</f>
        <v>93</v>
      </c>
      <c r="F187" s="60">
        <f>ROUND(E187*D187,2)</f>
        <v>26970</v>
      </c>
      <c r="G187" s="59">
        <f>VLOOKUP(B187,$B$2:$G$90,6,FALSE)</f>
        <v>280</v>
      </c>
      <c r="I187" s="66"/>
    </row>
    <row r="188" spans="1:9" x14ac:dyDescent="0.25">
      <c r="A188" s="63" t="s">
        <v>219</v>
      </c>
      <c r="B188" s="63">
        <v>5008283</v>
      </c>
      <c r="C188" s="59" t="s">
        <v>120</v>
      </c>
      <c r="D188" s="62">
        <f>VLOOKUP(B188,$B$2:$D$90,3,FALSE)</f>
        <v>133</v>
      </c>
      <c r="E188" s="61">
        <v>0</v>
      </c>
      <c r="F188" s="60">
        <f>ROUND(E188*D188,2)</f>
        <v>0</v>
      </c>
      <c r="G188" s="59">
        <f>VLOOKUP(B188,$B$2:$G$90,6,FALSE)</f>
        <v>250</v>
      </c>
      <c r="I188" s="66"/>
    </row>
    <row r="189" spans="1:9" x14ac:dyDescent="0.25">
      <c r="A189" s="65" t="s">
        <v>219</v>
      </c>
      <c r="B189" s="65">
        <v>5013583</v>
      </c>
      <c r="C189" s="64" t="s">
        <v>68</v>
      </c>
      <c r="D189" s="62">
        <f>VLOOKUP(B189,$B$2:$D$90,3,FALSE)</f>
        <v>1293</v>
      </c>
      <c r="E189" s="61">
        <v>0</v>
      </c>
      <c r="F189" s="60">
        <f>ROUND(E189*D189,2)</f>
        <v>0</v>
      </c>
      <c r="G189" s="59">
        <f>VLOOKUP(B189,$B$2:$G$90,6,FALSE)</f>
        <v>670</v>
      </c>
      <c r="I189" s="66"/>
    </row>
    <row r="190" spans="1:9" x14ac:dyDescent="0.25">
      <c r="A190" s="63" t="s">
        <v>219</v>
      </c>
      <c r="B190" s="63">
        <v>5008287</v>
      </c>
      <c r="C190" s="59" t="s">
        <v>116</v>
      </c>
      <c r="D190" s="62">
        <f>VLOOKUP(B190,$B$2:$D$90,3,FALSE)</f>
        <v>100</v>
      </c>
      <c r="E190" s="61">
        <v>3</v>
      </c>
      <c r="F190" s="60">
        <f>ROUND(E190*D190,2)</f>
        <v>300</v>
      </c>
      <c r="G190" s="59">
        <f>VLOOKUP(B190,$B$2:$G$90,6,FALSE)</f>
        <v>290</v>
      </c>
      <c r="I190" s="66"/>
    </row>
    <row r="191" spans="1:9" x14ac:dyDescent="0.25">
      <c r="A191" s="63" t="s">
        <v>219</v>
      </c>
      <c r="B191" s="63">
        <v>5008288</v>
      </c>
      <c r="C191" s="59" t="s">
        <v>115</v>
      </c>
      <c r="D191" s="62">
        <f>VLOOKUP(B191,$B$2:$D$90,3,FALSE)</f>
        <v>3241</v>
      </c>
      <c r="E191" s="61">
        <v>0</v>
      </c>
      <c r="F191" s="60">
        <f>ROUND(E191*D191,2)</f>
        <v>0</v>
      </c>
      <c r="G191" s="59">
        <f>VLOOKUP(B191,$B$2:$G$90,6,FALSE)</f>
        <v>300</v>
      </c>
      <c r="I191" s="66"/>
    </row>
    <row r="192" spans="1:9" x14ac:dyDescent="0.25">
      <c r="A192" s="65" t="s">
        <v>219</v>
      </c>
      <c r="B192" s="65">
        <v>5013579</v>
      </c>
      <c r="C192" s="64" t="s">
        <v>72</v>
      </c>
      <c r="D192" s="62">
        <f>VLOOKUP(B192,$B$2:$D$90,3,FALSE)</f>
        <v>12843</v>
      </c>
      <c r="E192" s="61">
        <v>0</v>
      </c>
      <c r="F192" s="60">
        <f>ROUND(E192*D192,2)</f>
        <v>0</v>
      </c>
      <c r="G192" s="59">
        <f>VLOOKUP(B192,$B$2:$G$90,6,FALSE)</f>
        <v>630</v>
      </c>
      <c r="I192" s="66"/>
    </row>
    <row r="193" spans="1:9" x14ac:dyDescent="0.25">
      <c r="A193" s="63" t="s">
        <v>217</v>
      </c>
      <c r="B193" s="63">
        <v>5013985</v>
      </c>
      <c r="C193" s="59" t="s">
        <v>61</v>
      </c>
      <c r="D193" s="62">
        <f>VLOOKUP(B193,$B$2:$D$90,3,FALSE)</f>
        <v>2607</v>
      </c>
      <c r="E193" s="61">
        <v>1</v>
      </c>
      <c r="F193" s="60">
        <f>ROUND(E193*D193,2)</f>
        <v>2607</v>
      </c>
      <c r="G193" s="59">
        <f>VLOOKUP(B193,$B$2:$G$90,6,FALSE)</f>
        <v>730</v>
      </c>
      <c r="I193" s="66"/>
    </row>
    <row r="194" spans="1:9" x14ac:dyDescent="0.25">
      <c r="A194" s="65" t="s">
        <v>217</v>
      </c>
      <c r="B194" s="65">
        <v>5007437</v>
      </c>
      <c r="C194" s="64" t="s">
        <v>130</v>
      </c>
      <c r="D194" s="62">
        <f>VLOOKUP(B194,$B$2:$D$90,3,FALSE)</f>
        <v>486</v>
      </c>
      <c r="E194" s="61">
        <v>0</v>
      </c>
      <c r="F194" s="60">
        <f>ROUND(E194*D194,2)</f>
        <v>0</v>
      </c>
      <c r="G194" s="59">
        <f>VLOOKUP(B194,$B$2:$G$90,6,FALSE)</f>
        <v>120</v>
      </c>
      <c r="I194" s="66"/>
    </row>
    <row r="195" spans="1:9" x14ac:dyDescent="0.25">
      <c r="A195" s="65" t="s">
        <v>217</v>
      </c>
      <c r="B195" s="65">
        <v>5015530</v>
      </c>
      <c r="C195" s="64" t="s">
        <v>55</v>
      </c>
      <c r="D195" s="62">
        <f>VLOOKUP(B195,$B$2:$D$90,3,FALSE)</f>
        <v>1103</v>
      </c>
      <c r="E195" s="61">
        <v>0</v>
      </c>
      <c r="F195" s="60">
        <f>ROUND(E195*D195,2)</f>
        <v>0</v>
      </c>
      <c r="G195" s="59">
        <f>VLOOKUP(B195,$B$2:$G$90,6,FALSE)</f>
        <v>780</v>
      </c>
      <c r="I195" s="66"/>
    </row>
    <row r="196" spans="1:9" x14ac:dyDescent="0.25">
      <c r="A196" s="65" t="s">
        <v>217</v>
      </c>
      <c r="B196" s="65">
        <v>5015531</v>
      </c>
      <c r="C196" s="64" t="s">
        <v>54</v>
      </c>
      <c r="D196" s="62">
        <f>VLOOKUP(B196,$B$2:$D$90,3,FALSE)</f>
        <v>872</v>
      </c>
      <c r="E196" s="61">
        <v>0</v>
      </c>
      <c r="F196" s="60">
        <f>ROUND(E196*D196,2)</f>
        <v>0</v>
      </c>
      <c r="G196" s="59">
        <f>VLOOKUP(B196,$B$2:$G$90,6,FALSE)</f>
        <v>790</v>
      </c>
      <c r="I196" s="66"/>
    </row>
    <row r="197" spans="1:9" x14ac:dyDescent="0.25">
      <c r="A197" s="65" t="s">
        <v>217</v>
      </c>
      <c r="B197" s="65">
        <v>5007436</v>
      </c>
      <c r="C197" s="64" t="s">
        <v>131</v>
      </c>
      <c r="D197" s="62">
        <f>VLOOKUP(B197,$B$2:$D$90,3,FALSE)</f>
        <v>938</v>
      </c>
      <c r="E197" s="61">
        <v>160</v>
      </c>
      <c r="F197" s="60">
        <f>ROUND(E197*D197,2)</f>
        <v>150080</v>
      </c>
      <c r="G197" s="59">
        <f>VLOOKUP(B197,$B$2:$G$90,6,FALSE)</f>
        <v>110</v>
      </c>
      <c r="I197" s="66"/>
    </row>
    <row r="198" spans="1:9" x14ac:dyDescent="0.25">
      <c r="A198" s="65" t="s">
        <v>217</v>
      </c>
      <c r="B198" s="65">
        <v>5007436</v>
      </c>
      <c r="C198" s="64" t="s">
        <v>131</v>
      </c>
      <c r="D198" s="62">
        <f>VLOOKUP(B198,$B$2:$D$90,3,FALSE)</f>
        <v>938</v>
      </c>
      <c r="E198" s="61">
        <v>142</v>
      </c>
      <c r="F198" s="60">
        <f>ROUND(E198*D198,2)</f>
        <v>133196</v>
      </c>
      <c r="G198" s="59">
        <f>VLOOKUP(B198,$B$2:$G$90,6,FALSE)</f>
        <v>110</v>
      </c>
      <c r="I198" s="66"/>
    </row>
    <row r="199" spans="1:9" x14ac:dyDescent="0.25">
      <c r="A199" s="65" t="s">
        <v>217</v>
      </c>
      <c r="B199" s="65">
        <v>5015528</v>
      </c>
      <c r="C199" s="64" t="s">
        <v>57</v>
      </c>
      <c r="D199" s="62">
        <f>VLOOKUP(B199,$B$2:$D$90,3,FALSE)</f>
        <v>1678</v>
      </c>
      <c r="E199" s="61">
        <v>2</v>
      </c>
      <c r="F199" s="60">
        <f>ROUND(E199*D199,2)</f>
        <v>3356</v>
      </c>
      <c r="G199" s="59">
        <f>VLOOKUP(B199,$B$2:$G$90,6,FALSE)</f>
        <v>760</v>
      </c>
      <c r="I199" s="66"/>
    </row>
    <row r="200" spans="1:9" x14ac:dyDescent="0.25">
      <c r="A200" s="65" t="s">
        <v>217</v>
      </c>
      <c r="B200" s="65">
        <v>5015529</v>
      </c>
      <c r="C200" s="64" t="s">
        <v>56</v>
      </c>
      <c r="D200" s="62">
        <f>VLOOKUP(B200,$B$2:$D$90,3,FALSE)</f>
        <v>1433</v>
      </c>
      <c r="E200" s="61">
        <v>136</v>
      </c>
      <c r="F200" s="60">
        <f>ROUND(E200*D200,2)</f>
        <v>194888</v>
      </c>
      <c r="G200" s="59">
        <f>VLOOKUP(B200,$B$2:$G$90,6,FALSE)</f>
        <v>770</v>
      </c>
      <c r="I200" s="66"/>
    </row>
    <row r="201" spans="1:9" x14ac:dyDescent="0.25">
      <c r="A201" s="63" t="s">
        <v>217</v>
      </c>
      <c r="B201" s="63">
        <v>5008281</v>
      </c>
      <c r="C201" s="59" t="s">
        <v>122</v>
      </c>
      <c r="D201" s="62">
        <f>VLOOKUP(B201,$B$2:$D$90,3,FALSE)</f>
        <v>1266</v>
      </c>
      <c r="E201" s="61">
        <v>3</v>
      </c>
      <c r="F201" s="60">
        <f>ROUND(E201*D201,2)</f>
        <v>3798</v>
      </c>
      <c r="G201" s="59">
        <f>VLOOKUP(B201,$B$2:$G$90,6,FALSE)</f>
        <v>230</v>
      </c>
      <c r="I201" s="66"/>
    </row>
    <row r="202" spans="1:9" x14ac:dyDescent="0.25">
      <c r="A202" s="65" t="s">
        <v>217</v>
      </c>
      <c r="B202" s="65">
        <v>5013582</v>
      </c>
      <c r="C202" s="64" t="s">
        <v>69</v>
      </c>
      <c r="D202" s="62">
        <f>VLOOKUP(B202,$B$2:$D$90,3,FALSE)</f>
        <v>32315</v>
      </c>
      <c r="E202" s="61">
        <v>3</v>
      </c>
      <c r="F202" s="60">
        <f>ROUND(E202*D202,2)</f>
        <v>96945</v>
      </c>
      <c r="G202" s="59">
        <f>VLOOKUP(B202,$B$2:$G$90,6,FALSE)</f>
        <v>660</v>
      </c>
      <c r="I202" s="66"/>
    </row>
    <row r="203" spans="1:9" x14ac:dyDescent="0.25">
      <c r="A203" s="63" t="s">
        <v>217</v>
      </c>
      <c r="B203" s="63">
        <v>5008280</v>
      </c>
      <c r="C203" s="59" t="s">
        <v>123</v>
      </c>
      <c r="D203" s="62">
        <f>VLOOKUP(B203,$B$2:$D$90,3,FALSE)</f>
        <v>650</v>
      </c>
      <c r="E203" s="61">
        <v>1</v>
      </c>
      <c r="F203" s="60">
        <f>ROUND(E203*D203,2)</f>
        <v>650</v>
      </c>
      <c r="G203" s="59">
        <f>VLOOKUP(B203,$B$2:$G$90,6,FALSE)</f>
        <v>220</v>
      </c>
      <c r="I203" s="66"/>
    </row>
    <row r="204" spans="1:9" x14ac:dyDescent="0.25">
      <c r="A204" s="65" t="s">
        <v>217</v>
      </c>
      <c r="B204" s="65">
        <v>5013581</v>
      </c>
      <c r="C204" s="64" t="s">
        <v>70</v>
      </c>
      <c r="D204" s="62">
        <f>VLOOKUP(B204,$B$2:$D$90,3,FALSE)</f>
        <v>6383</v>
      </c>
      <c r="E204" s="61">
        <v>1</v>
      </c>
      <c r="F204" s="60">
        <f>ROUND(E204*D204,2)</f>
        <v>6383</v>
      </c>
      <c r="G204" s="59">
        <f>VLOOKUP(B204,$B$2:$G$90,6,FALSE)</f>
        <v>650</v>
      </c>
      <c r="I204" s="66"/>
    </row>
    <row r="205" spans="1:9" x14ac:dyDescent="0.25">
      <c r="A205" s="63" t="s">
        <v>217</v>
      </c>
      <c r="B205" s="63">
        <v>5008286</v>
      </c>
      <c r="C205" s="59" t="s">
        <v>117</v>
      </c>
      <c r="D205" s="62">
        <f>VLOOKUP(B205,$B$2:$D$90,3,FALSE)</f>
        <v>290</v>
      </c>
      <c r="E205" s="61">
        <v>77</v>
      </c>
      <c r="F205" s="60">
        <f>ROUND(E205*D205,2)</f>
        <v>22330</v>
      </c>
      <c r="G205" s="59">
        <f>VLOOKUP(B205,$B$2:$G$90,6,FALSE)</f>
        <v>280</v>
      </c>
      <c r="I205" s="66"/>
    </row>
    <row r="206" spans="1:9" x14ac:dyDescent="0.25">
      <c r="A206" s="63" t="s">
        <v>217</v>
      </c>
      <c r="B206" s="63">
        <v>5008283</v>
      </c>
      <c r="C206" s="59" t="s">
        <v>120</v>
      </c>
      <c r="D206" s="62">
        <f>VLOOKUP(B206,$B$2:$D$90,3,FALSE)</f>
        <v>133</v>
      </c>
      <c r="E206" s="61">
        <v>0</v>
      </c>
      <c r="F206" s="60">
        <f>ROUND(E206*D206,2)</f>
        <v>0</v>
      </c>
      <c r="G206" s="59">
        <f>VLOOKUP(B206,$B$2:$G$90,6,FALSE)</f>
        <v>250</v>
      </c>
      <c r="I206" s="66"/>
    </row>
    <row r="207" spans="1:9" x14ac:dyDescent="0.25">
      <c r="A207" s="65" t="s">
        <v>217</v>
      </c>
      <c r="B207" s="65">
        <v>5013583</v>
      </c>
      <c r="C207" s="64" t="s">
        <v>68</v>
      </c>
      <c r="D207" s="62">
        <f>VLOOKUP(B207,$B$2:$D$90,3,FALSE)</f>
        <v>1293</v>
      </c>
      <c r="E207" s="61">
        <v>0</v>
      </c>
      <c r="F207" s="60">
        <f>ROUND(E207*D207,2)</f>
        <v>0</v>
      </c>
      <c r="G207" s="59">
        <f>VLOOKUP(B207,$B$2:$G$90,6,FALSE)</f>
        <v>670</v>
      </c>
      <c r="I207" s="66"/>
    </row>
    <row r="208" spans="1:9" x14ac:dyDescent="0.25">
      <c r="A208" s="63" t="s">
        <v>217</v>
      </c>
      <c r="B208" s="63">
        <v>5008287</v>
      </c>
      <c r="C208" s="59" t="s">
        <v>116</v>
      </c>
      <c r="D208" s="62">
        <f>VLOOKUP(B208,$B$2:$D$90,3,FALSE)</f>
        <v>100</v>
      </c>
      <c r="E208" s="61">
        <v>3</v>
      </c>
      <c r="F208" s="60">
        <f>ROUND(E208*D208,2)</f>
        <v>300</v>
      </c>
      <c r="G208" s="59">
        <f>VLOOKUP(B208,$B$2:$G$90,6,FALSE)</f>
        <v>290</v>
      </c>
      <c r="I208" s="66"/>
    </row>
    <row r="209" spans="1:9" x14ac:dyDescent="0.25">
      <c r="A209" s="63" t="s">
        <v>217</v>
      </c>
      <c r="B209" s="63">
        <v>5008288</v>
      </c>
      <c r="C209" s="59" t="s">
        <v>115</v>
      </c>
      <c r="D209" s="62">
        <f>VLOOKUP(B209,$B$2:$D$90,3,FALSE)</f>
        <v>3241</v>
      </c>
      <c r="E209" s="61">
        <v>0</v>
      </c>
      <c r="F209" s="60">
        <f>ROUND(E209*D209,2)</f>
        <v>0</v>
      </c>
      <c r="G209" s="59">
        <f>VLOOKUP(B209,$B$2:$G$90,6,FALSE)</f>
        <v>300</v>
      </c>
      <c r="I209" s="66"/>
    </row>
    <row r="210" spans="1:9" x14ac:dyDescent="0.25">
      <c r="A210" s="65" t="s">
        <v>217</v>
      </c>
      <c r="B210" s="65">
        <v>5013579</v>
      </c>
      <c r="C210" s="64" t="s">
        <v>72</v>
      </c>
      <c r="D210" s="62">
        <f>VLOOKUP(B210,$B$2:$D$90,3,FALSE)</f>
        <v>12843</v>
      </c>
      <c r="E210" s="61">
        <v>0</v>
      </c>
      <c r="F210" s="60">
        <f>ROUND(E210*D210,2)</f>
        <v>0</v>
      </c>
      <c r="G210" s="59">
        <f>VLOOKUP(B210,$B$2:$G$90,6,FALSE)</f>
        <v>630</v>
      </c>
      <c r="I210" s="66"/>
    </row>
    <row r="211" spans="1:9" x14ac:dyDescent="0.25">
      <c r="A211" s="63" t="s">
        <v>213</v>
      </c>
      <c r="B211" s="63">
        <v>5013985</v>
      </c>
      <c r="C211" s="59" t="s">
        <v>61</v>
      </c>
      <c r="D211" s="62">
        <f>VLOOKUP(B211,$B$2:$D$90,3,FALSE)</f>
        <v>2607</v>
      </c>
      <c r="E211" s="61">
        <v>2</v>
      </c>
      <c r="F211" s="60">
        <f>ROUND(E211*D211,2)</f>
        <v>5214</v>
      </c>
      <c r="G211" s="59">
        <f>VLOOKUP(B211,$B$2:$G$90,6,FALSE)</f>
        <v>730</v>
      </c>
      <c r="I211" s="66"/>
    </row>
    <row r="212" spans="1:9" x14ac:dyDescent="0.25">
      <c r="A212" s="65" t="s">
        <v>213</v>
      </c>
      <c r="B212" s="65">
        <v>5007437</v>
      </c>
      <c r="C212" s="64" t="s">
        <v>130</v>
      </c>
      <c r="D212" s="62">
        <f>VLOOKUP(B212,$B$2:$D$90,3,FALSE)</f>
        <v>486</v>
      </c>
      <c r="E212" s="61">
        <f>198-96-96</f>
        <v>6</v>
      </c>
      <c r="F212" s="60">
        <f>ROUND(E212*D212,2)</f>
        <v>2916</v>
      </c>
      <c r="G212" s="59">
        <f>VLOOKUP(B212,$B$2:$G$90,6,FALSE)</f>
        <v>120</v>
      </c>
      <c r="I212" s="66"/>
    </row>
    <row r="213" spans="1:9" x14ac:dyDescent="0.25">
      <c r="A213" s="65" t="s">
        <v>213</v>
      </c>
      <c r="B213" s="65">
        <v>5015530</v>
      </c>
      <c r="C213" s="64" t="s">
        <v>55</v>
      </c>
      <c r="D213" s="62">
        <f>VLOOKUP(B213,$B$2:$D$90,3,FALSE)</f>
        <v>1103</v>
      </c>
      <c r="E213" s="61">
        <v>10</v>
      </c>
      <c r="F213" s="60">
        <f>ROUND(E213*D213,2)</f>
        <v>11030</v>
      </c>
      <c r="G213" s="59">
        <f>VLOOKUP(B213,$B$2:$G$90,6,FALSE)</f>
        <v>780</v>
      </c>
      <c r="I213" s="66"/>
    </row>
    <row r="214" spans="1:9" x14ac:dyDescent="0.25">
      <c r="A214" s="65" t="s">
        <v>213</v>
      </c>
      <c r="B214" s="65">
        <v>5015531</v>
      </c>
      <c r="C214" s="64" t="s">
        <v>54</v>
      </c>
      <c r="D214" s="62">
        <f>VLOOKUP(B214,$B$2:$D$90,3,FALSE)</f>
        <v>872</v>
      </c>
      <c r="E214" s="61">
        <v>24</v>
      </c>
      <c r="F214" s="60">
        <f>ROUND(E214*D214,2)</f>
        <v>20928</v>
      </c>
      <c r="G214" s="59">
        <f>VLOOKUP(B214,$B$2:$G$90,6,FALSE)</f>
        <v>790</v>
      </c>
      <c r="I214" s="66"/>
    </row>
    <row r="215" spans="1:9" x14ac:dyDescent="0.25">
      <c r="A215" s="65" t="s">
        <v>213</v>
      </c>
      <c r="B215" s="65">
        <v>5007436</v>
      </c>
      <c r="C215" s="64" t="s">
        <v>131</v>
      </c>
      <c r="D215" s="62">
        <f>VLOOKUP(B215,$B$2:$D$90,3,FALSE)</f>
        <v>938</v>
      </c>
      <c r="E215" s="61">
        <v>160</v>
      </c>
      <c r="F215" s="60">
        <f>ROUND(E215*D215,2)</f>
        <v>150080</v>
      </c>
      <c r="G215" s="59">
        <f>VLOOKUP(B215,$B$2:$G$90,6,FALSE)</f>
        <v>110</v>
      </c>
      <c r="I215" s="66"/>
    </row>
    <row r="216" spans="1:9" x14ac:dyDescent="0.25">
      <c r="A216" s="65" t="s">
        <v>213</v>
      </c>
      <c r="B216" s="65">
        <v>5007436</v>
      </c>
      <c r="C216" s="64" t="s">
        <v>131</v>
      </c>
      <c r="D216" s="62">
        <f>VLOOKUP(B216,$B$2:$D$90,3,FALSE)</f>
        <v>938</v>
      </c>
      <c r="E216" s="61">
        <v>140</v>
      </c>
      <c r="F216" s="60">
        <f>ROUND(E216*D216,2)</f>
        <v>131320</v>
      </c>
      <c r="G216" s="59">
        <f>VLOOKUP(B216,$B$2:$G$90,6,FALSE)</f>
        <v>110</v>
      </c>
      <c r="I216" s="66"/>
    </row>
    <row r="217" spans="1:9" x14ac:dyDescent="0.25">
      <c r="A217" s="65" t="s">
        <v>213</v>
      </c>
      <c r="B217" s="65">
        <v>5015528</v>
      </c>
      <c r="C217" s="64" t="s">
        <v>57</v>
      </c>
      <c r="D217" s="62">
        <f>VLOOKUP(B217,$B$2:$D$90,3,FALSE)</f>
        <v>1678</v>
      </c>
      <c r="E217" s="61">
        <v>0</v>
      </c>
      <c r="F217" s="60">
        <f>ROUND(E217*D217,2)</f>
        <v>0</v>
      </c>
      <c r="G217" s="59">
        <f>VLOOKUP(B217,$B$2:$G$90,6,FALSE)</f>
        <v>760</v>
      </c>
      <c r="I217" s="66"/>
    </row>
    <row r="218" spans="1:9" x14ac:dyDescent="0.25">
      <c r="A218" s="65" t="s">
        <v>213</v>
      </c>
      <c r="B218" s="65">
        <v>5015529</v>
      </c>
      <c r="C218" s="64" t="s">
        <v>56</v>
      </c>
      <c r="D218" s="62">
        <f>VLOOKUP(B218,$B$2:$D$90,3,FALSE)</f>
        <v>1433</v>
      </c>
      <c r="E218" s="61">
        <v>160</v>
      </c>
      <c r="F218" s="60">
        <f>ROUND(E218*D218,2)</f>
        <v>229280</v>
      </c>
      <c r="G218" s="59">
        <f>VLOOKUP(B218,$B$2:$G$90,6,FALSE)</f>
        <v>770</v>
      </c>
      <c r="I218" s="66"/>
    </row>
    <row r="219" spans="1:9" x14ac:dyDescent="0.25">
      <c r="A219" s="65" t="s">
        <v>213</v>
      </c>
      <c r="B219" s="65">
        <v>5015529</v>
      </c>
      <c r="C219" s="64" t="s">
        <v>56</v>
      </c>
      <c r="D219" s="62">
        <f>VLOOKUP(B219,$B$2:$D$90,3,FALSE)</f>
        <v>1433</v>
      </c>
      <c r="E219" s="61">
        <v>128</v>
      </c>
      <c r="F219" s="60">
        <f>ROUND(E219*D219,2)</f>
        <v>183424</v>
      </c>
      <c r="G219" s="59">
        <f>VLOOKUP(B219,$B$2:$G$90,6,FALSE)</f>
        <v>770</v>
      </c>
      <c r="I219" s="66"/>
    </row>
    <row r="220" spans="1:9" x14ac:dyDescent="0.25">
      <c r="A220" s="63" t="s">
        <v>213</v>
      </c>
      <c r="B220" s="63">
        <v>5008284</v>
      </c>
      <c r="C220" s="59" t="s">
        <v>119</v>
      </c>
      <c r="D220" s="62">
        <f>VLOOKUP(B220,$B$2:$D$90,3,FALSE)</f>
        <v>267</v>
      </c>
      <c r="E220" s="61">
        <v>3</v>
      </c>
      <c r="F220" s="60">
        <f>ROUND(E220*D220,2)</f>
        <v>801</v>
      </c>
      <c r="G220" s="59">
        <f>VLOOKUP(B220,$B$2:$G$90,6,FALSE)</f>
        <v>260</v>
      </c>
      <c r="I220" s="66"/>
    </row>
    <row r="221" spans="1:9" x14ac:dyDescent="0.25">
      <c r="A221" s="65" t="s">
        <v>213</v>
      </c>
      <c r="B221" s="65">
        <v>5013584</v>
      </c>
      <c r="C221" s="64" t="s">
        <v>67</v>
      </c>
      <c r="D221" s="62">
        <f>VLOOKUP(B221,$B$2:$D$90,3,FALSE)</f>
        <v>6497</v>
      </c>
      <c r="E221" s="61">
        <v>3</v>
      </c>
      <c r="F221" s="60">
        <f>ROUND(E221*D221,2)</f>
        <v>19491</v>
      </c>
      <c r="G221" s="59">
        <f>VLOOKUP(B221,$B$2:$G$90,6,FALSE)</f>
        <v>680</v>
      </c>
      <c r="I221" s="66"/>
    </row>
    <row r="222" spans="1:9" x14ac:dyDescent="0.25">
      <c r="A222" s="63" t="s">
        <v>213</v>
      </c>
      <c r="B222" s="63">
        <v>5008285</v>
      </c>
      <c r="C222" s="59" t="s">
        <v>118</v>
      </c>
      <c r="D222" s="62">
        <f>VLOOKUP(B222,$B$2:$D$90,3,FALSE)</f>
        <v>199</v>
      </c>
      <c r="E222" s="61">
        <v>58</v>
      </c>
      <c r="F222" s="60">
        <f>ROUND(E222*D222,2)</f>
        <v>11542</v>
      </c>
      <c r="G222" s="59">
        <f>VLOOKUP(B222,$B$2:$G$90,6,FALSE)</f>
        <v>270</v>
      </c>
      <c r="I222" s="66"/>
    </row>
    <row r="223" spans="1:9" x14ac:dyDescent="0.25">
      <c r="A223" s="63" t="s">
        <v>213</v>
      </c>
      <c r="B223" s="63">
        <v>5008283</v>
      </c>
      <c r="C223" s="59" t="s">
        <v>120</v>
      </c>
      <c r="D223" s="62">
        <f>VLOOKUP(B223,$B$2:$D$90,3,FALSE)</f>
        <v>133</v>
      </c>
      <c r="E223" s="61">
        <v>1</v>
      </c>
      <c r="F223" s="60">
        <f>ROUND(E223*D223,2)</f>
        <v>133</v>
      </c>
      <c r="G223" s="59">
        <f>VLOOKUP(B223,$B$2:$G$90,6,FALSE)</f>
        <v>250</v>
      </c>
      <c r="I223" s="66"/>
    </row>
    <row r="224" spans="1:9" x14ac:dyDescent="0.25">
      <c r="A224" s="65" t="s">
        <v>213</v>
      </c>
      <c r="B224" s="65">
        <v>5013583</v>
      </c>
      <c r="C224" s="64" t="s">
        <v>68</v>
      </c>
      <c r="D224" s="62">
        <f>VLOOKUP(B224,$B$2:$D$90,3,FALSE)</f>
        <v>1293</v>
      </c>
      <c r="E224" s="61">
        <v>1</v>
      </c>
      <c r="F224" s="60">
        <f>ROUND(E224*D224,2)</f>
        <v>1293</v>
      </c>
      <c r="G224" s="59">
        <f>VLOOKUP(B224,$B$2:$G$90,6,FALSE)</f>
        <v>670</v>
      </c>
      <c r="I224" s="66"/>
    </row>
    <row r="225" spans="1:9" x14ac:dyDescent="0.25">
      <c r="A225" s="63" t="s">
        <v>213</v>
      </c>
      <c r="B225" s="63">
        <v>5008287</v>
      </c>
      <c r="C225" s="59" t="s">
        <v>116</v>
      </c>
      <c r="D225" s="62">
        <f>VLOOKUP(B225,$B$2:$D$90,3,FALSE)</f>
        <v>100</v>
      </c>
      <c r="E225" s="61">
        <v>7</v>
      </c>
      <c r="F225" s="60">
        <f>ROUND(E225*D225,2)</f>
        <v>700</v>
      </c>
      <c r="G225" s="59">
        <f>VLOOKUP(B225,$B$2:$G$90,6,FALSE)</f>
        <v>290</v>
      </c>
      <c r="I225" s="66"/>
    </row>
    <row r="226" spans="1:9" x14ac:dyDescent="0.25">
      <c r="A226" s="63" t="s">
        <v>213</v>
      </c>
      <c r="B226" s="63">
        <v>5008288</v>
      </c>
      <c r="C226" s="59" t="s">
        <v>115</v>
      </c>
      <c r="D226" s="62">
        <f>VLOOKUP(B226,$B$2:$D$90,3,FALSE)</f>
        <v>3241</v>
      </c>
      <c r="E226" s="61">
        <v>4</v>
      </c>
      <c r="F226" s="60">
        <f>ROUND(E226*D226,2)</f>
        <v>12964</v>
      </c>
      <c r="G226" s="59">
        <f>VLOOKUP(B226,$B$2:$G$90,6,FALSE)</f>
        <v>300</v>
      </c>
      <c r="I226" s="66"/>
    </row>
    <row r="227" spans="1:9" x14ac:dyDescent="0.25">
      <c r="A227" s="63" t="s">
        <v>213</v>
      </c>
      <c r="B227" s="63">
        <v>5008288</v>
      </c>
      <c r="C227" s="59" t="s">
        <v>115</v>
      </c>
      <c r="D227" s="62">
        <f>VLOOKUP(B227,$B$2:$D$90,3,FALSE)</f>
        <v>3241</v>
      </c>
      <c r="E227" s="61">
        <v>1</v>
      </c>
      <c r="F227" s="60">
        <f>ROUND(E227*D227,2)</f>
        <v>3241</v>
      </c>
      <c r="G227" s="59">
        <f>VLOOKUP(B227,$B$2:$G$90,6,FALSE)</f>
        <v>300</v>
      </c>
      <c r="I227" s="66"/>
    </row>
    <row r="228" spans="1:9" x14ac:dyDescent="0.25">
      <c r="A228" s="65" t="s">
        <v>213</v>
      </c>
      <c r="B228" s="65">
        <v>5013579</v>
      </c>
      <c r="C228" s="64" t="s">
        <v>72</v>
      </c>
      <c r="D228" s="62">
        <f>VLOOKUP(B228,$B$2:$D$90,3,FALSE)</f>
        <v>12843</v>
      </c>
      <c r="E228" s="61">
        <v>4</v>
      </c>
      <c r="F228" s="60">
        <f>ROUND(E228*D228,2)</f>
        <v>51372</v>
      </c>
      <c r="G228" s="59">
        <f>VLOOKUP(B228,$B$2:$G$90,6,FALSE)</f>
        <v>630</v>
      </c>
      <c r="I228" s="66"/>
    </row>
    <row r="229" spans="1:9" x14ac:dyDescent="0.25">
      <c r="A229" s="65" t="s">
        <v>213</v>
      </c>
      <c r="B229" s="65">
        <v>5013579</v>
      </c>
      <c r="C229" s="64" t="s">
        <v>72</v>
      </c>
      <c r="D229" s="62">
        <f>VLOOKUP(B229,$B$2:$D$90,3,FALSE)</f>
        <v>12843</v>
      </c>
      <c r="E229" s="61">
        <v>1</v>
      </c>
      <c r="F229" s="60">
        <f>ROUND(E229*D229,2)</f>
        <v>12843</v>
      </c>
      <c r="G229" s="59">
        <f>VLOOKUP(B229,$B$2:$G$90,6,FALSE)</f>
        <v>630</v>
      </c>
      <c r="I229" s="66"/>
    </row>
    <row r="230" spans="1:9" x14ac:dyDescent="0.25">
      <c r="A230" s="63" t="s">
        <v>211</v>
      </c>
      <c r="B230" s="63">
        <v>5013985</v>
      </c>
      <c r="C230" s="59" t="s">
        <v>61</v>
      </c>
      <c r="D230" s="62">
        <f>VLOOKUP(B230,$B$2:$D$90,3,FALSE)</f>
        <v>2607</v>
      </c>
      <c r="E230" s="61">
        <v>2</v>
      </c>
      <c r="F230" s="60">
        <f>ROUND(E230*D230,2)</f>
        <v>5214</v>
      </c>
      <c r="G230" s="59">
        <f>VLOOKUP(B230,$B$2:$G$90,6,FALSE)</f>
        <v>730</v>
      </c>
      <c r="I230" s="66"/>
    </row>
    <row r="231" spans="1:9" x14ac:dyDescent="0.25">
      <c r="A231" s="65" t="s">
        <v>211</v>
      </c>
      <c r="B231" s="65">
        <v>5007437</v>
      </c>
      <c r="C231" s="64" t="s">
        <v>130</v>
      </c>
      <c r="D231" s="62">
        <f>VLOOKUP(B231,$B$2:$D$90,3,FALSE)</f>
        <v>486</v>
      </c>
      <c r="E231" s="61">
        <v>0</v>
      </c>
      <c r="F231" s="60">
        <f>ROUND(E231*D231,2)</f>
        <v>0</v>
      </c>
      <c r="G231" s="59">
        <f>VLOOKUP(B231,$B$2:$G$90,6,FALSE)</f>
        <v>120</v>
      </c>
      <c r="I231" s="66"/>
    </row>
    <row r="232" spans="1:9" x14ac:dyDescent="0.25">
      <c r="A232" s="65" t="s">
        <v>211</v>
      </c>
      <c r="B232" s="65">
        <v>5015530</v>
      </c>
      <c r="C232" s="64" t="s">
        <v>55</v>
      </c>
      <c r="D232" s="62">
        <f>VLOOKUP(B232,$B$2:$D$90,3,FALSE)</f>
        <v>1103</v>
      </c>
      <c r="E232" s="61">
        <v>0</v>
      </c>
      <c r="F232" s="60">
        <f>ROUND(E232*D232,2)</f>
        <v>0</v>
      </c>
      <c r="G232" s="59">
        <f>VLOOKUP(B232,$B$2:$G$90,6,FALSE)</f>
        <v>780</v>
      </c>
      <c r="I232" s="66"/>
    </row>
    <row r="233" spans="1:9" x14ac:dyDescent="0.25">
      <c r="A233" s="65" t="s">
        <v>211</v>
      </c>
      <c r="B233" s="65">
        <v>5015531</v>
      </c>
      <c r="C233" s="64" t="s">
        <v>54</v>
      </c>
      <c r="D233" s="62">
        <f>VLOOKUP(B233,$B$2:$D$90,3,FALSE)</f>
        <v>872</v>
      </c>
      <c r="E233" s="61">
        <v>0</v>
      </c>
      <c r="F233" s="60">
        <f>ROUND(E233*D233,2)</f>
        <v>0</v>
      </c>
      <c r="G233" s="59">
        <f>VLOOKUP(B233,$B$2:$G$90,6,FALSE)</f>
        <v>790</v>
      </c>
      <c r="I233" s="66"/>
    </row>
    <row r="234" spans="1:9" x14ac:dyDescent="0.25">
      <c r="A234" s="65" t="s">
        <v>211</v>
      </c>
      <c r="B234" s="65">
        <v>5007436</v>
      </c>
      <c r="C234" s="64" t="s">
        <v>131</v>
      </c>
      <c r="D234" s="62">
        <f>VLOOKUP(B234,$B$2:$D$90,3,FALSE)</f>
        <v>938</v>
      </c>
      <c r="E234" s="61">
        <v>160</v>
      </c>
      <c r="F234" s="60">
        <f>ROUND(E234*D234,2)</f>
        <v>150080</v>
      </c>
      <c r="G234" s="59">
        <f>VLOOKUP(B234,$B$2:$G$90,6,FALSE)</f>
        <v>110</v>
      </c>
      <c r="I234" s="66"/>
    </row>
    <row r="235" spans="1:9" x14ac:dyDescent="0.25">
      <c r="A235" s="65" t="s">
        <v>211</v>
      </c>
      <c r="B235" s="65">
        <v>5007436</v>
      </c>
      <c r="C235" s="64" t="s">
        <v>131</v>
      </c>
      <c r="D235" s="62">
        <f>VLOOKUP(B235,$B$2:$D$90,3,FALSE)</f>
        <v>938</v>
      </c>
      <c r="E235" s="61">
        <v>267</v>
      </c>
      <c r="F235" s="60">
        <f>ROUND(E235*D235,2)</f>
        <v>250446</v>
      </c>
      <c r="G235" s="59">
        <f>VLOOKUP(B235,$B$2:$G$90,6,FALSE)</f>
        <v>110</v>
      </c>
      <c r="I235" s="66"/>
    </row>
    <row r="236" spans="1:9" x14ac:dyDescent="0.25">
      <c r="A236" s="65" t="s">
        <v>211</v>
      </c>
      <c r="B236" s="65">
        <v>5015528</v>
      </c>
      <c r="C236" s="64" t="s">
        <v>57</v>
      </c>
      <c r="D236" s="62">
        <f>VLOOKUP(B236,$B$2:$D$90,3,FALSE)</f>
        <v>1678</v>
      </c>
      <c r="E236" s="61">
        <v>4</v>
      </c>
      <c r="F236" s="60">
        <f>ROUND(E236*D236,2)</f>
        <v>6712</v>
      </c>
      <c r="G236" s="59">
        <f>VLOOKUP(B236,$B$2:$G$90,6,FALSE)</f>
        <v>760</v>
      </c>
      <c r="I236" s="66"/>
    </row>
    <row r="237" spans="1:9" x14ac:dyDescent="0.25">
      <c r="A237" s="65" t="s">
        <v>211</v>
      </c>
      <c r="B237" s="65">
        <v>5015529</v>
      </c>
      <c r="C237" s="64" t="s">
        <v>56</v>
      </c>
      <c r="D237" s="62">
        <f>VLOOKUP(B237,$B$2:$D$90,3,FALSE)</f>
        <v>1433</v>
      </c>
      <c r="E237" s="61">
        <v>160</v>
      </c>
      <c r="F237" s="60">
        <f>ROUND(E237*D237,2)</f>
        <v>229280</v>
      </c>
      <c r="G237" s="59">
        <f>VLOOKUP(B237,$B$2:$G$90,6,FALSE)</f>
        <v>770</v>
      </c>
      <c r="I237" s="66"/>
    </row>
    <row r="238" spans="1:9" x14ac:dyDescent="0.25">
      <c r="A238" s="65" t="s">
        <v>211</v>
      </c>
      <c r="B238" s="65">
        <v>5015529</v>
      </c>
      <c r="C238" s="64" t="s">
        <v>56</v>
      </c>
      <c r="D238" s="62">
        <f>VLOOKUP(B238,$B$2:$D$90,3,FALSE)</f>
        <v>1433</v>
      </c>
      <c r="E238" s="61">
        <v>56</v>
      </c>
      <c r="F238" s="60">
        <f>ROUND(E238*D238,2)</f>
        <v>80248</v>
      </c>
      <c r="G238" s="59">
        <f>VLOOKUP(B238,$B$2:$G$90,6,FALSE)</f>
        <v>770</v>
      </c>
      <c r="I238" s="66"/>
    </row>
    <row r="239" spans="1:9" x14ac:dyDescent="0.25">
      <c r="A239" s="63" t="s">
        <v>211</v>
      </c>
      <c r="B239" s="63">
        <v>5008281</v>
      </c>
      <c r="C239" s="59" t="s">
        <v>122</v>
      </c>
      <c r="D239" s="62">
        <f>VLOOKUP(B239,$B$2:$D$90,3,FALSE)</f>
        <v>1266</v>
      </c>
      <c r="E239" s="61">
        <v>5</v>
      </c>
      <c r="F239" s="60">
        <f>ROUND(E239*D239,2)</f>
        <v>6330</v>
      </c>
      <c r="G239" s="59">
        <f>VLOOKUP(B239,$B$2:$G$90,6,FALSE)</f>
        <v>230</v>
      </c>
      <c r="I239" s="66"/>
    </row>
    <row r="240" spans="1:9" x14ac:dyDescent="0.25">
      <c r="A240" s="65" t="s">
        <v>211</v>
      </c>
      <c r="B240" s="65">
        <v>5013582</v>
      </c>
      <c r="C240" s="64" t="s">
        <v>69</v>
      </c>
      <c r="D240" s="62">
        <f>VLOOKUP(B240,$B$2:$D$90,3,FALSE)</f>
        <v>32315</v>
      </c>
      <c r="E240" s="61">
        <v>5</v>
      </c>
      <c r="F240" s="60">
        <f>ROUND(E240*D240,2)</f>
        <v>161575</v>
      </c>
      <c r="G240" s="59">
        <f>VLOOKUP(B240,$B$2:$G$90,6,FALSE)</f>
        <v>660</v>
      </c>
      <c r="I240" s="66"/>
    </row>
    <row r="241" spans="1:9" x14ac:dyDescent="0.25">
      <c r="A241" s="63" t="s">
        <v>211</v>
      </c>
      <c r="B241" s="63">
        <v>5008280</v>
      </c>
      <c r="C241" s="59" t="s">
        <v>123</v>
      </c>
      <c r="D241" s="62">
        <f>VLOOKUP(B241,$B$2:$D$90,3,FALSE)</f>
        <v>650</v>
      </c>
      <c r="E241" s="61">
        <v>1</v>
      </c>
      <c r="F241" s="60">
        <f>ROUND(E241*D241,2)</f>
        <v>650</v>
      </c>
      <c r="G241" s="59">
        <f>VLOOKUP(B241,$B$2:$G$90,6,FALSE)</f>
        <v>220</v>
      </c>
      <c r="I241" s="66"/>
    </row>
    <row r="242" spans="1:9" x14ac:dyDescent="0.25">
      <c r="A242" s="65" t="s">
        <v>211</v>
      </c>
      <c r="B242" s="65">
        <v>5013581</v>
      </c>
      <c r="C242" s="64" t="s">
        <v>70</v>
      </c>
      <c r="D242" s="62">
        <f>VLOOKUP(B242,$B$2:$D$90,3,FALSE)</f>
        <v>6383</v>
      </c>
      <c r="E242" s="61">
        <v>1</v>
      </c>
      <c r="F242" s="60">
        <f>ROUND(E242*D242,2)</f>
        <v>6383</v>
      </c>
      <c r="G242" s="59">
        <f>VLOOKUP(B242,$B$2:$G$90,6,FALSE)</f>
        <v>650</v>
      </c>
      <c r="I242" s="66"/>
    </row>
    <row r="243" spans="1:9" x14ac:dyDescent="0.25">
      <c r="A243" s="63" t="s">
        <v>211</v>
      </c>
      <c r="B243" s="63">
        <v>5008286</v>
      </c>
      <c r="C243" s="59" t="s">
        <v>117</v>
      </c>
      <c r="D243" s="62">
        <f>VLOOKUP(B243,$B$2:$D$90,3,FALSE)</f>
        <v>290</v>
      </c>
      <c r="E243" s="61">
        <v>113</v>
      </c>
      <c r="F243" s="60">
        <f>ROUND(E243*D243,2)</f>
        <v>32770</v>
      </c>
      <c r="G243" s="59">
        <f>VLOOKUP(B243,$B$2:$G$90,6,FALSE)</f>
        <v>280</v>
      </c>
      <c r="I243" s="66"/>
    </row>
    <row r="244" spans="1:9" x14ac:dyDescent="0.25">
      <c r="A244" s="63" t="s">
        <v>211</v>
      </c>
      <c r="B244" s="63">
        <v>5008283</v>
      </c>
      <c r="C244" s="59" t="s">
        <v>120</v>
      </c>
      <c r="D244" s="62">
        <f>VLOOKUP(B244,$B$2:$D$90,3,FALSE)</f>
        <v>133</v>
      </c>
      <c r="E244" s="61">
        <v>0</v>
      </c>
      <c r="F244" s="60">
        <f>ROUND(E244*D244,2)</f>
        <v>0</v>
      </c>
      <c r="G244" s="59">
        <f>VLOOKUP(B244,$B$2:$G$90,6,FALSE)</f>
        <v>250</v>
      </c>
      <c r="I244" s="66"/>
    </row>
    <row r="245" spans="1:9" x14ac:dyDescent="0.25">
      <c r="A245" s="65" t="s">
        <v>211</v>
      </c>
      <c r="B245" s="65">
        <v>5013583</v>
      </c>
      <c r="C245" s="64" t="s">
        <v>68</v>
      </c>
      <c r="D245" s="62">
        <f>VLOOKUP(B245,$B$2:$D$90,3,FALSE)</f>
        <v>1293</v>
      </c>
      <c r="E245" s="61">
        <v>0</v>
      </c>
      <c r="F245" s="60">
        <f>ROUND(E245*D245,2)</f>
        <v>0</v>
      </c>
      <c r="G245" s="59">
        <f>VLOOKUP(B245,$B$2:$G$90,6,FALSE)</f>
        <v>670</v>
      </c>
      <c r="I245" s="66"/>
    </row>
    <row r="246" spans="1:9" x14ac:dyDescent="0.25">
      <c r="A246" s="63" t="s">
        <v>211</v>
      </c>
      <c r="B246" s="63">
        <v>5008287</v>
      </c>
      <c r="C246" s="59" t="s">
        <v>116</v>
      </c>
      <c r="D246" s="62">
        <f>VLOOKUP(B246,$B$2:$D$90,3,FALSE)</f>
        <v>100</v>
      </c>
      <c r="E246" s="61">
        <v>4</v>
      </c>
      <c r="F246" s="60">
        <f>ROUND(E246*D246,2)</f>
        <v>400</v>
      </c>
      <c r="G246" s="59">
        <f>VLOOKUP(B246,$B$2:$G$90,6,FALSE)</f>
        <v>290</v>
      </c>
      <c r="I246" s="66"/>
    </row>
    <row r="247" spans="1:9" x14ac:dyDescent="0.25">
      <c r="A247" s="63" t="s">
        <v>211</v>
      </c>
      <c r="B247" s="63">
        <v>5008288</v>
      </c>
      <c r="C247" s="59" t="s">
        <v>115</v>
      </c>
      <c r="D247" s="62">
        <f>VLOOKUP(B247,$B$2:$D$90,3,FALSE)</f>
        <v>3241</v>
      </c>
      <c r="E247" s="61">
        <v>0</v>
      </c>
      <c r="F247" s="60">
        <f>ROUND(E247*D247,2)</f>
        <v>0</v>
      </c>
      <c r="G247" s="59">
        <f>VLOOKUP(B247,$B$2:$G$90,6,FALSE)</f>
        <v>300</v>
      </c>
      <c r="I247" s="66"/>
    </row>
    <row r="248" spans="1:9" x14ac:dyDescent="0.25">
      <c r="A248" s="65" t="s">
        <v>211</v>
      </c>
      <c r="B248" s="65">
        <v>5013579</v>
      </c>
      <c r="C248" s="64" t="s">
        <v>72</v>
      </c>
      <c r="D248" s="62">
        <f>VLOOKUP(B248,$B$2:$D$90,3,FALSE)</f>
        <v>12843</v>
      </c>
      <c r="E248" s="61">
        <v>0</v>
      </c>
      <c r="F248" s="60">
        <f>ROUND(E248*D248,2)</f>
        <v>0</v>
      </c>
      <c r="G248" s="59">
        <f>VLOOKUP(B248,$B$2:$G$90,6,FALSE)</f>
        <v>630</v>
      </c>
      <c r="I248" s="66"/>
    </row>
    <row r="249" spans="1:9" x14ac:dyDescent="0.25">
      <c r="A249" s="63" t="s">
        <v>189</v>
      </c>
      <c r="B249" s="63">
        <v>5013986</v>
      </c>
      <c r="C249" s="59" t="s">
        <v>60</v>
      </c>
      <c r="D249" s="62">
        <f>VLOOKUP(B249,$B$2:$D$90,3,FALSE)</f>
        <v>2008</v>
      </c>
      <c r="E249" s="61">
        <v>1</v>
      </c>
      <c r="F249" s="60">
        <f>ROUND(E249*D249,2)</f>
        <v>2008</v>
      </c>
      <c r="G249" s="59">
        <f>VLOOKUP(B249,$B$2:$G$90,6,FALSE)</f>
        <v>740</v>
      </c>
      <c r="I249" s="66"/>
    </row>
    <row r="250" spans="1:9" x14ac:dyDescent="0.25">
      <c r="A250" s="65" t="s">
        <v>189</v>
      </c>
      <c r="B250" s="65">
        <v>5007437</v>
      </c>
      <c r="C250" s="64" t="s">
        <v>130</v>
      </c>
      <c r="D250" s="62">
        <f>VLOOKUP(B250,$B$2:$D$90,3,FALSE)</f>
        <v>486</v>
      </c>
      <c r="E250" s="61">
        <v>0</v>
      </c>
      <c r="F250" s="60">
        <f>ROUND(E250*D250,2)</f>
        <v>0</v>
      </c>
      <c r="G250" s="59">
        <f>VLOOKUP(B250,$B$2:$G$90,6,FALSE)</f>
        <v>120</v>
      </c>
      <c r="I250" s="66"/>
    </row>
    <row r="251" spans="1:9" x14ac:dyDescent="0.25">
      <c r="A251" s="65" t="s">
        <v>189</v>
      </c>
      <c r="B251" s="65">
        <v>5015530</v>
      </c>
      <c r="C251" s="64" t="s">
        <v>55</v>
      </c>
      <c r="D251" s="62">
        <f>VLOOKUP(B251,$B$2:$D$90,3,FALSE)</f>
        <v>1103</v>
      </c>
      <c r="E251" s="61">
        <v>160</v>
      </c>
      <c r="F251" s="60">
        <f>ROUND(E251*D251,2)</f>
        <v>176480</v>
      </c>
      <c r="G251" s="59">
        <f>VLOOKUP(B251,$B$2:$G$90,6,FALSE)</f>
        <v>780</v>
      </c>
      <c r="I251" s="66"/>
    </row>
    <row r="252" spans="1:9" x14ac:dyDescent="0.25">
      <c r="A252" s="65" t="s">
        <v>189</v>
      </c>
      <c r="B252" s="65">
        <v>5015530</v>
      </c>
      <c r="C252" s="64" t="s">
        <v>55</v>
      </c>
      <c r="D252" s="62">
        <f>VLOOKUP(B252,$B$2:$D$90,3,FALSE)</f>
        <v>1103</v>
      </c>
      <c r="E252" s="61">
        <v>80</v>
      </c>
      <c r="F252" s="60">
        <f>ROUND(E252*D252,2)</f>
        <v>88240</v>
      </c>
      <c r="G252" s="59">
        <f>VLOOKUP(B252,$B$2:$G$90,6,FALSE)</f>
        <v>780</v>
      </c>
      <c r="I252" s="66"/>
    </row>
    <row r="253" spans="1:9" x14ac:dyDescent="0.25">
      <c r="A253" s="65" t="s">
        <v>189</v>
      </c>
      <c r="B253" s="65">
        <v>5015531</v>
      </c>
      <c r="C253" s="64" t="s">
        <v>54</v>
      </c>
      <c r="D253" s="62">
        <f>VLOOKUP(B253,$B$2:$D$90,3,FALSE)</f>
        <v>872</v>
      </c>
      <c r="E253" s="61">
        <v>0</v>
      </c>
      <c r="F253" s="60">
        <f>ROUND(E253*D253,2)</f>
        <v>0</v>
      </c>
      <c r="G253" s="59">
        <f>VLOOKUP(B253,$B$2:$G$90,6,FALSE)</f>
        <v>790</v>
      </c>
      <c r="I253" s="66"/>
    </row>
    <row r="254" spans="1:9" x14ac:dyDescent="0.25">
      <c r="A254" s="65" t="s">
        <v>189</v>
      </c>
      <c r="B254" s="65">
        <v>5007436</v>
      </c>
      <c r="C254" s="64" t="s">
        <v>131</v>
      </c>
      <c r="D254" s="62">
        <f>VLOOKUP(B254,$B$2:$D$90,3,FALSE)</f>
        <v>938</v>
      </c>
      <c r="E254" s="61">
        <v>0</v>
      </c>
      <c r="F254" s="60">
        <f>ROUND(E254*D254,2)</f>
        <v>0</v>
      </c>
      <c r="G254" s="59">
        <f>VLOOKUP(B254,$B$2:$G$90,6,FALSE)</f>
        <v>110</v>
      </c>
      <c r="I254" s="66"/>
    </row>
    <row r="255" spans="1:9" x14ac:dyDescent="0.25">
      <c r="A255" s="65" t="s">
        <v>189</v>
      </c>
      <c r="B255" s="65">
        <v>5015528</v>
      </c>
      <c r="C255" s="64" t="s">
        <v>57</v>
      </c>
      <c r="D255" s="62">
        <f>VLOOKUP(B255,$B$2:$D$90,3,FALSE)</f>
        <v>1678</v>
      </c>
      <c r="E255" s="61">
        <v>0</v>
      </c>
      <c r="F255" s="60">
        <f>ROUND(E255*D255,2)</f>
        <v>0</v>
      </c>
      <c r="G255" s="59">
        <f>VLOOKUP(B255,$B$2:$G$90,6,FALSE)</f>
        <v>760</v>
      </c>
      <c r="I255" s="66"/>
    </row>
    <row r="256" spans="1:9" x14ac:dyDescent="0.25">
      <c r="A256" s="65" t="s">
        <v>189</v>
      </c>
      <c r="B256" s="65">
        <v>5015529</v>
      </c>
      <c r="C256" s="64" t="s">
        <v>56</v>
      </c>
      <c r="D256" s="62">
        <f>VLOOKUP(B256,$B$2:$D$90,3,FALSE)</f>
        <v>1433</v>
      </c>
      <c r="E256" s="61">
        <v>120</v>
      </c>
      <c r="F256" s="60">
        <f>ROUND(E256*D256,2)</f>
        <v>171960</v>
      </c>
      <c r="G256" s="59">
        <f>VLOOKUP(B256,$B$2:$G$90,6,FALSE)</f>
        <v>770</v>
      </c>
      <c r="I256" s="66"/>
    </row>
    <row r="257" spans="1:9" x14ac:dyDescent="0.25">
      <c r="A257" s="63" t="s">
        <v>189</v>
      </c>
      <c r="B257" s="63">
        <v>5008281</v>
      </c>
      <c r="C257" s="59" t="s">
        <v>122</v>
      </c>
      <c r="D257" s="62">
        <f>VLOOKUP(B257,$B$2:$D$90,3,FALSE)</f>
        <v>1266</v>
      </c>
      <c r="E257" s="61">
        <v>0</v>
      </c>
      <c r="F257" s="60">
        <f>ROUND(E257*D257,2)</f>
        <v>0</v>
      </c>
      <c r="G257" s="59">
        <f>VLOOKUP(B257,$B$2:$G$90,6,FALSE)</f>
        <v>230</v>
      </c>
      <c r="I257" s="66"/>
    </row>
    <row r="258" spans="1:9" x14ac:dyDescent="0.25">
      <c r="A258" s="65" t="s">
        <v>189</v>
      </c>
      <c r="B258" s="65">
        <v>5013582</v>
      </c>
      <c r="C258" s="64" t="s">
        <v>69</v>
      </c>
      <c r="D258" s="62">
        <f>VLOOKUP(B258,$B$2:$D$90,3,FALSE)</f>
        <v>32315</v>
      </c>
      <c r="E258" s="61">
        <v>0</v>
      </c>
      <c r="F258" s="60">
        <f>ROUND(E258*D258,2)</f>
        <v>0</v>
      </c>
      <c r="G258" s="59">
        <f>VLOOKUP(B258,$B$2:$G$90,6,FALSE)</f>
        <v>660</v>
      </c>
      <c r="I258" s="66"/>
    </row>
    <row r="259" spans="1:9" x14ac:dyDescent="0.25">
      <c r="A259" s="63" t="s">
        <v>189</v>
      </c>
      <c r="B259" s="63">
        <v>5008280</v>
      </c>
      <c r="C259" s="59" t="s">
        <v>123</v>
      </c>
      <c r="D259" s="62">
        <f>VLOOKUP(B259,$B$2:$D$90,3,FALSE)</f>
        <v>650</v>
      </c>
      <c r="E259" s="61">
        <v>0</v>
      </c>
      <c r="F259" s="60">
        <f>ROUND(E259*D259,2)</f>
        <v>0</v>
      </c>
      <c r="G259" s="59">
        <f>VLOOKUP(B259,$B$2:$G$90,6,FALSE)</f>
        <v>220</v>
      </c>
      <c r="I259" s="66"/>
    </row>
    <row r="260" spans="1:9" x14ac:dyDescent="0.25">
      <c r="A260" s="65" t="s">
        <v>189</v>
      </c>
      <c r="B260" s="65">
        <v>5013581</v>
      </c>
      <c r="C260" s="64" t="s">
        <v>70</v>
      </c>
      <c r="D260" s="62">
        <f>VLOOKUP(B260,$B$2:$D$90,3,FALSE)</f>
        <v>6383</v>
      </c>
      <c r="E260" s="61">
        <v>0</v>
      </c>
      <c r="F260" s="60">
        <f>ROUND(E260*D260,2)</f>
        <v>0</v>
      </c>
      <c r="G260" s="59">
        <f>VLOOKUP(B260,$B$2:$G$90,6,FALSE)</f>
        <v>650</v>
      </c>
      <c r="I260" s="66"/>
    </row>
    <row r="261" spans="1:9" x14ac:dyDescent="0.25">
      <c r="A261" s="63" t="s">
        <v>189</v>
      </c>
      <c r="B261" s="63">
        <v>5008286</v>
      </c>
      <c r="C261" s="59" t="s">
        <v>117</v>
      </c>
      <c r="D261" s="62">
        <f>VLOOKUP(B261,$B$2:$D$90,3,FALSE)</f>
        <v>290</v>
      </c>
      <c r="E261" s="61">
        <v>0</v>
      </c>
      <c r="F261" s="60">
        <f>ROUND(E261*D261,2)</f>
        <v>0</v>
      </c>
      <c r="G261" s="59">
        <f>VLOOKUP(B261,$B$2:$G$90,6,FALSE)</f>
        <v>280</v>
      </c>
      <c r="I261" s="66"/>
    </row>
    <row r="262" spans="1:9" x14ac:dyDescent="0.25">
      <c r="A262" s="63" t="s">
        <v>189</v>
      </c>
      <c r="B262" s="63">
        <v>5008283</v>
      </c>
      <c r="C262" s="59" t="s">
        <v>120</v>
      </c>
      <c r="D262" s="62">
        <f>VLOOKUP(B262,$B$2:$D$90,3,FALSE)</f>
        <v>133</v>
      </c>
      <c r="E262" s="61">
        <v>0</v>
      </c>
      <c r="F262" s="60">
        <f>ROUND(E262*D262,2)</f>
        <v>0</v>
      </c>
      <c r="G262" s="59">
        <f>VLOOKUP(B262,$B$2:$G$90,6,FALSE)</f>
        <v>250</v>
      </c>
      <c r="I262" s="66"/>
    </row>
    <row r="263" spans="1:9" x14ac:dyDescent="0.25">
      <c r="A263" s="65" t="s">
        <v>189</v>
      </c>
      <c r="B263" s="65">
        <v>5013583</v>
      </c>
      <c r="C263" s="64" t="s">
        <v>68</v>
      </c>
      <c r="D263" s="62">
        <f>VLOOKUP(B263,$B$2:$D$90,3,FALSE)</f>
        <v>1293</v>
      </c>
      <c r="E263" s="61">
        <v>0</v>
      </c>
      <c r="F263" s="60">
        <f>ROUND(E263*D263,2)</f>
        <v>0</v>
      </c>
      <c r="G263" s="59">
        <f>VLOOKUP(B263,$B$2:$G$90,6,FALSE)</f>
        <v>670</v>
      </c>
      <c r="I263" s="66"/>
    </row>
    <row r="264" spans="1:9" x14ac:dyDescent="0.25">
      <c r="A264" s="63" t="s">
        <v>189</v>
      </c>
      <c r="B264" s="63">
        <v>5008287</v>
      </c>
      <c r="C264" s="59" t="s">
        <v>116</v>
      </c>
      <c r="D264" s="62">
        <f>VLOOKUP(B264,$B$2:$D$90,3,FALSE)</f>
        <v>100</v>
      </c>
      <c r="E264" s="61">
        <v>5</v>
      </c>
      <c r="F264" s="60">
        <f>ROUND(E264*D264,2)</f>
        <v>500</v>
      </c>
      <c r="G264" s="59">
        <f>VLOOKUP(B264,$B$2:$G$90,6,FALSE)</f>
        <v>290</v>
      </c>
      <c r="I264" s="66"/>
    </row>
    <row r="265" spans="1:9" x14ac:dyDescent="0.25">
      <c r="A265" s="63" t="s">
        <v>189</v>
      </c>
      <c r="B265" s="63">
        <v>5008288</v>
      </c>
      <c r="C265" s="59" t="s">
        <v>115</v>
      </c>
      <c r="D265" s="62">
        <f>VLOOKUP(B265,$B$2:$D$90,3,FALSE)</f>
        <v>3241</v>
      </c>
      <c r="E265" s="61">
        <v>4</v>
      </c>
      <c r="F265" s="60">
        <f>ROUND(E265*D265,2)</f>
        <v>12964</v>
      </c>
      <c r="G265" s="59">
        <f>VLOOKUP(B265,$B$2:$G$90,6,FALSE)</f>
        <v>300</v>
      </c>
      <c r="I265" s="66"/>
    </row>
    <row r="266" spans="1:9" x14ac:dyDescent="0.25">
      <c r="A266" s="63" t="s">
        <v>189</v>
      </c>
      <c r="B266" s="63">
        <v>5008288</v>
      </c>
      <c r="C266" s="59" t="s">
        <v>115</v>
      </c>
      <c r="D266" s="62">
        <f>VLOOKUP(B266,$B$2:$D$90,3,FALSE)</f>
        <v>3241</v>
      </c>
      <c r="E266" s="61">
        <v>2</v>
      </c>
      <c r="F266" s="60">
        <f>ROUND(E266*D266,2)</f>
        <v>6482</v>
      </c>
      <c r="G266" s="59">
        <f>VLOOKUP(B266,$B$2:$G$90,6,FALSE)</f>
        <v>300</v>
      </c>
      <c r="I266" s="66"/>
    </row>
    <row r="267" spans="1:9" x14ac:dyDescent="0.25">
      <c r="A267" s="65" t="s">
        <v>189</v>
      </c>
      <c r="B267" s="65">
        <v>5013579</v>
      </c>
      <c r="C267" s="64" t="s">
        <v>72</v>
      </c>
      <c r="D267" s="62">
        <f>VLOOKUP(B267,$B$2:$D$90,3,FALSE)</f>
        <v>12843</v>
      </c>
      <c r="E267" s="61">
        <v>4</v>
      </c>
      <c r="F267" s="60">
        <f>ROUND(E267*D267,2)</f>
        <v>51372</v>
      </c>
      <c r="G267" s="59">
        <f>VLOOKUP(B267,$B$2:$G$90,6,FALSE)</f>
        <v>630</v>
      </c>
      <c r="I267" s="66"/>
    </row>
    <row r="268" spans="1:9" x14ac:dyDescent="0.25">
      <c r="A268" s="65" t="s">
        <v>189</v>
      </c>
      <c r="B268" s="65">
        <v>5013579</v>
      </c>
      <c r="C268" s="64" t="s">
        <v>72</v>
      </c>
      <c r="D268" s="62">
        <f>VLOOKUP(B268,$B$2:$D$90,3,FALSE)</f>
        <v>12843</v>
      </c>
      <c r="E268" s="61">
        <v>2</v>
      </c>
      <c r="F268" s="60">
        <f>ROUND(E268*D268,2)</f>
        <v>25686</v>
      </c>
      <c r="G268" s="59">
        <f>VLOOKUP(B268,$B$2:$G$90,6,FALSE)</f>
        <v>630</v>
      </c>
      <c r="I268" s="66"/>
    </row>
    <row r="269" spans="1:9" x14ac:dyDescent="0.25">
      <c r="A269" s="63" t="s">
        <v>191</v>
      </c>
      <c r="B269" s="63">
        <v>5013986</v>
      </c>
      <c r="C269" s="59" t="s">
        <v>60</v>
      </c>
      <c r="D269" s="62">
        <f>VLOOKUP(B269,$B$2:$D$90,3,FALSE)</f>
        <v>2008</v>
      </c>
      <c r="E269" s="61">
        <v>1</v>
      </c>
      <c r="F269" s="60">
        <f>ROUND(E269*D269,2)</f>
        <v>2008</v>
      </c>
      <c r="G269" s="59">
        <f>VLOOKUP(B269,$B$2:$G$90,6,FALSE)</f>
        <v>740</v>
      </c>
      <c r="I269" s="66"/>
    </row>
    <row r="270" spans="1:9" x14ac:dyDescent="0.25">
      <c r="A270" s="65" t="s">
        <v>191</v>
      </c>
      <c r="B270" s="65">
        <v>5007437</v>
      </c>
      <c r="C270" s="64" t="s">
        <v>130</v>
      </c>
      <c r="D270" s="62">
        <f>VLOOKUP(B270,$B$2:$D$90,3,FALSE)</f>
        <v>486</v>
      </c>
      <c r="E270" s="61">
        <v>0</v>
      </c>
      <c r="F270" s="60">
        <f>ROUND(E270*D270,2)</f>
        <v>0</v>
      </c>
      <c r="G270" s="59">
        <f>VLOOKUP(B270,$B$2:$G$90,6,FALSE)</f>
        <v>120</v>
      </c>
      <c r="I270" s="66"/>
    </row>
    <row r="271" spans="1:9" x14ac:dyDescent="0.25">
      <c r="A271" s="65" t="s">
        <v>191</v>
      </c>
      <c r="B271" s="65">
        <v>5015530</v>
      </c>
      <c r="C271" s="64" t="s">
        <v>55</v>
      </c>
      <c r="D271" s="62">
        <f>VLOOKUP(B271,$B$2:$D$90,3,FALSE)</f>
        <v>1103</v>
      </c>
      <c r="E271" s="61">
        <v>160</v>
      </c>
      <c r="F271" s="60">
        <f>ROUND(E271*D271,2)</f>
        <v>176480</v>
      </c>
      <c r="G271" s="59">
        <f>VLOOKUP(B271,$B$2:$G$90,6,FALSE)</f>
        <v>780</v>
      </c>
      <c r="I271" s="66"/>
    </row>
    <row r="272" spans="1:9" x14ac:dyDescent="0.25">
      <c r="A272" s="65" t="s">
        <v>191</v>
      </c>
      <c r="B272" s="65">
        <v>5015531</v>
      </c>
      <c r="C272" s="64" t="s">
        <v>54</v>
      </c>
      <c r="D272" s="62">
        <f>VLOOKUP(B272,$B$2:$D$90,3,FALSE)</f>
        <v>872</v>
      </c>
      <c r="E272" s="61">
        <v>0</v>
      </c>
      <c r="F272" s="60">
        <f>ROUND(E272*D272,2)</f>
        <v>0</v>
      </c>
      <c r="G272" s="59">
        <f>VLOOKUP(B272,$B$2:$G$90,6,FALSE)</f>
        <v>790</v>
      </c>
      <c r="I272" s="66"/>
    </row>
    <row r="273" spans="1:9" x14ac:dyDescent="0.25">
      <c r="A273" s="65" t="s">
        <v>191</v>
      </c>
      <c r="B273" s="65">
        <v>5007436</v>
      </c>
      <c r="C273" s="64" t="s">
        <v>131</v>
      </c>
      <c r="D273" s="62">
        <f>VLOOKUP(B273,$B$2:$D$90,3,FALSE)</f>
        <v>938</v>
      </c>
      <c r="E273" s="61">
        <v>0</v>
      </c>
      <c r="F273" s="60">
        <f>ROUND(E273*D273,2)</f>
        <v>0</v>
      </c>
      <c r="G273" s="59">
        <f>VLOOKUP(B273,$B$2:$G$90,6,FALSE)</f>
        <v>110</v>
      </c>
      <c r="I273" s="66"/>
    </row>
    <row r="274" spans="1:9" x14ac:dyDescent="0.25">
      <c r="A274" s="65" t="s">
        <v>191</v>
      </c>
      <c r="B274" s="65">
        <v>5015528</v>
      </c>
      <c r="C274" s="64" t="s">
        <v>57</v>
      </c>
      <c r="D274" s="62">
        <f>VLOOKUP(B274,$B$2:$D$90,3,FALSE)</f>
        <v>1678</v>
      </c>
      <c r="E274" s="61">
        <v>0</v>
      </c>
      <c r="F274" s="60">
        <f>ROUND(E274*D274,2)</f>
        <v>0</v>
      </c>
      <c r="G274" s="59">
        <f>VLOOKUP(B274,$B$2:$G$90,6,FALSE)</f>
        <v>760</v>
      </c>
      <c r="I274" s="66"/>
    </row>
    <row r="275" spans="1:9" x14ac:dyDescent="0.25">
      <c r="A275" s="65" t="s">
        <v>191</v>
      </c>
      <c r="B275" s="65">
        <v>5015529</v>
      </c>
      <c r="C275" s="64" t="s">
        <v>56</v>
      </c>
      <c r="D275" s="62">
        <f>VLOOKUP(B275,$B$2:$D$90,3,FALSE)</f>
        <v>1433</v>
      </c>
      <c r="E275" s="61">
        <v>80</v>
      </c>
      <c r="F275" s="60">
        <f>ROUND(E275*D275,2)</f>
        <v>114640</v>
      </c>
      <c r="G275" s="59">
        <f>VLOOKUP(B275,$B$2:$G$90,6,FALSE)</f>
        <v>770</v>
      </c>
      <c r="I275" s="66"/>
    </row>
    <row r="276" spans="1:9" x14ac:dyDescent="0.25">
      <c r="A276" s="63" t="s">
        <v>191</v>
      </c>
      <c r="B276" s="63">
        <v>5008281</v>
      </c>
      <c r="C276" s="59" t="s">
        <v>122</v>
      </c>
      <c r="D276" s="62">
        <f>VLOOKUP(B276,$B$2:$D$90,3,FALSE)</f>
        <v>1266</v>
      </c>
      <c r="E276" s="61">
        <v>0</v>
      </c>
      <c r="F276" s="60">
        <f>ROUND(E276*D276,2)</f>
        <v>0</v>
      </c>
      <c r="G276" s="59">
        <f>VLOOKUP(B276,$B$2:$G$90,6,FALSE)</f>
        <v>230</v>
      </c>
      <c r="I276" s="66"/>
    </row>
    <row r="277" spans="1:9" x14ac:dyDescent="0.25">
      <c r="A277" s="65" t="s">
        <v>191</v>
      </c>
      <c r="B277" s="65">
        <v>5013582</v>
      </c>
      <c r="C277" s="64" t="s">
        <v>69</v>
      </c>
      <c r="D277" s="62">
        <f>VLOOKUP(B277,$B$2:$D$90,3,FALSE)</f>
        <v>32315</v>
      </c>
      <c r="E277" s="61">
        <v>0</v>
      </c>
      <c r="F277" s="60">
        <f>ROUND(E277*D277,2)</f>
        <v>0</v>
      </c>
      <c r="G277" s="59">
        <f>VLOOKUP(B277,$B$2:$G$90,6,FALSE)</f>
        <v>660</v>
      </c>
      <c r="I277" s="66"/>
    </row>
    <row r="278" spans="1:9" x14ac:dyDescent="0.25">
      <c r="A278" s="63" t="s">
        <v>191</v>
      </c>
      <c r="B278" s="63">
        <v>5008280</v>
      </c>
      <c r="C278" s="59" t="s">
        <v>123</v>
      </c>
      <c r="D278" s="62">
        <f>VLOOKUP(B278,$B$2:$D$90,3,FALSE)</f>
        <v>650</v>
      </c>
      <c r="E278" s="61">
        <v>0</v>
      </c>
      <c r="F278" s="60">
        <f>ROUND(E278*D278,2)</f>
        <v>0</v>
      </c>
      <c r="G278" s="59">
        <f>VLOOKUP(B278,$B$2:$G$90,6,FALSE)</f>
        <v>220</v>
      </c>
      <c r="I278" s="66"/>
    </row>
    <row r="279" spans="1:9" x14ac:dyDescent="0.25">
      <c r="A279" s="65" t="s">
        <v>191</v>
      </c>
      <c r="B279" s="65">
        <v>5013581</v>
      </c>
      <c r="C279" s="64" t="s">
        <v>70</v>
      </c>
      <c r="D279" s="62">
        <f>VLOOKUP(B279,$B$2:$D$90,3,FALSE)</f>
        <v>6383</v>
      </c>
      <c r="E279" s="61">
        <v>0</v>
      </c>
      <c r="F279" s="60">
        <f>ROUND(E279*D279,2)</f>
        <v>0</v>
      </c>
      <c r="G279" s="59">
        <f>VLOOKUP(B279,$B$2:$G$90,6,FALSE)</f>
        <v>650</v>
      </c>
      <c r="I279" s="66"/>
    </row>
    <row r="280" spans="1:9" x14ac:dyDescent="0.25">
      <c r="A280" s="63" t="s">
        <v>191</v>
      </c>
      <c r="B280" s="63">
        <v>5008286</v>
      </c>
      <c r="C280" s="59" t="s">
        <v>117</v>
      </c>
      <c r="D280" s="62">
        <f>VLOOKUP(B280,$B$2:$D$90,3,FALSE)</f>
        <v>290</v>
      </c>
      <c r="E280" s="61">
        <v>0</v>
      </c>
      <c r="F280" s="60">
        <f>ROUND(E280*D280,2)</f>
        <v>0</v>
      </c>
      <c r="G280" s="59">
        <f>VLOOKUP(B280,$B$2:$G$90,6,FALSE)</f>
        <v>280</v>
      </c>
      <c r="I280" s="66"/>
    </row>
    <row r="281" spans="1:9" x14ac:dyDescent="0.25">
      <c r="A281" s="63" t="s">
        <v>191</v>
      </c>
      <c r="B281" s="63">
        <v>5008283</v>
      </c>
      <c r="C281" s="59" t="s">
        <v>120</v>
      </c>
      <c r="D281" s="62">
        <f>VLOOKUP(B281,$B$2:$D$90,3,FALSE)</f>
        <v>133</v>
      </c>
      <c r="E281" s="61">
        <v>0</v>
      </c>
      <c r="F281" s="60">
        <f>ROUND(E281*D281,2)</f>
        <v>0</v>
      </c>
      <c r="G281" s="59">
        <f>VLOOKUP(B281,$B$2:$G$90,6,FALSE)</f>
        <v>250</v>
      </c>
      <c r="I281" s="66"/>
    </row>
    <row r="282" spans="1:9" x14ac:dyDescent="0.25">
      <c r="A282" s="65" t="s">
        <v>191</v>
      </c>
      <c r="B282" s="65">
        <v>5013583</v>
      </c>
      <c r="C282" s="64" t="s">
        <v>68</v>
      </c>
      <c r="D282" s="62">
        <f>VLOOKUP(B282,$B$2:$D$90,3,FALSE)</f>
        <v>1293</v>
      </c>
      <c r="E282" s="61">
        <v>0</v>
      </c>
      <c r="F282" s="60">
        <f>ROUND(E282*D282,2)</f>
        <v>0</v>
      </c>
      <c r="G282" s="59">
        <f>VLOOKUP(B282,$B$2:$G$90,6,FALSE)</f>
        <v>670</v>
      </c>
      <c r="I282" s="66"/>
    </row>
    <row r="283" spans="1:9" x14ac:dyDescent="0.25">
      <c r="A283" s="63" t="s">
        <v>191</v>
      </c>
      <c r="B283" s="63">
        <v>5008287</v>
      </c>
      <c r="C283" s="59" t="s">
        <v>116</v>
      </c>
      <c r="D283" s="62">
        <f>VLOOKUP(B283,$B$2:$D$90,3,FALSE)</f>
        <v>100</v>
      </c>
      <c r="E283" s="61">
        <v>5</v>
      </c>
      <c r="F283" s="60">
        <f>ROUND(E283*D283,2)</f>
        <v>500</v>
      </c>
      <c r="G283" s="59">
        <f>VLOOKUP(B283,$B$2:$G$90,6,FALSE)</f>
        <v>290</v>
      </c>
      <c r="I283" s="66"/>
    </row>
    <row r="284" spans="1:9" x14ac:dyDescent="0.25">
      <c r="A284" s="63" t="s">
        <v>191</v>
      </c>
      <c r="B284" s="63">
        <v>5008288</v>
      </c>
      <c r="C284" s="59" t="s">
        <v>115</v>
      </c>
      <c r="D284" s="62">
        <f>VLOOKUP(B284,$B$2:$D$90,3,FALSE)</f>
        <v>3241</v>
      </c>
      <c r="E284" s="61">
        <v>4</v>
      </c>
      <c r="F284" s="60">
        <f>ROUND(E284*D284,2)</f>
        <v>12964</v>
      </c>
      <c r="G284" s="59">
        <f>VLOOKUP(B284,$B$2:$G$90,6,FALSE)</f>
        <v>300</v>
      </c>
      <c r="I284" s="66"/>
    </row>
    <row r="285" spans="1:9" x14ac:dyDescent="0.25">
      <c r="A285" s="65" t="s">
        <v>191</v>
      </c>
      <c r="B285" s="65">
        <v>5013579</v>
      </c>
      <c r="C285" s="64" t="s">
        <v>72</v>
      </c>
      <c r="D285" s="62">
        <f>VLOOKUP(B285,$B$2:$D$90,3,FALSE)</f>
        <v>12843</v>
      </c>
      <c r="E285" s="61">
        <v>4</v>
      </c>
      <c r="F285" s="60">
        <f>ROUND(E285*D285,2)</f>
        <v>51372</v>
      </c>
      <c r="G285" s="59">
        <f>VLOOKUP(B285,$B$2:$G$90,6,FALSE)</f>
        <v>630</v>
      </c>
      <c r="I285" s="66"/>
    </row>
    <row r="286" spans="1:9" x14ac:dyDescent="0.25">
      <c r="A286" s="65" t="s">
        <v>179</v>
      </c>
      <c r="B286" s="65">
        <v>5015530</v>
      </c>
      <c r="C286" s="64" t="s">
        <v>55</v>
      </c>
      <c r="D286" s="62">
        <f>VLOOKUP(B286,$B$2:$D$90,3,FALSE)</f>
        <v>1103</v>
      </c>
      <c r="E286" s="61">
        <v>120</v>
      </c>
      <c r="F286" s="60">
        <f>ROUND(E286*D286,2)</f>
        <v>132360</v>
      </c>
      <c r="G286" s="59">
        <f>VLOOKUP(B286,$B$2:$G$90,6,FALSE)</f>
        <v>780</v>
      </c>
      <c r="I286" s="66"/>
    </row>
    <row r="287" spans="1:9" x14ac:dyDescent="0.25">
      <c r="A287" s="63" t="s">
        <v>179</v>
      </c>
      <c r="B287" s="63">
        <v>5013984</v>
      </c>
      <c r="C287" s="59" t="s">
        <v>62</v>
      </c>
      <c r="D287" s="62">
        <f>VLOOKUP(B287,$B$2:$D$90,3,FALSE)</f>
        <v>13050</v>
      </c>
      <c r="E287" s="61">
        <v>1</v>
      </c>
      <c r="F287" s="60">
        <f>ROUND(E287*D287,2)</f>
        <v>13050</v>
      </c>
      <c r="G287" s="59">
        <f>VLOOKUP(B287,$B$2:$G$90,6,FALSE)</f>
        <v>720</v>
      </c>
      <c r="I287" s="66"/>
    </row>
    <row r="288" spans="1:9" x14ac:dyDescent="0.25">
      <c r="A288" s="65" t="s">
        <v>177</v>
      </c>
      <c r="B288" s="65">
        <v>5015530</v>
      </c>
      <c r="C288" s="64" t="s">
        <v>55</v>
      </c>
      <c r="D288" s="62">
        <f>VLOOKUP(B288,$B$2:$D$90,3,FALSE)</f>
        <v>1103</v>
      </c>
      <c r="E288" s="61">
        <v>96</v>
      </c>
      <c r="F288" s="60">
        <f>ROUND(E288*D288,2)</f>
        <v>105888</v>
      </c>
      <c r="G288" s="59">
        <f>VLOOKUP(B288,$B$2:$G$90,6,FALSE)</f>
        <v>780</v>
      </c>
      <c r="I288" s="66"/>
    </row>
    <row r="289" spans="1:9" x14ac:dyDescent="0.25">
      <c r="A289" s="63" t="s">
        <v>177</v>
      </c>
      <c r="B289" s="63">
        <v>5013984</v>
      </c>
      <c r="C289" s="59" t="s">
        <v>62</v>
      </c>
      <c r="D289" s="62">
        <f>VLOOKUP(B289,$B$2:$D$90,3,FALSE)</f>
        <v>13050</v>
      </c>
      <c r="E289" s="61">
        <v>1</v>
      </c>
      <c r="F289" s="60">
        <f>ROUND(E289*D289,2)</f>
        <v>13050</v>
      </c>
      <c r="G289" s="59">
        <f>VLOOKUP(B289,$B$2:$G$90,6,FALSE)</f>
        <v>720</v>
      </c>
      <c r="I289" s="66"/>
    </row>
    <row r="290" spans="1:9" x14ac:dyDescent="0.25">
      <c r="A290" s="63" t="s">
        <v>215</v>
      </c>
      <c r="B290" s="63">
        <v>5013985</v>
      </c>
      <c r="C290" s="59" t="s">
        <v>61</v>
      </c>
      <c r="D290" s="62">
        <f>VLOOKUP(B290,$B$2:$D$90,3,FALSE)</f>
        <v>2607</v>
      </c>
      <c r="E290" s="61">
        <v>1</v>
      </c>
      <c r="F290" s="60">
        <f>ROUND(E290*D290,2)</f>
        <v>2607</v>
      </c>
      <c r="G290" s="59">
        <f>VLOOKUP(B290,$B$2:$G$90,6,FALSE)</f>
        <v>730</v>
      </c>
      <c r="I290" s="66"/>
    </row>
    <row r="291" spans="1:9" x14ac:dyDescent="0.25">
      <c r="A291" s="65" t="s">
        <v>215</v>
      </c>
      <c r="B291" s="65">
        <v>5007437</v>
      </c>
      <c r="C291" s="64" t="s">
        <v>130</v>
      </c>
      <c r="D291" s="62">
        <f>VLOOKUP(B291,$B$2:$D$90,3,FALSE)</f>
        <v>486</v>
      </c>
      <c r="E291" s="61">
        <v>0</v>
      </c>
      <c r="F291" s="60">
        <f>ROUND(E291*D291,2)</f>
        <v>0</v>
      </c>
      <c r="G291" s="59">
        <f>VLOOKUP(B291,$B$2:$G$90,6,FALSE)</f>
        <v>120</v>
      </c>
      <c r="I291" s="66"/>
    </row>
    <row r="292" spans="1:9" x14ac:dyDescent="0.25">
      <c r="A292" s="65" t="s">
        <v>215</v>
      </c>
      <c r="B292" s="65">
        <v>5015530</v>
      </c>
      <c r="C292" s="64" t="s">
        <v>55</v>
      </c>
      <c r="D292" s="62">
        <f>VLOOKUP(B292,$B$2:$D$90,3,FALSE)</f>
        <v>1103</v>
      </c>
      <c r="E292" s="61">
        <v>0</v>
      </c>
      <c r="F292" s="60">
        <f>ROUND(E292*D292,2)</f>
        <v>0</v>
      </c>
      <c r="G292" s="59">
        <f>VLOOKUP(B292,$B$2:$G$90,6,FALSE)</f>
        <v>780</v>
      </c>
      <c r="I292" s="66"/>
    </row>
    <row r="293" spans="1:9" x14ac:dyDescent="0.25">
      <c r="A293" s="65" t="s">
        <v>215</v>
      </c>
      <c r="B293" s="65">
        <v>5015531</v>
      </c>
      <c r="C293" s="64" t="s">
        <v>54</v>
      </c>
      <c r="D293" s="62">
        <f>VLOOKUP(B293,$B$2:$D$90,3,FALSE)</f>
        <v>872</v>
      </c>
      <c r="E293" s="61">
        <v>0</v>
      </c>
      <c r="F293" s="60">
        <f>ROUND(E293*D293,2)</f>
        <v>0</v>
      </c>
      <c r="G293" s="59">
        <f>VLOOKUP(B293,$B$2:$G$90,6,FALSE)</f>
        <v>790</v>
      </c>
      <c r="I293" s="66"/>
    </row>
    <row r="294" spans="1:9" x14ac:dyDescent="0.25">
      <c r="A294" s="65" t="s">
        <v>215</v>
      </c>
      <c r="B294" s="65">
        <v>5007436</v>
      </c>
      <c r="C294" s="64" t="s">
        <v>131</v>
      </c>
      <c r="D294" s="62">
        <f>VLOOKUP(B294,$B$2:$D$90,3,FALSE)</f>
        <v>938</v>
      </c>
      <c r="E294" s="61">
        <v>160</v>
      </c>
      <c r="F294" s="60">
        <f>ROUND(E294*D294,2)</f>
        <v>150080</v>
      </c>
      <c r="G294" s="59">
        <f>VLOOKUP(B294,$B$2:$G$90,6,FALSE)</f>
        <v>110</v>
      </c>
      <c r="I294" s="66"/>
    </row>
    <row r="295" spans="1:9" x14ac:dyDescent="0.25">
      <c r="A295" s="65" t="s">
        <v>215</v>
      </c>
      <c r="B295" s="65">
        <v>5007436</v>
      </c>
      <c r="C295" s="64" t="s">
        <v>131</v>
      </c>
      <c r="D295" s="62">
        <f>VLOOKUP(B295,$B$2:$D$90,3,FALSE)</f>
        <v>938</v>
      </c>
      <c r="E295" s="61">
        <f>64+64+4+4+2+8+64+16+64-160</f>
        <v>130</v>
      </c>
      <c r="F295" s="60">
        <f>ROUND(E295*D295,2)</f>
        <v>121940</v>
      </c>
      <c r="G295" s="59">
        <f>VLOOKUP(B295,$B$2:$G$90,6,FALSE)</f>
        <v>110</v>
      </c>
      <c r="I295" s="66"/>
    </row>
    <row r="296" spans="1:9" x14ac:dyDescent="0.25">
      <c r="A296" s="65" t="s">
        <v>215</v>
      </c>
      <c r="B296" s="65">
        <v>5015528</v>
      </c>
      <c r="C296" s="64" t="s">
        <v>57</v>
      </c>
      <c r="D296" s="62">
        <f>VLOOKUP(B296,$B$2:$D$90,3,FALSE)</f>
        <v>1678</v>
      </c>
      <c r="E296" s="61">
        <v>2</v>
      </c>
      <c r="F296" s="60">
        <f>ROUND(E296*D296,2)</f>
        <v>3356</v>
      </c>
      <c r="G296" s="59">
        <f>VLOOKUP(B296,$B$2:$G$90,6,FALSE)</f>
        <v>760</v>
      </c>
      <c r="I296" s="66"/>
    </row>
    <row r="297" spans="1:9" x14ac:dyDescent="0.25">
      <c r="A297" s="65" t="s">
        <v>215</v>
      </c>
      <c r="B297" s="65">
        <v>5015529</v>
      </c>
      <c r="C297" s="64" t="s">
        <v>56</v>
      </c>
      <c r="D297" s="62">
        <f>VLOOKUP(B297,$B$2:$D$90,3,FALSE)</f>
        <v>1433</v>
      </c>
      <c r="E297" s="61">
        <f>64+48+8</f>
        <v>120</v>
      </c>
      <c r="F297" s="60">
        <f>ROUND(E297*D297,2)</f>
        <v>171960</v>
      </c>
      <c r="G297" s="59">
        <f>VLOOKUP(B297,$B$2:$G$90,6,FALSE)</f>
        <v>770</v>
      </c>
      <c r="I297" s="66"/>
    </row>
    <row r="298" spans="1:9" x14ac:dyDescent="0.25">
      <c r="A298" s="63" t="s">
        <v>215</v>
      </c>
      <c r="B298" s="63">
        <v>5008281</v>
      </c>
      <c r="C298" s="59" t="s">
        <v>122</v>
      </c>
      <c r="D298" s="62">
        <f>VLOOKUP(B298,$B$2:$D$90,3,FALSE)</f>
        <v>1266</v>
      </c>
      <c r="E298" s="61">
        <v>3</v>
      </c>
      <c r="F298" s="60">
        <f>ROUND(E298*D298,2)</f>
        <v>3798</v>
      </c>
      <c r="G298" s="59">
        <f>VLOOKUP(B298,$B$2:$G$90,6,FALSE)</f>
        <v>230</v>
      </c>
      <c r="I298" s="66"/>
    </row>
    <row r="299" spans="1:9" x14ac:dyDescent="0.25">
      <c r="A299" s="65" t="s">
        <v>215</v>
      </c>
      <c r="B299" s="65">
        <v>5013582</v>
      </c>
      <c r="C299" s="64" t="s">
        <v>69</v>
      </c>
      <c r="D299" s="62">
        <f>VLOOKUP(B299,$B$2:$D$90,3,FALSE)</f>
        <v>32315</v>
      </c>
      <c r="E299" s="61">
        <v>3</v>
      </c>
      <c r="F299" s="60">
        <f>ROUND(E299*D299,2)</f>
        <v>96945</v>
      </c>
      <c r="G299" s="59">
        <f>VLOOKUP(B299,$B$2:$G$90,6,FALSE)</f>
        <v>660</v>
      </c>
      <c r="I299" s="66"/>
    </row>
    <row r="300" spans="1:9" x14ac:dyDescent="0.25">
      <c r="A300" s="63" t="s">
        <v>215</v>
      </c>
      <c r="B300" s="63">
        <v>5008280</v>
      </c>
      <c r="C300" s="59" t="s">
        <v>123</v>
      </c>
      <c r="D300" s="62">
        <f>VLOOKUP(B300,$B$2:$D$90,3,FALSE)</f>
        <v>650</v>
      </c>
      <c r="E300" s="61">
        <v>1</v>
      </c>
      <c r="F300" s="60">
        <f>ROUND(E300*D300,2)</f>
        <v>650</v>
      </c>
      <c r="G300" s="59">
        <f>VLOOKUP(B300,$B$2:$G$90,6,FALSE)</f>
        <v>220</v>
      </c>
      <c r="I300" s="66"/>
    </row>
    <row r="301" spans="1:9" x14ac:dyDescent="0.25">
      <c r="A301" s="65" t="s">
        <v>215</v>
      </c>
      <c r="B301" s="65">
        <v>5013581</v>
      </c>
      <c r="C301" s="64" t="s">
        <v>70</v>
      </c>
      <c r="D301" s="62">
        <f>VLOOKUP(B301,$B$2:$D$90,3,FALSE)</f>
        <v>6383</v>
      </c>
      <c r="E301" s="61">
        <v>1</v>
      </c>
      <c r="F301" s="60">
        <f>ROUND(E301*D301,2)</f>
        <v>6383</v>
      </c>
      <c r="G301" s="59">
        <f>VLOOKUP(B301,$B$2:$G$90,6,FALSE)</f>
        <v>650</v>
      </c>
      <c r="I301" s="66"/>
    </row>
    <row r="302" spans="1:9" x14ac:dyDescent="0.25">
      <c r="A302" s="63" t="s">
        <v>215</v>
      </c>
      <c r="B302" s="63">
        <v>5008286</v>
      </c>
      <c r="C302" s="59" t="s">
        <v>117</v>
      </c>
      <c r="D302" s="62">
        <f>VLOOKUP(B302,$B$2:$D$90,3,FALSE)</f>
        <v>290</v>
      </c>
      <c r="E302" s="61">
        <v>74</v>
      </c>
      <c r="F302" s="60">
        <f>ROUND(E302*D302,2)</f>
        <v>21460</v>
      </c>
      <c r="G302" s="59">
        <f>VLOOKUP(B302,$B$2:$G$90,6,FALSE)</f>
        <v>280</v>
      </c>
      <c r="I302" s="66"/>
    </row>
    <row r="303" spans="1:9" x14ac:dyDescent="0.25">
      <c r="A303" s="63" t="s">
        <v>215</v>
      </c>
      <c r="B303" s="63">
        <v>5008283</v>
      </c>
      <c r="C303" s="59" t="s">
        <v>120</v>
      </c>
      <c r="D303" s="62">
        <f>VLOOKUP(B303,$B$2:$D$90,3,FALSE)</f>
        <v>133</v>
      </c>
      <c r="E303" s="61">
        <v>0</v>
      </c>
      <c r="F303" s="60">
        <f>ROUND(E303*D303,2)</f>
        <v>0</v>
      </c>
      <c r="G303" s="59">
        <f>VLOOKUP(B303,$B$2:$G$90,6,FALSE)</f>
        <v>250</v>
      </c>
      <c r="I303" s="66"/>
    </row>
    <row r="304" spans="1:9" x14ac:dyDescent="0.25">
      <c r="A304" s="65" t="s">
        <v>215</v>
      </c>
      <c r="B304" s="65">
        <v>5013583</v>
      </c>
      <c r="C304" s="64" t="s">
        <v>68</v>
      </c>
      <c r="D304" s="62">
        <f>VLOOKUP(B304,$B$2:$D$90,3,FALSE)</f>
        <v>1293</v>
      </c>
      <c r="E304" s="61">
        <v>0</v>
      </c>
      <c r="F304" s="60">
        <f>ROUND(E304*D304,2)</f>
        <v>0</v>
      </c>
      <c r="G304" s="59">
        <f>VLOOKUP(B304,$B$2:$G$90,6,FALSE)</f>
        <v>670</v>
      </c>
      <c r="I304" s="66"/>
    </row>
    <row r="305" spans="1:9" x14ac:dyDescent="0.25">
      <c r="A305" s="63" t="s">
        <v>215</v>
      </c>
      <c r="B305" s="63">
        <v>5008287</v>
      </c>
      <c r="C305" s="59" t="s">
        <v>116</v>
      </c>
      <c r="D305" s="62">
        <f>VLOOKUP(B305,$B$2:$D$90,3,FALSE)</f>
        <v>100</v>
      </c>
      <c r="E305" s="61">
        <v>3</v>
      </c>
      <c r="F305" s="60">
        <f>ROUND(E305*D305,2)</f>
        <v>300</v>
      </c>
      <c r="G305" s="59">
        <f>VLOOKUP(B305,$B$2:$G$90,6,FALSE)</f>
        <v>290</v>
      </c>
      <c r="I305" s="66"/>
    </row>
    <row r="306" spans="1:9" x14ac:dyDescent="0.25">
      <c r="A306" s="63" t="s">
        <v>215</v>
      </c>
      <c r="B306" s="63">
        <v>5008288</v>
      </c>
      <c r="C306" s="59" t="s">
        <v>115</v>
      </c>
      <c r="D306" s="62">
        <f>VLOOKUP(B306,$B$2:$D$90,3,FALSE)</f>
        <v>3241</v>
      </c>
      <c r="E306" s="61">
        <v>0</v>
      </c>
      <c r="F306" s="60">
        <f>ROUND(E306*D306,2)</f>
        <v>0</v>
      </c>
      <c r="G306" s="59">
        <f>VLOOKUP(B306,$B$2:$G$90,6,FALSE)</f>
        <v>300</v>
      </c>
      <c r="I306" s="66"/>
    </row>
    <row r="307" spans="1:9" x14ac:dyDescent="0.25">
      <c r="A307" s="65" t="s">
        <v>215</v>
      </c>
      <c r="B307" s="65">
        <v>5013579</v>
      </c>
      <c r="C307" s="64" t="s">
        <v>72</v>
      </c>
      <c r="D307" s="62">
        <f>VLOOKUP(B307,$B$2:$D$90,3,FALSE)</f>
        <v>12843</v>
      </c>
      <c r="E307" s="61">
        <v>0</v>
      </c>
      <c r="F307" s="60">
        <f>ROUND(E307*D307,2)</f>
        <v>0</v>
      </c>
      <c r="G307" s="59">
        <f>VLOOKUP(B307,$B$2:$G$90,6,FALSE)</f>
        <v>630</v>
      </c>
      <c r="I307" s="66"/>
    </row>
    <row r="308" spans="1:9" x14ac:dyDescent="0.25">
      <c r="A308" s="63" t="s">
        <v>221</v>
      </c>
      <c r="B308" s="63">
        <v>5013985</v>
      </c>
      <c r="C308" s="59" t="s">
        <v>61</v>
      </c>
      <c r="D308" s="62">
        <f>VLOOKUP(B308,$B$2:$D$90,3,FALSE)</f>
        <v>2607</v>
      </c>
      <c r="E308" s="61">
        <v>2</v>
      </c>
      <c r="F308" s="60">
        <f>ROUND(E308*D308,2)</f>
        <v>5214</v>
      </c>
      <c r="G308" s="59">
        <f>VLOOKUP(B308,$B$2:$G$90,6,FALSE)</f>
        <v>730</v>
      </c>
      <c r="I308" s="66"/>
    </row>
    <row r="309" spans="1:9" x14ac:dyDescent="0.25">
      <c r="A309" s="65" t="s">
        <v>221</v>
      </c>
      <c r="B309" s="65">
        <v>5007437</v>
      </c>
      <c r="C309" s="64" t="s">
        <v>130</v>
      </c>
      <c r="D309" s="62">
        <f>VLOOKUP(B309,$B$2:$D$90,3,FALSE)</f>
        <v>486</v>
      </c>
      <c r="E309" s="61">
        <v>32</v>
      </c>
      <c r="F309" s="60">
        <f>ROUND(E309*D309,2)</f>
        <v>15552</v>
      </c>
      <c r="G309" s="59">
        <f>VLOOKUP(B309,$B$2:$G$90,6,FALSE)</f>
        <v>120</v>
      </c>
      <c r="I309" s="66"/>
    </row>
    <row r="310" spans="1:9" x14ac:dyDescent="0.25">
      <c r="A310" s="65" t="s">
        <v>221</v>
      </c>
      <c r="B310" s="65">
        <v>5015530</v>
      </c>
      <c r="C310" s="64" t="s">
        <v>55</v>
      </c>
      <c r="D310" s="62">
        <f>VLOOKUP(B310,$B$2:$D$90,3,FALSE)</f>
        <v>1103</v>
      </c>
      <c r="E310" s="61">
        <v>12</v>
      </c>
      <c r="F310" s="60">
        <f>ROUND(E310*D310,2)</f>
        <v>13236</v>
      </c>
      <c r="G310" s="59">
        <f>VLOOKUP(B310,$B$2:$G$90,6,FALSE)</f>
        <v>780</v>
      </c>
      <c r="I310" s="66"/>
    </row>
    <row r="311" spans="1:9" x14ac:dyDescent="0.25">
      <c r="A311" s="65" t="s">
        <v>221</v>
      </c>
      <c r="B311" s="65">
        <v>5015531</v>
      </c>
      <c r="C311" s="64" t="s">
        <v>54</v>
      </c>
      <c r="D311" s="62">
        <f>VLOOKUP(B311,$B$2:$D$90,3,FALSE)</f>
        <v>872</v>
      </c>
      <c r="E311" s="61">
        <v>0</v>
      </c>
      <c r="F311" s="60">
        <f>ROUND(E311*D311,2)</f>
        <v>0</v>
      </c>
      <c r="G311" s="59">
        <f>VLOOKUP(B311,$B$2:$G$90,6,FALSE)</f>
        <v>790</v>
      </c>
      <c r="I311" s="66"/>
    </row>
    <row r="312" spans="1:9" x14ac:dyDescent="0.25">
      <c r="A312" s="65" t="s">
        <v>221</v>
      </c>
      <c r="B312" s="65">
        <v>5007436</v>
      </c>
      <c r="C312" s="64" t="s">
        <v>131</v>
      </c>
      <c r="D312" s="62">
        <f>VLOOKUP(B312,$B$2:$D$90,3,FALSE)</f>
        <v>938</v>
      </c>
      <c r="E312" s="61">
        <v>160</v>
      </c>
      <c r="F312" s="60">
        <f>ROUND(E312*D312,2)</f>
        <v>150080</v>
      </c>
      <c r="G312" s="59">
        <f>VLOOKUP(B312,$B$2:$G$90,6,FALSE)</f>
        <v>110</v>
      </c>
      <c r="I312" s="66"/>
    </row>
    <row r="313" spans="1:9" x14ac:dyDescent="0.25">
      <c r="A313" s="65" t="s">
        <v>221</v>
      </c>
      <c r="B313" s="65">
        <v>5007436</v>
      </c>
      <c r="C313" s="64" t="s">
        <v>131</v>
      </c>
      <c r="D313" s="62">
        <f>VLOOKUP(B313,$B$2:$D$90,3,FALSE)</f>
        <v>938</v>
      </c>
      <c r="E313" s="61">
        <v>64</v>
      </c>
      <c r="F313" s="60">
        <f>ROUND(E313*D313,2)</f>
        <v>60032</v>
      </c>
      <c r="G313" s="59">
        <f>VLOOKUP(B313,$B$2:$G$90,6,FALSE)</f>
        <v>110</v>
      </c>
      <c r="I313" s="66"/>
    </row>
    <row r="314" spans="1:9" x14ac:dyDescent="0.25">
      <c r="A314" s="65" t="s">
        <v>221</v>
      </c>
      <c r="B314" s="65">
        <v>5015528</v>
      </c>
      <c r="C314" s="64" t="s">
        <v>57</v>
      </c>
      <c r="D314" s="62">
        <f>VLOOKUP(B314,$B$2:$D$90,3,FALSE)</f>
        <v>1678</v>
      </c>
      <c r="E314" s="61">
        <v>0</v>
      </c>
      <c r="F314" s="60">
        <f>ROUND(E314*D314,2)</f>
        <v>0</v>
      </c>
      <c r="G314" s="59">
        <f>VLOOKUP(B314,$B$2:$G$90,6,FALSE)</f>
        <v>760</v>
      </c>
      <c r="I314" s="66"/>
    </row>
    <row r="315" spans="1:9" x14ac:dyDescent="0.25">
      <c r="A315" s="65" t="s">
        <v>221</v>
      </c>
      <c r="B315" s="65">
        <v>5015529</v>
      </c>
      <c r="C315" s="64" t="s">
        <v>56</v>
      </c>
      <c r="D315" s="62">
        <f>VLOOKUP(B315,$B$2:$D$90,3,FALSE)</f>
        <v>1433</v>
      </c>
      <c r="E315" s="61">
        <v>160</v>
      </c>
      <c r="F315" s="60">
        <f>ROUND(E315*D315,2)</f>
        <v>229280</v>
      </c>
      <c r="G315" s="59">
        <f>VLOOKUP(B315,$B$2:$G$90,6,FALSE)</f>
        <v>770</v>
      </c>
      <c r="I315" s="66"/>
    </row>
    <row r="316" spans="1:9" x14ac:dyDescent="0.25">
      <c r="A316" s="65" t="s">
        <v>221</v>
      </c>
      <c r="B316" s="65">
        <v>5015529</v>
      </c>
      <c r="C316" s="64" t="s">
        <v>56</v>
      </c>
      <c r="D316" s="62">
        <f>VLOOKUP(B316,$B$2:$D$90,3,FALSE)</f>
        <v>1433</v>
      </c>
      <c r="E316" s="61">
        <v>176</v>
      </c>
      <c r="F316" s="60">
        <f>ROUND(E316*D316,2)</f>
        <v>252208</v>
      </c>
      <c r="G316" s="59">
        <f>VLOOKUP(B316,$B$2:$G$90,6,FALSE)</f>
        <v>770</v>
      </c>
      <c r="I316" s="66"/>
    </row>
    <row r="317" spans="1:9" x14ac:dyDescent="0.25">
      <c r="A317" s="63" t="s">
        <v>221</v>
      </c>
      <c r="B317" s="63">
        <v>5008284</v>
      </c>
      <c r="C317" s="59" t="s">
        <v>119</v>
      </c>
      <c r="D317" s="62">
        <f>VLOOKUP(B317,$B$2:$D$90,3,FALSE)</f>
        <v>267</v>
      </c>
      <c r="E317" s="61">
        <v>4</v>
      </c>
      <c r="F317" s="60">
        <f>ROUND(E317*D317,2)</f>
        <v>1068</v>
      </c>
      <c r="G317" s="59">
        <f>VLOOKUP(B317,$B$2:$G$90,6,FALSE)</f>
        <v>260</v>
      </c>
      <c r="I317" s="66"/>
    </row>
    <row r="318" spans="1:9" x14ac:dyDescent="0.25">
      <c r="A318" s="65" t="s">
        <v>221</v>
      </c>
      <c r="B318" s="65">
        <v>5013584</v>
      </c>
      <c r="C318" s="64" t="s">
        <v>67</v>
      </c>
      <c r="D318" s="62">
        <f>VLOOKUP(B318,$B$2:$D$90,3,FALSE)</f>
        <v>6497</v>
      </c>
      <c r="E318" s="61">
        <v>4</v>
      </c>
      <c r="F318" s="60">
        <f>ROUND(E318*D318,2)</f>
        <v>25988</v>
      </c>
      <c r="G318" s="59">
        <f>VLOOKUP(B318,$B$2:$G$90,6,FALSE)</f>
        <v>680</v>
      </c>
      <c r="I318" s="66"/>
    </row>
    <row r="319" spans="1:9" x14ac:dyDescent="0.25">
      <c r="A319" s="63" t="s">
        <v>221</v>
      </c>
      <c r="B319" s="63">
        <v>5008285</v>
      </c>
      <c r="C319" s="59" t="s">
        <v>118</v>
      </c>
      <c r="D319" s="62">
        <f>VLOOKUP(B319,$B$2:$D$90,3,FALSE)</f>
        <v>199</v>
      </c>
      <c r="E319" s="61">
        <f>19+19+15+19</f>
        <v>72</v>
      </c>
      <c r="F319" s="60">
        <f>ROUND(E319*D319,2)</f>
        <v>14328</v>
      </c>
      <c r="G319" s="59">
        <f>VLOOKUP(B319,$B$2:$G$90,6,FALSE)</f>
        <v>270</v>
      </c>
      <c r="I319" s="66"/>
    </row>
    <row r="320" spans="1:9" x14ac:dyDescent="0.25">
      <c r="A320" s="63" t="s">
        <v>221</v>
      </c>
      <c r="B320" s="63">
        <v>5008283</v>
      </c>
      <c r="C320" s="59" t="s">
        <v>120</v>
      </c>
      <c r="D320" s="62">
        <f>VLOOKUP(B320,$B$2:$D$90,3,FALSE)</f>
        <v>133</v>
      </c>
      <c r="E320" s="61">
        <v>0</v>
      </c>
      <c r="F320" s="60">
        <f>ROUND(E320*D320,2)</f>
        <v>0</v>
      </c>
      <c r="G320" s="59">
        <f>VLOOKUP(B320,$B$2:$G$90,6,FALSE)</f>
        <v>250</v>
      </c>
      <c r="I320" s="66"/>
    </row>
    <row r="321" spans="1:9" x14ac:dyDescent="0.25">
      <c r="A321" s="65" t="s">
        <v>221</v>
      </c>
      <c r="B321" s="65">
        <v>5013583</v>
      </c>
      <c r="C321" s="64" t="s">
        <v>68</v>
      </c>
      <c r="D321" s="62">
        <f>VLOOKUP(B321,$B$2:$D$90,3,FALSE)</f>
        <v>1293</v>
      </c>
      <c r="E321" s="61">
        <v>0</v>
      </c>
      <c r="F321" s="60">
        <f>ROUND(E321*D321,2)</f>
        <v>0</v>
      </c>
      <c r="G321" s="59">
        <f>VLOOKUP(B321,$B$2:$G$90,6,FALSE)</f>
        <v>670</v>
      </c>
      <c r="I321" s="66"/>
    </row>
    <row r="322" spans="1:9" x14ac:dyDescent="0.25">
      <c r="A322" s="63" t="s">
        <v>221</v>
      </c>
      <c r="B322" s="63">
        <v>5008287</v>
      </c>
      <c r="C322" s="59" t="s">
        <v>116</v>
      </c>
      <c r="D322" s="62">
        <f>VLOOKUP(B322,$B$2:$D$90,3,FALSE)</f>
        <v>100</v>
      </c>
      <c r="E322" s="61">
        <v>5</v>
      </c>
      <c r="F322" s="60">
        <f>ROUND(E322*D322,2)</f>
        <v>500</v>
      </c>
      <c r="G322" s="59">
        <f>VLOOKUP(B322,$B$2:$G$90,6,FALSE)</f>
        <v>290</v>
      </c>
      <c r="I322" s="66"/>
    </row>
    <row r="323" spans="1:9" x14ac:dyDescent="0.25">
      <c r="A323" s="63" t="s">
        <v>221</v>
      </c>
      <c r="B323" s="63">
        <v>5008288</v>
      </c>
      <c r="C323" s="59" t="s">
        <v>115</v>
      </c>
      <c r="D323" s="62">
        <f>VLOOKUP(B323,$B$2:$D$90,3,FALSE)</f>
        <v>3241</v>
      </c>
      <c r="E323" s="61">
        <v>3</v>
      </c>
      <c r="F323" s="60">
        <f>ROUND(E323*D323,2)</f>
        <v>9723</v>
      </c>
      <c r="G323" s="59">
        <f>VLOOKUP(B323,$B$2:$G$90,6,FALSE)</f>
        <v>300</v>
      </c>
      <c r="I323" s="66"/>
    </row>
    <row r="324" spans="1:9" x14ac:dyDescent="0.25">
      <c r="A324" s="65" t="s">
        <v>221</v>
      </c>
      <c r="B324" s="65">
        <v>5013579</v>
      </c>
      <c r="C324" s="64" t="s">
        <v>72</v>
      </c>
      <c r="D324" s="62">
        <f>VLOOKUP(B324,$B$2:$D$90,3,FALSE)</f>
        <v>12843</v>
      </c>
      <c r="E324" s="61">
        <v>3</v>
      </c>
      <c r="F324" s="60">
        <f>ROUND(E324*D324,2)</f>
        <v>38529</v>
      </c>
      <c r="G324" s="59">
        <f>VLOOKUP(B324,$B$2:$G$90,6,FALSE)</f>
        <v>630</v>
      </c>
      <c r="I324" s="66"/>
    </row>
    <row r="325" spans="1:9" x14ac:dyDescent="0.25">
      <c r="A325" s="63" t="s">
        <v>209</v>
      </c>
      <c r="B325" s="63">
        <v>5013985</v>
      </c>
      <c r="C325" s="59" t="s">
        <v>61</v>
      </c>
      <c r="D325" s="62">
        <f>VLOOKUP(B325,$B$2:$D$90,3,FALSE)</f>
        <v>2607</v>
      </c>
      <c r="E325" s="61">
        <v>1</v>
      </c>
      <c r="F325" s="60">
        <f>ROUND(E325*D325,2)</f>
        <v>2607</v>
      </c>
      <c r="G325" s="59">
        <f>VLOOKUP(B325,$B$2:$G$90,6,FALSE)</f>
        <v>730</v>
      </c>
      <c r="I325" s="66"/>
    </row>
    <row r="326" spans="1:9" x14ac:dyDescent="0.25">
      <c r="A326" s="65" t="s">
        <v>209</v>
      </c>
      <c r="B326" s="65">
        <v>5007437</v>
      </c>
      <c r="C326" s="64" t="s">
        <v>130</v>
      </c>
      <c r="D326" s="62">
        <f>VLOOKUP(B326,$B$2:$D$90,3,FALSE)</f>
        <v>486</v>
      </c>
      <c r="E326" s="61">
        <v>0</v>
      </c>
      <c r="F326" s="60">
        <f>ROUND(E326*D326,2)</f>
        <v>0</v>
      </c>
      <c r="G326" s="59">
        <f>VLOOKUP(B326,$B$2:$G$90,6,FALSE)</f>
        <v>120</v>
      </c>
      <c r="I326" s="66"/>
    </row>
    <row r="327" spans="1:9" x14ac:dyDescent="0.25">
      <c r="A327" s="65" t="s">
        <v>209</v>
      </c>
      <c r="B327" s="65">
        <v>5015530</v>
      </c>
      <c r="C327" s="64" t="s">
        <v>55</v>
      </c>
      <c r="D327" s="62">
        <f>VLOOKUP(B327,$B$2:$D$90,3,FALSE)</f>
        <v>1103</v>
      </c>
      <c r="E327" s="61">
        <v>0</v>
      </c>
      <c r="F327" s="60">
        <f>ROUND(E327*D327,2)</f>
        <v>0</v>
      </c>
      <c r="G327" s="59">
        <f>VLOOKUP(B327,$B$2:$G$90,6,FALSE)</f>
        <v>780</v>
      </c>
      <c r="I327" s="66"/>
    </row>
    <row r="328" spans="1:9" x14ac:dyDescent="0.25">
      <c r="A328" s="65" t="s">
        <v>209</v>
      </c>
      <c r="B328" s="65">
        <v>5015531</v>
      </c>
      <c r="C328" s="64" t="s">
        <v>54</v>
      </c>
      <c r="D328" s="62">
        <f>VLOOKUP(B328,$B$2:$D$90,3,FALSE)</f>
        <v>872</v>
      </c>
      <c r="E328" s="61">
        <v>0</v>
      </c>
      <c r="F328" s="60">
        <f>ROUND(E328*D328,2)</f>
        <v>0</v>
      </c>
      <c r="G328" s="59">
        <f>VLOOKUP(B328,$B$2:$G$90,6,FALSE)</f>
        <v>790</v>
      </c>
      <c r="I328" s="66"/>
    </row>
    <row r="329" spans="1:9" x14ac:dyDescent="0.25">
      <c r="A329" s="65" t="s">
        <v>209</v>
      </c>
      <c r="B329" s="65">
        <v>5007436</v>
      </c>
      <c r="C329" s="64" t="s">
        <v>131</v>
      </c>
      <c r="D329" s="62">
        <f>VLOOKUP(B329,$B$2:$D$90,3,FALSE)</f>
        <v>938</v>
      </c>
      <c r="E329" s="61">
        <v>160</v>
      </c>
      <c r="F329" s="60">
        <f>ROUND(E329*D329,2)</f>
        <v>150080</v>
      </c>
      <c r="G329" s="59">
        <f>VLOOKUP(B329,$B$2:$G$90,6,FALSE)</f>
        <v>110</v>
      </c>
      <c r="I329" s="66"/>
    </row>
    <row r="330" spans="1:9" x14ac:dyDescent="0.25">
      <c r="A330" s="65" t="s">
        <v>209</v>
      </c>
      <c r="B330" s="65">
        <v>5007436</v>
      </c>
      <c r="C330" s="64" t="s">
        <v>131</v>
      </c>
      <c r="D330" s="62">
        <f>VLOOKUP(B330,$B$2:$D$90,3,FALSE)</f>
        <v>938</v>
      </c>
      <c r="E330" s="61">
        <f>56+14+29+56+16+56-160</f>
        <v>67</v>
      </c>
      <c r="F330" s="60">
        <f>ROUND(E330*D330,2)</f>
        <v>62846</v>
      </c>
      <c r="G330" s="59">
        <f>VLOOKUP(B330,$B$2:$G$90,6,FALSE)</f>
        <v>110</v>
      </c>
      <c r="I330" s="66"/>
    </row>
    <row r="331" spans="1:9" x14ac:dyDescent="0.25">
      <c r="A331" s="65" t="s">
        <v>209</v>
      </c>
      <c r="B331" s="65">
        <v>5015528</v>
      </c>
      <c r="C331" s="64" t="s">
        <v>57</v>
      </c>
      <c r="D331" s="62">
        <f>VLOOKUP(B331,$B$2:$D$90,3,FALSE)</f>
        <v>1678</v>
      </c>
      <c r="E331" s="61">
        <v>2</v>
      </c>
      <c r="F331" s="60">
        <f>ROUND(E331*D331,2)</f>
        <v>3356</v>
      </c>
      <c r="G331" s="59">
        <f>VLOOKUP(B331,$B$2:$G$90,6,FALSE)</f>
        <v>760</v>
      </c>
      <c r="I331" s="66"/>
    </row>
    <row r="332" spans="1:9" x14ac:dyDescent="0.25">
      <c r="A332" s="65" t="s">
        <v>209</v>
      </c>
      <c r="B332" s="65">
        <v>5015529</v>
      </c>
      <c r="C332" s="64" t="s">
        <v>56</v>
      </c>
      <c r="D332" s="62">
        <f>VLOOKUP(B332,$B$2:$D$90,3,FALSE)</f>
        <v>1433</v>
      </c>
      <c r="E332" s="61">
        <v>118</v>
      </c>
      <c r="F332" s="60">
        <f>ROUND(E332*D332,2)</f>
        <v>169094</v>
      </c>
      <c r="G332" s="59">
        <f>VLOOKUP(B332,$B$2:$G$90,6,FALSE)</f>
        <v>770</v>
      </c>
      <c r="I332" s="66"/>
    </row>
    <row r="333" spans="1:9" x14ac:dyDescent="0.25">
      <c r="A333" s="63" t="s">
        <v>209</v>
      </c>
      <c r="B333" s="63">
        <v>5008281</v>
      </c>
      <c r="C333" s="59" t="s">
        <v>122</v>
      </c>
      <c r="D333" s="62">
        <f>VLOOKUP(B333,$B$2:$D$90,3,FALSE)</f>
        <v>1266</v>
      </c>
      <c r="E333" s="61">
        <v>3</v>
      </c>
      <c r="F333" s="60">
        <f>ROUND(E333*D333,2)</f>
        <v>3798</v>
      </c>
      <c r="G333" s="59">
        <f>VLOOKUP(B333,$B$2:$G$90,6,FALSE)</f>
        <v>230</v>
      </c>
      <c r="I333" s="66"/>
    </row>
    <row r="334" spans="1:9" x14ac:dyDescent="0.25">
      <c r="A334" s="65" t="s">
        <v>209</v>
      </c>
      <c r="B334" s="65">
        <v>5013582</v>
      </c>
      <c r="C334" s="64" t="s">
        <v>69</v>
      </c>
      <c r="D334" s="62">
        <f>VLOOKUP(B334,$B$2:$D$90,3,FALSE)</f>
        <v>32315</v>
      </c>
      <c r="E334" s="61">
        <v>3</v>
      </c>
      <c r="F334" s="60">
        <f>ROUND(E334*D334,2)</f>
        <v>96945</v>
      </c>
      <c r="G334" s="59">
        <f>VLOOKUP(B334,$B$2:$G$90,6,FALSE)</f>
        <v>660</v>
      </c>
      <c r="I334" s="66"/>
    </row>
    <row r="335" spans="1:9" x14ac:dyDescent="0.25">
      <c r="A335" s="63" t="s">
        <v>209</v>
      </c>
      <c r="B335" s="63">
        <v>5008280</v>
      </c>
      <c r="C335" s="59" t="s">
        <v>123</v>
      </c>
      <c r="D335" s="62">
        <f>VLOOKUP(B335,$B$2:$D$90,3,FALSE)</f>
        <v>650</v>
      </c>
      <c r="E335" s="61">
        <v>1</v>
      </c>
      <c r="F335" s="60">
        <f>ROUND(E335*D335,2)</f>
        <v>650</v>
      </c>
      <c r="G335" s="59">
        <f>VLOOKUP(B335,$B$2:$G$90,6,FALSE)</f>
        <v>220</v>
      </c>
      <c r="I335" s="66"/>
    </row>
    <row r="336" spans="1:9" x14ac:dyDescent="0.25">
      <c r="A336" s="65" t="s">
        <v>209</v>
      </c>
      <c r="B336" s="65">
        <v>5013581</v>
      </c>
      <c r="C336" s="64" t="s">
        <v>70</v>
      </c>
      <c r="D336" s="62">
        <f>VLOOKUP(B336,$B$2:$D$90,3,FALSE)</f>
        <v>6383</v>
      </c>
      <c r="E336" s="61">
        <v>1</v>
      </c>
      <c r="F336" s="60">
        <f>ROUND(E336*D336,2)</f>
        <v>6383</v>
      </c>
      <c r="G336" s="59">
        <f>VLOOKUP(B336,$B$2:$G$90,6,FALSE)</f>
        <v>650</v>
      </c>
      <c r="I336" s="66"/>
    </row>
    <row r="337" spans="1:9" x14ac:dyDescent="0.25">
      <c r="A337" s="63" t="s">
        <v>209</v>
      </c>
      <c r="B337" s="63">
        <v>5008286</v>
      </c>
      <c r="C337" s="59" t="s">
        <v>117</v>
      </c>
      <c r="D337" s="62">
        <f>VLOOKUP(B337,$B$2:$D$90,3,FALSE)</f>
        <v>290</v>
      </c>
      <c r="E337" s="61">
        <v>68</v>
      </c>
      <c r="F337" s="60">
        <f>ROUND(E337*D337,2)</f>
        <v>19720</v>
      </c>
      <c r="G337" s="59">
        <f>VLOOKUP(B337,$B$2:$G$90,6,FALSE)</f>
        <v>280</v>
      </c>
      <c r="I337" s="66"/>
    </row>
    <row r="338" spans="1:9" x14ac:dyDescent="0.25">
      <c r="A338" s="63" t="s">
        <v>209</v>
      </c>
      <c r="B338" s="63">
        <v>5008283</v>
      </c>
      <c r="C338" s="59" t="s">
        <v>120</v>
      </c>
      <c r="D338" s="62">
        <f>VLOOKUP(B338,$B$2:$D$90,3,FALSE)</f>
        <v>133</v>
      </c>
      <c r="E338" s="61">
        <v>0</v>
      </c>
      <c r="F338" s="60">
        <f>ROUND(E338*D338,2)</f>
        <v>0</v>
      </c>
      <c r="G338" s="59">
        <f>VLOOKUP(B338,$B$2:$G$90,6,FALSE)</f>
        <v>250</v>
      </c>
      <c r="I338" s="66"/>
    </row>
    <row r="339" spans="1:9" x14ac:dyDescent="0.25">
      <c r="A339" s="65" t="s">
        <v>209</v>
      </c>
      <c r="B339" s="65">
        <v>5013583</v>
      </c>
      <c r="C339" s="64" t="s">
        <v>68</v>
      </c>
      <c r="D339" s="62">
        <f>VLOOKUP(B339,$B$2:$D$90,3,FALSE)</f>
        <v>1293</v>
      </c>
      <c r="E339" s="61">
        <v>0</v>
      </c>
      <c r="F339" s="60">
        <f>ROUND(E339*D339,2)</f>
        <v>0</v>
      </c>
      <c r="G339" s="59">
        <f>VLOOKUP(B339,$B$2:$G$90,6,FALSE)</f>
        <v>670</v>
      </c>
      <c r="I339" s="66"/>
    </row>
    <row r="340" spans="1:9" x14ac:dyDescent="0.25">
      <c r="A340" s="63" t="s">
        <v>209</v>
      </c>
      <c r="B340" s="63">
        <v>5008287</v>
      </c>
      <c r="C340" s="59" t="s">
        <v>116</v>
      </c>
      <c r="D340" s="62">
        <f>VLOOKUP(B340,$B$2:$D$90,3,FALSE)</f>
        <v>100</v>
      </c>
      <c r="E340" s="61">
        <v>3</v>
      </c>
      <c r="F340" s="60">
        <f>ROUND(E340*D340,2)</f>
        <v>300</v>
      </c>
      <c r="G340" s="59">
        <f>VLOOKUP(B340,$B$2:$G$90,6,FALSE)</f>
        <v>290</v>
      </c>
      <c r="I340" s="66"/>
    </row>
    <row r="341" spans="1:9" x14ac:dyDescent="0.25">
      <c r="A341" s="63" t="s">
        <v>209</v>
      </c>
      <c r="B341" s="63">
        <v>5008288</v>
      </c>
      <c r="C341" s="59" t="s">
        <v>115</v>
      </c>
      <c r="D341" s="62">
        <f>VLOOKUP(B341,$B$2:$D$90,3,FALSE)</f>
        <v>3241</v>
      </c>
      <c r="E341" s="61">
        <v>0</v>
      </c>
      <c r="F341" s="60">
        <f>ROUND(E341*D341,2)</f>
        <v>0</v>
      </c>
      <c r="G341" s="59">
        <f>VLOOKUP(B341,$B$2:$G$90,6,FALSE)</f>
        <v>300</v>
      </c>
      <c r="I341" s="66"/>
    </row>
    <row r="342" spans="1:9" x14ac:dyDescent="0.25">
      <c r="A342" s="65" t="s">
        <v>209</v>
      </c>
      <c r="B342" s="65">
        <v>5013579</v>
      </c>
      <c r="C342" s="64" t="s">
        <v>72</v>
      </c>
      <c r="D342" s="62">
        <f>VLOOKUP(B342,$B$2:$D$90,3,FALSE)</f>
        <v>12843</v>
      </c>
      <c r="E342" s="61">
        <v>0</v>
      </c>
      <c r="F342" s="60">
        <f>ROUND(E342*D342,2)</f>
        <v>0</v>
      </c>
      <c r="G342" s="59">
        <f>VLOOKUP(B342,$B$2:$G$90,6,FALSE)</f>
        <v>630</v>
      </c>
      <c r="I342" s="66"/>
    </row>
    <row r="343" spans="1:9" x14ac:dyDescent="0.25">
      <c r="A343" s="63" t="s">
        <v>207</v>
      </c>
      <c r="B343" s="63">
        <v>5013985</v>
      </c>
      <c r="C343" s="59" t="s">
        <v>61</v>
      </c>
      <c r="D343" s="62">
        <f>VLOOKUP(B343,$B$2:$D$90,3,FALSE)</f>
        <v>2607</v>
      </c>
      <c r="E343" s="61">
        <v>1</v>
      </c>
      <c r="F343" s="60">
        <f>ROUND(E343*D343,2)</f>
        <v>2607</v>
      </c>
      <c r="G343" s="59">
        <f>VLOOKUP(B343,$B$2:$G$90,6,FALSE)</f>
        <v>730</v>
      </c>
      <c r="I343" s="66"/>
    </row>
    <row r="344" spans="1:9" x14ac:dyDescent="0.25">
      <c r="A344" s="65" t="s">
        <v>207</v>
      </c>
      <c r="B344" s="65">
        <v>5007437</v>
      </c>
      <c r="C344" s="64" t="s">
        <v>130</v>
      </c>
      <c r="D344" s="62">
        <f>VLOOKUP(B344,$B$2:$D$90,3,FALSE)</f>
        <v>486</v>
      </c>
      <c r="E344" s="61">
        <v>0</v>
      </c>
      <c r="F344" s="60">
        <f>ROUND(E344*D344,2)</f>
        <v>0</v>
      </c>
      <c r="G344" s="59">
        <f>VLOOKUP(B344,$B$2:$G$90,6,FALSE)</f>
        <v>120</v>
      </c>
      <c r="I344" s="66"/>
    </row>
    <row r="345" spans="1:9" x14ac:dyDescent="0.25">
      <c r="A345" s="65" t="s">
        <v>207</v>
      </c>
      <c r="B345" s="65">
        <v>5015530</v>
      </c>
      <c r="C345" s="64" t="s">
        <v>55</v>
      </c>
      <c r="D345" s="62">
        <f>VLOOKUP(B345,$B$2:$D$90,3,FALSE)</f>
        <v>1103</v>
      </c>
      <c r="E345" s="61">
        <v>0</v>
      </c>
      <c r="F345" s="60">
        <f>ROUND(E345*D345,2)</f>
        <v>0</v>
      </c>
      <c r="G345" s="59">
        <f>VLOOKUP(B345,$B$2:$G$90,6,FALSE)</f>
        <v>780</v>
      </c>
      <c r="I345" s="66"/>
    </row>
    <row r="346" spans="1:9" x14ac:dyDescent="0.25">
      <c r="A346" s="65" t="s">
        <v>207</v>
      </c>
      <c r="B346" s="65">
        <v>5015531</v>
      </c>
      <c r="C346" s="64" t="s">
        <v>54</v>
      </c>
      <c r="D346" s="62">
        <f>VLOOKUP(B346,$B$2:$D$90,3,FALSE)</f>
        <v>872</v>
      </c>
      <c r="E346" s="61">
        <v>0</v>
      </c>
      <c r="F346" s="60">
        <f>ROUND(E346*D346,2)</f>
        <v>0</v>
      </c>
      <c r="G346" s="59">
        <f>VLOOKUP(B346,$B$2:$G$90,6,FALSE)</f>
        <v>790</v>
      </c>
      <c r="I346" s="66"/>
    </row>
    <row r="347" spans="1:9" x14ac:dyDescent="0.25">
      <c r="A347" s="65" t="s">
        <v>207</v>
      </c>
      <c r="B347" s="65">
        <v>5007436</v>
      </c>
      <c r="C347" s="64" t="s">
        <v>131</v>
      </c>
      <c r="D347" s="62">
        <f>VLOOKUP(B347,$B$2:$D$90,3,FALSE)</f>
        <v>938</v>
      </c>
      <c r="E347" s="61">
        <v>160</v>
      </c>
      <c r="F347" s="60">
        <f>ROUND(E347*D347,2)</f>
        <v>150080</v>
      </c>
      <c r="G347" s="59">
        <f>VLOOKUP(B347,$B$2:$G$90,6,FALSE)</f>
        <v>110</v>
      </c>
      <c r="I347" s="66"/>
    </row>
    <row r="348" spans="1:9" x14ac:dyDescent="0.25">
      <c r="A348" s="65" t="s">
        <v>207</v>
      </c>
      <c r="B348" s="65">
        <v>5007436</v>
      </c>
      <c r="C348" s="64" t="s">
        <v>131</v>
      </c>
      <c r="D348" s="62">
        <f>VLOOKUP(B348,$B$2:$D$90,3,FALSE)</f>
        <v>938</v>
      </c>
      <c r="E348" s="61">
        <f>56+14+21+56+16+56-160</f>
        <v>59</v>
      </c>
      <c r="F348" s="60">
        <f>ROUND(E348*D348,2)</f>
        <v>55342</v>
      </c>
      <c r="G348" s="59">
        <f>VLOOKUP(B348,$B$2:$G$90,6,FALSE)</f>
        <v>110</v>
      </c>
      <c r="I348" s="66"/>
    </row>
    <row r="349" spans="1:9" x14ac:dyDescent="0.25">
      <c r="A349" s="65" t="s">
        <v>207</v>
      </c>
      <c r="B349" s="65">
        <v>5015528</v>
      </c>
      <c r="C349" s="64" t="s">
        <v>57</v>
      </c>
      <c r="D349" s="62">
        <f>VLOOKUP(B349,$B$2:$D$90,3,FALSE)</f>
        <v>1678</v>
      </c>
      <c r="E349" s="61">
        <v>2</v>
      </c>
      <c r="F349" s="60">
        <f>ROUND(E349*D349,2)</f>
        <v>3356</v>
      </c>
      <c r="G349" s="59">
        <f>VLOOKUP(B349,$B$2:$G$90,6,FALSE)</f>
        <v>760</v>
      </c>
      <c r="I349" s="66"/>
    </row>
    <row r="350" spans="1:9" x14ac:dyDescent="0.25">
      <c r="A350" s="65" t="s">
        <v>207</v>
      </c>
      <c r="B350" s="65">
        <v>5015529</v>
      </c>
      <c r="C350" s="64" t="s">
        <v>56</v>
      </c>
      <c r="D350" s="62">
        <f>VLOOKUP(B350,$B$2:$D$90,3,FALSE)</f>
        <v>1433</v>
      </c>
      <c r="E350" s="61">
        <v>118</v>
      </c>
      <c r="F350" s="60">
        <f>ROUND(E350*D350,2)</f>
        <v>169094</v>
      </c>
      <c r="G350" s="59">
        <f>VLOOKUP(B350,$B$2:$G$90,6,FALSE)</f>
        <v>770</v>
      </c>
      <c r="I350" s="66"/>
    </row>
    <row r="351" spans="1:9" x14ac:dyDescent="0.25">
      <c r="A351" s="63" t="s">
        <v>207</v>
      </c>
      <c r="B351" s="63">
        <v>5008281</v>
      </c>
      <c r="C351" s="59" t="s">
        <v>122</v>
      </c>
      <c r="D351" s="62">
        <f>VLOOKUP(B351,$B$2:$D$90,3,FALSE)</f>
        <v>1266</v>
      </c>
      <c r="E351" s="61">
        <v>3</v>
      </c>
      <c r="F351" s="60">
        <f>ROUND(E351*D351,2)</f>
        <v>3798</v>
      </c>
      <c r="G351" s="59">
        <f>VLOOKUP(B351,$B$2:$G$90,6,FALSE)</f>
        <v>230</v>
      </c>
      <c r="I351" s="66"/>
    </row>
    <row r="352" spans="1:9" x14ac:dyDescent="0.25">
      <c r="A352" s="65" t="s">
        <v>207</v>
      </c>
      <c r="B352" s="65">
        <v>5013582</v>
      </c>
      <c r="C352" s="64" t="s">
        <v>69</v>
      </c>
      <c r="D352" s="62">
        <f>VLOOKUP(B352,$B$2:$D$90,3,FALSE)</f>
        <v>32315</v>
      </c>
      <c r="E352" s="61">
        <v>3</v>
      </c>
      <c r="F352" s="60">
        <f>ROUND(E352*D352,2)</f>
        <v>96945</v>
      </c>
      <c r="G352" s="59">
        <f>VLOOKUP(B352,$B$2:$G$90,6,FALSE)</f>
        <v>660</v>
      </c>
      <c r="I352" s="66"/>
    </row>
    <row r="353" spans="1:9" x14ac:dyDescent="0.25">
      <c r="A353" s="63" t="s">
        <v>207</v>
      </c>
      <c r="B353" s="63">
        <v>5008280</v>
      </c>
      <c r="C353" s="59" t="s">
        <v>123</v>
      </c>
      <c r="D353" s="62">
        <f>VLOOKUP(B353,$B$2:$D$90,3,FALSE)</f>
        <v>650</v>
      </c>
      <c r="E353" s="61">
        <v>1</v>
      </c>
      <c r="F353" s="60">
        <f>ROUND(E353*D353,2)</f>
        <v>650</v>
      </c>
      <c r="G353" s="59">
        <f>VLOOKUP(B353,$B$2:$G$90,6,FALSE)</f>
        <v>220</v>
      </c>
      <c r="I353" s="66"/>
    </row>
    <row r="354" spans="1:9" x14ac:dyDescent="0.25">
      <c r="A354" s="65" t="s">
        <v>207</v>
      </c>
      <c r="B354" s="65">
        <v>5013581</v>
      </c>
      <c r="C354" s="64" t="s">
        <v>70</v>
      </c>
      <c r="D354" s="62">
        <f>VLOOKUP(B354,$B$2:$D$90,3,FALSE)</f>
        <v>6383</v>
      </c>
      <c r="E354" s="61">
        <v>1</v>
      </c>
      <c r="F354" s="60">
        <f>ROUND(E354*D354,2)</f>
        <v>6383</v>
      </c>
      <c r="G354" s="59">
        <f>VLOOKUP(B354,$B$2:$G$90,6,FALSE)</f>
        <v>650</v>
      </c>
      <c r="I354" s="66"/>
    </row>
    <row r="355" spans="1:9" x14ac:dyDescent="0.25">
      <c r="A355" s="63" t="s">
        <v>207</v>
      </c>
      <c r="B355" s="63">
        <v>5008286</v>
      </c>
      <c r="C355" s="59" t="s">
        <v>117</v>
      </c>
      <c r="D355" s="62">
        <f>VLOOKUP(B355,$B$2:$D$90,3,FALSE)</f>
        <v>290</v>
      </c>
      <c r="E355" s="61">
        <v>66</v>
      </c>
      <c r="F355" s="60">
        <f>ROUND(E355*D355,2)</f>
        <v>19140</v>
      </c>
      <c r="G355" s="59">
        <f>VLOOKUP(B355,$B$2:$G$90,6,FALSE)</f>
        <v>280</v>
      </c>
      <c r="I355" s="66"/>
    </row>
    <row r="356" spans="1:9" x14ac:dyDescent="0.25">
      <c r="A356" s="63" t="s">
        <v>207</v>
      </c>
      <c r="B356" s="63">
        <v>5008283</v>
      </c>
      <c r="C356" s="59" t="s">
        <v>120</v>
      </c>
      <c r="D356" s="62">
        <f>VLOOKUP(B356,$B$2:$D$90,3,FALSE)</f>
        <v>133</v>
      </c>
      <c r="E356" s="61">
        <v>0</v>
      </c>
      <c r="F356" s="60">
        <f>ROUND(E356*D356,2)</f>
        <v>0</v>
      </c>
      <c r="G356" s="59">
        <f>VLOOKUP(B356,$B$2:$G$90,6,FALSE)</f>
        <v>250</v>
      </c>
      <c r="I356" s="66"/>
    </row>
    <row r="357" spans="1:9" x14ac:dyDescent="0.25">
      <c r="A357" s="65" t="s">
        <v>207</v>
      </c>
      <c r="B357" s="65">
        <v>5013583</v>
      </c>
      <c r="C357" s="64" t="s">
        <v>68</v>
      </c>
      <c r="D357" s="62">
        <f>VLOOKUP(B357,$B$2:$D$90,3,FALSE)</f>
        <v>1293</v>
      </c>
      <c r="E357" s="61">
        <v>0</v>
      </c>
      <c r="F357" s="60">
        <f>ROUND(E357*D357,2)</f>
        <v>0</v>
      </c>
      <c r="G357" s="59">
        <f>VLOOKUP(B357,$B$2:$G$90,6,FALSE)</f>
        <v>670</v>
      </c>
      <c r="I357" s="66"/>
    </row>
    <row r="358" spans="1:9" x14ac:dyDescent="0.25">
      <c r="A358" s="63" t="s">
        <v>207</v>
      </c>
      <c r="B358" s="63">
        <v>5008287</v>
      </c>
      <c r="C358" s="59" t="s">
        <v>116</v>
      </c>
      <c r="D358" s="62">
        <f>VLOOKUP(B358,$B$2:$D$90,3,FALSE)</f>
        <v>100</v>
      </c>
      <c r="E358" s="61">
        <v>3</v>
      </c>
      <c r="F358" s="60">
        <f>ROUND(E358*D358,2)</f>
        <v>300</v>
      </c>
      <c r="G358" s="59">
        <f>VLOOKUP(B358,$B$2:$G$90,6,FALSE)</f>
        <v>290</v>
      </c>
      <c r="I358" s="66"/>
    </row>
    <row r="359" spans="1:9" x14ac:dyDescent="0.25">
      <c r="A359" s="63" t="s">
        <v>207</v>
      </c>
      <c r="B359" s="63">
        <v>5008288</v>
      </c>
      <c r="C359" s="59" t="s">
        <v>115</v>
      </c>
      <c r="D359" s="62">
        <f>VLOOKUP(B359,$B$2:$D$90,3,FALSE)</f>
        <v>3241</v>
      </c>
      <c r="E359" s="61">
        <v>0</v>
      </c>
      <c r="F359" s="60">
        <f>ROUND(E359*D359,2)</f>
        <v>0</v>
      </c>
      <c r="G359" s="59">
        <f>VLOOKUP(B359,$B$2:$G$90,6,FALSE)</f>
        <v>300</v>
      </c>
      <c r="I359" s="66"/>
    </row>
    <row r="360" spans="1:9" x14ac:dyDescent="0.25">
      <c r="A360" s="65" t="s">
        <v>207</v>
      </c>
      <c r="B360" s="65">
        <v>5013579</v>
      </c>
      <c r="C360" s="64" t="s">
        <v>72</v>
      </c>
      <c r="D360" s="62">
        <f>VLOOKUP(B360,$B$2:$D$90,3,FALSE)</f>
        <v>12843</v>
      </c>
      <c r="E360" s="61">
        <v>0</v>
      </c>
      <c r="F360" s="60">
        <f>ROUND(E360*D360,2)</f>
        <v>0</v>
      </c>
      <c r="G360" s="59">
        <f>VLOOKUP(B360,$B$2:$G$90,6,FALSE)</f>
        <v>630</v>
      </c>
      <c r="I360" s="66"/>
    </row>
    <row r="361" spans="1:9" x14ac:dyDescent="0.25">
      <c r="A361" s="63" t="s">
        <v>193</v>
      </c>
      <c r="B361" s="63">
        <v>5013986</v>
      </c>
      <c r="C361" s="59" t="s">
        <v>60</v>
      </c>
      <c r="D361" s="62">
        <f>VLOOKUP(B361,$B$2:$D$90,3,FALSE)</f>
        <v>2008</v>
      </c>
      <c r="E361" s="61">
        <v>1</v>
      </c>
      <c r="F361" s="60">
        <f>ROUND(E361*D361,2)</f>
        <v>2008</v>
      </c>
      <c r="G361" s="59">
        <f>VLOOKUP(B361,$B$2:$G$90,6,FALSE)</f>
        <v>740</v>
      </c>
      <c r="I361" s="66"/>
    </row>
    <row r="362" spans="1:9" x14ac:dyDescent="0.25">
      <c r="A362" s="65" t="s">
        <v>193</v>
      </c>
      <c r="B362" s="65">
        <v>5015531</v>
      </c>
      <c r="C362" s="64" t="s">
        <v>54</v>
      </c>
      <c r="D362" s="62">
        <f>VLOOKUP(B362,$B$2:$D$90,3,FALSE)</f>
        <v>872</v>
      </c>
      <c r="E362" s="61">
        <v>270</v>
      </c>
      <c r="F362" s="60">
        <f>ROUND(E362*D362,2)</f>
        <v>235440</v>
      </c>
      <c r="G362" s="59">
        <f>VLOOKUP(B362,$B$2:$G$90,6,FALSE)</f>
        <v>790</v>
      </c>
      <c r="I362" s="66"/>
    </row>
    <row r="363" spans="1:9" x14ac:dyDescent="0.25">
      <c r="A363" s="65" t="s">
        <v>193</v>
      </c>
      <c r="B363" s="65">
        <v>5015530</v>
      </c>
      <c r="C363" s="64" t="s">
        <v>55</v>
      </c>
      <c r="D363" s="62">
        <f>VLOOKUP(B363,$B$2:$D$90,3,FALSE)</f>
        <v>1103</v>
      </c>
      <c r="E363" s="61">
        <v>120</v>
      </c>
      <c r="F363" s="60">
        <f>ROUND(E363*D363,2)</f>
        <v>132360</v>
      </c>
      <c r="G363" s="59">
        <f>VLOOKUP(B363,$B$2:$G$90,6,FALSE)</f>
        <v>780</v>
      </c>
      <c r="I363" s="66"/>
    </row>
    <row r="364" spans="1:9" x14ac:dyDescent="0.25">
      <c r="A364" s="63" t="s">
        <v>193</v>
      </c>
      <c r="B364" s="63">
        <v>5008284</v>
      </c>
      <c r="C364" s="59" t="s">
        <v>119</v>
      </c>
      <c r="D364" s="62">
        <f>VLOOKUP(B364,$B$2:$D$90,3,FALSE)</f>
        <v>267</v>
      </c>
      <c r="E364" s="61">
        <v>3</v>
      </c>
      <c r="F364" s="60">
        <f>ROUND(E364*D364,2)</f>
        <v>801</v>
      </c>
      <c r="G364" s="59">
        <f>VLOOKUP(B364,$B$2:$G$90,6,FALSE)</f>
        <v>260</v>
      </c>
      <c r="I364" s="66"/>
    </row>
    <row r="365" spans="1:9" x14ac:dyDescent="0.25">
      <c r="A365" s="65" t="s">
        <v>193</v>
      </c>
      <c r="B365" s="65">
        <v>5013584</v>
      </c>
      <c r="C365" s="64" t="s">
        <v>67</v>
      </c>
      <c r="D365" s="62">
        <f>VLOOKUP(B365,$B$2:$D$90,3,FALSE)</f>
        <v>6497</v>
      </c>
      <c r="E365" s="61">
        <v>3</v>
      </c>
      <c r="F365" s="60">
        <f>ROUND(E365*D365,2)</f>
        <v>19491</v>
      </c>
      <c r="G365" s="59">
        <f>VLOOKUP(B365,$B$2:$G$90,6,FALSE)</f>
        <v>680</v>
      </c>
      <c r="I365" s="66"/>
    </row>
    <row r="366" spans="1:9" x14ac:dyDescent="0.25">
      <c r="A366" s="63" t="s">
        <v>193</v>
      </c>
      <c r="B366" s="63">
        <v>5008287</v>
      </c>
      <c r="C366" s="59" t="s">
        <v>116</v>
      </c>
      <c r="D366" s="62">
        <f>VLOOKUP(B366,$B$2:$D$90,3,FALSE)</f>
        <v>100</v>
      </c>
      <c r="E366" s="61">
        <v>18</v>
      </c>
      <c r="F366" s="60">
        <f>ROUND(E366*D366,2)</f>
        <v>1800</v>
      </c>
      <c r="G366" s="59">
        <f>VLOOKUP(B366,$B$2:$G$90,6,FALSE)</f>
        <v>290</v>
      </c>
      <c r="I366" s="66"/>
    </row>
    <row r="367" spans="1:9" x14ac:dyDescent="0.25">
      <c r="A367" s="63" t="s">
        <v>193</v>
      </c>
      <c r="B367" s="63">
        <v>5008285</v>
      </c>
      <c r="C367" s="59" t="s">
        <v>118</v>
      </c>
      <c r="D367" s="62">
        <f>VLOOKUP(B367,$B$2:$D$90,3,FALSE)</f>
        <v>199</v>
      </c>
      <c r="E367" s="61">
        <v>55</v>
      </c>
      <c r="F367" s="60">
        <f>ROUND(E367*D367,2)</f>
        <v>10945</v>
      </c>
      <c r="G367" s="59">
        <f>VLOOKUP(B367,$B$2:$G$90,6,FALSE)</f>
        <v>270</v>
      </c>
      <c r="I367" s="66"/>
    </row>
    <row r="368" spans="1:9" x14ac:dyDescent="0.25">
      <c r="A368" s="63" t="s">
        <v>171</v>
      </c>
      <c r="B368" s="63">
        <v>5013986</v>
      </c>
      <c r="C368" s="59" t="s">
        <v>60</v>
      </c>
      <c r="D368" s="62">
        <f>VLOOKUP(B368,$B$2:$D$90,3,FALSE)</f>
        <v>2008</v>
      </c>
      <c r="E368" s="61">
        <v>1</v>
      </c>
      <c r="F368" s="60">
        <f>ROUND(E368*D368,2)</f>
        <v>2008</v>
      </c>
      <c r="G368" s="59">
        <f>VLOOKUP(B368,$B$2:$G$90,6,FALSE)</f>
        <v>740</v>
      </c>
      <c r="I368" s="66"/>
    </row>
    <row r="369" spans="1:9" x14ac:dyDescent="0.25">
      <c r="A369" s="63" t="s">
        <v>171</v>
      </c>
      <c r="B369" s="63">
        <v>5008282</v>
      </c>
      <c r="C369" s="59" t="s">
        <v>121</v>
      </c>
      <c r="D369" s="62">
        <f>VLOOKUP(B369,$B$2:$D$90,3,FALSE)</f>
        <v>267</v>
      </c>
      <c r="E369" s="61">
        <v>1</v>
      </c>
      <c r="F369" s="60">
        <f>ROUND(E369*D369,2)</f>
        <v>267</v>
      </c>
      <c r="G369" s="59">
        <f>VLOOKUP(B369,$B$2:$G$90,6,FALSE)</f>
        <v>240</v>
      </c>
      <c r="H369" t="s">
        <v>279</v>
      </c>
      <c r="I369" s="66"/>
    </row>
    <row r="370" spans="1:9" x14ac:dyDescent="0.25">
      <c r="A370" s="65" t="s">
        <v>171</v>
      </c>
      <c r="B370" s="65">
        <v>5015531</v>
      </c>
      <c r="C370" s="64" t="s">
        <v>54</v>
      </c>
      <c r="D370" s="62">
        <f>VLOOKUP(B370,$B$2:$D$90,3,FALSE)</f>
        <v>872</v>
      </c>
      <c r="E370" s="61">
        <v>32</v>
      </c>
      <c r="F370" s="60">
        <f>ROUND(E370*D370,2)</f>
        <v>27904</v>
      </c>
      <c r="G370" s="59">
        <f>VLOOKUP(B370,$B$2:$G$90,6,FALSE)</f>
        <v>790</v>
      </c>
      <c r="H370" t="s">
        <v>278</v>
      </c>
      <c r="I370" s="66"/>
    </row>
    <row r="371" spans="1:9" x14ac:dyDescent="0.25">
      <c r="A371" s="65" t="s">
        <v>171</v>
      </c>
      <c r="B371" s="65">
        <v>5007436</v>
      </c>
      <c r="C371" s="64" t="s">
        <v>131</v>
      </c>
      <c r="D371" s="62">
        <f>VLOOKUP(B371,$B$2:$D$90,3,FALSE)</f>
        <v>938</v>
      </c>
      <c r="E371" s="61">
        <v>32</v>
      </c>
      <c r="F371" s="60">
        <f>ROUND(E371*D371,2)</f>
        <v>30016</v>
      </c>
      <c r="G371" s="59">
        <f>VLOOKUP(B371,$B$2:$G$90,6,FALSE)</f>
        <v>110</v>
      </c>
      <c r="H371" t="s">
        <v>277</v>
      </c>
      <c r="I371" s="66"/>
    </row>
    <row r="372" spans="1:9" x14ac:dyDescent="0.25">
      <c r="A372" s="63" t="s">
        <v>171</v>
      </c>
      <c r="B372" s="63">
        <v>5008283</v>
      </c>
      <c r="C372" s="59" t="s">
        <v>120</v>
      </c>
      <c r="D372" s="62">
        <f>VLOOKUP(B372,$B$2:$D$90,3,FALSE)</f>
        <v>133</v>
      </c>
      <c r="E372" s="61">
        <v>1</v>
      </c>
      <c r="F372" s="60">
        <f>ROUND(E372*D372,2)</f>
        <v>133</v>
      </c>
      <c r="G372" s="59">
        <f>VLOOKUP(B372,$B$2:$G$90,6,FALSE)</f>
        <v>250</v>
      </c>
      <c r="H372" t="s">
        <v>276</v>
      </c>
      <c r="I372" s="66"/>
    </row>
    <row r="373" spans="1:9" x14ac:dyDescent="0.25">
      <c r="A373" s="63" t="s">
        <v>171</v>
      </c>
      <c r="B373" s="63">
        <v>5008285</v>
      </c>
      <c r="C373" s="59" t="s">
        <v>118</v>
      </c>
      <c r="D373" s="62">
        <f>VLOOKUP(B373,$B$2:$D$90,3,FALSE)</f>
        <v>199</v>
      </c>
      <c r="E373" s="61">
        <v>2</v>
      </c>
      <c r="F373" s="60">
        <f>ROUND(E373*D373,2)</f>
        <v>398</v>
      </c>
      <c r="G373" s="59">
        <f>VLOOKUP(B373,$B$2:$G$90,6,FALSE)</f>
        <v>270</v>
      </c>
      <c r="H373" t="s">
        <v>276</v>
      </c>
      <c r="I373" s="66"/>
    </row>
    <row r="374" spans="1:9" x14ac:dyDescent="0.25">
      <c r="A374" s="63" t="s">
        <v>203</v>
      </c>
      <c r="B374" s="63">
        <v>5013985</v>
      </c>
      <c r="C374" s="59" t="s">
        <v>61</v>
      </c>
      <c r="D374" s="62">
        <f>VLOOKUP(B374,$B$2:$D$90,3,FALSE)</f>
        <v>2607</v>
      </c>
      <c r="E374" s="61">
        <v>3</v>
      </c>
      <c r="F374" s="60">
        <f>ROUND(E374*D374,2)</f>
        <v>7821</v>
      </c>
      <c r="G374" s="59">
        <f>VLOOKUP(B374,$B$2:$G$90,6,FALSE)</f>
        <v>730</v>
      </c>
    </row>
    <row r="375" spans="1:9" x14ac:dyDescent="0.25">
      <c r="A375" s="65" t="s">
        <v>203</v>
      </c>
      <c r="B375" s="65">
        <v>5007436</v>
      </c>
      <c r="C375" s="64" t="s">
        <v>131</v>
      </c>
      <c r="D375" s="62">
        <f>VLOOKUP(B375,$B$2:$D$90,3,FALSE)</f>
        <v>938</v>
      </c>
      <c r="E375" s="61">
        <v>930</v>
      </c>
      <c r="F375" s="60">
        <f>ROUND(E375*D375,2)</f>
        <v>872340</v>
      </c>
      <c r="G375" s="59">
        <f>VLOOKUP(B375,$B$2:$G$90,6,FALSE)</f>
        <v>110</v>
      </c>
    </row>
    <row r="376" spans="1:9" x14ac:dyDescent="0.25">
      <c r="A376" s="65" t="s">
        <v>203</v>
      </c>
      <c r="B376" s="65">
        <v>5015528</v>
      </c>
      <c r="C376" s="64" t="s">
        <v>57</v>
      </c>
      <c r="D376" s="62">
        <f>VLOOKUP(B376,$B$2:$D$90,3,FALSE)</f>
        <v>1678</v>
      </c>
      <c r="E376" s="61">
        <v>358</v>
      </c>
      <c r="F376" s="60">
        <f>ROUND(E376*D376,2)</f>
        <v>600724</v>
      </c>
      <c r="G376" s="59">
        <f>VLOOKUP(B376,$B$2:$G$90,6,FALSE)</f>
        <v>760</v>
      </c>
    </row>
    <row r="377" spans="1:9" x14ac:dyDescent="0.25">
      <c r="A377" s="65" t="s">
        <v>203</v>
      </c>
      <c r="B377" s="65">
        <v>5015529</v>
      </c>
      <c r="C377" s="64" t="s">
        <v>56</v>
      </c>
      <c r="D377" s="62">
        <f>VLOOKUP(B377,$B$2:$D$90,3,FALSE)</f>
        <v>1433</v>
      </c>
      <c r="E377" s="61">
        <v>266</v>
      </c>
      <c r="F377" s="60">
        <f>ROUND(E377*D377,2)</f>
        <v>381178</v>
      </c>
      <c r="G377" s="59">
        <f>VLOOKUP(B377,$B$2:$G$90,6,FALSE)</f>
        <v>770</v>
      </c>
    </row>
    <row r="378" spans="1:9" x14ac:dyDescent="0.25">
      <c r="A378" s="63" t="s">
        <v>203</v>
      </c>
      <c r="B378" s="63">
        <v>5008281</v>
      </c>
      <c r="C378" s="59" t="s">
        <v>122</v>
      </c>
      <c r="D378" s="62">
        <f>VLOOKUP(B378,$B$2:$D$90,3,FALSE)</f>
        <v>1266</v>
      </c>
      <c r="E378" s="61">
        <v>13</v>
      </c>
      <c r="F378" s="60">
        <f>ROUND(E378*D378,2)</f>
        <v>16458</v>
      </c>
      <c r="G378" s="59">
        <f>VLOOKUP(B378,$B$2:$G$90,6,FALSE)</f>
        <v>230</v>
      </c>
    </row>
    <row r="379" spans="1:9" x14ac:dyDescent="0.25">
      <c r="A379" s="65" t="s">
        <v>203</v>
      </c>
      <c r="B379" s="65">
        <v>5013582</v>
      </c>
      <c r="C379" s="64" t="s">
        <v>69</v>
      </c>
      <c r="D379" s="62">
        <f>VLOOKUP(B379,$B$2:$D$90,3,FALSE)</f>
        <v>32315</v>
      </c>
      <c r="E379" s="61">
        <v>13</v>
      </c>
      <c r="F379" s="60">
        <f>ROUND(E379*D379,2)</f>
        <v>420095</v>
      </c>
      <c r="G379" s="59">
        <f>VLOOKUP(B379,$B$2:$G$90,6,FALSE)</f>
        <v>660</v>
      </c>
    </row>
    <row r="380" spans="1:9" x14ac:dyDescent="0.25">
      <c r="A380" s="63" t="s">
        <v>203</v>
      </c>
      <c r="B380" s="63">
        <v>5008280</v>
      </c>
      <c r="C380" s="59" t="s">
        <v>123</v>
      </c>
      <c r="D380" s="62">
        <f>VLOOKUP(B380,$B$2:$D$90,3,FALSE)</f>
        <v>650</v>
      </c>
      <c r="E380" s="61">
        <v>4</v>
      </c>
      <c r="F380" s="60">
        <f>ROUND(E380*D380,2)</f>
        <v>2600</v>
      </c>
      <c r="G380" s="59">
        <f>VLOOKUP(B380,$B$2:$G$90,6,FALSE)</f>
        <v>220</v>
      </c>
    </row>
    <row r="381" spans="1:9" x14ac:dyDescent="0.25">
      <c r="A381" s="65" t="s">
        <v>203</v>
      </c>
      <c r="B381" s="65">
        <v>5013581</v>
      </c>
      <c r="C381" s="64" t="s">
        <v>70</v>
      </c>
      <c r="D381" s="62">
        <f>VLOOKUP(B381,$B$2:$D$90,3,FALSE)</f>
        <v>6383</v>
      </c>
      <c r="E381" s="61">
        <v>4</v>
      </c>
      <c r="F381" s="60">
        <f>ROUND(E381*D381,2)</f>
        <v>25532</v>
      </c>
      <c r="G381" s="59">
        <f>VLOOKUP(B381,$B$2:$G$90,6,FALSE)</f>
        <v>650</v>
      </c>
    </row>
    <row r="382" spans="1:9" x14ac:dyDescent="0.25">
      <c r="A382" s="63" t="s">
        <v>203</v>
      </c>
      <c r="B382" s="63">
        <v>5008286</v>
      </c>
      <c r="C382" s="59" t="s">
        <v>117</v>
      </c>
      <c r="D382" s="62">
        <f>VLOOKUP(B382,$B$2:$D$90,3,FALSE)</f>
        <v>290</v>
      </c>
      <c r="E382" s="61">
        <v>301</v>
      </c>
      <c r="F382" s="60">
        <f>ROUND(E382*D382,2)</f>
        <v>87290</v>
      </c>
      <c r="G382" s="59">
        <f>VLOOKUP(B382,$B$2:$G$90,6,FALSE)</f>
        <v>280</v>
      </c>
    </row>
    <row r="383" spans="1:9" x14ac:dyDescent="0.25">
      <c r="A383" s="63" t="s">
        <v>203</v>
      </c>
      <c r="B383" s="63">
        <v>5008283</v>
      </c>
      <c r="C383" s="59" t="s">
        <v>120</v>
      </c>
      <c r="D383" s="62">
        <f>VLOOKUP(B383,$B$2:$D$90,3,FALSE)</f>
        <v>133</v>
      </c>
      <c r="E383" s="61">
        <v>2</v>
      </c>
      <c r="F383" s="60">
        <f>ROUND(E383*D383,2)</f>
        <v>266</v>
      </c>
      <c r="G383" s="59">
        <f>VLOOKUP(B383,$B$2:$G$90,6,FALSE)</f>
        <v>250</v>
      </c>
    </row>
    <row r="384" spans="1:9" x14ac:dyDescent="0.25">
      <c r="A384" s="65" t="s">
        <v>203</v>
      </c>
      <c r="B384" s="65">
        <v>5013583</v>
      </c>
      <c r="C384" s="64" t="s">
        <v>68</v>
      </c>
      <c r="D384" s="62">
        <f>VLOOKUP(B384,$B$2:$D$90,3,FALSE)</f>
        <v>1293</v>
      </c>
      <c r="E384" s="61">
        <v>2</v>
      </c>
      <c r="F384" s="60">
        <f>ROUND(E384*D384,2)</f>
        <v>2586</v>
      </c>
      <c r="G384" s="59">
        <f>VLOOKUP(B384,$B$2:$G$90,6,FALSE)</f>
        <v>670</v>
      </c>
    </row>
    <row r="385" spans="1:9" x14ac:dyDescent="0.25">
      <c r="A385" s="63" t="s">
        <v>203</v>
      </c>
      <c r="B385" s="63">
        <v>5008287</v>
      </c>
      <c r="C385" s="59" t="s">
        <v>116</v>
      </c>
      <c r="D385" s="62">
        <f>VLOOKUP(B385,$B$2:$D$90,3,FALSE)</f>
        <v>100</v>
      </c>
      <c r="E385" s="61">
        <v>10</v>
      </c>
      <c r="F385" s="60">
        <f>ROUND(E385*D385,2)</f>
        <v>1000</v>
      </c>
      <c r="G385" s="59">
        <f>VLOOKUP(B385,$B$2:$G$90,6,FALSE)</f>
        <v>290</v>
      </c>
    </row>
    <row r="386" spans="1:9" x14ac:dyDescent="0.25">
      <c r="A386" s="63" t="s">
        <v>205</v>
      </c>
      <c r="B386" s="63">
        <v>5013985</v>
      </c>
      <c r="C386" s="59" t="s">
        <v>61</v>
      </c>
      <c r="D386" s="62">
        <f>VLOOKUP(B386,$B$2:$D$90,3,FALSE)</f>
        <v>2607</v>
      </c>
      <c r="E386" s="61">
        <v>2</v>
      </c>
      <c r="F386" s="60">
        <f>ROUND(E386*D386,2)</f>
        <v>5214</v>
      </c>
      <c r="G386" s="59">
        <f>VLOOKUP(B386,$B$2:$G$90,6,FALSE)</f>
        <v>730</v>
      </c>
    </row>
    <row r="387" spans="1:9" x14ac:dyDescent="0.25">
      <c r="A387" s="65" t="s">
        <v>205</v>
      </c>
      <c r="B387" s="65">
        <v>5007436</v>
      </c>
      <c r="C387" s="64" t="s">
        <v>131</v>
      </c>
      <c r="D387" s="62">
        <f>VLOOKUP(B387,$B$2:$D$90,3,FALSE)</f>
        <v>938</v>
      </c>
      <c r="E387" s="61">
        <v>459</v>
      </c>
      <c r="F387" s="60">
        <f>ROUND(E387*D387,2)</f>
        <v>430542</v>
      </c>
      <c r="G387" s="59">
        <f>VLOOKUP(B387,$B$2:$G$90,6,FALSE)</f>
        <v>110</v>
      </c>
    </row>
    <row r="388" spans="1:9" x14ac:dyDescent="0.25">
      <c r="A388" s="65" t="s">
        <v>205</v>
      </c>
      <c r="B388" s="65">
        <v>5015528</v>
      </c>
      <c r="C388" s="64" t="s">
        <v>57</v>
      </c>
      <c r="D388" s="62">
        <f>VLOOKUP(B388,$B$2:$D$90,3,FALSE)</f>
        <v>1678</v>
      </c>
      <c r="E388" s="61">
        <v>179</v>
      </c>
      <c r="F388" s="60">
        <f>ROUND(E388*D388,2)</f>
        <v>300362</v>
      </c>
      <c r="G388" s="59">
        <f>VLOOKUP(B388,$B$2:$G$90,6,FALSE)</f>
        <v>760</v>
      </c>
    </row>
    <row r="389" spans="1:9" x14ac:dyDescent="0.25">
      <c r="A389" s="65" t="s">
        <v>205</v>
      </c>
      <c r="B389" s="65">
        <v>5015529</v>
      </c>
      <c r="C389" s="64" t="s">
        <v>56</v>
      </c>
      <c r="D389" s="62">
        <f>VLOOKUP(B389,$B$2:$D$90,3,FALSE)</f>
        <v>1433</v>
      </c>
      <c r="E389" s="61">
        <v>55</v>
      </c>
      <c r="F389" s="60">
        <f>ROUND(E389*D389,2)</f>
        <v>78815</v>
      </c>
      <c r="G389" s="59">
        <f>VLOOKUP(B389,$B$2:$G$90,6,FALSE)</f>
        <v>770</v>
      </c>
    </row>
    <row r="390" spans="1:9" x14ac:dyDescent="0.25">
      <c r="A390" s="63" t="s">
        <v>205</v>
      </c>
      <c r="B390" s="63">
        <v>5008281</v>
      </c>
      <c r="C390" s="59" t="s">
        <v>122</v>
      </c>
      <c r="D390" s="62">
        <f>VLOOKUP(B390,$B$2:$D$90,3,FALSE)</f>
        <v>1266</v>
      </c>
      <c r="E390" s="61">
        <v>5</v>
      </c>
      <c r="F390" s="60">
        <f>ROUND(E390*D390,2)</f>
        <v>6330</v>
      </c>
      <c r="G390" s="59">
        <f>VLOOKUP(B390,$B$2:$G$90,6,FALSE)</f>
        <v>230</v>
      </c>
    </row>
    <row r="391" spans="1:9" x14ac:dyDescent="0.25">
      <c r="A391" s="65" t="s">
        <v>205</v>
      </c>
      <c r="B391" s="65">
        <v>5013582</v>
      </c>
      <c r="C391" s="64" t="s">
        <v>69</v>
      </c>
      <c r="D391" s="62">
        <f>VLOOKUP(B391,$B$2:$D$90,3,FALSE)</f>
        <v>32315</v>
      </c>
      <c r="E391" s="61">
        <v>5</v>
      </c>
      <c r="F391" s="60">
        <f>ROUND(E391*D391,2)</f>
        <v>161575</v>
      </c>
      <c r="G391" s="59">
        <f>VLOOKUP(B391,$B$2:$G$90,6,FALSE)</f>
        <v>660</v>
      </c>
    </row>
    <row r="392" spans="1:9" x14ac:dyDescent="0.25">
      <c r="A392" s="63" t="s">
        <v>205</v>
      </c>
      <c r="B392" s="63">
        <v>5008280</v>
      </c>
      <c r="C392" s="59" t="s">
        <v>123</v>
      </c>
      <c r="D392" s="62">
        <f>VLOOKUP(B392,$B$2:$D$90,3,FALSE)</f>
        <v>650</v>
      </c>
      <c r="E392" s="61">
        <v>2</v>
      </c>
      <c r="F392" s="60">
        <f>ROUND(E392*D392,2)</f>
        <v>1300</v>
      </c>
      <c r="G392" s="59">
        <f>VLOOKUP(B392,$B$2:$G$90,6,FALSE)</f>
        <v>220</v>
      </c>
    </row>
    <row r="393" spans="1:9" x14ac:dyDescent="0.25">
      <c r="A393" s="65" t="s">
        <v>205</v>
      </c>
      <c r="B393" s="65">
        <v>5013581</v>
      </c>
      <c r="C393" s="64" t="s">
        <v>70</v>
      </c>
      <c r="D393" s="62">
        <f>VLOOKUP(B393,$B$2:$D$90,3,FALSE)</f>
        <v>6383</v>
      </c>
      <c r="E393" s="61">
        <v>2</v>
      </c>
      <c r="F393" s="60">
        <f>ROUND(E393*D393,2)</f>
        <v>12766</v>
      </c>
      <c r="G393" s="59">
        <f>VLOOKUP(B393,$B$2:$G$90,6,FALSE)</f>
        <v>650</v>
      </c>
    </row>
    <row r="394" spans="1:9" x14ac:dyDescent="0.25">
      <c r="A394" s="63" t="s">
        <v>205</v>
      </c>
      <c r="B394" s="63">
        <v>5008286</v>
      </c>
      <c r="C394" s="59" t="s">
        <v>117</v>
      </c>
      <c r="D394" s="62">
        <f>VLOOKUP(B394,$B$2:$D$90,3,FALSE)</f>
        <v>290</v>
      </c>
      <c r="E394" s="61">
        <v>122</v>
      </c>
      <c r="F394" s="60">
        <f>ROUND(E394*D394,2)</f>
        <v>35380</v>
      </c>
      <c r="G394" s="59">
        <f>VLOOKUP(B394,$B$2:$G$90,6,FALSE)</f>
        <v>280</v>
      </c>
    </row>
    <row r="395" spans="1:9" x14ac:dyDescent="0.25">
      <c r="A395" s="63" t="s">
        <v>205</v>
      </c>
      <c r="B395" s="63">
        <v>5008283</v>
      </c>
      <c r="C395" s="59" t="s">
        <v>120</v>
      </c>
      <c r="D395" s="62">
        <f>VLOOKUP(B395,$B$2:$D$90,3,FALSE)</f>
        <v>133</v>
      </c>
      <c r="E395" s="61">
        <v>1</v>
      </c>
      <c r="F395" s="60">
        <f>ROUND(E395*D395,2)</f>
        <v>133</v>
      </c>
      <c r="G395" s="59">
        <f>VLOOKUP(B395,$B$2:$G$90,6,FALSE)</f>
        <v>250</v>
      </c>
    </row>
    <row r="396" spans="1:9" x14ac:dyDescent="0.25">
      <c r="A396" s="65" t="s">
        <v>205</v>
      </c>
      <c r="B396" s="65">
        <v>5013583</v>
      </c>
      <c r="C396" s="64" t="s">
        <v>68</v>
      </c>
      <c r="D396" s="62">
        <f>VLOOKUP(B396,$B$2:$D$90,3,FALSE)</f>
        <v>1293</v>
      </c>
      <c r="E396" s="61">
        <v>1</v>
      </c>
      <c r="F396" s="60">
        <f>ROUND(E396*D396,2)</f>
        <v>1293</v>
      </c>
      <c r="G396" s="59">
        <f>VLOOKUP(B396,$B$2:$G$90,6,FALSE)</f>
        <v>670</v>
      </c>
    </row>
    <row r="397" spans="1:9" x14ac:dyDescent="0.25">
      <c r="A397" s="63" t="s">
        <v>205</v>
      </c>
      <c r="B397" s="63">
        <v>5008287</v>
      </c>
      <c r="C397" s="59" t="s">
        <v>116</v>
      </c>
      <c r="D397" s="62">
        <f>VLOOKUP(B397,$B$2:$D$90,3,FALSE)</f>
        <v>100</v>
      </c>
      <c r="E397" s="61">
        <v>5</v>
      </c>
      <c r="F397" s="60">
        <f>ROUND(E397*D397,2)</f>
        <v>500</v>
      </c>
      <c r="G397" s="59">
        <f>VLOOKUP(B397,$B$2:$G$90,6,FALSE)</f>
        <v>290</v>
      </c>
    </row>
    <row r="398" spans="1:9" x14ac:dyDescent="0.25">
      <c r="A398" s="63" t="s">
        <v>201</v>
      </c>
      <c r="B398" s="63">
        <v>5013985</v>
      </c>
      <c r="C398" s="59" t="s">
        <v>61</v>
      </c>
      <c r="D398" s="62">
        <f>VLOOKUP(B398,$B$2:$D$90,3,FALSE)</f>
        <v>2607</v>
      </c>
      <c r="E398" s="61">
        <v>1</v>
      </c>
      <c r="F398" s="60">
        <f>ROUND(E398*D398,2)</f>
        <v>2607</v>
      </c>
      <c r="G398" s="59">
        <f>VLOOKUP(B398,$B$2:$G$90,6,FALSE)</f>
        <v>730</v>
      </c>
      <c r="I398" s="66"/>
    </row>
    <row r="399" spans="1:9" x14ac:dyDescent="0.25">
      <c r="A399" s="63" t="s">
        <v>201</v>
      </c>
      <c r="B399" s="65">
        <v>5015530</v>
      </c>
      <c r="C399" s="64" t="s">
        <v>55</v>
      </c>
      <c r="D399" s="62">
        <f>VLOOKUP(B399,$B$2:$D$90,3,FALSE)</f>
        <v>1103</v>
      </c>
      <c r="E399" s="61">
        <v>2</v>
      </c>
      <c r="F399" s="60">
        <f>ROUND(E399*D399,2)</f>
        <v>2206</v>
      </c>
      <c r="G399" s="59">
        <f>VLOOKUP(B399,$B$2:$G$90,6,FALSE)</f>
        <v>780</v>
      </c>
      <c r="I399" s="66"/>
    </row>
    <row r="400" spans="1:9" x14ac:dyDescent="0.25">
      <c r="A400" s="63" t="s">
        <v>201</v>
      </c>
      <c r="B400" s="65">
        <v>5007436</v>
      </c>
      <c r="C400" s="64" t="s">
        <v>131</v>
      </c>
      <c r="D400" s="62">
        <f>VLOOKUP(B400,$B$2:$D$90,3,FALSE)</f>
        <v>938</v>
      </c>
      <c r="E400" s="61">
        <v>10</v>
      </c>
      <c r="F400" s="60">
        <f>ROUND(E400*D400,2)</f>
        <v>9380</v>
      </c>
      <c r="G400" s="59">
        <f>VLOOKUP(B400,$B$2:$G$90,6,FALSE)</f>
        <v>110</v>
      </c>
      <c r="I400" s="66"/>
    </row>
    <row r="401" spans="1:9" x14ac:dyDescent="0.25">
      <c r="A401" s="63" t="s">
        <v>201</v>
      </c>
      <c r="B401" s="65">
        <v>5015529</v>
      </c>
      <c r="C401" s="64" t="s">
        <v>56</v>
      </c>
      <c r="D401" s="62">
        <f>VLOOKUP(B401,$B$2:$D$90,3,FALSE)</f>
        <v>1433</v>
      </c>
      <c r="E401" s="61">
        <v>341</v>
      </c>
      <c r="F401" s="60">
        <f>ROUND(E401*D401,2)</f>
        <v>488653</v>
      </c>
      <c r="G401" s="59">
        <f>VLOOKUP(B401,$B$2:$G$90,6,FALSE)</f>
        <v>770</v>
      </c>
      <c r="I401" s="66"/>
    </row>
    <row r="402" spans="1:9" x14ac:dyDescent="0.25">
      <c r="A402" s="63" t="s">
        <v>201</v>
      </c>
      <c r="B402" s="63">
        <v>5008281</v>
      </c>
      <c r="C402" s="59" t="s">
        <v>122</v>
      </c>
      <c r="D402" s="62">
        <f>VLOOKUP(B402,$B$2:$D$90,3,FALSE)</f>
        <v>1266</v>
      </c>
      <c r="E402" s="61">
        <v>1</v>
      </c>
      <c r="F402" s="60">
        <f>ROUND(E402*D402,2)</f>
        <v>1266</v>
      </c>
      <c r="G402" s="59">
        <f>VLOOKUP(B402,$B$2:$G$90,6,FALSE)</f>
        <v>230</v>
      </c>
      <c r="I402" s="66"/>
    </row>
    <row r="403" spans="1:9" x14ac:dyDescent="0.25">
      <c r="A403" s="63" t="s">
        <v>201</v>
      </c>
      <c r="B403" s="65">
        <v>5013582</v>
      </c>
      <c r="C403" s="64" t="s">
        <v>69</v>
      </c>
      <c r="D403" s="62">
        <f>VLOOKUP(B403,$B$2:$D$90,3,FALSE)</f>
        <v>32315</v>
      </c>
      <c r="E403" s="61">
        <v>1</v>
      </c>
      <c r="F403" s="60">
        <f>ROUND(E403*D403,2)</f>
        <v>32315</v>
      </c>
      <c r="G403" s="59">
        <f>VLOOKUP(B403,$B$2:$G$90,6,FALSE)</f>
        <v>660</v>
      </c>
      <c r="I403" s="66"/>
    </row>
    <row r="404" spans="1:9" x14ac:dyDescent="0.25">
      <c r="A404" s="63" t="s">
        <v>201</v>
      </c>
      <c r="B404" s="63">
        <v>5008280</v>
      </c>
      <c r="C404" s="59" t="s">
        <v>123</v>
      </c>
      <c r="D404" s="62">
        <f>VLOOKUP(B404,$B$2:$D$90,3,FALSE)</f>
        <v>650</v>
      </c>
      <c r="E404" s="61">
        <v>0</v>
      </c>
      <c r="F404" s="60">
        <f>ROUND(E404*D404,2)</f>
        <v>0</v>
      </c>
      <c r="G404" s="59">
        <f>VLOOKUP(B404,$B$2:$G$90,6,FALSE)</f>
        <v>220</v>
      </c>
      <c r="I404" s="66"/>
    </row>
    <row r="405" spans="1:9" x14ac:dyDescent="0.25">
      <c r="A405" s="63" t="s">
        <v>201</v>
      </c>
      <c r="B405" s="65">
        <v>5013581</v>
      </c>
      <c r="C405" s="64" t="s">
        <v>70</v>
      </c>
      <c r="D405" s="62">
        <f>VLOOKUP(B405,$B$2:$D$90,3,FALSE)</f>
        <v>6383</v>
      </c>
      <c r="E405" s="61">
        <v>0</v>
      </c>
      <c r="F405" s="60">
        <f>ROUND(E405*D405,2)</f>
        <v>0</v>
      </c>
      <c r="G405" s="59">
        <f>VLOOKUP(B405,$B$2:$G$90,6,FALSE)</f>
        <v>650</v>
      </c>
      <c r="I405" s="66"/>
    </row>
    <row r="406" spans="1:9" x14ac:dyDescent="0.25">
      <c r="A406" s="63" t="s">
        <v>201</v>
      </c>
      <c r="B406" s="63">
        <v>5008286</v>
      </c>
      <c r="C406" s="59" t="s">
        <v>117</v>
      </c>
      <c r="D406" s="62">
        <f>VLOOKUP(B406,$B$2:$D$90,3,FALSE)</f>
        <v>290</v>
      </c>
      <c r="E406" s="61">
        <v>26</v>
      </c>
      <c r="F406" s="60">
        <f>ROUND(E406*D406,2)</f>
        <v>7540</v>
      </c>
      <c r="G406" s="59">
        <f>VLOOKUP(B406,$B$2:$G$90,6,FALSE)</f>
        <v>280</v>
      </c>
      <c r="I406" s="66"/>
    </row>
    <row r="407" spans="1:9" x14ac:dyDescent="0.25">
      <c r="A407" s="63" t="s">
        <v>201</v>
      </c>
      <c r="B407" s="63">
        <v>5008283</v>
      </c>
      <c r="C407" s="59" t="s">
        <v>120</v>
      </c>
      <c r="D407" s="62">
        <f>VLOOKUP(B407,$B$2:$D$90,3,FALSE)</f>
        <v>133</v>
      </c>
      <c r="E407" s="61">
        <v>1</v>
      </c>
      <c r="F407" s="60">
        <f>ROUND(E407*D407,2)</f>
        <v>133</v>
      </c>
      <c r="G407" s="59">
        <f>VLOOKUP(B407,$B$2:$G$90,6,FALSE)</f>
        <v>250</v>
      </c>
      <c r="I407" s="66"/>
    </row>
    <row r="408" spans="1:9" x14ac:dyDescent="0.25">
      <c r="A408" s="63" t="s">
        <v>201</v>
      </c>
      <c r="B408" s="65">
        <v>5013583</v>
      </c>
      <c r="C408" s="64" t="s">
        <v>68</v>
      </c>
      <c r="D408" s="62">
        <f>VLOOKUP(B408,$B$2:$D$90,3,FALSE)</f>
        <v>1293</v>
      </c>
      <c r="E408" s="61">
        <v>1</v>
      </c>
      <c r="F408" s="60">
        <f>ROUND(E408*D408,2)</f>
        <v>1293</v>
      </c>
      <c r="G408" s="59">
        <f>VLOOKUP(B408,$B$2:$G$90,6,FALSE)</f>
        <v>670</v>
      </c>
      <c r="I408" s="66"/>
    </row>
    <row r="409" spans="1:9" x14ac:dyDescent="0.25">
      <c r="A409" s="63" t="s">
        <v>201</v>
      </c>
      <c r="B409" s="63">
        <v>5008287</v>
      </c>
      <c r="C409" s="59" t="s">
        <v>116</v>
      </c>
      <c r="D409" s="62">
        <f>VLOOKUP(B409,$B$2:$D$90,3,FALSE)</f>
        <v>100</v>
      </c>
      <c r="E409" s="61">
        <v>5</v>
      </c>
      <c r="F409" s="60">
        <f>ROUND(E409*D409,2)</f>
        <v>500</v>
      </c>
      <c r="G409" s="59">
        <f>VLOOKUP(B409,$B$2:$G$90,6,FALSE)</f>
        <v>290</v>
      </c>
      <c r="I409" s="66"/>
    </row>
    <row r="410" spans="1:9" x14ac:dyDescent="0.25">
      <c r="A410" s="63" t="s">
        <v>201</v>
      </c>
      <c r="B410" s="63">
        <v>5010547</v>
      </c>
      <c r="C410" s="59" t="s">
        <v>87</v>
      </c>
      <c r="D410" s="62">
        <f>VLOOKUP(B410,$B$2:$D$90,3,FALSE)</f>
        <v>9134</v>
      </c>
      <c r="E410" s="61">
        <v>1</v>
      </c>
      <c r="F410" s="60">
        <f>ROUND(E410*D410,2)</f>
        <v>9134</v>
      </c>
      <c r="G410" s="59">
        <f>VLOOKUP(B410,$B$2:$G$90,6,FALSE)</f>
        <v>520</v>
      </c>
      <c r="H410" t="s">
        <v>273</v>
      </c>
      <c r="I410" s="66"/>
    </row>
    <row r="411" spans="1:9" x14ac:dyDescent="0.25">
      <c r="A411" s="63" t="s">
        <v>201</v>
      </c>
      <c r="B411" s="63">
        <v>5010547</v>
      </c>
      <c r="C411" s="59" t="s">
        <v>87</v>
      </c>
      <c r="D411" s="62">
        <f>VLOOKUP(B411,$B$2:$D$90,3,FALSE)</f>
        <v>9134</v>
      </c>
      <c r="E411" s="61">
        <v>1</v>
      </c>
      <c r="F411" s="60">
        <f>ROUND(E411*D411,2)</f>
        <v>9134</v>
      </c>
      <c r="G411" s="59">
        <f>VLOOKUP(B411,$B$2:$G$90,6,FALSE)</f>
        <v>520</v>
      </c>
      <c r="H411" t="s">
        <v>272</v>
      </c>
      <c r="I411" s="66"/>
    </row>
    <row r="412" spans="1:9" x14ac:dyDescent="0.25">
      <c r="A412" s="63" t="s">
        <v>201</v>
      </c>
      <c r="B412" s="63">
        <v>5010549</v>
      </c>
      <c r="C412" s="59" t="s">
        <v>85</v>
      </c>
      <c r="D412" s="62">
        <f>VLOOKUP(B412,$B$2:$D$90,3,FALSE)</f>
        <v>12679</v>
      </c>
      <c r="E412" s="61">
        <v>1</v>
      </c>
      <c r="F412" s="60">
        <f>ROUND(E412*D412,2)</f>
        <v>12679</v>
      </c>
      <c r="G412" s="59">
        <f>VLOOKUP(B412,$B$2:$G$90,6,FALSE)</f>
        <v>540</v>
      </c>
      <c r="H412" t="s">
        <v>275</v>
      </c>
      <c r="I412" s="66"/>
    </row>
    <row r="413" spans="1:9" x14ac:dyDescent="0.25">
      <c r="A413" s="63" t="s">
        <v>201</v>
      </c>
      <c r="B413" s="63">
        <v>5007031</v>
      </c>
      <c r="C413" s="59" t="s">
        <v>132</v>
      </c>
      <c r="D413" s="62">
        <f>VLOOKUP(B413,$B$2:$D$90,3,FALSE)</f>
        <v>0.7</v>
      </c>
      <c r="E413" s="61">
        <f>D412</f>
        <v>12679</v>
      </c>
      <c r="F413" s="60">
        <f>ROUND(E413*D413,2)</f>
        <v>8875.2999999999993</v>
      </c>
      <c r="G413" s="59">
        <f>VLOOKUP(B413,$B$2:$G$90,6,FALSE)</f>
        <v>90</v>
      </c>
      <c r="I413" s="66"/>
    </row>
    <row r="414" spans="1:9" x14ac:dyDescent="0.25">
      <c r="A414" s="63" t="s">
        <v>201</v>
      </c>
      <c r="B414" s="63">
        <v>5010550</v>
      </c>
      <c r="C414" s="59" t="s">
        <v>84</v>
      </c>
      <c r="D414" s="62">
        <f>VLOOKUP(B414,$B$2:$D$90,3,FALSE)</f>
        <v>14364</v>
      </c>
      <c r="E414" s="61">
        <v>1</v>
      </c>
      <c r="F414" s="60">
        <f>ROUND(E414*D414,2)</f>
        <v>14364</v>
      </c>
      <c r="G414" s="59">
        <f>VLOOKUP(B414,$B$2:$G$90,6,FALSE)</f>
        <v>550</v>
      </c>
      <c r="H414" t="s">
        <v>274</v>
      </c>
      <c r="I414" s="66"/>
    </row>
    <row r="415" spans="1:9" x14ac:dyDescent="0.25">
      <c r="A415" s="63" t="s">
        <v>201</v>
      </c>
      <c r="B415" s="63">
        <v>5007031</v>
      </c>
      <c r="C415" s="59" t="s">
        <v>132</v>
      </c>
      <c r="D415" s="62">
        <f>VLOOKUP(B415,$B$2:$D$90,3,FALSE)</f>
        <v>0.7</v>
      </c>
      <c r="E415" s="61">
        <f>D414</f>
        <v>14364</v>
      </c>
      <c r="F415" s="60">
        <f>ROUND(E415*D415,2)</f>
        <v>10054.799999999999</v>
      </c>
      <c r="G415" s="59">
        <f>VLOOKUP(B415,$B$2:$G$90,6,FALSE)</f>
        <v>90</v>
      </c>
      <c r="I415" s="66"/>
    </row>
    <row r="416" spans="1:9" x14ac:dyDescent="0.25">
      <c r="A416" s="63" t="s">
        <v>201</v>
      </c>
      <c r="B416" s="63">
        <v>5010530</v>
      </c>
      <c r="C416" s="59" t="s">
        <v>91</v>
      </c>
      <c r="D416" s="62">
        <f>VLOOKUP(B416,$B$2:$D$90,3,FALSE)</f>
        <v>23352</v>
      </c>
      <c r="E416" s="61">
        <v>1</v>
      </c>
      <c r="F416" s="60">
        <f>ROUND(E416*D416,2)</f>
        <v>23352</v>
      </c>
      <c r="G416" s="59">
        <f>VLOOKUP(B416,$B$2:$G$90,6,FALSE)</f>
        <v>480</v>
      </c>
      <c r="I416" s="66"/>
    </row>
    <row r="417" spans="1:9" x14ac:dyDescent="0.25">
      <c r="A417" s="63" t="s">
        <v>201</v>
      </c>
      <c r="B417" s="63">
        <v>5007025</v>
      </c>
      <c r="C417" s="59" t="s">
        <v>133</v>
      </c>
      <c r="D417" s="62">
        <f>VLOOKUP(B417,$B$2:$D$90,3,FALSE)</f>
        <v>0.75</v>
      </c>
      <c r="E417" s="61">
        <f>D416</f>
        <v>23352</v>
      </c>
      <c r="F417" s="60">
        <f>ROUND(E417*D417,2)</f>
        <v>17514</v>
      </c>
      <c r="G417" s="59">
        <f>VLOOKUP(B417,$B$2:$G$90,6,FALSE)</f>
        <v>80</v>
      </c>
      <c r="I417" s="66"/>
    </row>
    <row r="418" spans="1:9" x14ac:dyDescent="0.25">
      <c r="A418" s="63" t="s">
        <v>201</v>
      </c>
      <c r="B418" s="63">
        <v>5010334</v>
      </c>
      <c r="C418" s="59" t="s">
        <v>106</v>
      </c>
      <c r="D418" s="62">
        <f>VLOOKUP(B418,$B$2:$D$90,3,FALSE)</f>
        <v>7468</v>
      </c>
      <c r="E418" s="61">
        <v>2</v>
      </c>
      <c r="F418" s="60">
        <f>ROUND(E418*D418,2)</f>
        <v>14936</v>
      </c>
      <c r="G418" s="59">
        <f>VLOOKUP(B418,$B$2:$G$90,6,FALSE)</f>
        <v>360</v>
      </c>
      <c r="I418" s="66"/>
    </row>
    <row r="419" spans="1:9" x14ac:dyDescent="0.25">
      <c r="A419" s="63" t="s">
        <v>199</v>
      </c>
      <c r="B419" s="63">
        <v>5013985</v>
      </c>
      <c r="C419" s="59" t="s">
        <v>61</v>
      </c>
      <c r="D419" s="62">
        <f>VLOOKUP(B419,$B$2:$D$90,3,FALSE)</f>
        <v>2607</v>
      </c>
      <c r="E419" s="61">
        <v>1</v>
      </c>
      <c r="F419" s="60">
        <f>ROUND(E419*D419,2)</f>
        <v>2607</v>
      </c>
      <c r="G419" s="59">
        <f>VLOOKUP(B419,$B$2:$G$90,6,FALSE)</f>
        <v>730</v>
      </c>
      <c r="I419" s="66"/>
    </row>
    <row r="420" spans="1:9" x14ac:dyDescent="0.25">
      <c r="A420" s="63" t="s">
        <v>199</v>
      </c>
      <c r="B420" s="65">
        <v>5015530</v>
      </c>
      <c r="C420" s="64" t="s">
        <v>55</v>
      </c>
      <c r="D420" s="62">
        <f>VLOOKUP(B420,$B$2:$D$90,3,FALSE)</f>
        <v>1103</v>
      </c>
      <c r="E420" s="61">
        <v>2</v>
      </c>
      <c r="F420" s="60">
        <f>ROUND(E420*D420,2)</f>
        <v>2206</v>
      </c>
      <c r="G420" s="59">
        <f>VLOOKUP(B420,$B$2:$G$90,6,FALSE)</f>
        <v>780</v>
      </c>
      <c r="I420" s="66"/>
    </row>
    <row r="421" spans="1:9" x14ac:dyDescent="0.25">
      <c r="A421" s="63" t="s">
        <v>199</v>
      </c>
      <c r="B421" s="65">
        <v>5007436</v>
      </c>
      <c r="C421" s="64" t="s">
        <v>131</v>
      </c>
      <c r="D421" s="62">
        <f>VLOOKUP(B421,$B$2:$D$90,3,FALSE)</f>
        <v>938</v>
      </c>
      <c r="E421" s="61">
        <v>9</v>
      </c>
      <c r="F421" s="60">
        <f>ROUND(E421*D421,2)</f>
        <v>8442</v>
      </c>
      <c r="G421" s="59">
        <f>VLOOKUP(B421,$B$2:$G$90,6,FALSE)</f>
        <v>110</v>
      </c>
      <c r="I421" s="66"/>
    </row>
    <row r="422" spans="1:9" x14ac:dyDescent="0.25">
      <c r="A422" s="63" t="s">
        <v>199</v>
      </c>
      <c r="B422" s="65">
        <v>5015529</v>
      </c>
      <c r="C422" s="64" t="s">
        <v>56</v>
      </c>
      <c r="D422" s="62">
        <f>VLOOKUP(B422,$B$2:$D$90,3,FALSE)</f>
        <v>1433</v>
      </c>
      <c r="E422" s="61">
        <v>315</v>
      </c>
      <c r="F422" s="60">
        <f>ROUND(E422*D422,2)</f>
        <v>451395</v>
      </c>
      <c r="G422" s="59">
        <f>VLOOKUP(B422,$B$2:$G$90,6,FALSE)</f>
        <v>770</v>
      </c>
      <c r="I422" s="66"/>
    </row>
    <row r="423" spans="1:9" x14ac:dyDescent="0.25">
      <c r="A423" s="63" t="s">
        <v>199</v>
      </c>
      <c r="B423" s="63">
        <v>5008281</v>
      </c>
      <c r="C423" s="59" t="s">
        <v>122</v>
      </c>
      <c r="D423" s="62">
        <f>VLOOKUP(B423,$B$2:$D$90,3,FALSE)</f>
        <v>1266</v>
      </c>
      <c r="E423" s="61">
        <v>1</v>
      </c>
      <c r="F423" s="60">
        <f>ROUND(E423*D423,2)</f>
        <v>1266</v>
      </c>
      <c r="G423" s="59">
        <f>VLOOKUP(B423,$B$2:$G$90,6,FALSE)</f>
        <v>230</v>
      </c>
      <c r="I423" s="66"/>
    </row>
    <row r="424" spans="1:9" x14ac:dyDescent="0.25">
      <c r="A424" s="63" t="s">
        <v>199</v>
      </c>
      <c r="B424" s="65">
        <v>5013582</v>
      </c>
      <c r="C424" s="64" t="s">
        <v>69</v>
      </c>
      <c r="D424" s="62">
        <f>VLOOKUP(B424,$B$2:$D$90,3,FALSE)</f>
        <v>32315</v>
      </c>
      <c r="E424" s="61">
        <v>1</v>
      </c>
      <c r="F424" s="60">
        <f>ROUND(E424*D424,2)</f>
        <v>32315</v>
      </c>
      <c r="G424" s="59">
        <f>VLOOKUP(B424,$B$2:$G$90,6,FALSE)</f>
        <v>660</v>
      </c>
    </row>
    <row r="425" spans="1:9" x14ac:dyDescent="0.25">
      <c r="A425" s="63" t="s">
        <v>199</v>
      </c>
      <c r="B425" s="63">
        <v>5008280</v>
      </c>
      <c r="C425" s="59" t="s">
        <v>123</v>
      </c>
      <c r="D425" s="62">
        <f>VLOOKUP(B425,$B$2:$D$90,3,FALSE)</f>
        <v>650</v>
      </c>
      <c r="E425" s="61">
        <v>1</v>
      </c>
      <c r="F425" s="60">
        <f>ROUND(E425*D425,2)</f>
        <v>650</v>
      </c>
      <c r="G425" s="59">
        <f>VLOOKUP(B425,$B$2:$G$90,6,FALSE)</f>
        <v>220</v>
      </c>
    </row>
    <row r="426" spans="1:9" x14ac:dyDescent="0.25">
      <c r="A426" s="63" t="s">
        <v>199</v>
      </c>
      <c r="B426" s="65">
        <v>5013581</v>
      </c>
      <c r="C426" s="64" t="s">
        <v>70</v>
      </c>
      <c r="D426" s="62">
        <f>VLOOKUP(B426,$B$2:$D$90,3,FALSE)</f>
        <v>6383</v>
      </c>
      <c r="E426" s="61">
        <v>1</v>
      </c>
      <c r="F426" s="60">
        <f>ROUND(E426*D426,2)</f>
        <v>6383</v>
      </c>
      <c r="G426" s="59">
        <f>VLOOKUP(B426,$B$2:$G$90,6,FALSE)</f>
        <v>650</v>
      </c>
    </row>
    <row r="427" spans="1:9" x14ac:dyDescent="0.25">
      <c r="A427" s="63" t="s">
        <v>199</v>
      </c>
      <c r="B427" s="63">
        <v>5008286</v>
      </c>
      <c r="C427" s="59" t="s">
        <v>117</v>
      </c>
      <c r="D427" s="62">
        <f>VLOOKUP(B427,$B$2:$D$90,3,FALSE)</f>
        <v>290</v>
      </c>
      <c r="E427" s="61">
        <v>37</v>
      </c>
      <c r="F427" s="60">
        <f>ROUND(E427*D427,2)</f>
        <v>10730</v>
      </c>
      <c r="G427" s="59">
        <f>VLOOKUP(B427,$B$2:$G$90,6,FALSE)</f>
        <v>280</v>
      </c>
    </row>
    <row r="428" spans="1:9" x14ac:dyDescent="0.25">
      <c r="A428" s="63" t="s">
        <v>199</v>
      </c>
      <c r="B428" s="63">
        <v>5008283</v>
      </c>
      <c r="C428" s="59" t="s">
        <v>120</v>
      </c>
      <c r="D428" s="62">
        <f>VLOOKUP(B428,$B$2:$D$90,3,FALSE)</f>
        <v>133</v>
      </c>
      <c r="E428" s="61">
        <v>0</v>
      </c>
      <c r="F428" s="60">
        <f>ROUND(E428*D428,2)</f>
        <v>0</v>
      </c>
      <c r="G428" s="59">
        <f>VLOOKUP(B428,$B$2:$G$90,6,FALSE)</f>
        <v>250</v>
      </c>
    </row>
    <row r="429" spans="1:9" x14ac:dyDescent="0.25">
      <c r="A429" s="63" t="s">
        <v>199</v>
      </c>
      <c r="B429" s="65">
        <v>5013583</v>
      </c>
      <c r="C429" s="64" t="s">
        <v>68</v>
      </c>
      <c r="D429" s="62">
        <f>VLOOKUP(B429,$B$2:$D$90,3,FALSE)</f>
        <v>1293</v>
      </c>
      <c r="E429" s="61">
        <v>0</v>
      </c>
      <c r="F429" s="60">
        <f>ROUND(E429*D429,2)</f>
        <v>0</v>
      </c>
      <c r="G429" s="59">
        <f>VLOOKUP(B429,$B$2:$G$90,6,FALSE)</f>
        <v>670</v>
      </c>
    </row>
    <row r="430" spans="1:9" x14ac:dyDescent="0.25">
      <c r="A430" s="63" t="s">
        <v>199</v>
      </c>
      <c r="B430" s="63">
        <v>5008287</v>
      </c>
      <c r="C430" s="59" t="s">
        <v>116</v>
      </c>
      <c r="D430" s="62">
        <f>VLOOKUP(B430,$B$2:$D$90,3,FALSE)</f>
        <v>100</v>
      </c>
      <c r="E430" s="61">
        <v>4</v>
      </c>
      <c r="F430" s="60">
        <f>ROUND(E430*D430,2)</f>
        <v>400</v>
      </c>
      <c r="G430" s="59">
        <f>VLOOKUP(B430,$B$2:$G$90,6,FALSE)</f>
        <v>290</v>
      </c>
    </row>
    <row r="431" spans="1:9" x14ac:dyDescent="0.25">
      <c r="A431" s="63" t="s">
        <v>199</v>
      </c>
      <c r="B431" s="63">
        <v>5008288</v>
      </c>
      <c r="C431" s="59" t="s">
        <v>115</v>
      </c>
      <c r="D431" s="62">
        <f>VLOOKUP(B431,$B$2:$D$90,3,FALSE)</f>
        <v>3241</v>
      </c>
      <c r="E431" s="61">
        <v>2</v>
      </c>
      <c r="F431" s="60">
        <f>ROUND(E431*D431,2)</f>
        <v>6482</v>
      </c>
      <c r="G431" s="59">
        <f>VLOOKUP(B431,$B$2:$G$90,6,FALSE)</f>
        <v>300</v>
      </c>
    </row>
    <row r="432" spans="1:9" x14ac:dyDescent="0.25">
      <c r="A432" s="63" t="s">
        <v>199</v>
      </c>
      <c r="B432" s="63">
        <v>5010547</v>
      </c>
      <c r="C432" s="59" t="s">
        <v>87</v>
      </c>
      <c r="D432" s="62">
        <f>VLOOKUP(B432,$B$2:$D$90,3,FALSE)</f>
        <v>9134</v>
      </c>
      <c r="E432" s="61">
        <v>1</v>
      </c>
      <c r="F432" s="60">
        <f>ROUND(E432*D432,2)</f>
        <v>9134</v>
      </c>
      <c r="G432" s="59">
        <f>VLOOKUP(B432,$B$2:$G$90,6,FALSE)</f>
        <v>520</v>
      </c>
      <c r="H432" t="s">
        <v>273</v>
      </c>
    </row>
    <row r="433" spans="1:8" x14ac:dyDescent="0.25">
      <c r="A433" s="63" t="s">
        <v>199</v>
      </c>
      <c r="B433" s="63">
        <v>5010547</v>
      </c>
      <c r="C433" s="59" t="s">
        <v>87</v>
      </c>
      <c r="D433" s="62">
        <f>VLOOKUP(B433,$B$2:$D$90,3,FALSE)</f>
        <v>9134</v>
      </c>
      <c r="E433" s="61">
        <v>1</v>
      </c>
      <c r="F433" s="60">
        <f>ROUND(E433*D433,2)</f>
        <v>9134</v>
      </c>
      <c r="G433" s="59">
        <f>VLOOKUP(B433,$B$2:$G$90,6,FALSE)</f>
        <v>520</v>
      </c>
      <c r="H433" t="s">
        <v>272</v>
      </c>
    </row>
    <row r="434" spans="1:8" x14ac:dyDescent="0.25">
      <c r="A434" s="63" t="s">
        <v>199</v>
      </c>
      <c r="B434" s="63">
        <v>5010549</v>
      </c>
      <c r="C434" s="59" t="s">
        <v>85</v>
      </c>
      <c r="D434" s="62">
        <f>VLOOKUP(B434,$B$2:$D$90,3,FALSE)</f>
        <v>12679</v>
      </c>
      <c r="E434" s="61">
        <v>1</v>
      </c>
      <c r="F434" s="60">
        <f>ROUND(E434*D434,2)</f>
        <v>12679</v>
      </c>
      <c r="G434" s="59">
        <f>VLOOKUP(B434,$B$2:$G$90,6,FALSE)</f>
        <v>540</v>
      </c>
      <c r="H434" t="s">
        <v>271</v>
      </c>
    </row>
    <row r="435" spans="1:8" x14ac:dyDescent="0.25">
      <c r="A435" s="63" t="s">
        <v>199</v>
      </c>
      <c r="B435" s="63">
        <v>5007031</v>
      </c>
      <c r="C435" s="59" t="s">
        <v>132</v>
      </c>
      <c r="D435" s="62">
        <f>VLOOKUP(B435,$B$2:$D$90,3,FALSE)</f>
        <v>0.7</v>
      </c>
      <c r="E435" s="61">
        <f>3*D434</f>
        <v>38037</v>
      </c>
      <c r="F435" s="60">
        <f>ROUND(E435*D435,2)</f>
        <v>26625.9</v>
      </c>
      <c r="G435" s="59">
        <f>VLOOKUP(B435,$B$2:$G$90,6,FALSE)</f>
        <v>90</v>
      </c>
    </row>
    <row r="436" spans="1:8" x14ac:dyDescent="0.25">
      <c r="A436" s="63" t="s">
        <v>199</v>
      </c>
      <c r="B436" s="63">
        <v>5010530</v>
      </c>
      <c r="C436" s="59" t="s">
        <v>91</v>
      </c>
      <c r="D436" s="62">
        <f>VLOOKUP(B436,$B$2:$D$90,3,FALSE)</f>
        <v>23352</v>
      </c>
      <c r="E436" s="61">
        <v>1</v>
      </c>
      <c r="F436" s="60">
        <f>ROUND(E436*D436,2)</f>
        <v>23352</v>
      </c>
      <c r="G436" s="59">
        <f>VLOOKUP(B436,$B$2:$G$90,6,FALSE)</f>
        <v>480</v>
      </c>
      <c r="H436" t="s">
        <v>270</v>
      </c>
    </row>
    <row r="437" spans="1:8" x14ac:dyDescent="0.25">
      <c r="A437" s="63" t="s">
        <v>199</v>
      </c>
      <c r="B437" s="63">
        <v>5007025</v>
      </c>
      <c r="C437" s="59" t="s">
        <v>133</v>
      </c>
      <c r="D437" s="62">
        <f>VLOOKUP(B437,$B$2:$D$90,3,FALSE)</f>
        <v>0.75</v>
      </c>
      <c r="E437" s="61">
        <f>D436</f>
        <v>23352</v>
      </c>
      <c r="F437" s="60">
        <f>ROUND(E437*D437,2)</f>
        <v>17514</v>
      </c>
      <c r="G437" s="59">
        <f>VLOOKUP(B437,$B$2:$G$90,6,FALSE)</f>
        <v>80</v>
      </c>
      <c r="H437" t="s">
        <v>269</v>
      </c>
    </row>
    <row r="438" spans="1:8" x14ac:dyDescent="0.25">
      <c r="A438" s="63" t="s">
        <v>199</v>
      </c>
      <c r="B438" s="63">
        <v>5010334</v>
      </c>
      <c r="C438" s="59" t="s">
        <v>106</v>
      </c>
      <c r="D438" s="62">
        <f>VLOOKUP(B438,$B$2:$D$90,3,FALSE)</f>
        <v>7468</v>
      </c>
      <c r="E438" s="61">
        <v>2</v>
      </c>
      <c r="F438" s="60">
        <f>ROUND(E438*D438,2)</f>
        <v>14936</v>
      </c>
      <c r="G438" s="59">
        <f>VLOOKUP(B438,$B$2:$G$90,6,FALSE)</f>
        <v>360</v>
      </c>
      <c r="H438" t="s">
        <v>268</v>
      </c>
    </row>
    <row r="439" spans="1:8" x14ac:dyDescent="0.25">
      <c r="A439" s="58" t="s">
        <v>157</v>
      </c>
      <c r="B439" s="54">
        <v>5008287</v>
      </c>
      <c r="C439" s="54" t="s">
        <v>260</v>
      </c>
      <c r="D439" s="57">
        <f>VLOOKUP(B439,$B$2:$D$90,3,FALSE)</f>
        <v>100</v>
      </c>
      <c r="E439" s="56">
        <v>5</v>
      </c>
      <c r="F439" s="55">
        <f>ROUND(E439*D439,2)</f>
        <v>500</v>
      </c>
      <c r="G439" s="54">
        <f>VLOOKUP(B439,$B$2:$G$90,6,FALSE)</f>
        <v>290</v>
      </c>
      <c r="H439" t="s">
        <v>262</v>
      </c>
    </row>
    <row r="440" spans="1:8" x14ac:dyDescent="0.25">
      <c r="A440" s="58" t="s">
        <v>157</v>
      </c>
      <c r="B440" s="54">
        <v>5008287</v>
      </c>
      <c r="C440" s="54" t="s">
        <v>260</v>
      </c>
      <c r="D440" s="57">
        <f>VLOOKUP(B440,$B$2:$D$90,3,FALSE)</f>
        <v>100</v>
      </c>
      <c r="E440" s="56">
        <v>7</v>
      </c>
      <c r="F440" s="55">
        <f>ROUND(E440*D440,2)</f>
        <v>700</v>
      </c>
      <c r="G440" s="54">
        <f>VLOOKUP(B440,$B$2:$G$90,6,FALSE)</f>
        <v>290</v>
      </c>
      <c r="H440" t="s">
        <v>261</v>
      </c>
    </row>
    <row r="441" spans="1:8" x14ac:dyDescent="0.25">
      <c r="A441" s="58" t="s">
        <v>157</v>
      </c>
      <c r="B441" s="54">
        <v>5008287</v>
      </c>
      <c r="C441" s="54" t="s">
        <v>260</v>
      </c>
      <c r="D441" s="57">
        <f>VLOOKUP(B441,$B$2:$D$90,3,FALSE)</f>
        <v>100</v>
      </c>
      <c r="E441" s="56">
        <v>4</v>
      </c>
      <c r="F441" s="55">
        <f>ROUND(E441*D441,2)</f>
        <v>400</v>
      </c>
      <c r="G441" s="54">
        <f>VLOOKUP(B441,$B$2:$G$90,6,FALSE)</f>
        <v>290</v>
      </c>
      <c r="H441" t="s">
        <v>259</v>
      </c>
    </row>
    <row r="442" spans="1:8" x14ac:dyDescent="0.25">
      <c r="A442" s="58" t="s">
        <v>157</v>
      </c>
      <c r="B442" s="54">
        <v>5008283</v>
      </c>
      <c r="C442" s="54" t="s">
        <v>253</v>
      </c>
      <c r="D442" s="57">
        <f>VLOOKUP(B442,$B$2:$D$90,3,FALSE)</f>
        <v>133</v>
      </c>
      <c r="E442" s="56">
        <v>2</v>
      </c>
      <c r="F442" s="55">
        <f>ROUND(E442*D442,2)</f>
        <v>266</v>
      </c>
      <c r="G442" s="54">
        <f>VLOOKUP(B442,$B$2:$G$90,6,FALSE)</f>
        <v>250</v>
      </c>
      <c r="H442" t="s">
        <v>258</v>
      </c>
    </row>
    <row r="443" spans="1:8" x14ac:dyDescent="0.25">
      <c r="A443" s="58" t="s">
        <v>157</v>
      </c>
      <c r="B443" s="54">
        <v>5013985</v>
      </c>
      <c r="C443" s="54" t="s">
        <v>257</v>
      </c>
      <c r="D443" s="57">
        <f>VLOOKUP(B443,$B$2:$D$90,3,FALSE)</f>
        <v>2607</v>
      </c>
      <c r="E443" s="56">
        <v>1</v>
      </c>
      <c r="F443" s="55">
        <f>ROUND(E443*D443,2)</f>
        <v>2607</v>
      </c>
      <c r="G443" s="54">
        <f>VLOOKUP(B443,$B$2:$G$90,6,FALSE)</f>
        <v>730</v>
      </c>
      <c r="H443" t="s">
        <v>256</v>
      </c>
    </row>
    <row r="444" spans="1:8" x14ac:dyDescent="0.25">
      <c r="A444" s="58" t="s">
        <v>157</v>
      </c>
      <c r="B444" s="54">
        <v>5010550</v>
      </c>
      <c r="C444" s="54" t="s">
        <v>255</v>
      </c>
      <c r="D444" s="57">
        <f>VLOOKUP(B444,$B$2:$D$90,3,FALSE)</f>
        <v>14364</v>
      </c>
      <c r="E444" s="56">
        <v>8</v>
      </c>
      <c r="F444" s="55">
        <f>ROUND(E444*D444,2)</f>
        <v>114912</v>
      </c>
      <c r="G444" s="54">
        <f>VLOOKUP(B444,$B$2:$G$90,6,FALSE)</f>
        <v>550</v>
      </c>
      <c r="H444" t="s">
        <v>254</v>
      </c>
    </row>
    <row r="445" spans="1:8" x14ac:dyDescent="0.25">
      <c r="A445" s="58" t="s">
        <v>157</v>
      </c>
      <c r="B445" s="54">
        <v>5010530</v>
      </c>
      <c r="C445" s="54" t="s">
        <v>91</v>
      </c>
      <c r="D445" s="57">
        <f>VLOOKUP(B445,$B$2:$D$90,3,FALSE)</f>
        <v>23352</v>
      </c>
      <c r="E445" s="56">
        <v>2</v>
      </c>
      <c r="F445" s="55">
        <f>ROUND(E445*D445,2)</f>
        <v>46704</v>
      </c>
      <c r="G445" s="54">
        <f>VLOOKUP(B445,$B$2:$G$90,6,FALSE)</f>
        <v>480</v>
      </c>
    </row>
    <row r="446" spans="1:8" x14ac:dyDescent="0.25">
      <c r="A446" s="58" t="s">
        <v>157</v>
      </c>
      <c r="B446" s="54">
        <v>5008283</v>
      </c>
      <c r="C446" s="54" t="s">
        <v>253</v>
      </c>
      <c r="D446" s="57">
        <f>VLOOKUP(B446,$B$2:$D$90,3,FALSE)</f>
        <v>133</v>
      </c>
      <c r="E446" s="56">
        <v>1</v>
      </c>
      <c r="F446" s="55">
        <f>ROUND(E446*D446,2)</f>
        <v>133</v>
      </c>
      <c r="G446" s="54">
        <f>VLOOKUP(B446,$B$2:$G$90,6,FALSE)</f>
        <v>250</v>
      </c>
      <c r="H446" t="s">
        <v>252</v>
      </c>
    </row>
    <row r="447" spans="1:8" x14ac:dyDescent="0.25">
      <c r="A447" s="58" t="s">
        <v>157</v>
      </c>
      <c r="B447" s="54">
        <v>5008283</v>
      </c>
      <c r="C447" s="54" t="s">
        <v>253</v>
      </c>
      <c r="D447" s="57">
        <f>VLOOKUP(B447,$B$2:$D$90,3,FALSE)</f>
        <v>133</v>
      </c>
      <c r="E447" s="56">
        <v>1</v>
      </c>
      <c r="F447" s="55">
        <f>ROUND(E447*D447,2)</f>
        <v>133</v>
      </c>
      <c r="G447" s="54">
        <f>VLOOKUP(B447,$B$2:$G$90,6,FALSE)</f>
        <v>250</v>
      </c>
      <c r="H447" t="s">
        <v>267</v>
      </c>
    </row>
    <row r="448" spans="1:8" x14ac:dyDescent="0.25">
      <c r="A448" s="58" t="s">
        <v>157</v>
      </c>
      <c r="B448" s="54">
        <v>5008285</v>
      </c>
      <c r="C448" s="54" t="s">
        <v>266</v>
      </c>
      <c r="D448" s="57">
        <f>VLOOKUP(B448,$B$2:$D$90,3,FALSE)</f>
        <v>199</v>
      </c>
      <c r="E448" s="56">
        <v>6</v>
      </c>
      <c r="F448" s="55">
        <f>ROUND(E448*D448,2)</f>
        <v>1194</v>
      </c>
      <c r="G448" s="54">
        <f>VLOOKUP(B448,$B$2:$G$90,6,FALSE)</f>
        <v>270</v>
      </c>
      <c r="H448" t="s">
        <v>265</v>
      </c>
    </row>
    <row r="449" spans="1:8" x14ac:dyDescent="0.25">
      <c r="A449" s="58" t="s">
        <v>157</v>
      </c>
      <c r="B449" s="54">
        <v>5010334</v>
      </c>
      <c r="C449" s="54" t="s">
        <v>264</v>
      </c>
      <c r="D449" s="57">
        <f>VLOOKUP(B449,$B$2:$D$90,3,FALSE)</f>
        <v>7468</v>
      </c>
      <c r="E449" s="56">
        <v>2</v>
      </c>
      <c r="F449" s="55">
        <f>ROUND(E449*D449,2)</f>
        <v>14936</v>
      </c>
      <c r="G449" s="54">
        <f>VLOOKUP(B449,$B$2:$G$90,6,FALSE)</f>
        <v>360</v>
      </c>
      <c r="H449" t="s">
        <v>263</v>
      </c>
    </row>
    <row r="450" spans="1:8" x14ac:dyDescent="0.25">
      <c r="A450" s="58" t="s">
        <v>155</v>
      </c>
      <c r="B450" s="54">
        <v>5008287</v>
      </c>
      <c r="C450" s="54" t="s">
        <v>260</v>
      </c>
      <c r="D450" s="57">
        <f>VLOOKUP(B450,$B$2:$D$90,3,FALSE)</f>
        <v>100</v>
      </c>
      <c r="E450" s="56">
        <v>6</v>
      </c>
      <c r="F450" s="55">
        <f>ROUND(E450*D450,2)</f>
        <v>600</v>
      </c>
      <c r="G450" s="54">
        <f>VLOOKUP(B450,$B$2:$G$90,6,FALSE)</f>
        <v>290</v>
      </c>
      <c r="H450" t="s">
        <v>262</v>
      </c>
    </row>
    <row r="451" spans="1:8" x14ac:dyDescent="0.25">
      <c r="A451" s="58" t="s">
        <v>155</v>
      </c>
      <c r="B451" s="54">
        <v>5008287</v>
      </c>
      <c r="C451" s="54" t="s">
        <v>260</v>
      </c>
      <c r="D451" s="57">
        <f>VLOOKUP(B451,$B$2:$D$90,3,FALSE)</f>
        <v>100</v>
      </c>
      <c r="E451" s="56">
        <v>4</v>
      </c>
      <c r="F451" s="55">
        <f>ROUND(E451*D451,2)</f>
        <v>400</v>
      </c>
      <c r="G451" s="54">
        <f>VLOOKUP(B451,$B$2:$G$90,6,FALSE)</f>
        <v>290</v>
      </c>
      <c r="H451" t="s">
        <v>261</v>
      </c>
    </row>
    <row r="452" spans="1:8" x14ac:dyDescent="0.25">
      <c r="A452" s="58" t="s">
        <v>155</v>
      </c>
      <c r="B452" s="54">
        <v>5008287</v>
      </c>
      <c r="C452" s="54" t="s">
        <v>260</v>
      </c>
      <c r="D452" s="57">
        <f>VLOOKUP(B452,$B$2:$D$90,3,FALSE)</f>
        <v>100</v>
      </c>
      <c r="E452" s="56">
        <v>2</v>
      </c>
      <c r="F452" s="55">
        <f>ROUND(E452*D452,2)</f>
        <v>200</v>
      </c>
      <c r="G452" s="54">
        <f>VLOOKUP(B452,$B$2:$G$90,6,FALSE)</f>
        <v>290</v>
      </c>
      <c r="H452" t="s">
        <v>259</v>
      </c>
    </row>
    <row r="453" spans="1:8" x14ac:dyDescent="0.25">
      <c r="A453" s="58" t="s">
        <v>155</v>
      </c>
      <c r="B453" s="54">
        <v>5008283</v>
      </c>
      <c r="C453" s="54" t="s">
        <v>253</v>
      </c>
      <c r="D453" s="57">
        <f>VLOOKUP(B453,$B$2:$D$90,3,FALSE)</f>
        <v>133</v>
      </c>
      <c r="E453" s="56">
        <v>1</v>
      </c>
      <c r="F453" s="55">
        <f>ROUND(E453*D453,2)</f>
        <v>133</v>
      </c>
      <c r="G453" s="54">
        <f>VLOOKUP(B453,$B$2:$G$90,6,FALSE)</f>
        <v>250</v>
      </c>
      <c r="H453" t="s">
        <v>258</v>
      </c>
    </row>
    <row r="454" spans="1:8" x14ac:dyDescent="0.25">
      <c r="A454" s="58" t="s">
        <v>155</v>
      </c>
      <c r="B454" s="54">
        <v>5013985</v>
      </c>
      <c r="C454" s="54" t="s">
        <v>257</v>
      </c>
      <c r="D454" s="57">
        <f>VLOOKUP(B454,$B$2:$D$90,3,FALSE)</f>
        <v>2607</v>
      </c>
      <c r="E454" s="56">
        <v>1</v>
      </c>
      <c r="F454" s="55">
        <f>ROUND(E454*D454,2)</f>
        <v>2607</v>
      </c>
      <c r="G454" s="54">
        <f>VLOOKUP(B454,$B$2:$G$90,6,FALSE)</f>
        <v>730</v>
      </c>
      <c r="H454" t="s">
        <v>256</v>
      </c>
    </row>
    <row r="455" spans="1:8" x14ac:dyDescent="0.25">
      <c r="A455" s="58" t="s">
        <v>155</v>
      </c>
      <c r="B455" s="54">
        <v>5010550</v>
      </c>
      <c r="C455" s="54" t="s">
        <v>255</v>
      </c>
      <c r="D455" s="57">
        <f>VLOOKUP(B455,$B$2:$D$90,3,FALSE)</f>
        <v>14364</v>
      </c>
      <c r="E455" s="56">
        <v>4</v>
      </c>
      <c r="F455" s="55">
        <f>ROUND(E455*D455,2)</f>
        <v>57456</v>
      </c>
      <c r="G455" s="54">
        <f>VLOOKUP(B455,$B$2:$G$90,6,FALSE)</f>
        <v>550</v>
      </c>
      <c r="H455" t="s">
        <v>254</v>
      </c>
    </row>
    <row r="456" spans="1:8" x14ac:dyDescent="0.25">
      <c r="A456" s="58" t="s">
        <v>155</v>
      </c>
      <c r="B456" s="54">
        <v>5010530</v>
      </c>
      <c r="C456" s="54" t="s">
        <v>91</v>
      </c>
      <c r="D456" s="57">
        <f>VLOOKUP(B456,$B$2:$D$90,3,FALSE)</f>
        <v>23352</v>
      </c>
      <c r="E456" s="56">
        <v>2</v>
      </c>
      <c r="F456" s="55">
        <f>ROUND(E456*D456,2)</f>
        <v>46704</v>
      </c>
      <c r="G456" s="54">
        <f>VLOOKUP(B456,$B$2:$G$90,6,FALSE)</f>
        <v>480</v>
      </c>
    </row>
    <row r="457" spans="1:8" x14ac:dyDescent="0.25">
      <c r="A457" s="58" t="s">
        <v>155</v>
      </c>
      <c r="B457" s="54">
        <v>5008283</v>
      </c>
      <c r="C457" s="54" t="s">
        <v>253</v>
      </c>
      <c r="D457" s="57">
        <f>VLOOKUP(B457,$B$2:$D$90,3,FALSE)</f>
        <v>133</v>
      </c>
      <c r="E457" s="56">
        <v>1</v>
      </c>
      <c r="F457" s="55">
        <f>ROUND(E457*D457,2)</f>
        <v>133</v>
      </c>
      <c r="G457" s="54">
        <f>VLOOKUP(B457,$B$2:$G$90,6,FALSE)</f>
        <v>250</v>
      </c>
      <c r="H457" t="s">
        <v>252</v>
      </c>
    </row>
    <row r="458" spans="1:8" x14ac:dyDescent="0.25">
      <c r="A458" s="58" t="s">
        <v>155</v>
      </c>
      <c r="B458" s="54">
        <v>5008283</v>
      </c>
      <c r="C458" s="54" t="s">
        <v>253</v>
      </c>
      <c r="D458" s="57">
        <f>VLOOKUP(B458,$B$2:$D$90,3,FALSE)</f>
        <v>133</v>
      </c>
      <c r="E458" s="56">
        <v>1</v>
      </c>
      <c r="F458" s="55">
        <f>ROUND(E458*D458,2)</f>
        <v>133</v>
      </c>
      <c r="G458" s="54">
        <f>VLOOKUP(B458,$B$2:$G$90,6,FALSE)</f>
        <v>250</v>
      </c>
      <c r="H458" t="s">
        <v>267</v>
      </c>
    </row>
    <row r="459" spans="1:8" x14ac:dyDescent="0.25">
      <c r="A459" s="58" t="s">
        <v>155</v>
      </c>
      <c r="B459" s="54">
        <v>5008285</v>
      </c>
      <c r="C459" s="54" t="s">
        <v>266</v>
      </c>
      <c r="D459" s="57">
        <f>VLOOKUP(B459,$B$2:$D$90,3,FALSE)</f>
        <v>199</v>
      </c>
      <c r="E459" s="56">
        <v>6</v>
      </c>
      <c r="F459" s="55">
        <f>ROUND(E459*D459,2)</f>
        <v>1194</v>
      </c>
      <c r="G459" s="54">
        <f>VLOOKUP(B459,$B$2:$G$90,6,FALSE)</f>
        <v>270</v>
      </c>
      <c r="H459" t="s">
        <v>265</v>
      </c>
    </row>
    <row r="460" spans="1:8" x14ac:dyDescent="0.25">
      <c r="A460" s="58" t="s">
        <v>155</v>
      </c>
      <c r="B460" s="54">
        <v>5010334</v>
      </c>
      <c r="C460" s="54" t="s">
        <v>264</v>
      </c>
      <c r="D460" s="57">
        <f>VLOOKUP(B460,$B$2:$D$90,3,FALSE)</f>
        <v>7468</v>
      </c>
      <c r="E460" s="56">
        <v>2</v>
      </c>
      <c r="F460" s="55">
        <f>ROUND(E460*D460,2)</f>
        <v>14936</v>
      </c>
      <c r="G460" s="54">
        <f>VLOOKUP(B460,$B$2:$G$90,6,FALSE)</f>
        <v>360</v>
      </c>
      <c r="H460" t="s">
        <v>263</v>
      </c>
    </row>
    <row r="461" spans="1:8" x14ac:dyDescent="0.25">
      <c r="A461" s="58" t="s">
        <v>149</v>
      </c>
      <c r="B461" s="54">
        <v>5008287</v>
      </c>
      <c r="C461" s="54" t="s">
        <v>260</v>
      </c>
      <c r="D461" s="57">
        <f>VLOOKUP(B461,$B$2:$D$90,3,FALSE)</f>
        <v>100</v>
      </c>
      <c r="E461" s="56">
        <v>3</v>
      </c>
      <c r="F461" s="55">
        <f>ROUND(E461*D461,2)</f>
        <v>300</v>
      </c>
      <c r="G461" s="54">
        <f>VLOOKUP(B461,$B$2:$G$90,6,FALSE)</f>
        <v>290</v>
      </c>
      <c r="H461" t="s">
        <v>262</v>
      </c>
    </row>
    <row r="462" spans="1:8" x14ac:dyDescent="0.25">
      <c r="A462" s="58" t="s">
        <v>149</v>
      </c>
      <c r="B462" s="54">
        <v>5008287</v>
      </c>
      <c r="C462" s="54" t="s">
        <v>260</v>
      </c>
      <c r="D462" s="57">
        <f>VLOOKUP(B462,$B$2:$D$90,3,FALSE)</f>
        <v>100</v>
      </c>
      <c r="E462" s="56">
        <v>7</v>
      </c>
      <c r="F462" s="55">
        <f>ROUND(E462*D462,2)</f>
        <v>700</v>
      </c>
      <c r="G462" s="54">
        <f>VLOOKUP(B462,$B$2:$G$90,6,FALSE)</f>
        <v>290</v>
      </c>
      <c r="H462" t="s">
        <v>261</v>
      </c>
    </row>
    <row r="463" spans="1:8" x14ac:dyDescent="0.25">
      <c r="A463" s="58" t="s">
        <v>149</v>
      </c>
      <c r="B463" s="54">
        <v>5008287</v>
      </c>
      <c r="C463" s="54" t="s">
        <v>260</v>
      </c>
      <c r="D463" s="57">
        <f>VLOOKUP(B463,$B$2:$D$90,3,FALSE)</f>
        <v>100</v>
      </c>
      <c r="E463" s="56">
        <v>2</v>
      </c>
      <c r="F463" s="55">
        <f>ROUND(E463*D463,2)</f>
        <v>200</v>
      </c>
      <c r="G463" s="54">
        <f>VLOOKUP(B463,$B$2:$G$90,6,FALSE)</f>
        <v>290</v>
      </c>
      <c r="H463" t="s">
        <v>259</v>
      </c>
    </row>
    <row r="464" spans="1:8" x14ac:dyDescent="0.25">
      <c r="A464" s="58" t="s">
        <v>149</v>
      </c>
      <c r="B464" s="54">
        <v>5008283</v>
      </c>
      <c r="C464" s="54" t="s">
        <v>253</v>
      </c>
      <c r="D464" s="57">
        <f>VLOOKUP(B464,$B$2:$D$90,3,FALSE)</f>
        <v>133</v>
      </c>
      <c r="E464" s="56">
        <v>2</v>
      </c>
      <c r="F464" s="55">
        <f>ROUND(E464*D464,2)</f>
        <v>266</v>
      </c>
      <c r="G464" s="54">
        <f>VLOOKUP(B464,$B$2:$G$90,6,FALSE)</f>
        <v>250</v>
      </c>
      <c r="H464" t="s">
        <v>258</v>
      </c>
    </row>
    <row r="465" spans="1:8" x14ac:dyDescent="0.25">
      <c r="A465" s="58" t="s">
        <v>149</v>
      </c>
      <c r="B465" s="54">
        <v>5013985</v>
      </c>
      <c r="C465" s="54" t="s">
        <v>257</v>
      </c>
      <c r="D465" s="57">
        <f>VLOOKUP(B465,$B$2:$D$90,3,FALSE)</f>
        <v>2607</v>
      </c>
      <c r="E465" s="56">
        <v>1</v>
      </c>
      <c r="F465" s="55">
        <f>ROUND(E465*D465,2)</f>
        <v>2607</v>
      </c>
      <c r="G465" s="54">
        <f>VLOOKUP(B465,$B$2:$G$90,6,FALSE)</f>
        <v>730</v>
      </c>
      <c r="H465" t="s">
        <v>256</v>
      </c>
    </row>
    <row r="466" spans="1:8" x14ac:dyDescent="0.25">
      <c r="A466" s="58" t="s">
        <v>149</v>
      </c>
      <c r="B466" s="54">
        <v>5010550</v>
      </c>
      <c r="C466" s="54" t="s">
        <v>255</v>
      </c>
      <c r="D466" s="57">
        <f>VLOOKUP(B466,$B$2:$D$90,3,FALSE)</f>
        <v>14364</v>
      </c>
      <c r="E466" s="56">
        <v>8</v>
      </c>
      <c r="F466" s="55">
        <f>ROUND(E466*D466,2)</f>
        <v>114912</v>
      </c>
      <c r="G466" s="54">
        <f>VLOOKUP(B466,$B$2:$G$90,6,FALSE)</f>
        <v>550</v>
      </c>
      <c r="H466" t="s">
        <v>254</v>
      </c>
    </row>
    <row r="467" spans="1:8" x14ac:dyDescent="0.25">
      <c r="A467" s="58" t="s">
        <v>149</v>
      </c>
      <c r="B467" s="54">
        <v>5010530</v>
      </c>
      <c r="C467" s="54" t="s">
        <v>91</v>
      </c>
      <c r="D467" s="57">
        <f>VLOOKUP(B467,$B$2:$D$90,3,FALSE)</f>
        <v>23352</v>
      </c>
      <c r="E467" s="56">
        <v>2</v>
      </c>
      <c r="F467" s="55">
        <f>ROUND(E467*D467,2)</f>
        <v>46704</v>
      </c>
      <c r="G467" s="54">
        <f>VLOOKUP(B467,$B$2:$G$90,6,FALSE)</f>
        <v>480</v>
      </c>
    </row>
    <row r="468" spans="1:8" x14ac:dyDescent="0.25">
      <c r="A468" s="58" t="s">
        <v>149</v>
      </c>
      <c r="B468" s="54">
        <v>5008283</v>
      </c>
      <c r="C468" s="54" t="s">
        <v>253</v>
      </c>
      <c r="D468" s="57">
        <f>VLOOKUP(B468,$B$2:$D$90,3,FALSE)</f>
        <v>133</v>
      </c>
      <c r="E468" s="56">
        <v>1</v>
      </c>
      <c r="F468" s="55">
        <f>ROUND(E468*D468,2)</f>
        <v>133</v>
      </c>
      <c r="G468" s="54">
        <f>VLOOKUP(B468,$B$2:$G$90,6,FALSE)</f>
        <v>250</v>
      </c>
      <c r="H468" t="s">
        <v>252</v>
      </c>
    </row>
    <row r="469" spans="1:8" x14ac:dyDescent="0.25">
      <c r="A469" s="58" t="s">
        <v>149</v>
      </c>
      <c r="B469" s="54">
        <v>5008283</v>
      </c>
      <c r="C469" s="54" t="s">
        <v>253</v>
      </c>
      <c r="D469" s="57">
        <f>VLOOKUP(B469,$B$2:$D$90,3,FALSE)</f>
        <v>133</v>
      </c>
      <c r="E469" s="56">
        <v>1</v>
      </c>
      <c r="F469" s="55">
        <f>ROUND(E469*D469,2)</f>
        <v>133</v>
      </c>
      <c r="G469" s="54">
        <f>VLOOKUP(B469,$B$2:$G$90,6,FALSE)</f>
        <v>250</v>
      </c>
      <c r="H469" t="s">
        <v>267</v>
      </c>
    </row>
    <row r="470" spans="1:8" x14ac:dyDescent="0.25">
      <c r="A470" s="58" t="s">
        <v>149</v>
      </c>
      <c r="B470" s="54">
        <v>5008285</v>
      </c>
      <c r="C470" s="54" t="s">
        <v>266</v>
      </c>
      <c r="D470" s="57">
        <f>VLOOKUP(B470,$B$2:$D$90,3,FALSE)</f>
        <v>199</v>
      </c>
      <c r="E470" s="56">
        <v>6</v>
      </c>
      <c r="F470" s="55">
        <f>ROUND(E470*D470,2)</f>
        <v>1194</v>
      </c>
      <c r="G470" s="54">
        <f>VLOOKUP(B470,$B$2:$G$90,6,FALSE)</f>
        <v>270</v>
      </c>
      <c r="H470" t="s">
        <v>265</v>
      </c>
    </row>
    <row r="471" spans="1:8" x14ac:dyDescent="0.25">
      <c r="A471" s="58" t="s">
        <v>149</v>
      </c>
      <c r="B471" s="54">
        <v>5010334</v>
      </c>
      <c r="C471" s="54" t="s">
        <v>264</v>
      </c>
      <c r="D471" s="57">
        <f>VLOOKUP(B471,$B$2:$D$90,3,FALSE)</f>
        <v>7468</v>
      </c>
      <c r="E471" s="56">
        <v>2</v>
      </c>
      <c r="F471" s="55">
        <f>ROUND(E471*D471,2)</f>
        <v>14936</v>
      </c>
      <c r="G471" s="54">
        <f>VLOOKUP(B471,$B$2:$G$90,6,FALSE)</f>
        <v>360</v>
      </c>
      <c r="H471" t="s">
        <v>263</v>
      </c>
    </row>
    <row r="472" spans="1:8" x14ac:dyDescent="0.25">
      <c r="A472" s="58" t="s">
        <v>147</v>
      </c>
      <c r="B472" s="54">
        <v>5008287</v>
      </c>
      <c r="C472" s="54" t="s">
        <v>260</v>
      </c>
      <c r="D472" s="57">
        <f>VLOOKUP(B472,$B$2:$D$90,3,FALSE)</f>
        <v>100</v>
      </c>
      <c r="E472" s="56">
        <v>7</v>
      </c>
      <c r="F472" s="55">
        <f>ROUND(E472*D472,2)</f>
        <v>700</v>
      </c>
      <c r="G472" s="54">
        <f>VLOOKUP(B472,$B$2:$G$90,6,FALSE)</f>
        <v>290</v>
      </c>
      <c r="H472" t="s">
        <v>262</v>
      </c>
    </row>
    <row r="473" spans="1:8" x14ac:dyDescent="0.25">
      <c r="A473" s="58" t="s">
        <v>147</v>
      </c>
      <c r="B473" s="54">
        <v>5008287</v>
      </c>
      <c r="C473" s="54" t="s">
        <v>260</v>
      </c>
      <c r="D473" s="57">
        <f>VLOOKUP(B473,$B$2:$D$90,3,FALSE)</f>
        <v>100</v>
      </c>
      <c r="E473" s="56">
        <v>4</v>
      </c>
      <c r="F473" s="55">
        <f>ROUND(E473*D473,2)</f>
        <v>400</v>
      </c>
      <c r="G473" s="54">
        <f>VLOOKUP(B473,$B$2:$G$90,6,FALSE)</f>
        <v>290</v>
      </c>
      <c r="H473" t="s">
        <v>261</v>
      </c>
    </row>
    <row r="474" spans="1:8" x14ac:dyDescent="0.25">
      <c r="A474" s="58" t="s">
        <v>147</v>
      </c>
      <c r="B474" s="54">
        <v>5008287</v>
      </c>
      <c r="C474" s="54" t="s">
        <v>260</v>
      </c>
      <c r="D474" s="57">
        <f>VLOOKUP(B474,$B$2:$D$90,3,FALSE)</f>
        <v>100</v>
      </c>
      <c r="E474" s="56">
        <v>1</v>
      </c>
      <c r="F474" s="55">
        <f>ROUND(E474*D474,2)</f>
        <v>100</v>
      </c>
      <c r="G474" s="54">
        <f>VLOOKUP(B474,$B$2:$G$90,6,FALSE)</f>
        <v>290</v>
      </c>
      <c r="H474" t="s">
        <v>259</v>
      </c>
    </row>
    <row r="475" spans="1:8" x14ac:dyDescent="0.25">
      <c r="A475" s="58" t="s">
        <v>147</v>
      </c>
      <c r="B475" s="54">
        <v>5008283</v>
      </c>
      <c r="C475" s="54" t="s">
        <v>253</v>
      </c>
      <c r="D475" s="57">
        <f>VLOOKUP(B475,$B$2:$D$90,3,FALSE)</f>
        <v>133</v>
      </c>
      <c r="E475" s="56">
        <v>1</v>
      </c>
      <c r="F475" s="55">
        <f>ROUND(E475*D475,2)</f>
        <v>133</v>
      </c>
      <c r="G475" s="54">
        <f>VLOOKUP(B475,$B$2:$G$90,6,FALSE)</f>
        <v>250</v>
      </c>
      <c r="H475" t="s">
        <v>258</v>
      </c>
    </row>
    <row r="476" spans="1:8" x14ac:dyDescent="0.25">
      <c r="A476" s="58" t="s">
        <v>147</v>
      </c>
      <c r="B476" s="54">
        <v>5013985</v>
      </c>
      <c r="C476" s="54" t="s">
        <v>257</v>
      </c>
      <c r="D476" s="57">
        <f>VLOOKUP(B476,$B$2:$D$90,3,FALSE)</f>
        <v>2607</v>
      </c>
      <c r="E476" s="56">
        <v>1</v>
      </c>
      <c r="F476" s="55">
        <f>ROUND(E476*D476,2)</f>
        <v>2607</v>
      </c>
      <c r="G476" s="54">
        <f>VLOOKUP(B476,$B$2:$G$90,6,FALSE)</f>
        <v>730</v>
      </c>
      <c r="H476" t="s">
        <v>256</v>
      </c>
    </row>
    <row r="477" spans="1:8" x14ac:dyDescent="0.25">
      <c r="A477" s="58" t="s">
        <v>147</v>
      </c>
      <c r="B477" s="54">
        <v>5010550</v>
      </c>
      <c r="C477" s="54" t="s">
        <v>255</v>
      </c>
      <c r="D477" s="57">
        <f>VLOOKUP(B477,$B$2:$D$90,3,FALSE)</f>
        <v>14364</v>
      </c>
      <c r="E477" s="56">
        <v>4</v>
      </c>
      <c r="F477" s="55">
        <f>ROUND(E477*D477,2)</f>
        <v>57456</v>
      </c>
      <c r="G477" s="54">
        <f>VLOOKUP(B477,$B$2:$G$90,6,FALSE)</f>
        <v>550</v>
      </c>
      <c r="H477" t="s">
        <v>254</v>
      </c>
    </row>
    <row r="478" spans="1:8" x14ac:dyDescent="0.25">
      <c r="A478" s="58" t="s">
        <v>147</v>
      </c>
      <c r="B478" s="54">
        <v>5010530</v>
      </c>
      <c r="C478" s="54" t="s">
        <v>91</v>
      </c>
      <c r="D478" s="57">
        <f>VLOOKUP(B478,$B$2:$D$90,3,FALSE)</f>
        <v>23352</v>
      </c>
      <c r="E478" s="56">
        <v>2</v>
      </c>
      <c r="F478" s="55">
        <f>ROUND(E478*D478,2)</f>
        <v>46704</v>
      </c>
      <c r="G478" s="54">
        <f>VLOOKUP(B478,$B$2:$G$90,6,FALSE)</f>
        <v>480</v>
      </c>
    </row>
    <row r="479" spans="1:8" x14ac:dyDescent="0.25">
      <c r="A479" s="58" t="s">
        <v>147</v>
      </c>
      <c r="B479" s="54">
        <v>5008283</v>
      </c>
      <c r="C479" s="54" t="s">
        <v>253</v>
      </c>
      <c r="D479" s="57">
        <f>VLOOKUP(B479,$B$2:$D$90,3,FALSE)</f>
        <v>133</v>
      </c>
      <c r="E479" s="56">
        <v>1</v>
      </c>
      <c r="F479" s="55">
        <f>ROUND(E479*D479,2)</f>
        <v>133</v>
      </c>
      <c r="G479" s="54">
        <f>VLOOKUP(B479,$B$2:$G$90,6,FALSE)</f>
        <v>250</v>
      </c>
      <c r="H479" t="s">
        <v>252</v>
      </c>
    </row>
    <row r="480" spans="1:8" x14ac:dyDescent="0.25">
      <c r="A480" s="58" t="s">
        <v>147</v>
      </c>
      <c r="B480" s="54">
        <v>5008283</v>
      </c>
      <c r="C480" s="54" t="s">
        <v>253</v>
      </c>
      <c r="D480" s="57">
        <f>VLOOKUP(B480,$B$2:$D$90,3,FALSE)</f>
        <v>133</v>
      </c>
      <c r="E480" s="56">
        <v>1</v>
      </c>
      <c r="F480" s="55">
        <f>ROUND(E480*D480,2)</f>
        <v>133</v>
      </c>
      <c r="G480" s="54">
        <f>VLOOKUP(B480,$B$2:$G$90,6,FALSE)</f>
        <v>250</v>
      </c>
      <c r="H480" t="s">
        <v>267</v>
      </c>
    </row>
    <row r="481" spans="1:8" x14ac:dyDescent="0.25">
      <c r="A481" s="58" t="s">
        <v>147</v>
      </c>
      <c r="B481" s="54">
        <v>5008285</v>
      </c>
      <c r="C481" s="54" t="s">
        <v>266</v>
      </c>
      <c r="D481" s="57">
        <f>VLOOKUP(B481,$B$2:$D$90,3,FALSE)</f>
        <v>199</v>
      </c>
      <c r="E481" s="56">
        <v>6</v>
      </c>
      <c r="F481" s="55">
        <f>ROUND(E481*D481,2)</f>
        <v>1194</v>
      </c>
      <c r="G481" s="54">
        <f>VLOOKUP(B481,$B$2:$G$90,6,FALSE)</f>
        <v>270</v>
      </c>
      <c r="H481" t="s">
        <v>265</v>
      </c>
    </row>
    <row r="482" spans="1:8" x14ac:dyDescent="0.25">
      <c r="A482" s="58" t="s">
        <v>147</v>
      </c>
      <c r="B482" s="54">
        <v>5010334</v>
      </c>
      <c r="C482" s="54" t="s">
        <v>264</v>
      </c>
      <c r="D482" s="57">
        <f>VLOOKUP(B482,$B$2:$D$90,3,FALSE)</f>
        <v>7468</v>
      </c>
      <c r="E482" s="56">
        <v>2</v>
      </c>
      <c r="F482" s="55">
        <f>ROUND(E482*D482,2)</f>
        <v>14936</v>
      </c>
      <c r="G482" s="54">
        <f>VLOOKUP(B482,$B$2:$G$90,6,FALSE)</f>
        <v>360</v>
      </c>
      <c r="H482" t="s">
        <v>263</v>
      </c>
    </row>
    <row r="483" spans="1:8" x14ac:dyDescent="0.25">
      <c r="A483" s="58" t="s">
        <v>153</v>
      </c>
      <c r="B483" s="54">
        <v>5008287</v>
      </c>
      <c r="C483" s="54" t="s">
        <v>260</v>
      </c>
      <c r="D483" s="57">
        <f>VLOOKUP(B483,$B$2:$D$90,3,FALSE)</f>
        <v>100</v>
      </c>
      <c r="E483" s="56">
        <v>5</v>
      </c>
      <c r="F483" s="55">
        <f>ROUND(E483*D483,2)</f>
        <v>500</v>
      </c>
      <c r="G483" s="54">
        <f>VLOOKUP(B483,$B$2:$G$90,6,FALSE)</f>
        <v>290</v>
      </c>
      <c r="H483" t="s">
        <v>262</v>
      </c>
    </row>
    <row r="484" spans="1:8" x14ac:dyDescent="0.25">
      <c r="A484" s="58" t="s">
        <v>153</v>
      </c>
      <c r="B484" s="54">
        <v>5008287</v>
      </c>
      <c r="C484" s="54" t="s">
        <v>260</v>
      </c>
      <c r="D484" s="57">
        <f>VLOOKUP(B484,$B$2:$D$90,3,FALSE)</f>
        <v>100</v>
      </c>
      <c r="E484" s="56">
        <v>7</v>
      </c>
      <c r="F484" s="55">
        <f>ROUND(E484*D484,2)</f>
        <v>700</v>
      </c>
      <c r="G484" s="54">
        <f>VLOOKUP(B484,$B$2:$G$90,6,FALSE)</f>
        <v>290</v>
      </c>
      <c r="H484" t="s">
        <v>261</v>
      </c>
    </row>
    <row r="485" spans="1:8" x14ac:dyDescent="0.25">
      <c r="A485" s="58" t="s">
        <v>153</v>
      </c>
      <c r="B485" s="54">
        <v>5008287</v>
      </c>
      <c r="C485" s="54" t="s">
        <v>260</v>
      </c>
      <c r="D485" s="57">
        <f>VLOOKUP(B485,$B$2:$D$90,3,FALSE)</f>
        <v>100</v>
      </c>
      <c r="E485" s="56">
        <v>4</v>
      </c>
      <c r="F485" s="55">
        <f>ROUND(E485*D485,2)</f>
        <v>400</v>
      </c>
      <c r="G485" s="54">
        <f>VLOOKUP(B485,$B$2:$G$90,6,FALSE)</f>
        <v>290</v>
      </c>
      <c r="H485" t="s">
        <v>259</v>
      </c>
    </row>
    <row r="486" spans="1:8" x14ac:dyDescent="0.25">
      <c r="A486" s="58" t="s">
        <v>153</v>
      </c>
      <c r="B486" s="54">
        <v>5008283</v>
      </c>
      <c r="C486" s="54" t="s">
        <v>253</v>
      </c>
      <c r="D486" s="57">
        <f>VLOOKUP(B486,$B$2:$D$90,3,FALSE)</f>
        <v>133</v>
      </c>
      <c r="E486" s="56">
        <v>2</v>
      </c>
      <c r="F486" s="55">
        <f>ROUND(E486*D486,2)</f>
        <v>266</v>
      </c>
      <c r="G486" s="54">
        <f>VLOOKUP(B486,$B$2:$G$90,6,FALSE)</f>
        <v>250</v>
      </c>
      <c r="H486" t="s">
        <v>258</v>
      </c>
    </row>
    <row r="487" spans="1:8" x14ac:dyDescent="0.25">
      <c r="A487" s="58" t="s">
        <v>153</v>
      </c>
      <c r="B487" s="54">
        <v>5013985</v>
      </c>
      <c r="C487" s="54" t="s">
        <v>257</v>
      </c>
      <c r="D487" s="57">
        <f>VLOOKUP(B487,$B$2:$D$90,3,FALSE)</f>
        <v>2607</v>
      </c>
      <c r="E487" s="56">
        <v>1</v>
      </c>
      <c r="F487" s="55">
        <f>ROUND(E487*D487,2)</f>
        <v>2607</v>
      </c>
      <c r="G487" s="54">
        <f>VLOOKUP(B487,$B$2:$G$90,6,FALSE)</f>
        <v>730</v>
      </c>
      <c r="H487" t="s">
        <v>256</v>
      </c>
    </row>
    <row r="488" spans="1:8" x14ac:dyDescent="0.25">
      <c r="A488" s="58" t="s">
        <v>153</v>
      </c>
      <c r="B488" s="54">
        <v>5010550</v>
      </c>
      <c r="C488" s="54" t="s">
        <v>255</v>
      </c>
      <c r="D488" s="57">
        <f>VLOOKUP(B488,$B$2:$D$90,3,FALSE)</f>
        <v>14364</v>
      </c>
      <c r="E488" s="56">
        <v>8</v>
      </c>
      <c r="F488" s="55">
        <f>ROUND(E488*D488,2)</f>
        <v>114912</v>
      </c>
      <c r="G488" s="54">
        <f>VLOOKUP(B488,$B$2:$G$90,6,FALSE)</f>
        <v>550</v>
      </c>
      <c r="H488" t="s">
        <v>254</v>
      </c>
    </row>
    <row r="489" spans="1:8" x14ac:dyDescent="0.25">
      <c r="A489" s="58" t="s">
        <v>153</v>
      </c>
      <c r="B489" s="54">
        <v>5010530</v>
      </c>
      <c r="C489" s="54" t="s">
        <v>91</v>
      </c>
      <c r="D489" s="57">
        <f>VLOOKUP(B489,$B$2:$D$90,3,FALSE)</f>
        <v>23352</v>
      </c>
      <c r="E489" s="56">
        <v>2</v>
      </c>
      <c r="F489" s="55">
        <f>ROUND(E489*D489,2)</f>
        <v>46704</v>
      </c>
      <c r="G489" s="54">
        <f>VLOOKUP(B489,$B$2:$G$90,6,FALSE)</f>
        <v>480</v>
      </c>
    </row>
    <row r="490" spans="1:8" x14ac:dyDescent="0.25">
      <c r="A490" s="58" t="s">
        <v>153</v>
      </c>
      <c r="B490" s="54">
        <v>5008283</v>
      </c>
      <c r="C490" s="54" t="s">
        <v>253</v>
      </c>
      <c r="D490" s="57">
        <f>VLOOKUP(B490,$B$2:$D$90,3,FALSE)</f>
        <v>133</v>
      </c>
      <c r="E490" s="56">
        <v>1</v>
      </c>
      <c r="F490" s="55">
        <f>ROUND(E490*D490,2)</f>
        <v>133</v>
      </c>
      <c r="G490" s="54">
        <f>VLOOKUP(B490,$B$2:$G$90,6,FALSE)</f>
        <v>250</v>
      </c>
      <c r="H490" t="s">
        <v>252</v>
      </c>
    </row>
    <row r="491" spans="1:8" x14ac:dyDescent="0.25">
      <c r="A491" s="58" t="s">
        <v>153</v>
      </c>
      <c r="B491" s="54">
        <v>5007936</v>
      </c>
      <c r="C491" s="54" t="s">
        <v>251</v>
      </c>
      <c r="D491" s="57">
        <f>VLOOKUP(B491,$B$2:$D$90,3,FALSE)</f>
        <v>666</v>
      </c>
      <c r="E491" s="56">
        <v>50</v>
      </c>
      <c r="F491" s="55">
        <f>ROUND(E491*D491,2)</f>
        <v>33300</v>
      </c>
      <c r="G491" s="54">
        <f>VLOOKUP(B491,$B$2:$G$90,6,FALSE)</f>
        <v>150</v>
      </c>
      <c r="H491" t="s">
        <v>250</v>
      </c>
    </row>
    <row r="492" spans="1:8" x14ac:dyDescent="0.25">
      <c r="A492" s="58" t="s">
        <v>151</v>
      </c>
      <c r="B492" s="54">
        <v>5008287</v>
      </c>
      <c r="C492" s="54" t="s">
        <v>260</v>
      </c>
      <c r="D492" s="57">
        <f>VLOOKUP(B492,$B$2:$D$90,3,FALSE)</f>
        <v>100</v>
      </c>
      <c r="E492" s="56">
        <v>6</v>
      </c>
      <c r="F492" s="55">
        <f>ROUND(E492*D492,2)</f>
        <v>600</v>
      </c>
      <c r="G492" s="54">
        <f>VLOOKUP(B492,$B$2:$G$90,6,FALSE)</f>
        <v>290</v>
      </c>
      <c r="H492" t="s">
        <v>262</v>
      </c>
    </row>
    <row r="493" spans="1:8" x14ac:dyDescent="0.25">
      <c r="A493" s="58" t="s">
        <v>151</v>
      </c>
      <c r="B493" s="54">
        <v>5008287</v>
      </c>
      <c r="C493" s="54" t="s">
        <v>260</v>
      </c>
      <c r="D493" s="57">
        <f>VLOOKUP(B493,$B$2:$D$90,3,FALSE)</f>
        <v>100</v>
      </c>
      <c r="E493" s="56">
        <v>4</v>
      </c>
      <c r="F493" s="55">
        <f>ROUND(E493*D493,2)</f>
        <v>400</v>
      </c>
      <c r="G493" s="54">
        <f>VLOOKUP(B493,$B$2:$G$90,6,FALSE)</f>
        <v>290</v>
      </c>
      <c r="H493" t="s">
        <v>261</v>
      </c>
    </row>
    <row r="494" spans="1:8" x14ac:dyDescent="0.25">
      <c r="A494" s="58" t="s">
        <v>151</v>
      </c>
      <c r="B494" s="54">
        <v>5008287</v>
      </c>
      <c r="C494" s="54" t="s">
        <v>260</v>
      </c>
      <c r="D494" s="57">
        <f>VLOOKUP(B494,$B$2:$D$90,3,FALSE)</f>
        <v>100</v>
      </c>
      <c r="E494" s="56">
        <v>2</v>
      </c>
      <c r="F494" s="55">
        <f>ROUND(E494*D494,2)</f>
        <v>200</v>
      </c>
      <c r="G494" s="54">
        <f>VLOOKUP(B494,$B$2:$G$90,6,FALSE)</f>
        <v>290</v>
      </c>
      <c r="H494" t="s">
        <v>259</v>
      </c>
    </row>
    <row r="495" spans="1:8" x14ac:dyDescent="0.25">
      <c r="A495" s="58" t="s">
        <v>151</v>
      </c>
      <c r="B495" s="54">
        <v>5008283</v>
      </c>
      <c r="C495" s="54" t="s">
        <v>253</v>
      </c>
      <c r="D495" s="57">
        <f>VLOOKUP(B495,$B$2:$D$90,3,FALSE)</f>
        <v>133</v>
      </c>
      <c r="E495" s="56">
        <v>1</v>
      </c>
      <c r="F495" s="55">
        <f>ROUND(E495*D495,2)</f>
        <v>133</v>
      </c>
      <c r="G495" s="54">
        <f>VLOOKUP(B495,$B$2:$G$90,6,FALSE)</f>
        <v>250</v>
      </c>
      <c r="H495" t="s">
        <v>258</v>
      </c>
    </row>
    <row r="496" spans="1:8" x14ac:dyDescent="0.25">
      <c r="A496" s="58" t="s">
        <v>151</v>
      </c>
      <c r="B496" s="54">
        <v>5013985</v>
      </c>
      <c r="C496" s="54" t="s">
        <v>257</v>
      </c>
      <c r="D496" s="57">
        <f>VLOOKUP(B496,$B$2:$D$90,3,FALSE)</f>
        <v>2607</v>
      </c>
      <c r="E496" s="56">
        <v>1</v>
      </c>
      <c r="F496" s="55">
        <f>ROUND(E496*D496,2)</f>
        <v>2607</v>
      </c>
      <c r="G496" s="54">
        <f>VLOOKUP(B496,$B$2:$G$90,6,FALSE)</f>
        <v>730</v>
      </c>
      <c r="H496" t="s">
        <v>256</v>
      </c>
    </row>
    <row r="497" spans="1:8" x14ac:dyDescent="0.25">
      <c r="A497" s="58" t="s">
        <v>151</v>
      </c>
      <c r="B497" s="54">
        <v>5010550</v>
      </c>
      <c r="C497" s="54" t="s">
        <v>255</v>
      </c>
      <c r="D497" s="57">
        <f>VLOOKUP(B497,$B$2:$D$90,3,FALSE)</f>
        <v>14364</v>
      </c>
      <c r="E497" s="56">
        <v>4</v>
      </c>
      <c r="F497" s="55">
        <f>ROUND(E497*D497,2)</f>
        <v>57456</v>
      </c>
      <c r="G497" s="54">
        <f>VLOOKUP(B497,$B$2:$G$90,6,FALSE)</f>
        <v>550</v>
      </c>
      <c r="H497" t="s">
        <v>254</v>
      </c>
    </row>
    <row r="498" spans="1:8" x14ac:dyDescent="0.25">
      <c r="A498" s="58" t="s">
        <v>151</v>
      </c>
      <c r="B498" s="54">
        <v>5010530</v>
      </c>
      <c r="C498" s="54" t="s">
        <v>91</v>
      </c>
      <c r="D498" s="57">
        <f>VLOOKUP(B498,$B$2:$D$90,3,FALSE)</f>
        <v>23352</v>
      </c>
      <c r="E498" s="56">
        <v>2</v>
      </c>
      <c r="F498" s="55">
        <f>ROUND(E498*D498,2)</f>
        <v>46704</v>
      </c>
      <c r="G498" s="54">
        <f>VLOOKUP(B498,$B$2:$G$90,6,FALSE)</f>
        <v>480</v>
      </c>
    </row>
    <row r="499" spans="1:8" x14ac:dyDescent="0.25">
      <c r="A499" s="58" t="s">
        <v>151</v>
      </c>
      <c r="B499" s="54">
        <v>5008283</v>
      </c>
      <c r="C499" s="54" t="s">
        <v>253</v>
      </c>
      <c r="D499" s="57">
        <f>VLOOKUP(B499,$B$2:$D$90,3,FALSE)</f>
        <v>133</v>
      </c>
      <c r="E499" s="56">
        <v>1</v>
      </c>
      <c r="F499" s="55">
        <f>ROUND(E499*D499,2)</f>
        <v>133</v>
      </c>
      <c r="G499" s="54">
        <f>VLOOKUP(B499,$B$2:$G$90,6,FALSE)</f>
        <v>250</v>
      </c>
      <c r="H499" t="s">
        <v>252</v>
      </c>
    </row>
    <row r="500" spans="1:8" x14ac:dyDescent="0.25">
      <c r="A500" s="58" t="s">
        <v>151</v>
      </c>
      <c r="B500" s="54">
        <v>5007936</v>
      </c>
      <c r="C500" s="54" t="s">
        <v>251</v>
      </c>
      <c r="D500" s="57">
        <f>VLOOKUP(B500,$B$2:$D$90,3,FALSE)</f>
        <v>666</v>
      </c>
      <c r="E500" s="56">
        <v>50</v>
      </c>
      <c r="F500" s="55">
        <f>ROUND(E500*D500,2)</f>
        <v>33300</v>
      </c>
      <c r="G500" s="54">
        <f>VLOOKUP(B500,$B$2:$G$90,6,FALSE)</f>
        <v>150</v>
      </c>
      <c r="H500" t="s">
        <v>250</v>
      </c>
    </row>
    <row r="501" spans="1:8" x14ac:dyDescent="0.25">
      <c r="A501" s="58" t="s">
        <v>145</v>
      </c>
      <c r="B501" s="54">
        <v>5008287</v>
      </c>
      <c r="C501" s="54" t="s">
        <v>260</v>
      </c>
      <c r="D501" s="57">
        <f>VLOOKUP(B501,$B$2:$D$90,3,FALSE)</f>
        <v>100</v>
      </c>
      <c r="E501" s="56">
        <v>3</v>
      </c>
      <c r="F501" s="55">
        <f>ROUND(E501*D501,2)</f>
        <v>300</v>
      </c>
      <c r="G501" s="54">
        <f>VLOOKUP(B501,$B$2:$G$90,6,FALSE)</f>
        <v>290</v>
      </c>
      <c r="H501" t="s">
        <v>262</v>
      </c>
    </row>
    <row r="502" spans="1:8" x14ac:dyDescent="0.25">
      <c r="A502" s="58" t="s">
        <v>145</v>
      </c>
      <c r="B502" s="54">
        <v>5008287</v>
      </c>
      <c r="C502" s="54" t="s">
        <v>260</v>
      </c>
      <c r="D502" s="57">
        <f>VLOOKUP(B502,$B$2:$D$90,3,FALSE)</f>
        <v>100</v>
      </c>
      <c r="E502" s="56">
        <v>7</v>
      </c>
      <c r="F502" s="55">
        <f>ROUND(E502*D502,2)</f>
        <v>700</v>
      </c>
      <c r="G502" s="54">
        <f>VLOOKUP(B502,$B$2:$G$90,6,FALSE)</f>
        <v>290</v>
      </c>
      <c r="H502" t="s">
        <v>261</v>
      </c>
    </row>
    <row r="503" spans="1:8" x14ac:dyDescent="0.25">
      <c r="A503" s="58" t="s">
        <v>145</v>
      </c>
      <c r="B503" s="54">
        <v>5008287</v>
      </c>
      <c r="C503" s="54" t="s">
        <v>260</v>
      </c>
      <c r="D503" s="57">
        <f>VLOOKUP(B503,$B$2:$D$90,3,FALSE)</f>
        <v>100</v>
      </c>
      <c r="E503" s="56">
        <v>2</v>
      </c>
      <c r="F503" s="55">
        <f>ROUND(E503*D503,2)</f>
        <v>200</v>
      </c>
      <c r="G503" s="54">
        <f>VLOOKUP(B503,$B$2:$G$90,6,FALSE)</f>
        <v>290</v>
      </c>
      <c r="H503" t="s">
        <v>259</v>
      </c>
    </row>
    <row r="504" spans="1:8" x14ac:dyDescent="0.25">
      <c r="A504" s="58" t="s">
        <v>145</v>
      </c>
      <c r="B504" s="54">
        <v>5008283</v>
      </c>
      <c r="C504" s="54" t="s">
        <v>253</v>
      </c>
      <c r="D504" s="57">
        <f>VLOOKUP(B504,$B$2:$D$90,3,FALSE)</f>
        <v>133</v>
      </c>
      <c r="E504" s="56">
        <v>2</v>
      </c>
      <c r="F504" s="55">
        <f>ROUND(E504*D504,2)</f>
        <v>266</v>
      </c>
      <c r="G504" s="54">
        <f>VLOOKUP(B504,$B$2:$G$90,6,FALSE)</f>
        <v>250</v>
      </c>
      <c r="H504" t="s">
        <v>258</v>
      </c>
    </row>
    <row r="505" spans="1:8" x14ac:dyDescent="0.25">
      <c r="A505" s="58" t="s">
        <v>145</v>
      </c>
      <c r="B505" s="54">
        <v>5013985</v>
      </c>
      <c r="C505" s="54" t="s">
        <v>257</v>
      </c>
      <c r="D505" s="57">
        <f>VLOOKUP(B505,$B$2:$D$90,3,FALSE)</f>
        <v>2607</v>
      </c>
      <c r="E505" s="56">
        <v>1</v>
      </c>
      <c r="F505" s="55">
        <f>ROUND(E505*D505,2)</f>
        <v>2607</v>
      </c>
      <c r="G505" s="54">
        <f>VLOOKUP(B505,$B$2:$G$90,6,FALSE)</f>
        <v>730</v>
      </c>
      <c r="H505" t="s">
        <v>256</v>
      </c>
    </row>
    <row r="506" spans="1:8" x14ac:dyDescent="0.25">
      <c r="A506" s="58" t="s">
        <v>145</v>
      </c>
      <c r="B506" s="54">
        <v>5010550</v>
      </c>
      <c r="C506" s="54" t="s">
        <v>255</v>
      </c>
      <c r="D506" s="57">
        <f>VLOOKUP(B506,$B$2:$D$90,3,FALSE)</f>
        <v>14364</v>
      </c>
      <c r="E506" s="56">
        <v>8</v>
      </c>
      <c r="F506" s="55">
        <f>ROUND(E506*D506,2)</f>
        <v>114912</v>
      </c>
      <c r="G506" s="54">
        <f>VLOOKUP(B506,$B$2:$G$90,6,FALSE)</f>
        <v>550</v>
      </c>
      <c r="H506" t="s">
        <v>254</v>
      </c>
    </row>
    <row r="507" spans="1:8" x14ac:dyDescent="0.25">
      <c r="A507" s="58" t="s">
        <v>145</v>
      </c>
      <c r="B507" s="54">
        <v>5010530</v>
      </c>
      <c r="C507" s="54" t="s">
        <v>91</v>
      </c>
      <c r="D507" s="57">
        <f>VLOOKUP(B507,$B$2:$D$90,3,FALSE)</f>
        <v>23352</v>
      </c>
      <c r="E507" s="56">
        <v>2</v>
      </c>
      <c r="F507" s="55">
        <f>ROUND(E507*D507,2)</f>
        <v>46704</v>
      </c>
      <c r="G507" s="54">
        <f>VLOOKUP(B507,$B$2:$G$90,6,FALSE)</f>
        <v>480</v>
      </c>
    </row>
    <row r="508" spans="1:8" x14ac:dyDescent="0.25">
      <c r="A508" s="58" t="s">
        <v>145</v>
      </c>
      <c r="B508" s="54">
        <v>5008283</v>
      </c>
      <c r="C508" s="54" t="s">
        <v>253</v>
      </c>
      <c r="D508" s="57">
        <f>VLOOKUP(B508,$B$2:$D$90,3,FALSE)</f>
        <v>133</v>
      </c>
      <c r="E508" s="56">
        <v>1</v>
      </c>
      <c r="F508" s="55">
        <f>ROUND(E508*D508,2)</f>
        <v>133</v>
      </c>
      <c r="G508" s="54">
        <f>VLOOKUP(B508,$B$2:$G$90,6,FALSE)</f>
        <v>250</v>
      </c>
      <c r="H508" t="s">
        <v>252</v>
      </c>
    </row>
    <row r="509" spans="1:8" x14ac:dyDescent="0.25">
      <c r="A509" s="58" t="s">
        <v>145</v>
      </c>
      <c r="B509" s="54">
        <v>5007936</v>
      </c>
      <c r="C509" s="54" t="s">
        <v>251</v>
      </c>
      <c r="D509" s="57">
        <f>VLOOKUP(B509,$B$2:$D$90,3,FALSE)</f>
        <v>666</v>
      </c>
      <c r="E509" s="56">
        <v>50</v>
      </c>
      <c r="F509" s="55">
        <f>ROUND(E509*D509,2)</f>
        <v>33300</v>
      </c>
      <c r="G509" s="54">
        <f>VLOOKUP(B509,$B$2:$G$90,6,FALSE)</f>
        <v>150</v>
      </c>
      <c r="H509" t="s">
        <v>250</v>
      </c>
    </row>
    <row r="510" spans="1:8" x14ac:dyDescent="0.25">
      <c r="A510" s="58" t="s">
        <v>142</v>
      </c>
      <c r="B510" s="54">
        <v>5008287</v>
      </c>
      <c r="C510" s="54" t="s">
        <v>260</v>
      </c>
      <c r="D510" s="57">
        <f>VLOOKUP(B510,$B$2:$D$90,3,FALSE)</f>
        <v>100</v>
      </c>
      <c r="E510" s="56">
        <v>7</v>
      </c>
      <c r="F510" s="55">
        <f>ROUND(E510*D510,2)</f>
        <v>700</v>
      </c>
      <c r="G510" s="54">
        <f>VLOOKUP(B510,$B$2:$G$90,6,FALSE)</f>
        <v>290</v>
      </c>
      <c r="H510" t="s">
        <v>262</v>
      </c>
    </row>
    <row r="511" spans="1:8" x14ac:dyDescent="0.25">
      <c r="A511" s="58" t="s">
        <v>142</v>
      </c>
      <c r="B511" s="54">
        <v>5008287</v>
      </c>
      <c r="C511" s="54" t="s">
        <v>260</v>
      </c>
      <c r="D511" s="57">
        <f>VLOOKUP(B511,$B$2:$D$90,3,FALSE)</f>
        <v>100</v>
      </c>
      <c r="E511" s="56">
        <v>4</v>
      </c>
      <c r="F511" s="55">
        <f>ROUND(E511*D511,2)</f>
        <v>400</v>
      </c>
      <c r="G511" s="54">
        <f>VLOOKUP(B511,$B$2:$G$90,6,FALSE)</f>
        <v>290</v>
      </c>
      <c r="H511" t="s">
        <v>261</v>
      </c>
    </row>
    <row r="512" spans="1:8" x14ac:dyDescent="0.25">
      <c r="A512" s="58" t="s">
        <v>142</v>
      </c>
      <c r="B512" s="54">
        <v>5008287</v>
      </c>
      <c r="C512" s="54" t="s">
        <v>260</v>
      </c>
      <c r="D512" s="57">
        <f>VLOOKUP(B512,$B$2:$D$90,3,FALSE)</f>
        <v>100</v>
      </c>
      <c r="E512" s="56">
        <v>1</v>
      </c>
      <c r="F512" s="55">
        <f>ROUND(E512*D512,2)</f>
        <v>100</v>
      </c>
      <c r="G512" s="54">
        <f>VLOOKUP(B512,$B$2:$G$90,6,FALSE)</f>
        <v>290</v>
      </c>
      <c r="H512" t="s">
        <v>259</v>
      </c>
    </row>
    <row r="513" spans="1:8" x14ac:dyDescent="0.25">
      <c r="A513" s="58" t="s">
        <v>142</v>
      </c>
      <c r="B513" s="54">
        <v>5008283</v>
      </c>
      <c r="C513" s="54" t="s">
        <v>253</v>
      </c>
      <c r="D513" s="57">
        <f>VLOOKUP(B513,$B$2:$D$90,3,FALSE)</f>
        <v>133</v>
      </c>
      <c r="E513" s="56">
        <v>1</v>
      </c>
      <c r="F513" s="55">
        <f>ROUND(E513*D513,2)</f>
        <v>133</v>
      </c>
      <c r="G513" s="54">
        <f>VLOOKUP(B513,$B$2:$G$90,6,FALSE)</f>
        <v>250</v>
      </c>
      <c r="H513" t="s">
        <v>258</v>
      </c>
    </row>
    <row r="514" spans="1:8" x14ac:dyDescent="0.25">
      <c r="A514" s="58" t="s">
        <v>142</v>
      </c>
      <c r="B514" s="54">
        <v>5013985</v>
      </c>
      <c r="C514" s="54" t="s">
        <v>257</v>
      </c>
      <c r="D514" s="57">
        <f>VLOOKUP(B514,$B$2:$D$90,3,FALSE)</f>
        <v>2607</v>
      </c>
      <c r="E514" s="56">
        <v>1</v>
      </c>
      <c r="F514" s="55">
        <f>ROUND(E514*D514,2)</f>
        <v>2607</v>
      </c>
      <c r="G514" s="54">
        <f>VLOOKUP(B514,$B$2:$G$90,6,FALSE)</f>
        <v>730</v>
      </c>
      <c r="H514" t="s">
        <v>256</v>
      </c>
    </row>
    <row r="515" spans="1:8" x14ac:dyDescent="0.25">
      <c r="A515" s="58" t="s">
        <v>142</v>
      </c>
      <c r="B515" s="54">
        <v>5010550</v>
      </c>
      <c r="C515" s="54" t="s">
        <v>255</v>
      </c>
      <c r="D515" s="57">
        <f>VLOOKUP(B515,$B$2:$D$90,3,FALSE)</f>
        <v>14364</v>
      </c>
      <c r="E515" s="56">
        <v>4</v>
      </c>
      <c r="F515" s="55">
        <f>ROUND(E515*D515,2)</f>
        <v>57456</v>
      </c>
      <c r="G515" s="54">
        <f>VLOOKUP(B515,$B$2:$G$90,6,FALSE)</f>
        <v>550</v>
      </c>
      <c r="H515" t="s">
        <v>254</v>
      </c>
    </row>
    <row r="516" spans="1:8" x14ac:dyDescent="0.25">
      <c r="A516" s="58" t="s">
        <v>142</v>
      </c>
      <c r="B516" s="54">
        <v>5010530</v>
      </c>
      <c r="C516" s="54" t="s">
        <v>91</v>
      </c>
      <c r="D516" s="57">
        <f>VLOOKUP(B516,$B$2:$D$90,3,FALSE)</f>
        <v>23352</v>
      </c>
      <c r="E516" s="56">
        <v>2</v>
      </c>
      <c r="F516" s="55">
        <f>ROUND(E516*D516,2)</f>
        <v>46704</v>
      </c>
      <c r="G516" s="54">
        <f>VLOOKUP(B516,$B$2:$G$90,6,FALSE)</f>
        <v>480</v>
      </c>
    </row>
    <row r="517" spans="1:8" x14ac:dyDescent="0.25">
      <c r="A517" s="58" t="s">
        <v>142</v>
      </c>
      <c r="B517" s="54">
        <v>5008283</v>
      </c>
      <c r="C517" s="54" t="s">
        <v>253</v>
      </c>
      <c r="D517" s="57">
        <f>VLOOKUP(B517,$B$2:$D$90,3,FALSE)</f>
        <v>133</v>
      </c>
      <c r="E517" s="56">
        <v>1</v>
      </c>
      <c r="F517" s="55">
        <f>ROUND(E517*D517,2)</f>
        <v>133</v>
      </c>
      <c r="G517" s="54">
        <f>VLOOKUP(B517,$B$2:$G$90,6,FALSE)</f>
        <v>250</v>
      </c>
      <c r="H517" t="s">
        <v>252</v>
      </c>
    </row>
    <row r="518" spans="1:8" x14ac:dyDescent="0.25">
      <c r="A518" s="58" t="s">
        <v>142</v>
      </c>
      <c r="B518" s="54">
        <v>5007936</v>
      </c>
      <c r="C518" s="54" t="s">
        <v>251</v>
      </c>
      <c r="D518" s="57">
        <f>VLOOKUP(B518,$B$2:$D$90,3,FALSE)</f>
        <v>666</v>
      </c>
      <c r="E518" s="56">
        <v>50</v>
      </c>
      <c r="F518" s="55">
        <f>ROUND(E518*D518,2)</f>
        <v>33300</v>
      </c>
      <c r="G518" s="54">
        <f>VLOOKUP(B518,$B$2:$G$90,6,FALSE)</f>
        <v>150</v>
      </c>
      <c r="H518" t="s">
        <v>250</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FDA6-A485-4897-A031-8226C7174CB2}">
  <sheetPr codeName="Hoja12"/>
  <dimension ref="A1:DO20"/>
  <sheetViews>
    <sheetView workbookViewId="0"/>
  </sheetViews>
  <sheetFormatPr baseColWidth="10" defaultRowHeight="15" x14ac:dyDescent="0.25"/>
  <cols>
    <col min="2" max="119" width="92.42578125" customWidth="1"/>
  </cols>
  <sheetData>
    <row r="1" spans="1:119" s="1" customFormat="1" x14ac:dyDescent="0.25">
      <c r="A1" s="1" t="s">
        <v>229</v>
      </c>
      <c r="B1" s="1" t="s">
        <v>223</v>
      </c>
      <c r="C1" s="1" t="s">
        <v>221</v>
      </c>
      <c r="D1" s="1" t="s">
        <v>219</v>
      </c>
      <c r="E1" s="1" t="s">
        <v>217</v>
      </c>
      <c r="F1" s="1" t="s">
        <v>215</v>
      </c>
      <c r="G1" s="1" t="s">
        <v>213</v>
      </c>
      <c r="H1" s="1" t="s">
        <v>211</v>
      </c>
      <c r="I1" s="1" t="s">
        <v>209</v>
      </c>
      <c r="J1" s="1" t="s">
        <v>207</v>
      </c>
      <c r="K1" s="1" t="s">
        <v>197</v>
      </c>
      <c r="L1" s="1" t="s">
        <v>195</v>
      </c>
      <c r="M1" s="1" t="s">
        <v>193</v>
      </c>
      <c r="N1" s="1" t="s">
        <v>191</v>
      </c>
      <c r="O1" s="1" t="s">
        <v>189</v>
      </c>
      <c r="P1" s="1" t="s">
        <v>187</v>
      </c>
      <c r="Q1" s="1" t="s">
        <v>185</v>
      </c>
      <c r="R1" s="1" t="s">
        <v>183</v>
      </c>
      <c r="S1" s="1" t="s">
        <v>181</v>
      </c>
      <c r="T1" s="1" t="s">
        <v>179</v>
      </c>
      <c r="U1" s="1" t="s">
        <v>177</v>
      </c>
      <c r="V1" s="1" t="s">
        <v>175</v>
      </c>
      <c r="W1" s="1" t="s">
        <v>173</v>
      </c>
      <c r="X1" s="1" t="s">
        <v>171</v>
      </c>
      <c r="Y1" s="1" t="s">
        <v>644</v>
      </c>
      <c r="Z1" s="1" t="s">
        <v>643</v>
      </c>
      <c r="AA1" s="1" t="s">
        <v>642</v>
      </c>
      <c r="AB1" s="1" t="s">
        <v>641</v>
      </c>
      <c r="AC1" s="1" t="s">
        <v>640</v>
      </c>
      <c r="AD1" s="1" t="s">
        <v>639</v>
      </c>
      <c r="AE1" s="1" t="s">
        <v>638</v>
      </c>
      <c r="AF1" s="1" t="s">
        <v>637</v>
      </c>
      <c r="AG1" s="1" t="s">
        <v>636</v>
      </c>
      <c r="AH1" s="1" t="s">
        <v>635</v>
      </c>
      <c r="AI1" s="1" t="s">
        <v>634</v>
      </c>
      <c r="AJ1" s="1" t="s">
        <v>633</v>
      </c>
      <c r="AK1" s="1" t="s">
        <v>632</v>
      </c>
      <c r="AL1" s="1" t="s">
        <v>631</v>
      </c>
      <c r="AM1" s="1" t="s">
        <v>630</v>
      </c>
      <c r="AN1" s="1" t="s">
        <v>629</v>
      </c>
      <c r="AO1" s="1" t="s">
        <v>628</v>
      </c>
      <c r="AP1" s="1" t="s">
        <v>627</v>
      </c>
      <c r="AQ1" s="1" t="s">
        <v>626</v>
      </c>
      <c r="AR1" s="1" t="s">
        <v>625</v>
      </c>
      <c r="AS1" s="1" t="s">
        <v>624</v>
      </c>
      <c r="AT1" s="1" t="s">
        <v>623</v>
      </c>
      <c r="AU1" s="1" t="s">
        <v>622</v>
      </c>
      <c r="AV1" s="1" t="s">
        <v>621</v>
      </c>
      <c r="AW1" s="1" t="s">
        <v>620</v>
      </c>
      <c r="AX1" s="1" t="s">
        <v>619</v>
      </c>
      <c r="AY1" s="1" t="s">
        <v>618</v>
      </c>
      <c r="AZ1" s="1" t="s">
        <v>617</v>
      </c>
      <c r="BA1" s="1" t="s">
        <v>616</v>
      </c>
      <c r="BB1" s="1" t="s">
        <v>615</v>
      </c>
      <c r="BC1" s="1" t="s">
        <v>614</v>
      </c>
      <c r="BD1" s="1" t="s">
        <v>613</v>
      </c>
      <c r="BE1" s="1" t="s">
        <v>612</v>
      </c>
      <c r="BF1" s="1" t="s">
        <v>611</v>
      </c>
      <c r="BG1" s="1" t="s">
        <v>610</v>
      </c>
      <c r="BH1" s="1" t="s">
        <v>609</v>
      </c>
      <c r="BI1" s="1" t="s">
        <v>608</v>
      </c>
      <c r="BJ1" s="104" t="s">
        <v>607</v>
      </c>
      <c r="BK1" s="1" t="s">
        <v>606</v>
      </c>
      <c r="BL1" s="1" t="s">
        <v>605</v>
      </c>
      <c r="BM1" s="1" t="s">
        <v>604</v>
      </c>
      <c r="BN1" s="1" t="s">
        <v>603</v>
      </c>
      <c r="BO1" s="1" t="s">
        <v>602</v>
      </c>
      <c r="BP1" s="1" t="s">
        <v>601</v>
      </c>
      <c r="BQ1" s="105" t="s">
        <v>600</v>
      </c>
      <c r="BR1" s="1" t="s">
        <v>599</v>
      </c>
      <c r="BS1" s="1" t="s">
        <v>598</v>
      </c>
      <c r="BT1" s="1" t="s">
        <v>597</v>
      </c>
      <c r="BU1" s="1" t="s">
        <v>596</v>
      </c>
      <c r="BV1" s="1" t="s">
        <v>595</v>
      </c>
      <c r="BW1" s="1" t="s">
        <v>594</v>
      </c>
      <c r="BX1" s="1" t="s">
        <v>593</v>
      </c>
      <c r="BY1" s="1" t="s">
        <v>592</v>
      </c>
      <c r="BZ1" s="1" t="s">
        <v>591</v>
      </c>
      <c r="CA1" s="1" t="s">
        <v>590</v>
      </c>
      <c r="CB1" s="1" t="s">
        <v>589</v>
      </c>
      <c r="CC1" s="1" t="s">
        <v>588</v>
      </c>
      <c r="CD1" s="1" t="s">
        <v>587</v>
      </c>
      <c r="CE1" s="104" t="s">
        <v>586</v>
      </c>
      <c r="CF1" s="1" t="s">
        <v>585</v>
      </c>
      <c r="CG1" s="1" t="s">
        <v>584</v>
      </c>
      <c r="CH1" s="1" t="s">
        <v>584</v>
      </c>
      <c r="CI1" s="1" t="s">
        <v>584</v>
      </c>
      <c r="CJ1" s="1" t="s">
        <v>583</v>
      </c>
      <c r="CK1" s="1" t="s">
        <v>582</v>
      </c>
      <c r="CL1" s="1" t="s">
        <v>581</v>
      </c>
      <c r="CM1" s="1" t="s">
        <v>580</v>
      </c>
      <c r="CN1" s="1" t="s">
        <v>579</v>
      </c>
      <c r="CO1" s="1" t="s">
        <v>578</v>
      </c>
      <c r="CP1" s="1" t="s">
        <v>577</v>
      </c>
      <c r="CQ1" s="1" t="s">
        <v>576</v>
      </c>
      <c r="CR1" s="1" t="s">
        <v>575</v>
      </c>
      <c r="CS1" s="1" t="s">
        <v>574</v>
      </c>
      <c r="CT1" s="1" t="s">
        <v>573</v>
      </c>
      <c r="CU1" s="1" t="s">
        <v>572</v>
      </c>
      <c r="CV1" s="1" t="s">
        <v>571</v>
      </c>
      <c r="CW1" s="1" t="s">
        <v>570</v>
      </c>
      <c r="CX1" s="1" t="s">
        <v>569</v>
      </c>
      <c r="CY1" s="1" t="s">
        <v>568</v>
      </c>
      <c r="CZ1" s="1" t="s">
        <v>567</v>
      </c>
      <c r="DA1" s="1" t="s">
        <v>566</v>
      </c>
      <c r="DB1" s="1" t="s">
        <v>168</v>
      </c>
      <c r="DC1" s="1" t="s">
        <v>166</v>
      </c>
      <c r="DD1" s="1" t="s">
        <v>164</v>
      </c>
      <c r="DE1" s="1" t="s">
        <v>162</v>
      </c>
    </row>
    <row r="2" spans="1:119" s="1" customFormat="1" x14ac:dyDescent="0.25">
      <c r="A2" s="1" t="s">
        <v>230</v>
      </c>
      <c r="B2" s="1">
        <v>993305005</v>
      </c>
      <c r="C2" s="1">
        <v>993305005</v>
      </c>
      <c r="D2" s="1">
        <v>993305005</v>
      </c>
      <c r="E2" s="1">
        <v>993305005</v>
      </c>
      <c r="F2" s="1">
        <v>993305005</v>
      </c>
      <c r="G2" s="1">
        <v>993305005</v>
      </c>
      <c r="H2" s="1">
        <v>993305005</v>
      </c>
      <c r="I2" s="1">
        <v>993305005</v>
      </c>
      <c r="J2" s="1">
        <v>993305005</v>
      </c>
      <c r="K2" s="1">
        <v>993305005</v>
      </c>
      <c r="L2" s="1">
        <v>993305005</v>
      </c>
      <c r="M2" s="1">
        <v>993305005</v>
      </c>
      <c r="N2" s="1">
        <v>993305005</v>
      </c>
      <c r="O2" s="1">
        <v>993305005</v>
      </c>
      <c r="P2" s="1">
        <v>993305005</v>
      </c>
      <c r="Q2" s="1">
        <v>993305005</v>
      </c>
      <c r="R2" s="1">
        <v>993305005</v>
      </c>
      <c r="S2" s="1">
        <v>993305005</v>
      </c>
      <c r="T2" s="1">
        <v>993305005</v>
      </c>
      <c r="U2" s="1">
        <v>993305005</v>
      </c>
      <c r="V2" s="1">
        <v>993305005</v>
      </c>
      <c r="W2" s="1">
        <v>993305005</v>
      </c>
      <c r="X2" s="1">
        <v>993305005</v>
      </c>
      <c r="Y2" s="1">
        <v>996300258</v>
      </c>
      <c r="Z2" s="1">
        <v>996300257</v>
      </c>
      <c r="AA2" s="1">
        <v>996300256</v>
      </c>
      <c r="AB2" s="1">
        <v>996300255</v>
      </c>
      <c r="AC2" s="1">
        <v>996300254</v>
      </c>
      <c r="AD2" s="1">
        <v>996300253</v>
      </c>
      <c r="AE2" s="1">
        <v>996300252</v>
      </c>
      <c r="AF2" s="1">
        <v>996300251</v>
      </c>
      <c r="AG2" s="1">
        <v>996300250</v>
      </c>
      <c r="AH2" s="1">
        <v>996300249</v>
      </c>
      <c r="AI2" s="1">
        <v>996300248</v>
      </c>
      <c r="AJ2" s="1">
        <v>996300247</v>
      </c>
      <c r="AK2" s="1">
        <v>996300262</v>
      </c>
      <c r="AL2" s="1">
        <v>996300263</v>
      </c>
      <c r="AM2" s="1">
        <v>996300264</v>
      </c>
      <c r="AN2" s="1">
        <v>996300265</v>
      </c>
      <c r="AO2" s="1">
        <v>996300266</v>
      </c>
      <c r="AP2" s="1">
        <v>996300267</v>
      </c>
      <c r="AQ2" s="1">
        <v>996300268</v>
      </c>
      <c r="AR2" s="1">
        <v>996300269</v>
      </c>
      <c r="AS2" s="1">
        <v>996300270</v>
      </c>
      <c r="AT2" s="1">
        <v>996100235</v>
      </c>
      <c r="AU2" s="1">
        <v>996100236</v>
      </c>
      <c r="AV2" s="1">
        <v>996100237</v>
      </c>
      <c r="AW2" s="1">
        <v>996100238</v>
      </c>
      <c r="AX2" s="1">
        <v>996100239</v>
      </c>
      <c r="AY2" s="1">
        <v>996100240</v>
      </c>
      <c r="AZ2" s="1">
        <v>996100241</v>
      </c>
      <c r="BA2" s="1">
        <v>996100242</v>
      </c>
      <c r="BB2" s="1">
        <v>996100243</v>
      </c>
      <c r="BC2" s="1">
        <v>996100244</v>
      </c>
      <c r="BD2" s="1">
        <v>996100245</v>
      </c>
      <c r="BE2" s="1">
        <v>996100246</v>
      </c>
      <c r="BF2" s="1">
        <v>996100247</v>
      </c>
      <c r="BG2" s="1">
        <v>996100248</v>
      </c>
      <c r="BH2" s="1">
        <v>996100249</v>
      </c>
      <c r="BI2" s="1">
        <v>996100250</v>
      </c>
      <c r="BJ2" s="1">
        <v>996100251</v>
      </c>
      <c r="BK2" s="1">
        <v>996100252</v>
      </c>
      <c r="BL2" s="1">
        <v>996101759</v>
      </c>
      <c r="BM2" s="1">
        <v>996101760</v>
      </c>
      <c r="BN2" s="1">
        <v>996101761</v>
      </c>
      <c r="BO2" s="1">
        <v>996101762</v>
      </c>
      <c r="BP2" s="1">
        <v>996101763</v>
      </c>
      <c r="BQ2" s="1">
        <v>996101764</v>
      </c>
      <c r="BR2" s="1">
        <v>996101765</v>
      </c>
      <c r="BS2" s="1">
        <v>996101766</v>
      </c>
      <c r="BT2" s="1">
        <v>996101767</v>
      </c>
      <c r="BU2" s="1">
        <v>996101768</v>
      </c>
      <c r="BV2" s="1">
        <v>996101769</v>
      </c>
      <c r="BW2" s="1">
        <v>996101770</v>
      </c>
      <c r="BX2" s="1">
        <v>996101771</v>
      </c>
      <c r="BY2" s="1">
        <v>996101772</v>
      </c>
      <c r="BZ2" s="1">
        <v>996101773</v>
      </c>
      <c r="CA2" s="1">
        <v>996101774</v>
      </c>
      <c r="CB2" s="1">
        <v>996101775</v>
      </c>
      <c r="CC2" s="1">
        <v>996101776</v>
      </c>
      <c r="CD2" s="1">
        <v>996101791</v>
      </c>
      <c r="CE2" s="1">
        <v>996101777</v>
      </c>
      <c r="CF2" s="1">
        <v>996101778</v>
      </c>
      <c r="CG2" s="1">
        <v>993305005</v>
      </c>
      <c r="CH2" s="1">
        <v>993305005</v>
      </c>
      <c r="CI2" s="1">
        <v>993305005</v>
      </c>
      <c r="CJ2" s="1">
        <v>996101779</v>
      </c>
      <c r="CK2" s="1">
        <v>996101780</v>
      </c>
      <c r="CL2" s="1">
        <v>996101781</v>
      </c>
      <c r="CM2" s="1">
        <v>996101782</v>
      </c>
      <c r="CN2" s="1">
        <v>996101783</v>
      </c>
      <c r="CO2" s="1">
        <v>996101784</v>
      </c>
      <c r="CP2" s="1">
        <v>996101785</v>
      </c>
      <c r="CQ2" s="1">
        <v>996101786</v>
      </c>
      <c r="CR2" s="1">
        <v>996101787</v>
      </c>
      <c r="CS2" s="1">
        <v>996101788</v>
      </c>
      <c r="CT2" s="1">
        <v>996101789</v>
      </c>
      <c r="CU2" s="1">
        <v>996101790</v>
      </c>
      <c r="CV2" s="1">
        <v>995000006</v>
      </c>
      <c r="CW2" s="1">
        <v>995000007</v>
      </c>
      <c r="CX2" s="1">
        <v>996300203</v>
      </c>
      <c r="CY2" s="1">
        <v>996300233</v>
      </c>
      <c r="CZ2" s="1">
        <v>996101793</v>
      </c>
      <c r="DA2" s="1">
        <v>996400051</v>
      </c>
      <c r="DB2" s="1">
        <v>993305005</v>
      </c>
      <c r="DC2" s="1">
        <v>993305005</v>
      </c>
      <c r="DD2" s="1">
        <v>993305005</v>
      </c>
      <c r="DE2" s="1">
        <v>993305005</v>
      </c>
    </row>
    <row r="3" spans="1:119" s="1" customFormat="1" x14ac:dyDescent="0.25">
      <c r="A3" s="1" t="s">
        <v>228</v>
      </c>
      <c r="B3" s="1" t="s">
        <v>224</v>
      </c>
      <c r="C3" s="1" t="s">
        <v>222</v>
      </c>
      <c r="D3" s="1" t="s">
        <v>220</v>
      </c>
      <c r="E3" s="1" t="s">
        <v>218</v>
      </c>
      <c r="F3" s="1" t="s">
        <v>216</v>
      </c>
      <c r="G3" s="1" t="s">
        <v>214</v>
      </c>
      <c r="H3" s="1" t="s">
        <v>212</v>
      </c>
      <c r="I3" s="1" t="s">
        <v>210</v>
      </c>
      <c r="J3" s="1" t="s">
        <v>208</v>
      </c>
      <c r="K3" s="1" t="s">
        <v>198</v>
      </c>
      <c r="L3" s="1" t="s">
        <v>196</v>
      </c>
      <c r="M3" s="1" t="s">
        <v>194</v>
      </c>
      <c r="N3" s="1" t="s">
        <v>192</v>
      </c>
      <c r="O3" s="1" t="s">
        <v>190</v>
      </c>
      <c r="P3" s="1" t="s">
        <v>188</v>
      </c>
      <c r="Q3" s="1" t="s">
        <v>186</v>
      </c>
      <c r="R3" s="1" t="s">
        <v>184</v>
      </c>
      <c r="S3" s="1" t="s">
        <v>182</v>
      </c>
      <c r="T3" s="1" t="s">
        <v>180</v>
      </c>
      <c r="U3" s="1" t="s">
        <v>178</v>
      </c>
      <c r="V3" s="1" t="s">
        <v>176</v>
      </c>
      <c r="W3" s="1" t="s">
        <v>174</v>
      </c>
      <c r="X3" s="1" t="s">
        <v>172</v>
      </c>
      <c r="Y3" s="1" t="s">
        <v>565</v>
      </c>
      <c r="Z3" s="1" t="s">
        <v>564</v>
      </c>
      <c r="AA3" s="1" t="s">
        <v>563</v>
      </c>
      <c r="AB3" s="1" t="s">
        <v>562</v>
      </c>
      <c r="AC3" s="1" t="s">
        <v>561</v>
      </c>
      <c r="AD3" s="1" t="s">
        <v>560</v>
      </c>
      <c r="AE3" s="1" t="s">
        <v>559</v>
      </c>
      <c r="AF3" s="1" t="s">
        <v>558</v>
      </c>
      <c r="AG3" s="1" t="s">
        <v>557</v>
      </c>
      <c r="AH3" s="1" t="s">
        <v>556</v>
      </c>
      <c r="AI3" s="1" t="s">
        <v>555</v>
      </c>
      <c r="AJ3" s="1" t="s">
        <v>554</v>
      </c>
      <c r="AK3" s="1" t="s">
        <v>553</v>
      </c>
      <c r="AL3" s="1" t="s">
        <v>552</v>
      </c>
      <c r="AM3" s="1" t="s">
        <v>551</v>
      </c>
      <c r="AN3" s="1" t="s">
        <v>550</v>
      </c>
      <c r="AO3" s="1" t="s">
        <v>255</v>
      </c>
      <c r="AP3" s="1" t="s">
        <v>549</v>
      </c>
      <c r="AQ3" s="1" t="s">
        <v>548</v>
      </c>
      <c r="AR3" s="1" t="s">
        <v>547</v>
      </c>
      <c r="AS3" s="1" t="s">
        <v>546</v>
      </c>
      <c r="AT3" s="1" t="s">
        <v>253</v>
      </c>
      <c r="AU3" s="1" t="s">
        <v>545</v>
      </c>
      <c r="AV3" s="1" t="s">
        <v>544</v>
      </c>
      <c r="AW3" s="1" t="s">
        <v>543</v>
      </c>
      <c r="AX3" s="1" t="s">
        <v>542</v>
      </c>
      <c r="AY3" s="1" t="s">
        <v>266</v>
      </c>
      <c r="AZ3" s="1" t="s">
        <v>541</v>
      </c>
      <c r="BA3" s="1" t="s">
        <v>260</v>
      </c>
      <c r="BB3" s="1" t="s">
        <v>257</v>
      </c>
      <c r="BC3" s="1" t="s">
        <v>540</v>
      </c>
      <c r="BD3" s="1" t="s">
        <v>539</v>
      </c>
      <c r="BE3" s="1" t="s">
        <v>538</v>
      </c>
      <c r="BF3" s="1" t="s">
        <v>537</v>
      </c>
      <c r="BG3" s="1" t="s">
        <v>536</v>
      </c>
      <c r="BH3" s="1" t="s">
        <v>535</v>
      </c>
      <c r="BI3" s="1" t="s">
        <v>534</v>
      </c>
      <c r="BJ3" s="1" t="s">
        <v>533</v>
      </c>
      <c r="BK3" s="1" t="s">
        <v>532</v>
      </c>
      <c r="BL3" s="1" t="s">
        <v>129</v>
      </c>
      <c r="BM3" s="1" t="s">
        <v>531</v>
      </c>
      <c r="BN3" s="1" t="s">
        <v>530</v>
      </c>
      <c r="BO3" s="1" t="s">
        <v>93</v>
      </c>
      <c r="BP3" s="1" t="s">
        <v>529</v>
      </c>
      <c r="BQ3" s="1" t="s">
        <v>528</v>
      </c>
      <c r="BR3" s="1" t="s">
        <v>527</v>
      </c>
      <c r="BS3" s="1" t="s">
        <v>526</v>
      </c>
      <c r="BT3" s="1" t="s">
        <v>109</v>
      </c>
      <c r="BU3" s="1" t="s">
        <v>525</v>
      </c>
      <c r="BV3" s="1" t="s">
        <v>524</v>
      </c>
      <c r="BW3" s="1" t="s">
        <v>523</v>
      </c>
      <c r="BX3" s="1" t="s">
        <v>522</v>
      </c>
      <c r="BY3" s="1" t="s">
        <v>125</v>
      </c>
      <c r="BZ3" s="1" t="s">
        <v>521</v>
      </c>
      <c r="CA3" s="1" t="s">
        <v>127</v>
      </c>
      <c r="CB3" s="1" t="s">
        <v>251</v>
      </c>
      <c r="CC3" s="1" t="s">
        <v>520</v>
      </c>
      <c r="CD3" s="1" t="s">
        <v>519</v>
      </c>
      <c r="CE3" s="1" t="s">
        <v>518</v>
      </c>
      <c r="CF3" s="1" t="s">
        <v>264</v>
      </c>
      <c r="CG3" s="1" t="s">
        <v>517</v>
      </c>
      <c r="CH3" s="1" t="s">
        <v>516</v>
      </c>
      <c r="CI3" s="1" t="s">
        <v>515</v>
      </c>
      <c r="CJ3" s="1" t="s">
        <v>64</v>
      </c>
      <c r="CK3" s="1" t="s">
        <v>65</v>
      </c>
      <c r="CL3" s="1" t="s">
        <v>66</v>
      </c>
      <c r="CM3" s="1" t="s">
        <v>76</v>
      </c>
      <c r="CN3" s="1" t="s">
        <v>75</v>
      </c>
      <c r="CO3" s="1" t="s">
        <v>514</v>
      </c>
      <c r="CP3" s="1" t="s">
        <v>513</v>
      </c>
      <c r="CQ3" s="1" t="s">
        <v>512</v>
      </c>
      <c r="CR3" s="1" t="s">
        <v>112</v>
      </c>
      <c r="CS3" s="1" t="s">
        <v>113</v>
      </c>
      <c r="CT3" s="1" t="s">
        <v>511</v>
      </c>
      <c r="CU3" s="1" t="s">
        <v>139</v>
      </c>
      <c r="CV3" s="1" t="s">
        <v>510</v>
      </c>
      <c r="CW3" s="1" t="s">
        <v>509</v>
      </c>
      <c r="CX3" s="1" t="s">
        <v>508</v>
      </c>
      <c r="CY3" s="1" t="s">
        <v>507</v>
      </c>
      <c r="CZ3" s="1" t="s">
        <v>506</v>
      </c>
      <c r="DA3" s="1" t="s">
        <v>505</v>
      </c>
      <c r="DB3" s="1" t="s">
        <v>169</v>
      </c>
      <c r="DC3" s="1" t="s">
        <v>167</v>
      </c>
      <c r="DD3" s="1" t="s">
        <v>165</v>
      </c>
      <c r="DE3" s="1" t="s">
        <v>163</v>
      </c>
    </row>
    <row r="4" spans="1:119" s="1" customFormat="1" x14ac:dyDescent="0.25">
      <c r="B4" s="1">
        <v>11</v>
      </c>
      <c r="C4" s="1">
        <v>11</v>
      </c>
      <c r="D4" s="1">
        <v>12</v>
      </c>
      <c r="E4" s="1">
        <v>12</v>
      </c>
      <c r="F4" s="1">
        <v>12</v>
      </c>
      <c r="G4" s="1">
        <v>11</v>
      </c>
      <c r="H4" s="1">
        <v>11</v>
      </c>
      <c r="I4" s="1">
        <v>11</v>
      </c>
      <c r="J4" s="1">
        <v>11</v>
      </c>
      <c r="K4" s="1">
        <v>11</v>
      </c>
      <c r="L4" s="1">
        <v>11</v>
      </c>
      <c r="M4" s="1">
        <v>10</v>
      </c>
      <c r="N4" s="1">
        <v>10</v>
      </c>
      <c r="O4" s="1">
        <v>10</v>
      </c>
      <c r="P4" s="1">
        <v>12</v>
      </c>
      <c r="Q4" s="1">
        <v>12</v>
      </c>
      <c r="R4" s="1">
        <v>12</v>
      </c>
      <c r="S4" s="1">
        <v>12</v>
      </c>
      <c r="T4" s="1">
        <v>7</v>
      </c>
      <c r="U4" s="1">
        <v>7</v>
      </c>
      <c r="V4" s="1">
        <v>11</v>
      </c>
      <c r="W4" s="1">
        <v>11</v>
      </c>
      <c r="X4" s="1">
        <v>10</v>
      </c>
      <c r="Y4" s="1">
        <v>16</v>
      </c>
      <c r="Z4" s="1">
        <v>18</v>
      </c>
      <c r="AA4" s="1">
        <v>18</v>
      </c>
      <c r="AB4" s="1">
        <v>16</v>
      </c>
      <c r="AC4" s="1">
        <v>18</v>
      </c>
      <c r="AD4" s="1">
        <v>18</v>
      </c>
      <c r="AE4" s="1">
        <v>12</v>
      </c>
      <c r="AF4" s="1">
        <v>12</v>
      </c>
      <c r="AG4" s="1">
        <v>12</v>
      </c>
      <c r="AH4" s="1">
        <v>12</v>
      </c>
      <c r="AI4" s="1">
        <v>12</v>
      </c>
      <c r="AJ4" s="1">
        <v>10</v>
      </c>
      <c r="AK4" s="1">
        <v>14</v>
      </c>
      <c r="AL4" s="1">
        <v>14</v>
      </c>
      <c r="AM4" s="1">
        <v>14</v>
      </c>
      <c r="AN4" s="1">
        <v>14</v>
      </c>
      <c r="AO4" s="1">
        <v>14</v>
      </c>
      <c r="AP4" s="1">
        <v>15</v>
      </c>
      <c r="AQ4" s="1">
        <v>14</v>
      </c>
      <c r="AR4" s="1">
        <v>13</v>
      </c>
      <c r="AS4" s="1">
        <v>14</v>
      </c>
      <c r="AT4" s="1">
        <v>10</v>
      </c>
      <c r="AU4" s="1">
        <v>10</v>
      </c>
      <c r="AV4" s="1">
        <v>11</v>
      </c>
      <c r="AW4" s="1">
        <v>10</v>
      </c>
      <c r="AX4" s="1">
        <v>11</v>
      </c>
      <c r="AY4" s="1">
        <v>12</v>
      </c>
      <c r="AZ4" s="1">
        <v>13</v>
      </c>
      <c r="BA4" s="1">
        <v>10</v>
      </c>
      <c r="BB4" s="1">
        <v>13</v>
      </c>
      <c r="BC4" s="1">
        <v>13</v>
      </c>
      <c r="BD4" s="1">
        <v>12</v>
      </c>
      <c r="BE4" s="1">
        <v>12</v>
      </c>
      <c r="BF4" s="1">
        <v>14</v>
      </c>
      <c r="BG4" s="1">
        <v>14</v>
      </c>
      <c r="BH4" s="1">
        <v>11</v>
      </c>
      <c r="BI4" s="1">
        <v>11</v>
      </c>
      <c r="BJ4" s="1">
        <v>11</v>
      </c>
      <c r="BK4" s="1">
        <v>12</v>
      </c>
      <c r="BL4" s="1">
        <v>12</v>
      </c>
      <c r="BM4" s="1">
        <v>12</v>
      </c>
      <c r="BN4" s="1">
        <v>10</v>
      </c>
      <c r="BO4" s="1">
        <v>12</v>
      </c>
      <c r="BP4" s="1">
        <v>13</v>
      </c>
      <c r="BQ4" s="1">
        <v>12</v>
      </c>
      <c r="BR4" s="1">
        <v>13</v>
      </c>
      <c r="BS4" s="1">
        <v>10</v>
      </c>
      <c r="BT4" s="1">
        <v>10</v>
      </c>
      <c r="BU4" s="1">
        <v>11</v>
      </c>
      <c r="BV4" s="1">
        <v>11</v>
      </c>
      <c r="BW4" s="1">
        <v>11</v>
      </c>
      <c r="BX4" s="1">
        <v>10</v>
      </c>
      <c r="BY4" s="1">
        <v>12</v>
      </c>
      <c r="BZ4" s="1">
        <v>12</v>
      </c>
      <c r="CA4" s="1">
        <v>12</v>
      </c>
      <c r="CB4" s="1">
        <v>12</v>
      </c>
      <c r="CC4" s="1">
        <v>18</v>
      </c>
      <c r="CD4" s="1">
        <v>12</v>
      </c>
      <c r="CE4" s="1">
        <v>11</v>
      </c>
      <c r="CF4" s="1">
        <v>13</v>
      </c>
      <c r="CG4" s="103"/>
      <c r="CH4" s="103"/>
      <c r="CI4" s="103"/>
      <c r="CJ4" s="1">
        <v>11</v>
      </c>
      <c r="CK4" s="1">
        <v>11</v>
      </c>
      <c r="CL4" s="1">
        <v>11</v>
      </c>
      <c r="CM4" s="1">
        <v>11</v>
      </c>
      <c r="CN4" s="1">
        <v>11</v>
      </c>
      <c r="CO4" s="1">
        <v>11</v>
      </c>
      <c r="CP4" s="1">
        <v>11</v>
      </c>
      <c r="CQ4" s="1">
        <v>11</v>
      </c>
      <c r="CR4" s="1">
        <v>14</v>
      </c>
      <c r="CS4" s="1">
        <v>14</v>
      </c>
      <c r="CT4" s="1">
        <v>12</v>
      </c>
      <c r="CU4" s="1">
        <v>11</v>
      </c>
      <c r="CV4" s="1">
        <v>9</v>
      </c>
      <c r="CW4" s="1">
        <v>9</v>
      </c>
      <c r="CX4" s="103"/>
      <c r="CY4" s="103"/>
      <c r="CZ4" s="103"/>
      <c r="DA4" s="103"/>
      <c r="DB4" s="1">
        <v>14</v>
      </c>
      <c r="DC4" s="1">
        <v>14</v>
      </c>
      <c r="DD4" s="1">
        <v>11</v>
      </c>
      <c r="DE4" s="1">
        <v>11</v>
      </c>
    </row>
    <row r="5" spans="1:119" ht="63" x14ac:dyDescent="0.25">
      <c r="B5" s="97" t="s">
        <v>504</v>
      </c>
      <c r="C5" s="97" t="s">
        <v>504</v>
      </c>
      <c r="D5" s="97" t="s">
        <v>503</v>
      </c>
      <c r="E5" s="97" t="s">
        <v>503</v>
      </c>
      <c r="F5" s="97" t="s">
        <v>503</v>
      </c>
      <c r="G5" s="97" t="s">
        <v>502</v>
      </c>
      <c r="H5" s="97" t="s">
        <v>501</v>
      </c>
      <c r="I5" s="97" t="s">
        <v>500</v>
      </c>
      <c r="J5" s="97" t="s">
        <v>500</v>
      </c>
      <c r="K5" s="97" t="s">
        <v>499</v>
      </c>
      <c r="L5" s="97" t="s">
        <v>498</v>
      </c>
      <c r="M5" s="97" t="s">
        <v>497</v>
      </c>
      <c r="N5" s="97" t="s">
        <v>496</v>
      </c>
      <c r="O5" s="97" t="s">
        <v>495</v>
      </c>
      <c r="P5" s="97" t="s">
        <v>487</v>
      </c>
      <c r="Q5" s="97" t="s">
        <v>487</v>
      </c>
      <c r="R5" s="97" t="s">
        <v>487</v>
      </c>
      <c r="S5" s="97" t="s">
        <v>487</v>
      </c>
      <c r="T5" s="97" t="s">
        <v>494</v>
      </c>
      <c r="U5" s="97" t="s">
        <v>493</v>
      </c>
      <c r="V5" s="97" t="s">
        <v>492</v>
      </c>
      <c r="W5" s="97" t="s">
        <v>491</v>
      </c>
      <c r="X5" s="97" t="s">
        <v>490</v>
      </c>
      <c r="Y5" s="97" t="s">
        <v>487</v>
      </c>
      <c r="Z5" s="97" t="s">
        <v>487</v>
      </c>
      <c r="AA5" s="97" t="s">
        <v>487</v>
      </c>
      <c r="AB5" s="97" t="s">
        <v>487</v>
      </c>
      <c r="AC5" s="97" t="s">
        <v>487</v>
      </c>
      <c r="AD5" s="97" t="s">
        <v>487</v>
      </c>
      <c r="AE5" s="97" t="s">
        <v>487</v>
      </c>
      <c r="AF5" s="97" t="s">
        <v>487</v>
      </c>
      <c r="AG5" s="97" t="s">
        <v>487</v>
      </c>
      <c r="AH5" s="97" t="s">
        <v>487</v>
      </c>
      <c r="AI5" s="97" t="s">
        <v>487</v>
      </c>
      <c r="AJ5" s="97" t="s">
        <v>487</v>
      </c>
      <c r="AK5" s="97" t="s">
        <v>487</v>
      </c>
      <c r="AL5" s="97" t="s">
        <v>487</v>
      </c>
      <c r="AM5" s="97" t="s">
        <v>487</v>
      </c>
      <c r="AN5" s="97" t="s">
        <v>487</v>
      </c>
      <c r="AO5" s="97" t="s">
        <v>487</v>
      </c>
      <c r="AP5" s="97" t="s">
        <v>487</v>
      </c>
      <c r="AQ5" s="97" t="s">
        <v>487</v>
      </c>
      <c r="AR5" s="97" t="s">
        <v>487</v>
      </c>
      <c r="AS5" s="97" t="s">
        <v>487</v>
      </c>
      <c r="AT5" s="97" t="s">
        <v>487</v>
      </c>
      <c r="AU5" s="97" t="s">
        <v>487</v>
      </c>
      <c r="AV5" s="97" t="s">
        <v>487</v>
      </c>
      <c r="AW5" s="97" t="s">
        <v>487</v>
      </c>
      <c r="AX5" s="97" t="s">
        <v>487</v>
      </c>
      <c r="AY5" s="97" t="s">
        <v>487</v>
      </c>
      <c r="AZ5" s="97" t="s">
        <v>487</v>
      </c>
      <c r="BA5" s="97" t="s">
        <v>487</v>
      </c>
      <c r="BB5" s="97" t="s">
        <v>487</v>
      </c>
      <c r="BC5" s="97" t="s">
        <v>487</v>
      </c>
      <c r="BD5" s="97" t="s">
        <v>487</v>
      </c>
      <c r="BE5" s="97" t="s">
        <v>487</v>
      </c>
      <c r="BF5" s="97" t="s">
        <v>487</v>
      </c>
      <c r="BG5" s="97" t="s">
        <v>487</v>
      </c>
      <c r="BH5" s="97" t="s">
        <v>487</v>
      </c>
      <c r="BI5" s="97" t="s">
        <v>487</v>
      </c>
      <c r="BJ5" s="97" t="s">
        <v>487</v>
      </c>
      <c r="BK5" s="97" t="s">
        <v>487</v>
      </c>
      <c r="BL5" s="97" t="s">
        <v>487</v>
      </c>
      <c r="BM5" s="97" t="s">
        <v>487</v>
      </c>
      <c r="BN5" s="97" t="s">
        <v>487</v>
      </c>
      <c r="BO5" s="97" t="s">
        <v>487</v>
      </c>
      <c r="BP5" s="97" t="s">
        <v>487</v>
      </c>
      <c r="BQ5" s="97" t="s">
        <v>487</v>
      </c>
      <c r="BR5" s="97" t="s">
        <v>487</v>
      </c>
      <c r="BS5" s="97" t="s">
        <v>487</v>
      </c>
      <c r="BT5" s="97" t="s">
        <v>487</v>
      </c>
      <c r="BU5" s="97" t="s">
        <v>487</v>
      </c>
      <c r="BV5" s="97" t="s">
        <v>487</v>
      </c>
      <c r="BW5" s="97" t="s">
        <v>487</v>
      </c>
      <c r="BX5" s="97" t="s">
        <v>487</v>
      </c>
      <c r="BY5" s="97" t="s">
        <v>487</v>
      </c>
      <c r="BZ5" s="97" t="s">
        <v>487</v>
      </c>
      <c r="CA5" s="97" t="s">
        <v>487</v>
      </c>
      <c r="CB5" s="97" t="s">
        <v>487</v>
      </c>
      <c r="CC5" s="97" t="s">
        <v>487</v>
      </c>
      <c r="CD5" s="97" t="s">
        <v>487</v>
      </c>
      <c r="CE5" s="97" t="s">
        <v>487</v>
      </c>
      <c r="CF5" s="97" t="s">
        <v>487</v>
      </c>
      <c r="CG5" s="97"/>
      <c r="CH5" s="97"/>
      <c r="CI5" s="97"/>
      <c r="CJ5" s="97" t="s">
        <v>487</v>
      </c>
      <c r="CK5" s="97" t="s">
        <v>487</v>
      </c>
      <c r="CL5" s="97" t="s">
        <v>487</v>
      </c>
      <c r="CM5" s="97" t="s">
        <v>487</v>
      </c>
      <c r="CN5" s="97" t="s">
        <v>487</v>
      </c>
      <c r="CO5" s="97" t="s">
        <v>487</v>
      </c>
      <c r="CP5" s="97" t="s">
        <v>487</v>
      </c>
      <c r="CQ5" s="97" t="s">
        <v>487</v>
      </c>
      <c r="CR5" s="97" t="s">
        <v>487</v>
      </c>
      <c r="CS5" s="97" t="s">
        <v>487</v>
      </c>
      <c r="CT5" s="97" t="s">
        <v>487</v>
      </c>
      <c r="CU5" s="97" t="s">
        <v>487</v>
      </c>
      <c r="CV5" s="102" t="s">
        <v>489</v>
      </c>
      <c r="CW5" s="102" t="s">
        <v>488</v>
      </c>
      <c r="CX5" s="97"/>
      <c r="CY5" s="97"/>
      <c r="CZ5" s="97"/>
      <c r="DA5" s="97"/>
      <c r="DB5" s="97" t="s">
        <v>487</v>
      </c>
      <c r="DC5" s="97" t="s">
        <v>487</v>
      </c>
      <c r="DD5" s="97" t="s">
        <v>487</v>
      </c>
      <c r="DE5" s="97" t="s">
        <v>487</v>
      </c>
      <c r="DF5" s="97"/>
      <c r="DG5" s="97"/>
      <c r="DH5" s="97"/>
      <c r="DI5" s="97"/>
      <c r="DJ5" s="97"/>
      <c r="DK5" s="97"/>
      <c r="DL5" s="97"/>
      <c r="DM5" s="97"/>
      <c r="DN5" s="97"/>
      <c r="DO5" s="97"/>
    </row>
    <row r="6" spans="1:119" ht="15.75" x14ac:dyDescent="0.25">
      <c r="B6" s="98"/>
      <c r="C6" s="98"/>
      <c r="D6" s="98"/>
      <c r="E6" s="98"/>
      <c r="F6" s="98"/>
      <c r="G6" s="98"/>
      <c r="H6" s="98"/>
      <c r="I6" s="98"/>
      <c r="J6" s="98"/>
      <c r="K6" s="98"/>
      <c r="L6" s="98"/>
      <c r="M6" s="98"/>
      <c r="N6" s="98"/>
      <c r="O6" s="98"/>
      <c r="P6" s="98"/>
      <c r="Q6" s="98"/>
      <c r="R6" s="98"/>
      <c r="S6" s="98"/>
      <c r="T6" s="98"/>
      <c r="U6" s="98"/>
      <c r="V6" s="98"/>
      <c r="W6" s="98"/>
      <c r="X6" s="98"/>
      <c r="Y6" s="97"/>
      <c r="Z6" s="95"/>
      <c r="AA6" s="98"/>
      <c r="AB6" s="98"/>
      <c r="AC6" s="95"/>
      <c r="AD6" s="94"/>
      <c r="AE6" s="97"/>
      <c r="AF6" s="97"/>
      <c r="AG6" s="97"/>
      <c r="AH6" s="98"/>
      <c r="AI6" s="97"/>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c r="BW6" s="98"/>
      <c r="BX6" s="98"/>
      <c r="BY6" s="94"/>
      <c r="BZ6" s="94"/>
      <c r="CA6" s="94"/>
      <c r="CB6" s="94"/>
      <c r="CC6" s="98"/>
      <c r="CD6" s="98"/>
      <c r="CE6" s="98"/>
      <c r="CF6" s="98"/>
      <c r="CG6" s="98"/>
      <c r="CH6" s="98"/>
      <c r="CI6" s="98"/>
      <c r="CJ6" s="98"/>
      <c r="CK6" s="98"/>
      <c r="CL6" s="98"/>
      <c r="CM6" s="98"/>
      <c r="CN6" s="98"/>
      <c r="CO6" s="98"/>
      <c r="CP6" s="98"/>
      <c r="CQ6" s="98"/>
      <c r="CR6" s="98"/>
      <c r="CS6" s="98"/>
      <c r="CT6" s="98"/>
      <c r="CU6" s="98"/>
      <c r="CV6" s="47"/>
      <c r="CW6" s="47"/>
      <c r="CX6" s="98"/>
      <c r="CY6" s="98"/>
      <c r="CZ6" s="98"/>
      <c r="DA6" s="98"/>
      <c r="DB6" s="98"/>
      <c r="DC6" s="98"/>
      <c r="DD6" s="98"/>
      <c r="DE6" s="98"/>
      <c r="DF6" s="98"/>
      <c r="DG6" s="98"/>
      <c r="DH6" s="98"/>
      <c r="DI6" s="98"/>
      <c r="DJ6" s="98"/>
      <c r="DK6" s="98"/>
      <c r="DL6" s="98"/>
      <c r="DM6" s="98"/>
      <c r="DN6" s="98"/>
      <c r="DO6" s="98"/>
    </row>
    <row r="7" spans="1:119" ht="45" x14ac:dyDescent="0.25">
      <c r="B7" t="s">
        <v>475</v>
      </c>
      <c r="C7" t="s">
        <v>474</v>
      </c>
      <c r="D7" t="s">
        <v>486</v>
      </c>
      <c r="E7" t="s">
        <v>485</v>
      </c>
      <c r="F7" t="s">
        <v>485</v>
      </c>
      <c r="G7" t="s">
        <v>475</v>
      </c>
      <c r="H7" t="s">
        <v>475</v>
      </c>
      <c r="I7" t="s">
        <v>475</v>
      </c>
      <c r="J7" t="s">
        <v>474</v>
      </c>
      <c r="K7" t="s">
        <v>484</v>
      </c>
      <c r="L7" t="s">
        <v>484</v>
      </c>
      <c r="M7" s="100" t="s">
        <v>483</v>
      </c>
      <c r="N7" s="100" t="s">
        <v>482</v>
      </c>
      <c r="O7" s="100" t="s">
        <v>482</v>
      </c>
      <c r="P7" s="100" t="s">
        <v>476</v>
      </c>
      <c r="Q7" s="100" t="s">
        <v>476</v>
      </c>
      <c r="R7" s="100" t="s">
        <v>476</v>
      </c>
      <c r="S7" s="100" t="s">
        <v>476</v>
      </c>
      <c r="T7" s="100" t="s">
        <v>481</v>
      </c>
      <c r="U7" s="100" t="s">
        <v>480</v>
      </c>
      <c r="V7" s="100" t="s">
        <v>474</v>
      </c>
      <c r="W7" t="s">
        <v>475</v>
      </c>
      <c r="X7" s="100" t="s">
        <v>479</v>
      </c>
      <c r="Y7" s="100" t="s">
        <v>476</v>
      </c>
      <c r="Z7" s="100" t="s">
        <v>476</v>
      </c>
      <c r="AA7" s="100" t="s">
        <v>476</v>
      </c>
      <c r="AB7" s="100" t="s">
        <v>476</v>
      </c>
      <c r="AC7" s="100" t="s">
        <v>476</v>
      </c>
      <c r="AD7" s="100" t="s">
        <v>476</v>
      </c>
      <c r="AE7" s="100" t="s">
        <v>476</v>
      </c>
      <c r="AF7" s="100" t="s">
        <v>476</v>
      </c>
      <c r="AG7" s="100" t="s">
        <v>476</v>
      </c>
      <c r="AH7" s="100" t="s">
        <v>476</v>
      </c>
      <c r="AI7" s="100" t="s">
        <v>476</v>
      </c>
      <c r="AJ7" s="100" t="s">
        <v>476</v>
      </c>
      <c r="AK7" s="100" t="s">
        <v>476</v>
      </c>
      <c r="AL7" s="100" t="s">
        <v>476</v>
      </c>
      <c r="AM7" s="100" t="s">
        <v>476</v>
      </c>
      <c r="AN7" s="100" t="s">
        <v>476</v>
      </c>
      <c r="AO7" s="100" t="s">
        <v>476</v>
      </c>
      <c r="AP7" s="100" t="s">
        <v>476</v>
      </c>
      <c r="AQ7" s="100" t="s">
        <v>476</v>
      </c>
      <c r="AR7" s="100" t="s">
        <v>476</v>
      </c>
      <c r="AS7" s="100" t="s">
        <v>476</v>
      </c>
      <c r="AT7" s="100" t="s">
        <v>476</v>
      </c>
      <c r="AU7" s="100" t="s">
        <v>476</v>
      </c>
      <c r="AV7" s="100" t="s">
        <v>476</v>
      </c>
      <c r="AW7" s="100" t="s">
        <v>476</v>
      </c>
      <c r="AX7" s="100" t="s">
        <v>476</v>
      </c>
      <c r="AY7" s="100" t="s">
        <v>476</v>
      </c>
      <c r="AZ7" s="100" t="s">
        <v>476</v>
      </c>
      <c r="BA7" s="100" t="s">
        <v>476</v>
      </c>
      <c r="BB7" s="100" t="s">
        <v>476</v>
      </c>
      <c r="BC7" s="100" t="s">
        <v>476</v>
      </c>
      <c r="BD7" s="100" t="s">
        <v>476</v>
      </c>
      <c r="BE7" s="100" t="s">
        <v>476</v>
      </c>
      <c r="BF7" s="100" t="s">
        <v>476</v>
      </c>
      <c r="BG7" s="100" t="s">
        <v>476</v>
      </c>
      <c r="BH7" s="100" t="s">
        <v>476</v>
      </c>
      <c r="BI7" s="100" t="s">
        <v>476</v>
      </c>
      <c r="BJ7" s="100" t="s">
        <v>476</v>
      </c>
      <c r="BK7" s="100" t="s">
        <v>476</v>
      </c>
      <c r="BL7" s="100" t="s">
        <v>476</v>
      </c>
      <c r="BM7" s="100" t="s">
        <v>476</v>
      </c>
      <c r="BN7" s="100" t="s">
        <v>476</v>
      </c>
      <c r="BO7" s="100" t="s">
        <v>476</v>
      </c>
      <c r="BP7" s="100" t="s">
        <v>476</v>
      </c>
      <c r="BQ7" s="100" t="s">
        <v>476</v>
      </c>
      <c r="BR7" s="100" t="s">
        <v>476</v>
      </c>
      <c r="BS7" s="100" t="s">
        <v>476</v>
      </c>
      <c r="BT7" s="100" t="s">
        <v>476</v>
      </c>
      <c r="BU7" s="100" t="s">
        <v>476</v>
      </c>
      <c r="BV7" s="100" t="s">
        <v>476</v>
      </c>
      <c r="BW7" s="100" t="s">
        <v>476</v>
      </c>
      <c r="BX7" s="100" t="s">
        <v>476</v>
      </c>
      <c r="BY7" s="100" t="s">
        <v>476</v>
      </c>
      <c r="BZ7" s="100" t="s">
        <v>476</v>
      </c>
      <c r="CA7" s="100" t="s">
        <v>476</v>
      </c>
      <c r="CB7" s="100" t="s">
        <v>476</v>
      </c>
      <c r="CC7" s="100" t="s">
        <v>476</v>
      </c>
      <c r="CD7" s="100" t="s">
        <v>476</v>
      </c>
      <c r="CE7" s="100" t="s">
        <v>476</v>
      </c>
      <c r="CF7" s="100" t="s">
        <v>476</v>
      </c>
      <c r="CG7" s="100"/>
      <c r="CH7" s="100"/>
      <c r="CI7" s="100"/>
      <c r="CJ7" s="100" t="s">
        <v>476</v>
      </c>
      <c r="CK7" s="100" t="s">
        <v>476</v>
      </c>
      <c r="CL7" s="100" t="s">
        <v>476</v>
      </c>
      <c r="CM7" s="100" t="s">
        <v>476</v>
      </c>
      <c r="CN7" s="100" t="s">
        <v>476</v>
      </c>
      <c r="CO7" s="100" t="s">
        <v>476</v>
      </c>
      <c r="CP7" s="100" t="s">
        <v>476</v>
      </c>
      <c r="CQ7" s="100" t="s">
        <v>476</v>
      </c>
      <c r="CR7" s="100" t="s">
        <v>476</v>
      </c>
      <c r="CS7" s="100" t="s">
        <v>476</v>
      </c>
      <c r="CT7" s="100" t="s">
        <v>476</v>
      </c>
      <c r="CU7" s="100" t="s">
        <v>476</v>
      </c>
      <c r="CV7" s="102" t="s">
        <v>478</v>
      </c>
      <c r="CW7" s="102" t="s">
        <v>477</v>
      </c>
      <c r="CX7" s="100"/>
      <c r="CY7" s="100"/>
      <c r="CZ7" s="100"/>
      <c r="DA7" s="100"/>
      <c r="DB7" s="100" t="s">
        <v>476</v>
      </c>
      <c r="DC7" s="100" t="s">
        <v>476</v>
      </c>
      <c r="DD7" s="100" t="s">
        <v>476</v>
      </c>
      <c r="DE7" s="100" t="s">
        <v>476</v>
      </c>
      <c r="DF7" s="100"/>
      <c r="DG7" s="100"/>
      <c r="DH7" s="100"/>
      <c r="DI7" s="100"/>
      <c r="DJ7" s="100"/>
      <c r="DK7" s="100"/>
      <c r="DL7" s="100"/>
      <c r="DM7" s="100"/>
      <c r="DN7" s="100"/>
      <c r="DO7" s="100"/>
    </row>
    <row r="8" spans="1:119" ht="47.25" x14ac:dyDescent="0.25">
      <c r="B8" t="s">
        <v>399</v>
      </c>
      <c r="C8" t="s">
        <v>399</v>
      </c>
      <c r="D8" t="s">
        <v>475</v>
      </c>
      <c r="E8" t="s">
        <v>475</v>
      </c>
      <c r="F8" t="s">
        <v>474</v>
      </c>
      <c r="G8" t="s">
        <v>399</v>
      </c>
      <c r="H8" t="s">
        <v>399</v>
      </c>
      <c r="I8" t="s">
        <v>399</v>
      </c>
      <c r="J8" t="s">
        <v>399</v>
      </c>
      <c r="K8" t="s">
        <v>473</v>
      </c>
      <c r="L8" t="s">
        <v>473</v>
      </c>
      <c r="M8" s="100" t="s">
        <v>473</v>
      </c>
      <c r="N8" s="100" t="s">
        <v>472</v>
      </c>
      <c r="O8" s="100" t="s">
        <v>472</v>
      </c>
      <c r="P8" s="96" t="s">
        <v>471</v>
      </c>
      <c r="Q8" s="96" t="s">
        <v>470</v>
      </c>
      <c r="R8" s="96" t="s">
        <v>469</v>
      </c>
      <c r="S8" s="96" t="s">
        <v>468</v>
      </c>
      <c r="T8" s="96"/>
      <c r="U8" s="96"/>
      <c r="V8" t="s">
        <v>399</v>
      </c>
      <c r="W8" t="s">
        <v>399</v>
      </c>
      <c r="X8" t="s">
        <v>467</v>
      </c>
      <c r="Y8" s="96" t="s">
        <v>466</v>
      </c>
      <c r="Z8" s="96" t="s">
        <v>466</v>
      </c>
      <c r="AA8" s="96" t="s">
        <v>466</v>
      </c>
      <c r="AB8" s="96" t="s">
        <v>465</v>
      </c>
      <c r="AC8" s="96" t="s">
        <v>464</v>
      </c>
      <c r="AD8" s="96" t="s">
        <v>464</v>
      </c>
      <c r="AE8" s="96" t="s">
        <v>463</v>
      </c>
      <c r="AF8" s="96" t="s">
        <v>463</v>
      </c>
      <c r="AG8" s="96" t="s">
        <v>463</v>
      </c>
      <c r="AH8" s="96" t="s">
        <v>463</v>
      </c>
      <c r="AI8" s="96" t="s">
        <v>463</v>
      </c>
      <c r="AJ8" s="96" t="s">
        <v>462</v>
      </c>
      <c r="AK8" s="96" t="s">
        <v>461</v>
      </c>
      <c r="AL8" s="96" t="s">
        <v>460</v>
      </c>
      <c r="AM8" s="96" t="s">
        <v>459</v>
      </c>
      <c r="AN8" s="96" t="s">
        <v>458</v>
      </c>
      <c r="AO8" s="96" t="s">
        <v>457</v>
      </c>
      <c r="AP8" s="96" t="s">
        <v>456</v>
      </c>
      <c r="AQ8" s="96" t="s">
        <v>455</v>
      </c>
      <c r="AR8" s="96" t="s">
        <v>454</v>
      </c>
      <c r="AS8" s="96" t="s">
        <v>453</v>
      </c>
      <c r="AT8" s="96" t="s">
        <v>452</v>
      </c>
      <c r="AU8" s="96" t="s">
        <v>451</v>
      </c>
      <c r="AV8" s="101" t="s">
        <v>450</v>
      </c>
      <c r="AW8" s="96" t="s">
        <v>449</v>
      </c>
      <c r="AX8" s="96" t="s">
        <v>448</v>
      </c>
      <c r="AY8" s="96" t="s">
        <v>447</v>
      </c>
      <c r="AZ8" s="96" t="s">
        <v>446</v>
      </c>
      <c r="BA8" s="96" t="s">
        <v>445</v>
      </c>
      <c r="BB8" s="96" t="s">
        <v>444</v>
      </c>
      <c r="BC8" s="96" t="s">
        <v>444</v>
      </c>
      <c r="BD8" s="96" t="s">
        <v>443</v>
      </c>
      <c r="BE8" s="96" t="s">
        <v>442</v>
      </c>
      <c r="BF8" s="96" t="s">
        <v>441</v>
      </c>
      <c r="BG8" s="96" t="s">
        <v>440</v>
      </c>
      <c r="BH8" s="96" t="s">
        <v>439</v>
      </c>
      <c r="BI8" s="96" t="s">
        <v>438</v>
      </c>
      <c r="BJ8" s="97" t="s">
        <v>437</v>
      </c>
      <c r="BK8" s="96" t="s">
        <v>436</v>
      </c>
      <c r="BL8" s="96" t="s">
        <v>435</v>
      </c>
      <c r="BM8" s="96" t="s">
        <v>434</v>
      </c>
      <c r="BN8" s="96" t="s">
        <v>433</v>
      </c>
      <c r="BO8" s="96" t="s">
        <v>432</v>
      </c>
      <c r="BP8" s="96" t="s">
        <v>431</v>
      </c>
      <c r="BQ8" s="96" t="s">
        <v>430</v>
      </c>
      <c r="BR8" s="96" t="s">
        <v>429</v>
      </c>
      <c r="BS8" s="96" t="s">
        <v>428</v>
      </c>
      <c r="BT8" s="96" t="s">
        <v>427</v>
      </c>
      <c r="BU8" s="96" t="s">
        <v>426</v>
      </c>
      <c r="BV8" s="96" t="s">
        <v>425</v>
      </c>
      <c r="BW8" s="96" t="s">
        <v>424</v>
      </c>
      <c r="BX8" s="96" t="s">
        <v>423</v>
      </c>
      <c r="BY8" s="96" t="s">
        <v>422</v>
      </c>
      <c r="BZ8" s="96" t="s">
        <v>421</v>
      </c>
      <c r="CA8" s="96" t="s">
        <v>420</v>
      </c>
      <c r="CB8" s="96" t="s">
        <v>419</v>
      </c>
      <c r="CC8" s="96" t="s">
        <v>418</v>
      </c>
      <c r="CD8" s="96" t="s">
        <v>417</v>
      </c>
      <c r="CE8" s="96" t="s">
        <v>416</v>
      </c>
      <c r="CF8" s="96" t="s">
        <v>415</v>
      </c>
      <c r="CG8" s="96"/>
      <c r="CH8" s="96"/>
      <c r="CI8" s="96"/>
      <c r="CJ8" s="96" t="s">
        <v>414</v>
      </c>
      <c r="CK8" s="96" t="s">
        <v>413</v>
      </c>
      <c r="CL8" s="96" t="s">
        <v>412</v>
      </c>
      <c r="CM8" s="96" t="s">
        <v>411</v>
      </c>
      <c r="CN8" s="96" t="s">
        <v>411</v>
      </c>
      <c r="CO8" s="96" t="s">
        <v>410</v>
      </c>
      <c r="CP8" s="96" t="s">
        <v>409</v>
      </c>
      <c r="CQ8" s="96" t="s">
        <v>408</v>
      </c>
      <c r="CR8" s="96" t="s">
        <v>407</v>
      </c>
      <c r="CS8" s="96" t="s">
        <v>406</v>
      </c>
      <c r="CT8" s="96" t="s">
        <v>405</v>
      </c>
      <c r="CU8" s="96" t="s">
        <v>404</v>
      </c>
      <c r="CV8" s="47"/>
      <c r="CW8" s="47"/>
      <c r="CX8" s="96"/>
      <c r="CY8" s="96"/>
      <c r="CZ8" s="96"/>
      <c r="DA8" s="96"/>
      <c r="DB8" s="96" t="s">
        <v>403</v>
      </c>
      <c r="DC8" s="96" t="s">
        <v>402</v>
      </c>
      <c r="DD8" s="96" t="s">
        <v>401</v>
      </c>
      <c r="DE8" s="96" t="s">
        <v>400</v>
      </c>
      <c r="DF8" s="96"/>
      <c r="DG8" s="96"/>
      <c r="DH8" s="96"/>
      <c r="DI8" s="96"/>
      <c r="DJ8" s="96"/>
      <c r="DK8" s="96"/>
      <c r="DL8" s="96"/>
      <c r="DM8" s="96"/>
      <c r="DN8" s="96"/>
      <c r="DO8" s="96"/>
    </row>
    <row r="9" spans="1:119" ht="47.25" x14ac:dyDescent="0.25">
      <c r="B9" s="100" t="s">
        <v>353</v>
      </c>
      <c r="C9" s="100" t="s">
        <v>353</v>
      </c>
      <c r="D9" t="s">
        <v>399</v>
      </c>
      <c r="E9" t="s">
        <v>399</v>
      </c>
      <c r="F9" t="s">
        <v>399</v>
      </c>
      <c r="G9" s="100" t="s">
        <v>353</v>
      </c>
      <c r="H9" s="100" t="s">
        <v>353</v>
      </c>
      <c r="I9" s="100" t="s">
        <v>353</v>
      </c>
      <c r="J9" s="100" t="s">
        <v>353</v>
      </c>
      <c r="K9" s="100" t="s">
        <v>353</v>
      </c>
      <c r="L9" s="100" t="s">
        <v>353</v>
      </c>
      <c r="M9" s="100" t="s">
        <v>328</v>
      </c>
      <c r="N9" s="100" t="s">
        <v>328</v>
      </c>
      <c r="O9" s="100" t="s">
        <v>328</v>
      </c>
      <c r="P9" s="96" t="s">
        <v>372</v>
      </c>
      <c r="Q9" s="96" t="s">
        <v>372</v>
      </c>
      <c r="R9" s="96" t="s">
        <v>372</v>
      </c>
      <c r="S9" s="96" t="s">
        <v>372</v>
      </c>
      <c r="T9" s="96"/>
      <c r="U9" s="96"/>
      <c r="V9" s="100" t="s">
        <v>353</v>
      </c>
      <c r="W9" s="100" t="s">
        <v>353</v>
      </c>
      <c r="X9" s="100" t="s">
        <v>353</v>
      </c>
      <c r="Y9" s="96" t="s">
        <v>398</v>
      </c>
      <c r="Z9" s="96" t="s">
        <v>398</v>
      </c>
      <c r="AA9" s="96" t="s">
        <v>398</v>
      </c>
      <c r="AB9" s="96" t="s">
        <v>397</v>
      </c>
      <c r="AC9" s="96" t="s">
        <v>397</v>
      </c>
      <c r="AD9" s="96" t="s">
        <v>396</v>
      </c>
      <c r="AE9" s="96" t="s">
        <v>395</v>
      </c>
      <c r="AF9" s="96" t="s">
        <v>395</v>
      </c>
      <c r="AG9" s="96" t="s">
        <v>395</v>
      </c>
      <c r="AH9" s="96" t="s">
        <v>395</v>
      </c>
      <c r="AI9" s="96" t="s">
        <v>395</v>
      </c>
      <c r="AJ9" s="96" t="s">
        <v>295</v>
      </c>
      <c r="AK9" s="96" t="s">
        <v>394</v>
      </c>
      <c r="AL9" s="96" t="s">
        <v>394</v>
      </c>
      <c r="AM9" s="96" t="s">
        <v>394</v>
      </c>
      <c r="AN9" s="96" t="s">
        <v>394</v>
      </c>
      <c r="AO9" s="96" t="s">
        <v>394</v>
      </c>
      <c r="AP9" s="96" t="s">
        <v>394</v>
      </c>
      <c r="AQ9" s="96" t="s">
        <v>394</v>
      </c>
      <c r="AR9" s="96" t="s">
        <v>393</v>
      </c>
      <c r="AS9" s="96" t="s">
        <v>392</v>
      </c>
      <c r="AT9" s="96" t="s">
        <v>295</v>
      </c>
      <c r="AU9" s="96" t="s">
        <v>295</v>
      </c>
      <c r="AV9" s="101" t="s">
        <v>391</v>
      </c>
      <c r="AW9" s="96" t="s">
        <v>295</v>
      </c>
      <c r="AX9" s="97" t="s">
        <v>342</v>
      </c>
      <c r="AY9" s="97" t="s">
        <v>390</v>
      </c>
      <c r="AZ9" s="96" t="s">
        <v>389</v>
      </c>
      <c r="BA9" s="96" t="s">
        <v>295</v>
      </c>
      <c r="BB9" s="96" t="s">
        <v>388</v>
      </c>
      <c r="BC9" s="96" t="s">
        <v>388</v>
      </c>
      <c r="BD9" s="96" t="s">
        <v>387</v>
      </c>
      <c r="BE9" s="96" t="s">
        <v>386</v>
      </c>
      <c r="BF9" s="96" t="s">
        <v>385</v>
      </c>
      <c r="BG9" s="96" t="s">
        <v>355</v>
      </c>
      <c r="BH9" s="96" t="s">
        <v>354</v>
      </c>
      <c r="BI9" s="96" t="s">
        <v>354</v>
      </c>
      <c r="BJ9" s="96" t="s">
        <v>295</v>
      </c>
      <c r="BK9" s="97" t="s">
        <v>384</v>
      </c>
      <c r="BL9" s="96" t="s">
        <v>350</v>
      </c>
      <c r="BM9" s="96" t="s">
        <v>383</v>
      </c>
      <c r="BN9" s="96" t="s">
        <v>295</v>
      </c>
      <c r="BO9" s="97" t="s">
        <v>382</v>
      </c>
      <c r="BP9" s="96" t="s">
        <v>381</v>
      </c>
      <c r="BQ9" s="97" t="s">
        <v>321</v>
      </c>
      <c r="BR9" s="96" t="s">
        <v>380</v>
      </c>
      <c r="BS9" s="96" t="s">
        <v>295</v>
      </c>
      <c r="BT9" s="96" t="s">
        <v>295</v>
      </c>
      <c r="BU9" s="96" t="s">
        <v>379</v>
      </c>
      <c r="BV9" s="96" t="s">
        <v>378</v>
      </c>
      <c r="BW9" s="96" t="s">
        <v>378</v>
      </c>
      <c r="BX9" s="96" t="s">
        <v>295</v>
      </c>
      <c r="BY9" s="96" t="s">
        <v>377</v>
      </c>
      <c r="BZ9" s="96" t="s">
        <v>376</v>
      </c>
      <c r="CA9" s="96" t="s">
        <v>375</v>
      </c>
      <c r="CB9" s="96" t="s">
        <v>374</v>
      </c>
      <c r="CC9" s="96" t="s">
        <v>373</v>
      </c>
      <c r="CD9" s="96" t="s">
        <v>372</v>
      </c>
      <c r="CE9" s="96" t="s">
        <v>371</v>
      </c>
      <c r="CF9" s="96" t="s">
        <v>370</v>
      </c>
      <c r="CG9" s="96"/>
      <c r="CH9" s="96"/>
      <c r="CI9" s="96"/>
      <c r="CJ9" s="96" t="s">
        <v>369</v>
      </c>
      <c r="CK9" s="96" t="s">
        <v>368</v>
      </c>
      <c r="CL9" s="96" t="s">
        <v>367</v>
      </c>
      <c r="CM9" s="96" t="s">
        <v>366</v>
      </c>
      <c r="CN9" s="96" t="s">
        <v>365</v>
      </c>
      <c r="CO9" s="96" t="s">
        <v>364</v>
      </c>
      <c r="CP9" s="96" t="s">
        <v>363</v>
      </c>
      <c r="CQ9" s="96" t="s">
        <v>362</v>
      </c>
      <c r="CR9" s="96" t="s">
        <v>361</v>
      </c>
      <c r="CS9" s="96" t="s">
        <v>361</v>
      </c>
      <c r="CT9" s="96" t="s">
        <v>360</v>
      </c>
      <c r="CU9" s="96" t="s">
        <v>359</v>
      </c>
      <c r="CV9" s="102" t="s">
        <v>358</v>
      </c>
      <c r="CW9" s="102" t="s">
        <v>357</v>
      </c>
      <c r="CX9" s="96"/>
      <c r="CY9" s="96"/>
      <c r="CZ9" s="96"/>
      <c r="DA9" s="96"/>
      <c r="DB9" s="97" t="s">
        <v>356</v>
      </c>
      <c r="DC9" s="96" t="s">
        <v>355</v>
      </c>
      <c r="DD9" s="96" t="s">
        <v>354</v>
      </c>
      <c r="DE9" s="96" t="s">
        <v>354</v>
      </c>
      <c r="DF9" s="96"/>
      <c r="DG9" s="96"/>
      <c r="DH9" s="96"/>
      <c r="DI9" s="96"/>
      <c r="DJ9" s="96"/>
      <c r="DK9" s="96"/>
      <c r="DL9" s="96"/>
      <c r="DM9" s="96"/>
      <c r="DN9" s="96"/>
      <c r="DO9" s="96"/>
    </row>
    <row r="10" spans="1:119" ht="63" x14ac:dyDescent="0.25">
      <c r="B10" s="100" t="s">
        <v>328</v>
      </c>
      <c r="C10" s="100" t="s">
        <v>328</v>
      </c>
      <c r="D10" s="100" t="s">
        <v>353</v>
      </c>
      <c r="E10" s="100" t="s">
        <v>353</v>
      </c>
      <c r="F10" s="100" t="s">
        <v>353</v>
      </c>
      <c r="G10" s="100" t="s">
        <v>328</v>
      </c>
      <c r="H10" s="100" t="s">
        <v>328</v>
      </c>
      <c r="I10" s="100" t="s">
        <v>328</v>
      </c>
      <c r="J10" s="100" t="s">
        <v>328</v>
      </c>
      <c r="K10" s="100" t="s">
        <v>328</v>
      </c>
      <c r="L10" s="100" t="s">
        <v>328</v>
      </c>
      <c r="M10" s="100" t="s">
        <v>314</v>
      </c>
      <c r="N10" s="100" t="s">
        <v>314</v>
      </c>
      <c r="O10" s="100" t="s">
        <v>314</v>
      </c>
      <c r="P10" s="96" t="s">
        <v>334</v>
      </c>
      <c r="Q10" s="96" t="s">
        <v>334</v>
      </c>
      <c r="R10" s="96" t="s">
        <v>334</v>
      </c>
      <c r="S10" s="96" t="s">
        <v>334</v>
      </c>
      <c r="T10" s="96"/>
      <c r="U10" s="96"/>
      <c r="V10" s="100" t="s">
        <v>328</v>
      </c>
      <c r="W10" s="100" t="s">
        <v>328</v>
      </c>
      <c r="X10" s="100" t="s">
        <v>352</v>
      </c>
      <c r="Y10" s="96" t="s">
        <v>351</v>
      </c>
      <c r="Z10" s="96" t="s">
        <v>351</v>
      </c>
      <c r="AA10" s="96" t="s">
        <v>351</v>
      </c>
      <c r="AB10" s="96" t="s">
        <v>351</v>
      </c>
      <c r="AC10" s="96" t="s">
        <v>351</v>
      </c>
      <c r="AD10" s="96" t="s">
        <v>351</v>
      </c>
      <c r="AE10" s="96" t="s">
        <v>350</v>
      </c>
      <c r="AF10" s="96" t="s">
        <v>350</v>
      </c>
      <c r="AG10" s="96" t="s">
        <v>350</v>
      </c>
      <c r="AH10" s="96" t="s">
        <v>350</v>
      </c>
      <c r="AI10" s="96" t="s">
        <v>350</v>
      </c>
      <c r="AJ10" s="96" t="s">
        <v>294</v>
      </c>
      <c r="AK10" s="96" t="s">
        <v>327</v>
      </c>
      <c r="AL10" s="96" t="s">
        <v>327</v>
      </c>
      <c r="AM10" s="96" t="s">
        <v>327</v>
      </c>
      <c r="AN10" s="96" t="s">
        <v>327</v>
      </c>
      <c r="AO10" s="96" t="s">
        <v>327</v>
      </c>
      <c r="AP10" s="96" t="s">
        <v>349</v>
      </c>
      <c r="AQ10" s="96" t="s">
        <v>327</v>
      </c>
      <c r="AR10" s="96" t="s">
        <v>348</v>
      </c>
      <c r="AS10" s="96" t="s">
        <v>347</v>
      </c>
      <c r="AT10" s="96" t="s">
        <v>294</v>
      </c>
      <c r="AU10" s="96" t="s">
        <v>294</v>
      </c>
      <c r="AV10" s="101" t="s">
        <v>295</v>
      </c>
      <c r="AW10" s="96" t="s">
        <v>294</v>
      </c>
      <c r="AX10" s="96" t="s">
        <v>295</v>
      </c>
      <c r="AY10" s="97" t="s">
        <v>346</v>
      </c>
      <c r="AZ10" s="96" t="s">
        <v>345</v>
      </c>
      <c r="BA10" s="96" t="s">
        <v>294</v>
      </c>
      <c r="BB10" s="96" t="s">
        <v>344</v>
      </c>
      <c r="BC10" s="96" t="s">
        <v>344</v>
      </c>
      <c r="BD10" s="96" t="s">
        <v>343</v>
      </c>
      <c r="BE10" s="97" t="s">
        <v>342</v>
      </c>
      <c r="BF10" s="97" t="s">
        <v>329</v>
      </c>
      <c r="BG10" s="97" t="s">
        <v>329</v>
      </c>
      <c r="BH10" s="96" t="s">
        <v>295</v>
      </c>
      <c r="BI10" s="96" t="s">
        <v>295</v>
      </c>
      <c r="BJ10" s="96" t="s">
        <v>294</v>
      </c>
      <c r="BK10" s="96" t="s">
        <v>341</v>
      </c>
      <c r="BL10" s="96" t="s">
        <v>340</v>
      </c>
      <c r="BM10" s="96" t="s">
        <v>321</v>
      </c>
      <c r="BN10" s="96" t="s">
        <v>294</v>
      </c>
      <c r="BO10" s="97" t="s">
        <v>339</v>
      </c>
      <c r="BP10" s="96" t="s">
        <v>338</v>
      </c>
      <c r="BQ10" s="97" t="s">
        <v>320</v>
      </c>
      <c r="BR10" s="97" t="s">
        <v>321</v>
      </c>
      <c r="BS10" s="96" t="s">
        <v>294</v>
      </c>
      <c r="BT10" s="96" t="s">
        <v>294</v>
      </c>
      <c r="BU10" s="96" t="s">
        <v>295</v>
      </c>
      <c r="BV10" s="96" t="s">
        <v>295</v>
      </c>
      <c r="BW10" s="96" t="s">
        <v>295</v>
      </c>
      <c r="BX10" s="96" t="s">
        <v>294</v>
      </c>
      <c r="BY10" s="96" t="s">
        <v>337</v>
      </c>
      <c r="BZ10" s="96" t="s">
        <v>337</v>
      </c>
      <c r="CA10" s="96" t="s">
        <v>337</v>
      </c>
      <c r="CB10" s="96" t="s">
        <v>336</v>
      </c>
      <c r="CC10" s="96" t="s">
        <v>335</v>
      </c>
      <c r="CD10" s="96" t="s">
        <v>334</v>
      </c>
      <c r="CE10" s="96" t="s">
        <v>295</v>
      </c>
      <c r="CF10" s="96" t="s">
        <v>333</v>
      </c>
      <c r="CG10" s="96"/>
      <c r="CH10" s="96"/>
      <c r="CI10" s="96"/>
      <c r="CJ10" s="96" t="s">
        <v>295</v>
      </c>
      <c r="CK10" s="96" t="s">
        <v>295</v>
      </c>
      <c r="CL10" s="96" t="s">
        <v>295</v>
      </c>
      <c r="CM10" s="96" t="s">
        <v>295</v>
      </c>
      <c r="CN10" s="96" t="s">
        <v>295</v>
      </c>
      <c r="CO10" s="96" t="s">
        <v>295</v>
      </c>
      <c r="CP10" s="96" t="s">
        <v>295</v>
      </c>
      <c r="CQ10" s="96" t="s">
        <v>295</v>
      </c>
      <c r="CR10" s="97" t="s">
        <v>332</v>
      </c>
      <c r="CS10" s="97" t="s">
        <v>332</v>
      </c>
      <c r="CT10" s="97" t="s">
        <v>331</v>
      </c>
      <c r="CU10" s="96" t="s">
        <v>295</v>
      </c>
      <c r="CV10" s="96"/>
      <c r="CW10" s="96"/>
      <c r="CX10" s="96"/>
      <c r="CY10" s="96"/>
      <c r="CZ10" s="96"/>
      <c r="DA10" s="96"/>
      <c r="DB10" s="97" t="s">
        <v>330</v>
      </c>
      <c r="DC10" s="97" t="s">
        <v>329</v>
      </c>
      <c r="DD10" s="96" t="s">
        <v>295</v>
      </c>
      <c r="DE10" s="96" t="s">
        <v>295</v>
      </c>
      <c r="DF10" s="96"/>
      <c r="DG10" s="96"/>
      <c r="DH10" s="96"/>
      <c r="DI10" s="96"/>
      <c r="DJ10" s="96"/>
      <c r="DK10" s="96"/>
      <c r="DL10" s="96"/>
      <c r="DM10" s="96"/>
      <c r="DN10" s="96"/>
      <c r="DO10" s="96"/>
    </row>
    <row r="11" spans="1:119" ht="31.5" x14ac:dyDescent="0.25">
      <c r="B11" s="100" t="s">
        <v>314</v>
      </c>
      <c r="C11" s="100" t="s">
        <v>314</v>
      </c>
      <c r="D11" s="100" t="s">
        <v>328</v>
      </c>
      <c r="E11" s="100" t="s">
        <v>328</v>
      </c>
      <c r="F11" s="100" t="s">
        <v>328</v>
      </c>
      <c r="G11" s="100" t="s">
        <v>314</v>
      </c>
      <c r="H11" s="100" t="s">
        <v>314</v>
      </c>
      <c r="I11" s="100" t="s">
        <v>314</v>
      </c>
      <c r="J11" s="100" t="s">
        <v>314</v>
      </c>
      <c r="K11" s="100" t="s">
        <v>314</v>
      </c>
      <c r="L11" s="100" t="s">
        <v>314</v>
      </c>
      <c r="M11" s="100"/>
      <c r="N11" s="96"/>
      <c r="O11" s="96"/>
      <c r="P11" s="96" t="s">
        <v>295</v>
      </c>
      <c r="Q11" s="96" t="s">
        <v>295</v>
      </c>
      <c r="R11" s="96" t="s">
        <v>295</v>
      </c>
      <c r="S11" s="96" t="s">
        <v>295</v>
      </c>
      <c r="T11" s="96"/>
      <c r="U11" s="96"/>
      <c r="V11" s="100" t="s">
        <v>314</v>
      </c>
      <c r="W11" s="100" t="s">
        <v>314</v>
      </c>
      <c r="X11" s="96"/>
      <c r="Y11" s="96" t="s">
        <v>304</v>
      </c>
      <c r="Z11" s="96" t="s">
        <v>304</v>
      </c>
      <c r="AA11" s="96" t="s">
        <v>304</v>
      </c>
      <c r="AB11" s="96" t="s">
        <v>304</v>
      </c>
      <c r="AC11" s="96" t="s">
        <v>304</v>
      </c>
      <c r="AD11" s="96" t="s">
        <v>304</v>
      </c>
      <c r="AE11" s="96" t="s">
        <v>295</v>
      </c>
      <c r="AF11" s="96" t="s">
        <v>295</v>
      </c>
      <c r="AG11" s="96" t="s">
        <v>295</v>
      </c>
      <c r="AH11" s="96" t="s">
        <v>295</v>
      </c>
      <c r="AI11" s="96" t="s">
        <v>295</v>
      </c>
      <c r="AJ11" s="94"/>
      <c r="AK11" s="96" t="s">
        <v>311</v>
      </c>
      <c r="AL11" s="96" t="s">
        <v>311</v>
      </c>
      <c r="AM11" s="96" t="s">
        <v>311</v>
      </c>
      <c r="AN11" s="96" t="s">
        <v>311</v>
      </c>
      <c r="AO11" s="96" t="s">
        <v>311</v>
      </c>
      <c r="AP11" s="96" t="s">
        <v>327</v>
      </c>
      <c r="AQ11" s="96" t="s">
        <v>311</v>
      </c>
      <c r="AR11" s="96" t="s">
        <v>326</v>
      </c>
      <c r="AS11" s="96" t="s">
        <v>325</v>
      </c>
      <c r="AT11" s="94"/>
      <c r="AU11" s="94"/>
      <c r="AV11" s="96" t="s">
        <v>294</v>
      </c>
      <c r="AW11" s="94"/>
      <c r="AX11" s="96" t="s">
        <v>294</v>
      </c>
      <c r="AY11" s="96" t="s">
        <v>295</v>
      </c>
      <c r="AZ11" s="96" t="s">
        <v>324</v>
      </c>
      <c r="BA11" s="94"/>
      <c r="BB11" s="96" t="s">
        <v>323</v>
      </c>
      <c r="BC11" s="96" t="s">
        <v>323</v>
      </c>
      <c r="BD11" s="96" t="s">
        <v>295</v>
      </c>
      <c r="BE11" s="96" t="s">
        <v>295</v>
      </c>
      <c r="BF11" s="97" t="s">
        <v>315</v>
      </c>
      <c r="BG11" s="97" t="s">
        <v>315</v>
      </c>
      <c r="BH11" s="96" t="s">
        <v>294</v>
      </c>
      <c r="BI11" s="96" t="s">
        <v>294</v>
      </c>
      <c r="BJ11" s="97" t="s">
        <v>322</v>
      </c>
      <c r="BK11" s="96" t="s">
        <v>295</v>
      </c>
      <c r="BL11" s="96" t="s">
        <v>295</v>
      </c>
      <c r="BM11" s="96" t="s">
        <v>295</v>
      </c>
      <c r="BN11" s="96"/>
      <c r="BO11" s="96" t="s">
        <v>295</v>
      </c>
      <c r="BP11" s="97" t="s">
        <v>321</v>
      </c>
      <c r="BQ11" s="96" t="s">
        <v>295</v>
      </c>
      <c r="BR11" s="97" t="s">
        <v>320</v>
      </c>
      <c r="BS11" s="94"/>
      <c r="BT11" s="94"/>
      <c r="BU11" s="96" t="s">
        <v>294</v>
      </c>
      <c r="BV11" s="96" t="s">
        <v>294</v>
      </c>
      <c r="BW11" s="96" t="s">
        <v>294</v>
      </c>
      <c r="BX11" s="94"/>
      <c r="BY11" s="96" t="s">
        <v>295</v>
      </c>
      <c r="BZ11" s="96" t="s">
        <v>295</v>
      </c>
      <c r="CA11" s="96" t="s">
        <v>295</v>
      </c>
      <c r="CB11" s="96" t="s">
        <v>295</v>
      </c>
      <c r="CC11" s="96" t="s">
        <v>319</v>
      </c>
      <c r="CD11" s="96" t="s">
        <v>295</v>
      </c>
      <c r="CE11" s="96" t="s">
        <v>294</v>
      </c>
      <c r="CF11" s="96" t="s">
        <v>318</v>
      </c>
      <c r="CG11" s="96"/>
      <c r="CH11" s="96"/>
      <c r="CI11" s="96"/>
      <c r="CJ11" s="96" t="s">
        <v>294</v>
      </c>
      <c r="CK11" s="96" t="s">
        <v>294</v>
      </c>
      <c r="CL11" s="96" t="s">
        <v>294</v>
      </c>
      <c r="CM11" s="96" t="s">
        <v>294</v>
      </c>
      <c r="CN11" s="96" t="s">
        <v>294</v>
      </c>
      <c r="CO11" s="96" t="s">
        <v>294</v>
      </c>
      <c r="CP11" s="96" t="s">
        <v>294</v>
      </c>
      <c r="CQ11" s="96" t="s">
        <v>294</v>
      </c>
      <c r="CR11" s="96" t="s">
        <v>317</v>
      </c>
      <c r="CS11" s="96" t="s">
        <v>317</v>
      </c>
      <c r="CT11" s="96" t="s">
        <v>295</v>
      </c>
      <c r="CU11" s="96" t="s">
        <v>294</v>
      </c>
      <c r="CV11" s="96"/>
      <c r="CW11" s="96"/>
      <c r="CX11" s="96"/>
      <c r="CY11" s="96"/>
      <c r="CZ11" s="96"/>
      <c r="DA11" s="96"/>
      <c r="DB11" s="97" t="s">
        <v>316</v>
      </c>
      <c r="DC11" s="97" t="s">
        <v>315</v>
      </c>
      <c r="DD11" s="96" t="s">
        <v>294</v>
      </c>
      <c r="DE11" s="96" t="s">
        <v>294</v>
      </c>
      <c r="DF11" s="96"/>
      <c r="DG11" s="96"/>
      <c r="DH11" s="96"/>
      <c r="DI11" s="96"/>
      <c r="DJ11" s="96"/>
      <c r="DK11" s="96"/>
      <c r="DL11" s="96"/>
      <c r="DM11" s="96"/>
      <c r="DN11" s="96"/>
      <c r="DO11" s="96"/>
    </row>
    <row r="12" spans="1:119" ht="47.25" x14ac:dyDescent="0.25">
      <c r="B12" s="96"/>
      <c r="C12" s="96"/>
      <c r="D12" s="100" t="s">
        <v>314</v>
      </c>
      <c r="E12" s="100" t="s">
        <v>314</v>
      </c>
      <c r="F12" s="100" t="s">
        <v>314</v>
      </c>
      <c r="G12" s="96"/>
      <c r="H12" s="96"/>
      <c r="I12" s="96"/>
      <c r="J12" s="96"/>
      <c r="K12" s="96"/>
      <c r="L12" s="96"/>
      <c r="M12" s="96"/>
      <c r="N12" s="96"/>
      <c r="O12" s="96"/>
      <c r="P12" s="96" t="s">
        <v>294</v>
      </c>
      <c r="Q12" s="96" t="s">
        <v>294</v>
      </c>
      <c r="R12" s="96" t="s">
        <v>294</v>
      </c>
      <c r="S12" s="96" t="s">
        <v>294</v>
      </c>
      <c r="T12" s="96"/>
      <c r="U12" s="96"/>
      <c r="V12" s="96"/>
      <c r="W12" s="96"/>
      <c r="X12" s="96"/>
      <c r="Y12" s="96" t="s">
        <v>302</v>
      </c>
      <c r="Z12" s="96" t="s">
        <v>313</v>
      </c>
      <c r="AA12" s="96" t="s">
        <v>312</v>
      </c>
      <c r="AB12" s="96" t="s">
        <v>302</v>
      </c>
      <c r="AC12" s="96" t="s">
        <v>313</v>
      </c>
      <c r="AD12" s="96" t="s">
        <v>312</v>
      </c>
      <c r="AE12" s="96" t="s">
        <v>294</v>
      </c>
      <c r="AF12" s="96" t="s">
        <v>294</v>
      </c>
      <c r="AG12" s="96" t="s">
        <v>294</v>
      </c>
      <c r="AH12" s="96" t="s">
        <v>294</v>
      </c>
      <c r="AI12" s="96" t="s">
        <v>294</v>
      </c>
      <c r="AJ12" s="96"/>
      <c r="AK12" s="96" t="s">
        <v>304</v>
      </c>
      <c r="AL12" s="96" t="s">
        <v>304</v>
      </c>
      <c r="AM12" s="96" t="s">
        <v>304</v>
      </c>
      <c r="AN12" s="96" t="s">
        <v>304</v>
      </c>
      <c r="AO12" s="96" t="s">
        <v>304</v>
      </c>
      <c r="AP12" s="96" t="s">
        <v>311</v>
      </c>
      <c r="AQ12" s="96" t="s">
        <v>304</v>
      </c>
      <c r="AR12" s="96" t="s">
        <v>295</v>
      </c>
      <c r="AS12" s="96" t="s">
        <v>310</v>
      </c>
      <c r="AT12" s="94"/>
      <c r="AU12" s="94"/>
      <c r="AV12" s="94"/>
      <c r="AW12" s="94"/>
      <c r="AX12" s="94"/>
      <c r="AY12" s="96" t="s">
        <v>294</v>
      </c>
      <c r="AZ12" s="96" t="s">
        <v>295</v>
      </c>
      <c r="BA12" s="96"/>
      <c r="BB12" s="96" t="s">
        <v>295</v>
      </c>
      <c r="BC12" s="96" t="s">
        <v>295</v>
      </c>
      <c r="BD12" s="96" t="s">
        <v>294</v>
      </c>
      <c r="BE12" s="96" t="s">
        <v>294</v>
      </c>
      <c r="BF12" s="96" t="s">
        <v>295</v>
      </c>
      <c r="BG12" s="96" t="s">
        <v>295</v>
      </c>
      <c r="BH12" s="98"/>
      <c r="BI12" s="98"/>
      <c r="BJ12" s="98"/>
      <c r="BK12" s="96" t="s">
        <v>294</v>
      </c>
      <c r="BL12" s="96" t="s">
        <v>294</v>
      </c>
      <c r="BM12" s="96" t="s">
        <v>294</v>
      </c>
      <c r="BN12" s="96"/>
      <c r="BO12" s="96" t="s">
        <v>294</v>
      </c>
      <c r="BP12" s="96" t="s">
        <v>295</v>
      </c>
      <c r="BQ12" s="96" t="s">
        <v>294</v>
      </c>
      <c r="BR12" s="96" t="s">
        <v>295</v>
      </c>
      <c r="BS12" s="94"/>
      <c r="BT12" s="94"/>
      <c r="BU12" s="96"/>
      <c r="BV12" s="94"/>
      <c r="BW12" s="94"/>
      <c r="BX12" s="94"/>
      <c r="BY12" s="96" t="s">
        <v>294</v>
      </c>
      <c r="BZ12" s="96" t="s">
        <v>294</v>
      </c>
      <c r="CA12" s="96" t="s">
        <v>294</v>
      </c>
      <c r="CB12" s="96" t="s">
        <v>294</v>
      </c>
      <c r="CC12" s="96" t="s">
        <v>309</v>
      </c>
      <c r="CD12" s="96" t="s">
        <v>294</v>
      </c>
      <c r="CE12" s="94"/>
      <c r="CF12" s="96" t="s">
        <v>295</v>
      </c>
      <c r="CG12" s="96"/>
      <c r="CH12" s="96"/>
      <c r="CI12" s="96"/>
      <c r="CJ12" s="94"/>
      <c r="CK12" s="94"/>
      <c r="CL12" s="94"/>
      <c r="CM12" s="94"/>
      <c r="CN12" s="94"/>
      <c r="CO12" s="94"/>
      <c r="CP12" s="98"/>
      <c r="CQ12" s="95"/>
      <c r="CR12" s="96" t="s">
        <v>308</v>
      </c>
      <c r="CS12" s="96" t="s">
        <v>307</v>
      </c>
      <c r="CT12" s="99" t="s">
        <v>306</v>
      </c>
      <c r="CU12" s="95"/>
      <c r="CV12" s="96"/>
      <c r="CW12" s="96"/>
      <c r="CX12" s="96"/>
      <c r="CY12" s="96"/>
      <c r="CZ12" s="96"/>
      <c r="DA12" s="96"/>
      <c r="DB12" s="96" t="s">
        <v>295</v>
      </c>
      <c r="DC12" s="96" t="s">
        <v>295</v>
      </c>
      <c r="DD12" s="96"/>
      <c r="DE12" s="96"/>
      <c r="DF12" s="96"/>
      <c r="DG12" s="96"/>
      <c r="DH12" s="96"/>
      <c r="DI12" s="96"/>
      <c r="DJ12" s="96"/>
      <c r="DK12" s="96"/>
      <c r="DL12" s="96"/>
      <c r="DM12" s="96"/>
      <c r="DN12" s="96"/>
      <c r="DO12" s="96"/>
    </row>
    <row r="13" spans="1:119" ht="31.5" x14ac:dyDescent="0.25">
      <c r="B13" s="96"/>
      <c r="C13" s="96"/>
      <c r="D13" s="96"/>
      <c r="E13" s="96"/>
      <c r="F13" s="96"/>
      <c r="G13" s="96"/>
      <c r="H13" s="96"/>
      <c r="I13" s="96"/>
      <c r="J13" s="96"/>
      <c r="K13" s="96"/>
      <c r="L13" s="96"/>
      <c r="M13" s="96"/>
      <c r="N13" s="96"/>
      <c r="O13" s="96"/>
      <c r="P13" s="96"/>
      <c r="Q13" s="96"/>
      <c r="R13" s="96"/>
      <c r="S13" s="96"/>
      <c r="T13" s="96"/>
      <c r="U13" s="96"/>
      <c r="V13" s="96"/>
      <c r="W13" s="96"/>
      <c r="X13" s="96"/>
      <c r="Y13" s="96" t="s">
        <v>299</v>
      </c>
      <c r="Z13" s="96" t="s">
        <v>305</v>
      </c>
      <c r="AA13" s="96" t="s">
        <v>305</v>
      </c>
      <c r="AB13" s="96" t="s">
        <v>299</v>
      </c>
      <c r="AC13" s="96" t="s">
        <v>305</v>
      </c>
      <c r="AD13" s="96" t="s">
        <v>305</v>
      </c>
      <c r="AE13" s="96"/>
      <c r="AF13" s="96"/>
      <c r="AG13" s="94"/>
      <c r="AH13" s="94"/>
      <c r="AI13" s="94"/>
      <c r="AJ13" s="96"/>
      <c r="AK13" s="96" t="s">
        <v>295</v>
      </c>
      <c r="AL13" s="96" t="s">
        <v>295</v>
      </c>
      <c r="AM13" s="96" t="s">
        <v>295</v>
      </c>
      <c r="AN13" s="96" t="s">
        <v>295</v>
      </c>
      <c r="AO13" s="96" t="s">
        <v>295</v>
      </c>
      <c r="AP13" s="96" t="s">
        <v>304</v>
      </c>
      <c r="AQ13" s="96" t="s">
        <v>295</v>
      </c>
      <c r="AR13" s="96" t="s">
        <v>294</v>
      </c>
      <c r="AS13" s="96" t="s">
        <v>295</v>
      </c>
      <c r="AT13" s="96"/>
      <c r="AU13" s="96"/>
      <c r="AV13" s="96"/>
      <c r="AW13" s="96"/>
      <c r="AX13" s="94"/>
      <c r="AY13" s="94"/>
      <c r="AZ13" s="96" t="s">
        <v>294</v>
      </c>
      <c r="BA13" s="96"/>
      <c r="BB13" s="96" t="s">
        <v>294</v>
      </c>
      <c r="BC13" s="96" t="s">
        <v>294</v>
      </c>
      <c r="BD13" s="94"/>
      <c r="BE13" s="98"/>
      <c r="BF13" s="96" t="s">
        <v>294</v>
      </c>
      <c r="BG13" s="96" t="s">
        <v>294</v>
      </c>
      <c r="BH13" s="96"/>
      <c r="BI13" s="96"/>
      <c r="BJ13" s="94"/>
      <c r="BK13" s="96"/>
      <c r="BL13" s="96"/>
      <c r="BM13" s="96"/>
      <c r="BN13" s="96"/>
      <c r="BO13" s="94"/>
      <c r="BP13" s="96" t="s">
        <v>294</v>
      </c>
      <c r="BQ13" s="94"/>
      <c r="BR13" s="96" t="s">
        <v>294</v>
      </c>
      <c r="BS13" s="96"/>
      <c r="BT13" s="96"/>
      <c r="BU13" s="96"/>
      <c r="BV13" s="96"/>
      <c r="BW13" s="96"/>
      <c r="BX13" s="98"/>
      <c r="BY13" s="94"/>
      <c r="BZ13" s="94"/>
      <c r="CA13" s="94"/>
      <c r="CB13" s="94"/>
      <c r="CC13" s="96" t="s">
        <v>303</v>
      </c>
      <c r="CD13" s="94"/>
      <c r="CE13" s="94"/>
      <c r="CF13" s="96" t="s">
        <v>294</v>
      </c>
      <c r="CG13" s="96"/>
      <c r="CH13" s="96"/>
      <c r="CI13" s="96"/>
      <c r="CJ13" s="94"/>
      <c r="CK13" s="94"/>
      <c r="CL13" s="94"/>
      <c r="CM13" s="94"/>
      <c r="CN13" s="94"/>
      <c r="CO13" s="96"/>
      <c r="CP13" s="94"/>
      <c r="CQ13" s="94"/>
      <c r="CR13" s="96" t="s">
        <v>295</v>
      </c>
      <c r="CS13" s="96" t="s">
        <v>295</v>
      </c>
      <c r="CT13" s="96"/>
      <c r="CU13" s="94"/>
      <c r="CV13" s="96"/>
      <c r="CW13" s="96"/>
      <c r="CX13" s="96"/>
      <c r="CY13" s="96"/>
      <c r="CZ13" s="96"/>
      <c r="DA13" s="96"/>
      <c r="DB13" s="96" t="s">
        <v>294</v>
      </c>
      <c r="DC13" s="96" t="s">
        <v>294</v>
      </c>
      <c r="DD13" s="96"/>
      <c r="DE13" s="96"/>
      <c r="DF13" s="96"/>
      <c r="DG13" s="96"/>
      <c r="DH13" s="96"/>
      <c r="DI13" s="96"/>
      <c r="DJ13" s="96"/>
      <c r="DK13" s="96"/>
      <c r="DL13" s="96"/>
      <c r="DM13" s="96"/>
      <c r="DN13" s="96"/>
      <c r="DO13" s="96"/>
    </row>
    <row r="14" spans="1:119" ht="31.5" x14ac:dyDescent="0.25">
      <c r="B14" s="96"/>
      <c r="C14" s="96"/>
      <c r="D14" s="96"/>
      <c r="E14" s="96"/>
      <c r="F14" s="96"/>
      <c r="G14" s="96"/>
      <c r="H14" s="96"/>
      <c r="I14" s="96"/>
      <c r="J14" s="96"/>
      <c r="K14" s="96"/>
      <c r="L14" s="96"/>
      <c r="M14" s="96"/>
      <c r="N14" s="96"/>
      <c r="O14" s="96"/>
      <c r="P14" s="96"/>
      <c r="Q14" s="96"/>
      <c r="R14" s="96"/>
      <c r="S14" s="96"/>
      <c r="T14" s="96"/>
      <c r="U14" s="96"/>
      <c r="V14" s="96"/>
      <c r="W14" s="96"/>
      <c r="X14" s="96"/>
      <c r="Y14" s="96" t="s">
        <v>297</v>
      </c>
      <c r="Z14" s="96" t="s">
        <v>302</v>
      </c>
      <c r="AA14" s="96" t="s">
        <v>302</v>
      </c>
      <c r="AB14" s="96" t="s">
        <v>297</v>
      </c>
      <c r="AC14" s="96" t="s">
        <v>302</v>
      </c>
      <c r="AD14" s="96" t="s">
        <v>302</v>
      </c>
      <c r="AE14" s="96"/>
      <c r="AF14" s="96"/>
      <c r="AG14" s="96"/>
      <c r="AH14" s="96"/>
      <c r="AI14" s="96"/>
      <c r="AJ14" s="96"/>
      <c r="AK14" s="96" t="s">
        <v>294</v>
      </c>
      <c r="AL14" s="96" t="s">
        <v>294</v>
      </c>
      <c r="AM14" s="96" t="s">
        <v>294</v>
      </c>
      <c r="AN14" s="96" t="s">
        <v>294</v>
      </c>
      <c r="AO14" s="96" t="s">
        <v>294</v>
      </c>
      <c r="AP14" s="96" t="s">
        <v>295</v>
      </c>
      <c r="AQ14" s="96" t="s">
        <v>294</v>
      </c>
      <c r="AR14" s="96"/>
      <c r="AS14" s="96" t="s">
        <v>294</v>
      </c>
      <c r="AT14" s="96"/>
      <c r="AU14" s="96"/>
      <c r="AV14" s="96"/>
      <c r="AW14" s="96"/>
      <c r="AX14" s="96"/>
      <c r="AY14" s="94"/>
      <c r="AZ14" s="98"/>
      <c r="BA14" s="96"/>
      <c r="BB14" s="98"/>
      <c r="BC14" s="95"/>
      <c r="BD14" s="94"/>
      <c r="BE14" s="96"/>
      <c r="BF14" s="96" t="s">
        <v>300</v>
      </c>
      <c r="BG14" s="96" t="s">
        <v>300</v>
      </c>
      <c r="BH14" s="96"/>
      <c r="BI14" s="96"/>
      <c r="BJ14" s="96"/>
      <c r="BK14" s="96"/>
      <c r="BL14" s="96"/>
      <c r="BM14" s="96"/>
      <c r="BN14" s="96"/>
      <c r="BO14" s="94"/>
      <c r="BP14" s="94"/>
      <c r="BQ14" s="98"/>
      <c r="BR14" s="94"/>
      <c r="BS14" s="96"/>
      <c r="BT14" s="96"/>
      <c r="BU14" s="96"/>
      <c r="BV14" s="96"/>
      <c r="BW14" s="96"/>
      <c r="BX14" s="96"/>
      <c r="BY14" s="96"/>
      <c r="BZ14" s="96"/>
      <c r="CA14" s="94"/>
      <c r="CB14" s="96"/>
      <c r="CC14" s="96" t="s">
        <v>301</v>
      </c>
      <c r="CD14" s="94"/>
      <c r="CE14" s="96"/>
      <c r="CF14" s="94"/>
      <c r="CG14" s="96"/>
      <c r="CH14" s="96"/>
      <c r="CI14" s="96"/>
      <c r="CJ14" s="96"/>
      <c r="CK14" s="94"/>
      <c r="CL14" s="96"/>
      <c r="CM14" s="94"/>
      <c r="CN14" s="96"/>
      <c r="CO14" s="96"/>
      <c r="CP14" s="96"/>
      <c r="CQ14" s="96"/>
      <c r="CR14" s="96" t="s">
        <v>294</v>
      </c>
      <c r="CS14" s="96" t="s">
        <v>294</v>
      </c>
      <c r="CT14" s="96"/>
      <c r="CU14" s="96"/>
      <c r="CV14" s="96"/>
      <c r="CW14" s="96"/>
      <c r="CX14" s="96"/>
      <c r="CY14" s="96"/>
      <c r="CZ14" s="96"/>
      <c r="DA14" s="96"/>
      <c r="DB14" s="96" t="s">
        <v>300</v>
      </c>
      <c r="DC14" s="96" t="s">
        <v>300</v>
      </c>
      <c r="DD14" s="96"/>
      <c r="DE14" s="96"/>
      <c r="DF14" s="96"/>
      <c r="DG14" s="96"/>
      <c r="DH14" s="96"/>
      <c r="DI14" s="96"/>
      <c r="DJ14" s="96"/>
      <c r="DK14" s="96"/>
      <c r="DL14" s="96"/>
      <c r="DM14" s="96"/>
      <c r="DN14" s="96"/>
      <c r="DO14" s="96"/>
    </row>
    <row r="15" spans="1:119" ht="31.5" x14ac:dyDescent="0.25">
      <c r="Y15" s="96" t="s">
        <v>295</v>
      </c>
      <c r="Z15" s="96" t="s">
        <v>299</v>
      </c>
      <c r="AA15" s="96" t="s">
        <v>299</v>
      </c>
      <c r="AB15" s="96" t="s">
        <v>295</v>
      </c>
      <c r="AC15" s="96" t="s">
        <v>299</v>
      </c>
      <c r="AD15" s="96" t="s">
        <v>299</v>
      </c>
      <c r="AP15" t="s">
        <v>294</v>
      </c>
      <c r="BC15" s="94"/>
      <c r="BF15" s="95"/>
      <c r="BG15" s="98"/>
      <c r="BO15" s="98"/>
      <c r="CC15" s="96" t="s">
        <v>298</v>
      </c>
      <c r="CF15" s="94"/>
      <c r="CR15" s="94"/>
      <c r="CS15" s="98"/>
    </row>
    <row r="16" spans="1:119" ht="15.75" x14ac:dyDescent="0.25">
      <c r="Y16" s="96" t="s">
        <v>294</v>
      </c>
      <c r="Z16" s="96" t="s">
        <v>297</v>
      </c>
      <c r="AA16" s="96" t="s">
        <v>297</v>
      </c>
      <c r="AB16" s="96" t="s">
        <v>294</v>
      </c>
      <c r="AC16" s="96" t="s">
        <v>297</v>
      </c>
      <c r="AD16" s="96" t="s">
        <v>297</v>
      </c>
      <c r="BF16" s="94"/>
      <c r="CC16" s="96" t="s">
        <v>296</v>
      </c>
      <c r="CS16" s="94"/>
    </row>
    <row r="17" spans="26:97" ht="15.75" x14ac:dyDescent="0.25">
      <c r="Z17" s="96" t="s">
        <v>295</v>
      </c>
      <c r="AA17" s="96" t="s">
        <v>295</v>
      </c>
      <c r="AB17" s="97"/>
      <c r="AC17" s="96" t="s">
        <v>295</v>
      </c>
      <c r="AD17" s="96" t="s">
        <v>295</v>
      </c>
      <c r="CC17" s="96" t="s">
        <v>295</v>
      </c>
      <c r="CS17" s="94"/>
    </row>
    <row r="18" spans="26:97" ht="15.75" x14ac:dyDescent="0.25">
      <c r="Z18" s="96" t="s">
        <v>294</v>
      </c>
      <c r="AA18" s="96" t="s">
        <v>294</v>
      </c>
      <c r="AC18" s="96" t="s">
        <v>294</v>
      </c>
      <c r="AD18" s="96" t="s">
        <v>294</v>
      </c>
      <c r="CC18" s="96" t="s">
        <v>294</v>
      </c>
    </row>
    <row r="19" spans="26:97" x14ac:dyDescent="0.25">
      <c r="Z19" s="95"/>
      <c r="AA19" s="94"/>
      <c r="AC19" s="95"/>
      <c r="AD19" s="94"/>
      <c r="CC19" s="94"/>
    </row>
    <row r="20" spans="26:97" x14ac:dyDescent="0.25">
      <c r="CC20" s="94"/>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NPAyProveedor</vt:lpstr>
      <vt:lpstr>Preciario</vt:lpstr>
      <vt:lpstr>NPAyPosiciones</vt:lpstr>
      <vt:lpstr>Agrupados</vt:lpstr>
      <vt:lpstr>Descripciones</vt:lpstr>
    </vt:vector>
  </TitlesOfParts>
  <Company>Telecom Argentina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Martin</dc:creator>
  <cp:lastModifiedBy>Carlos Martin</cp:lastModifiedBy>
  <dcterms:created xsi:type="dcterms:W3CDTF">2023-07-03T16:50:25Z</dcterms:created>
  <dcterms:modified xsi:type="dcterms:W3CDTF">2023-07-03T16:54:55Z</dcterms:modified>
</cp:coreProperties>
</file>