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jpeg" ContentType="image/jpeg"/>
  <Default Extension="emf" ContentType="image/x-emf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20730" windowHeight="9930" activeTab="5"/>
  </bookViews>
  <sheets>
    <sheet name="MENU" sheetId="4" r:id="rId1"/>
    <sheet name="MEDIDAS" sheetId="1" r:id="rId2"/>
    <sheet name="RESULTADOS" sheetId="6" r:id="rId3"/>
    <sheet name="CONFIGURACION" sheetId="8" r:id="rId4"/>
    <sheet name="CALCULOS" sheetId="2" r:id="rId5"/>
    <sheet name="TABLAS" sheetId="3" r:id="rId6"/>
    <sheet name="MoyersTable" sheetId="9" r:id="rId7"/>
  </sheets>
  <functionGroups/>
  <calcPr calcId="124519"/>
</workbook>
</file>

<file path=xl/calcChain.xml><?xml version="1.0" encoding="utf-8"?>
<calcChain xmlns="http://schemas.openxmlformats.org/spreadsheetml/2006/main">
  <c r="C29" i="6"/>
  <c r="C28"/>
  <c r="C26"/>
  <c r="K4" s="1"/>
  <c r="C25"/>
  <c r="C23"/>
  <c r="C22"/>
  <c r="C21"/>
  <c r="B5" i="2" s="1"/>
  <c r="D5" s="1"/>
  <c r="C20" i="6"/>
  <c r="E5" i="2" s="1"/>
  <c r="B9" l="1"/>
  <c r="D9" s="1"/>
  <c r="E9"/>
  <c r="C8" i="6"/>
  <c r="D8"/>
  <c r="B11" i="2"/>
  <c r="D11" s="1"/>
  <c r="E3"/>
  <c r="B7"/>
  <c r="E11"/>
  <c r="B3"/>
  <c r="D3" s="1"/>
  <c r="B1"/>
  <c r="J4" i="6"/>
  <c r="L4"/>
  <c r="C18"/>
  <c r="G7" s="1"/>
  <c r="C17" l="1"/>
  <c r="G6" s="1"/>
  <c r="C14"/>
  <c r="C15"/>
  <c r="G8" s="1"/>
  <c r="C12"/>
  <c r="G5" s="1"/>
  <c r="C11"/>
  <c r="G4" s="1"/>
  <c r="G5" i="2" l="1"/>
  <c r="G11"/>
  <c r="H11" s="1"/>
  <c r="C5" i="6" s="1"/>
  <c r="G9" i="2"/>
  <c r="H9" s="1"/>
  <c r="D5" i="6" s="1"/>
  <c r="G3" i="2"/>
  <c r="H5" l="1"/>
  <c r="C4" i="6" s="1"/>
  <c r="H3" i="2"/>
  <c r="D4" i="6" s="1"/>
</calcChain>
</file>

<file path=xl/comments1.xml><?xml version="1.0" encoding="utf-8"?>
<comments xmlns="http://schemas.openxmlformats.org/spreadsheetml/2006/main">
  <authors>
    <author>Mauri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Discrepancia:
Indica Exceso de espacio (+)
o falta de espacio (-)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Relación total:
Determina la proporción existente entre las 12 piezas superiores con sus homólogos inferiores.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" authorId="0">
      <text>
        <r>
          <rPr>
            <b/>
            <sz val="9"/>
            <color indexed="81"/>
            <rFont val="Tahoma"/>
            <family val="2"/>
          </rPr>
          <t>PONT (modificado por Korkhaus): Determina la amplitud de la arcada a nivel de primeros premolares y primeros molares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Relación anterior:
Determina la relacion entre las 6 piezas anterosuperiores con sus homólogas inferiores.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 xml:space="preserve">Valores predictivos de Tanaka-Johnston:
Anchura estimada del canino y premolares de un cuadrante. (a partir del ancho de incisivos inferiores)
Ej: 13 + 14 + 15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<sst xmlns="http://schemas.openxmlformats.org/spreadsheetml/2006/main" count="119" uniqueCount="91">
  <si>
    <t>Hueso 13-23</t>
  </si>
  <si>
    <t>Hueso 33-43</t>
  </si>
  <si>
    <t>Dientes 16-26</t>
  </si>
  <si>
    <t>Dientes 36-46</t>
  </si>
  <si>
    <t>Dientes 13-23</t>
  </si>
  <si>
    <t>Dientes 33-43</t>
  </si>
  <si>
    <t>Max 12 pac</t>
  </si>
  <si>
    <t>corresponden</t>
  </si>
  <si>
    <t>Mand 12 pac</t>
  </si>
  <si>
    <t>menos</t>
  </si>
  <si>
    <t>Mand 12 ideal</t>
  </si>
  <si>
    <t>Exceso inferior</t>
  </si>
  <si>
    <t>Max 12</t>
  </si>
  <si>
    <t>Mand 12</t>
  </si>
  <si>
    <t>Max 12 ideal</t>
  </si>
  <si>
    <t>Exceso superior</t>
  </si>
  <si>
    <t>BOLTON Anteriores</t>
  </si>
  <si>
    <t>Max 6 pac</t>
  </si>
  <si>
    <t>Mand 6 pac</t>
  </si>
  <si>
    <t>Rel ANT &gt;77,2%</t>
  </si>
  <si>
    <t>Rel ANT &lt;77,2%</t>
  </si>
  <si>
    <t>Mand 6 ideal</t>
  </si>
  <si>
    <t>Max 6 ideal</t>
  </si>
  <si>
    <t>Rel TOTAL &gt;91,3%</t>
  </si>
  <si>
    <t>Rel TOTAL &lt;91,3%</t>
  </si>
  <si>
    <t>Dientes 42-32</t>
  </si>
  <si>
    <t>BOLTON Total</t>
  </si>
  <si>
    <t>Relacion Total</t>
  </si>
  <si>
    <t>Max 6</t>
  </si>
  <si>
    <t>Mand 6</t>
  </si>
  <si>
    <t>Relacion Anterior</t>
  </si>
  <si>
    <t>TABLAS</t>
  </si>
  <si>
    <t>Superior</t>
  </si>
  <si>
    <t>Inferior</t>
  </si>
  <si>
    <t>Incisivos Inf</t>
  </si>
  <si>
    <t>PONT</t>
  </si>
  <si>
    <t>BOLTON</t>
  </si>
  <si>
    <t>Ancho Inc Sup</t>
  </si>
  <si>
    <t>L Arco AntSup</t>
  </si>
  <si>
    <t>Dientes 12-22</t>
  </si>
  <si>
    <t>PACIENTE</t>
  </si>
  <si>
    <t>NUMERO H.C.</t>
  </si>
  <si>
    <t>FECHA</t>
  </si>
  <si>
    <t>PROFESIONAL</t>
  </si>
  <si>
    <t>Od. Mauricio Haenggi</t>
  </si>
  <si>
    <t>Esp Req Sup</t>
  </si>
  <si>
    <t>Esp Req Inf</t>
  </si>
  <si>
    <t>Esp. Premolares</t>
  </si>
  <si>
    <t>Esp. Canino</t>
  </si>
  <si>
    <t>Esp. Incisivos</t>
  </si>
  <si>
    <t>Esp.Incisivos</t>
  </si>
  <si>
    <t>Bolton Total</t>
  </si>
  <si>
    <t>Bolton Anterior</t>
  </si>
  <si>
    <t>Discrepancia Oseo-Dentaria</t>
  </si>
  <si>
    <t>Pont</t>
  </si>
  <si>
    <t>PUERTO COM</t>
  </si>
  <si>
    <t>Perimetro arco superior</t>
  </si>
  <si>
    <t>Perimetro arco Inferior</t>
  </si>
  <si>
    <t>Hueso Intercanino superior</t>
  </si>
  <si>
    <t>Hueso Intercanino inferior</t>
  </si>
  <si>
    <t>Espacio Disponible inferior</t>
  </si>
  <si>
    <t>Espacio Disponible superior</t>
  </si>
  <si>
    <t>Espacio Incisivos superiores</t>
  </si>
  <si>
    <t>Espacio incisivos inferiores</t>
  </si>
  <si>
    <t>Espacio AnteroSuperiores</t>
  </si>
  <si>
    <t>Espacio AnteroInferiores</t>
  </si>
  <si>
    <t>Suma Incisivos inferiores</t>
  </si>
  <si>
    <t>Suma Incisivos superiores</t>
  </si>
  <si>
    <t>Antero Sup</t>
  </si>
  <si>
    <t>Antero Inf</t>
  </si>
  <si>
    <t>Tanaka-Johnston (C-Pm-Pm)</t>
  </si>
  <si>
    <t>14 a 24</t>
  </si>
  <si>
    <t>16 a 26</t>
  </si>
  <si>
    <t>Long. arco</t>
  </si>
  <si>
    <t>Suma Maxilar 12</t>
  </si>
  <si>
    <t>Suma Mandibular 12</t>
  </si>
  <si>
    <t>Suma Maxilar 6</t>
  </si>
  <si>
    <t>Suma Mandibular 6</t>
  </si>
  <si>
    <t>Exceso Superior</t>
  </si>
  <si>
    <t>Exceso Inferior</t>
  </si>
  <si>
    <t>Superiores</t>
  </si>
  <si>
    <t>Inferiores</t>
  </si>
  <si>
    <t>Javier Cavallo</t>
  </si>
  <si>
    <t>Opcion</t>
  </si>
  <si>
    <t>Valor</t>
  </si>
  <si>
    <t>Tiempo entre Muestras (sg)</t>
  </si>
  <si>
    <t>Estado del Puerto</t>
  </si>
  <si>
    <t>Cerrado</t>
  </si>
  <si>
    <t>Moyers</t>
  </si>
  <si>
    <t>Bolton Relacion Anterior</t>
  </si>
  <si>
    <t>Pomt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</si>
</sst>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5"/>
      </patternFill>
    </fill>
  </fills>
  <borders count="3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3" fillId="7" borderId="11" applyNumberFormat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9" fillId="14" borderId="0" applyNumberFormat="0" applyBorder="0" applyAlignment="0" applyProtection="0"/>
    <xf numFmtId="0" fontId="4" fillId="15" borderId="0" applyNumberFormat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2" borderId="2" xfId="0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" xfId="0" applyFill="1" applyBorder="1" applyAlignment="1" applyProtection="1">
      <alignment horizontal="center" vertical="center" shrinkToFit="1"/>
    </xf>
    <xf numFmtId="0" fontId="0" fillId="4" borderId="3" xfId="0" applyFill="1" applyBorder="1" applyAlignment="1" applyProtection="1">
      <alignment horizontal="center" vertical="center" shrinkToFit="1"/>
    </xf>
    <xf numFmtId="0" fontId="0" fillId="4" borderId="4" xfId="0" applyFill="1" applyBorder="1" applyAlignment="1" applyProtection="1">
      <alignment horizontal="center" vertical="center" shrinkToFit="1"/>
    </xf>
    <xf numFmtId="0" fontId="0" fillId="4" borderId="5" xfId="0" applyFill="1" applyBorder="1" applyAlignment="1" applyProtection="1">
      <alignment horizontal="center" vertical="center" shrinkToFit="1"/>
    </xf>
    <xf numFmtId="0" fontId="0" fillId="4" borderId="6" xfId="0" applyFill="1" applyBorder="1" applyAlignment="1" applyProtection="1">
      <alignment horizontal="center" vertical="center" shrinkToFit="1"/>
    </xf>
    <xf numFmtId="0" fontId="0" fillId="0" borderId="5" xfId="0" applyBorder="1" applyAlignment="1" applyProtection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</xf>
    <xf numFmtId="0" fontId="0" fillId="4" borderId="7" xfId="0" applyFill="1" applyBorder="1" applyAlignment="1" applyProtection="1">
      <alignment horizontal="center" vertical="center" shrinkToFit="1"/>
    </xf>
    <xf numFmtId="0" fontId="0" fillId="0" borderId="2" xfId="0" applyBorder="1" applyAlignment="1" applyProtection="1">
      <alignment horizontal="center" vertical="center" shrinkToFit="1"/>
    </xf>
    <xf numFmtId="0" fontId="0" fillId="4" borderId="8" xfId="0" applyFill="1" applyBorder="1" applyAlignment="1" applyProtection="1">
      <alignment horizontal="center" vertical="center" shrinkToFit="1"/>
    </xf>
    <xf numFmtId="0" fontId="0" fillId="4" borderId="9" xfId="0" applyFill="1" applyBorder="1" applyAlignment="1" applyProtection="1">
      <alignment horizontal="center" vertical="center" shrinkToFit="1"/>
    </xf>
    <xf numFmtId="0" fontId="0" fillId="0" borderId="7" xfId="0" applyBorder="1" applyAlignment="1" applyProtection="1">
      <alignment horizontal="center" vertical="center" shrinkToFit="1"/>
    </xf>
    <xf numFmtId="0" fontId="0" fillId="4" borderId="2" xfId="0" applyFill="1" applyBorder="1" applyAlignment="1" applyProtection="1">
      <alignment horizontal="center" vertical="center" shrinkToFit="1"/>
    </xf>
    <xf numFmtId="0" fontId="0" fillId="4" borderId="10" xfId="0" applyFill="1" applyBorder="1" applyAlignment="1" applyProtection="1">
      <alignment horizontal="center" vertical="center" shrinkToFit="1"/>
    </xf>
    <xf numFmtId="0" fontId="0" fillId="0" borderId="6" xfId="0" applyBorder="1" applyAlignment="1" applyProtection="1">
      <alignment horizontal="center" vertical="center" shrinkToFit="1"/>
    </xf>
    <xf numFmtId="0" fontId="0" fillId="6" borderId="1" xfId="0" applyFill="1" applyBorder="1" applyAlignment="1" applyProtection="1">
      <alignment horizontal="center" vertical="center" shrinkToFit="1"/>
    </xf>
    <xf numFmtId="0" fontId="0" fillId="5" borderId="1" xfId="0" applyFill="1" applyBorder="1" applyAlignment="1" applyProtection="1">
      <alignment horizontal="center" vertical="center" shrinkToFit="1"/>
    </xf>
    <xf numFmtId="0" fontId="0" fillId="6" borderId="2" xfId="0" applyFill="1" applyBorder="1" applyAlignment="1" applyProtection="1">
      <alignment horizontal="center" vertical="center" shrinkToFit="1"/>
    </xf>
    <xf numFmtId="0" fontId="0" fillId="10" borderId="1" xfId="0" applyFill="1" applyBorder="1" applyAlignment="1" applyProtection="1">
      <alignment horizontal="center" vertical="center" shrinkToFit="1"/>
    </xf>
    <xf numFmtId="0" fontId="0" fillId="10" borderId="0" xfId="0" applyFill="1"/>
    <xf numFmtId="0" fontId="1" fillId="10" borderId="1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Alignment="1">
      <alignment horizontal="center" vertical="center" shrinkToFit="1"/>
    </xf>
    <xf numFmtId="0" fontId="0" fillId="0" borderId="0" xfId="0" applyFill="1"/>
    <xf numFmtId="0" fontId="0" fillId="0" borderId="0" xfId="0" applyFill="1" applyAlignment="1" applyProtection="1">
      <alignment horizontal="center" vertical="center" shrinkToFit="1"/>
    </xf>
    <xf numFmtId="0" fontId="0" fillId="0" borderId="0" xfId="0" applyFill="1" applyBorder="1" applyAlignment="1" applyProtection="1">
      <alignment horizontal="center" vertical="center" shrinkToFit="1"/>
    </xf>
    <xf numFmtId="0" fontId="0" fillId="0" borderId="0" xfId="0" applyFill="1" applyProtection="1"/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Protection="1"/>
    <xf numFmtId="0" fontId="0" fillId="5" borderId="1" xfId="0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10" borderId="12" xfId="0" applyFill="1" applyBorder="1" applyProtection="1">
      <protection locked="0"/>
    </xf>
    <xf numFmtId="0" fontId="0" fillId="10" borderId="9" xfId="0" applyFill="1" applyBorder="1" applyAlignment="1" applyProtection="1">
      <alignment horizontal="center" vertical="center" shrinkToFit="1"/>
    </xf>
    <xf numFmtId="0" fontId="0" fillId="10" borderId="3" xfId="0" applyFill="1" applyBorder="1" applyAlignment="1" applyProtection="1">
      <alignment horizontal="center" vertical="center" shrinkToFit="1"/>
    </xf>
    <xf numFmtId="0" fontId="0" fillId="11" borderId="12" xfId="0" applyFill="1" applyBorder="1" applyProtection="1"/>
    <xf numFmtId="0" fontId="1" fillId="2" borderId="5" xfId="0" applyFont="1" applyFill="1" applyBorder="1" applyProtection="1"/>
    <xf numFmtId="0" fontId="0" fillId="2" borderId="5" xfId="0" applyFill="1" applyBorder="1" applyProtection="1"/>
    <xf numFmtId="0" fontId="0" fillId="2" borderId="5" xfId="0" applyFill="1" applyBorder="1"/>
    <xf numFmtId="2" fontId="0" fillId="0" borderId="5" xfId="0" applyNumberFormat="1" applyBorder="1" applyAlignment="1" applyProtection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Fill="1" applyBorder="1"/>
    <xf numFmtId="0" fontId="0" fillId="0" borderId="0" xfId="0" applyProtection="1">
      <protection hidden="1"/>
    </xf>
    <xf numFmtId="0" fontId="0" fillId="0" borderId="0" xfId="0" applyFill="1" applyAlignment="1" applyProtection="1">
      <alignment horizontal="center" vertical="center" shrinkToFit="1"/>
      <protection hidden="1"/>
    </xf>
    <xf numFmtId="0" fontId="0" fillId="0" borderId="0" xfId="0" applyFill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 shrinkToFi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3" borderId="1" xfId="0" applyFont="1" applyFill="1" applyBorder="1" applyAlignment="1" applyProtection="1">
      <alignment horizontal="center" vertical="center" shrinkToFit="1"/>
      <protection hidden="1"/>
    </xf>
    <xf numFmtId="0" fontId="0" fillId="0" borderId="0" xfId="0" applyBorder="1" applyProtection="1">
      <protection hidden="1"/>
    </xf>
    <xf numFmtId="0" fontId="0" fillId="0" borderId="16" xfId="0" applyBorder="1" applyProtection="1">
      <protection hidden="1"/>
    </xf>
    <xf numFmtId="0" fontId="0" fillId="11" borderId="15" xfId="0" applyFill="1" applyBorder="1" applyAlignment="1" applyProtection="1">
      <alignment horizontal="center"/>
      <protection hidden="1"/>
    </xf>
    <xf numFmtId="0" fontId="0" fillId="10" borderId="14" xfId="0" applyFill="1" applyBorder="1" applyProtection="1">
      <protection hidden="1"/>
    </xf>
    <xf numFmtId="0" fontId="0" fillId="10" borderId="13" xfId="0" applyFill="1" applyBorder="1" applyProtection="1">
      <protection hidden="1"/>
    </xf>
    <xf numFmtId="0" fontId="0" fillId="10" borderId="12" xfId="0" applyFill="1" applyBorder="1" applyProtection="1">
      <protection hidden="1"/>
    </xf>
    <xf numFmtId="0" fontId="0" fillId="11" borderId="5" xfId="0" applyFill="1" applyBorder="1" applyAlignment="1" applyProtection="1">
      <alignment horizontal="center"/>
      <protection hidden="1"/>
    </xf>
    <xf numFmtId="0" fontId="4" fillId="0" borderId="0" xfId="3" applyFill="1" applyBorder="1" applyAlignment="1" applyProtection="1">
      <alignment horizontal="center" vertical="center" shrinkToFit="1"/>
      <protection hidden="1"/>
    </xf>
    <xf numFmtId="0" fontId="4" fillId="0" borderId="0" xfId="0" applyFont="1" applyFill="1" applyAlignment="1" applyProtection="1">
      <alignment horizontal="center" vertical="center" shrinkToFit="1"/>
      <protection hidden="1"/>
    </xf>
    <xf numFmtId="0" fontId="4" fillId="0" borderId="0" xfId="2" applyFill="1" applyBorder="1" applyAlignment="1" applyProtection="1">
      <alignment horizontal="center" vertical="center" shrinkToFit="1"/>
      <protection hidden="1"/>
    </xf>
    <xf numFmtId="0" fontId="0" fillId="10" borderId="12" xfId="0" applyFill="1" applyBorder="1" applyAlignment="1" applyProtection="1">
      <alignment horizontal="center"/>
      <protection locked="0"/>
    </xf>
    <xf numFmtId="0" fontId="0" fillId="10" borderId="12" xfId="0" applyFill="1" applyBorder="1" applyAlignment="1" applyProtection="1">
      <alignment horizontal="center" vertical="center"/>
      <protection locked="0"/>
    </xf>
    <xf numFmtId="0" fontId="0" fillId="10" borderId="13" xfId="0" applyFill="1" applyBorder="1" applyAlignment="1" applyProtection="1">
      <alignment horizontal="center"/>
      <protection locked="0"/>
    </xf>
    <xf numFmtId="0" fontId="0" fillId="10" borderId="13" xfId="0" applyFill="1" applyBorder="1" applyAlignment="1" applyProtection="1">
      <alignment horizontal="left"/>
      <protection locked="0"/>
    </xf>
    <xf numFmtId="0" fontId="0" fillId="10" borderId="12" xfId="0" applyFill="1" applyBorder="1" applyAlignment="1" applyProtection="1">
      <alignment horizontal="right" vertical="center"/>
      <protection locked="0"/>
    </xf>
    <xf numFmtId="0" fontId="0" fillId="10" borderId="13" xfId="0" applyFill="1" applyBorder="1" applyAlignment="1" applyProtection="1">
      <alignment horizontal="center" vertical="center"/>
      <protection locked="0"/>
    </xf>
    <xf numFmtId="0" fontId="4" fillId="15" borderId="0" xfId="5"/>
    <xf numFmtId="0" fontId="9" fillId="14" borderId="0" xfId="4"/>
    <xf numFmtId="0" fontId="0" fillId="0" borderId="15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Protection="1"/>
    <xf numFmtId="14" fontId="0" fillId="10" borderId="14" xfId="0" applyNumberFormat="1" applyFill="1" applyBorder="1" applyAlignment="1" applyProtection="1">
      <alignment horizontal="center" vertical="center" shrinkToFit="1"/>
      <protection locked="0"/>
    </xf>
    <xf numFmtId="14" fontId="0" fillId="10" borderId="13" xfId="0" applyNumberFormat="1" applyFill="1" applyBorder="1" applyAlignment="1" applyProtection="1">
      <alignment horizontal="center" vertical="center" shrinkToFit="1"/>
      <protection locked="0"/>
    </xf>
    <xf numFmtId="0" fontId="0" fillId="10" borderId="14" xfId="0" applyFill="1" applyBorder="1" applyAlignment="1" applyProtection="1">
      <alignment horizontal="center" vertical="center" shrinkToFit="1"/>
      <protection locked="0"/>
    </xf>
    <xf numFmtId="0" fontId="0" fillId="10" borderId="13" xfId="0" applyFill="1" applyBorder="1" applyAlignment="1" applyProtection="1">
      <alignment horizontal="center" vertical="center" shrinkToFit="1"/>
      <protection locked="0"/>
    </xf>
    <xf numFmtId="0" fontId="4" fillId="12" borderId="12" xfId="0" applyFont="1" applyFill="1" applyBorder="1" applyAlignment="1" applyProtection="1">
      <alignment horizontal="center" vertical="center" shrinkToFit="1"/>
      <protection hidden="1"/>
    </xf>
    <xf numFmtId="0" fontId="4" fillId="12" borderId="13" xfId="0" applyFont="1" applyFill="1" applyBorder="1" applyAlignment="1" applyProtection="1">
      <alignment horizontal="center" vertical="center" shrinkToFit="1"/>
      <protection hidden="1"/>
    </xf>
    <xf numFmtId="0" fontId="5" fillId="0" borderId="0" xfId="1" applyFont="1" applyFill="1" applyBorder="1" applyAlignment="1" applyProtection="1">
      <alignment horizontal="center" vertical="center" wrapText="1" shrinkToFit="1"/>
      <protection hidden="1"/>
    </xf>
    <xf numFmtId="0" fontId="6" fillId="0" borderId="0" xfId="1" applyFont="1" applyFill="1" applyBorder="1" applyAlignment="1" applyProtection="1">
      <alignment horizontal="center" vertical="center" shrinkToFit="1"/>
      <protection hidden="1"/>
    </xf>
    <xf numFmtId="0" fontId="0" fillId="10" borderId="12" xfId="0" applyFill="1" applyBorder="1" applyAlignment="1" applyProtection="1">
      <alignment horizontal="center" vertical="center" shrinkToFit="1"/>
      <protection locked="0"/>
    </xf>
    <xf numFmtId="0" fontId="2" fillId="0" borderId="0" xfId="0" applyFont="1" applyFill="1" applyBorder="1" applyAlignment="1" applyProtection="1">
      <alignment horizontal="center" vertical="center" shrinkToFit="1"/>
      <protection hidden="1"/>
    </xf>
    <xf numFmtId="0" fontId="5" fillId="0" borderId="0" xfId="1" applyFont="1" applyFill="1" applyBorder="1" applyAlignment="1" applyProtection="1">
      <alignment horizontal="center" vertical="center" shrinkToFit="1"/>
      <protection hidden="1"/>
    </xf>
    <xf numFmtId="0" fontId="0" fillId="0" borderId="0" xfId="0" applyFill="1" applyBorder="1" applyProtection="1">
      <protection hidden="1"/>
    </xf>
    <xf numFmtId="0" fontId="0" fillId="5" borderId="12" xfId="0" applyFill="1" applyBorder="1" applyAlignment="1" applyProtection="1">
      <alignment horizontal="center" vertical="center" shrinkToFit="1"/>
    </xf>
    <xf numFmtId="0" fontId="0" fillId="5" borderId="13" xfId="0" applyFill="1" applyBorder="1" applyAlignment="1" applyProtection="1">
      <alignment horizontal="center" vertical="center" shrinkToFit="1"/>
    </xf>
    <xf numFmtId="0" fontId="0" fillId="6" borderId="12" xfId="0" applyFill="1" applyBorder="1" applyAlignment="1" applyProtection="1">
      <alignment horizontal="center" vertical="center" shrinkToFit="1"/>
    </xf>
    <xf numFmtId="0" fontId="0" fillId="6" borderId="13" xfId="0" applyFill="1" applyBorder="1" applyAlignment="1" applyProtection="1">
      <alignment horizontal="center" vertical="center" shrinkToFit="1"/>
    </xf>
    <xf numFmtId="0" fontId="0" fillId="11" borderId="12" xfId="0" applyFill="1" applyBorder="1" applyAlignment="1" applyProtection="1">
      <alignment horizontal="center"/>
    </xf>
    <xf numFmtId="0" fontId="0" fillId="11" borderId="13" xfId="0" applyFill="1" applyBorder="1" applyAlignment="1" applyProtection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</cellXfs>
  <cellStyles count="6">
    <cellStyle name="60% - Énfasis1" xfId="5" builtinId="32"/>
    <cellStyle name="60% - Énfasis4" xfId="2" builtinId="44"/>
    <cellStyle name="Buena" xfId="4" builtinId="26"/>
    <cellStyle name="Cálculo" xfId="1" builtinId="22"/>
    <cellStyle name="Énfasis5" xfId="3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32C30D8-7062-44AC-878E-0C7C64B245A8}" ax:persistence="persistPropertyBag">
  <ax:ocxPr ax:name="_ExtentX" ax:value="900"/>
  <ax:ocxPr ax:name="_ExtentY" ax:value="926"/>
  <ax:ocxPr ax:name="Settings" ax:value="9600,N,8,1"/>
  <ax:ocxPr ax:name="TrialVersion" ax:value="-1"/>
  <ax:ocxPr ax:name="DeviceName" ax:value="USB Serial Port (COM1)"/>
</ax:ocx>
</file>

<file path=xl/activeX/activeX2.xml><?xml version="1.0" encoding="utf-8"?>
<ax:ocx xmlns:ax="http://schemas.microsoft.com/office/2006/activeX" xmlns:r="http://schemas.openxmlformats.org/officeDocument/2006/relationships" ax:classid="{53867031-6B4D-4F7D-B089-5DFEC731F5FA}" ax:persistence="persistPropertyBag">
  <ax:ocxPr ax:name="_ExtentX" ax:value="873"/>
  <ax:ocxPr ax:name="_ExtentY" ax:value="132"/>
  <ax:ocxPr ax:name="Settings" ax:value="9600, N, 8, 1"/>
  <ax:ocxPr ax:name="CommPort" ax:value="1"/>
  <ax:ocxPr ax:name="Handshaking" ax:value="0"/>
  <ax:ocxPr ax:name="InputBufferSize" ax:value="1024"/>
  <ax:ocxPr ax:name="InputLength" ax:value="1"/>
  <ax:ocxPr ax:name="InputMode" ax:value="0"/>
  <ax:ocxPr ax:name="NullDiscard" ax:value="0"/>
  <ax:ocxPr ax:name="OutputBufferSize" ax:value="512"/>
  <ax:ocxPr ax:name="ParityReplace" ax:value="?"/>
  <ax:ocxPr ax:name="OnCommReceiveThreshold" ax:value="1"/>
  <ax:ocxPr ax:name="RTSEnable" ax:value="0"/>
  <ax:ocxPr ax:name="OnCommSendThreshold" ax:value="0"/>
  <ax:ocxPr ax:name="DTREnable" ax:value="-1"/>
</ax:ocx>
</file>

<file path=xl/activeX/activeX3.xml><?xml version="1.0" encoding="utf-8"?>
<ax:ocx xmlns:ax="http://schemas.microsoft.com/office/2006/activeX" xmlns:r="http://schemas.openxmlformats.org/officeDocument/2006/relationships" ax:classid="{832C30D8-7062-44AC-878E-0C7C64B245A8}" ax:persistence="persistPropertyBag">
  <ax:ocxPr ax:name="_ExtentX" ax:value="900"/>
  <ax:ocxPr ax:name="_ExtentY" ax:value="926"/>
  <ax:ocxPr ax:name="InputLen" ax:value="1"/>
  <ax:ocxPr ax:name="RThreshold" ax:value="1"/>
  <ax:ocxPr ax:name="TrialVersion" ax:value="-1"/>
  <ax:ocxPr ax:name="DeviceName" ax:value="USB Serial Port (COM1)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DIDAS!A1"/><Relationship Id="rId2" Type="http://schemas.openxmlformats.org/officeDocument/2006/relationships/hyperlink" Target="Odontograma" TargetMode="External"/><Relationship Id="rId1" Type="http://schemas.openxmlformats.org/officeDocument/2006/relationships/image" Target="../media/image1.jpeg"/><Relationship Id="rId5" Type="http://schemas.openxmlformats.org/officeDocument/2006/relationships/hyperlink" Target="Potenciometro.docx" TargetMode="External"/><Relationship Id="rId4" Type="http://schemas.openxmlformats.org/officeDocument/2006/relationships/hyperlink" Target="#CONFIGURACION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4.emf"/><Relationship Id="rId5" Type="http://schemas.openxmlformats.org/officeDocument/2006/relationships/hyperlink" Target="Potenciometro.docx" TargetMode="External"/><Relationship Id="rId4" Type="http://schemas.openxmlformats.org/officeDocument/2006/relationships/hyperlink" Target="mailto:mauriciohaenggi@hotmail.com?subject=Comentario%20Calculo%20de%20Modelos%20V3.0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403793</xdr:colOff>
      <xdr:row>1</xdr:row>
      <xdr:rowOff>52104</xdr:rowOff>
    </xdr:from>
    <xdr:to>
      <xdr:col>11</xdr:col>
      <xdr:colOff>162819</xdr:colOff>
      <xdr:row>26</xdr:row>
      <xdr:rowOff>89328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7485" y="234463"/>
          <a:ext cx="6115539" cy="4596198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noFill/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3</xdr:col>
      <xdr:colOff>713219</xdr:colOff>
      <xdr:row>10</xdr:row>
      <xdr:rowOff>57769</xdr:rowOff>
    </xdr:from>
    <xdr:to>
      <xdr:col>5</xdr:col>
      <xdr:colOff>416820</xdr:colOff>
      <xdr:row>12</xdr:row>
      <xdr:rowOff>3794</xdr:rowOff>
    </xdr:to>
    <xdr:sp macro="" textlink="">
      <xdr:nvSpPr>
        <xdr:cNvPr id="3" name="Rectángulo redondeado 2">
          <a:hlinkClick xmlns:r="http://schemas.openxmlformats.org/officeDocument/2006/relationships" r:id="rId2"/>
        </xdr:cNvPr>
        <xdr:cNvSpPr/>
      </xdr:nvSpPr>
      <xdr:spPr>
        <a:xfrm>
          <a:off x="3096911" y="1881359"/>
          <a:ext cx="1292730" cy="310743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3</xdr:col>
      <xdr:colOff>709897</xdr:colOff>
      <xdr:row>8</xdr:row>
      <xdr:rowOff>13025</xdr:rowOff>
    </xdr:from>
    <xdr:to>
      <xdr:col>5</xdr:col>
      <xdr:colOff>449385</xdr:colOff>
      <xdr:row>9</xdr:row>
      <xdr:rowOff>135417</xdr:rowOff>
    </xdr:to>
    <xdr:sp macro="" textlink="">
      <xdr:nvSpPr>
        <xdr:cNvPr id="4" name="Rectángulo redondeado 3">
          <a:hlinkClick xmlns:r="http://schemas.openxmlformats.org/officeDocument/2006/relationships" r:id="rId3"/>
        </xdr:cNvPr>
        <xdr:cNvSpPr/>
      </xdr:nvSpPr>
      <xdr:spPr>
        <a:xfrm>
          <a:off x="3093589" y="1471897"/>
          <a:ext cx="1328617" cy="304751"/>
        </a:xfrm>
        <a:custGeom>
          <a:avLst/>
          <a:gdLst>
            <a:gd name="connsiteX0" fmla="*/ 0 w 1283027"/>
            <a:gd name="connsiteY0" fmla="*/ 50793 h 304751"/>
            <a:gd name="connsiteX1" fmla="*/ 50793 w 1283027"/>
            <a:gd name="connsiteY1" fmla="*/ 0 h 304751"/>
            <a:gd name="connsiteX2" fmla="*/ 1232234 w 1283027"/>
            <a:gd name="connsiteY2" fmla="*/ 0 h 304751"/>
            <a:gd name="connsiteX3" fmla="*/ 1283027 w 1283027"/>
            <a:gd name="connsiteY3" fmla="*/ 50793 h 304751"/>
            <a:gd name="connsiteX4" fmla="*/ 1283027 w 1283027"/>
            <a:gd name="connsiteY4" fmla="*/ 253958 h 304751"/>
            <a:gd name="connsiteX5" fmla="*/ 1232234 w 1283027"/>
            <a:gd name="connsiteY5" fmla="*/ 304751 h 304751"/>
            <a:gd name="connsiteX6" fmla="*/ 50793 w 1283027"/>
            <a:gd name="connsiteY6" fmla="*/ 304751 h 304751"/>
            <a:gd name="connsiteX7" fmla="*/ 0 w 1283027"/>
            <a:gd name="connsiteY7" fmla="*/ 253958 h 304751"/>
            <a:gd name="connsiteX8" fmla="*/ 0 w 1283027"/>
            <a:gd name="connsiteY8" fmla="*/ 50793 h 304751"/>
            <a:gd name="connsiteX0" fmla="*/ 0 w 1283027"/>
            <a:gd name="connsiteY0" fmla="*/ 50793 h 304751"/>
            <a:gd name="connsiteX1" fmla="*/ 50793 w 1283027"/>
            <a:gd name="connsiteY1" fmla="*/ 0 h 304751"/>
            <a:gd name="connsiteX2" fmla="*/ 1232234 w 1283027"/>
            <a:gd name="connsiteY2" fmla="*/ 0 h 304751"/>
            <a:gd name="connsiteX3" fmla="*/ 1283027 w 1283027"/>
            <a:gd name="connsiteY3" fmla="*/ 50793 h 304751"/>
            <a:gd name="connsiteX4" fmla="*/ 1276514 w 1283027"/>
            <a:gd name="connsiteY4" fmla="*/ 136770 h 304751"/>
            <a:gd name="connsiteX5" fmla="*/ 1283027 w 1283027"/>
            <a:gd name="connsiteY5" fmla="*/ 253958 h 304751"/>
            <a:gd name="connsiteX6" fmla="*/ 1232234 w 1283027"/>
            <a:gd name="connsiteY6" fmla="*/ 304751 h 304751"/>
            <a:gd name="connsiteX7" fmla="*/ 50793 w 1283027"/>
            <a:gd name="connsiteY7" fmla="*/ 304751 h 304751"/>
            <a:gd name="connsiteX8" fmla="*/ 0 w 1283027"/>
            <a:gd name="connsiteY8" fmla="*/ 253958 h 304751"/>
            <a:gd name="connsiteX9" fmla="*/ 0 w 1283027"/>
            <a:gd name="connsiteY9" fmla="*/ 50793 h 304751"/>
            <a:gd name="connsiteX0" fmla="*/ 0 w 1328617"/>
            <a:gd name="connsiteY0" fmla="*/ 50793 h 304751"/>
            <a:gd name="connsiteX1" fmla="*/ 50793 w 1328617"/>
            <a:gd name="connsiteY1" fmla="*/ 0 h 304751"/>
            <a:gd name="connsiteX2" fmla="*/ 1232234 w 1328617"/>
            <a:gd name="connsiteY2" fmla="*/ 0 h 304751"/>
            <a:gd name="connsiteX3" fmla="*/ 1283027 w 1328617"/>
            <a:gd name="connsiteY3" fmla="*/ 50793 h 304751"/>
            <a:gd name="connsiteX4" fmla="*/ 1328617 w 1328617"/>
            <a:gd name="connsiteY4" fmla="*/ 136770 h 304751"/>
            <a:gd name="connsiteX5" fmla="*/ 1283027 w 1328617"/>
            <a:gd name="connsiteY5" fmla="*/ 253958 h 304751"/>
            <a:gd name="connsiteX6" fmla="*/ 1232234 w 1328617"/>
            <a:gd name="connsiteY6" fmla="*/ 304751 h 304751"/>
            <a:gd name="connsiteX7" fmla="*/ 50793 w 1328617"/>
            <a:gd name="connsiteY7" fmla="*/ 304751 h 304751"/>
            <a:gd name="connsiteX8" fmla="*/ 0 w 1328617"/>
            <a:gd name="connsiteY8" fmla="*/ 253958 h 304751"/>
            <a:gd name="connsiteX9" fmla="*/ 0 w 1328617"/>
            <a:gd name="connsiteY9" fmla="*/ 50793 h 3047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328617" h="304751">
              <a:moveTo>
                <a:pt x="0" y="50793"/>
              </a:moveTo>
              <a:cubicBezTo>
                <a:pt x="0" y="22741"/>
                <a:pt x="22741" y="0"/>
                <a:pt x="50793" y="0"/>
              </a:cubicBezTo>
              <a:lnTo>
                <a:pt x="1232234" y="0"/>
              </a:lnTo>
              <a:cubicBezTo>
                <a:pt x="1260286" y="0"/>
                <a:pt x="1283027" y="22741"/>
                <a:pt x="1283027" y="50793"/>
              </a:cubicBezTo>
              <a:lnTo>
                <a:pt x="1328617" y="136770"/>
              </a:lnTo>
              <a:lnTo>
                <a:pt x="1283027" y="253958"/>
              </a:lnTo>
              <a:cubicBezTo>
                <a:pt x="1283027" y="282010"/>
                <a:pt x="1260286" y="304751"/>
                <a:pt x="1232234" y="304751"/>
              </a:cubicBezTo>
              <a:lnTo>
                <a:pt x="50793" y="304751"/>
              </a:lnTo>
              <a:cubicBezTo>
                <a:pt x="22741" y="304751"/>
                <a:pt x="0" y="282010"/>
                <a:pt x="0" y="253958"/>
              </a:cubicBezTo>
              <a:lnTo>
                <a:pt x="0" y="50793"/>
              </a:lnTo>
              <a:close/>
            </a:path>
          </a:pathLst>
        </a:cu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AR" sz="1100">
            <a:latin typeface="Freehand521 BT" panose="03080802030307080304" pitchFamily="66" charset="0"/>
          </a:endParaRPr>
        </a:p>
      </xdr:txBody>
    </xdr:sp>
    <xdr:clientData/>
  </xdr:twoCellAnchor>
  <xdr:twoCellAnchor>
    <xdr:from>
      <xdr:col>3</xdr:col>
      <xdr:colOff>717517</xdr:colOff>
      <xdr:row>12</xdr:row>
      <xdr:rowOff>51126</xdr:rowOff>
    </xdr:from>
    <xdr:to>
      <xdr:col>5</xdr:col>
      <xdr:colOff>429846</xdr:colOff>
      <xdr:row>13</xdr:row>
      <xdr:rowOff>180031</xdr:rowOff>
    </xdr:to>
    <xdr:sp macro="" textlink="">
      <xdr:nvSpPr>
        <xdr:cNvPr id="5" name="Rectángulo redondeado 4">
          <a:hlinkClick xmlns:r="http://schemas.openxmlformats.org/officeDocument/2006/relationships" r:id="rId4"/>
        </xdr:cNvPr>
        <xdr:cNvSpPr/>
      </xdr:nvSpPr>
      <xdr:spPr>
        <a:xfrm>
          <a:off x="3101209" y="2239434"/>
          <a:ext cx="1301458" cy="311264"/>
        </a:xfrm>
        <a:prstGeom prst="roundRect">
          <a:avLst/>
        </a:prstGeom>
        <a:noFill/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3</xdr:col>
      <xdr:colOff>704491</xdr:colOff>
      <xdr:row>14</xdr:row>
      <xdr:rowOff>77177</xdr:rowOff>
    </xdr:from>
    <xdr:to>
      <xdr:col>5</xdr:col>
      <xdr:colOff>416820</xdr:colOff>
      <xdr:row>16</xdr:row>
      <xdr:rowOff>23723</xdr:rowOff>
    </xdr:to>
    <xdr:sp macro="" textlink="">
      <xdr:nvSpPr>
        <xdr:cNvPr id="12" name="Rectángulo redondeado 11">
          <a:hlinkClick xmlns:r="http://schemas.openxmlformats.org/officeDocument/2006/relationships" r:id="rId5"/>
        </xdr:cNvPr>
        <xdr:cNvSpPr/>
      </xdr:nvSpPr>
      <xdr:spPr>
        <a:xfrm>
          <a:off x="3088183" y="2630203"/>
          <a:ext cx="1301458" cy="311264"/>
        </a:xfrm>
        <a:prstGeom prst="roundRect">
          <a:avLst/>
        </a:prstGeom>
        <a:noFill/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378460</xdr:colOff>
      <xdr:row>0</xdr:row>
      <xdr:rowOff>135255</xdr:rowOff>
    </xdr:from>
    <xdr:to>
      <xdr:col>16</xdr:col>
      <xdr:colOff>45359</xdr:colOff>
      <xdr:row>8</xdr:row>
      <xdr:rowOff>185738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8037" t="-312" r="8346" b="60014"/>
        <a:stretch/>
      </xdr:blipFill>
      <xdr:spPr>
        <a:xfrm>
          <a:off x="816610" y="135255"/>
          <a:ext cx="6239149" cy="1493520"/>
        </a:xfrm>
        <a:prstGeom prst="rect">
          <a:avLst/>
        </a:prstGeom>
        <a:ln>
          <a:noFill/>
        </a:ln>
        <a:effectLst>
          <a:outerShdw blurRad="63500" sx="103000" sy="103000" algn="ctr" rotWithShape="0">
            <a:prstClr val="black">
              <a:alpha val="21000"/>
            </a:prstClr>
          </a:outerShdw>
          <a:softEdge rad="25400"/>
        </a:effectLst>
      </xdr:spPr>
    </xdr:pic>
    <xdr:clientData/>
  </xdr:twoCellAnchor>
  <xdr:twoCellAnchor>
    <xdr:from>
      <xdr:col>13</xdr:col>
      <xdr:colOff>18573</xdr:colOff>
      <xdr:row>25</xdr:row>
      <xdr:rowOff>4921</xdr:rowOff>
    </xdr:from>
    <xdr:to>
      <xdr:col>15</xdr:col>
      <xdr:colOff>23812</xdr:colOff>
      <xdr:row>28</xdr:row>
      <xdr:rowOff>11905</xdr:rowOff>
    </xdr:to>
    <xdr:sp macro="[0]!RequestToStop" textlink="">
      <xdr:nvSpPr>
        <xdr:cNvPr id="14" name="Elipse 13"/>
        <xdr:cNvSpPr/>
      </xdr:nvSpPr>
      <xdr:spPr>
        <a:xfrm>
          <a:off x="5590698" y="4993640"/>
          <a:ext cx="862489" cy="614203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PARAR</a:t>
          </a:r>
          <a:endParaRPr lang="es-AR" sz="1000"/>
        </a:p>
      </xdr:txBody>
    </xdr:sp>
    <xdr:clientData/>
  </xdr:twoCellAnchor>
  <xdr:twoCellAnchor editAs="oneCell">
    <xdr:from>
      <xdr:col>18</xdr:col>
      <xdr:colOff>621030</xdr:colOff>
      <xdr:row>12</xdr:row>
      <xdr:rowOff>152400</xdr:rowOff>
    </xdr:from>
    <xdr:to>
      <xdr:col>23</xdr:col>
      <xdr:colOff>222885</xdr:colOff>
      <xdr:row>32</xdr:row>
      <xdr:rowOff>48895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12580" y="2457450"/>
          <a:ext cx="2002155" cy="3658870"/>
        </a:xfrm>
        <a:prstGeom prst="rect">
          <a:avLst/>
        </a:prstGeom>
        <a:effectLst>
          <a:outerShdw dist="50800" dir="5400000" sx="1000" sy="1000" algn="ctr" rotWithShape="0">
            <a:srgbClr val="000000">
              <a:alpha val="43137"/>
            </a:srgbClr>
          </a:outerShdw>
        </a:effectLst>
      </xdr:spPr>
    </xdr:pic>
    <xdr:clientData/>
  </xdr:twoCellAnchor>
  <xdr:twoCellAnchor>
    <xdr:from>
      <xdr:col>11</xdr:col>
      <xdr:colOff>6668</xdr:colOff>
      <xdr:row>28</xdr:row>
      <xdr:rowOff>198598</xdr:rowOff>
    </xdr:from>
    <xdr:to>
      <xdr:col>13</xdr:col>
      <xdr:colOff>11906</xdr:colOff>
      <xdr:row>32</xdr:row>
      <xdr:rowOff>23813</xdr:rowOff>
    </xdr:to>
    <xdr:sp macro="[0]!ClearValues" textlink="">
      <xdr:nvSpPr>
        <xdr:cNvPr id="12" name="Elipse 11"/>
        <xdr:cNvSpPr/>
      </xdr:nvSpPr>
      <xdr:spPr>
        <a:xfrm>
          <a:off x="4721543" y="5794536"/>
          <a:ext cx="862488" cy="634840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/>
            <a:t>BORRAR</a:t>
          </a:r>
        </a:p>
      </xdr:txBody>
    </xdr:sp>
    <xdr:clientData/>
  </xdr:twoCellAnchor>
  <xdr:twoCellAnchor>
    <xdr:from>
      <xdr:col>11</xdr:col>
      <xdr:colOff>6685</xdr:colOff>
      <xdr:row>25</xdr:row>
      <xdr:rowOff>4921</xdr:rowOff>
    </xdr:from>
    <xdr:to>
      <xdr:col>13</xdr:col>
      <xdr:colOff>17</xdr:colOff>
      <xdr:row>28</xdr:row>
      <xdr:rowOff>-1</xdr:rowOff>
    </xdr:to>
    <xdr:sp macro="[0]!RequestAll" textlink="">
      <xdr:nvSpPr>
        <xdr:cNvPr id="13" name="Elipse 12"/>
        <xdr:cNvSpPr/>
      </xdr:nvSpPr>
      <xdr:spPr>
        <a:xfrm>
          <a:off x="4721560" y="4993640"/>
          <a:ext cx="850582" cy="602297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MEDIR</a:t>
          </a:r>
        </a:p>
        <a:p>
          <a:pPr algn="ctr"/>
          <a:r>
            <a:rPr lang="es-AR" sz="1000"/>
            <a:t>Auto</a:t>
          </a:r>
        </a:p>
      </xdr:txBody>
    </xdr:sp>
    <xdr:clientData/>
  </xdr:twoCellAnchor>
  <xdr:twoCellAnchor>
    <xdr:from>
      <xdr:col>2</xdr:col>
      <xdr:colOff>180975</xdr:colOff>
      <xdr:row>29</xdr:row>
      <xdr:rowOff>190500</xdr:rowOff>
    </xdr:from>
    <xdr:to>
      <xdr:col>7</xdr:col>
      <xdr:colOff>266700</xdr:colOff>
      <xdr:row>31</xdr:row>
      <xdr:rowOff>102235</xdr:rowOff>
    </xdr:to>
    <xdr:sp macro="" textlink="">
      <xdr:nvSpPr>
        <xdr:cNvPr id="18" name="Rectángulo redondeado 17">
          <a:hlinkClick xmlns:r="http://schemas.openxmlformats.org/officeDocument/2006/relationships" r:id="rId3"/>
        </xdr:cNvPr>
        <xdr:cNvSpPr/>
      </xdr:nvSpPr>
      <xdr:spPr>
        <a:xfrm>
          <a:off x="1057275" y="5934075"/>
          <a:ext cx="2276475" cy="31178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RESULTADOS</a:t>
          </a:r>
        </a:p>
      </xdr:txBody>
    </xdr:sp>
    <xdr:clientData/>
  </xdr:twoCellAnchor>
  <xdr:twoCellAnchor>
    <xdr:from>
      <xdr:col>2</xdr:col>
      <xdr:colOff>180975</xdr:colOff>
      <xdr:row>33</xdr:row>
      <xdr:rowOff>152400</xdr:rowOff>
    </xdr:from>
    <xdr:to>
      <xdr:col>7</xdr:col>
      <xdr:colOff>266700</xdr:colOff>
      <xdr:row>35</xdr:row>
      <xdr:rowOff>102235</xdr:rowOff>
    </xdr:to>
    <xdr:sp macro="" textlink="">
      <xdr:nvSpPr>
        <xdr:cNvPr id="19" name="Rectángulo redondeado 18">
          <a:hlinkClick xmlns:r="http://schemas.openxmlformats.org/officeDocument/2006/relationships" r:id="rId4"/>
        </xdr:cNvPr>
        <xdr:cNvSpPr/>
      </xdr:nvSpPr>
      <xdr:spPr>
        <a:xfrm>
          <a:off x="1057275" y="6696075"/>
          <a:ext cx="2276475" cy="31178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Enviar comentario</a:t>
          </a:r>
        </a:p>
      </xdr:txBody>
    </xdr:sp>
    <xdr:clientData/>
  </xdr:twoCellAnchor>
  <xdr:twoCellAnchor>
    <xdr:from>
      <xdr:col>2</xdr:col>
      <xdr:colOff>180975</xdr:colOff>
      <xdr:row>31</xdr:row>
      <xdr:rowOff>171450</xdr:rowOff>
    </xdr:from>
    <xdr:to>
      <xdr:col>7</xdr:col>
      <xdr:colOff>266700</xdr:colOff>
      <xdr:row>33</xdr:row>
      <xdr:rowOff>83185</xdr:rowOff>
    </xdr:to>
    <xdr:sp macro="" textlink="">
      <xdr:nvSpPr>
        <xdr:cNvPr id="20" name="Rectángulo redondeado 19">
          <a:hlinkClick xmlns:r="http://schemas.openxmlformats.org/officeDocument/2006/relationships" r:id="rId5"/>
        </xdr:cNvPr>
        <xdr:cNvSpPr/>
      </xdr:nvSpPr>
      <xdr:spPr>
        <a:xfrm>
          <a:off x="1057275" y="6315075"/>
          <a:ext cx="2276475" cy="31178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Ayuda</a:t>
          </a:r>
        </a:p>
      </xdr:txBody>
    </xdr:sp>
    <xdr:clientData/>
  </xdr:twoCellAnchor>
  <xdr:twoCellAnchor editAs="oneCell">
    <xdr:from>
      <xdr:col>1</xdr:col>
      <xdr:colOff>378460</xdr:colOff>
      <xdr:row>13</xdr:row>
      <xdr:rowOff>47624</xdr:rowOff>
    </xdr:from>
    <xdr:to>
      <xdr:col>16</xdr:col>
      <xdr:colOff>45359</xdr:colOff>
      <xdr:row>20</xdr:row>
      <xdr:rowOff>21912</xdr:rowOff>
    </xdr:to>
    <xdr:pic>
      <xdr:nvPicPr>
        <xdr:cNvPr id="21" name="Imagen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8037" t="64915" r="8346" b="312"/>
        <a:stretch/>
      </xdr:blipFill>
      <xdr:spPr>
        <a:xfrm>
          <a:off x="816610" y="2552699"/>
          <a:ext cx="6239149" cy="1288739"/>
        </a:xfrm>
        <a:prstGeom prst="rect">
          <a:avLst/>
        </a:prstGeom>
        <a:ln>
          <a:noFill/>
        </a:ln>
        <a:effectLst>
          <a:outerShdw blurRad="63500" sx="103000" sy="103000" algn="ctr" rotWithShape="0">
            <a:prstClr val="black">
              <a:alpha val="21000"/>
            </a:prstClr>
          </a:outerShdw>
          <a:softEdge rad="25400"/>
        </a:effectLst>
      </xdr:spPr>
    </xdr:pic>
    <xdr:clientData/>
  </xdr:twoCellAnchor>
  <xdr:twoCellAnchor>
    <xdr:from>
      <xdr:col>25</xdr:col>
      <xdr:colOff>728100</xdr:colOff>
      <xdr:row>27</xdr:row>
      <xdr:rowOff>73200</xdr:rowOff>
    </xdr:from>
    <xdr:to>
      <xdr:col>28</xdr:col>
      <xdr:colOff>333630</xdr:colOff>
      <xdr:row>35</xdr:row>
      <xdr:rowOff>156930</xdr:rowOff>
    </xdr:to>
    <xdr:pic>
      <xdr:nvPicPr>
        <xdr:cNvPr id="42" name="Entrada de lápiz 41"/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3638405" y="5173005"/>
          <a:ext cx="1978920" cy="1618920"/>
        </a:xfrm>
        <a:prstGeom prst="rect">
          <a:avLst/>
        </a:prstGeom>
      </xdr:spPr>
    </xdr:pic>
    <xdr:clientData/>
  </xdr:twoCellAnchor>
  <xdr:oneCellAnchor>
    <xdr:from>
      <xdr:col>26</xdr:col>
      <xdr:colOff>238125</xdr:colOff>
      <xdr:row>35</xdr:row>
      <xdr:rowOff>104775</xdr:rowOff>
    </xdr:from>
    <xdr:ext cx="1426865" cy="264560"/>
    <xdr:sp macro="" textlink="">
      <xdr:nvSpPr>
        <xdr:cNvPr id="43" name="CuadroTexto 42"/>
        <xdr:cNvSpPr txBox="1"/>
      </xdr:nvSpPr>
      <xdr:spPr>
        <a:xfrm>
          <a:off x="13944600" y="6724650"/>
          <a:ext cx="142686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100"/>
            <a:t>Od.</a:t>
          </a:r>
          <a:r>
            <a:rPr lang="es-AR" sz="1100" baseline="0"/>
            <a:t> Mauricio Haenggi</a:t>
          </a:r>
          <a:endParaRPr lang="es-AR" sz="1100"/>
        </a:p>
      </xdr:txBody>
    </xdr:sp>
    <xdr:clientData/>
  </xdr:oneCellAnchor>
  <xdr:oneCellAnchor>
    <xdr:from>
      <xdr:col>26</xdr:col>
      <xdr:colOff>542925</xdr:colOff>
      <xdr:row>36</xdr:row>
      <xdr:rowOff>114300</xdr:rowOff>
    </xdr:from>
    <xdr:ext cx="830548" cy="264560"/>
    <xdr:sp macro="" textlink="">
      <xdr:nvSpPr>
        <xdr:cNvPr id="44" name="CuadroTexto 43"/>
        <xdr:cNvSpPr txBox="1"/>
      </xdr:nvSpPr>
      <xdr:spPr>
        <a:xfrm>
          <a:off x="14249400" y="6915150"/>
          <a:ext cx="8305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050" b="1"/>
            <a:t>Versión</a:t>
          </a:r>
          <a:r>
            <a:rPr lang="es-AR" sz="1050" b="1" baseline="0"/>
            <a:t> 3.0</a:t>
          </a:r>
          <a:endParaRPr lang="es-AR" sz="1050" b="1"/>
        </a:p>
      </xdr:txBody>
    </xdr:sp>
    <xdr:clientData/>
  </xdr:oneCellAnchor>
  <xdr:twoCellAnchor>
    <xdr:from>
      <xdr:col>10</xdr:col>
      <xdr:colOff>426879</xdr:colOff>
      <xdr:row>21</xdr:row>
      <xdr:rowOff>22066</xdr:rowOff>
    </xdr:from>
    <xdr:to>
      <xdr:col>13</xdr:col>
      <xdr:colOff>0</xdr:colOff>
      <xdr:row>24</xdr:row>
      <xdr:rowOff>35718</xdr:rowOff>
    </xdr:to>
    <xdr:sp macro="[0]!RequestData" textlink="">
      <xdr:nvSpPr>
        <xdr:cNvPr id="4" name="Elipse 3"/>
        <xdr:cNvSpPr/>
      </xdr:nvSpPr>
      <xdr:spPr>
        <a:xfrm>
          <a:off x="4713129" y="4236879"/>
          <a:ext cx="858996" cy="585152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MEDIR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533400</xdr:colOff>
      <xdr:row>11</xdr:row>
      <xdr:rowOff>1</xdr:rowOff>
    </xdr:from>
    <xdr:to>
      <xdr:col>12</xdr:col>
      <xdr:colOff>41910</xdr:colOff>
      <xdr:row>22</xdr:row>
      <xdr:rowOff>196871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="" xmlns:a14="http://schemas.microsoft.com/office/drawing/2010/main">
                <a14:imgLayer r:embed="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6520" y="2087881"/>
          <a:ext cx="4263390" cy="23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733425</xdr:colOff>
      <xdr:row>7</xdr:row>
      <xdr:rowOff>123825</xdr:rowOff>
    </xdr:from>
    <xdr:to>
      <xdr:col>1</xdr:col>
      <xdr:colOff>941864</xdr:colOff>
      <xdr:row>9</xdr:row>
      <xdr:rowOff>49213</xdr:rowOff>
    </xdr:to>
    <xdr:sp macro="[0]!OpenPort" textlink="">
      <xdr:nvSpPr>
        <xdr:cNvPr id="4" name="Rectángulo redondeado 4"/>
        <xdr:cNvSpPr/>
      </xdr:nvSpPr>
      <xdr:spPr>
        <a:xfrm>
          <a:off x="733425" y="1457325"/>
          <a:ext cx="970439" cy="30638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Abrir Puerto</a:t>
          </a:r>
        </a:p>
      </xdr:txBody>
    </xdr:sp>
    <xdr:clientData/>
  </xdr:twoCellAnchor>
  <xdr:twoCellAnchor>
    <xdr:from>
      <xdr:col>1</xdr:col>
      <xdr:colOff>1371600</xdr:colOff>
      <xdr:row>7</xdr:row>
      <xdr:rowOff>114300</xdr:rowOff>
    </xdr:from>
    <xdr:to>
      <xdr:col>2</xdr:col>
      <xdr:colOff>757237</xdr:colOff>
      <xdr:row>9</xdr:row>
      <xdr:rowOff>35560</xdr:rowOff>
    </xdr:to>
    <xdr:sp macro="[0]!ClosePort" textlink="">
      <xdr:nvSpPr>
        <xdr:cNvPr id="5" name="Rectángulo redondeado 15"/>
        <xdr:cNvSpPr/>
      </xdr:nvSpPr>
      <xdr:spPr>
        <a:xfrm>
          <a:off x="2133600" y="1447800"/>
          <a:ext cx="1090612" cy="30226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Cerrar Puerto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2:C4" totalsRowShown="0">
  <autoFilter ref="B2:C4"/>
  <tableColumns count="2">
    <tableColumn id="1" name="Opcion"/>
    <tableColumn id="2" name="Valo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900"/>
        </a:defPPr>
      </a:lstStyle>
      <a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4"/>
  <dimension ref="A1:Q30"/>
  <sheetViews>
    <sheetView showGridLines="0" showRowColHeaders="0" zoomScale="117" zoomScaleNormal="117" workbookViewId="0">
      <selection activeCell="C16" sqref="C16"/>
    </sheetView>
  </sheetViews>
  <sheetFormatPr baseColWidth="10" defaultRowHeight="15"/>
  <sheetData>
    <row r="1" spans="1:17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</row>
    <row r="2" spans="1:17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17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</row>
    <row r="4" spans="1:17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</row>
    <row r="5" spans="1:17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</row>
    <row r="6" spans="1:17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</row>
    <row r="7" spans="1:17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</row>
    <row r="8" spans="1:17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</row>
    <row r="9" spans="1:17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</row>
    <row r="10" spans="1:17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</row>
    <row r="11" spans="1:17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</row>
    <row r="12" spans="1:17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</row>
    <row r="13" spans="1:17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</row>
    <row r="14" spans="1:17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</row>
    <row r="15" spans="1:17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</row>
    <row r="16" spans="1:17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</row>
    <row r="17" spans="1:17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</row>
    <row r="18" spans="1:17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</row>
    <row r="19" spans="1:17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</row>
    <row r="20" spans="1:17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</row>
    <row r="21" spans="1:17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</row>
    <row r="22" spans="1:17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</row>
    <row r="23" spans="1:17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</row>
    <row r="24" spans="1:17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</row>
    <row r="25" spans="1:17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</row>
    <row r="26" spans="1:17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</row>
    <row r="27" spans="1:17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</row>
    <row r="28" spans="1:17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</row>
    <row r="29" spans="1:17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</row>
    <row r="30" spans="1:17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>
    <tabColor rgb="FFFFFF00"/>
  </sheetPr>
  <dimension ref="A1:AO47"/>
  <sheetViews>
    <sheetView topLeftCell="A7" zoomScale="80" zoomScaleNormal="80" workbookViewId="0">
      <selection activeCell="C11" sqref="C11"/>
    </sheetView>
  </sheetViews>
  <sheetFormatPr baseColWidth="10" defaultColWidth="11.42578125" defaultRowHeight="15"/>
  <cols>
    <col min="1" max="16" width="6.42578125" customWidth="1"/>
    <col min="17" max="17" width="6.140625" customWidth="1"/>
    <col min="18" max="18" width="17" customWidth="1"/>
    <col min="19" max="19" width="11.28515625" customWidth="1"/>
    <col min="20" max="20" width="4.7109375" customWidth="1"/>
    <col min="21" max="22" width="7.140625" customWidth="1"/>
    <col min="23" max="23" width="4.7109375" customWidth="1"/>
    <col min="25" max="25" width="16.7109375" customWidth="1"/>
  </cols>
  <sheetData>
    <row r="1" spans="1:41">
      <c r="A1" s="36"/>
      <c r="B1" s="36"/>
      <c r="C1" s="36"/>
      <c r="D1" s="31"/>
      <c r="E1" s="31"/>
      <c r="F1" s="87"/>
      <c r="G1" s="87"/>
      <c r="H1" s="87"/>
      <c r="I1" s="87"/>
      <c r="J1" s="87"/>
      <c r="K1" s="87"/>
      <c r="L1" s="87"/>
      <c r="M1" s="87"/>
      <c r="N1" s="87"/>
      <c r="O1" s="33"/>
      <c r="P1" s="33"/>
      <c r="Q1" s="33"/>
      <c r="R1" s="33"/>
      <c r="S1" s="33"/>
      <c r="T1" s="33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</row>
    <row r="2" spans="1:41">
      <c r="A2" s="50"/>
      <c r="B2" s="50"/>
      <c r="C2" s="50"/>
      <c r="D2" s="51"/>
      <c r="E2" s="51"/>
      <c r="F2" s="50"/>
      <c r="G2" s="50"/>
      <c r="H2" s="50"/>
      <c r="I2" s="50"/>
      <c r="J2" s="50"/>
      <c r="K2" s="50"/>
      <c r="L2" s="50"/>
      <c r="M2" s="50"/>
      <c r="N2" s="50"/>
      <c r="O2" s="52"/>
      <c r="P2" s="52"/>
      <c r="Q2" s="52"/>
      <c r="R2" s="52"/>
      <c r="S2" s="52"/>
      <c r="T2" s="52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</row>
    <row r="3" spans="1:41">
      <c r="A3" s="50"/>
      <c r="B3" s="50"/>
      <c r="C3" s="50"/>
      <c r="D3" s="51"/>
      <c r="E3" s="51"/>
      <c r="F3" s="50"/>
      <c r="G3" s="50"/>
      <c r="H3" s="50"/>
      <c r="I3" s="50"/>
      <c r="J3" s="50"/>
      <c r="K3" s="50"/>
      <c r="L3" s="50"/>
      <c r="M3" s="50"/>
      <c r="N3" s="50"/>
      <c r="O3" s="52"/>
      <c r="P3" s="52"/>
      <c r="Q3" s="52"/>
      <c r="R3" s="52"/>
      <c r="S3" s="52"/>
      <c r="T3" s="52"/>
      <c r="U3" s="50"/>
      <c r="V3" s="50"/>
      <c r="W3" s="50"/>
      <c r="X3" s="50"/>
      <c r="Y3" s="50"/>
      <c r="Z3" s="50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53"/>
      <c r="AM3" s="53"/>
      <c r="AN3" s="53"/>
      <c r="AO3" s="50"/>
    </row>
    <row r="4" spans="1:41">
      <c r="A4" s="50"/>
      <c r="B4" s="50"/>
      <c r="C4" s="50"/>
      <c r="D4" s="51"/>
      <c r="E4" s="51"/>
      <c r="F4" s="50"/>
      <c r="G4" s="50"/>
      <c r="H4" s="50"/>
      <c r="I4" s="50"/>
      <c r="J4" s="50"/>
      <c r="K4" s="50"/>
      <c r="L4" s="50"/>
      <c r="M4" s="50"/>
      <c r="N4" s="50"/>
      <c r="O4" s="52"/>
      <c r="P4" s="52"/>
      <c r="Q4" s="52"/>
      <c r="R4" s="52"/>
      <c r="S4" s="52"/>
      <c r="T4" s="52"/>
      <c r="U4" s="50"/>
      <c r="V4" s="50"/>
      <c r="W4" s="50"/>
      <c r="X4" s="50"/>
      <c r="Y4" s="50"/>
      <c r="Z4" s="50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0"/>
    </row>
    <row r="5" spans="1:41">
      <c r="A5" s="54"/>
      <c r="B5" s="54"/>
      <c r="C5" s="54"/>
      <c r="D5" s="51"/>
      <c r="E5" s="51"/>
      <c r="F5" s="50"/>
      <c r="G5" s="50"/>
      <c r="H5" s="50"/>
      <c r="I5" s="50"/>
      <c r="J5" s="50"/>
      <c r="K5" s="50"/>
      <c r="L5" s="50"/>
      <c r="M5" s="50"/>
      <c r="N5" s="50"/>
      <c r="O5" s="52"/>
      <c r="P5" s="52"/>
      <c r="Q5" s="52"/>
      <c r="R5" s="50"/>
      <c r="S5" s="50"/>
      <c r="T5" s="50"/>
      <c r="U5" s="50"/>
      <c r="V5" s="50"/>
      <c r="W5" s="50"/>
      <c r="X5" s="50"/>
      <c r="Y5" s="50"/>
      <c r="Z5" s="50"/>
      <c r="AA5" s="53"/>
      <c r="AB5" s="55"/>
      <c r="AC5" s="54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0"/>
    </row>
    <row r="6" spans="1:41">
      <c r="A6" s="54"/>
      <c r="B6" s="52"/>
      <c r="C6" s="52"/>
      <c r="D6" s="52"/>
      <c r="E6" s="51"/>
      <c r="F6" s="50"/>
      <c r="G6" s="50"/>
      <c r="H6" s="50"/>
      <c r="I6" s="50"/>
      <c r="J6" s="50"/>
      <c r="K6" s="50"/>
      <c r="L6" s="50"/>
      <c r="M6" s="50"/>
      <c r="N6" s="50"/>
      <c r="O6" s="52"/>
      <c r="P6" s="52"/>
      <c r="Q6" s="52"/>
      <c r="R6" s="50"/>
      <c r="S6" s="50"/>
      <c r="T6" s="50"/>
      <c r="U6" s="50"/>
      <c r="V6" s="50"/>
      <c r="W6" s="50"/>
      <c r="X6" s="50"/>
      <c r="Y6" s="50"/>
      <c r="Z6" s="50"/>
      <c r="AA6" s="53"/>
      <c r="AB6" s="55"/>
      <c r="AC6" s="54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0"/>
    </row>
    <row r="7" spans="1:41">
      <c r="A7" s="54"/>
      <c r="B7" s="54"/>
      <c r="C7" s="54"/>
      <c r="D7" s="51"/>
      <c r="E7" s="51"/>
      <c r="F7" s="50"/>
      <c r="G7" s="50"/>
      <c r="H7" s="50"/>
      <c r="I7" s="50"/>
      <c r="J7" s="50"/>
      <c r="K7" s="50"/>
      <c r="L7" s="50"/>
      <c r="M7" s="50"/>
      <c r="N7" s="50"/>
      <c r="O7" s="52"/>
      <c r="P7" s="52"/>
      <c r="Q7" s="52"/>
      <c r="R7" s="50"/>
      <c r="S7" s="50"/>
      <c r="T7" s="50"/>
      <c r="U7" s="50"/>
      <c r="V7" s="50"/>
      <c r="W7" s="50"/>
      <c r="X7" s="50"/>
      <c r="Y7" s="50"/>
      <c r="Z7" s="50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0"/>
    </row>
    <row r="8" spans="1:41">
      <c r="A8" s="54"/>
      <c r="B8" s="54"/>
      <c r="C8" s="54"/>
      <c r="D8" s="51"/>
      <c r="E8" s="51"/>
      <c r="F8" s="50"/>
      <c r="G8" s="50"/>
      <c r="H8" s="50"/>
      <c r="I8" s="50"/>
      <c r="J8" s="50"/>
      <c r="K8" s="50"/>
      <c r="L8" s="50"/>
      <c r="M8" s="50"/>
      <c r="N8" s="50"/>
      <c r="O8" s="52"/>
      <c r="P8" s="52"/>
      <c r="Q8" s="52"/>
      <c r="R8" s="50"/>
      <c r="S8" s="50"/>
      <c r="T8" s="50"/>
      <c r="U8" s="50"/>
      <c r="V8" s="50"/>
      <c r="W8" s="50"/>
      <c r="X8" s="50"/>
      <c r="Y8" s="50"/>
      <c r="Z8" s="50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0"/>
    </row>
    <row r="9" spans="1:41" ht="15.75" thickBot="1">
      <c r="A9" s="51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2"/>
      <c r="P9" s="52"/>
      <c r="Q9" s="52"/>
      <c r="R9" s="50"/>
      <c r="S9" s="50"/>
      <c r="T9" s="50"/>
      <c r="U9" s="50"/>
      <c r="V9" s="50"/>
      <c r="W9" s="50"/>
      <c r="X9" s="50"/>
      <c r="Y9" s="50"/>
      <c r="Z9" s="50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0"/>
    </row>
    <row r="10" spans="1:41" ht="16.5" thickTop="1" thickBot="1">
      <c r="A10" s="50"/>
      <c r="B10" s="50"/>
      <c r="C10" s="56">
        <v>17</v>
      </c>
      <c r="D10" s="56">
        <v>16</v>
      </c>
      <c r="E10" s="56">
        <v>15</v>
      </c>
      <c r="F10" s="56">
        <v>14</v>
      </c>
      <c r="G10" s="56">
        <v>13</v>
      </c>
      <c r="H10" s="56">
        <v>12</v>
      </c>
      <c r="I10" s="56">
        <v>11</v>
      </c>
      <c r="J10" s="56">
        <v>21</v>
      </c>
      <c r="K10" s="56">
        <v>22</v>
      </c>
      <c r="L10" s="56">
        <v>23</v>
      </c>
      <c r="M10" s="56">
        <v>24</v>
      </c>
      <c r="N10" s="56">
        <v>25</v>
      </c>
      <c r="O10" s="56">
        <v>26</v>
      </c>
      <c r="P10" s="56">
        <v>27</v>
      </c>
      <c r="Q10" s="52"/>
      <c r="R10" s="52"/>
      <c r="S10" s="52"/>
      <c r="T10" s="52"/>
      <c r="U10" s="50"/>
      <c r="V10" s="50"/>
      <c r="W10" s="50"/>
      <c r="X10" s="50"/>
      <c r="Y10" s="50"/>
      <c r="Z10" s="50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0"/>
    </row>
    <row r="11" spans="1:41" ht="16.5" thickTop="1" thickBot="1">
      <c r="A11" s="50"/>
      <c r="B11" s="50"/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28">
        <v>0</v>
      </c>
      <c r="J11" s="28">
        <v>0</v>
      </c>
      <c r="K11" s="28">
        <v>0</v>
      </c>
      <c r="L11" s="28">
        <v>0</v>
      </c>
      <c r="M11" s="28">
        <v>0</v>
      </c>
      <c r="N11" s="28">
        <v>0</v>
      </c>
      <c r="O11" s="28">
        <v>0</v>
      </c>
      <c r="P11" s="28">
        <v>0</v>
      </c>
      <c r="Q11" s="52"/>
      <c r="R11" s="52"/>
      <c r="S11" s="52"/>
      <c r="T11" s="52"/>
      <c r="U11" s="50"/>
      <c r="V11" s="50"/>
      <c r="W11" s="50"/>
      <c r="X11" s="50"/>
      <c r="Y11" s="50"/>
      <c r="Z11" s="50"/>
      <c r="AA11" s="53"/>
      <c r="AB11" s="54"/>
      <c r="AC11" s="54"/>
      <c r="AD11" s="54"/>
      <c r="AE11" s="54"/>
      <c r="AF11" s="54"/>
      <c r="AG11" s="53"/>
      <c r="AH11" s="53"/>
      <c r="AI11" s="53"/>
      <c r="AJ11" s="53"/>
      <c r="AK11" s="53"/>
      <c r="AL11" s="53"/>
      <c r="AM11" s="53"/>
      <c r="AN11" s="53"/>
      <c r="AO11" s="50"/>
    </row>
    <row r="12" spans="1:41" ht="20.25" thickTop="1" thickBot="1">
      <c r="A12" s="50"/>
      <c r="B12" s="50"/>
      <c r="C12" s="56">
        <v>47</v>
      </c>
      <c r="D12" s="56">
        <v>46</v>
      </c>
      <c r="E12" s="56">
        <v>45</v>
      </c>
      <c r="F12" s="56">
        <v>44</v>
      </c>
      <c r="G12" s="56">
        <v>43</v>
      </c>
      <c r="H12" s="56">
        <v>42</v>
      </c>
      <c r="I12" s="56">
        <v>41</v>
      </c>
      <c r="J12" s="56">
        <v>31</v>
      </c>
      <c r="K12" s="56">
        <v>32</v>
      </c>
      <c r="L12" s="56">
        <v>33</v>
      </c>
      <c r="M12" s="56">
        <v>34</v>
      </c>
      <c r="N12" s="56">
        <v>35</v>
      </c>
      <c r="O12" s="56">
        <v>36</v>
      </c>
      <c r="P12" s="56">
        <v>37</v>
      </c>
      <c r="Q12" s="52"/>
      <c r="R12" s="52"/>
      <c r="S12" s="52"/>
      <c r="T12" s="53"/>
      <c r="U12" s="57"/>
      <c r="V12" s="50"/>
      <c r="W12" s="50"/>
      <c r="X12" s="50"/>
      <c r="Y12" s="50"/>
      <c r="Z12" s="50"/>
      <c r="AA12" s="53"/>
      <c r="AB12" s="54"/>
      <c r="AC12" s="54"/>
      <c r="AD12" s="54"/>
      <c r="AE12" s="54"/>
      <c r="AF12" s="54"/>
      <c r="AG12" s="97"/>
      <c r="AH12" s="97"/>
      <c r="AI12" s="97"/>
      <c r="AJ12" s="53"/>
      <c r="AK12" s="53"/>
      <c r="AL12" s="53"/>
      <c r="AM12" s="53"/>
      <c r="AN12" s="53"/>
      <c r="AO12" s="50"/>
    </row>
    <row r="13" spans="1:41" ht="16.5" thickTop="1" thickBot="1">
      <c r="A13" s="50"/>
      <c r="B13" s="50"/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28">
        <v>0</v>
      </c>
      <c r="J13" s="28">
        <v>0</v>
      </c>
      <c r="K13" s="28">
        <v>0</v>
      </c>
      <c r="L13" s="28">
        <v>0</v>
      </c>
      <c r="M13" s="28">
        <v>0</v>
      </c>
      <c r="N13" s="28">
        <v>0</v>
      </c>
      <c r="O13" s="28">
        <v>0</v>
      </c>
      <c r="P13" s="28">
        <v>0</v>
      </c>
      <c r="Q13" s="50"/>
      <c r="R13" s="58"/>
      <c r="S13" s="59" t="s">
        <v>50</v>
      </c>
      <c r="T13" s="60"/>
      <c r="U13" s="70">
        <v>0</v>
      </c>
      <c r="V13" s="71">
        <v>0</v>
      </c>
      <c r="W13" s="61"/>
      <c r="X13" s="63" t="s">
        <v>49</v>
      </c>
      <c r="Y13" s="50"/>
      <c r="Z13" s="50"/>
      <c r="AA13" s="53"/>
      <c r="AB13" s="54"/>
      <c r="AC13" s="54"/>
      <c r="AD13" s="54"/>
      <c r="AE13" s="54"/>
      <c r="AF13" s="54"/>
      <c r="AG13" s="53"/>
      <c r="AH13" s="53"/>
      <c r="AI13" s="53"/>
      <c r="AJ13" s="53"/>
      <c r="AK13" s="53"/>
      <c r="AL13" s="53"/>
      <c r="AM13" s="53"/>
      <c r="AN13" s="53"/>
      <c r="AO13" s="50"/>
    </row>
    <row r="14" spans="1:41" ht="16.5" thickTop="1" thickBot="1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2"/>
      <c r="P14" s="52"/>
      <c r="Q14" s="50"/>
      <c r="R14" s="50"/>
      <c r="S14" s="50"/>
      <c r="T14" s="53"/>
      <c r="U14" s="50"/>
      <c r="V14" s="50"/>
      <c r="W14" s="50"/>
      <c r="X14" s="50"/>
      <c r="Y14" s="50"/>
      <c r="Z14" s="50"/>
      <c r="AA14" s="53"/>
      <c r="AB14" s="54"/>
      <c r="AC14" s="54"/>
      <c r="AD14" s="54"/>
      <c r="AE14" s="54"/>
      <c r="AF14" s="54"/>
      <c r="AG14" s="53"/>
      <c r="AH14" s="53"/>
      <c r="AI14" s="53"/>
      <c r="AJ14" s="53"/>
      <c r="AK14" s="53"/>
      <c r="AL14" s="53"/>
      <c r="AM14" s="53"/>
      <c r="AN14" s="53"/>
      <c r="AO14" s="50"/>
    </row>
    <row r="15" spans="1:41" ht="15.75" thickBot="1">
      <c r="A15" s="50"/>
      <c r="B15" s="50"/>
      <c r="C15" s="50"/>
      <c r="D15" s="50"/>
      <c r="E15" s="50"/>
      <c r="F15" s="51"/>
      <c r="G15" s="51"/>
      <c r="H15" s="51"/>
      <c r="I15" s="51"/>
      <c r="J15" s="51"/>
      <c r="K15" s="51"/>
      <c r="L15" s="51"/>
      <c r="M15" s="51"/>
      <c r="N15" s="51"/>
      <c r="O15" s="52"/>
      <c r="P15" s="52"/>
      <c r="Q15" s="50"/>
      <c r="R15" s="63" t="s">
        <v>48</v>
      </c>
      <c r="S15" s="69">
        <v>0</v>
      </c>
      <c r="T15" s="53"/>
      <c r="U15" s="50"/>
      <c r="V15" s="50"/>
      <c r="W15" s="57"/>
      <c r="X15" s="68">
        <v>0</v>
      </c>
      <c r="Y15" s="63" t="s">
        <v>48</v>
      </c>
      <c r="Z15" s="50"/>
      <c r="AA15" s="53"/>
      <c r="AB15" s="54"/>
      <c r="AC15" s="54"/>
      <c r="AD15" s="54"/>
      <c r="AE15" s="54"/>
      <c r="AF15" s="54"/>
      <c r="AG15" s="53"/>
      <c r="AH15" s="53"/>
      <c r="AI15" s="53"/>
      <c r="AJ15" s="53"/>
      <c r="AK15" s="53"/>
      <c r="AL15" s="53"/>
      <c r="AM15" s="53"/>
      <c r="AN15" s="53"/>
      <c r="AO15" s="50"/>
    </row>
    <row r="16" spans="1:41" ht="15.75" thickBot="1">
      <c r="A16" s="50"/>
      <c r="B16" s="50"/>
      <c r="C16" s="50"/>
      <c r="D16" s="50"/>
      <c r="E16" s="50"/>
      <c r="F16" s="51"/>
      <c r="G16" s="51"/>
      <c r="H16" s="51"/>
      <c r="I16" s="52"/>
      <c r="J16" s="52"/>
      <c r="K16" s="52"/>
      <c r="L16" s="51"/>
      <c r="M16" s="51"/>
      <c r="N16" s="51"/>
      <c r="O16" s="52"/>
      <c r="P16" s="52"/>
      <c r="Q16" s="50"/>
      <c r="R16" s="50"/>
      <c r="S16" s="50"/>
      <c r="T16" s="53"/>
      <c r="U16" s="50"/>
      <c r="V16" s="50"/>
      <c r="W16" s="50"/>
      <c r="X16" s="50"/>
      <c r="Y16" s="50"/>
      <c r="Z16" s="50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0"/>
    </row>
    <row r="17" spans="1:41" ht="15.75" thickBot="1">
      <c r="A17" s="50"/>
      <c r="B17" s="50"/>
      <c r="C17" s="50"/>
      <c r="D17" s="50"/>
      <c r="E17" s="50"/>
      <c r="F17" s="51"/>
      <c r="G17" s="51"/>
      <c r="H17" s="51"/>
      <c r="I17" s="51"/>
      <c r="J17" s="51"/>
      <c r="K17" s="51"/>
      <c r="L17" s="51"/>
      <c r="M17" s="51"/>
      <c r="N17" s="51"/>
      <c r="O17" s="52"/>
      <c r="P17" s="52"/>
      <c r="Q17" s="52"/>
      <c r="R17" s="63" t="s">
        <v>47</v>
      </c>
      <c r="S17" s="69">
        <v>0</v>
      </c>
      <c r="T17" s="53"/>
      <c r="U17" s="50"/>
      <c r="V17" s="50"/>
      <c r="W17" s="50"/>
      <c r="X17" s="67">
        <v>0</v>
      </c>
      <c r="Y17" s="63" t="s">
        <v>47</v>
      </c>
      <c r="Z17" s="50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0"/>
    </row>
    <row r="18" spans="1:41">
      <c r="A18" s="50"/>
      <c r="B18" s="50"/>
      <c r="C18" s="50"/>
      <c r="D18" s="50"/>
      <c r="E18" s="50"/>
      <c r="F18" s="51"/>
      <c r="G18" s="51"/>
      <c r="H18" s="51"/>
      <c r="I18" s="51"/>
      <c r="J18" s="51"/>
      <c r="K18" s="51"/>
      <c r="L18" s="51"/>
      <c r="M18" s="51"/>
      <c r="N18" s="51"/>
      <c r="O18" s="52"/>
      <c r="P18" s="52"/>
      <c r="Q18" s="52"/>
      <c r="R18" s="52"/>
      <c r="S18" s="52"/>
      <c r="T18" s="52"/>
      <c r="U18" s="50"/>
      <c r="V18" s="50"/>
      <c r="W18" s="50"/>
      <c r="X18" s="50"/>
      <c r="Y18" s="50"/>
      <c r="Z18" s="50"/>
      <c r="AA18" s="53"/>
      <c r="AB18" s="54"/>
      <c r="AC18" s="54"/>
      <c r="AD18" s="54"/>
      <c r="AE18" s="54"/>
      <c r="AF18" s="53"/>
      <c r="AG18" s="53"/>
      <c r="AH18" s="53"/>
      <c r="AI18" s="53"/>
      <c r="AJ18" s="53"/>
      <c r="AK18" s="53"/>
      <c r="AL18" s="53"/>
      <c r="AM18" s="53"/>
      <c r="AN18" s="53"/>
      <c r="AO18" s="50"/>
    </row>
    <row r="19" spans="1:41">
      <c r="A19" s="50"/>
      <c r="B19" s="50"/>
      <c r="C19" s="50"/>
      <c r="D19" s="50"/>
      <c r="E19" s="50"/>
      <c r="F19" s="51"/>
      <c r="G19" s="51"/>
      <c r="H19" s="51"/>
      <c r="I19" s="51"/>
      <c r="J19" s="51"/>
      <c r="K19" s="51"/>
      <c r="L19" s="51"/>
      <c r="M19" s="51"/>
      <c r="N19" s="51"/>
      <c r="O19" s="52"/>
      <c r="P19" s="52"/>
      <c r="Q19" s="52"/>
      <c r="R19" s="52"/>
      <c r="S19" s="52"/>
      <c r="T19" s="52"/>
      <c r="U19" s="50"/>
      <c r="V19" s="50"/>
      <c r="W19" s="50"/>
      <c r="X19" s="50"/>
      <c r="Y19" s="50"/>
      <c r="Z19" s="50"/>
      <c r="AA19" s="53"/>
      <c r="AB19" s="54"/>
      <c r="AC19" s="54"/>
      <c r="AD19" s="54"/>
      <c r="AE19" s="54"/>
      <c r="AF19" s="53"/>
      <c r="AG19" s="53"/>
      <c r="AH19" s="53"/>
      <c r="AI19" s="54"/>
      <c r="AJ19" s="53"/>
      <c r="AK19" s="53"/>
      <c r="AL19" s="53"/>
      <c r="AM19" s="53"/>
      <c r="AN19" s="53"/>
      <c r="AO19" s="50"/>
    </row>
    <row r="20" spans="1:41">
      <c r="A20" s="54"/>
      <c r="B20" s="54"/>
      <c r="C20" s="54"/>
      <c r="D20" s="54"/>
      <c r="E20" s="54"/>
      <c r="F20" s="51"/>
      <c r="G20" s="51"/>
      <c r="H20" s="51"/>
      <c r="I20" s="51"/>
      <c r="J20" s="51"/>
      <c r="K20" s="51"/>
      <c r="L20" s="51"/>
      <c r="M20" s="51"/>
      <c r="N20" s="51"/>
      <c r="O20" s="52"/>
      <c r="P20" s="52"/>
      <c r="Q20" s="52"/>
      <c r="R20" s="52"/>
      <c r="S20" s="52"/>
      <c r="T20" s="52"/>
      <c r="U20" s="50"/>
      <c r="V20" s="50"/>
      <c r="W20" s="50"/>
      <c r="X20" s="50"/>
      <c r="Y20" s="50"/>
      <c r="Z20" s="50"/>
      <c r="AA20" s="53"/>
      <c r="AB20" s="54"/>
      <c r="AC20" s="54"/>
      <c r="AD20" s="54"/>
      <c r="AE20" s="54"/>
      <c r="AF20" s="53"/>
      <c r="AG20" s="53"/>
      <c r="AH20" s="53"/>
      <c r="AI20" s="54"/>
      <c r="AJ20" s="53"/>
      <c r="AK20" s="54"/>
      <c r="AL20" s="53"/>
      <c r="AM20" s="53"/>
      <c r="AN20" s="53"/>
      <c r="AO20" s="50"/>
    </row>
    <row r="21" spans="1:41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3"/>
      <c r="P21" s="53"/>
      <c r="Q21" s="53"/>
      <c r="R21" s="52"/>
      <c r="S21" s="52"/>
      <c r="T21" s="52"/>
      <c r="U21" s="50"/>
      <c r="V21" s="50"/>
      <c r="W21" s="50"/>
      <c r="X21" s="50"/>
      <c r="Y21" s="50"/>
      <c r="Z21" s="50"/>
      <c r="AA21" s="53"/>
      <c r="AB21" s="54"/>
      <c r="AC21" s="54"/>
      <c r="AD21" s="54"/>
      <c r="AE21" s="54"/>
      <c r="AF21" s="53"/>
      <c r="AG21" s="53"/>
      <c r="AH21" s="53"/>
      <c r="AI21" s="53"/>
      <c r="AJ21" s="53"/>
      <c r="AK21" s="53"/>
      <c r="AL21" s="53"/>
      <c r="AM21" s="53"/>
      <c r="AN21" s="53"/>
      <c r="AO21" s="50"/>
    </row>
    <row r="22" spans="1:41">
      <c r="A22" s="52"/>
      <c r="B22" s="52"/>
      <c r="C22" s="52"/>
      <c r="D22" s="52"/>
      <c r="E22" s="52"/>
      <c r="F22" s="52"/>
      <c r="G22" s="52"/>
      <c r="H22" s="52"/>
      <c r="I22" s="51"/>
      <c r="J22" s="51"/>
      <c r="K22" s="51"/>
      <c r="L22" s="51"/>
      <c r="M22" s="51"/>
      <c r="N22" s="51"/>
      <c r="O22" s="52"/>
      <c r="P22" s="52"/>
      <c r="Q22" s="52"/>
      <c r="R22" s="50"/>
      <c r="S22" s="50"/>
      <c r="T22" s="50"/>
      <c r="U22" s="50"/>
      <c r="V22" s="50"/>
      <c r="W22" s="50"/>
      <c r="X22" s="50"/>
      <c r="Y22" s="50"/>
      <c r="Z22" s="50"/>
      <c r="AA22" s="53"/>
      <c r="AB22" s="54"/>
      <c r="AC22" s="54"/>
      <c r="AD22" s="54"/>
      <c r="AE22" s="54"/>
      <c r="AF22" s="53"/>
      <c r="AG22" s="53"/>
      <c r="AH22" s="53"/>
      <c r="AI22" s="53"/>
      <c r="AJ22" s="53"/>
      <c r="AK22" s="53"/>
      <c r="AL22" s="53"/>
      <c r="AM22" s="53"/>
      <c r="AN22" s="53"/>
      <c r="AO22" s="50"/>
    </row>
    <row r="23" spans="1:41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4"/>
      <c r="L23" s="54"/>
      <c r="M23" s="54"/>
      <c r="N23" s="54"/>
      <c r="O23" s="53"/>
      <c r="P23" s="52"/>
      <c r="Q23" s="52"/>
      <c r="R23" s="52"/>
      <c r="S23" s="52"/>
      <c r="T23" s="52"/>
      <c r="U23" s="50"/>
      <c r="V23" s="50"/>
      <c r="W23" s="50"/>
      <c r="X23" s="50"/>
      <c r="Y23" s="50"/>
      <c r="Z23" s="50"/>
      <c r="AA23" s="53"/>
      <c r="AB23" s="54"/>
      <c r="AC23" s="54"/>
      <c r="AD23" s="54"/>
      <c r="AE23" s="54"/>
      <c r="AF23" s="53"/>
      <c r="AG23" s="53"/>
      <c r="AH23" s="53"/>
      <c r="AI23" s="53"/>
      <c r="AJ23" s="53"/>
      <c r="AK23" s="53"/>
      <c r="AL23" s="53"/>
      <c r="AM23" s="53"/>
      <c r="AN23" s="53"/>
      <c r="AO23" s="50"/>
    </row>
    <row r="24" spans="1:41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4"/>
      <c r="L24" s="54"/>
      <c r="M24" s="54"/>
      <c r="N24" s="54"/>
      <c r="O24" s="53"/>
      <c r="P24" s="52"/>
      <c r="Q24" s="52"/>
      <c r="R24" s="52"/>
      <c r="S24" s="52"/>
      <c r="T24" s="52"/>
      <c r="U24" s="50"/>
      <c r="V24" s="50"/>
      <c r="W24" s="50"/>
      <c r="X24" s="50"/>
      <c r="Y24" s="50"/>
      <c r="Z24" s="50"/>
      <c r="AA24" s="53"/>
      <c r="AB24" s="54"/>
      <c r="AC24" s="54"/>
      <c r="AD24" s="54"/>
      <c r="AE24" s="54"/>
      <c r="AF24" s="53"/>
      <c r="AG24" s="53"/>
      <c r="AH24" s="53"/>
      <c r="AI24" s="53"/>
      <c r="AJ24" s="53"/>
      <c r="AK24" s="53"/>
      <c r="AL24" s="53"/>
      <c r="AM24" s="53"/>
      <c r="AN24" s="53"/>
      <c r="AO24" s="50"/>
    </row>
    <row r="25" spans="1:41" ht="15.75" thickBot="1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1"/>
      <c r="L25" s="51"/>
      <c r="M25" s="51"/>
      <c r="N25" s="51"/>
      <c r="O25" s="52"/>
      <c r="P25" s="52"/>
      <c r="Q25" s="52"/>
      <c r="R25" s="52"/>
      <c r="S25" s="52"/>
      <c r="T25" s="52"/>
      <c r="U25" s="50"/>
      <c r="V25" s="50"/>
      <c r="W25" s="50"/>
      <c r="X25" s="50"/>
      <c r="Y25" s="50"/>
      <c r="Z25" s="50"/>
      <c r="AA25" s="53"/>
      <c r="AB25" s="54"/>
      <c r="AC25" s="54"/>
      <c r="AD25" s="54"/>
      <c r="AE25" s="54"/>
      <c r="AF25" s="54"/>
      <c r="AG25" s="54"/>
      <c r="AH25" s="54"/>
      <c r="AI25" s="53"/>
      <c r="AJ25" s="53"/>
      <c r="AK25" s="53"/>
      <c r="AL25" s="53"/>
      <c r="AM25" s="53"/>
      <c r="AN25" s="53"/>
      <c r="AO25" s="50"/>
    </row>
    <row r="26" spans="1:41" ht="15.75" thickBot="1">
      <c r="A26" s="50"/>
      <c r="B26" s="50"/>
      <c r="C26" s="92" t="s">
        <v>40</v>
      </c>
      <c r="D26" s="93"/>
      <c r="E26" s="96" t="s">
        <v>82</v>
      </c>
      <c r="F26" s="90"/>
      <c r="G26" s="90"/>
      <c r="H26" s="91"/>
      <c r="I26" s="50"/>
      <c r="J26" s="50"/>
      <c r="K26" s="51"/>
      <c r="L26" s="51"/>
      <c r="M26" s="51"/>
      <c r="N26" s="51"/>
      <c r="O26" s="52"/>
      <c r="P26" s="52"/>
      <c r="Q26" s="52"/>
      <c r="R26" s="52"/>
      <c r="S26" s="52"/>
      <c r="T26" s="52"/>
      <c r="U26" s="50"/>
      <c r="V26" s="50"/>
      <c r="W26" s="50"/>
      <c r="X26" s="50"/>
      <c r="Y26" s="50"/>
      <c r="Z26" s="50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0"/>
    </row>
    <row r="27" spans="1:41" ht="15.75" thickBot="1">
      <c r="A27" s="50"/>
      <c r="B27" s="50"/>
      <c r="C27" s="92" t="s">
        <v>41</v>
      </c>
      <c r="D27" s="93"/>
      <c r="E27" s="90">
        <v>2998</v>
      </c>
      <c r="F27" s="90"/>
      <c r="G27" s="90"/>
      <c r="H27" s="91"/>
      <c r="I27" s="50"/>
      <c r="J27" s="50"/>
      <c r="K27" s="51"/>
      <c r="L27" s="51"/>
      <c r="M27" s="51"/>
      <c r="N27" s="51"/>
      <c r="O27" s="52"/>
      <c r="P27" s="52"/>
      <c r="Q27" s="52"/>
      <c r="R27" s="52"/>
      <c r="S27" s="52"/>
      <c r="T27" s="52"/>
      <c r="U27" s="50"/>
      <c r="V27" s="50"/>
      <c r="W27" s="50"/>
      <c r="X27" s="50"/>
      <c r="Y27" s="50"/>
      <c r="Z27" s="50"/>
      <c r="AA27" s="53"/>
      <c r="AB27" s="54"/>
      <c r="AC27" s="54"/>
      <c r="AD27" s="54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0"/>
    </row>
    <row r="28" spans="1:41" ht="15.75" thickBot="1">
      <c r="A28" s="50"/>
      <c r="B28" s="50"/>
      <c r="C28" s="92" t="s">
        <v>42</v>
      </c>
      <c r="D28" s="93"/>
      <c r="E28" s="88">
        <v>41159</v>
      </c>
      <c r="F28" s="88"/>
      <c r="G28" s="88"/>
      <c r="H28" s="89"/>
      <c r="I28" s="50"/>
      <c r="J28" s="50"/>
      <c r="K28" s="51"/>
      <c r="L28" s="51"/>
      <c r="M28" s="51"/>
      <c r="N28" s="51"/>
      <c r="O28" s="52"/>
      <c r="P28" s="52"/>
      <c r="Q28" s="52"/>
      <c r="R28" s="52"/>
      <c r="S28" s="52"/>
      <c r="T28" s="52"/>
      <c r="U28" s="50"/>
      <c r="V28" s="50"/>
      <c r="W28" s="50"/>
      <c r="X28" s="50"/>
      <c r="Y28" s="50"/>
      <c r="Z28" s="50"/>
      <c r="AA28" s="53"/>
      <c r="AB28" s="54"/>
      <c r="AC28" s="54"/>
      <c r="AD28" s="54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0"/>
    </row>
    <row r="29" spans="1:41" ht="15.75" thickBot="1">
      <c r="A29" s="50"/>
      <c r="B29" s="50"/>
      <c r="C29" s="92" t="s">
        <v>43</v>
      </c>
      <c r="D29" s="93"/>
      <c r="E29" s="90" t="s">
        <v>44</v>
      </c>
      <c r="F29" s="90"/>
      <c r="G29" s="90"/>
      <c r="H29" s="91"/>
      <c r="I29" s="50"/>
      <c r="J29" s="50"/>
      <c r="K29" s="51"/>
      <c r="L29" s="50"/>
      <c r="M29" s="50"/>
      <c r="N29" s="50"/>
      <c r="O29" s="52"/>
      <c r="P29" s="52"/>
      <c r="Q29" s="52"/>
      <c r="R29" s="63" t="s">
        <v>47</v>
      </c>
      <c r="S29" s="72">
        <v>0</v>
      </c>
      <c r="T29" s="52"/>
      <c r="U29" s="50"/>
      <c r="V29" s="50"/>
      <c r="W29" s="50"/>
      <c r="X29" s="68">
        <v>0</v>
      </c>
      <c r="Y29" s="63" t="s">
        <v>47</v>
      </c>
      <c r="Z29" s="50"/>
      <c r="AA29" s="53"/>
      <c r="AB29" s="54"/>
      <c r="AC29" s="54"/>
      <c r="AD29" s="54"/>
      <c r="AE29" s="53"/>
      <c r="AF29" s="98"/>
      <c r="AG29" s="98"/>
      <c r="AH29" s="64"/>
      <c r="AI29" s="64"/>
      <c r="AJ29" s="64"/>
      <c r="AK29" s="64"/>
      <c r="AL29" s="64"/>
      <c r="AM29" s="64"/>
      <c r="AN29" s="64"/>
      <c r="AO29" s="50"/>
    </row>
    <row r="30" spans="1:41" ht="15.75" thickBot="1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1"/>
      <c r="L30" s="51"/>
      <c r="M30" s="65"/>
      <c r="N30" s="51"/>
      <c r="O30" s="52"/>
      <c r="P30" s="52"/>
      <c r="Q30" s="52"/>
      <c r="R30" s="52"/>
      <c r="S30" s="52"/>
      <c r="T30" s="52"/>
      <c r="U30" s="50"/>
      <c r="V30" s="50"/>
      <c r="W30" s="50"/>
      <c r="X30" s="50"/>
      <c r="Y30" s="50"/>
      <c r="Z30" s="50"/>
      <c r="AA30" s="53"/>
      <c r="AB30" s="54"/>
      <c r="AC30" s="54"/>
      <c r="AD30" s="54"/>
      <c r="AE30" s="53"/>
      <c r="AF30" s="98"/>
      <c r="AG30" s="98"/>
      <c r="AH30" s="64"/>
      <c r="AI30" s="64"/>
      <c r="AJ30" s="64"/>
      <c r="AK30" s="64"/>
      <c r="AL30" s="64"/>
      <c r="AM30" s="64"/>
      <c r="AN30" s="64"/>
      <c r="AO30" s="50"/>
    </row>
    <row r="31" spans="1:41" ht="15.75" thickBot="1">
      <c r="A31" s="51"/>
      <c r="B31" s="51"/>
      <c r="C31" s="52"/>
      <c r="D31" s="52"/>
      <c r="E31" s="52"/>
      <c r="F31" s="52"/>
      <c r="G31" s="52"/>
      <c r="H31" s="52"/>
      <c r="I31" s="52"/>
      <c r="J31" s="52"/>
      <c r="K31" s="51"/>
      <c r="L31" s="51"/>
      <c r="M31" s="50"/>
      <c r="N31" s="51"/>
      <c r="O31" s="52"/>
      <c r="P31" s="52"/>
      <c r="Q31" s="52"/>
      <c r="R31" s="63" t="s">
        <v>48</v>
      </c>
      <c r="S31" s="72">
        <v>0</v>
      </c>
      <c r="T31" s="52"/>
      <c r="U31" s="50"/>
      <c r="V31" s="50"/>
      <c r="W31" s="50"/>
      <c r="X31" s="68">
        <v>0</v>
      </c>
      <c r="Y31" s="63" t="s">
        <v>48</v>
      </c>
      <c r="Z31" s="50"/>
      <c r="AA31" s="53"/>
      <c r="AB31" s="54"/>
      <c r="AC31" s="54"/>
      <c r="AD31" s="54"/>
      <c r="AE31" s="53"/>
      <c r="AF31" s="54"/>
      <c r="AG31" s="54"/>
      <c r="AH31" s="54"/>
      <c r="AI31" s="54"/>
      <c r="AJ31" s="54"/>
      <c r="AK31" s="54"/>
      <c r="AL31" s="54"/>
      <c r="AM31" s="54"/>
      <c r="AN31" s="54"/>
      <c r="AO31" s="50"/>
    </row>
    <row r="32" spans="1:41" ht="15.75" thickBot="1">
      <c r="A32" s="51"/>
      <c r="B32" s="51"/>
      <c r="C32" s="52"/>
      <c r="D32" s="52"/>
      <c r="E32" s="52"/>
      <c r="F32" s="52"/>
      <c r="G32" s="52"/>
      <c r="H32" s="52"/>
      <c r="I32" s="52"/>
      <c r="J32" s="52"/>
      <c r="K32" s="51"/>
      <c r="L32" s="51"/>
      <c r="M32" s="51"/>
      <c r="N32" s="51"/>
      <c r="O32" s="52"/>
      <c r="P32" s="52"/>
      <c r="Q32" s="52"/>
      <c r="R32" s="52"/>
      <c r="S32" s="52"/>
      <c r="T32" s="52"/>
      <c r="U32" s="50"/>
      <c r="V32" s="50"/>
      <c r="W32" s="50"/>
      <c r="X32" s="50"/>
      <c r="Y32" s="50"/>
      <c r="Z32" s="50"/>
      <c r="AA32" s="53"/>
      <c r="AB32" s="54"/>
      <c r="AC32" s="54"/>
      <c r="AD32" s="54"/>
      <c r="AE32" s="53"/>
      <c r="AF32" s="99"/>
      <c r="AG32" s="99"/>
      <c r="AH32" s="99"/>
      <c r="AI32" s="99"/>
      <c r="AJ32" s="99"/>
      <c r="AK32" s="99"/>
      <c r="AL32" s="99"/>
      <c r="AM32" s="99"/>
      <c r="AN32" s="99"/>
      <c r="AO32" s="50"/>
    </row>
    <row r="33" spans="1:41" ht="15.75" thickBot="1">
      <c r="A33" s="51"/>
      <c r="B33" s="51"/>
      <c r="C33" s="52"/>
      <c r="D33" s="52"/>
      <c r="E33" s="52"/>
      <c r="F33" s="52"/>
      <c r="G33" s="52"/>
      <c r="H33" s="52"/>
      <c r="I33" s="52"/>
      <c r="J33" s="52"/>
      <c r="K33" s="51"/>
      <c r="L33" s="51"/>
      <c r="M33" s="51"/>
      <c r="N33" s="51"/>
      <c r="O33" s="52"/>
      <c r="P33" s="52"/>
      <c r="Q33" s="52"/>
      <c r="R33" s="52"/>
      <c r="S33" s="63" t="s">
        <v>49</v>
      </c>
      <c r="T33" s="62"/>
      <c r="U33" s="70">
        <v>0</v>
      </c>
      <c r="V33" s="39">
        <v>0</v>
      </c>
      <c r="W33" s="61"/>
      <c r="X33" s="63" t="s">
        <v>49</v>
      </c>
      <c r="Y33" s="50"/>
      <c r="Z33" s="50"/>
      <c r="AA33" s="53"/>
      <c r="AB33" s="54"/>
      <c r="AC33" s="54"/>
      <c r="AD33" s="54"/>
      <c r="AE33" s="53"/>
      <c r="AF33" s="94"/>
      <c r="AG33" s="95"/>
      <c r="AH33" s="66"/>
      <c r="AI33" s="66"/>
      <c r="AJ33" s="66"/>
      <c r="AK33" s="66"/>
      <c r="AL33" s="66"/>
      <c r="AM33" s="66"/>
      <c r="AN33" s="66"/>
      <c r="AO33" s="50"/>
    </row>
    <row r="34" spans="1:41">
      <c r="A34" s="51"/>
      <c r="B34" s="51"/>
      <c r="C34" s="52"/>
      <c r="D34" s="52"/>
      <c r="E34" s="52"/>
      <c r="F34" s="52"/>
      <c r="G34" s="52"/>
      <c r="H34" s="52"/>
      <c r="I34" s="52"/>
      <c r="J34" s="52"/>
      <c r="K34" s="51"/>
      <c r="L34" s="51"/>
      <c r="M34" s="51"/>
      <c r="N34" s="51"/>
      <c r="O34" s="52"/>
      <c r="P34" s="52"/>
      <c r="Q34" s="52"/>
      <c r="R34" s="52"/>
      <c r="S34" s="52"/>
      <c r="T34" s="52"/>
      <c r="U34" s="50"/>
      <c r="V34" s="50"/>
      <c r="W34" s="50"/>
      <c r="X34" s="50"/>
      <c r="Y34" s="50"/>
      <c r="Z34" s="50"/>
      <c r="AA34" s="53"/>
      <c r="AB34" s="53"/>
      <c r="AC34" s="53"/>
      <c r="AD34" s="53"/>
      <c r="AE34" s="53"/>
      <c r="AF34" s="94"/>
      <c r="AG34" s="95"/>
      <c r="AH34" s="66"/>
      <c r="AI34" s="66"/>
      <c r="AJ34" s="66"/>
      <c r="AK34" s="66"/>
      <c r="AL34" s="66"/>
      <c r="AM34" s="66"/>
      <c r="AN34" s="66"/>
      <c r="AO34" s="50"/>
    </row>
    <row r="35" spans="1:41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2"/>
      <c r="P35" s="52"/>
      <c r="Q35" s="52"/>
      <c r="R35" s="52"/>
      <c r="S35" s="52"/>
      <c r="T35" s="52"/>
      <c r="U35" s="50"/>
      <c r="V35" s="50"/>
      <c r="W35" s="50"/>
      <c r="X35" s="50"/>
      <c r="Y35" s="50"/>
      <c r="Z35" s="50"/>
      <c r="AA35" s="53"/>
      <c r="AB35" s="53"/>
      <c r="AC35" s="53"/>
      <c r="AD35" s="53"/>
      <c r="AE35" s="53"/>
      <c r="AF35" s="94"/>
      <c r="AG35" s="95"/>
      <c r="AH35" s="66"/>
      <c r="AI35" s="66"/>
      <c r="AJ35" s="66"/>
      <c r="AK35" s="66"/>
      <c r="AL35" s="66"/>
      <c r="AM35" s="66"/>
      <c r="AN35" s="66"/>
      <c r="AO35" s="50"/>
    </row>
    <row r="36" spans="1:41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</row>
    <row r="37" spans="1:41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2"/>
      <c r="P37" s="52"/>
      <c r="Q37" s="52"/>
      <c r="R37" s="52"/>
      <c r="S37" s="52"/>
      <c r="T37" s="52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</row>
    <row r="38" spans="1:41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</row>
    <row r="39" spans="1:41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</row>
    <row r="40" spans="1:41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</row>
    <row r="41" spans="1:41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</row>
    <row r="42" spans="1:41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</row>
    <row r="43" spans="1:41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</row>
    <row r="44" spans="1:41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</row>
    <row r="45" spans="1:41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</row>
    <row r="46" spans="1:41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</row>
    <row r="47" spans="1:41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</row>
  </sheetData>
  <sheetProtection selectLockedCells="1"/>
  <dataConsolidate/>
  <mergeCells count="15">
    <mergeCell ref="AF33:AF35"/>
    <mergeCell ref="AG33:AG35"/>
    <mergeCell ref="E26:H26"/>
    <mergeCell ref="E27:H27"/>
    <mergeCell ref="AG12:AI12"/>
    <mergeCell ref="AF29:AF30"/>
    <mergeCell ref="AG29:AG30"/>
    <mergeCell ref="AF32:AN32"/>
    <mergeCell ref="F1:N1"/>
    <mergeCell ref="E28:H28"/>
    <mergeCell ref="E29:H29"/>
    <mergeCell ref="C26:D26"/>
    <mergeCell ref="C27:D27"/>
    <mergeCell ref="C28:D28"/>
    <mergeCell ref="C29:D29"/>
  </mergeCells>
  <pageMargins left="0.7" right="0.7" top="0.75" bottom="0.75" header="0.3" footer="0.3"/>
  <pageSetup paperSize="9" scale="40" fitToWidth="0" fitToHeight="0" orientation="portrait" horizontalDpi="300" verticalDpi="300" r:id="rId1"/>
  <drawing r:id="rId2"/>
  <legacyDrawing r:id="rId3"/>
  <controls>
    <control shapeId="1036" r:id="rId4" name="Comm1"/>
    <control shapeId="1035" r:id="rId5" name="NETComm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5">
    <tabColor theme="3" tint="0.39997558519241921"/>
  </sheetPr>
  <dimension ref="A2:R30"/>
  <sheetViews>
    <sheetView showGridLines="0" showRowColHeaders="0" workbookViewId="0"/>
  </sheetViews>
  <sheetFormatPr baseColWidth="10" defaultRowHeight="15"/>
  <cols>
    <col min="2" max="2" width="24.28515625" customWidth="1"/>
    <col min="3" max="3" width="14.28515625" customWidth="1"/>
    <col min="4" max="4" width="13.140625" customWidth="1"/>
  </cols>
  <sheetData>
    <row r="2" spans="1:18" ht="15.75" thickBot="1"/>
    <row r="3" spans="1:18" ht="15.75" thickBot="1">
      <c r="A3" s="36"/>
      <c r="B3" s="36"/>
      <c r="C3" s="43" t="s">
        <v>78</v>
      </c>
      <c r="D3" s="43" t="s">
        <v>79</v>
      </c>
      <c r="E3" s="36"/>
      <c r="F3" s="104" t="s">
        <v>53</v>
      </c>
      <c r="G3" s="105"/>
      <c r="J3" s="47" t="s">
        <v>71</v>
      </c>
      <c r="K3" s="47" t="s">
        <v>72</v>
      </c>
      <c r="L3" s="45" t="s">
        <v>73</v>
      </c>
      <c r="N3" s="36"/>
      <c r="O3" s="36"/>
      <c r="P3" s="36"/>
      <c r="Q3" s="36"/>
      <c r="R3" s="36"/>
    </row>
    <row r="4" spans="1:18" ht="15.75" thickBot="1">
      <c r="A4" s="36"/>
      <c r="B4" s="42" t="s">
        <v>51</v>
      </c>
      <c r="C4" s="38" t="e">
        <f>+IF(CALCULOS!B1&lt;91.3,CALCULOS!H5,"No")</f>
        <v>#DIV/0!</v>
      </c>
      <c r="D4" s="38" t="e">
        <f>+IF(CALCULOS!B1&gt;91.3,CALCULOS!H3,"No")</f>
        <v>#DIV/0!</v>
      </c>
      <c r="E4" s="36"/>
      <c r="F4" s="44" t="s">
        <v>32</v>
      </c>
      <c r="G4" s="38">
        <f>C11-C28</f>
        <v>0</v>
      </c>
      <c r="I4" s="42" t="s">
        <v>54</v>
      </c>
      <c r="J4" s="46">
        <f>C26*100/84</f>
        <v>0</v>
      </c>
      <c r="K4" s="46">
        <f>C26*100/65</f>
        <v>0</v>
      </c>
      <c r="L4" s="48" t="e">
        <f>VLOOKUP(C26,TABLAS!I5:J23,2,TRUE)</f>
        <v>#N/A</v>
      </c>
      <c r="P4" s="36"/>
      <c r="Q4" s="36"/>
      <c r="R4" s="36"/>
    </row>
    <row r="5" spans="1:18" ht="15.75" thickBot="1">
      <c r="A5" s="36"/>
      <c r="B5" s="42" t="s">
        <v>52</v>
      </c>
      <c r="C5" s="38" t="e">
        <f>+IF(CALCULOS!B7&lt;77.2,CALCULOS!H11,"No")</f>
        <v>#DIV/0!</v>
      </c>
      <c r="D5" s="38" t="e">
        <f>+IF(CALCULOS!B7&gt;77.2,CALCULOS!H9,"No")</f>
        <v>#DIV/0!</v>
      </c>
      <c r="E5" s="36"/>
      <c r="F5" s="44" t="s">
        <v>33</v>
      </c>
      <c r="G5" s="38">
        <f>C12-C29</f>
        <v>0</v>
      </c>
      <c r="J5" s="36"/>
      <c r="K5" s="36"/>
      <c r="P5" s="36"/>
      <c r="Q5" s="36"/>
      <c r="R5" s="36"/>
    </row>
    <row r="6" spans="1:18" ht="15.75" thickBot="1">
      <c r="A6" s="36"/>
      <c r="E6" s="36"/>
      <c r="F6" s="44" t="s">
        <v>68</v>
      </c>
      <c r="G6" s="38">
        <f>C17-C22</f>
        <v>0</v>
      </c>
      <c r="J6" s="36"/>
      <c r="K6" s="36"/>
      <c r="L6" s="36"/>
      <c r="M6" s="36"/>
      <c r="N6" s="36"/>
      <c r="O6" s="36"/>
      <c r="P6" s="36"/>
      <c r="Q6" s="36"/>
      <c r="R6" s="36"/>
    </row>
    <row r="7" spans="1:18" ht="15.75" thickBot="1">
      <c r="A7" s="36"/>
      <c r="B7" s="36"/>
      <c r="C7" s="44" t="s">
        <v>80</v>
      </c>
      <c r="D7" s="44" t="s">
        <v>81</v>
      </c>
      <c r="E7" s="36"/>
      <c r="F7" s="44" t="s">
        <v>69</v>
      </c>
      <c r="G7" s="38">
        <f>C18-C23</f>
        <v>0</v>
      </c>
      <c r="J7" s="36"/>
      <c r="K7" s="36"/>
      <c r="L7" s="36"/>
      <c r="M7" s="36"/>
      <c r="N7" s="36"/>
      <c r="O7" s="36"/>
      <c r="P7" s="36"/>
      <c r="Q7" s="36"/>
      <c r="R7" s="36"/>
    </row>
    <row r="8" spans="1:18" ht="15.75" thickBot="1">
      <c r="A8" s="36"/>
      <c r="B8" s="42" t="s">
        <v>70</v>
      </c>
      <c r="C8" s="38">
        <f>C25/2 + 10.5</f>
        <v>10.5</v>
      </c>
      <c r="D8" s="38">
        <f>C25/2 + 11</f>
        <v>11</v>
      </c>
      <c r="E8" s="36"/>
      <c r="F8" s="44" t="s">
        <v>34</v>
      </c>
      <c r="G8" s="38">
        <f>C15-C25</f>
        <v>0</v>
      </c>
      <c r="K8" s="36"/>
      <c r="L8" s="36"/>
      <c r="M8" s="36"/>
      <c r="N8" s="36"/>
      <c r="O8" s="36"/>
      <c r="P8" s="36"/>
      <c r="Q8" s="36"/>
      <c r="R8" s="36"/>
    </row>
    <row r="9" spans="1:18">
      <c r="A9" s="36"/>
      <c r="B9" s="36"/>
      <c r="C9" s="36"/>
      <c r="D9" s="36"/>
      <c r="E9" s="36"/>
      <c r="F9" s="36"/>
      <c r="G9" s="36"/>
      <c r="J9" s="36"/>
      <c r="K9" s="36"/>
      <c r="N9" s="36"/>
      <c r="O9" s="36"/>
      <c r="P9" s="36"/>
      <c r="Q9" s="36"/>
      <c r="R9" s="36"/>
    </row>
    <row r="10" spans="1:18" ht="15.75" thickBot="1">
      <c r="A10" s="36"/>
      <c r="B10" s="36"/>
      <c r="C10" s="36"/>
      <c r="D10" s="36"/>
      <c r="E10" s="36"/>
      <c r="F10" s="36"/>
      <c r="G10" s="36"/>
      <c r="J10" s="36"/>
      <c r="K10" s="36"/>
      <c r="N10" s="36"/>
      <c r="O10" s="36"/>
      <c r="P10" s="36"/>
      <c r="Q10" s="36"/>
      <c r="R10" s="36"/>
    </row>
    <row r="11" spans="1:18" ht="16.5" thickTop="1" thickBot="1">
      <c r="A11" s="36"/>
      <c r="B11" s="23" t="s">
        <v>56</v>
      </c>
      <c r="C11" s="40">
        <f>SUM(MEDIDAS!U13,MEDIDAS!V13,MEDIDAS!S15,MEDIDAS!S17,MEDIDAS!X15,MEDIDAS!X17)</f>
        <v>0</v>
      </c>
      <c r="D11" s="102" t="s">
        <v>61</v>
      </c>
      <c r="E11" s="103"/>
      <c r="F11" s="36"/>
      <c r="G11" s="36"/>
      <c r="J11" s="36"/>
      <c r="K11" s="36"/>
      <c r="N11" s="36"/>
      <c r="O11" s="36"/>
      <c r="P11" s="36"/>
      <c r="Q11" s="36"/>
      <c r="R11" s="36"/>
    </row>
    <row r="12" spans="1:18" ht="16.5" thickTop="1" thickBot="1">
      <c r="A12" s="36"/>
      <c r="B12" s="23" t="s">
        <v>57</v>
      </c>
      <c r="C12" s="40">
        <f>SUM(MEDIDAS!S29,MEDIDAS!S31,MEDIDAS!U33,MEDIDAS!V33,MEDIDAS!X31,MEDIDAS!X29)</f>
        <v>0</v>
      </c>
      <c r="D12" s="102" t="s">
        <v>60</v>
      </c>
      <c r="E12" s="103"/>
      <c r="F12" s="36"/>
      <c r="G12" s="36"/>
      <c r="J12" s="36"/>
      <c r="K12" s="36"/>
      <c r="N12" s="36"/>
      <c r="O12" s="36"/>
      <c r="P12" s="36"/>
      <c r="Q12" s="36"/>
      <c r="R12" s="36"/>
    </row>
    <row r="13" spans="1:18" ht="16.5" thickTop="1" thickBot="1">
      <c r="A13" s="36"/>
      <c r="B13" s="31"/>
      <c r="C13" s="31"/>
      <c r="D13" s="31"/>
      <c r="E13" s="36"/>
      <c r="F13" s="36"/>
      <c r="G13" s="36"/>
      <c r="J13" s="36"/>
      <c r="K13" s="36"/>
      <c r="N13" s="36"/>
      <c r="O13" s="36"/>
      <c r="P13" s="36"/>
      <c r="Q13" s="36"/>
      <c r="R13" s="36"/>
    </row>
    <row r="14" spans="1:18" ht="16.5" thickTop="1" thickBot="1">
      <c r="A14" s="36"/>
      <c r="B14" s="23" t="s">
        <v>58</v>
      </c>
      <c r="C14" s="40">
        <f>SUM(MEDIDAS!U13,MEDIDAS!V13)</f>
        <v>0</v>
      </c>
      <c r="D14" s="102" t="s">
        <v>62</v>
      </c>
      <c r="E14" s="103"/>
      <c r="F14" s="36"/>
      <c r="G14" s="36"/>
      <c r="J14" s="36"/>
      <c r="K14" s="36"/>
      <c r="O14" s="36"/>
      <c r="P14" s="36"/>
      <c r="Q14" s="36"/>
      <c r="R14" s="36"/>
    </row>
    <row r="15" spans="1:18" ht="16.5" thickTop="1" thickBot="1">
      <c r="A15" s="36"/>
      <c r="B15" s="23" t="s">
        <v>59</v>
      </c>
      <c r="C15" s="40">
        <f>SUM(MEDIDAS!U33,MEDIDAS!V33)</f>
        <v>0</v>
      </c>
      <c r="D15" s="102" t="s">
        <v>63</v>
      </c>
      <c r="E15" s="103"/>
      <c r="F15" s="36"/>
      <c r="G15" s="36"/>
      <c r="J15" s="36"/>
      <c r="K15" s="36"/>
      <c r="L15" s="36"/>
      <c r="O15" s="36"/>
      <c r="P15" s="36"/>
      <c r="Q15" s="36"/>
      <c r="R15" s="36"/>
    </row>
    <row r="16" spans="1:18" ht="16.5" thickTop="1" thickBot="1">
      <c r="A16" s="36"/>
      <c r="B16" s="31"/>
      <c r="C16" s="31"/>
      <c r="D16" s="31"/>
      <c r="E16" s="36"/>
      <c r="F16" s="36"/>
      <c r="G16" s="36"/>
      <c r="H16" s="36"/>
      <c r="I16" s="36"/>
      <c r="J16" s="36"/>
      <c r="K16" s="36"/>
      <c r="L16" s="36"/>
      <c r="O16" s="36"/>
      <c r="P16" s="36"/>
      <c r="Q16" s="36"/>
      <c r="R16" s="36"/>
    </row>
    <row r="17" spans="1:18" ht="16.5" thickTop="1" thickBot="1">
      <c r="A17" s="36"/>
      <c r="B17" s="25" t="s">
        <v>0</v>
      </c>
      <c r="C17" s="41">
        <f>SUM(MEDIDAS!S15,MEDIDAS!U13,MEDIDAS!V13,MEDIDAS!X15)</f>
        <v>0</v>
      </c>
      <c r="D17" s="102" t="s">
        <v>64</v>
      </c>
      <c r="E17" s="103"/>
      <c r="F17" s="36"/>
      <c r="G17" s="36"/>
      <c r="H17" s="36"/>
      <c r="I17" s="36"/>
      <c r="J17" s="36"/>
      <c r="K17" s="36"/>
      <c r="L17" s="36"/>
      <c r="O17" s="36"/>
      <c r="P17" s="36"/>
      <c r="Q17" s="36"/>
      <c r="R17" s="36"/>
    </row>
    <row r="18" spans="1:18" ht="16.5" thickTop="1" thickBot="1">
      <c r="A18" s="36"/>
      <c r="B18" s="23" t="s">
        <v>1</v>
      </c>
      <c r="C18" s="40">
        <f>SUM(MEDIDAS!S31,MEDIDAS!U33,MEDIDAS!V33,MEDIDAS!X31)</f>
        <v>0</v>
      </c>
      <c r="D18" s="102" t="s">
        <v>65</v>
      </c>
      <c r="E18" s="103"/>
      <c r="F18" s="36"/>
      <c r="G18" s="36"/>
      <c r="H18" s="36"/>
      <c r="I18" s="36"/>
      <c r="J18" s="36"/>
      <c r="K18" s="36"/>
      <c r="L18" s="36"/>
      <c r="O18" s="36"/>
      <c r="P18" s="36"/>
      <c r="Q18" s="36"/>
      <c r="R18" s="36"/>
    </row>
    <row r="19" spans="1:18" ht="16.5" thickTop="1" thickBot="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O19" s="36"/>
      <c r="P19" s="36"/>
      <c r="Q19" s="36"/>
      <c r="R19" s="36"/>
    </row>
    <row r="20" spans="1:18" ht="16.5" thickTop="1" thickBot="1">
      <c r="A20" s="36"/>
      <c r="B20" s="24" t="s">
        <v>2</v>
      </c>
      <c r="C20" s="40">
        <f>SUM(MEDIDAS!D11,MEDIDAS!E11,MEDIDAS!F11,MEDIDAS!G11,MEDIDAS!H11,MEDIDAS!I11,MEDIDAS!J11,MEDIDAS!K11,MEDIDAS!L11,MEDIDAS!M11,MEDIDAS!N11,MEDIDAS!O11)</f>
        <v>0</v>
      </c>
      <c r="D20" s="100" t="s">
        <v>74</v>
      </c>
      <c r="E20" s="101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</row>
    <row r="21" spans="1:18" ht="16.5" thickTop="1" thickBot="1">
      <c r="A21" s="36"/>
      <c r="B21" s="24" t="s">
        <v>3</v>
      </c>
      <c r="C21" s="40">
        <f>SUM(MEDIDAS!D13,MEDIDAS!E13,MEDIDAS!F13,MEDIDAS!G13,MEDIDAS!H13,MEDIDAS!I13,MEDIDAS!J13,MEDIDAS!K13,MEDIDAS!L13,MEDIDAS!M13,MEDIDAS!N13,MEDIDAS!O13)</f>
        <v>0</v>
      </c>
      <c r="D21" s="100" t="s">
        <v>75</v>
      </c>
      <c r="E21" s="101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</row>
    <row r="22" spans="1:18" ht="16.5" thickTop="1" thickBot="1">
      <c r="A22" s="36"/>
      <c r="B22" s="24" t="s">
        <v>4</v>
      </c>
      <c r="C22" s="40">
        <f>SUM(MEDIDAS!G11,MEDIDAS!H11,MEDIDAS!I11,MEDIDAS!J11,MEDIDAS!K11,MEDIDAS!L11)</f>
        <v>0</v>
      </c>
      <c r="D22" s="100" t="s">
        <v>76</v>
      </c>
      <c r="E22" s="101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</row>
    <row r="23" spans="1:18" ht="16.5" thickTop="1" thickBot="1">
      <c r="A23" s="36"/>
      <c r="B23" s="24" t="s">
        <v>5</v>
      </c>
      <c r="C23" s="40">
        <f>SUM(MEDIDAS!G13,MEDIDAS!H13,MEDIDAS!I13,MEDIDAS!J13,MEDIDAS!K13,MEDIDAS!L13)</f>
        <v>0</v>
      </c>
      <c r="D23" s="100" t="s">
        <v>77</v>
      </c>
      <c r="E23" s="101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</row>
    <row r="24" spans="1:18" ht="16.5" thickTop="1" thickBot="1">
      <c r="A24" s="36"/>
      <c r="B24" s="31"/>
      <c r="C24" s="31"/>
      <c r="D24" s="31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</row>
    <row r="25" spans="1:18" ht="16.5" thickTop="1" thickBot="1">
      <c r="A25" s="36"/>
      <c r="B25" s="24" t="s">
        <v>25</v>
      </c>
      <c r="C25" s="40">
        <f>SUM(MEDIDAS!H13,MEDIDAS!I13,MEDIDAS!J13,MEDIDAS!K13)</f>
        <v>0</v>
      </c>
      <c r="D25" s="100" t="s">
        <v>66</v>
      </c>
      <c r="E25" s="101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</row>
    <row r="26" spans="1:18" ht="16.5" thickTop="1" thickBot="1">
      <c r="A26" s="36"/>
      <c r="B26" s="24" t="s">
        <v>39</v>
      </c>
      <c r="C26" s="40">
        <f>SUM(MEDIDAS!H11,MEDIDAS!I11,MEDIDAS!J11,MEDIDAS!K11)</f>
        <v>0</v>
      </c>
      <c r="D26" s="100" t="s">
        <v>67</v>
      </c>
      <c r="E26" s="101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</row>
    <row r="27" spans="1:18" ht="16.5" thickTop="1" thickBo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</row>
    <row r="28" spans="1:18" ht="16.5" thickTop="1" thickBot="1">
      <c r="A28" s="36"/>
      <c r="B28" s="37" t="s">
        <v>45</v>
      </c>
      <c r="C28" s="26">
        <f>SUM(MEDIDAS!E11,MEDIDAS!F11,MEDIDAS!G11,MEDIDAS!H11,MEDIDAS!I11,MEDIDAS!J11,MEDIDAS!K11,MEDIDAS!L11,MEDIDAS!M11,MEDIDAS!N11)</f>
        <v>0</v>
      </c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</row>
    <row r="29" spans="1:18" ht="16.5" thickTop="1" thickBot="1">
      <c r="A29" s="36"/>
      <c r="B29" s="37" t="s">
        <v>46</v>
      </c>
      <c r="C29" s="26">
        <f>SUM(MEDIDAS!E13,MEDIDAS!F13,MEDIDAS!G13,MEDIDAS!H13,MEDIDAS!I13,MEDIDAS!J13,MEDIDAS!K13,MEDIDAS!L13,MEDIDAS!M13,MEDIDAS!N13)</f>
        <v>0</v>
      </c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</row>
    <row r="30" spans="1:18" ht="15.75" thickTop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</row>
  </sheetData>
  <sheetProtection selectLockedCells="1" selectUnlockedCells="1"/>
  <mergeCells count="13">
    <mergeCell ref="F3:G3"/>
    <mergeCell ref="D20:E20"/>
    <mergeCell ref="D21:E21"/>
    <mergeCell ref="D22:E22"/>
    <mergeCell ref="D23:E23"/>
    <mergeCell ref="D25:E25"/>
    <mergeCell ref="D26:E26"/>
    <mergeCell ref="D14:E14"/>
    <mergeCell ref="D15:E15"/>
    <mergeCell ref="D11:E11"/>
    <mergeCell ref="D12:E12"/>
    <mergeCell ref="D17:E17"/>
    <mergeCell ref="D18:E18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6">
    <tabColor rgb="FF002060"/>
  </sheetPr>
  <dimension ref="B2:C12"/>
  <sheetViews>
    <sheetView showGridLines="0" workbookViewId="0">
      <selection activeCell="B18" sqref="B18"/>
    </sheetView>
  </sheetViews>
  <sheetFormatPr baseColWidth="10" defaultRowHeight="15"/>
  <cols>
    <col min="2" max="2" width="25.5703125" bestFit="1" customWidth="1"/>
  </cols>
  <sheetData>
    <row r="2" spans="2:3">
      <c r="B2" t="s">
        <v>83</v>
      </c>
      <c r="C2" t="s">
        <v>84</v>
      </c>
    </row>
    <row r="3" spans="2:3">
      <c r="B3" t="s">
        <v>55</v>
      </c>
      <c r="C3">
        <v>1</v>
      </c>
    </row>
    <row r="4" spans="2:3">
      <c r="B4" t="s">
        <v>85</v>
      </c>
      <c r="C4">
        <v>5</v>
      </c>
    </row>
    <row r="12" spans="2:3">
      <c r="B12" s="73" t="s">
        <v>86</v>
      </c>
      <c r="C12" s="74" t="s">
        <v>87</v>
      </c>
    </row>
  </sheetData>
  <pageMargins left="0.7" right="0.7" top="0.75" bottom="0.75" header="0.3" footer="0.3"/>
  <pageSetup paperSize="9" orientation="portrait" r:id="rId1"/>
  <drawing r:id="rId2"/>
  <legacyDrawing r:id="rId3"/>
  <controls>
    <control shapeId="6145" r:id="rId4" name="NETComm1"/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2">
    <tabColor theme="0" tint="-0.14999847407452621"/>
    <pageSetUpPr fitToPage="1"/>
  </sheetPr>
  <dimension ref="A1:S31"/>
  <sheetViews>
    <sheetView showGridLines="0" showRowColHeaders="0" zoomScale="89" zoomScaleNormal="89" workbookViewId="0">
      <selection activeCell="F23" sqref="F23"/>
    </sheetView>
  </sheetViews>
  <sheetFormatPr baseColWidth="10" defaultColWidth="11.42578125" defaultRowHeight="15"/>
  <cols>
    <col min="1" max="1" width="19.7109375" style="1" customWidth="1"/>
    <col min="2" max="6" width="11.42578125" style="1"/>
    <col min="7" max="7" width="16.140625" style="1" customWidth="1"/>
    <col min="8" max="8" width="19.7109375" style="1" customWidth="1"/>
  </cols>
  <sheetData>
    <row r="1" spans="1:19" ht="16.5" thickTop="1" thickBot="1">
      <c r="A1" s="9" t="s">
        <v>26</v>
      </c>
      <c r="B1" s="13" t="e">
        <f>(RESULTADOS!C21/RESULTADOS!C20)*100</f>
        <v>#DIV/0!</v>
      </c>
      <c r="C1" s="32"/>
      <c r="D1" s="31"/>
      <c r="E1" s="31"/>
      <c r="F1" s="31"/>
      <c r="G1" s="31"/>
      <c r="H1" s="31"/>
      <c r="I1" s="34"/>
      <c r="J1" s="35"/>
      <c r="K1" s="35"/>
      <c r="L1" s="30"/>
      <c r="M1" s="30"/>
      <c r="N1" s="30"/>
      <c r="O1" s="30"/>
      <c r="P1" s="30"/>
      <c r="Q1" s="27"/>
      <c r="R1" s="27"/>
      <c r="S1" s="27"/>
    </row>
    <row r="2" spans="1:19" ht="16.5" thickTop="1" thickBot="1">
      <c r="A2" s="8" t="s">
        <v>23</v>
      </c>
      <c r="B2" s="10" t="s">
        <v>6</v>
      </c>
      <c r="C2" s="11" t="s">
        <v>7</v>
      </c>
      <c r="D2" s="12" t="s">
        <v>10</v>
      </c>
      <c r="E2" s="8" t="s">
        <v>8</v>
      </c>
      <c r="F2" s="8" t="s">
        <v>9</v>
      </c>
      <c r="G2" s="8" t="s">
        <v>10</v>
      </c>
      <c r="H2" s="8" t="s">
        <v>11</v>
      </c>
      <c r="I2" s="34"/>
      <c r="J2" s="35"/>
      <c r="K2" s="35"/>
      <c r="L2" s="30"/>
      <c r="M2" s="30"/>
      <c r="N2" s="30"/>
      <c r="O2" s="30"/>
      <c r="P2" s="30"/>
      <c r="Q2" s="27"/>
      <c r="R2" s="27"/>
      <c r="S2" s="27"/>
    </row>
    <row r="3" spans="1:19" ht="16.5" thickTop="1" thickBot="1">
      <c r="A3" s="8"/>
      <c r="B3" s="14">
        <f>RESULTADOS!C20</f>
        <v>0</v>
      </c>
      <c r="C3" s="15"/>
      <c r="D3" s="14" t="e">
        <f>VLOOKUP(B3,TABLAS!A5:B30,2,TRUE)</f>
        <v>#N/A</v>
      </c>
      <c r="E3" s="14">
        <f>RESULTADOS!C21</f>
        <v>0</v>
      </c>
      <c r="F3" s="8"/>
      <c r="G3" s="14" t="e">
        <f>D3</f>
        <v>#N/A</v>
      </c>
      <c r="H3" s="16" t="e">
        <f>E3-G3</f>
        <v>#N/A</v>
      </c>
      <c r="I3" s="34"/>
      <c r="J3" s="35"/>
      <c r="K3" s="35"/>
      <c r="L3" s="30"/>
      <c r="M3" s="30"/>
      <c r="N3" s="30"/>
      <c r="O3" s="30"/>
      <c r="P3" s="30"/>
      <c r="Q3" s="27"/>
      <c r="R3" s="27"/>
      <c r="S3" s="27"/>
    </row>
    <row r="4" spans="1:19" ht="16.5" thickTop="1" thickBot="1">
      <c r="A4" s="17" t="s">
        <v>24</v>
      </c>
      <c r="B4" s="8" t="s">
        <v>8</v>
      </c>
      <c r="C4" s="8" t="s">
        <v>7</v>
      </c>
      <c r="D4" s="8" t="s">
        <v>14</v>
      </c>
      <c r="E4" s="8" t="s">
        <v>6</v>
      </c>
      <c r="F4" s="8" t="s">
        <v>9</v>
      </c>
      <c r="G4" s="18" t="s">
        <v>14</v>
      </c>
      <c r="H4" s="11" t="s">
        <v>15</v>
      </c>
      <c r="I4" s="34"/>
      <c r="J4" s="35"/>
      <c r="K4" s="35"/>
      <c r="L4" s="30"/>
      <c r="M4" s="30"/>
      <c r="N4" s="30"/>
      <c r="O4" s="30"/>
      <c r="P4" s="30"/>
      <c r="Q4" s="27"/>
      <c r="R4" s="27"/>
      <c r="S4" s="27"/>
    </row>
    <row r="5" spans="1:19" ht="16.5" thickTop="1" thickBot="1">
      <c r="A5" s="8"/>
      <c r="B5" s="14">
        <f>RESULTADOS!C21</f>
        <v>0</v>
      </c>
      <c r="C5" s="8"/>
      <c r="D5" s="14" t="e">
        <f>VLOOKUP(B5,TABLAS!B5:C30,2,TRUE)</f>
        <v>#N/A</v>
      </c>
      <c r="E5" s="14">
        <f>RESULTADOS!C20</f>
        <v>0</v>
      </c>
      <c r="F5" s="8"/>
      <c r="G5" s="14" t="e">
        <f>D5</f>
        <v>#N/A</v>
      </c>
      <c r="H5" s="19" t="e">
        <f>E5-G5</f>
        <v>#N/A</v>
      </c>
      <c r="I5" s="34"/>
      <c r="J5" s="35"/>
      <c r="K5" s="35"/>
      <c r="L5" s="30"/>
      <c r="M5" s="30"/>
      <c r="N5" s="30"/>
      <c r="O5" s="30"/>
      <c r="P5" s="30"/>
      <c r="Q5" s="27"/>
      <c r="R5" s="27"/>
      <c r="S5" s="27"/>
    </row>
    <row r="6" spans="1:19" ht="16.5" thickTop="1" thickBot="1">
      <c r="A6" s="31"/>
      <c r="B6" s="31"/>
      <c r="C6" s="31"/>
      <c r="D6" s="31"/>
      <c r="E6" s="31"/>
      <c r="F6" s="31"/>
      <c r="G6" s="31"/>
      <c r="H6" s="31"/>
      <c r="I6" s="34"/>
      <c r="J6" s="35"/>
      <c r="K6" s="35"/>
      <c r="L6" s="30"/>
      <c r="M6" s="30"/>
      <c r="N6" s="30"/>
      <c r="O6" s="30"/>
      <c r="P6" s="30"/>
      <c r="Q6" s="27"/>
      <c r="R6" s="27"/>
      <c r="S6" s="27"/>
    </row>
    <row r="7" spans="1:19" ht="16.5" thickTop="1" thickBot="1">
      <c r="A7" s="18" t="s">
        <v>16</v>
      </c>
      <c r="B7" s="13" t="e">
        <f>(RESULTADOS!C23/RESULTADOS!C22)*100</f>
        <v>#DIV/0!</v>
      </c>
      <c r="C7" s="32"/>
      <c r="D7" s="31"/>
      <c r="E7" s="31"/>
      <c r="F7" s="31"/>
      <c r="G7" s="31"/>
      <c r="H7" s="31"/>
      <c r="I7" s="34"/>
      <c r="J7" s="35"/>
      <c r="K7" s="35"/>
      <c r="L7" s="30"/>
      <c r="M7" s="30"/>
      <c r="N7" s="30"/>
      <c r="O7" s="30"/>
      <c r="P7" s="30"/>
      <c r="Q7" s="27"/>
      <c r="R7" s="27"/>
      <c r="S7" s="27"/>
    </row>
    <row r="8" spans="1:19" ht="16.5" thickTop="1" thickBot="1">
      <c r="A8" s="20" t="s">
        <v>19</v>
      </c>
      <c r="B8" s="21" t="s">
        <v>17</v>
      </c>
      <c r="C8" s="11" t="s">
        <v>7</v>
      </c>
      <c r="D8" s="12" t="s">
        <v>21</v>
      </c>
      <c r="E8" s="8" t="s">
        <v>18</v>
      </c>
      <c r="F8" s="8" t="s">
        <v>9</v>
      </c>
      <c r="G8" s="8" t="s">
        <v>21</v>
      </c>
      <c r="H8" s="8" t="s">
        <v>11</v>
      </c>
      <c r="I8" s="34"/>
      <c r="J8" s="35"/>
      <c r="K8" s="35"/>
      <c r="L8" s="30"/>
      <c r="M8" s="30"/>
      <c r="N8" s="30"/>
      <c r="O8" s="30"/>
      <c r="P8" s="30"/>
      <c r="Q8" s="27"/>
      <c r="R8" s="27"/>
      <c r="S8" s="27"/>
    </row>
    <row r="9" spans="1:19" ht="16.5" thickTop="1" thickBot="1">
      <c r="A9" s="8"/>
      <c r="B9" s="22">
        <f>RESULTADOS!C22</f>
        <v>0</v>
      </c>
      <c r="C9" s="15"/>
      <c r="D9" s="14" t="e">
        <f>VLOOKUP(B9,TABLAS!E5:F35,2,TRUE)</f>
        <v>#N/A</v>
      </c>
      <c r="E9" s="14">
        <f>RESULTADOS!C23</f>
        <v>0</v>
      </c>
      <c r="F9" s="8"/>
      <c r="G9" s="14" t="e">
        <f>D9</f>
        <v>#N/A</v>
      </c>
      <c r="H9" s="16" t="e">
        <f>E9-G9</f>
        <v>#N/A</v>
      </c>
      <c r="I9" s="34"/>
      <c r="J9" s="35"/>
      <c r="K9" s="35"/>
      <c r="L9" s="30"/>
      <c r="M9" s="30"/>
      <c r="N9" s="30"/>
      <c r="O9" s="30"/>
      <c r="P9" s="30"/>
      <c r="Q9" s="27"/>
      <c r="R9" s="27"/>
      <c r="S9" s="27"/>
    </row>
    <row r="10" spans="1:19" ht="16.5" thickTop="1" thickBot="1">
      <c r="A10" s="17" t="s">
        <v>20</v>
      </c>
      <c r="B10" s="8" t="s">
        <v>18</v>
      </c>
      <c r="C10" s="8" t="s">
        <v>7</v>
      </c>
      <c r="D10" s="8" t="s">
        <v>22</v>
      </c>
      <c r="E10" s="8" t="s">
        <v>17</v>
      </c>
      <c r="F10" s="8" t="s">
        <v>9</v>
      </c>
      <c r="G10" s="18" t="s">
        <v>22</v>
      </c>
      <c r="H10" s="11" t="s">
        <v>15</v>
      </c>
      <c r="I10" s="34"/>
      <c r="J10" s="35"/>
      <c r="K10" s="35"/>
      <c r="L10" s="30"/>
      <c r="M10" s="30"/>
      <c r="N10" s="30"/>
      <c r="O10" s="30"/>
      <c r="P10" s="30"/>
      <c r="Q10" s="27"/>
      <c r="R10" s="27"/>
      <c r="S10" s="27"/>
    </row>
    <row r="11" spans="1:19" ht="16.5" thickTop="1" thickBot="1">
      <c r="A11" s="8"/>
      <c r="B11" s="22">
        <f>RESULTADOS!C23</f>
        <v>0</v>
      </c>
      <c r="C11" s="8"/>
      <c r="D11" s="14" t="e">
        <f>VLOOKUP(B11,TABLAS!F5:G35,2,TRUE)</f>
        <v>#N/A</v>
      </c>
      <c r="E11" s="14">
        <f>RESULTADOS!C22</f>
        <v>0</v>
      </c>
      <c r="F11" s="8"/>
      <c r="G11" s="14" t="e">
        <f>D11</f>
        <v>#N/A</v>
      </c>
      <c r="H11" s="19" t="e">
        <f>E11-G11</f>
        <v>#N/A</v>
      </c>
      <c r="I11" s="34"/>
      <c r="J11" s="35"/>
      <c r="K11" s="35"/>
      <c r="L11" s="30"/>
      <c r="M11" s="30"/>
      <c r="N11" s="30"/>
      <c r="O11" s="30"/>
      <c r="P11" s="30"/>
      <c r="Q11" s="27"/>
      <c r="R11" s="27"/>
      <c r="S11" s="27"/>
    </row>
    <row r="12" spans="1:19" ht="15.75" thickTop="1">
      <c r="A12" s="32"/>
      <c r="B12" s="31"/>
      <c r="C12" s="31"/>
      <c r="D12" s="31"/>
      <c r="E12" s="31"/>
      <c r="F12" s="31"/>
      <c r="G12" s="31"/>
      <c r="H12" s="31"/>
      <c r="I12" s="34"/>
      <c r="J12" s="35"/>
      <c r="K12" s="35"/>
      <c r="L12" s="32"/>
      <c r="M12" s="32"/>
      <c r="N12" s="32"/>
      <c r="O12" s="32"/>
      <c r="P12" s="32"/>
      <c r="Q12" s="32"/>
      <c r="R12" s="27"/>
      <c r="S12" s="27"/>
    </row>
    <row r="13" spans="1:19">
      <c r="G13" s="31"/>
      <c r="H13" s="31"/>
      <c r="I13" s="34"/>
      <c r="J13" s="35"/>
      <c r="K13" s="35"/>
      <c r="L13" s="32"/>
      <c r="M13" s="32"/>
      <c r="N13" s="32"/>
      <c r="O13" s="32"/>
      <c r="P13" s="32"/>
      <c r="Q13" s="32"/>
      <c r="R13" s="27"/>
      <c r="S13" s="27"/>
    </row>
    <row r="14" spans="1:19">
      <c r="G14" s="31"/>
      <c r="H14" s="31"/>
      <c r="I14" s="34"/>
      <c r="J14" s="35"/>
      <c r="K14" s="35"/>
      <c r="L14" s="32"/>
      <c r="M14" s="32"/>
      <c r="N14" s="32"/>
      <c r="O14" s="32"/>
      <c r="P14" s="32"/>
      <c r="Q14" s="32"/>
      <c r="R14" s="27"/>
      <c r="S14" s="27"/>
    </row>
    <row r="15" spans="1:19">
      <c r="G15" s="31"/>
      <c r="H15" s="31"/>
      <c r="I15" s="34"/>
      <c r="J15" s="35"/>
      <c r="K15" s="35"/>
      <c r="L15" s="32"/>
      <c r="M15" s="32"/>
      <c r="N15" s="32"/>
      <c r="O15" s="32"/>
      <c r="P15" s="32"/>
      <c r="Q15" s="32"/>
      <c r="R15" s="27"/>
      <c r="S15" s="27"/>
    </row>
    <row r="16" spans="1:19">
      <c r="G16" s="31"/>
      <c r="H16" s="31"/>
      <c r="I16" s="34"/>
      <c r="J16" s="35"/>
      <c r="K16" s="35"/>
      <c r="L16" s="49"/>
      <c r="M16" s="49"/>
      <c r="N16" s="32"/>
      <c r="O16" s="32"/>
      <c r="P16" s="32"/>
      <c r="Q16" s="49"/>
      <c r="R16" s="27"/>
      <c r="S16" s="27"/>
    </row>
    <row r="17" spans="1:19">
      <c r="A17" s="31"/>
      <c r="B17" s="31"/>
      <c r="C17" s="31"/>
      <c r="D17" s="31"/>
      <c r="E17" s="31"/>
      <c r="F17" s="31"/>
      <c r="G17" s="31"/>
      <c r="H17" s="31"/>
      <c r="I17" s="34"/>
      <c r="J17" s="35"/>
      <c r="K17" s="35"/>
      <c r="L17" s="49"/>
      <c r="M17" s="49"/>
      <c r="N17" s="32"/>
      <c r="O17" s="32"/>
      <c r="P17" s="32"/>
      <c r="Q17" s="49"/>
      <c r="R17" s="27"/>
      <c r="S17" s="27"/>
    </row>
    <row r="18" spans="1:19">
      <c r="D18" s="31"/>
      <c r="E18" s="31"/>
      <c r="F18" s="31"/>
      <c r="G18" s="31"/>
      <c r="H18" s="31"/>
      <c r="I18" s="34"/>
      <c r="J18" s="35"/>
      <c r="K18" s="35"/>
      <c r="L18" s="49"/>
      <c r="M18" s="49"/>
      <c r="N18" s="32"/>
      <c r="O18" s="32"/>
      <c r="P18" s="32"/>
      <c r="Q18" s="49"/>
      <c r="R18" s="27"/>
      <c r="S18" s="27"/>
    </row>
    <row r="19" spans="1:19">
      <c r="D19" s="31"/>
      <c r="E19" s="31"/>
      <c r="F19" s="31"/>
      <c r="G19" s="31"/>
      <c r="H19" s="31"/>
      <c r="I19" s="33"/>
      <c r="J19" s="30"/>
      <c r="K19" s="35"/>
      <c r="L19" s="49"/>
      <c r="M19" s="49"/>
      <c r="N19" s="49"/>
      <c r="O19" s="49"/>
      <c r="P19" s="49"/>
      <c r="Q19" s="49"/>
      <c r="R19" s="27"/>
      <c r="S19" s="27"/>
    </row>
    <row r="20" spans="1:19">
      <c r="D20" s="31"/>
      <c r="E20" s="31"/>
      <c r="F20" s="31"/>
      <c r="G20" s="31"/>
      <c r="H20" s="31"/>
      <c r="I20" s="33"/>
      <c r="J20" s="30"/>
      <c r="K20" s="35"/>
      <c r="L20" s="30"/>
      <c r="M20" s="30"/>
      <c r="N20" s="30"/>
      <c r="O20" s="30"/>
      <c r="P20" s="30"/>
      <c r="Q20" s="27"/>
      <c r="R20" s="27"/>
      <c r="S20" s="27"/>
    </row>
    <row r="21" spans="1:19">
      <c r="A21" s="32"/>
      <c r="B21" s="32"/>
      <c r="C21" s="32"/>
      <c r="D21" s="31"/>
      <c r="E21" s="31"/>
      <c r="F21" s="31"/>
      <c r="G21" s="31"/>
      <c r="H21" s="31"/>
      <c r="I21" s="33"/>
      <c r="J21" s="30"/>
      <c r="K21" s="35"/>
      <c r="L21" s="30"/>
      <c r="M21" s="30"/>
      <c r="N21" s="30"/>
      <c r="O21" s="30"/>
      <c r="P21" s="30"/>
      <c r="Q21" s="27"/>
      <c r="R21" s="27"/>
      <c r="S21" s="27"/>
    </row>
    <row r="22" spans="1:19">
      <c r="A22" s="32"/>
      <c r="B22" s="32"/>
      <c r="C22" s="32"/>
      <c r="D22" s="31"/>
      <c r="E22" s="31"/>
      <c r="F22" s="31"/>
      <c r="G22" s="31"/>
      <c r="H22" s="31"/>
      <c r="I22" s="34"/>
      <c r="J22" s="35"/>
      <c r="K22" s="35"/>
      <c r="L22" s="30"/>
      <c r="M22" s="30"/>
      <c r="N22" s="30"/>
      <c r="O22" s="30"/>
      <c r="P22" s="30"/>
      <c r="Q22" s="27"/>
      <c r="R22" s="27"/>
      <c r="S22" s="27"/>
    </row>
    <row r="23" spans="1:19">
      <c r="A23" s="32"/>
      <c r="B23" s="32"/>
      <c r="C23" s="32"/>
      <c r="D23" s="31"/>
      <c r="E23" s="31"/>
      <c r="F23" s="31"/>
      <c r="G23" s="31"/>
      <c r="H23" s="31"/>
      <c r="I23" s="34"/>
      <c r="J23" s="35"/>
      <c r="K23" s="35"/>
      <c r="L23" s="30"/>
      <c r="M23" s="30"/>
      <c r="N23" s="30"/>
      <c r="O23" s="30"/>
      <c r="P23" s="30"/>
      <c r="Q23" s="27"/>
      <c r="R23" s="27"/>
      <c r="S23" s="27"/>
    </row>
    <row r="24" spans="1:19">
      <c r="A24" s="32"/>
      <c r="B24" s="32"/>
      <c r="C24" s="32"/>
      <c r="D24" s="31"/>
      <c r="E24" s="31"/>
      <c r="F24" s="31"/>
      <c r="G24" s="31"/>
      <c r="H24" s="31"/>
      <c r="I24" s="34"/>
      <c r="J24" s="35"/>
      <c r="K24" s="35"/>
      <c r="L24" s="30"/>
      <c r="M24" s="30"/>
      <c r="N24" s="30"/>
      <c r="O24" s="30"/>
      <c r="P24" s="30"/>
      <c r="Q24" s="27"/>
      <c r="R24" s="27"/>
      <c r="S24" s="27"/>
    </row>
    <row r="25" spans="1:19">
      <c r="A25" s="32"/>
      <c r="B25" s="32"/>
      <c r="C25" s="32"/>
      <c r="D25" s="31"/>
      <c r="E25" s="31"/>
      <c r="F25" s="31"/>
      <c r="G25" s="31"/>
      <c r="H25" s="31"/>
      <c r="I25" s="33"/>
      <c r="J25" s="30"/>
      <c r="K25" s="30"/>
      <c r="L25" s="30"/>
      <c r="M25" s="30"/>
      <c r="N25" s="30"/>
      <c r="O25" s="30"/>
      <c r="P25" s="30"/>
      <c r="Q25" s="27"/>
      <c r="R25" s="27"/>
      <c r="S25" s="27"/>
    </row>
    <row r="26" spans="1:19">
      <c r="A26" s="29"/>
      <c r="B26" s="29"/>
      <c r="C26" s="29"/>
      <c r="D26" s="29"/>
      <c r="E26" s="29"/>
      <c r="F26" s="29"/>
      <c r="G26" s="29"/>
      <c r="H26" s="29"/>
      <c r="I26" s="30"/>
      <c r="J26" s="30"/>
      <c r="K26" s="30"/>
      <c r="L26" s="30"/>
      <c r="M26" s="30"/>
      <c r="N26" s="30"/>
      <c r="O26" s="30"/>
      <c r="P26" s="30"/>
      <c r="Q26" s="27"/>
      <c r="R26" s="27"/>
      <c r="S26" s="27"/>
    </row>
    <row r="27" spans="1:19">
      <c r="A27" s="29"/>
      <c r="B27" s="29"/>
      <c r="C27" s="29"/>
      <c r="D27" s="29"/>
      <c r="E27" s="29"/>
      <c r="F27" s="29"/>
      <c r="G27" s="29"/>
      <c r="H27" s="29"/>
      <c r="I27" s="30"/>
      <c r="J27" s="30"/>
      <c r="K27" s="30"/>
      <c r="L27" s="30"/>
      <c r="M27" s="30"/>
      <c r="N27" s="30"/>
      <c r="O27" s="30"/>
      <c r="P27" s="30"/>
      <c r="Q27" s="27"/>
      <c r="R27" s="27"/>
      <c r="S27" s="27"/>
    </row>
    <row r="28" spans="1:19">
      <c r="A28" s="29"/>
      <c r="B28" s="29"/>
      <c r="C28" s="29"/>
      <c r="D28" s="29"/>
      <c r="E28" s="29"/>
      <c r="F28" s="29"/>
      <c r="G28" s="29"/>
      <c r="H28" s="29"/>
      <c r="I28" s="30"/>
      <c r="J28" s="30"/>
      <c r="K28" s="30"/>
      <c r="L28" s="30"/>
      <c r="M28" s="30"/>
      <c r="N28" s="30"/>
      <c r="O28" s="30"/>
      <c r="P28" s="30"/>
      <c r="Q28" s="27"/>
      <c r="R28" s="27"/>
      <c r="S28" s="27"/>
    </row>
    <row r="29" spans="1:19">
      <c r="A29" s="29"/>
      <c r="B29" s="29"/>
      <c r="C29" s="29"/>
      <c r="D29" s="29"/>
      <c r="E29" s="29"/>
      <c r="F29" s="29"/>
      <c r="G29" s="29"/>
      <c r="H29" s="29"/>
      <c r="I29" s="30"/>
      <c r="J29" s="30"/>
      <c r="K29" s="30"/>
      <c r="L29" s="30"/>
      <c r="M29" s="30"/>
      <c r="N29" s="30"/>
      <c r="O29" s="30"/>
      <c r="P29" s="30"/>
      <c r="Q29" s="27"/>
      <c r="R29" s="27"/>
      <c r="S29" s="27"/>
    </row>
    <row r="30" spans="1:19">
      <c r="A30" s="29"/>
      <c r="B30" s="29"/>
      <c r="C30" s="29"/>
      <c r="D30" s="29"/>
      <c r="E30" s="29"/>
      <c r="F30" s="29"/>
      <c r="G30" s="29"/>
      <c r="H30" s="29"/>
      <c r="I30" s="30"/>
      <c r="J30" s="30"/>
      <c r="K30" s="30"/>
      <c r="L30" s="30"/>
      <c r="M30" s="30"/>
      <c r="N30" s="30"/>
      <c r="O30" s="30"/>
      <c r="P30" s="30"/>
      <c r="Q30" s="27"/>
      <c r="R30" s="27"/>
      <c r="S30" s="27"/>
    </row>
    <row r="31" spans="1:19">
      <c r="A31" s="29"/>
      <c r="B31" s="29"/>
      <c r="C31" s="29"/>
      <c r="D31" s="29"/>
      <c r="E31" s="29"/>
      <c r="F31" s="29"/>
      <c r="G31" s="29"/>
      <c r="H31" s="29"/>
      <c r="I31" s="30"/>
      <c r="J31" s="30"/>
      <c r="K31" s="30"/>
      <c r="L31" s="30"/>
      <c r="M31" s="30"/>
      <c r="N31" s="30"/>
      <c r="O31" s="30"/>
      <c r="P31" s="30"/>
      <c r="Q31" s="27"/>
      <c r="R31" s="27"/>
      <c r="S31" s="27"/>
    </row>
  </sheetData>
  <sheetProtection sheet="1" objects="1" scenarios="1" selectLockedCells="1" selectUnlockedCells="1"/>
  <pageMargins left="0.7" right="0.7" top="0.75" bottom="0.75" header="0.3" footer="0.3"/>
  <pageSetup paperSize="9" scale="37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3">
    <tabColor theme="0" tint="-0.14999847407452621"/>
    <pageSetUpPr fitToPage="1"/>
  </sheetPr>
  <dimension ref="A1:O36"/>
  <sheetViews>
    <sheetView showGridLines="0" showRowColHeaders="0" tabSelected="1" topLeftCell="A4" zoomScale="84" zoomScaleNormal="84" workbookViewId="0">
      <selection activeCell="F18" sqref="F18"/>
    </sheetView>
  </sheetViews>
  <sheetFormatPr baseColWidth="10" defaultColWidth="11.42578125" defaultRowHeight="15"/>
  <sheetData>
    <row r="1" spans="1:15">
      <c r="A1" s="3" t="s">
        <v>31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15.75" thickBot="1">
      <c r="K2" s="1"/>
      <c r="L2" s="1"/>
      <c r="M2" s="1"/>
      <c r="N2" s="1"/>
      <c r="O2" s="1"/>
    </row>
    <row r="3" spans="1:15" ht="16.5" thickTop="1" thickBot="1">
      <c r="A3" s="4" t="s">
        <v>27</v>
      </c>
      <c r="B3" s="5" t="s">
        <v>36</v>
      </c>
      <c r="C3" s="1"/>
      <c r="D3" s="1"/>
      <c r="E3" s="4" t="s">
        <v>30</v>
      </c>
      <c r="F3" s="5" t="s">
        <v>36</v>
      </c>
      <c r="G3" s="1"/>
      <c r="H3" s="1"/>
      <c r="I3" s="7" t="s">
        <v>35</v>
      </c>
      <c r="J3" s="7"/>
      <c r="K3" s="1"/>
      <c r="O3" s="1"/>
    </row>
    <row r="4" spans="1:15" ht="16.5" thickTop="1" thickBot="1">
      <c r="A4" s="5" t="s">
        <v>12</v>
      </c>
      <c r="B4" s="5" t="s">
        <v>13</v>
      </c>
      <c r="C4" s="5" t="s">
        <v>12</v>
      </c>
      <c r="D4" s="1"/>
      <c r="E4" s="5" t="s">
        <v>28</v>
      </c>
      <c r="F4" s="5" t="s">
        <v>29</v>
      </c>
      <c r="G4" s="5" t="s">
        <v>28</v>
      </c>
      <c r="H4" s="1"/>
      <c r="I4" s="7" t="s">
        <v>37</v>
      </c>
      <c r="J4" s="7" t="s">
        <v>38</v>
      </c>
      <c r="K4" s="1"/>
      <c r="O4" s="1"/>
    </row>
    <row r="5" spans="1:15" ht="16.5" thickTop="1" thickBot="1">
      <c r="A5" s="6">
        <v>85</v>
      </c>
      <c r="B5" s="2">
        <v>77.599999999999994</v>
      </c>
      <c r="C5" s="6">
        <v>85</v>
      </c>
      <c r="D5" s="1"/>
      <c r="E5" s="6">
        <v>40</v>
      </c>
      <c r="F5" s="2">
        <v>30.9</v>
      </c>
      <c r="G5" s="6">
        <v>40</v>
      </c>
      <c r="H5" s="1"/>
      <c r="I5" s="6">
        <v>27</v>
      </c>
      <c r="J5" s="2">
        <v>16</v>
      </c>
      <c r="K5" s="1"/>
      <c r="O5" s="1"/>
    </row>
    <row r="6" spans="1:15" ht="16.5" thickTop="1" thickBot="1">
      <c r="A6" s="2">
        <v>86</v>
      </c>
      <c r="B6" s="2">
        <v>78.5</v>
      </c>
      <c r="C6" s="2">
        <v>86</v>
      </c>
      <c r="D6" s="1"/>
      <c r="E6" s="2">
        <v>40.5</v>
      </c>
      <c r="F6" s="2">
        <v>31.3</v>
      </c>
      <c r="G6" s="2">
        <v>40.5</v>
      </c>
      <c r="H6" s="1"/>
      <c r="I6" s="6">
        <v>27.5</v>
      </c>
      <c r="J6" s="2">
        <v>16.3</v>
      </c>
      <c r="K6" s="1"/>
      <c r="L6" s="1"/>
      <c r="M6" s="1"/>
      <c r="N6" s="1"/>
      <c r="O6" s="1"/>
    </row>
    <row r="7" spans="1:15" ht="16.5" thickTop="1" thickBot="1">
      <c r="A7" s="2">
        <v>87</v>
      </c>
      <c r="B7" s="2">
        <v>79.400000000000006</v>
      </c>
      <c r="C7" s="2">
        <v>87</v>
      </c>
      <c r="D7" s="1"/>
      <c r="E7" s="2">
        <v>41</v>
      </c>
      <c r="F7" s="2">
        <v>31.7</v>
      </c>
      <c r="G7" s="2">
        <v>41</v>
      </c>
      <c r="H7" s="1"/>
      <c r="I7" s="6">
        <v>28</v>
      </c>
      <c r="J7" s="6">
        <v>16.5</v>
      </c>
      <c r="K7" s="1"/>
      <c r="L7" s="1"/>
      <c r="M7" s="1"/>
      <c r="N7" s="1"/>
      <c r="O7" s="1"/>
    </row>
    <row r="8" spans="1:15" ht="16.5" thickTop="1" thickBot="1">
      <c r="A8" s="2">
        <v>88</v>
      </c>
      <c r="B8" s="2">
        <v>80.3</v>
      </c>
      <c r="C8" s="2">
        <v>88</v>
      </c>
      <c r="D8" s="1"/>
      <c r="E8" s="2">
        <v>41.5</v>
      </c>
      <c r="F8" s="2">
        <v>32</v>
      </c>
      <c r="G8" s="2">
        <v>41.5</v>
      </c>
      <c r="H8" s="1"/>
      <c r="I8" s="6">
        <v>28.5</v>
      </c>
      <c r="J8" s="6">
        <v>16.8</v>
      </c>
      <c r="K8" s="1"/>
      <c r="L8" s="1"/>
      <c r="M8" s="1"/>
      <c r="N8" s="1"/>
      <c r="O8" s="1"/>
    </row>
    <row r="9" spans="1:15" ht="16.5" thickTop="1" thickBot="1">
      <c r="A9" s="2">
        <v>89</v>
      </c>
      <c r="B9" s="2">
        <v>81.3</v>
      </c>
      <c r="C9" s="2">
        <v>89</v>
      </c>
      <c r="D9" s="1"/>
      <c r="E9" s="2">
        <v>42</v>
      </c>
      <c r="F9" s="2">
        <v>32.4</v>
      </c>
      <c r="G9" s="2">
        <v>42</v>
      </c>
      <c r="H9" s="1"/>
      <c r="I9" s="6">
        <v>29</v>
      </c>
      <c r="J9" s="6">
        <v>17</v>
      </c>
      <c r="K9" s="1"/>
      <c r="L9" s="1"/>
      <c r="M9" s="1"/>
      <c r="N9" s="1"/>
      <c r="O9" s="1"/>
    </row>
    <row r="10" spans="1:15" ht="16.5" thickTop="1" thickBot="1">
      <c r="A10" s="2">
        <v>90</v>
      </c>
      <c r="B10" s="2">
        <v>82.1</v>
      </c>
      <c r="C10" s="2">
        <v>90</v>
      </c>
      <c r="D10" s="1"/>
      <c r="E10" s="2">
        <v>42.5</v>
      </c>
      <c r="F10" s="2">
        <v>32.799999999999997</v>
      </c>
      <c r="G10" s="2">
        <v>42.5</v>
      </c>
      <c r="H10" s="1"/>
      <c r="I10" s="6">
        <v>29.5</v>
      </c>
      <c r="J10" s="6">
        <v>17.3</v>
      </c>
      <c r="K10" s="1"/>
      <c r="L10" s="1"/>
      <c r="M10" s="1"/>
      <c r="N10" s="1"/>
      <c r="O10" s="1"/>
    </row>
    <row r="11" spans="1:15" ht="16.5" thickTop="1" thickBot="1">
      <c r="A11" s="2">
        <v>91</v>
      </c>
      <c r="B11" s="2">
        <v>83.1</v>
      </c>
      <c r="C11" s="2">
        <v>91</v>
      </c>
      <c r="D11" s="1"/>
      <c r="E11" s="2">
        <v>43</v>
      </c>
      <c r="F11" s="2">
        <v>33.200000000000003</v>
      </c>
      <c r="G11" s="2">
        <v>43</v>
      </c>
      <c r="H11" s="1"/>
      <c r="I11" s="6">
        <v>30</v>
      </c>
      <c r="J11" s="6">
        <v>17.5</v>
      </c>
      <c r="K11" s="1"/>
      <c r="L11" s="1"/>
      <c r="M11" s="1"/>
      <c r="N11" s="1"/>
      <c r="O11" s="1"/>
    </row>
    <row r="12" spans="1:15" ht="16.5" thickTop="1" thickBot="1">
      <c r="A12" s="2">
        <v>92</v>
      </c>
      <c r="B12" s="2">
        <v>84</v>
      </c>
      <c r="C12" s="2">
        <v>92</v>
      </c>
      <c r="D12" s="1"/>
      <c r="E12" s="2">
        <v>43.5</v>
      </c>
      <c r="F12" s="2">
        <v>33.6</v>
      </c>
      <c r="G12" s="2">
        <v>43.5</v>
      </c>
      <c r="H12" s="1"/>
      <c r="I12" s="6">
        <v>30.5</v>
      </c>
      <c r="J12" s="6">
        <v>17.8</v>
      </c>
      <c r="K12" s="1"/>
      <c r="L12" s="1"/>
      <c r="M12" s="1"/>
      <c r="N12" s="1"/>
      <c r="O12" s="1"/>
    </row>
    <row r="13" spans="1:15" ht="16.5" thickTop="1" thickBot="1">
      <c r="A13" s="2">
        <v>93</v>
      </c>
      <c r="B13" s="2">
        <v>84.9</v>
      </c>
      <c r="C13" s="2">
        <v>93</v>
      </c>
      <c r="D13" s="1"/>
      <c r="E13" s="2">
        <v>44</v>
      </c>
      <c r="F13" s="2">
        <v>34</v>
      </c>
      <c r="G13" s="2">
        <v>44</v>
      </c>
      <c r="H13" s="1"/>
      <c r="I13" s="6">
        <v>31</v>
      </c>
      <c r="J13" s="2">
        <v>18</v>
      </c>
      <c r="K13" s="1"/>
      <c r="L13" s="1"/>
      <c r="M13" s="1"/>
      <c r="N13" s="1"/>
      <c r="O13" s="1"/>
    </row>
    <row r="14" spans="1:15" ht="16.5" thickTop="1" thickBot="1">
      <c r="A14" s="2">
        <v>94</v>
      </c>
      <c r="B14" s="2">
        <v>85.8</v>
      </c>
      <c r="C14" s="2">
        <v>94</v>
      </c>
      <c r="D14" s="1"/>
      <c r="E14" s="2">
        <v>44.5</v>
      </c>
      <c r="F14" s="2">
        <v>34.4</v>
      </c>
      <c r="G14" s="2">
        <v>44.5</v>
      </c>
      <c r="H14" s="1"/>
      <c r="I14" s="6">
        <v>31.5</v>
      </c>
      <c r="J14" s="2">
        <v>18.3</v>
      </c>
      <c r="K14" s="1"/>
      <c r="L14" s="1"/>
      <c r="M14" s="1"/>
      <c r="N14" s="1"/>
      <c r="O14" s="1"/>
    </row>
    <row r="15" spans="1:15" ht="16.5" thickTop="1" thickBot="1">
      <c r="A15" s="2">
        <v>95</v>
      </c>
      <c r="B15" s="2">
        <v>86.7</v>
      </c>
      <c r="C15" s="2">
        <v>95</v>
      </c>
      <c r="D15" s="1"/>
      <c r="E15" s="2">
        <v>45</v>
      </c>
      <c r="F15" s="2">
        <v>34.700000000000003</v>
      </c>
      <c r="G15" s="2">
        <v>45</v>
      </c>
      <c r="H15" s="1"/>
      <c r="I15" s="6">
        <v>32</v>
      </c>
      <c r="J15" s="2">
        <v>18.5</v>
      </c>
      <c r="K15" s="1"/>
      <c r="L15" s="1"/>
      <c r="M15" s="1"/>
      <c r="N15" s="1"/>
      <c r="O15" s="1"/>
    </row>
    <row r="16" spans="1:15" ht="16.5" thickTop="1" thickBot="1">
      <c r="A16" s="2">
        <v>96</v>
      </c>
      <c r="B16" s="2">
        <v>87.6</v>
      </c>
      <c r="C16" s="2">
        <v>96</v>
      </c>
      <c r="D16" s="1"/>
      <c r="E16" s="2">
        <v>45.5</v>
      </c>
      <c r="F16" s="2">
        <v>35.1</v>
      </c>
      <c r="G16" s="2">
        <v>45.5</v>
      </c>
      <c r="H16" s="1"/>
      <c r="I16" s="6">
        <v>32.5</v>
      </c>
      <c r="J16" s="2">
        <v>18.8</v>
      </c>
      <c r="K16" s="1"/>
      <c r="L16" s="1"/>
      <c r="M16" s="1"/>
      <c r="N16" s="1"/>
      <c r="O16" s="1"/>
    </row>
    <row r="17" spans="1:15" ht="16.5" thickTop="1" thickBot="1">
      <c r="A17" s="2">
        <v>97</v>
      </c>
      <c r="B17" s="2">
        <v>88.6</v>
      </c>
      <c r="C17" s="2">
        <v>97</v>
      </c>
      <c r="D17" s="1"/>
      <c r="E17" s="2">
        <v>46</v>
      </c>
      <c r="F17" s="2">
        <v>35.5</v>
      </c>
      <c r="G17" s="2">
        <v>46</v>
      </c>
      <c r="H17" s="1"/>
      <c r="I17" s="6">
        <v>33</v>
      </c>
      <c r="J17" s="2">
        <v>19</v>
      </c>
      <c r="K17" s="1"/>
      <c r="L17" s="1"/>
      <c r="M17" s="1"/>
      <c r="N17" s="1"/>
      <c r="O17" s="1"/>
    </row>
    <row r="18" spans="1:15" ht="16.5" thickTop="1" thickBot="1">
      <c r="A18" s="2">
        <v>98</v>
      </c>
      <c r="B18" s="2">
        <v>89.5</v>
      </c>
      <c r="C18" s="2">
        <v>98</v>
      </c>
      <c r="D18" s="1"/>
      <c r="E18" s="2">
        <v>46.5</v>
      </c>
      <c r="F18" s="2">
        <v>35.9</v>
      </c>
      <c r="G18" s="2">
        <v>46.5</v>
      </c>
      <c r="H18" s="1"/>
      <c r="I18" s="6">
        <v>33.5</v>
      </c>
      <c r="J18" s="2">
        <v>19.3</v>
      </c>
      <c r="K18" s="1"/>
      <c r="L18" s="1"/>
      <c r="M18" s="1"/>
      <c r="N18" s="1"/>
      <c r="O18" s="1"/>
    </row>
    <row r="19" spans="1:15" ht="16.5" thickTop="1" thickBot="1">
      <c r="A19" s="2">
        <v>99</v>
      </c>
      <c r="B19" s="2">
        <v>90.4</v>
      </c>
      <c r="C19" s="2">
        <v>99</v>
      </c>
      <c r="D19" s="1"/>
      <c r="E19" s="2">
        <v>47</v>
      </c>
      <c r="F19" s="2">
        <v>36.299999999999997</v>
      </c>
      <c r="G19" s="2">
        <v>47</v>
      </c>
      <c r="H19" s="1"/>
      <c r="I19" s="6">
        <v>34</v>
      </c>
      <c r="J19" s="2">
        <v>19.5</v>
      </c>
      <c r="K19" s="1"/>
      <c r="L19" s="1"/>
      <c r="M19" s="1"/>
      <c r="N19" s="1"/>
      <c r="O19" s="1"/>
    </row>
    <row r="20" spans="1:15" ht="16.5" thickTop="1" thickBot="1">
      <c r="A20" s="2">
        <v>100</v>
      </c>
      <c r="B20" s="2">
        <v>91.3</v>
      </c>
      <c r="C20" s="2">
        <v>100</v>
      </c>
      <c r="D20" s="1"/>
      <c r="E20" s="2">
        <v>47.5</v>
      </c>
      <c r="F20" s="2">
        <v>36.700000000000003</v>
      </c>
      <c r="G20" s="2">
        <v>47.5</v>
      </c>
      <c r="H20" s="1"/>
      <c r="I20" s="6">
        <v>34.5</v>
      </c>
      <c r="J20" s="2">
        <v>19.8</v>
      </c>
      <c r="K20" s="1"/>
      <c r="L20" s="1"/>
      <c r="M20" s="1"/>
      <c r="N20" s="1"/>
      <c r="O20" s="1"/>
    </row>
    <row r="21" spans="1:15" ht="16.5" thickTop="1" thickBot="1">
      <c r="A21" s="2">
        <v>101</v>
      </c>
      <c r="B21" s="2">
        <v>92.2</v>
      </c>
      <c r="C21" s="2">
        <v>101</v>
      </c>
      <c r="D21" s="1"/>
      <c r="E21" s="2">
        <v>48</v>
      </c>
      <c r="F21" s="2">
        <v>37.1</v>
      </c>
      <c r="G21" s="2">
        <v>48</v>
      </c>
      <c r="H21" s="1"/>
      <c r="I21" s="6">
        <v>35</v>
      </c>
      <c r="J21" s="2">
        <v>20</v>
      </c>
      <c r="K21" s="1"/>
      <c r="L21" s="1"/>
      <c r="M21" s="1"/>
      <c r="N21" s="1"/>
      <c r="O21" s="1"/>
    </row>
    <row r="22" spans="1:15" ht="16.5" thickTop="1" thickBot="1">
      <c r="A22" s="2">
        <v>102</v>
      </c>
      <c r="B22" s="2">
        <v>93.1</v>
      </c>
      <c r="C22" s="2">
        <v>102</v>
      </c>
      <c r="D22" s="1"/>
      <c r="E22" s="2">
        <v>48.5</v>
      </c>
      <c r="F22" s="2">
        <v>37.4</v>
      </c>
      <c r="G22" s="2">
        <v>48.5</v>
      </c>
      <c r="H22" s="1"/>
      <c r="I22" s="6">
        <v>35.5</v>
      </c>
      <c r="J22" s="2">
        <v>20.5</v>
      </c>
      <c r="K22" s="1"/>
      <c r="L22" s="1"/>
      <c r="M22" s="1"/>
      <c r="N22" s="1"/>
      <c r="O22" s="1"/>
    </row>
    <row r="23" spans="1:15" ht="16.5" thickTop="1" thickBot="1">
      <c r="A23" s="2">
        <v>103</v>
      </c>
      <c r="B23" s="2">
        <v>94</v>
      </c>
      <c r="C23" s="2">
        <v>103</v>
      </c>
      <c r="D23" s="1"/>
      <c r="E23" s="2">
        <v>49</v>
      </c>
      <c r="F23" s="2">
        <v>37.799999999999997</v>
      </c>
      <c r="G23" s="2">
        <v>49</v>
      </c>
      <c r="H23" s="1"/>
      <c r="I23" s="6">
        <v>36</v>
      </c>
      <c r="J23" s="2">
        <v>21</v>
      </c>
      <c r="K23" s="1"/>
      <c r="L23" s="1"/>
      <c r="M23" s="1"/>
      <c r="N23" s="1"/>
      <c r="O23" s="1"/>
    </row>
    <row r="24" spans="1:15" ht="16.5" thickTop="1" thickBot="1">
      <c r="A24" s="2">
        <v>104</v>
      </c>
      <c r="B24" s="2">
        <v>95</v>
      </c>
      <c r="C24" s="2">
        <v>104</v>
      </c>
      <c r="D24" s="1"/>
      <c r="E24" s="2">
        <v>49.5</v>
      </c>
      <c r="F24" s="2">
        <v>38.200000000000003</v>
      </c>
      <c r="G24" s="2">
        <v>49.5</v>
      </c>
      <c r="H24" s="1"/>
      <c r="K24" s="1"/>
      <c r="L24" s="1"/>
      <c r="M24" s="1"/>
      <c r="N24" s="1"/>
      <c r="O24" s="1"/>
    </row>
    <row r="25" spans="1:15" ht="16.5" thickTop="1" thickBot="1">
      <c r="A25" s="2">
        <v>105</v>
      </c>
      <c r="B25" s="2">
        <v>95.9</v>
      </c>
      <c r="C25" s="2">
        <v>105</v>
      </c>
      <c r="D25" s="1"/>
      <c r="E25" s="2">
        <v>50</v>
      </c>
      <c r="F25" s="2">
        <v>38.6</v>
      </c>
      <c r="G25" s="2">
        <v>50</v>
      </c>
      <c r="H25" s="1"/>
      <c r="K25" s="1"/>
      <c r="L25" s="1"/>
      <c r="M25" s="1"/>
      <c r="N25" s="1"/>
      <c r="O25" s="1"/>
    </row>
    <row r="26" spans="1:15" ht="16.5" thickTop="1" thickBot="1">
      <c r="A26" s="2">
        <v>106</v>
      </c>
      <c r="B26" s="2">
        <v>96.8</v>
      </c>
      <c r="C26" s="2">
        <v>106</v>
      </c>
      <c r="D26" s="1"/>
      <c r="E26" s="2">
        <v>50.5</v>
      </c>
      <c r="F26" s="2">
        <v>39</v>
      </c>
      <c r="G26" s="2">
        <v>50.5</v>
      </c>
      <c r="H26" s="1"/>
      <c r="K26" s="1"/>
      <c r="L26" s="1"/>
      <c r="M26" s="1"/>
      <c r="N26" s="1"/>
      <c r="O26" s="1"/>
    </row>
    <row r="27" spans="1:15" ht="16.5" thickTop="1" thickBot="1">
      <c r="A27" s="2">
        <v>107</v>
      </c>
      <c r="B27" s="2">
        <v>97.8</v>
      </c>
      <c r="C27" s="2">
        <v>107</v>
      </c>
      <c r="D27" s="1"/>
      <c r="E27" s="2">
        <v>51</v>
      </c>
      <c r="F27" s="2">
        <v>39.4</v>
      </c>
      <c r="G27" s="2">
        <v>51</v>
      </c>
      <c r="H27" s="1"/>
      <c r="K27" s="1"/>
      <c r="L27" s="1"/>
      <c r="M27" s="1"/>
      <c r="N27" s="1"/>
      <c r="O27" s="1"/>
    </row>
    <row r="28" spans="1:15" ht="16.5" thickTop="1" thickBot="1">
      <c r="A28" s="2">
        <v>108</v>
      </c>
      <c r="B28" s="2">
        <v>98.6</v>
      </c>
      <c r="C28" s="2">
        <v>108</v>
      </c>
      <c r="D28" s="1"/>
      <c r="E28" s="2">
        <v>51.5</v>
      </c>
      <c r="F28" s="2">
        <v>39.799999999999997</v>
      </c>
      <c r="G28" s="2">
        <v>51.5</v>
      </c>
      <c r="H28" s="1"/>
      <c r="K28" s="1"/>
      <c r="L28" s="1"/>
      <c r="M28" s="1"/>
      <c r="N28" s="1"/>
      <c r="O28" s="1"/>
    </row>
    <row r="29" spans="1:15" ht="16.5" thickTop="1" thickBot="1">
      <c r="A29" s="2">
        <v>109</v>
      </c>
      <c r="B29" s="2">
        <v>99.5</v>
      </c>
      <c r="C29" s="2">
        <v>109</v>
      </c>
      <c r="D29" s="1"/>
      <c r="E29" s="2">
        <v>52</v>
      </c>
      <c r="F29" s="2">
        <v>40.1</v>
      </c>
      <c r="G29" s="2">
        <v>52</v>
      </c>
      <c r="H29" s="1"/>
      <c r="K29" s="1"/>
      <c r="L29" s="1"/>
      <c r="M29" s="1"/>
      <c r="N29" s="1"/>
      <c r="O29" s="1"/>
    </row>
    <row r="30" spans="1:15" ht="16.5" thickTop="1" thickBot="1">
      <c r="A30" s="2">
        <v>110</v>
      </c>
      <c r="B30" s="2">
        <v>100.4</v>
      </c>
      <c r="C30" s="2">
        <v>110</v>
      </c>
      <c r="D30" s="1"/>
      <c r="E30" s="2">
        <v>52.5</v>
      </c>
      <c r="F30" s="2">
        <v>40.5</v>
      </c>
      <c r="G30" s="2">
        <v>52.5</v>
      </c>
      <c r="H30" s="1"/>
      <c r="K30" s="1"/>
      <c r="L30" s="1"/>
      <c r="M30" s="1"/>
      <c r="N30" s="1"/>
      <c r="O30" s="1"/>
    </row>
    <row r="31" spans="1:15" ht="16.5" thickTop="1" thickBot="1">
      <c r="A31" s="1"/>
      <c r="B31" s="1"/>
      <c r="C31" s="1"/>
      <c r="D31" s="1"/>
      <c r="E31" s="6">
        <v>53</v>
      </c>
      <c r="F31" s="2">
        <v>40.9</v>
      </c>
      <c r="G31" s="6">
        <v>53</v>
      </c>
      <c r="H31" s="1"/>
      <c r="K31" s="1"/>
      <c r="L31" s="1"/>
      <c r="M31" s="1"/>
      <c r="N31" s="1"/>
      <c r="O31" s="1"/>
    </row>
    <row r="32" spans="1:15" ht="16.5" thickTop="1" thickBot="1">
      <c r="A32" s="1"/>
      <c r="B32" s="1"/>
      <c r="C32" s="1"/>
      <c r="D32" s="1"/>
      <c r="E32" s="6">
        <v>53.5</v>
      </c>
      <c r="F32" s="2">
        <v>41.3</v>
      </c>
      <c r="G32" s="6">
        <v>53.5</v>
      </c>
      <c r="H32" s="1"/>
      <c r="K32" s="1"/>
      <c r="L32" s="1"/>
      <c r="M32" s="1"/>
      <c r="N32" s="1"/>
      <c r="O32" s="1"/>
    </row>
    <row r="33" spans="1:15" ht="16.5" thickTop="1" thickBot="1">
      <c r="A33" s="1"/>
      <c r="B33" s="1"/>
      <c r="C33" s="1"/>
      <c r="D33" s="1"/>
      <c r="E33" s="6">
        <v>54</v>
      </c>
      <c r="F33" s="2">
        <v>41.7</v>
      </c>
      <c r="G33" s="6">
        <v>54</v>
      </c>
      <c r="H33" s="1"/>
      <c r="K33" s="1"/>
      <c r="L33" s="1"/>
      <c r="M33" s="1"/>
      <c r="N33" s="1"/>
      <c r="O33" s="1"/>
    </row>
    <row r="34" spans="1:15" ht="16.5" thickTop="1" thickBot="1">
      <c r="A34" s="1"/>
      <c r="B34" s="1"/>
      <c r="C34" s="1"/>
      <c r="D34" s="1"/>
      <c r="E34" s="6">
        <v>54.5</v>
      </c>
      <c r="F34" s="2">
        <v>42.1</v>
      </c>
      <c r="G34" s="6">
        <v>54.5</v>
      </c>
      <c r="H34" s="1"/>
      <c r="K34" s="1"/>
      <c r="L34" s="1"/>
      <c r="M34" s="1"/>
      <c r="N34" s="1"/>
      <c r="O34" s="1"/>
    </row>
    <row r="35" spans="1:15" ht="16.5" thickTop="1" thickBot="1">
      <c r="A35" s="1"/>
      <c r="B35" s="1"/>
      <c r="C35" s="1"/>
      <c r="D35" s="1"/>
      <c r="E35" s="6">
        <v>55</v>
      </c>
      <c r="F35" s="2">
        <v>42.5</v>
      </c>
      <c r="G35" s="6">
        <v>55</v>
      </c>
      <c r="H35" s="1"/>
    </row>
    <row r="36" spans="1:15" ht="15.75" thickTop="1"/>
  </sheetData>
  <sheetProtection sheet="1" objects="1" scenarios="1"/>
  <pageMargins left="0.7" right="0.7" top="0.75" bottom="0.75" header="0.3" footer="0.3"/>
  <pageSetup paperSize="9" scale="78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O32"/>
  <sheetViews>
    <sheetView workbookViewId="0">
      <selection activeCell="N1" sqref="N1:O1"/>
    </sheetView>
  </sheetViews>
  <sheetFormatPr baseColWidth="10" defaultRowHeight="15"/>
  <sheetData>
    <row r="1" spans="1:15" ht="15.75" thickBot="1">
      <c r="A1" s="106" t="s">
        <v>88</v>
      </c>
      <c r="B1" s="107"/>
      <c r="C1" s="107"/>
      <c r="D1" s="108"/>
      <c r="F1" s="106" t="s">
        <v>51</v>
      </c>
      <c r="G1" s="107"/>
      <c r="H1" s="108"/>
      <c r="J1" s="109" t="s">
        <v>89</v>
      </c>
      <c r="K1" s="110"/>
      <c r="L1" s="111"/>
      <c r="N1" s="106" t="s">
        <v>90</v>
      </c>
      <c r="O1" s="108"/>
    </row>
    <row r="2" spans="1:15">
      <c r="A2" s="81">
        <v>19.5</v>
      </c>
      <c r="B2" s="82">
        <v>20.6</v>
      </c>
      <c r="C2" s="82">
        <v>19.5</v>
      </c>
      <c r="D2" s="83">
        <v>20.100000000000001</v>
      </c>
      <c r="F2" s="81">
        <v>85</v>
      </c>
      <c r="G2" s="82">
        <v>77.599999999999994</v>
      </c>
      <c r="H2" s="83">
        <v>85</v>
      </c>
      <c r="J2" s="84">
        <v>40</v>
      </c>
      <c r="K2" s="85">
        <v>30.9</v>
      </c>
      <c r="L2" s="86">
        <v>40</v>
      </c>
      <c r="N2" s="81">
        <v>27</v>
      </c>
      <c r="O2" s="83">
        <v>16</v>
      </c>
    </row>
    <row r="3" spans="1:15">
      <c r="A3" s="76">
        <v>20</v>
      </c>
      <c r="B3" s="75">
        <v>20.9</v>
      </c>
      <c r="C3" s="75">
        <v>20</v>
      </c>
      <c r="D3" s="77">
        <v>20.399999999999999</v>
      </c>
      <c r="F3" s="76">
        <v>86</v>
      </c>
      <c r="G3" s="75">
        <v>78.5</v>
      </c>
      <c r="H3" s="77">
        <v>86</v>
      </c>
      <c r="J3" s="76">
        <v>40.5</v>
      </c>
      <c r="K3" s="75">
        <v>31.3</v>
      </c>
      <c r="L3" s="77">
        <v>40.5</v>
      </c>
      <c r="N3" s="76">
        <v>27.5</v>
      </c>
      <c r="O3" s="77">
        <v>16.3</v>
      </c>
    </row>
    <row r="4" spans="1:15">
      <c r="A4" s="76">
        <v>20.5</v>
      </c>
      <c r="B4" s="75">
        <v>21.2</v>
      </c>
      <c r="C4" s="75">
        <v>20.5</v>
      </c>
      <c r="D4" s="77">
        <v>20.7</v>
      </c>
      <c r="F4" s="76">
        <v>87</v>
      </c>
      <c r="G4" s="75">
        <v>79.400000000000006</v>
      </c>
      <c r="H4" s="77">
        <v>87</v>
      </c>
      <c r="J4" s="76">
        <v>41</v>
      </c>
      <c r="K4" s="75">
        <v>31.7</v>
      </c>
      <c r="L4" s="77">
        <v>41</v>
      </c>
      <c r="N4" s="76">
        <v>28</v>
      </c>
      <c r="O4" s="77">
        <v>16.5</v>
      </c>
    </row>
    <row r="5" spans="1:15">
      <c r="A5" s="76">
        <v>21</v>
      </c>
      <c r="B5" s="75">
        <v>21.5</v>
      </c>
      <c r="C5" s="75">
        <v>21</v>
      </c>
      <c r="D5" s="77">
        <v>21</v>
      </c>
      <c r="F5" s="76">
        <v>88</v>
      </c>
      <c r="G5" s="75">
        <v>80.3</v>
      </c>
      <c r="H5" s="77">
        <v>88</v>
      </c>
      <c r="J5" s="76">
        <v>41.5</v>
      </c>
      <c r="K5" s="75">
        <v>32</v>
      </c>
      <c r="L5" s="77">
        <v>41.5</v>
      </c>
      <c r="N5" s="76">
        <v>28.5</v>
      </c>
      <c r="O5" s="77">
        <v>16.8</v>
      </c>
    </row>
    <row r="6" spans="1:15">
      <c r="A6" s="76">
        <v>21.5</v>
      </c>
      <c r="B6" s="75">
        <v>21.8</v>
      </c>
      <c r="C6" s="75">
        <v>21.5</v>
      </c>
      <c r="D6" s="77">
        <v>21.3</v>
      </c>
      <c r="F6" s="76">
        <v>89</v>
      </c>
      <c r="G6" s="75">
        <v>81.3</v>
      </c>
      <c r="H6" s="77">
        <v>89</v>
      </c>
      <c r="J6" s="76">
        <v>42</v>
      </c>
      <c r="K6" s="75">
        <v>32.4</v>
      </c>
      <c r="L6" s="77">
        <v>42</v>
      </c>
      <c r="N6" s="76">
        <v>29</v>
      </c>
      <c r="O6" s="77">
        <v>17</v>
      </c>
    </row>
    <row r="7" spans="1:15">
      <c r="A7" s="76">
        <v>22</v>
      </c>
      <c r="B7" s="75">
        <v>22</v>
      </c>
      <c r="C7" s="75">
        <v>22</v>
      </c>
      <c r="D7" s="77">
        <v>21.6</v>
      </c>
      <c r="F7" s="76">
        <v>90</v>
      </c>
      <c r="G7" s="75">
        <v>82.1</v>
      </c>
      <c r="H7" s="77">
        <v>90</v>
      </c>
      <c r="J7" s="76">
        <v>42.5</v>
      </c>
      <c r="K7" s="75">
        <v>32.799999999999997</v>
      </c>
      <c r="L7" s="77">
        <v>42.5</v>
      </c>
      <c r="N7" s="76">
        <v>29.5</v>
      </c>
      <c r="O7" s="77">
        <v>17.3</v>
      </c>
    </row>
    <row r="8" spans="1:15">
      <c r="A8" s="76">
        <v>22.5</v>
      </c>
      <c r="B8" s="75">
        <v>22.3</v>
      </c>
      <c r="C8" s="75">
        <v>22.5</v>
      </c>
      <c r="D8" s="77">
        <v>21.9</v>
      </c>
      <c r="F8" s="76">
        <v>91</v>
      </c>
      <c r="G8" s="75">
        <v>83.1</v>
      </c>
      <c r="H8" s="77">
        <v>91</v>
      </c>
      <c r="J8" s="76">
        <v>43</v>
      </c>
      <c r="K8" s="75">
        <v>33.200000000000003</v>
      </c>
      <c r="L8" s="77">
        <v>43</v>
      </c>
      <c r="N8" s="76">
        <v>30</v>
      </c>
      <c r="O8" s="77">
        <v>17.5</v>
      </c>
    </row>
    <row r="9" spans="1:15">
      <c r="A9" s="76">
        <v>23</v>
      </c>
      <c r="B9" s="75">
        <v>22.6</v>
      </c>
      <c r="C9" s="75">
        <v>23</v>
      </c>
      <c r="D9" s="77">
        <v>22.2</v>
      </c>
      <c r="F9" s="76">
        <v>92</v>
      </c>
      <c r="G9" s="75">
        <v>84</v>
      </c>
      <c r="H9" s="77">
        <v>92</v>
      </c>
      <c r="J9" s="76">
        <v>43.5</v>
      </c>
      <c r="K9" s="75">
        <v>33.6</v>
      </c>
      <c r="L9" s="77">
        <v>43.5</v>
      </c>
      <c r="N9" s="76">
        <v>30.5</v>
      </c>
      <c r="O9" s="77">
        <v>17.8</v>
      </c>
    </row>
    <row r="10" spans="1:15">
      <c r="A10" s="76">
        <v>23.5</v>
      </c>
      <c r="B10" s="75">
        <v>22.9</v>
      </c>
      <c r="C10" s="75">
        <v>23.5</v>
      </c>
      <c r="D10" s="77">
        <v>22.5</v>
      </c>
      <c r="F10" s="76">
        <v>93</v>
      </c>
      <c r="G10" s="75">
        <v>84.9</v>
      </c>
      <c r="H10" s="77">
        <v>93</v>
      </c>
      <c r="J10" s="76">
        <v>44</v>
      </c>
      <c r="K10" s="75">
        <v>34</v>
      </c>
      <c r="L10" s="77">
        <v>44</v>
      </c>
      <c r="N10" s="76">
        <v>31</v>
      </c>
      <c r="O10" s="77">
        <v>18</v>
      </c>
    </row>
    <row r="11" spans="1:15">
      <c r="A11" s="76">
        <v>24</v>
      </c>
      <c r="B11" s="75">
        <v>23.1</v>
      </c>
      <c r="C11" s="75">
        <v>24</v>
      </c>
      <c r="D11" s="77">
        <v>22.8</v>
      </c>
      <c r="F11" s="76">
        <v>94</v>
      </c>
      <c r="G11" s="75">
        <v>85.8</v>
      </c>
      <c r="H11" s="77">
        <v>94</v>
      </c>
      <c r="J11" s="76">
        <v>44.5</v>
      </c>
      <c r="K11" s="75">
        <v>34.4</v>
      </c>
      <c r="L11" s="77">
        <v>44.5</v>
      </c>
      <c r="N11" s="76">
        <v>31.5</v>
      </c>
      <c r="O11" s="77">
        <v>18.3</v>
      </c>
    </row>
    <row r="12" spans="1:15">
      <c r="A12" s="76">
        <v>24.5</v>
      </c>
      <c r="B12" s="75">
        <v>23.4</v>
      </c>
      <c r="C12" s="75">
        <v>24.5</v>
      </c>
      <c r="D12" s="77">
        <v>23.1</v>
      </c>
      <c r="F12" s="76">
        <v>95</v>
      </c>
      <c r="G12" s="75">
        <v>86.7</v>
      </c>
      <c r="H12" s="77">
        <v>95</v>
      </c>
      <c r="J12" s="76">
        <v>45</v>
      </c>
      <c r="K12" s="75">
        <v>34.700000000000003</v>
      </c>
      <c r="L12" s="77">
        <v>45</v>
      </c>
      <c r="N12" s="76">
        <v>32</v>
      </c>
      <c r="O12" s="77">
        <v>18.5</v>
      </c>
    </row>
    <row r="13" spans="1:15">
      <c r="A13" s="76">
        <v>25</v>
      </c>
      <c r="B13" s="75">
        <v>23.7</v>
      </c>
      <c r="C13" s="75">
        <v>25</v>
      </c>
      <c r="D13" s="77">
        <v>23.4</v>
      </c>
      <c r="F13" s="76">
        <v>96</v>
      </c>
      <c r="G13" s="75">
        <v>87.6</v>
      </c>
      <c r="H13" s="77">
        <v>96</v>
      </c>
      <c r="J13" s="76">
        <v>45.5</v>
      </c>
      <c r="K13" s="75">
        <v>35.1</v>
      </c>
      <c r="L13" s="77">
        <v>45.5</v>
      </c>
      <c r="N13" s="76">
        <v>32.5</v>
      </c>
      <c r="O13" s="77">
        <v>18.8</v>
      </c>
    </row>
    <row r="14" spans="1:15">
      <c r="A14" s="76">
        <v>25.5</v>
      </c>
      <c r="B14" s="75">
        <v>24</v>
      </c>
      <c r="C14" s="75">
        <v>25.5</v>
      </c>
      <c r="D14" s="77">
        <v>23.7</v>
      </c>
      <c r="F14" s="76">
        <v>97</v>
      </c>
      <c r="G14" s="75">
        <v>88.6</v>
      </c>
      <c r="H14" s="77">
        <v>97</v>
      </c>
      <c r="J14" s="76">
        <v>46</v>
      </c>
      <c r="K14" s="75">
        <v>35.5</v>
      </c>
      <c r="L14" s="77">
        <v>46</v>
      </c>
      <c r="N14" s="76">
        <v>33</v>
      </c>
      <c r="O14" s="77">
        <v>19</v>
      </c>
    </row>
    <row r="15" spans="1:15">
      <c r="A15" s="76">
        <v>26</v>
      </c>
      <c r="B15" s="75">
        <v>24.2</v>
      </c>
      <c r="C15" s="75">
        <v>26</v>
      </c>
      <c r="D15" s="77">
        <v>24</v>
      </c>
      <c r="F15" s="76">
        <v>98</v>
      </c>
      <c r="G15" s="75">
        <v>89.5</v>
      </c>
      <c r="H15" s="77">
        <v>98</v>
      </c>
      <c r="J15" s="76">
        <v>46.5</v>
      </c>
      <c r="K15" s="75">
        <v>35.9</v>
      </c>
      <c r="L15" s="77">
        <v>46.5</v>
      </c>
      <c r="N15" s="76">
        <v>33.5</v>
      </c>
      <c r="O15" s="77">
        <v>19.3</v>
      </c>
    </row>
    <row r="16" spans="1:15">
      <c r="A16" s="76">
        <v>26.5</v>
      </c>
      <c r="B16" s="75">
        <v>24.5</v>
      </c>
      <c r="C16" s="75">
        <v>26.5</v>
      </c>
      <c r="D16" s="77">
        <v>24.3</v>
      </c>
      <c r="F16" s="76">
        <v>99</v>
      </c>
      <c r="G16" s="75">
        <v>90.4</v>
      </c>
      <c r="H16" s="77">
        <v>99</v>
      </c>
      <c r="J16" s="76">
        <v>47</v>
      </c>
      <c r="K16" s="75">
        <v>36.299999999999997</v>
      </c>
      <c r="L16" s="77">
        <v>47</v>
      </c>
      <c r="N16" s="76">
        <v>34</v>
      </c>
      <c r="O16" s="77">
        <v>19.5</v>
      </c>
    </row>
    <row r="17" spans="1:15">
      <c r="A17" s="76">
        <v>27</v>
      </c>
      <c r="B17" s="75">
        <v>24.8</v>
      </c>
      <c r="C17" s="75">
        <v>27</v>
      </c>
      <c r="D17" s="77">
        <v>24.6</v>
      </c>
      <c r="F17" s="76">
        <v>100</v>
      </c>
      <c r="G17" s="75">
        <v>91.3</v>
      </c>
      <c r="H17" s="77">
        <v>100</v>
      </c>
      <c r="J17" s="76">
        <v>47.5</v>
      </c>
      <c r="K17" s="75">
        <v>36.700000000000003</v>
      </c>
      <c r="L17" s="77">
        <v>47.5</v>
      </c>
      <c r="N17" s="76">
        <v>34.5</v>
      </c>
      <c r="O17" s="77">
        <v>19.8</v>
      </c>
    </row>
    <row r="18" spans="1:15">
      <c r="A18" s="76">
        <v>27.5</v>
      </c>
      <c r="B18" s="75">
        <v>25</v>
      </c>
      <c r="C18" s="75">
        <v>27.5</v>
      </c>
      <c r="D18" s="77">
        <v>24.8</v>
      </c>
      <c r="F18" s="76">
        <v>101</v>
      </c>
      <c r="G18" s="75">
        <v>92.2</v>
      </c>
      <c r="H18" s="77">
        <v>101</v>
      </c>
      <c r="J18" s="76">
        <v>48</v>
      </c>
      <c r="K18" s="75">
        <v>37.1</v>
      </c>
      <c r="L18" s="77">
        <v>48</v>
      </c>
      <c r="N18" s="76">
        <v>35</v>
      </c>
      <c r="O18" s="77">
        <v>20</v>
      </c>
    </row>
    <row r="19" spans="1:15">
      <c r="A19" s="76">
        <v>28</v>
      </c>
      <c r="B19" s="75">
        <v>25.3</v>
      </c>
      <c r="C19" s="75">
        <v>28</v>
      </c>
      <c r="D19" s="77">
        <v>25.1</v>
      </c>
      <c r="F19" s="76">
        <v>102</v>
      </c>
      <c r="G19" s="75">
        <v>93.1</v>
      </c>
      <c r="H19" s="77">
        <v>102</v>
      </c>
      <c r="J19" s="76">
        <v>48.5</v>
      </c>
      <c r="K19" s="75">
        <v>37.4</v>
      </c>
      <c r="L19" s="77">
        <v>48.5</v>
      </c>
      <c r="N19" s="76">
        <v>35.5</v>
      </c>
      <c r="O19" s="77">
        <v>20.5</v>
      </c>
    </row>
    <row r="20" spans="1:15" ht="15.75" thickBot="1">
      <c r="A20" s="76">
        <v>28.5</v>
      </c>
      <c r="B20" s="75">
        <v>25.6</v>
      </c>
      <c r="C20" s="75">
        <v>28.5</v>
      </c>
      <c r="D20" s="77">
        <v>25.4</v>
      </c>
      <c r="F20" s="76">
        <v>103</v>
      </c>
      <c r="G20" s="75">
        <v>94</v>
      </c>
      <c r="H20" s="77">
        <v>103</v>
      </c>
      <c r="J20" s="76">
        <v>49</v>
      </c>
      <c r="K20" s="75">
        <v>37.799999999999997</v>
      </c>
      <c r="L20" s="77">
        <v>49</v>
      </c>
      <c r="N20" s="78">
        <v>36</v>
      </c>
      <c r="O20" s="80">
        <v>21</v>
      </c>
    </row>
    <row r="21" spans="1:15" ht="15.75" thickBot="1">
      <c r="A21" s="78">
        <v>29</v>
      </c>
      <c r="B21" s="79">
        <v>25.9</v>
      </c>
      <c r="C21" s="79">
        <v>29</v>
      </c>
      <c r="D21" s="80">
        <v>25.7</v>
      </c>
      <c r="F21" s="76">
        <v>104</v>
      </c>
      <c r="G21" s="75">
        <v>95</v>
      </c>
      <c r="H21" s="77">
        <v>104</v>
      </c>
      <c r="J21" s="76">
        <v>49.5</v>
      </c>
      <c r="K21" s="75">
        <v>38.200000000000003</v>
      </c>
      <c r="L21" s="77">
        <v>49.5</v>
      </c>
    </row>
    <row r="22" spans="1:15">
      <c r="F22" s="76">
        <v>105</v>
      </c>
      <c r="G22" s="75">
        <v>95.9</v>
      </c>
      <c r="H22" s="77">
        <v>105</v>
      </c>
      <c r="J22" s="76">
        <v>50</v>
      </c>
      <c r="K22" s="75">
        <v>38.299999999999997</v>
      </c>
      <c r="L22" s="77">
        <v>50</v>
      </c>
    </row>
    <row r="23" spans="1:15">
      <c r="F23" s="76">
        <v>106</v>
      </c>
      <c r="G23" s="75">
        <v>96.8</v>
      </c>
      <c r="H23" s="77">
        <v>106</v>
      </c>
      <c r="J23" s="76">
        <v>50.5</v>
      </c>
      <c r="K23" s="75">
        <v>39</v>
      </c>
      <c r="L23" s="77">
        <v>50.5</v>
      </c>
    </row>
    <row r="24" spans="1:15">
      <c r="F24" s="76">
        <v>107</v>
      </c>
      <c r="G24" s="75">
        <v>97.7</v>
      </c>
      <c r="H24" s="77">
        <v>107</v>
      </c>
      <c r="J24" s="76">
        <v>51</v>
      </c>
      <c r="K24" s="75">
        <v>39.4</v>
      </c>
      <c r="L24" s="77">
        <v>51</v>
      </c>
    </row>
    <row r="25" spans="1:15">
      <c r="F25" s="76">
        <v>108</v>
      </c>
      <c r="G25" s="75">
        <v>98.6</v>
      </c>
      <c r="H25" s="77">
        <v>108</v>
      </c>
      <c r="J25" s="76">
        <v>51.5</v>
      </c>
      <c r="K25" s="75">
        <v>39.799999999999997</v>
      </c>
      <c r="L25" s="77">
        <v>51.5</v>
      </c>
    </row>
    <row r="26" spans="1:15">
      <c r="F26" s="76">
        <v>109</v>
      </c>
      <c r="G26" s="75">
        <v>99.5</v>
      </c>
      <c r="H26" s="77">
        <v>109</v>
      </c>
      <c r="J26" s="76">
        <v>52</v>
      </c>
      <c r="K26" s="75">
        <v>40.1</v>
      </c>
      <c r="L26" s="77">
        <v>52</v>
      </c>
    </row>
    <row r="27" spans="1:15" ht="15.75" thickBot="1">
      <c r="F27" s="78">
        <v>110</v>
      </c>
      <c r="G27" s="79">
        <v>100.4</v>
      </c>
      <c r="H27" s="80">
        <v>110</v>
      </c>
      <c r="J27" s="76">
        <v>52.5</v>
      </c>
      <c r="K27" s="75">
        <v>40.5</v>
      </c>
      <c r="L27" s="77">
        <v>52.5</v>
      </c>
    </row>
    <row r="28" spans="1:15">
      <c r="J28" s="76">
        <v>53</v>
      </c>
      <c r="K28" s="75">
        <v>40.9</v>
      </c>
      <c r="L28" s="77">
        <v>53</v>
      </c>
    </row>
    <row r="29" spans="1:15">
      <c r="J29" s="76">
        <v>53.5</v>
      </c>
      <c r="K29" s="75">
        <v>41.3</v>
      </c>
      <c r="L29" s="77">
        <v>53.5</v>
      </c>
    </row>
    <row r="30" spans="1:15">
      <c r="J30" s="76">
        <v>54</v>
      </c>
      <c r="K30" s="75">
        <v>41.7</v>
      </c>
      <c r="L30" s="77">
        <v>54</v>
      </c>
    </row>
    <row r="31" spans="1:15">
      <c r="J31" s="76">
        <v>54.5</v>
      </c>
      <c r="K31" s="75">
        <v>42.1</v>
      </c>
      <c r="L31" s="77">
        <v>54.5</v>
      </c>
    </row>
    <row r="32" spans="1:15" ht="15.75" thickBot="1">
      <c r="J32" s="78">
        <v>55</v>
      </c>
      <c r="K32" s="79">
        <v>42.5</v>
      </c>
      <c r="L32" s="80">
        <v>55</v>
      </c>
    </row>
  </sheetData>
  <mergeCells count="4">
    <mergeCell ref="A1:D1"/>
    <mergeCell ref="F1:H1"/>
    <mergeCell ref="J1:L1"/>
    <mergeCell ref="N1:O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MENU</vt:lpstr>
      <vt:lpstr>MEDIDAS</vt:lpstr>
      <vt:lpstr>RESULTADOS</vt:lpstr>
      <vt:lpstr>CONFIGURACION</vt:lpstr>
      <vt:lpstr>CALCULOS</vt:lpstr>
      <vt:lpstr>TABLAS</vt:lpstr>
      <vt:lpstr>MoyersTable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Tabla de Indices</dc:title>
  <dc:subject>Odontología</dc:subject>
  <dc:creator>Od. Mauricio Haenggi</dc:creator>
  <cp:keywords>Indices; Odontologia; Dientes; Calibre; Medición</cp:keywords>
  <cp:lastModifiedBy>Javier Cavallo</cp:lastModifiedBy>
  <dcterms:created xsi:type="dcterms:W3CDTF">2011-06-02T23:07:13Z</dcterms:created>
  <dcterms:modified xsi:type="dcterms:W3CDTF">2014-01-02T00:30:23Z</dcterms:modified>
  <cp:category>Salud;Odontología</cp:category>
  <cp:version>1.0</cp:version>
</cp:coreProperties>
</file>