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Christian\DSGO Hackathon\Forecasting\"/>
    </mc:Choice>
  </mc:AlternateContent>
  <xr:revisionPtr revIDLastSave="0" documentId="8_{52AEA2FF-C72F-43F7-BD5B-16892777C025}" xr6:coauthVersionLast="45" xr6:coauthVersionMax="45" xr10:uidLastSave="{00000000-0000-0000-0000-000000000000}"/>
  <bookViews>
    <workbookView xWindow="-108" yWindow="-108" windowWidth="23256" windowHeight="12576" activeTab="3" xr2:uid="{A30F8B88-5630-4824-BADF-888D07F903F0}"/>
  </bookViews>
  <sheets>
    <sheet name="GBR - BEEF" sheetId="4" r:id="rId1"/>
    <sheet name="GBR - PIG" sheetId="3" r:id="rId2"/>
    <sheet name="GBR - POULTRY" sheetId="5" r:id="rId3"/>
    <sheet name="GBR - SHEE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5" l="1"/>
  <c r="B76" i="5"/>
  <c r="H76" i="5" s="1"/>
  <c r="K76" i="5" s="1"/>
  <c r="D71" i="5"/>
  <c r="E71" i="5" s="1"/>
  <c r="C71" i="5"/>
  <c r="D70" i="5"/>
  <c r="E70" i="5" s="1"/>
  <c r="G70" i="5" s="1"/>
  <c r="C70" i="5"/>
  <c r="D69" i="5"/>
  <c r="E69" i="5" s="1"/>
  <c r="F69" i="5" s="1"/>
  <c r="C69" i="5"/>
  <c r="D68" i="5"/>
  <c r="E68" i="5" s="1"/>
  <c r="C68" i="5"/>
  <c r="D67" i="5"/>
  <c r="E67" i="5" s="1"/>
  <c r="C67" i="5"/>
  <c r="D66" i="5"/>
  <c r="E66" i="5" s="1"/>
  <c r="G66" i="5" s="1"/>
  <c r="C66" i="5"/>
  <c r="D65" i="5"/>
  <c r="E65" i="5" s="1"/>
  <c r="C65" i="5"/>
  <c r="D64" i="5"/>
  <c r="E64" i="5" s="1"/>
  <c r="C64" i="5"/>
  <c r="D63" i="5"/>
  <c r="E63" i="5" s="1"/>
  <c r="C63" i="5"/>
  <c r="D62" i="5"/>
  <c r="E62" i="5" s="1"/>
  <c r="G62" i="5" s="1"/>
  <c r="C62" i="5"/>
  <c r="D61" i="5"/>
  <c r="E61" i="5" s="1"/>
  <c r="F61" i="5" s="1"/>
  <c r="C61" i="5"/>
  <c r="D60" i="5"/>
  <c r="E60" i="5" s="1"/>
  <c r="C60" i="5"/>
  <c r="D59" i="5"/>
  <c r="E59" i="5" s="1"/>
  <c r="C59" i="5"/>
  <c r="D58" i="5"/>
  <c r="E58" i="5" s="1"/>
  <c r="G58" i="5" s="1"/>
  <c r="C58" i="5"/>
  <c r="D57" i="5"/>
  <c r="E57" i="5" s="1"/>
  <c r="C57" i="5"/>
  <c r="D56" i="5"/>
  <c r="E56" i="5" s="1"/>
  <c r="C56" i="5"/>
  <c r="D55" i="5"/>
  <c r="E55" i="5" s="1"/>
  <c r="C55" i="5"/>
  <c r="D54" i="5"/>
  <c r="E54" i="5" s="1"/>
  <c r="G54" i="5" s="1"/>
  <c r="C54" i="5"/>
  <c r="D53" i="5"/>
  <c r="E53" i="5" s="1"/>
  <c r="C53" i="5"/>
  <c r="D52" i="5"/>
  <c r="E52" i="5" s="1"/>
  <c r="F52" i="5" s="1"/>
  <c r="C52" i="5"/>
  <c r="D51" i="5"/>
  <c r="E51" i="5" s="1"/>
  <c r="C51" i="5"/>
  <c r="D50" i="5"/>
  <c r="E50" i="5" s="1"/>
  <c r="G50" i="5" s="1"/>
  <c r="C50" i="5"/>
  <c r="D49" i="5"/>
  <c r="E49" i="5" s="1"/>
  <c r="C49" i="5"/>
  <c r="D48" i="5"/>
  <c r="E48" i="5" s="1"/>
  <c r="C48" i="5"/>
  <c r="D47" i="5"/>
  <c r="E47" i="5" s="1"/>
  <c r="C47" i="5"/>
  <c r="D46" i="5"/>
  <c r="E46" i="5" s="1"/>
  <c r="G46" i="5" s="1"/>
  <c r="C46" i="5"/>
  <c r="D45" i="5"/>
  <c r="E45" i="5" s="1"/>
  <c r="C45" i="5"/>
  <c r="D44" i="5"/>
  <c r="E44" i="5" s="1"/>
  <c r="F44" i="5" s="1"/>
  <c r="C44" i="5"/>
  <c r="D43" i="5"/>
  <c r="E43" i="5" s="1"/>
  <c r="C43" i="5"/>
  <c r="D42" i="5"/>
  <c r="E42" i="5" s="1"/>
  <c r="G42" i="5" s="1"/>
  <c r="C42" i="5"/>
  <c r="D41" i="5"/>
  <c r="E41" i="5" s="1"/>
  <c r="C41" i="5"/>
  <c r="D40" i="5"/>
  <c r="E40" i="5" s="1"/>
  <c r="C40" i="5"/>
  <c r="D39" i="5"/>
  <c r="E39" i="5" s="1"/>
  <c r="C39" i="5"/>
  <c r="D38" i="5"/>
  <c r="E38" i="5" s="1"/>
  <c r="G38" i="5" s="1"/>
  <c r="C38" i="5"/>
  <c r="D37" i="5"/>
  <c r="E37" i="5" s="1"/>
  <c r="C37" i="5"/>
  <c r="D36" i="5"/>
  <c r="E36" i="5" s="1"/>
  <c r="F36" i="5" s="1"/>
  <c r="C36" i="5"/>
  <c r="D35" i="5"/>
  <c r="E35" i="5" s="1"/>
  <c r="C35" i="5"/>
  <c r="D34" i="5"/>
  <c r="E34" i="5" s="1"/>
  <c r="G34" i="5" s="1"/>
  <c r="C34" i="5"/>
  <c r="D33" i="5"/>
  <c r="E33" i="5" s="1"/>
  <c r="C33" i="5"/>
  <c r="D32" i="5"/>
  <c r="E32" i="5" s="1"/>
  <c r="C32" i="5"/>
  <c r="B7" i="5"/>
  <c r="B8" i="5" s="1"/>
  <c r="J2" i="5"/>
  <c r="E76" i="4"/>
  <c r="B76" i="4"/>
  <c r="H76" i="4" s="1"/>
  <c r="K76" i="4" s="1"/>
  <c r="D71" i="4"/>
  <c r="E71" i="4" s="1"/>
  <c r="C71" i="4"/>
  <c r="D70" i="4"/>
  <c r="E70" i="4" s="1"/>
  <c r="G70" i="4" s="1"/>
  <c r="C70" i="4"/>
  <c r="D69" i="4"/>
  <c r="E69" i="4" s="1"/>
  <c r="F69" i="4" s="1"/>
  <c r="C69" i="4"/>
  <c r="D68" i="4"/>
  <c r="E68" i="4" s="1"/>
  <c r="F68" i="4" s="1"/>
  <c r="C68" i="4"/>
  <c r="D67" i="4"/>
  <c r="E67" i="4" s="1"/>
  <c r="C67" i="4"/>
  <c r="D66" i="4"/>
  <c r="E66" i="4" s="1"/>
  <c r="C66" i="4"/>
  <c r="D65" i="4"/>
  <c r="E65" i="4" s="1"/>
  <c r="F65" i="4" s="1"/>
  <c r="C65" i="4"/>
  <c r="D64" i="4"/>
  <c r="E64" i="4" s="1"/>
  <c r="F64" i="4" s="1"/>
  <c r="C64" i="4"/>
  <c r="D63" i="4"/>
  <c r="E63" i="4" s="1"/>
  <c r="C63" i="4"/>
  <c r="D62" i="4"/>
  <c r="E62" i="4" s="1"/>
  <c r="G62" i="4" s="1"/>
  <c r="C62" i="4"/>
  <c r="D61" i="4"/>
  <c r="E61" i="4" s="1"/>
  <c r="G61" i="4" s="1"/>
  <c r="C61" i="4"/>
  <c r="D60" i="4"/>
  <c r="E60" i="4" s="1"/>
  <c r="F60" i="4" s="1"/>
  <c r="C60" i="4"/>
  <c r="D59" i="4"/>
  <c r="E59" i="4" s="1"/>
  <c r="C59" i="4"/>
  <c r="D58" i="4"/>
  <c r="E58" i="4" s="1"/>
  <c r="G58" i="4" s="1"/>
  <c r="C58" i="4"/>
  <c r="D57" i="4"/>
  <c r="E57" i="4" s="1"/>
  <c r="F57" i="4" s="1"/>
  <c r="C57" i="4"/>
  <c r="D56" i="4"/>
  <c r="E56" i="4" s="1"/>
  <c r="F56" i="4" s="1"/>
  <c r="C56" i="4"/>
  <c r="D55" i="4"/>
  <c r="E55" i="4" s="1"/>
  <c r="C55" i="4"/>
  <c r="D54" i="4"/>
  <c r="E54" i="4" s="1"/>
  <c r="G54" i="4" s="1"/>
  <c r="C54" i="4"/>
  <c r="D53" i="4"/>
  <c r="E53" i="4" s="1"/>
  <c r="G53" i="4" s="1"/>
  <c r="C53" i="4"/>
  <c r="D52" i="4"/>
  <c r="E52" i="4" s="1"/>
  <c r="F52" i="4" s="1"/>
  <c r="C52" i="4"/>
  <c r="D51" i="4"/>
  <c r="E51" i="4" s="1"/>
  <c r="C51" i="4"/>
  <c r="D50" i="4"/>
  <c r="E50" i="4" s="1"/>
  <c r="C50" i="4"/>
  <c r="D49" i="4"/>
  <c r="E49" i="4" s="1"/>
  <c r="F49" i="4" s="1"/>
  <c r="C49" i="4"/>
  <c r="D48" i="4"/>
  <c r="E48" i="4" s="1"/>
  <c r="F48" i="4" s="1"/>
  <c r="C48" i="4"/>
  <c r="D47" i="4"/>
  <c r="E47" i="4" s="1"/>
  <c r="C47" i="4"/>
  <c r="D46" i="4"/>
  <c r="E46" i="4" s="1"/>
  <c r="G46" i="4" s="1"/>
  <c r="C46" i="4"/>
  <c r="D45" i="4"/>
  <c r="E45" i="4" s="1"/>
  <c r="G45" i="4" s="1"/>
  <c r="C45" i="4"/>
  <c r="D44" i="4"/>
  <c r="E44" i="4" s="1"/>
  <c r="F44" i="4" s="1"/>
  <c r="C44" i="4"/>
  <c r="D43" i="4"/>
  <c r="E43" i="4" s="1"/>
  <c r="C43" i="4"/>
  <c r="D42" i="4"/>
  <c r="E42" i="4" s="1"/>
  <c r="G42" i="4" s="1"/>
  <c r="C42" i="4"/>
  <c r="D41" i="4"/>
  <c r="E41" i="4" s="1"/>
  <c r="F41" i="4" s="1"/>
  <c r="C41" i="4"/>
  <c r="D40" i="4"/>
  <c r="E40" i="4" s="1"/>
  <c r="C40" i="4"/>
  <c r="D39" i="4"/>
  <c r="E39" i="4" s="1"/>
  <c r="C39" i="4"/>
  <c r="D38" i="4"/>
  <c r="E38" i="4" s="1"/>
  <c r="G38" i="4" s="1"/>
  <c r="C38" i="4"/>
  <c r="D37" i="4"/>
  <c r="E37" i="4" s="1"/>
  <c r="G37" i="4" s="1"/>
  <c r="C37" i="4"/>
  <c r="D36" i="4"/>
  <c r="E36" i="4" s="1"/>
  <c r="F36" i="4" s="1"/>
  <c r="C36" i="4"/>
  <c r="D35" i="4"/>
  <c r="E35" i="4" s="1"/>
  <c r="G35" i="4" s="1"/>
  <c r="C35" i="4"/>
  <c r="D34" i="4"/>
  <c r="E34" i="4" s="1"/>
  <c r="C34" i="4"/>
  <c r="D33" i="4"/>
  <c r="E33" i="4" s="1"/>
  <c r="F33" i="4" s="1"/>
  <c r="C33" i="4"/>
  <c r="D32" i="4"/>
  <c r="E32" i="4" s="1"/>
  <c r="C32" i="4"/>
  <c r="C30" i="4"/>
  <c r="D30" i="4" s="1"/>
  <c r="E30" i="4" s="1"/>
  <c r="C29" i="4"/>
  <c r="D29" i="4" s="1"/>
  <c r="E29" i="4" s="1"/>
  <c r="C28" i="4"/>
  <c r="D28" i="4" s="1"/>
  <c r="E28" i="4" s="1"/>
  <c r="C22" i="4"/>
  <c r="D22" i="4" s="1"/>
  <c r="E22" i="4" s="1"/>
  <c r="C21" i="4"/>
  <c r="D21" i="4" s="1"/>
  <c r="E21" i="4" s="1"/>
  <c r="C20" i="4"/>
  <c r="D20" i="4" s="1"/>
  <c r="E20" i="4" s="1"/>
  <c r="C18" i="4"/>
  <c r="D18" i="4" s="1"/>
  <c r="E18" i="4" s="1"/>
  <c r="C17" i="4"/>
  <c r="D17" i="4" s="1"/>
  <c r="E17" i="4" s="1"/>
  <c r="C16" i="4"/>
  <c r="D16" i="4" s="1"/>
  <c r="E16" i="4" s="1"/>
  <c r="C14" i="4"/>
  <c r="D14" i="4" s="1"/>
  <c r="E14" i="4" s="1"/>
  <c r="C13" i="4"/>
  <c r="D13" i="4" s="1"/>
  <c r="E13" i="4" s="1"/>
  <c r="C12" i="4"/>
  <c r="D12" i="4" s="1"/>
  <c r="E12" i="4" s="1"/>
  <c r="B7" i="4"/>
  <c r="J2" i="4"/>
  <c r="E76" i="3"/>
  <c r="B76" i="3"/>
  <c r="H76" i="3" s="1"/>
  <c r="K76" i="3" s="1"/>
  <c r="D71" i="3"/>
  <c r="E71" i="3" s="1"/>
  <c r="C71" i="3"/>
  <c r="D70" i="3"/>
  <c r="E70" i="3" s="1"/>
  <c r="G70" i="3" s="1"/>
  <c r="C70" i="3"/>
  <c r="D69" i="3"/>
  <c r="E69" i="3" s="1"/>
  <c r="G69" i="3" s="1"/>
  <c r="C69" i="3"/>
  <c r="D68" i="3"/>
  <c r="E68" i="3" s="1"/>
  <c r="C68" i="3"/>
  <c r="D67" i="3"/>
  <c r="E67" i="3" s="1"/>
  <c r="C67" i="3"/>
  <c r="D66" i="3"/>
  <c r="E66" i="3" s="1"/>
  <c r="G66" i="3" s="1"/>
  <c r="C66" i="3"/>
  <c r="D65" i="3"/>
  <c r="E65" i="3" s="1"/>
  <c r="G65" i="3" s="1"/>
  <c r="C65" i="3"/>
  <c r="D64" i="3"/>
  <c r="E64" i="3" s="1"/>
  <c r="C64" i="3"/>
  <c r="D63" i="3"/>
  <c r="E63" i="3" s="1"/>
  <c r="C63" i="3"/>
  <c r="D62" i="3"/>
  <c r="E62" i="3" s="1"/>
  <c r="G62" i="3" s="1"/>
  <c r="C62" i="3"/>
  <c r="D61" i="3"/>
  <c r="E61" i="3" s="1"/>
  <c r="G61" i="3" s="1"/>
  <c r="C61" i="3"/>
  <c r="D60" i="3"/>
  <c r="E60" i="3" s="1"/>
  <c r="C60" i="3"/>
  <c r="D59" i="3"/>
  <c r="E59" i="3" s="1"/>
  <c r="C59" i="3"/>
  <c r="D58" i="3"/>
  <c r="E58" i="3" s="1"/>
  <c r="G58" i="3" s="1"/>
  <c r="C58" i="3"/>
  <c r="D57" i="3"/>
  <c r="E57" i="3" s="1"/>
  <c r="G57" i="3" s="1"/>
  <c r="C57" i="3"/>
  <c r="D56" i="3"/>
  <c r="E56" i="3" s="1"/>
  <c r="C56" i="3"/>
  <c r="D55" i="3"/>
  <c r="E55" i="3" s="1"/>
  <c r="C55" i="3"/>
  <c r="D54" i="3"/>
  <c r="E54" i="3" s="1"/>
  <c r="G54" i="3" s="1"/>
  <c r="C54" i="3"/>
  <c r="D53" i="3"/>
  <c r="E53" i="3" s="1"/>
  <c r="G53" i="3" s="1"/>
  <c r="C53" i="3"/>
  <c r="D52" i="3"/>
  <c r="E52" i="3" s="1"/>
  <c r="C52" i="3"/>
  <c r="D51" i="3"/>
  <c r="E51" i="3" s="1"/>
  <c r="C51" i="3"/>
  <c r="D50" i="3"/>
  <c r="E50" i="3" s="1"/>
  <c r="G50" i="3" s="1"/>
  <c r="C50" i="3"/>
  <c r="D49" i="3"/>
  <c r="E49" i="3" s="1"/>
  <c r="G49" i="3" s="1"/>
  <c r="C49" i="3"/>
  <c r="D48" i="3"/>
  <c r="E48" i="3" s="1"/>
  <c r="C48" i="3"/>
  <c r="D47" i="3"/>
  <c r="E47" i="3" s="1"/>
  <c r="C47" i="3"/>
  <c r="D46" i="3"/>
  <c r="E46" i="3" s="1"/>
  <c r="G46" i="3" s="1"/>
  <c r="C46" i="3"/>
  <c r="D45" i="3"/>
  <c r="E45" i="3" s="1"/>
  <c r="G45" i="3" s="1"/>
  <c r="C45" i="3"/>
  <c r="D44" i="3"/>
  <c r="E44" i="3" s="1"/>
  <c r="C44" i="3"/>
  <c r="D43" i="3"/>
  <c r="E43" i="3" s="1"/>
  <c r="C43" i="3"/>
  <c r="D42" i="3"/>
  <c r="E42" i="3" s="1"/>
  <c r="G42" i="3" s="1"/>
  <c r="C42" i="3"/>
  <c r="D41" i="3"/>
  <c r="E41" i="3" s="1"/>
  <c r="G41" i="3" s="1"/>
  <c r="C41" i="3"/>
  <c r="D40" i="3"/>
  <c r="E40" i="3" s="1"/>
  <c r="C40" i="3"/>
  <c r="D39" i="3"/>
  <c r="E39" i="3" s="1"/>
  <c r="C39" i="3"/>
  <c r="D38" i="3"/>
  <c r="E38" i="3" s="1"/>
  <c r="G38" i="3" s="1"/>
  <c r="C38" i="3"/>
  <c r="D37" i="3"/>
  <c r="E37" i="3" s="1"/>
  <c r="G37" i="3" s="1"/>
  <c r="C37" i="3"/>
  <c r="D36" i="3"/>
  <c r="E36" i="3" s="1"/>
  <c r="C36" i="3"/>
  <c r="D35" i="3"/>
  <c r="E35" i="3" s="1"/>
  <c r="C35" i="3"/>
  <c r="D34" i="3"/>
  <c r="E34" i="3" s="1"/>
  <c r="G34" i="3" s="1"/>
  <c r="C34" i="3"/>
  <c r="D33" i="3"/>
  <c r="E33" i="3" s="1"/>
  <c r="G33" i="3" s="1"/>
  <c r="C33" i="3"/>
  <c r="D32" i="3"/>
  <c r="E32" i="3" s="1"/>
  <c r="C32" i="3"/>
  <c r="B7" i="3"/>
  <c r="C7" i="3" s="1"/>
  <c r="J2" i="3"/>
  <c r="E76" i="2"/>
  <c r="B76" i="2"/>
  <c r="H76" i="2" s="1"/>
  <c r="K76" i="2" s="1"/>
  <c r="C29" i="2" s="1"/>
  <c r="D29" i="2" s="1"/>
  <c r="E29" i="2" s="1"/>
  <c r="D71" i="2"/>
  <c r="E71" i="2" s="1"/>
  <c r="C71" i="2"/>
  <c r="D70" i="2"/>
  <c r="E70" i="2" s="1"/>
  <c r="G70" i="2" s="1"/>
  <c r="C70" i="2"/>
  <c r="D69" i="2"/>
  <c r="E69" i="2" s="1"/>
  <c r="G69" i="2" s="1"/>
  <c r="C69" i="2"/>
  <c r="D68" i="2"/>
  <c r="E68" i="2" s="1"/>
  <c r="F68" i="2" s="1"/>
  <c r="C68" i="2"/>
  <c r="D67" i="2"/>
  <c r="E67" i="2" s="1"/>
  <c r="C67" i="2"/>
  <c r="D66" i="2"/>
  <c r="E66" i="2" s="1"/>
  <c r="C66" i="2"/>
  <c r="D65" i="2"/>
  <c r="E65" i="2" s="1"/>
  <c r="F65" i="2" s="1"/>
  <c r="C65" i="2"/>
  <c r="D64" i="2"/>
  <c r="E64" i="2" s="1"/>
  <c r="F64" i="2" s="1"/>
  <c r="C64" i="2"/>
  <c r="D63" i="2"/>
  <c r="E63" i="2" s="1"/>
  <c r="C63" i="2"/>
  <c r="D62" i="2"/>
  <c r="E62" i="2" s="1"/>
  <c r="G62" i="2" s="1"/>
  <c r="C62" i="2"/>
  <c r="D61" i="2"/>
  <c r="E61" i="2" s="1"/>
  <c r="G61" i="2" s="1"/>
  <c r="C61" i="2"/>
  <c r="D60" i="2"/>
  <c r="E60" i="2" s="1"/>
  <c r="F60" i="2" s="1"/>
  <c r="C60" i="2"/>
  <c r="D59" i="2"/>
  <c r="E59" i="2" s="1"/>
  <c r="C59" i="2"/>
  <c r="D58" i="2"/>
  <c r="E58" i="2" s="1"/>
  <c r="G58" i="2" s="1"/>
  <c r="C58" i="2"/>
  <c r="D57" i="2"/>
  <c r="E57" i="2" s="1"/>
  <c r="F57" i="2" s="1"/>
  <c r="C57" i="2"/>
  <c r="D56" i="2"/>
  <c r="E56" i="2" s="1"/>
  <c r="F56" i="2" s="1"/>
  <c r="C56" i="2"/>
  <c r="D55" i="2"/>
  <c r="E55" i="2" s="1"/>
  <c r="C55" i="2"/>
  <c r="D54" i="2"/>
  <c r="E54" i="2" s="1"/>
  <c r="G54" i="2" s="1"/>
  <c r="C54" i="2"/>
  <c r="D53" i="2"/>
  <c r="E53" i="2" s="1"/>
  <c r="G53" i="2" s="1"/>
  <c r="C53" i="2"/>
  <c r="D52" i="2"/>
  <c r="E52" i="2" s="1"/>
  <c r="F52" i="2" s="1"/>
  <c r="C52" i="2"/>
  <c r="D51" i="2"/>
  <c r="E51" i="2" s="1"/>
  <c r="C51" i="2"/>
  <c r="D50" i="2"/>
  <c r="E50" i="2" s="1"/>
  <c r="C50" i="2"/>
  <c r="G49" i="2"/>
  <c r="D49" i="2"/>
  <c r="E49" i="2" s="1"/>
  <c r="F49" i="2" s="1"/>
  <c r="C49" i="2"/>
  <c r="D48" i="2"/>
  <c r="E48" i="2" s="1"/>
  <c r="F48" i="2" s="1"/>
  <c r="C48" i="2"/>
  <c r="D47" i="2"/>
  <c r="E47" i="2" s="1"/>
  <c r="C47" i="2"/>
  <c r="D46" i="2"/>
  <c r="E46" i="2" s="1"/>
  <c r="G46" i="2" s="1"/>
  <c r="C46" i="2"/>
  <c r="D45" i="2"/>
  <c r="E45" i="2" s="1"/>
  <c r="G45" i="2" s="1"/>
  <c r="C45" i="2"/>
  <c r="D44" i="2"/>
  <c r="E44" i="2" s="1"/>
  <c r="F44" i="2" s="1"/>
  <c r="C44" i="2"/>
  <c r="D43" i="2"/>
  <c r="E43" i="2" s="1"/>
  <c r="C43" i="2"/>
  <c r="D42" i="2"/>
  <c r="E42" i="2" s="1"/>
  <c r="G42" i="2" s="1"/>
  <c r="C42" i="2"/>
  <c r="D41" i="2"/>
  <c r="E41" i="2" s="1"/>
  <c r="G41" i="2" s="1"/>
  <c r="C41" i="2"/>
  <c r="D40" i="2"/>
  <c r="E40" i="2" s="1"/>
  <c r="C40" i="2"/>
  <c r="D39" i="2"/>
  <c r="E39" i="2" s="1"/>
  <c r="C39" i="2"/>
  <c r="D38" i="2"/>
  <c r="E38" i="2" s="1"/>
  <c r="G38" i="2" s="1"/>
  <c r="C38" i="2"/>
  <c r="D37" i="2"/>
  <c r="E37" i="2" s="1"/>
  <c r="G37" i="2" s="1"/>
  <c r="C37" i="2"/>
  <c r="D36" i="2"/>
  <c r="E36" i="2" s="1"/>
  <c r="F36" i="2" s="1"/>
  <c r="C36" i="2"/>
  <c r="D35" i="2"/>
  <c r="E35" i="2" s="1"/>
  <c r="G35" i="2" s="1"/>
  <c r="C35" i="2"/>
  <c r="D34" i="2"/>
  <c r="E34" i="2" s="1"/>
  <c r="C34" i="2"/>
  <c r="D33" i="2"/>
  <c r="E33" i="2" s="1"/>
  <c r="F33" i="2" s="1"/>
  <c r="C33" i="2"/>
  <c r="D32" i="2"/>
  <c r="E32" i="2" s="1"/>
  <c r="C32" i="2"/>
  <c r="C30" i="2"/>
  <c r="D30" i="2" s="1"/>
  <c r="E30" i="2" s="1"/>
  <c r="C28" i="2"/>
  <c r="D28" i="2" s="1"/>
  <c r="E28" i="2" s="1"/>
  <c r="C22" i="2"/>
  <c r="D22" i="2" s="1"/>
  <c r="E22" i="2" s="1"/>
  <c r="C21" i="2"/>
  <c r="D21" i="2" s="1"/>
  <c r="E21" i="2" s="1"/>
  <c r="C18" i="2"/>
  <c r="D18" i="2" s="1"/>
  <c r="E18" i="2" s="1"/>
  <c r="C17" i="2"/>
  <c r="D17" i="2" s="1"/>
  <c r="E17" i="2" s="1"/>
  <c r="C16" i="2"/>
  <c r="D16" i="2" s="1"/>
  <c r="E16" i="2" s="1"/>
  <c r="C13" i="2"/>
  <c r="D13" i="2" s="1"/>
  <c r="E13" i="2" s="1"/>
  <c r="C12" i="2"/>
  <c r="D12" i="2" s="1"/>
  <c r="E12" i="2" s="1"/>
  <c r="B7" i="2"/>
  <c r="J2" i="2"/>
  <c r="G33" i="2" l="1"/>
  <c r="C14" i="2"/>
  <c r="D14" i="2" s="1"/>
  <c r="E14" i="2" s="1"/>
  <c r="G14" i="2" s="1"/>
  <c r="C20" i="2"/>
  <c r="D20" i="2" s="1"/>
  <c r="E20" i="2" s="1"/>
  <c r="G50" i="2"/>
  <c r="F50" i="2"/>
  <c r="G34" i="2"/>
  <c r="F34" i="2"/>
  <c r="G66" i="2"/>
  <c r="F66" i="2"/>
  <c r="G48" i="2"/>
  <c r="G57" i="2"/>
  <c r="F58" i="2"/>
  <c r="F37" i="2"/>
  <c r="G56" i="2"/>
  <c r="G65" i="2"/>
  <c r="B8" i="2"/>
  <c r="G64" i="2"/>
  <c r="G49" i="4"/>
  <c r="G33" i="4"/>
  <c r="G50" i="4"/>
  <c r="F50" i="4"/>
  <c r="G34" i="4"/>
  <c r="F34" i="4"/>
  <c r="G66" i="4"/>
  <c r="F66" i="4"/>
  <c r="G48" i="4"/>
  <c r="G57" i="4"/>
  <c r="F58" i="4"/>
  <c r="F37" i="4"/>
  <c r="G56" i="4"/>
  <c r="G65" i="4"/>
  <c r="B8" i="4"/>
  <c r="G64" i="4"/>
  <c r="F65" i="5"/>
  <c r="G65" i="5"/>
  <c r="G61" i="5"/>
  <c r="G69" i="5"/>
  <c r="F56" i="5"/>
  <c r="G56" i="5"/>
  <c r="F40" i="5"/>
  <c r="G40" i="5"/>
  <c r="F32" i="5"/>
  <c r="G32" i="5"/>
  <c r="F48" i="5"/>
  <c r="G48" i="5"/>
  <c r="G44" i="5"/>
  <c r="G36" i="5"/>
  <c r="G52" i="5"/>
  <c r="F33" i="3"/>
  <c r="F37" i="3"/>
  <c r="F41" i="3"/>
  <c r="F45" i="3"/>
  <c r="F49" i="3"/>
  <c r="F53" i="3"/>
  <c r="F57" i="3"/>
  <c r="F61" i="3"/>
  <c r="F65" i="3"/>
  <c r="F69" i="3"/>
  <c r="G41" i="5"/>
  <c r="F41" i="5"/>
  <c r="F57" i="5"/>
  <c r="G57" i="5"/>
  <c r="F37" i="5"/>
  <c r="G37" i="5"/>
  <c r="G43" i="5"/>
  <c r="F43" i="5"/>
  <c r="G53" i="5"/>
  <c r="F53" i="5"/>
  <c r="G59" i="5"/>
  <c r="F59" i="5"/>
  <c r="G63" i="5"/>
  <c r="F63" i="5"/>
  <c r="G67" i="5"/>
  <c r="F67" i="5"/>
  <c r="G71" i="5"/>
  <c r="F71" i="5"/>
  <c r="G33" i="5"/>
  <c r="F33" i="5"/>
  <c r="G39" i="5"/>
  <c r="F39" i="5"/>
  <c r="G49" i="5"/>
  <c r="F49" i="5"/>
  <c r="G55" i="5"/>
  <c r="F55" i="5"/>
  <c r="C31" i="5"/>
  <c r="D31" i="5" s="1"/>
  <c r="E31" i="5" s="1"/>
  <c r="C27" i="5"/>
  <c r="D27" i="5" s="1"/>
  <c r="E27" i="5" s="1"/>
  <c r="C23" i="5"/>
  <c r="D23" i="5" s="1"/>
  <c r="E23" i="5" s="1"/>
  <c r="C19" i="5"/>
  <c r="D19" i="5" s="1"/>
  <c r="E19" i="5" s="1"/>
  <c r="C15" i="5"/>
  <c r="D15" i="5" s="1"/>
  <c r="E15" i="5" s="1"/>
  <c r="C20" i="5"/>
  <c r="D20" i="5" s="1"/>
  <c r="E20" i="5" s="1"/>
  <c r="C12" i="5"/>
  <c r="D12" i="5" s="1"/>
  <c r="E12" i="5" s="1"/>
  <c r="C30" i="5"/>
  <c r="D30" i="5" s="1"/>
  <c r="E30" i="5" s="1"/>
  <c r="C26" i="5"/>
  <c r="D26" i="5" s="1"/>
  <c r="E26" i="5" s="1"/>
  <c r="C22" i="5"/>
  <c r="D22" i="5" s="1"/>
  <c r="E22" i="5" s="1"/>
  <c r="C18" i="5"/>
  <c r="D18" i="5" s="1"/>
  <c r="E18" i="5" s="1"/>
  <c r="C14" i="5"/>
  <c r="D14" i="5" s="1"/>
  <c r="E14" i="5" s="1"/>
  <c r="C28" i="5"/>
  <c r="D28" i="5" s="1"/>
  <c r="E28" i="5" s="1"/>
  <c r="C29" i="5"/>
  <c r="D29" i="5" s="1"/>
  <c r="E29" i="5" s="1"/>
  <c r="C25" i="5"/>
  <c r="D25" i="5" s="1"/>
  <c r="E25" i="5" s="1"/>
  <c r="C21" i="5"/>
  <c r="D21" i="5" s="1"/>
  <c r="E21" i="5" s="1"/>
  <c r="C17" i="5"/>
  <c r="D17" i="5" s="1"/>
  <c r="E17" i="5" s="1"/>
  <c r="C13" i="5"/>
  <c r="D13" i="5" s="1"/>
  <c r="E13" i="5" s="1"/>
  <c r="C24" i="5"/>
  <c r="D24" i="5" s="1"/>
  <c r="E24" i="5" s="1"/>
  <c r="C16" i="5"/>
  <c r="D16" i="5" s="1"/>
  <c r="E16" i="5" s="1"/>
  <c r="G47" i="5"/>
  <c r="F47" i="5"/>
  <c r="G35" i="5"/>
  <c r="F35" i="5"/>
  <c r="G45" i="5"/>
  <c r="F45" i="5"/>
  <c r="G51" i="5"/>
  <c r="F51" i="5"/>
  <c r="F60" i="5"/>
  <c r="G60" i="5"/>
  <c r="F64" i="5"/>
  <c r="G64" i="5"/>
  <c r="F68" i="5"/>
  <c r="G68" i="5"/>
  <c r="C7" i="5"/>
  <c r="F34" i="5"/>
  <c r="F38" i="5"/>
  <c r="F42" i="5"/>
  <c r="F46" i="5"/>
  <c r="F50" i="5"/>
  <c r="F54" i="5"/>
  <c r="F58" i="5"/>
  <c r="F62" i="5"/>
  <c r="F66" i="5"/>
  <c r="F70" i="5"/>
  <c r="G13" i="4"/>
  <c r="F13" i="4"/>
  <c r="F28" i="4"/>
  <c r="G28" i="4"/>
  <c r="F32" i="4"/>
  <c r="G32" i="4"/>
  <c r="G43" i="4"/>
  <c r="F43" i="4"/>
  <c r="G71" i="4"/>
  <c r="F71" i="4"/>
  <c r="G14" i="4"/>
  <c r="F14" i="4"/>
  <c r="F20" i="4"/>
  <c r="G20" i="4"/>
  <c r="G29" i="4"/>
  <c r="F29" i="4"/>
  <c r="F40" i="4"/>
  <c r="G40" i="4"/>
  <c r="G47" i="4"/>
  <c r="F47" i="4"/>
  <c r="G51" i="4"/>
  <c r="F51" i="4"/>
  <c r="F12" i="4"/>
  <c r="G12" i="4"/>
  <c r="F17" i="4"/>
  <c r="G17" i="4"/>
  <c r="G22" i="4"/>
  <c r="F22" i="4"/>
  <c r="G39" i="4"/>
  <c r="F39" i="4"/>
  <c r="G63" i="4"/>
  <c r="F63" i="4"/>
  <c r="G67" i="4"/>
  <c r="F67" i="4"/>
  <c r="F18" i="4"/>
  <c r="G18" i="4"/>
  <c r="F16" i="4"/>
  <c r="G16" i="4"/>
  <c r="G21" i="4"/>
  <c r="F21" i="4"/>
  <c r="G30" i="4"/>
  <c r="F30" i="4"/>
  <c r="G55" i="4"/>
  <c r="F55" i="4"/>
  <c r="G59" i="4"/>
  <c r="F59" i="4"/>
  <c r="C7" i="4"/>
  <c r="F35" i="4"/>
  <c r="G36" i="4"/>
  <c r="F38" i="4"/>
  <c r="F45" i="4"/>
  <c r="F53" i="4"/>
  <c r="F61" i="4"/>
  <c r="G41" i="4"/>
  <c r="F42" i="4"/>
  <c r="G44" i="4"/>
  <c r="F46" i="4"/>
  <c r="G52" i="4"/>
  <c r="F54" i="4"/>
  <c r="G60" i="4"/>
  <c r="F62" i="4"/>
  <c r="G68" i="4"/>
  <c r="G69" i="4"/>
  <c r="F70" i="4"/>
  <c r="C31" i="4"/>
  <c r="D31" i="4" s="1"/>
  <c r="E31" i="4" s="1"/>
  <c r="C27" i="4"/>
  <c r="D27" i="4" s="1"/>
  <c r="E27" i="4" s="1"/>
  <c r="C23" i="4"/>
  <c r="D23" i="4" s="1"/>
  <c r="E23" i="4" s="1"/>
  <c r="C19" i="4"/>
  <c r="D19" i="4" s="1"/>
  <c r="E19" i="4" s="1"/>
  <c r="C15" i="4"/>
  <c r="D15" i="4" s="1"/>
  <c r="E15" i="4" s="1"/>
  <c r="C24" i="4"/>
  <c r="D24" i="4" s="1"/>
  <c r="E24" i="4" s="1"/>
  <c r="C25" i="4"/>
  <c r="D25" i="4" s="1"/>
  <c r="E25" i="4" s="1"/>
  <c r="C26" i="4"/>
  <c r="D26" i="4" s="1"/>
  <c r="E26" i="4" s="1"/>
  <c r="D7" i="3"/>
  <c r="C8" i="3"/>
  <c r="G35" i="3"/>
  <c r="F35" i="3"/>
  <c r="G39" i="3"/>
  <c r="F39" i="3"/>
  <c r="G43" i="3"/>
  <c r="F43" i="3"/>
  <c r="G47" i="3"/>
  <c r="F47" i="3"/>
  <c r="G51" i="3"/>
  <c r="F51" i="3"/>
  <c r="G55" i="3"/>
  <c r="F55" i="3"/>
  <c r="G59" i="3"/>
  <c r="F59" i="3"/>
  <c r="G63" i="3"/>
  <c r="F63" i="3"/>
  <c r="G67" i="3"/>
  <c r="F67" i="3"/>
  <c r="G71" i="3"/>
  <c r="F71" i="3"/>
  <c r="C31" i="3"/>
  <c r="D31" i="3" s="1"/>
  <c r="E31" i="3" s="1"/>
  <c r="C27" i="3"/>
  <c r="D27" i="3" s="1"/>
  <c r="E27" i="3" s="1"/>
  <c r="C23" i="3"/>
  <c r="D23" i="3" s="1"/>
  <c r="E23" i="3" s="1"/>
  <c r="C19" i="3"/>
  <c r="D19" i="3" s="1"/>
  <c r="E19" i="3" s="1"/>
  <c r="C15" i="3"/>
  <c r="D15" i="3" s="1"/>
  <c r="E15" i="3" s="1"/>
  <c r="C20" i="3"/>
  <c r="D20" i="3" s="1"/>
  <c r="E20" i="3" s="1"/>
  <c r="C30" i="3"/>
  <c r="D30" i="3" s="1"/>
  <c r="E30" i="3" s="1"/>
  <c r="C26" i="3"/>
  <c r="D26" i="3" s="1"/>
  <c r="E26" i="3" s="1"/>
  <c r="C22" i="3"/>
  <c r="D22" i="3" s="1"/>
  <c r="E22" i="3" s="1"/>
  <c r="C18" i="3"/>
  <c r="D18" i="3" s="1"/>
  <c r="E18" i="3" s="1"/>
  <c r="C14" i="3"/>
  <c r="D14" i="3" s="1"/>
  <c r="E14" i="3" s="1"/>
  <c r="C28" i="3"/>
  <c r="D28" i="3" s="1"/>
  <c r="E28" i="3" s="1"/>
  <c r="C24" i="3"/>
  <c r="D24" i="3" s="1"/>
  <c r="E24" i="3" s="1"/>
  <c r="C16" i="3"/>
  <c r="D16" i="3" s="1"/>
  <c r="E16" i="3" s="1"/>
  <c r="C12" i="3"/>
  <c r="D12" i="3" s="1"/>
  <c r="E12" i="3" s="1"/>
  <c r="C29" i="3"/>
  <c r="D29" i="3" s="1"/>
  <c r="E29" i="3" s="1"/>
  <c r="C25" i="3"/>
  <c r="D25" i="3" s="1"/>
  <c r="E25" i="3" s="1"/>
  <c r="C21" i="3"/>
  <c r="D21" i="3" s="1"/>
  <c r="E21" i="3" s="1"/>
  <c r="C17" i="3"/>
  <c r="D17" i="3" s="1"/>
  <c r="E17" i="3" s="1"/>
  <c r="C13" i="3"/>
  <c r="D13" i="3" s="1"/>
  <c r="E13" i="3" s="1"/>
  <c r="F32" i="3"/>
  <c r="G32" i="3"/>
  <c r="F36" i="3"/>
  <c r="G36" i="3"/>
  <c r="F40" i="3"/>
  <c r="G40" i="3"/>
  <c r="F44" i="3"/>
  <c r="G44" i="3"/>
  <c r="F48" i="3"/>
  <c r="G48" i="3"/>
  <c r="F52" i="3"/>
  <c r="G52" i="3"/>
  <c r="F56" i="3"/>
  <c r="G56" i="3"/>
  <c r="F60" i="3"/>
  <c r="G60" i="3"/>
  <c r="F64" i="3"/>
  <c r="G64" i="3"/>
  <c r="F68" i="3"/>
  <c r="G68" i="3"/>
  <c r="B8" i="3"/>
  <c r="F34" i="3"/>
  <c r="F38" i="3"/>
  <c r="F42" i="3"/>
  <c r="F46" i="3"/>
  <c r="F50" i="3"/>
  <c r="F54" i="3"/>
  <c r="F58" i="3"/>
  <c r="F62" i="3"/>
  <c r="F66" i="3"/>
  <c r="F70" i="3"/>
  <c r="F17" i="2"/>
  <c r="G17" i="2"/>
  <c r="G22" i="2"/>
  <c r="F22" i="2"/>
  <c r="G63" i="2"/>
  <c r="F63" i="2"/>
  <c r="G67" i="2"/>
  <c r="F67" i="2"/>
  <c r="G13" i="2"/>
  <c r="F13" i="2"/>
  <c r="F18" i="2"/>
  <c r="G18" i="2"/>
  <c r="F32" i="2"/>
  <c r="G32" i="2"/>
  <c r="G43" i="2"/>
  <c r="F43" i="2"/>
  <c r="G71" i="2"/>
  <c r="F71" i="2"/>
  <c r="F14" i="2"/>
  <c r="F20" i="2"/>
  <c r="G20" i="2"/>
  <c r="F29" i="2"/>
  <c r="G29" i="2"/>
  <c r="F40" i="2"/>
  <c r="G40" i="2"/>
  <c r="G47" i="2"/>
  <c r="F47" i="2"/>
  <c r="G51" i="2"/>
  <c r="F51" i="2"/>
  <c r="F12" i="2"/>
  <c r="G12" i="2"/>
  <c r="G39" i="2"/>
  <c r="F39" i="2"/>
  <c r="F28" i="2"/>
  <c r="G28" i="2"/>
  <c r="F16" i="2"/>
  <c r="G16" i="2"/>
  <c r="G21" i="2"/>
  <c r="F21" i="2"/>
  <c r="F30" i="2"/>
  <c r="G30" i="2"/>
  <c r="G55" i="2"/>
  <c r="F55" i="2"/>
  <c r="G59" i="2"/>
  <c r="F59" i="2"/>
  <c r="F41" i="2"/>
  <c r="F45" i="2"/>
  <c r="F61" i="2"/>
  <c r="F69" i="2"/>
  <c r="C7" i="2"/>
  <c r="F35" i="2"/>
  <c r="G36" i="2"/>
  <c r="F38" i="2"/>
  <c r="F53" i="2"/>
  <c r="F42" i="2"/>
  <c r="G44" i="2"/>
  <c r="F46" i="2"/>
  <c r="G52" i="2"/>
  <c r="F54" i="2"/>
  <c r="G60" i="2"/>
  <c r="F62" i="2"/>
  <c r="G68" i="2"/>
  <c r="F70" i="2"/>
  <c r="C31" i="2"/>
  <c r="D31" i="2" s="1"/>
  <c r="E31" i="2" s="1"/>
  <c r="C27" i="2"/>
  <c r="D27" i="2" s="1"/>
  <c r="E27" i="2" s="1"/>
  <c r="C23" i="2"/>
  <c r="D23" i="2" s="1"/>
  <c r="E23" i="2" s="1"/>
  <c r="C19" i="2"/>
  <c r="D19" i="2" s="1"/>
  <c r="E19" i="2" s="1"/>
  <c r="C15" i="2"/>
  <c r="D15" i="2" s="1"/>
  <c r="E15" i="2" s="1"/>
  <c r="C24" i="2"/>
  <c r="D24" i="2" s="1"/>
  <c r="E24" i="2" s="1"/>
  <c r="C25" i="2"/>
  <c r="D25" i="2" s="1"/>
  <c r="E25" i="2" s="1"/>
  <c r="C26" i="2"/>
  <c r="D26" i="2" s="1"/>
  <c r="E26" i="2" s="1"/>
  <c r="J5" i="2" l="1"/>
  <c r="F29" i="5"/>
  <c r="G29" i="5"/>
  <c r="G22" i="5"/>
  <c r="F22" i="5"/>
  <c r="G17" i="5"/>
  <c r="F17" i="5"/>
  <c r="F28" i="5"/>
  <c r="G28" i="5"/>
  <c r="G26" i="5"/>
  <c r="F26" i="5"/>
  <c r="G15" i="5"/>
  <c r="F15" i="5"/>
  <c r="G31" i="5"/>
  <c r="F31" i="5"/>
  <c r="F13" i="5"/>
  <c r="G13" i="5"/>
  <c r="F20" i="5"/>
  <c r="G20" i="5"/>
  <c r="F16" i="5"/>
  <c r="G16" i="5"/>
  <c r="F21" i="5"/>
  <c r="G21" i="5"/>
  <c r="G14" i="5"/>
  <c r="F14" i="5"/>
  <c r="G30" i="5"/>
  <c r="F30" i="5"/>
  <c r="G19" i="5"/>
  <c r="F19" i="5"/>
  <c r="G27" i="5"/>
  <c r="F27" i="5"/>
  <c r="D7" i="5"/>
  <c r="C8" i="5"/>
  <c r="F24" i="5"/>
  <c r="G24" i="5"/>
  <c r="G25" i="5"/>
  <c r="F25" i="5"/>
  <c r="G18" i="5"/>
  <c r="F18" i="5"/>
  <c r="F12" i="5"/>
  <c r="J5" i="5"/>
  <c r="H5" i="5"/>
  <c r="G12" i="5"/>
  <c r="G23" i="5"/>
  <c r="F23" i="5"/>
  <c r="F24" i="4"/>
  <c r="G24" i="4"/>
  <c r="J5" i="4"/>
  <c r="G31" i="4"/>
  <c r="F31" i="4"/>
  <c r="G19" i="4"/>
  <c r="F19" i="4"/>
  <c r="G27" i="4"/>
  <c r="F27" i="4"/>
  <c r="G15" i="4"/>
  <c r="F15" i="4"/>
  <c r="G26" i="4"/>
  <c r="F26" i="4"/>
  <c r="G25" i="4"/>
  <c r="F25" i="4"/>
  <c r="G23" i="4"/>
  <c r="F23" i="4"/>
  <c r="C8" i="4"/>
  <c r="D7" i="4"/>
  <c r="H5" i="4"/>
  <c r="F16" i="3"/>
  <c r="G16" i="3"/>
  <c r="G27" i="3"/>
  <c r="F27" i="3"/>
  <c r="F25" i="3"/>
  <c r="G25" i="3"/>
  <c r="F24" i="3"/>
  <c r="G24" i="3"/>
  <c r="G22" i="3"/>
  <c r="F22" i="3"/>
  <c r="G15" i="3"/>
  <c r="F15" i="3"/>
  <c r="G31" i="3"/>
  <c r="F31" i="3"/>
  <c r="G21" i="3"/>
  <c r="F21" i="3"/>
  <c r="G18" i="3"/>
  <c r="F18" i="3"/>
  <c r="F13" i="3"/>
  <c r="G13" i="3"/>
  <c r="F29" i="3"/>
  <c r="G29" i="3"/>
  <c r="F28" i="3"/>
  <c r="G28" i="3"/>
  <c r="G26" i="3"/>
  <c r="F26" i="3"/>
  <c r="G19" i="3"/>
  <c r="F19" i="3"/>
  <c r="F20" i="3"/>
  <c r="G20" i="3"/>
  <c r="F17" i="3"/>
  <c r="G17" i="3"/>
  <c r="F12" i="3"/>
  <c r="J5" i="3"/>
  <c r="H5" i="3"/>
  <c r="G12" i="3"/>
  <c r="G14" i="3"/>
  <c r="F14" i="3"/>
  <c r="G30" i="3"/>
  <c r="F30" i="3"/>
  <c r="G23" i="3"/>
  <c r="F23" i="3"/>
  <c r="E7" i="3"/>
  <c r="D8" i="3"/>
  <c r="G27" i="2"/>
  <c r="F27" i="2"/>
  <c r="G15" i="2"/>
  <c r="F15" i="2"/>
  <c r="G26" i="2"/>
  <c r="F26" i="2"/>
  <c r="G19" i="2"/>
  <c r="F19" i="2"/>
  <c r="F24" i="2"/>
  <c r="G24" i="2"/>
  <c r="G31" i="2"/>
  <c r="F31" i="2"/>
  <c r="F25" i="2"/>
  <c r="G25" i="2"/>
  <c r="G23" i="2"/>
  <c r="F23" i="2"/>
  <c r="C8" i="2"/>
  <c r="D7" i="2"/>
  <c r="H5" i="2"/>
  <c r="H4" i="2" l="1"/>
  <c r="J4" i="2"/>
  <c r="J4" i="4"/>
  <c r="H4" i="4"/>
  <c r="J4" i="3"/>
  <c r="H4" i="5"/>
  <c r="E7" i="5"/>
  <c r="D8" i="5"/>
  <c r="J4" i="5"/>
  <c r="E7" i="4"/>
  <c r="D8" i="4"/>
  <c r="E8" i="3"/>
  <c r="F7" i="3"/>
  <c r="H4" i="3"/>
  <c r="E7" i="2"/>
  <c r="D8" i="2"/>
  <c r="E8" i="5" l="1"/>
  <c r="F7" i="5"/>
  <c r="E8" i="4"/>
  <c r="F7" i="4"/>
  <c r="G7" i="3"/>
  <c r="F8" i="3"/>
  <c r="E8" i="2"/>
  <c r="F7" i="2"/>
  <c r="G7" i="5" l="1"/>
  <c r="F8" i="5"/>
  <c r="F8" i="4"/>
  <c r="G7" i="4"/>
  <c r="H7" i="3"/>
  <c r="G8" i="3"/>
  <c r="F8" i="2"/>
  <c r="G7" i="2"/>
  <c r="H7" i="5" l="1"/>
  <c r="G8" i="5"/>
  <c r="H7" i="4"/>
  <c r="G8" i="4"/>
  <c r="I7" i="3"/>
  <c r="H8" i="3"/>
  <c r="G8" i="2"/>
  <c r="H7" i="2"/>
  <c r="I7" i="5" l="1"/>
  <c r="H8" i="5"/>
  <c r="I7" i="4"/>
  <c r="H8" i="4"/>
  <c r="I8" i="3"/>
  <c r="J7" i="3"/>
  <c r="I7" i="2"/>
  <c r="H8" i="2"/>
  <c r="I8" i="5" l="1"/>
  <c r="J7" i="5"/>
  <c r="I8" i="4"/>
  <c r="J7" i="4"/>
  <c r="K7" i="3"/>
  <c r="J8" i="3"/>
  <c r="I8" i="2"/>
  <c r="J7" i="2"/>
  <c r="J8" i="5" l="1"/>
  <c r="K7" i="5"/>
  <c r="J8" i="4"/>
  <c r="K7" i="4"/>
  <c r="L7" i="3"/>
  <c r="K8" i="3"/>
  <c r="J8" i="2"/>
  <c r="K7" i="2"/>
  <c r="L7" i="5" l="1"/>
  <c r="K8" i="5"/>
  <c r="K8" i="4"/>
  <c r="L7" i="4"/>
  <c r="M7" i="3"/>
  <c r="M8" i="3" s="1"/>
  <c r="L8" i="3"/>
  <c r="K8" i="2"/>
  <c r="L7" i="2"/>
  <c r="M7" i="5" l="1"/>
  <c r="M8" i="5" s="1"/>
  <c r="L8" i="5"/>
  <c r="M7" i="4"/>
  <c r="M8" i="4" s="1"/>
  <c r="L8" i="4"/>
  <c r="M7" i="2"/>
  <c r="M8" i="2" s="1"/>
  <c r="L8" i="2"/>
</calcChain>
</file>

<file path=xl/sharedStrings.xml><?xml version="1.0" encoding="utf-8"?>
<sst xmlns="http://schemas.openxmlformats.org/spreadsheetml/2006/main" count="108" uniqueCount="23">
  <si>
    <t>INPUTS</t>
  </si>
  <si>
    <t>OUTPUTS</t>
  </si>
  <si>
    <t>Number of Periods of Data Collected =</t>
  </si>
  <si>
    <t>Period</t>
  </si>
  <si>
    <t>Forecast =</t>
  </si>
  <si>
    <t>MSE =</t>
  </si>
  <si>
    <t>MAPE =</t>
  </si>
  <si>
    <t>MAD =</t>
  </si>
  <si>
    <t>LAD =</t>
  </si>
  <si>
    <t>Forecast</t>
  </si>
  <si>
    <t>Absolute</t>
  </si>
  <si>
    <t>Error</t>
  </si>
  <si>
    <t>Value</t>
  </si>
  <si>
    <t>Squared</t>
  </si>
  <si>
    <t>% Error</t>
  </si>
  <si>
    <t>Ssxy =</t>
  </si>
  <si>
    <t>SSx =</t>
  </si>
  <si>
    <t>B1 =</t>
  </si>
  <si>
    <t>B0 =</t>
  </si>
  <si>
    <t>NZ -  SHEEP FORECAST</t>
  </si>
  <si>
    <t>GBR -  BEEF FORECAST</t>
  </si>
  <si>
    <t>GBR -  PIG FORECAST</t>
  </si>
  <si>
    <t>GBR -  POULTRY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</si>
</sst>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1" applyFont="1" applyFill="1"/>
    <xf numFmtId="0" fontId="1" fillId="0" borderId="0" xfId="1"/>
    <xf numFmtId="0" fontId="3" fillId="3" borderId="1" xfId="1" applyFont="1" applyFill="1" applyBorder="1"/>
    <xf numFmtId="0" fontId="1" fillId="3" borderId="2" xfId="1" applyFill="1" applyBorder="1"/>
    <xf numFmtId="0" fontId="1" fillId="4" borderId="3" xfId="1" applyFill="1" applyBorder="1"/>
    <xf numFmtId="0" fontId="1" fillId="5" borderId="4" xfId="1" applyFill="1" applyBorder="1"/>
    <xf numFmtId="0" fontId="1" fillId="6" borderId="4" xfId="1" applyFill="1" applyBorder="1" applyAlignment="1">
      <alignment horizontal="center"/>
    </xf>
    <xf numFmtId="0" fontId="1" fillId="7" borderId="5" xfId="1" applyFill="1" applyBorder="1"/>
    <xf numFmtId="2" fontId="1" fillId="6" borderId="6" xfId="1" applyNumberFormat="1" applyFill="1" applyBorder="1" applyAlignment="1">
      <alignment horizontal="center"/>
    </xf>
    <xf numFmtId="0" fontId="1" fillId="7" borderId="6" xfId="1" applyFill="1" applyBorder="1"/>
    <xf numFmtId="164" fontId="1" fillId="6" borderId="7" xfId="1" applyNumberFormat="1" applyFill="1" applyBorder="1" applyAlignment="1">
      <alignment horizontal="center"/>
    </xf>
    <xf numFmtId="0" fontId="1" fillId="7" borderId="8" xfId="1" applyFill="1" applyBorder="1"/>
    <xf numFmtId="164" fontId="1" fillId="6" borderId="9" xfId="1" applyNumberFormat="1" applyFill="1" applyBorder="1" applyAlignment="1">
      <alignment horizontal="center"/>
    </xf>
    <xf numFmtId="0" fontId="1" fillId="7" borderId="9" xfId="1" applyFill="1" applyBorder="1"/>
    <xf numFmtId="164" fontId="1" fillId="6" borderId="10" xfId="1" applyNumberFormat="1" applyFill="1" applyBorder="1" applyAlignment="1">
      <alignment horizontal="center"/>
    </xf>
    <xf numFmtId="0" fontId="2" fillId="0" borderId="0" xfId="1" applyFont="1"/>
    <xf numFmtId="164" fontId="1" fillId="0" borderId="0" xfId="1" applyNumberFormat="1" applyAlignment="1">
      <alignment horizontal="center"/>
    </xf>
    <xf numFmtId="0" fontId="1" fillId="5" borderId="11" xfId="1" applyFill="1" applyBorder="1"/>
    <xf numFmtId="0" fontId="1" fillId="5" borderId="12" xfId="1" applyFill="1" applyBorder="1"/>
    <xf numFmtId="0" fontId="1" fillId="5" borderId="13" xfId="1" applyFill="1" applyBorder="1"/>
    <xf numFmtId="0" fontId="1" fillId="6" borderId="14" xfId="1" applyFill="1" applyBorder="1"/>
    <xf numFmtId="164" fontId="1" fillId="6" borderId="15" xfId="1" applyNumberFormat="1" applyFill="1" applyBorder="1"/>
    <xf numFmtId="0" fontId="1" fillId="6" borderId="15" xfId="1" applyFill="1" applyBorder="1"/>
    <xf numFmtId="0" fontId="1" fillId="0" borderId="0" xfId="1" applyAlignment="1">
      <alignment horizontal="center"/>
    </xf>
    <xf numFmtId="0" fontId="1" fillId="7" borderId="0" xfId="1" applyFill="1" applyAlignment="1">
      <alignment horizontal="center"/>
    </xf>
    <xf numFmtId="0" fontId="1" fillId="3" borderId="9" xfId="1" applyFill="1" applyBorder="1" applyAlignment="1">
      <alignment horizontal="center"/>
    </xf>
    <xf numFmtId="0" fontId="1" fillId="7" borderId="9" xfId="1" applyFill="1" applyBorder="1" applyAlignment="1">
      <alignment horizontal="center"/>
    </xf>
    <xf numFmtId="0" fontId="1" fillId="8" borderId="0" xfId="1" applyFill="1" applyAlignment="1">
      <alignment horizontal="center"/>
    </xf>
    <xf numFmtId="0" fontId="1" fillId="4" borderId="0" xfId="1" applyFill="1"/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4" borderId="0" xfId="1" applyFill="1" applyAlignment="1">
      <alignment horizontal="center"/>
    </xf>
  </cellXfs>
  <cellStyles count="2">
    <cellStyle name="Normal" xfId="0" builtinId="0"/>
    <cellStyle name="Normal 2" xfId="1" xr:uid="{FD98ECE9-6C16-474D-89B6-D00E7A8A7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35B8-5212-4A51-9D16-33582349F973}">
  <dimension ref="A1:O77"/>
  <sheetViews>
    <sheetView topLeftCell="A5" workbookViewId="0">
      <selection activeCell="O6" sqref="O6"/>
    </sheetView>
  </sheetViews>
  <sheetFormatPr baseColWidth="10" defaultRowHeight="14.4" x14ac:dyDescent="0.3"/>
  <cols>
    <col min="1" max="14" width="8.88671875" customWidth="1"/>
    <col min="15" max="15" width="22.66406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1.0328569049248266</v>
      </c>
      <c r="I4" s="10" t="s">
        <v>6</v>
      </c>
      <c r="J4" s="11">
        <f>IF(E2="", "",100*AVERAGE(G12:G71))</f>
        <v>7.9164987706374843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0.88707909774436933</v>
      </c>
      <c r="I5" s="14" t="s">
        <v>8</v>
      </c>
      <c r="J5" s="15">
        <f>IF(E2="","",MAX(E12:E71))</f>
        <v>1.8755443609022748</v>
      </c>
      <c r="K5" s="2"/>
      <c r="L5" s="2"/>
      <c r="M5" s="2"/>
      <c r="N5" s="2"/>
      <c r="O5" s="16" t="s">
        <v>20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9</v>
      </c>
      <c r="B8" s="22">
        <f>IF(B7="","",($K$76+$H$76*B7))</f>
        <v>11.599184210526317</v>
      </c>
      <c r="C8" s="23">
        <f t="shared" ref="C8:M8" si="1">IF(C7="","",($K$76+$H$76*C7))</f>
        <v>11.624854135338349</v>
      </c>
      <c r="D8" s="23">
        <f t="shared" si="1"/>
        <v>11.65052406015038</v>
      </c>
      <c r="E8" s="23">
        <f t="shared" si="1"/>
        <v>11.67619398496241</v>
      </c>
      <c r="F8" s="23">
        <f t="shared" si="1"/>
        <v>11.701863909774442</v>
      </c>
      <c r="G8" s="23">
        <f t="shared" si="1"/>
        <v>11.727533834586474</v>
      </c>
      <c r="H8" s="23">
        <f t="shared" si="1"/>
        <v>11.753203759398504</v>
      </c>
      <c r="I8" s="23">
        <f t="shared" si="1"/>
        <v>11.778873684210536</v>
      </c>
      <c r="J8" s="23">
        <f t="shared" si="1"/>
        <v>11.804543609022566</v>
      </c>
      <c r="K8" s="23">
        <f t="shared" si="1"/>
        <v>11.830213533834598</v>
      </c>
      <c r="L8" s="23">
        <f t="shared" si="1"/>
        <v>11.855883458646629</v>
      </c>
      <c r="M8" s="23">
        <f t="shared" si="1"/>
        <v>11.881553383458661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10</v>
      </c>
      <c r="E10" s="25" t="s">
        <v>11</v>
      </c>
      <c r="F10" s="25" t="s">
        <v>10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12</v>
      </c>
      <c r="C11" s="27" t="s">
        <v>9</v>
      </c>
      <c r="D11" s="27" t="s">
        <v>11</v>
      </c>
      <c r="E11" s="27" t="s">
        <v>11</v>
      </c>
      <c r="F11" s="27" t="s">
        <v>13</v>
      </c>
      <c r="G11" s="27" t="s">
        <v>14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12.722</v>
      </c>
      <c r="C12" s="30">
        <f>IF(B12="","",IF(A12&gt;$E$2,"",IF($E$2="","",($K$76+A12*$H$76))))</f>
        <v>11.085785714285695</v>
      </c>
      <c r="D12" s="31">
        <f t="shared" ref="D12:D71" si="2">IF(A12="","",IF(B12="","",IF(C12="","",B12-C12)))</f>
        <v>1.6362142857143045</v>
      </c>
      <c r="E12" s="31">
        <f>IF(D12="","",ABS(D12))</f>
        <v>1.6362142857143045</v>
      </c>
      <c r="F12" s="31">
        <f>IF(E12="","",D12^2)</f>
        <v>2.6771971887755717</v>
      </c>
      <c r="G12" s="31">
        <f t="shared" ref="G12:G71" si="3">IF(E12="","",E12/B12)</f>
        <v>0.12861297639634528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12.987</v>
      </c>
      <c r="C13" s="30">
        <f t="shared" ref="C13:C71" si="4">IF(B13="","",IF(A13&gt;$E$2,"",IF($E$2="","",($K$76+A13*$H$76))))</f>
        <v>11.111455639097725</v>
      </c>
      <c r="D13" s="31">
        <f t="shared" si="2"/>
        <v>1.8755443609022748</v>
      </c>
      <c r="E13" s="31">
        <f t="shared" ref="E13:E71" si="5">IF(D13="","",ABS(D13))</f>
        <v>1.8755443609022748</v>
      </c>
      <c r="F13" s="31">
        <f t="shared" ref="F13:F71" si="6">IF(E13="","",D13^2)</f>
        <v>3.5176666497123223</v>
      </c>
      <c r="G13" s="31">
        <f t="shared" si="3"/>
        <v>0.14441706020653536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12.632</v>
      </c>
      <c r="C14" s="30">
        <f t="shared" si="4"/>
        <v>11.137125563909757</v>
      </c>
      <c r="D14" s="31">
        <f t="shared" si="2"/>
        <v>1.4948744360902424</v>
      </c>
      <c r="E14" s="31">
        <f t="shared" si="5"/>
        <v>1.4948744360902424</v>
      </c>
      <c r="F14" s="31">
        <f t="shared" si="6"/>
        <v>2.2346495796761201</v>
      </c>
      <c r="G14" s="31">
        <f t="shared" si="3"/>
        <v>0.11834028151442705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10.462999999999999</v>
      </c>
      <c r="C15" s="30">
        <f t="shared" si="4"/>
        <v>11.162795488721788</v>
      </c>
      <c r="D15" s="31">
        <f t="shared" si="2"/>
        <v>-0.69979548872178832</v>
      </c>
      <c r="E15" s="31">
        <f t="shared" si="5"/>
        <v>0.69979548872178832</v>
      </c>
      <c r="F15" s="31">
        <f t="shared" si="6"/>
        <v>0.48971372603536656</v>
      </c>
      <c r="G15" s="31">
        <f t="shared" si="3"/>
        <v>6.688287190306684E-2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10.359</v>
      </c>
      <c r="C16" s="30">
        <f t="shared" si="4"/>
        <v>11.18846541353382</v>
      </c>
      <c r="D16" s="31">
        <f t="shared" si="2"/>
        <v>-0.82946541353381953</v>
      </c>
      <c r="E16" s="31">
        <f t="shared" si="5"/>
        <v>0.82946541353381953</v>
      </c>
      <c r="F16" s="31">
        <f t="shared" si="6"/>
        <v>0.68801287224883023</v>
      </c>
      <c r="G16" s="31">
        <f t="shared" si="3"/>
        <v>8.0071958059061643E-2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10.687999999999899</v>
      </c>
      <c r="C17" s="30">
        <f t="shared" si="4"/>
        <v>11.21413533834585</v>
      </c>
      <c r="D17" s="31">
        <f t="shared" si="2"/>
        <v>-0.52613533834595039</v>
      </c>
      <c r="E17" s="31">
        <f t="shared" si="5"/>
        <v>0.52613533834595039</v>
      </c>
      <c r="F17" s="31">
        <f t="shared" si="6"/>
        <v>0.2768183942564077</v>
      </c>
      <c r="G17" s="31">
        <f t="shared" si="3"/>
        <v>4.922673450093145E-2</v>
      </c>
    </row>
    <row r="18" spans="1:7" x14ac:dyDescent="0.3">
      <c r="A18" s="28">
        <v>7</v>
      </c>
      <c r="B18" s="29">
        <v>9.391</v>
      </c>
      <c r="C18" s="30">
        <f t="shared" si="4"/>
        <v>11.239805263157882</v>
      </c>
      <c r="D18" s="31">
        <f t="shared" si="2"/>
        <v>-1.8488052631578817</v>
      </c>
      <c r="E18" s="31">
        <f t="shared" si="5"/>
        <v>1.8488052631578817</v>
      </c>
      <c r="F18" s="31">
        <f t="shared" si="6"/>
        <v>3.4180809010802844</v>
      </c>
      <c r="G18" s="31">
        <f t="shared" si="3"/>
        <v>0.19686990343497834</v>
      </c>
    </row>
    <row r="19" spans="1:7" x14ac:dyDescent="0.3">
      <c r="A19" s="28">
        <v>8</v>
      </c>
      <c r="B19" s="29">
        <v>10.325999999999899</v>
      </c>
      <c r="C19" s="30">
        <f t="shared" si="4"/>
        <v>11.265475187969912</v>
      </c>
      <c r="D19" s="31">
        <f t="shared" si="2"/>
        <v>-0.93947518797001273</v>
      </c>
      <c r="E19" s="31">
        <f t="shared" si="5"/>
        <v>0.93947518797001273</v>
      </c>
      <c r="F19" s="31">
        <f t="shared" si="6"/>
        <v>0.8826136288112908</v>
      </c>
      <c r="G19" s="31">
        <f t="shared" si="3"/>
        <v>9.0981521205696483E-2</v>
      </c>
    </row>
    <row r="20" spans="1:7" x14ac:dyDescent="0.3">
      <c r="A20" s="28">
        <v>9</v>
      </c>
      <c r="B20" s="29">
        <v>10.039</v>
      </c>
      <c r="C20" s="30">
        <f t="shared" si="4"/>
        <v>11.291145112781944</v>
      </c>
      <c r="D20" s="31">
        <f t="shared" si="2"/>
        <v>-1.2521451127819443</v>
      </c>
      <c r="E20" s="31">
        <f t="shared" si="5"/>
        <v>1.2521451127819443</v>
      </c>
      <c r="F20" s="31">
        <f t="shared" si="6"/>
        <v>1.567867383463708</v>
      </c>
      <c r="G20" s="31">
        <f t="shared" si="3"/>
        <v>0.12472807179818153</v>
      </c>
    </row>
    <row r="21" spans="1:7" x14ac:dyDescent="0.3">
      <c r="A21" s="28">
        <v>10</v>
      </c>
      <c r="B21" s="29">
        <v>10.180999999999999</v>
      </c>
      <c r="C21" s="30">
        <f t="shared" si="4"/>
        <v>11.316815037593974</v>
      </c>
      <c r="D21" s="31">
        <f t="shared" si="2"/>
        <v>-1.1358150375939751</v>
      </c>
      <c r="E21" s="31">
        <f t="shared" si="5"/>
        <v>1.1358150375939751</v>
      </c>
      <c r="F21" s="31">
        <f t="shared" si="6"/>
        <v>1.2900757996246031</v>
      </c>
      <c r="G21" s="31">
        <f t="shared" si="3"/>
        <v>0.11156222744268492</v>
      </c>
    </row>
    <row r="22" spans="1:7" x14ac:dyDescent="0.3">
      <c r="A22" s="28">
        <v>11</v>
      </c>
      <c r="B22" s="29">
        <v>10.602</v>
      </c>
      <c r="C22" s="30">
        <f t="shared" si="4"/>
        <v>11.342484962406006</v>
      </c>
      <c r="D22" s="31">
        <f t="shared" si="2"/>
        <v>-0.74048496240600592</v>
      </c>
      <c r="E22" s="31">
        <f t="shared" si="5"/>
        <v>0.74048496240600592</v>
      </c>
      <c r="F22" s="31">
        <f t="shared" si="6"/>
        <v>0.54831797954942396</v>
      </c>
      <c r="G22" s="31">
        <f t="shared" si="3"/>
        <v>6.9843893831919066E-2</v>
      </c>
    </row>
    <row r="23" spans="1:7" x14ac:dyDescent="0.3">
      <c r="A23" s="28">
        <v>12</v>
      </c>
      <c r="B23" s="29">
        <v>10.654</v>
      </c>
      <c r="C23" s="30">
        <f t="shared" si="4"/>
        <v>11.368154887218036</v>
      </c>
      <c r="D23" s="31">
        <f t="shared" si="2"/>
        <v>-0.71415488721803655</v>
      </c>
      <c r="E23" s="31">
        <f t="shared" si="5"/>
        <v>0.71415488721803655</v>
      </c>
      <c r="F23" s="31">
        <f t="shared" si="6"/>
        <v>0.51001720293740649</v>
      </c>
      <c r="G23" s="31">
        <f t="shared" si="3"/>
        <v>6.7031620726303406E-2</v>
      </c>
    </row>
    <row r="24" spans="1:7" x14ac:dyDescent="0.3">
      <c r="A24" s="28">
        <v>13</v>
      </c>
      <c r="B24" s="29">
        <v>11.599</v>
      </c>
      <c r="C24" s="30">
        <f t="shared" si="4"/>
        <v>11.393824812030068</v>
      </c>
      <c r="D24" s="31">
        <f t="shared" si="2"/>
        <v>0.20517518796993173</v>
      </c>
      <c r="E24" s="31">
        <f t="shared" si="5"/>
        <v>0.20517518796993173</v>
      </c>
      <c r="F24" s="31">
        <f t="shared" si="6"/>
        <v>4.2096857758496815E-2</v>
      </c>
      <c r="G24" s="31">
        <f t="shared" si="3"/>
        <v>1.7689041121642532E-2</v>
      </c>
    </row>
    <row r="25" spans="1:7" x14ac:dyDescent="0.3">
      <c r="A25" s="28">
        <v>14</v>
      </c>
      <c r="B25" s="29">
        <v>11.749000000000001</v>
      </c>
      <c r="C25" s="30">
        <f t="shared" si="4"/>
        <v>11.419494736842099</v>
      </c>
      <c r="D25" s="31">
        <f t="shared" si="2"/>
        <v>0.32950526315790185</v>
      </c>
      <c r="E25" s="31">
        <f t="shared" si="5"/>
        <v>0.32950526315790185</v>
      </c>
      <c r="F25" s="31">
        <f t="shared" si="6"/>
        <v>0.10857371844875816</v>
      </c>
      <c r="G25" s="31">
        <f t="shared" si="3"/>
        <v>2.804538796135006E-2</v>
      </c>
    </row>
    <row r="26" spans="1:7" x14ac:dyDescent="0.3">
      <c r="A26" s="28">
        <v>15</v>
      </c>
      <c r="B26" s="29">
        <v>12.087999999999999</v>
      </c>
      <c r="C26" s="30">
        <f t="shared" si="4"/>
        <v>11.445164661654131</v>
      </c>
      <c r="D26" s="31">
        <f t="shared" si="2"/>
        <v>0.64283533834586848</v>
      </c>
      <c r="E26" s="31">
        <f t="shared" si="5"/>
        <v>0.64283533834586848</v>
      </c>
      <c r="F26" s="31">
        <f t="shared" si="6"/>
        <v>0.41323727222624723</v>
      </c>
      <c r="G26" s="31">
        <f t="shared" si="3"/>
        <v>5.3179627593139357E-2</v>
      </c>
    </row>
    <row r="27" spans="1:7" x14ac:dyDescent="0.3">
      <c r="A27" s="28">
        <v>16</v>
      </c>
      <c r="B27" s="29">
        <v>12.045999999999999</v>
      </c>
      <c r="C27" s="30">
        <f t="shared" si="4"/>
        <v>11.470834586466161</v>
      </c>
      <c r="D27" s="31">
        <f t="shared" si="2"/>
        <v>0.57516541353383843</v>
      </c>
      <c r="E27" s="31">
        <f t="shared" si="5"/>
        <v>0.57516541353383843</v>
      </c>
      <c r="F27" s="31">
        <f t="shared" si="6"/>
        <v>0.33081525292555136</v>
      </c>
      <c r="G27" s="31">
        <f t="shared" si="3"/>
        <v>4.774741935363095E-2</v>
      </c>
    </row>
    <row r="28" spans="1:7" x14ac:dyDescent="0.3">
      <c r="A28" s="28">
        <v>17</v>
      </c>
      <c r="B28" s="29">
        <v>12.308</v>
      </c>
      <c r="C28" s="30">
        <f t="shared" si="4"/>
        <v>11.496504511278193</v>
      </c>
      <c r="D28" s="31">
        <f t="shared" si="2"/>
        <v>0.81149548872180688</v>
      </c>
      <c r="E28" s="31">
        <f t="shared" si="5"/>
        <v>0.81149548872180688</v>
      </c>
      <c r="F28" s="31">
        <f t="shared" si="6"/>
        <v>0.65852492821584419</v>
      </c>
      <c r="G28" s="31">
        <f t="shared" si="3"/>
        <v>6.5932360149643071E-2</v>
      </c>
    </row>
    <row r="29" spans="1:7" x14ac:dyDescent="0.3">
      <c r="A29" s="28">
        <v>18</v>
      </c>
      <c r="B29" s="29">
        <v>12.420999999999999</v>
      </c>
      <c r="C29" s="30">
        <f t="shared" si="4"/>
        <v>11.522174436090223</v>
      </c>
      <c r="D29" s="31">
        <f t="shared" si="2"/>
        <v>0.89882556390977619</v>
      </c>
      <c r="E29" s="31">
        <f t="shared" si="5"/>
        <v>0.89882556390977619</v>
      </c>
      <c r="F29" s="31">
        <f t="shared" si="6"/>
        <v>0.80788739433772716</v>
      </c>
      <c r="G29" s="31">
        <f t="shared" si="3"/>
        <v>7.2363381685031494E-2</v>
      </c>
    </row>
    <row r="30" spans="1:7" x14ac:dyDescent="0.3">
      <c r="A30" s="28">
        <v>19</v>
      </c>
      <c r="B30" s="29">
        <v>11.949</v>
      </c>
      <c r="C30" s="30">
        <f t="shared" si="4"/>
        <v>11.547844360902255</v>
      </c>
      <c r="D30" s="31">
        <f t="shared" si="2"/>
        <v>0.40115563909774465</v>
      </c>
      <c r="E30" s="31">
        <f t="shared" si="5"/>
        <v>0.40115563909774465</v>
      </c>
      <c r="F30" s="31">
        <f t="shared" si="6"/>
        <v>0.16092584677991995</v>
      </c>
      <c r="G30" s="31">
        <f t="shared" si="3"/>
        <v>3.3572318947003486E-2</v>
      </c>
    </row>
    <row r="31" spans="1:7" x14ac:dyDescent="0.3">
      <c r="A31" s="28">
        <v>20</v>
      </c>
      <c r="B31" s="29">
        <v>11.388999999999999</v>
      </c>
      <c r="C31" s="30">
        <f t="shared" si="4"/>
        <v>11.573514285714285</v>
      </c>
      <c r="D31" s="31">
        <f t="shared" si="2"/>
        <v>-0.18451428571428607</v>
      </c>
      <c r="E31" s="31">
        <f t="shared" si="5"/>
        <v>0.18451428571428607</v>
      </c>
      <c r="F31" s="31">
        <f t="shared" si="6"/>
        <v>3.4045521632653196E-2</v>
      </c>
      <c r="G31" s="31">
        <f t="shared" si="3"/>
        <v>1.6201096295924672E-2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15</v>
      </c>
      <c r="B76" s="2">
        <f>SUMPRODUCT(A12:A71,B12:B71)-(SUM(A12:A71)*SUM(B12:B71))/$E$2</f>
        <v>17.07050000000072</v>
      </c>
      <c r="C76" s="2"/>
      <c r="D76" s="2" t="s">
        <v>16</v>
      </c>
      <c r="E76" s="2">
        <f>SUMPRODUCT(A12:A71,A12:A71)-SUM(A12:A71)^2/E2</f>
        <v>665</v>
      </c>
      <c r="F76" s="2"/>
      <c r="G76" s="2" t="s">
        <v>17</v>
      </c>
      <c r="H76" s="2">
        <f>B76/E76</f>
        <v>2.5669924812031158E-2</v>
      </c>
      <c r="I76" s="2"/>
      <c r="J76" s="2" t="s">
        <v>18</v>
      </c>
      <c r="K76" s="2">
        <f>AVERAGE(B12:B71)-AVERAGE(A12:A71)*H76</f>
        <v>11.060115789473663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E87-89CF-4BA3-A980-FAE6BD138C31}">
  <dimension ref="A1:O77"/>
  <sheetViews>
    <sheetView topLeftCell="A4" workbookViewId="0">
      <selection activeCell="O6" sqref="O6"/>
    </sheetView>
  </sheetViews>
  <sheetFormatPr baseColWidth="10" defaultRowHeight="14.4" x14ac:dyDescent="0.3"/>
  <cols>
    <col min="1" max="14" width="8.88671875" customWidth="1"/>
    <col min="15" max="15" width="21.332031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0.15046071022556418</v>
      </c>
      <c r="I4" s="10" t="s">
        <v>6</v>
      </c>
      <c r="J4" s="11">
        <f>IF(E2="", "",100*AVERAGE(G12:G71))</f>
        <v>1.7564087403928459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0.31084135338345875</v>
      </c>
      <c r="I5" s="14" t="s">
        <v>8</v>
      </c>
      <c r="J5" s="15">
        <f>IF(E2="","",MAX(E12:E71))</f>
        <v>0.75924060150376249</v>
      </c>
      <c r="K5" s="2"/>
      <c r="L5" s="2"/>
      <c r="M5" s="2"/>
      <c r="N5" s="2"/>
      <c r="O5" s="16" t="s">
        <v>21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9</v>
      </c>
      <c r="B8" s="22">
        <f>IF(B7="","",($K$76+$H$76*B7))</f>
        <v>17.619663157894735</v>
      </c>
      <c r="C8" s="23">
        <f t="shared" ref="C8:M8" si="1">IF(C7="","",($K$76+$H$76*C7))</f>
        <v>17.607297744360903</v>
      </c>
      <c r="D8" s="23">
        <f t="shared" si="1"/>
        <v>17.594932330827067</v>
      </c>
      <c r="E8" s="23">
        <f t="shared" si="1"/>
        <v>17.582566917293232</v>
      </c>
      <c r="F8" s="23">
        <f t="shared" si="1"/>
        <v>17.570201503759396</v>
      </c>
      <c r="G8" s="23">
        <f t="shared" si="1"/>
        <v>17.557836090225564</v>
      </c>
      <c r="H8" s="23">
        <f t="shared" si="1"/>
        <v>17.545470676691728</v>
      </c>
      <c r="I8" s="23">
        <f t="shared" si="1"/>
        <v>17.533105263157893</v>
      </c>
      <c r="J8" s="23">
        <f t="shared" si="1"/>
        <v>17.520739849624061</v>
      </c>
      <c r="K8" s="23">
        <f t="shared" si="1"/>
        <v>17.508374436090225</v>
      </c>
      <c r="L8" s="23">
        <f t="shared" si="1"/>
        <v>17.49600902255639</v>
      </c>
      <c r="M8" s="23">
        <f t="shared" si="1"/>
        <v>17.483643609022558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10</v>
      </c>
      <c r="E10" s="25" t="s">
        <v>11</v>
      </c>
      <c r="F10" s="25" t="s">
        <v>10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12</v>
      </c>
      <c r="C11" s="27" t="s">
        <v>9</v>
      </c>
      <c r="D11" s="27" t="s">
        <v>11</v>
      </c>
      <c r="E11" s="27" t="s">
        <v>11</v>
      </c>
      <c r="F11" s="27" t="s">
        <v>13</v>
      </c>
      <c r="G11" s="27" t="s">
        <v>14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17.971</v>
      </c>
      <c r="C12" s="30">
        <f>IF(B12="","",IF(A12&gt;$E$2,"",IF($E$2="","",($K$76+A12*$H$76))))</f>
        <v>17.866971428571425</v>
      </c>
      <c r="D12" s="31">
        <f t="shared" ref="D12:D71" si="2">IF(A12="","",IF(B12="","",IF(C12="","",B12-C12)))</f>
        <v>0.10402857142857513</v>
      </c>
      <c r="E12" s="31">
        <f>IF(D12="","",ABS(D12))</f>
        <v>0.10402857142857513</v>
      </c>
      <c r="F12" s="31">
        <f>IF(E12="","",D12^2)</f>
        <v>1.0821943673470159E-2</v>
      </c>
      <c r="G12" s="31">
        <f t="shared" ref="G12:G71" si="3">IF(E12="","",E12/B12)</f>
        <v>5.7886913042443453E-3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17.975000000000001</v>
      </c>
      <c r="C13" s="30">
        <f t="shared" ref="C13:C71" si="4">IF(B13="","",IF(A13&gt;$E$2,"",IF($E$2="","",($K$76+A13*$H$76))))</f>
        <v>17.854606015037593</v>
      </c>
      <c r="D13" s="31">
        <f t="shared" si="2"/>
        <v>0.1203939849624085</v>
      </c>
      <c r="E13" s="31">
        <f t="shared" ref="E13:E71" si="5">IF(D13="","",ABS(D13))</f>
        <v>0.1203939849624085</v>
      </c>
      <c r="F13" s="31">
        <f t="shared" ref="F13:F71" si="6">IF(E13="","",D13^2)</f>
        <v>1.4494711615128643E-2</v>
      </c>
      <c r="G13" s="31">
        <f t="shared" si="3"/>
        <v>6.6978572997167451E-3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17.823</v>
      </c>
      <c r="C14" s="30">
        <f t="shared" si="4"/>
        <v>17.842240601503757</v>
      </c>
      <c r="D14" s="31">
        <f t="shared" si="2"/>
        <v>-1.9240601503756949E-2</v>
      </c>
      <c r="E14" s="31">
        <f t="shared" si="5"/>
        <v>1.9240601503756949E-2</v>
      </c>
      <c r="F14" s="31">
        <f t="shared" si="6"/>
        <v>3.7020074622637415E-4</v>
      </c>
      <c r="G14" s="31">
        <f t="shared" si="3"/>
        <v>1.0795377604082897E-3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17.736000000000001</v>
      </c>
      <c r="C15" s="30">
        <f t="shared" si="4"/>
        <v>17.829875187969922</v>
      </c>
      <c r="D15" s="31">
        <f t="shared" si="2"/>
        <v>-9.3875187969921114E-2</v>
      </c>
      <c r="E15" s="31">
        <f t="shared" si="5"/>
        <v>9.3875187969921114E-2</v>
      </c>
      <c r="F15" s="31">
        <f t="shared" si="6"/>
        <v>8.8125509163880216E-3</v>
      </c>
      <c r="G15" s="31">
        <f t="shared" si="3"/>
        <v>5.2929176798557232E-3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18.151</v>
      </c>
      <c r="C16" s="30">
        <f t="shared" si="4"/>
        <v>17.817509774436086</v>
      </c>
      <c r="D16" s="31">
        <f t="shared" si="2"/>
        <v>0.33349022556391361</v>
      </c>
      <c r="E16" s="31">
        <f t="shared" si="5"/>
        <v>0.33349022556391361</v>
      </c>
      <c r="F16" s="31">
        <f t="shared" si="6"/>
        <v>0.11121573054666999</v>
      </c>
      <c r="G16" s="31">
        <f t="shared" si="3"/>
        <v>1.8373104818682918E-2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17.364999999999998</v>
      </c>
      <c r="C17" s="30">
        <f t="shared" si="4"/>
        <v>17.805144360902254</v>
      </c>
      <c r="D17" s="31">
        <f t="shared" si="2"/>
        <v>-0.44014436090225573</v>
      </c>
      <c r="E17" s="31">
        <f t="shared" si="5"/>
        <v>0.44014436090225573</v>
      </c>
      <c r="F17" s="31">
        <f t="shared" si="6"/>
        <v>0.19372705843405513</v>
      </c>
      <c r="G17" s="31">
        <f t="shared" si="3"/>
        <v>2.5346637541160712E-2</v>
      </c>
    </row>
    <row r="18" spans="1:7" x14ac:dyDescent="0.3">
      <c r="A18" s="28">
        <v>7</v>
      </c>
      <c r="B18" s="29">
        <v>17.709</v>
      </c>
      <c r="C18" s="30">
        <f t="shared" si="4"/>
        <v>17.792778947368419</v>
      </c>
      <c r="D18" s="31">
        <f t="shared" si="2"/>
        <v>-8.3778947368418955E-2</v>
      </c>
      <c r="E18" s="31">
        <f t="shared" si="5"/>
        <v>8.3778947368418955E-2</v>
      </c>
      <c r="F18" s="31">
        <f t="shared" si="6"/>
        <v>7.0189120221603131E-3</v>
      </c>
      <c r="G18" s="31">
        <f t="shared" si="3"/>
        <v>4.7308683363498196E-3</v>
      </c>
    </row>
    <row r="19" spans="1:7" x14ac:dyDescent="0.3">
      <c r="A19" s="28">
        <v>8</v>
      </c>
      <c r="B19" s="29">
        <v>17.588999999999999</v>
      </c>
      <c r="C19" s="30">
        <f t="shared" si="4"/>
        <v>17.780413533834583</v>
      </c>
      <c r="D19" s="31">
        <f t="shared" si="2"/>
        <v>-0.19141353383458437</v>
      </c>
      <c r="E19" s="31">
        <f t="shared" si="5"/>
        <v>0.19141353383458437</v>
      </c>
      <c r="F19" s="31">
        <f t="shared" si="6"/>
        <v>3.6639140935043578E-2</v>
      </c>
      <c r="G19" s="31">
        <f t="shared" si="3"/>
        <v>1.0882570574483165E-2</v>
      </c>
    </row>
    <row r="20" spans="1:7" x14ac:dyDescent="0.3">
      <c r="A20" s="28">
        <v>9</v>
      </c>
      <c r="B20" s="29">
        <v>18.047999999999998</v>
      </c>
      <c r="C20" s="30">
        <f t="shared" si="4"/>
        <v>17.768048120300751</v>
      </c>
      <c r="D20" s="31">
        <f t="shared" si="2"/>
        <v>0.27995187969924729</v>
      </c>
      <c r="E20" s="31">
        <f t="shared" si="5"/>
        <v>0.27995187969924729</v>
      </c>
      <c r="F20" s="31">
        <f t="shared" si="6"/>
        <v>7.8373054947141821E-2</v>
      </c>
      <c r="G20" s="31">
        <f t="shared" si="3"/>
        <v>1.551151815709482E-2</v>
      </c>
    </row>
    <row r="21" spans="1:7" x14ac:dyDescent="0.3">
      <c r="A21" s="28">
        <v>10</v>
      </c>
      <c r="B21" s="29">
        <v>17.542999999999999</v>
      </c>
      <c r="C21" s="30">
        <f t="shared" si="4"/>
        <v>17.755682706766915</v>
      </c>
      <c r="D21" s="31">
        <f t="shared" si="2"/>
        <v>-0.21268270676691614</v>
      </c>
      <c r="E21" s="31">
        <f t="shared" si="5"/>
        <v>0.21268270676691614</v>
      </c>
      <c r="F21" s="31">
        <f t="shared" si="6"/>
        <v>4.5233933757702037E-2</v>
      </c>
      <c r="G21" s="31">
        <f t="shared" si="3"/>
        <v>1.2123508337622765E-2</v>
      </c>
    </row>
    <row r="22" spans="1:7" x14ac:dyDescent="0.3">
      <c r="A22" s="28">
        <v>11</v>
      </c>
      <c r="B22" s="29">
        <v>17.113</v>
      </c>
      <c r="C22" s="30">
        <f t="shared" si="4"/>
        <v>17.74331729323308</v>
      </c>
      <c r="D22" s="31">
        <f t="shared" si="2"/>
        <v>-0.63031729323308028</v>
      </c>
      <c r="E22" s="31">
        <f t="shared" si="5"/>
        <v>0.63031729323308028</v>
      </c>
      <c r="F22" s="31">
        <f t="shared" si="6"/>
        <v>0.39729989014867689</v>
      </c>
      <c r="G22" s="31">
        <f t="shared" si="3"/>
        <v>3.6832658986330875E-2</v>
      </c>
    </row>
    <row r="23" spans="1:7" x14ac:dyDescent="0.3">
      <c r="A23" s="28">
        <v>12</v>
      </c>
      <c r="B23" s="29">
        <v>17.562999999999999</v>
      </c>
      <c r="C23" s="30">
        <f t="shared" si="4"/>
        <v>17.730951879699248</v>
      </c>
      <c r="D23" s="31">
        <f t="shared" si="2"/>
        <v>-0.16795187969924896</v>
      </c>
      <c r="E23" s="31">
        <f t="shared" si="5"/>
        <v>0.16795187969924896</v>
      </c>
      <c r="F23" s="31">
        <f t="shared" si="6"/>
        <v>2.8207833894510995E-2</v>
      </c>
      <c r="G23" s="31">
        <f t="shared" si="3"/>
        <v>9.5628241017621692E-3</v>
      </c>
    </row>
    <row r="24" spans="1:7" x14ac:dyDescent="0.3">
      <c r="A24" s="28">
        <v>13</v>
      </c>
      <c r="B24" s="29">
        <v>17.693999999999999</v>
      </c>
      <c r="C24" s="30">
        <f t="shared" si="4"/>
        <v>17.718586466165412</v>
      </c>
      <c r="D24" s="31">
        <f t="shared" si="2"/>
        <v>-2.4586466165413157E-2</v>
      </c>
      <c r="E24" s="31">
        <f t="shared" si="5"/>
        <v>2.4586466165413157E-2</v>
      </c>
      <c r="F24" s="31">
        <f t="shared" si="6"/>
        <v>6.0449431850300589E-4</v>
      </c>
      <c r="G24" s="31">
        <f t="shared" si="3"/>
        <v>1.3895369145141381E-3</v>
      </c>
    </row>
    <row r="25" spans="1:7" x14ac:dyDescent="0.3">
      <c r="A25" s="28">
        <v>14</v>
      </c>
      <c r="B25" s="29">
        <v>18.369</v>
      </c>
      <c r="C25" s="30">
        <f t="shared" si="4"/>
        <v>17.706221052631577</v>
      </c>
      <c r="D25" s="31">
        <f t="shared" si="2"/>
        <v>0.66277894736842313</v>
      </c>
      <c r="E25" s="31">
        <f t="shared" si="5"/>
        <v>0.66277894736842313</v>
      </c>
      <c r="F25" s="31">
        <f t="shared" si="6"/>
        <v>0.43927593307479501</v>
      </c>
      <c r="G25" s="31">
        <f t="shared" si="3"/>
        <v>3.6081384254364586E-2</v>
      </c>
    </row>
    <row r="26" spans="1:7" x14ac:dyDescent="0.3">
      <c r="A26" s="28">
        <v>15</v>
      </c>
      <c r="B26" s="29">
        <v>17.966999999999999</v>
      </c>
      <c r="C26" s="30">
        <f t="shared" si="4"/>
        <v>17.693855639097741</v>
      </c>
      <c r="D26" s="31">
        <f t="shared" si="2"/>
        <v>0.27314436090225769</v>
      </c>
      <c r="E26" s="31">
        <f t="shared" si="5"/>
        <v>0.27314436090225769</v>
      </c>
      <c r="F26" s="31">
        <f t="shared" si="6"/>
        <v>7.4607841892702795E-2</v>
      </c>
      <c r="G26" s="31">
        <f t="shared" si="3"/>
        <v>1.5202558073259738E-2</v>
      </c>
    </row>
    <row r="27" spans="1:7" x14ac:dyDescent="0.3">
      <c r="A27" s="28">
        <v>16</v>
      </c>
      <c r="B27" s="29">
        <v>18.082999999999998</v>
      </c>
      <c r="C27" s="30">
        <f t="shared" si="4"/>
        <v>17.681490225563909</v>
      </c>
      <c r="D27" s="31">
        <f t="shared" si="2"/>
        <v>0.40150977443608937</v>
      </c>
      <c r="E27" s="31">
        <f t="shared" si="5"/>
        <v>0.40150977443608937</v>
      </c>
      <c r="F27" s="31">
        <f t="shared" si="6"/>
        <v>0.16121009896771937</v>
      </c>
      <c r="G27" s="31">
        <f t="shared" si="3"/>
        <v>2.2203714783835062E-2</v>
      </c>
    </row>
    <row r="28" spans="1:7" x14ac:dyDescent="0.3">
      <c r="A28" s="28">
        <v>17</v>
      </c>
      <c r="B28" s="29">
        <v>17.843</v>
      </c>
      <c r="C28" s="30">
        <f t="shared" si="4"/>
        <v>17.669124812030073</v>
      </c>
      <c r="D28" s="31">
        <f t="shared" si="2"/>
        <v>0.17387518796992651</v>
      </c>
      <c r="E28" s="31">
        <f t="shared" si="5"/>
        <v>0.17387518796992651</v>
      </c>
      <c r="F28" s="31">
        <f t="shared" si="6"/>
        <v>3.0232580991577277E-2</v>
      </c>
      <c r="G28" s="31">
        <f t="shared" si="3"/>
        <v>9.7447283511700108E-3</v>
      </c>
    </row>
    <row r="29" spans="1:7" x14ac:dyDescent="0.3">
      <c r="A29" s="28">
        <v>18</v>
      </c>
      <c r="B29" s="29">
        <v>18.416</v>
      </c>
      <c r="C29" s="30">
        <f t="shared" si="4"/>
        <v>17.656759398496238</v>
      </c>
      <c r="D29" s="31">
        <f t="shared" si="2"/>
        <v>0.75924060150376249</v>
      </c>
      <c r="E29" s="31">
        <f t="shared" si="5"/>
        <v>0.75924060150376249</v>
      </c>
      <c r="F29" s="31">
        <f t="shared" si="6"/>
        <v>0.57644629097179512</v>
      </c>
      <c r="G29" s="31">
        <f t="shared" si="3"/>
        <v>4.1227226406590059E-2</v>
      </c>
    </row>
    <row r="30" spans="1:7" x14ac:dyDescent="0.3">
      <c r="A30" s="28">
        <v>19</v>
      </c>
      <c r="B30" s="29">
        <v>17.123000000000001</v>
      </c>
      <c r="C30" s="30">
        <f t="shared" si="4"/>
        <v>17.644393984962406</v>
      </c>
      <c r="D30" s="31">
        <f t="shared" si="2"/>
        <v>-0.52139398496240474</v>
      </c>
      <c r="E30" s="31">
        <f t="shared" si="5"/>
        <v>0.52139398496240474</v>
      </c>
      <c r="F30" s="31">
        <f t="shared" si="6"/>
        <v>0.27185168755497635</v>
      </c>
      <c r="G30" s="31">
        <f t="shared" si="3"/>
        <v>3.0449920280465146E-2</v>
      </c>
    </row>
    <row r="31" spans="1:7" x14ac:dyDescent="0.3">
      <c r="A31" s="28">
        <v>20</v>
      </c>
      <c r="B31" s="29">
        <v>16.908999999999999</v>
      </c>
      <c r="C31" s="30">
        <f t="shared" si="4"/>
        <v>17.63202857142857</v>
      </c>
      <c r="D31" s="31">
        <f t="shared" si="2"/>
        <v>-0.72302857142857135</v>
      </c>
      <c r="E31" s="31">
        <f t="shared" si="5"/>
        <v>0.72302857142857135</v>
      </c>
      <c r="F31" s="31">
        <f t="shared" si="6"/>
        <v>0.52277031510204075</v>
      </c>
      <c r="G31" s="31">
        <f t="shared" si="3"/>
        <v>4.2759984116658073E-2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15</v>
      </c>
      <c r="B76" s="2">
        <f>SUMPRODUCT(A12:A71,B12:B71)-(SUM(A12:A71)*SUM(B12:B71))/$E$2</f>
        <v>-8.2229999999999563</v>
      </c>
      <c r="C76" s="2"/>
      <c r="D76" s="2" t="s">
        <v>16</v>
      </c>
      <c r="E76" s="2">
        <f>SUMPRODUCT(A12:A71,A12:A71)-SUM(A12:A71)^2/E2</f>
        <v>665</v>
      </c>
      <c r="F76" s="2"/>
      <c r="G76" s="2" t="s">
        <v>17</v>
      </c>
      <c r="H76" s="2">
        <f>B76/E76</f>
        <v>-1.236541353383452E-2</v>
      </c>
      <c r="I76" s="2"/>
      <c r="J76" s="2" t="s">
        <v>18</v>
      </c>
      <c r="K76" s="2">
        <f>AVERAGE(B12:B71)-AVERAGE(A12:A71)*H76</f>
        <v>17.879336842105261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3C7B-62A1-40D1-BC8A-1102726751A1}">
  <dimension ref="A1:O77"/>
  <sheetViews>
    <sheetView topLeftCell="A4" workbookViewId="0">
      <selection activeCell="O6" sqref="O6"/>
    </sheetView>
  </sheetViews>
  <sheetFormatPr baseColWidth="10" defaultRowHeight="14.4" x14ac:dyDescent="0.3"/>
  <cols>
    <col min="1" max="14" width="8.88671875" customWidth="1"/>
    <col min="15" max="15" width="27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7.1982500223308579</v>
      </c>
      <c r="I4" s="10" t="s">
        <v>6</v>
      </c>
      <c r="J4" s="11">
        <f>IF(E2="", "",100*AVERAGE(G12:G71))</f>
        <v>11.14564694525277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2.3640551127819607</v>
      </c>
      <c r="I5" s="14" t="s">
        <v>8</v>
      </c>
      <c r="J5" s="15">
        <f>IF(E2="","",MAX(E12:E71))</f>
        <v>4.9002578947368569</v>
      </c>
      <c r="K5" s="2"/>
      <c r="L5" s="2"/>
      <c r="M5" s="2"/>
      <c r="N5" s="2"/>
      <c r="O5" s="16" t="s">
        <v>22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9</v>
      </c>
      <c r="B8" s="22">
        <f>IF(B7="","",($K$76+$H$76*B7))</f>
        <v>26.553373684210545</v>
      </c>
      <c r="C8" s="23">
        <f t="shared" ref="C8:M8" si="1">IF(C7="","",($K$76+$H$76*C7))</f>
        <v>26.919275939849644</v>
      </c>
      <c r="D8" s="23">
        <f t="shared" si="1"/>
        <v>27.285178195488747</v>
      </c>
      <c r="E8" s="23">
        <f t="shared" si="1"/>
        <v>27.651080451127847</v>
      </c>
      <c r="F8" s="23">
        <f t="shared" si="1"/>
        <v>28.016982706766946</v>
      </c>
      <c r="G8" s="23">
        <f t="shared" si="1"/>
        <v>28.382884962406045</v>
      </c>
      <c r="H8" s="23">
        <f t="shared" si="1"/>
        <v>28.748787218045145</v>
      </c>
      <c r="I8" s="23">
        <f t="shared" si="1"/>
        <v>29.114689473684244</v>
      </c>
      <c r="J8" s="23">
        <f t="shared" si="1"/>
        <v>29.480591729323347</v>
      </c>
      <c r="K8" s="23">
        <f t="shared" si="1"/>
        <v>29.846493984962446</v>
      </c>
      <c r="L8" s="23">
        <f t="shared" si="1"/>
        <v>30.212396240601549</v>
      </c>
      <c r="M8" s="23">
        <f t="shared" si="1"/>
        <v>30.578298496240649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10</v>
      </c>
      <c r="E10" s="25" t="s">
        <v>11</v>
      </c>
      <c r="F10" s="25" t="s">
        <v>10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12</v>
      </c>
      <c r="C11" s="27" t="s">
        <v>9</v>
      </c>
      <c r="D11" s="27" t="s">
        <v>11</v>
      </c>
      <c r="E11" s="27" t="s">
        <v>11</v>
      </c>
      <c r="F11" s="27" t="s">
        <v>13</v>
      </c>
      <c r="G11" s="27" t="s">
        <v>14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15.9279999999999</v>
      </c>
      <c r="C12" s="30">
        <f>IF(B12="","",IF(A12&gt;$E$2,"",IF($E$2="","",($K$76+A12*$H$76))))</f>
        <v>19.235328571428539</v>
      </c>
      <c r="D12" s="31">
        <f t="shared" ref="D12:D71" si="2">IF(A12="","",IF(B12="","",IF(C12="","",B12-C12)))</f>
        <v>-3.3073285714286396</v>
      </c>
      <c r="E12" s="31">
        <f>IF(D12="","",ABS(D12))</f>
        <v>3.3073285714286396</v>
      </c>
      <c r="F12" s="31">
        <f>IF(E12="","",D12^2)</f>
        <v>10.938422279388206</v>
      </c>
      <c r="G12" s="31">
        <f t="shared" ref="G12:G71" si="3">IF(E12="","",E12/B12)</f>
        <v>0.20764242663414492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15.444000000000001</v>
      </c>
      <c r="C13" s="30">
        <f t="shared" ref="C13:C71" si="4">IF(B13="","",IF(A13&gt;$E$2,"",IF($E$2="","",($K$76+A13*$H$76))))</f>
        <v>19.601230827067639</v>
      </c>
      <c r="D13" s="31">
        <f t="shared" si="2"/>
        <v>-4.1572308270676377</v>
      </c>
      <c r="E13" s="31">
        <f t="shared" ref="E13:E71" si="5">IF(D13="","",ABS(D13))</f>
        <v>4.1572308270676377</v>
      </c>
      <c r="F13" s="31">
        <f t="shared" ref="F13:F71" si="6">IF(E13="","",D13^2)</f>
        <v>17.282568149521474</v>
      </c>
      <c r="G13" s="31">
        <f t="shared" si="3"/>
        <v>0.26918096523359475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22.710999999999999</v>
      </c>
      <c r="C14" s="30">
        <f t="shared" si="4"/>
        <v>19.967133082706741</v>
      </c>
      <c r="D14" s="31">
        <f t="shared" si="2"/>
        <v>2.743866917293257</v>
      </c>
      <c r="E14" s="31">
        <f t="shared" si="5"/>
        <v>2.743866917293257</v>
      </c>
      <c r="F14" s="31">
        <f t="shared" si="6"/>
        <v>7.5288056598164017</v>
      </c>
      <c r="G14" s="31">
        <f t="shared" si="3"/>
        <v>0.12081664908164577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17.393999999999998</v>
      </c>
      <c r="C15" s="30">
        <f t="shared" si="4"/>
        <v>20.333035338345841</v>
      </c>
      <c r="D15" s="31">
        <f t="shared" si="2"/>
        <v>-2.9390353383458425</v>
      </c>
      <c r="E15" s="31">
        <f t="shared" si="5"/>
        <v>2.9390353383458425</v>
      </c>
      <c r="F15" s="31">
        <f t="shared" si="6"/>
        <v>8.6379287200456609</v>
      </c>
      <c r="G15" s="31">
        <f t="shared" si="3"/>
        <v>0.16896834186189735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21.82</v>
      </c>
      <c r="C16" s="30">
        <f t="shared" si="4"/>
        <v>20.69893759398494</v>
      </c>
      <c r="D16" s="31">
        <f t="shared" si="2"/>
        <v>1.12106240601506</v>
      </c>
      <c r="E16" s="31">
        <f t="shared" si="5"/>
        <v>1.12106240601506</v>
      </c>
      <c r="F16" s="31">
        <f t="shared" si="6"/>
        <v>1.2567809181802754</v>
      </c>
      <c r="G16" s="31">
        <f t="shared" si="3"/>
        <v>5.1377745463568283E-2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20.99</v>
      </c>
      <c r="C17" s="30">
        <f t="shared" si="4"/>
        <v>21.06483984962404</v>
      </c>
      <c r="D17" s="31">
        <f t="shared" si="2"/>
        <v>-7.4839849624041221E-2</v>
      </c>
      <c r="E17" s="31">
        <f t="shared" si="5"/>
        <v>7.4839849624041221E-2</v>
      </c>
      <c r="F17" s="31">
        <f t="shared" si="6"/>
        <v>5.6010030917491033E-3</v>
      </c>
      <c r="G17" s="31">
        <f t="shared" si="3"/>
        <v>3.565500220297343E-3</v>
      </c>
    </row>
    <row r="18" spans="1:7" x14ac:dyDescent="0.3">
      <c r="A18" s="28">
        <v>7</v>
      </c>
      <c r="B18" s="29">
        <v>26.331</v>
      </c>
      <c r="C18" s="30">
        <f t="shared" si="4"/>
        <v>21.430742105263143</v>
      </c>
      <c r="D18" s="31">
        <f t="shared" si="2"/>
        <v>4.9002578947368569</v>
      </c>
      <c r="E18" s="31">
        <f t="shared" si="5"/>
        <v>4.9002578947368569</v>
      </c>
      <c r="F18" s="31">
        <f t="shared" si="6"/>
        <v>24.012527434930892</v>
      </c>
      <c r="G18" s="31">
        <f t="shared" si="3"/>
        <v>0.18610223290937894</v>
      </c>
    </row>
    <row r="19" spans="1:7" x14ac:dyDescent="0.3">
      <c r="A19" s="28">
        <v>8</v>
      </c>
      <c r="B19" s="29">
        <v>17.530999999999999</v>
      </c>
      <c r="C19" s="30">
        <f t="shared" si="4"/>
        <v>21.796644360902242</v>
      </c>
      <c r="D19" s="31">
        <f t="shared" si="2"/>
        <v>-4.2656443609022432</v>
      </c>
      <c r="E19" s="31">
        <f t="shared" si="5"/>
        <v>4.2656443609022432</v>
      </c>
      <c r="F19" s="31">
        <f t="shared" si="6"/>
        <v>18.195721813697105</v>
      </c>
      <c r="G19" s="31">
        <f t="shared" si="3"/>
        <v>0.24332008219167436</v>
      </c>
    </row>
    <row r="20" spans="1:7" x14ac:dyDescent="0.3">
      <c r="A20" s="28">
        <v>9</v>
      </c>
      <c r="B20" s="29">
        <v>24.238</v>
      </c>
      <c r="C20" s="30">
        <f t="shared" si="4"/>
        <v>22.162546616541341</v>
      </c>
      <c r="D20" s="31">
        <f t="shared" si="2"/>
        <v>2.0754533834586582</v>
      </c>
      <c r="E20" s="31">
        <f t="shared" si="5"/>
        <v>2.0754533834586582</v>
      </c>
      <c r="F20" s="31">
        <f t="shared" si="6"/>
        <v>4.3075067469099917</v>
      </c>
      <c r="G20" s="31">
        <f t="shared" si="3"/>
        <v>8.5628079192122217E-2</v>
      </c>
    </row>
    <row r="21" spans="1:7" x14ac:dyDescent="0.3">
      <c r="A21" s="28">
        <v>10</v>
      </c>
      <c r="B21" s="29">
        <v>24.463000000000001</v>
      </c>
      <c r="C21" s="30">
        <f t="shared" si="4"/>
        <v>22.528448872180441</v>
      </c>
      <c r="D21" s="31">
        <f t="shared" si="2"/>
        <v>1.9345511278195602</v>
      </c>
      <c r="E21" s="31">
        <f t="shared" si="5"/>
        <v>1.9345511278195602</v>
      </c>
      <c r="F21" s="31">
        <f t="shared" si="6"/>
        <v>3.7424880661479323</v>
      </c>
      <c r="G21" s="31">
        <f t="shared" si="3"/>
        <v>7.9080698516925979E-2</v>
      </c>
    </row>
    <row r="22" spans="1:7" x14ac:dyDescent="0.3">
      <c r="A22" s="28">
        <v>11</v>
      </c>
      <c r="B22" s="29">
        <v>25.445</v>
      </c>
      <c r="C22" s="30">
        <f t="shared" si="4"/>
        <v>22.89435112781954</v>
      </c>
      <c r="D22" s="31">
        <f t="shared" si="2"/>
        <v>2.5506488721804601</v>
      </c>
      <c r="E22" s="31">
        <f t="shared" si="5"/>
        <v>2.5506488721804601</v>
      </c>
      <c r="F22" s="31">
        <f t="shared" si="6"/>
        <v>6.505809669155453</v>
      </c>
      <c r="G22" s="31">
        <f t="shared" si="3"/>
        <v>0.10024165345570682</v>
      </c>
    </row>
    <row r="23" spans="1:7" x14ac:dyDescent="0.3">
      <c r="A23" s="28">
        <v>12</v>
      </c>
      <c r="B23" s="29">
        <v>25.776</v>
      </c>
      <c r="C23" s="30">
        <f t="shared" si="4"/>
        <v>23.260253383458643</v>
      </c>
      <c r="D23" s="31">
        <f t="shared" si="2"/>
        <v>2.5157466165413567</v>
      </c>
      <c r="E23" s="31">
        <f t="shared" si="5"/>
        <v>2.5157466165413567</v>
      </c>
      <c r="F23" s="31">
        <f t="shared" si="6"/>
        <v>6.3289810386392835</v>
      </c>
      <c r="G23" s="31">
        <f t="shared" si="3"/>
        <v>9.7600349803745989E-2</v>
      </c>
    </row>
    <row r="24" spans="1:7" x14ac:dyDescent="0.3">
      <c r="A24" s="28">
        <v>13</v>
      </c>
      <c r="B24" s="29">
        <v>25.37</v>
      </c>
      <c r="C24" s="30">
        <f t="shared" si="4"/>
        <v>23.626155639097743</v>
      </c>
      <c r="D24" s="31">
        <f t="shared" si="2"/>
        <v>1.7438443609022585</v>
      </c>
      <c r="E24" s="31">
        <f t="shared" si="5"/>
        <v>1.7438443609022585</v>
      </c>
      <c r="F24" s="31">
        <f t="shared" si="6"/>
        <v>3.0409931550506064</v>
      </c>
      <c r="G24" s="31">
        <f t="shared" si="3"/>
        <v>6.8736474611835172E-2</v>
      </c>
    </row>
    <row r="25" spans="1:7" x14ac:dyDescent="0.3">
      <c r="A25" s="28">
        <v>14</v>
      </c>
      <c r="B25" s="29">
        <v>25.259</v>
      </c>
      <c r="C25" s="30">
        <f t="shared" si="4"/>
        <v>23.992057894736842</v>
      </c>
      <c r="D25" s="31">
        <f t="shared" si="2"/>
        <v>1.2669421052631584</v>
      </c>
      <c r="E25" s="31">
        <f t="shared" si="5"/>
        <v>1.2669421052631584</v>
      </c>
      <c r="F25" s="31">
        <f t="shared" si="6"/>
        <v>1.6051422980886441</v>
      </c>
      <c r="G25" s="31">
        <f t="shared" si="3"/>
        <v>5.0158046845209962E-2</v>
      </c>
    </row>
    <row r="26" spans="1:7" x14ac:dyDescent="0.3">
      <c r="A26" s="28">
        <v>15</v>
      </c>
      <c r="B26" s="29">
        <v>25.748000000000001</v>
      </c>
      <c r="C26" s="30">
        <f t="shared" si="4"/>
        <v>24.357960150375945</v>
      </c>
      <c r="D26" s="31">
        <f t="shared" si="2"/>
        <v>1.3900398496240562</v>
      </c>
      <c r="E26" s="31">
        <f t="shared" si="5"/>
        <v>1.3900398496240562</v>
      </c>
      <c r="F26" s="31">
        <f t="shared" si="6"/>
        <v>1.9322107835428688</v>
      </c>
      <c r="G26" s="31">
        <f t="shared" si="3"/>
        <v>5.398632319496878E-2</v>
      </c>
    </row>
    <row r="27" spans="1:7" x14ac:dyDescent="0.3">
      <c r="A27" s="28">
        <v>16</v>
      </c>
      <c r="B27" s="29">
        <v>26.122</v>
      </c>
      <c r="C27" s="30">
        <f t="shared" si="4"/>
        <v>24.723862406015044</v>
      </c>
      <c r="D27" s="31">
        <f t="shared" si="2"/>
        <v>1.3981375939849556</v>
      </c>
      <c r="E27" s="31">
        <f t="shared" si="5"/>
        <v>1.3981375939849556</v>
      </c>
      <c r="F27" s="31">
        <f t="shared" si="6"/>
        <v>1.9547887317140407</v>
      </c>
      <c r="G27" s="31">
        <f t="shared" si="3"/>
        <v>5.3523374702739289E-2</v>
      </c>
    </row>
    <row r="28" spans="1:7" x14ac:dyDescent="0.3">
      <c r="A28" s="28">
        <v>17</v>
      </c>
      <c r="B28" s="29">
        <v>24.965</v>
      </c>
      <c r="C28" s="30">
        <f t="shared" si="4"/>
        <v>25.089764661654144</v>
      </c>
      <c r="D28" s="31">
        <f t="shared" si="2"/>
        <v>-0.12476466165414379</v>
      </c>
      <c r="E28" s="31">
        <f t="shared" si="5"/>
        <v>0.12476466165414379</v>
      </c>
      <c r="F28" s="31">
        <f t="shared" si="6"/>
        <v>1.5566220797672978E-2</v>
      </c>
      <c r="G28" s="31">
        <f t="shared" si="3"/>
        <v>4.9975830824812257E-3</v>
      </c>
    </row>
    <row r="29" spans="1:7" x14ac:dyDescent="0.3">
      <c r="A29" s="28">
        <v>18</v>
      </c>
      <c r="B29" s="29">
        <v>23.355</v>
      </c>
      <c r="C29" s="30">
        <f t="shared" si="4"/>
        <v>25.455666917293243</v>
      </c>
      <c r="D29" s="31">
        <f t="shared" si="2"/>
        <v>-2.1006669172932426</v>
      </c>
      <c r="E29" s="31">
        <f t="shared" si="5"/>
        <v>2.1006669172932426</v>
      </c>
      <c r="F29" s="31">
        <f t="shared" si="6"/>
        <v>4.4128014974102951</v>
      </c>
      <c r="G29" s="31">
        <f t="shared" si="3"/>
        <v>8.9945061755223404E-2</v>
      </c>
    </row>
    <row r="30" spans="1:7" x14ac:dyDescent="0.3">
      <c r="A30" s="28">
        <v>19</v>
      </c>
      <c r="B30" s="29">
        <v>22.553000000000001</v>
      </c>
      <c r="C30" s="30">
        <f t="shared" si="4"/>
        <v>25.821569172932342</v>
      </c>
      <c r="D30" s="31">
        <f t="shared" si="2"/>
        <v>-3.2685691729323416</v>
      </c>
      <c r="E30" s="31">
        <f t="shared" si="5"/>
        <v>3.2685691729323416</v>
      </c>
      <c r="F30" s="31">
        <f t="shared" si="6"/>
        <v>10.683544438243612</v>
      </c>
      <c r="G30" s="31">
        <f t="shared" si="3"/>
        <v>0.14492835422925293</v>
      </c>
    </row>
    <row r="31" spans="1:7" x14ac:dyDescent="0.3">
      <c r="A31" s="28">
        <v>20</v>
      </c>
      <c r="B31" s="29">
        <v>22.785</v>
      </c>
      <c r="C31" s="30">
        <f t="shared" si="4"/>
        <v>26.187471428571445</v>
      </c>
      <c r="D31" s="31">
        <f t="shared" si="2"/>
        <v>-3.4024714285714452</v>
      </c>
      <c r="E31" s="31">
        <f t="shared" si="5"/>
        <v>3.4024714285714452</v>
      </c>
      <c r="F31" s="31">
        <f t="shared" si="6"/>
        <v>11.576811822245011</v>
      </c>
      <c r="G31" s="31">
        <f t="shared" si="3"/>
        <v>0.14932944606414067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15</v>
      </c>
      <c r="B76" s="2">
        <f>SUMPRODUCT(A12:A71,B12:B71)-(SUM(A12:A71)*SUM(B12:B71))/$E$2</f>
        <v>243.32500000000164</v>
      </c>
      <c r="C76" s="2"/>
      <c r="D76" s="2" t="s">
        <v>16</v>
      </c>
      <c r="E76" s="2">
        <f>SUMPRODUCT(A12:A71,A12:A71)-SUM(A12:A71)^2/E2</f>
        <v>665</v>
      </c>
      <c r="F76" s="2"/>
      <c r="G76" s="2" t="s">
        <v>17</v>
      </c>
      <c r="H76" s="2">
        <f>B76/E76</f>
        <v>0.36590225563910023</v>
      </c>
      <c r="I76" s="2"/>
      <c r="J76" s="2" t="s">
        <v>18</v>
      </c>
      <c r="K76" s="2">
        <f>AVERAGE(B12:B71)-AVERAGE(A12:A71)*H76</f>
        <v>18.86942631578944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450D-208F-45CA-BBFA-ACE0CB68A7A3}">
  <dimension ref="A1:O77"/>
  <sheetViews>
    <sheetView tabSelected="1" topLeftCell="A4" workbookViewId="0">
      <selection activeCell="O6" sqref="O6"/>
    </sheetView>
  </sheetViews>
  <sheetFormatPr baseColWidth="10" defaultRowHeight="14.4" x14ac:dyDescent="0.3"/>
  <cols>
    <col min="1" max="14" width="8.88671875" customWidth="1"/>
    <col min="15" max="15" width="22.6640625" bestFit="1" customWidth="1"/>
    <col min="16" max="270" width="8.88671875" customWidth="1"/>
    <col min="271" max="271" width="21.33203125" bestFit="1" customWidth="1"/>
    <col min="272" max="526" width="8.88671875" customWidth="1"/>
    <col min="527" max="527" width="21.33203125" bestFit="1" customWidth="1"/>
    <col min="528" max="782" width="8.88671875" customWidth="1"/>
    <col min="783" max="783" width="21.33203125" bestFit="1" customWidth="1"/>
    <col min="784" max="1038" width="8.88671875" customWidth="1"/>
    <col min="1039" max="1039" width="21.33203125" bestFit="1" customWidth="1"/>
    <col min="1040" max="1294" width="8.88671875" customWidth="1"/>
    <col min="1295" max="1295" width="21.33203125" bestFit="1" customWidth="1"/>
    <col min="1296" max="1550" width="8.88671875" customWidth="1"/>
    <col min="1551" max="1551" width="21.33203125" bestFit="1" customWidth="1"/>
    <col min="1552" max="1806" width="8.88671875" customWidth="1"/>
    <col min="1807" max="1807" width="21.33203125" bestFit="1" customWidth="1"/>
    <col min="1808" max="2062" width="8.88671875" customWidth="1"/>
    <col min="2063" max="2063" width="21.33203125" bestFit="1" customWidth="1"/>
    <col min="2064" max="2318" width="8.88671875" customWidth="1"/>
    <col min="2319" max="2319" width="21.33203125" bestFit="1" customWidth="1"/>
    <col min="2320" max="2574" width="8.88671875" customWidth="1"/>
    <col min="2575" max="2575" width="21.33203125" bestFit="1" customWidth="1"/>
    <col min="2576" max="2830" width="8.88671875" customWidth="1"/>
    <col min="2831" max="2831" width="21.33203125" bestFit="1" customWidth="1"/>
    <col min="2832" max="3086" width="8.88671875" customWidth="1"/>
    <col min="3087" max="3087" width="21.33203125" bestFit="1" customWidth="1"/>
    <col min="3088" max="3342" width="8.88671875" customWidth="1"/>
    <col min="3343" max="3343" width="21.33203125" bestFit="1" customWidth="1"/>
    <col min="3344" max="3598" width="8.88671875" customWidth="1"/>
    <col min="3599" max="3599" width="21.33203125" bestFit="1" customWidth="1"/>
    <col min="3600" max="3854" width="8.88671875" customWidth="1"/>
    <col min="3855" max="3855" width="21.33203125" bestFit="1" customWidth="1"/>
    <col min="3856" max="4110" width="8.88671875" customWidth="1"/>
    <col min="4111" max="4111" width="21.33203125" bestFit="1" customWidth="1"/>
    <col min="4112" max="4366" width="8.88671875" customWidth="1"/>
    <col min="4367" max="4367" width="21.33203125" bestFit="1" customWidth="1"/>
    <col min="4368" max="4622" width="8.88671875" customWidth="1"/>
    <col min="4623" max="4623" width="21.33203125" bestFit="1" customWidth="1"/>
    <col min="4624" max="4878" width="8.88671875" customWidth="1"/>
    <col min="4879" max="4879" width="21.33203125" bestFit="1" customWidth="1"/>
    <col min="4880" max="5134" width="8.88671875" customWidth="1"/>
    <col min="5135" max="5135" width="21.33203125" bestFit="1" customWidth="1"/>
    <col min="5136" max="5390" width="8.88671875" customWidth="1"/>
    <col min="5391" max="5391" width="21.33203125" bestFit="1" customWidth="1"/>
    <col min="5392" max="5646" width="8.88671875" customWidth="1"/>
    <col min="5647" max="5647" width="21.33203125" bestFit="1" customWidth="1"/>
    <col min="5648" max="5902" width="8.88671875" customWidth="1"/>
    <col min="5903" max="5903" width="21.33203125" bestFit="1" customWidth="1"/>
    <col min="5904" max="6158" width="8.88671875" customWidth="1"/>
    <col min="6159" max="6159" width="21.33203125" bestFit="1" customWidth="1"/>
    <col min="6160" max="6414" width="8.88671875" customWidth="1"/>
    <col min="6415" max="6415" width="21.33203125" bestFit="1" customWidth="1"/>
    <col min="6416" max="6670" width="8.88671875" customWidth="1"/>
    <col min="6671" max="6671" width="21.33203125" bestFit="1" customWidth="1"/>
    <col min="6672" max="6926" width="8.88671875" customWidth="1"/>
    <col min="6927" max="6927" width="21.33203125" bestFit="1" customWidth="1"/>
    <col min="6928" max="7182" width="8.88671875" customWidth="1"/>
    <col min="7183" max="7183" width="21.33203125" bestFit="1" customWidth="1"/>
    <col min="7184" max="7438" width="8.88671875" customWidth="1"/>
    <col min="7439" max="7439" width="21.33203125" bestFit="1" customWidth="1"/>
    <col min="7440" max="7694" width="8.88671875" customWidth="1"/>
    <col min="7695" max="7695" width="21.33203125" bestFit="1" customWidth="1"/>
    <col min="7696" max="7950" width="8.88671875" customWidth="1"/>
    <col min="7951" max="7951" width="21.33203125" bestFit="1" customWidth="1"/>
    <col min="7952" max="8206" width="8.88671875" customWidth="1"/>
    <col min="8207" max="8207" width="21.33203125" bestFit="1" customWidth="1"/>
    <col min="8208" max="8462" width="8.88671875" customWidth="1"/>
    <col min="8463" max="8463" width="21.33203125" bestFit="1" customWidth="1"/>
    <col min="8464" max="8718" width="8.88671875" customWidth="1"/>
    <col min="8719" max="8719" width="21.33203125" bestFit="1" customWidth="1"/>
    <col min="8720" max="8974" width="8.88671875" customWidth="1"/>
    <col min="8975" max="8975" width="21.33203125" bestFit="1" customWidth="1"/>
    <col min="8976" max="9230" width="8.88671875" customWidth="1"/>
    <col min="9231" max="9231" width="21.33203125" bestFit="1" customWidth="1"/>
    <col min="9232" max="9486" width="8.88671875" customWidth="1"/>
    <col min="9487" max="9487" width="21.33203125" bestFit="1" customWidth="1"/>
    <col min="9488" max="9742" width="8.88671875" customWidth="1"/>
    <col min="9743" max="9743" width="21.33203125" bestFit="1" customWidth="1"/>
    <col min="9744" max="9998" width="8.88671875" customWidth="1"/>
    <col min="9999" max="9999" width="21.33203125" bestFit="1" customWidth="1"/>
    <col min="10000" max="10254" width="8.88671875" customWidth="1"/>
    <col min="10255" max="10255" width="21.33203125" bestFit="1" customWidth="1"/>
    <col min="10256" max="10510" width="8.88671875" customWidth="1"/>
    <col min="10511" max="10511" width="21.33203125" bestFit="1" customWidth="1"/>
    <col min="10512" max="10766" width="8.88671875" customWidth="1"/>
    <col min="10767" max="10767" width="21.33203125" bestFit="1" customWidth="1"/>
    <col min="10768" max="11022" width="8.88671875" customWidth="1"/>
    <col min="11023" max="11023" width="21.33203125" bestFit="1" customWidth="1"/>
    <col min="11024" max="11278" width="8.88671875" customWidth="1"/>
    <col min="11279" max="11279" width="21.33203125" bestFit="1" customWidth="1"/>
    <col min="11280" max="11534" width="8.88671875" customWidth="1"/>
    <col min="11535" max="11535" width="21.33203125" bestFit="1" customWidth="1"/>
    <col min="11536" max="11790" width="8.88671875" customWidth="1"/>
    <col min="11791" max="11791" width="21.33203125" bestFit="1" customWidth="1"/>
    <col min="11792" max="12046" width="8.88671875" customWidth="1"/>
    <col min="12047" max="12047" width="21.33203125" bestFit="1" customWidth="1"/>
    <col min="12048" max="12302" width="8.88671875" customWidth="1"/>
    <col min="12303" max="12303" width="21.33203125" bestFit="1" customWidth="1"/>
    <col min="12304" max="12558" width="8.88671875" customWidth="1"/>
    <col min="12559" max="12559" width="21.33203125" bestFit="1" customWidth="1"/>
    <col min="12560" max="12814" width="8.88671875" customWidth="1"/>
    <col min="12815" max="12815" width="21.33203125" bestFit="1" customWidth="1"/>
    <col min="12816" max="13070" width="8.88671875" customWidth="1"/>
    <col min="13071" max="13071" width="21.33203125" bestFit="1" customWidth="1"/>
    <col min="13072" max="13326" width="8.88671875" customWidth="1"/>
    <col min="13327" max="13327" width="21.33203125" bestFit="1" customWidth="1"/>
    <col min="13328" max="13582" width="8.88671875" customWidth="1"/>
    <col min="13583" max="13583" width="21.33203125" bestFit="1" customWidth="1"/>
    <col min="13584" max="13838" width="8.88671875" customWidth="1"/>
    <col min="13839" max="13839" width="21.33203125" bestFit="1" customWidth="1"/>
    <col min="13840" max="14094" width="8.88671875" customWidth="1"/>
    <col min="14095" max="14095" width="21.33203125" bestFit="1" customWidth="1"/>
    <col min="14096" max="14350" width="8.88671875" customWidth="1"/>
    <col min="14351" max="14351" width="21.33203125" bestFit="1" customWidth="1"/>
    <col min="14352" max="14606" width="8.88671875" customWidth="1"/>
    <col min="14607" max="14607" width="21.33203125" bestFit="1" customWidth="1"/>
    <col min="14608" max="14862" width="8.88671875" customWidth="1"/>
    <col min="14863" max="14863" width="21.33203125" bestFit="1" customWidth="1"/>
    <col min="14864" max="15118" width="8.88671875" customWidth="1"/>
    <col min="15119" max="15119" width="21.33203125" bestFit="1" customWidth="1"/>
    <col min="15120" max="15374" width="8.88671875" customWidth="1"/>
    <col min="15375" max="15375" width="21.33203125" bestFit="1" customWidth="1"/>
    <col min="15376" max="15630" width="8.88671875" customWidth="1"/>
    <col min="15631" max="15631" width="21.33203125" bestFit="1" customWidth="1"/>
    <col min="15632" max="15886" width="8.88671875" customWidth="1"/>
    <col min="15887" max="15887" width="21.33203125" bestFit="1" customWidth="1"/>
    <col min="15888" max="16142" width="8.88671875" customWidth="1"/>
    <col min="16143" max="16143" width="21.33203125" bestFit="1" customWidth="1"/>
    <col min="16144" max="16384" width="8.8867187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</row>
    <row r="2" spans="1:15" ht="15.6" thickTop="1" thickBot="1" x14ac:dyDescent="0.35">
      <c r="A2" s="3" t="s">
        <v>2</v>
      </c>
      <c r="B2" s="4"/>
      <c r="C2" s="4"/>
      <c r="D2" s="4"/>
      <c r="E2" s="5">
        <v>20</v>
      </c>
      <c r="F2" s="2"/>
      <c r="G2" s="6" t="s">
        <v>3</v>
      </c>
      <c r="H2" s="7"/>
      <c r="I2" s="6" t="s">
        <v>4</v>
      </c>
      <c r="J2" s="7" t="str">
        <f>IF(H2&lt;=E2,"",IF(H2="","",(K76+H76*H2)))</f>
        <v/>
      </c>
      <c r="K2" s="2"/>
      <c r="L2" s="2"/>
      <c r="M2" s="2"/>
      <c r="N2" s="2"/>
      <c r="O2" s="2"/>
    </row>
    <row r="3" spans="1:15" ht="15.6" thickTop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thickTop="1" x14ac:dyDescent="0.3">
      <c r="A4" s="2"/>
      <c r="B4" s="2"/>
      <c r="C4" s="2"/>
      <c r="D4" s="2"/>
      <c r="E4" s="2"/>
      <c r="F4" s="2"/>
      <c r="G4" s="8" t="s">
        <v>5</v>
      </c>
      <c r="H4" s="9">
        <f>IF(E2="","",AVERAGE(F12:F71))</f>
        <v>3.9110762556390836E-2</v>
      </c>
      <c r="I4" s="10" t="s">
        <v>6</v>
      </c>
      <c r="J4" s="11">
        <f>IF(E2="", "",100*AVERAGE(G12:G71))</f>
        <v>2.9693815660416485</v>
      </c>
      <c r="K4" s="2"/>
      <c r="L4" s="2"/>
      <c r="M4" s="2"/>
      <c r="N4" s="2"/>
      <c r="O4" s="2"/>
    </row>
    <row r="5" spans="1:15" ht="15" thickBot="1" x14ac:dyDescent="0.35">
      <c r="A5" s="2"/>
      <c r="B5" s="2"/>
      <c r="C5" s="2"/>
      <c r="D5" s="2"/>
      <c r="E5" s="2"/>
      <c r="F5" s="2"/>
      <c r="G5" s="12" t="s">
        <v>7</v>
      </c>
      <c r="H5" s="13">
        <f>IF(E2="","",AVERAGE(E12:E71))</f>
        <v>0.16347624060150298</v>
      </c>
      <c r="I5" s="14" t="s">
        <v>8</v>
      </c>
      <c r="J5" s="15">
        <f>IF(E2="","",MAX(E12:E71))</f>
        <v>0.46128120300751885</v>
      </c>
      <c r="K5" s="2"/>
      <c r="L5" s="2"/>
      <c r="M5" s="2"/>
      <c r="N5" s="2"/>
      <c r="O5" s="16" t="s">
        <v>19</v>
      </c>
    </row>
    <row r="6" spans="1:15" ht="15.6" thickTop="1" thickBot="1" x14ac:dyDescent="0.35">
      <c r="A6" s="1" t="s">
        <v>1</v>
      </c>
      <c r="B6" s="2"/>
      <c r="C6" s="2"/>
      <c r="D6" s="2"/>
      <c r="E6" s="2"/>
      <c r="F6" s="2"/>
      <c r="G6" s="2"/>
      <c r="H6" s="17"/>
      <c r="I6" s="2"/>
      <c r="J6" s="17"/>
      <c r="K6" s="2"/>
      <c r="L6" s="2"/>
      <c r="M6" s="2"/>
      <c r="N6" s="2"/>
      <c r="O6" s="2"/>
    </row>
    <row r="7" spans="1:15" ht="15" thickTop="1" x14ac:dyDescent="0.3">
      <c r="A7" s="18" t="s">
        <v>3</v>
      </c>
      <c r="B7" s="19">
        <f>IF($E$2="","",E2+1)</f>
        <v>21</v>
      </c>
      <c r="C7" s="19">
        <f>IF($E$2="","",B7+1)</f>
        <v>22</v>
      </c>
      <c r="D7" s="19">
        <f t="shared" ref="D7:M7" si="0">IF($E$2="","",C7+1)</f>
        <v>23</v>
      </c>
      <c r="E7" s="19">
        <f t="shared" si="0"/>
        <v>24</v>
      </c>
      <c r="F7" s="19">
        <f t="shared" si="0"/>
        <v>25</v>
      </c>
      <c r="G7" s="19">
        <f t="shared" si="0"/>
        <v>26</v>
      </c>
      <c r="H7" s="19">
        <f t="shared" si="0"/>
        <v>27</v>
      </c>
      <c r="I7" s="19">
        <f t="shared" si="0"/>
        <v>28</v>
      </c>
      <c r="J7" s="19">
        <f t="shared" si="0"/>
        <v>29</v>
      </c>
      <c r="K7" s="19">
        <f t="shared" si="0"/>
        <v>30</v>
      </c>
      <c r="L7" s="19">
        <f t="shared" si="0"/>
        <v>31</v>
      </c>
      <c r="M7" s="20">
        <f t="shared" si="0"/>
        <v>32</v>
      </c>
      <c r="N7" s="2"/>
      <c r="O7" s="2"/>
    </row>
    <row r="8" spans="1:15" ht="15" thickBot="1" x14ac:dyDescent="0.35">
      <c r="A8" s="21" t="s">
        <v>9</v>
      </c>
      <c r="B8" s="22">
        <f>IF(B7="","",($K$76+$H$76*B7))</f>
        <v>5.1237684210526275</v>
      </c>
      <c r="C8" s="23">
        <f t="shared" ref="C8:M8" si="1">IF(C7="","",($K$76+$H$76*C7))</f>
        <v>5.0768225563909724</v>
      </c>
      <c r="D8" s="23">
        <f t="shared" si="1"/>
        <v>5.0298766917293181</v>
      </c>
      <c r="E8" s="23">
        <f t="shared" si="1"/>
        <v>4.9829308270676638</v>
      </c>
      <c r="F8" s="23">
        <f t="shared" si="1"/>
        <v>4.9359849624060086</v>
      </c>
      <c r="G8" s="23">
        <f t="shared" si="1"/>
        <v>4.8890390977443543</v>
      </c>
      <c r="H8" s="23">
        <f t="shared" si="1"/>
        <v>4.8420932330827</v>
      </c>
      <c r="I8" s="23">
        <f t="shared" si="1"/>
        <v>4.7951473684210457</v>
      </c>
      <c r="J8" s="23">
        <f t="shared" si="1"/>
        <v>4.7482015037593914</v>
      </c>
      <c r="K8" s="23">
        <f t="shared" si="1"/>
        <v>4.7012556390977362</v>
      </c>
      <c r="L8" s="23">
        <f t="shared" si="1"/>
        <v>4.654309774436082</v>
      </c>
      <c r="M8" s="23">
        <f t="shared" si="1"/>
        <v>4.6073639097744277</v>
      </c>
      <c r="N8" s="2"/>
      <c r="O8" s="2"/>
    </row>
    <row r="9" spans="1:15" ht="15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4"/>
      <c r="B10" s="24"/>
      <c r="C10" s="24"/>
      <c r="D10" s="25" t="s">
        <v>10</v>
      </c>
      <c r="E10" s="25" t="s">
        <v>11</v>
      </c>
      <c r="F10" s="25" t="s">
        <v>10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5" thickBot="1" x14ac:dyDescent="0.35">
      <c r="A11" s="26" t="s">
        <v>3</v>
      </c>
      <c r="B11" s="26" t="s">
        <v>12</v>
      </c>
      <c r="C11" s="27" t="s">
        <v>9</v>
      </c>
      <c r="D11" s="27" t="s">
        <v>11</v>
      </c>
      <c r="E11" s="27" t="s">
        <v>11</v>
      </c>
      <c r="F11" s="27" t="s">
        <v>13</v>
      </c>
      <c r="G11" s="27" t="s">
        <v>14</v>
      </c>
      <c r="H11" s="2"/>
      <c r="I11" s="2"/>
      <c r="J11" s="2"/>
      <c r="K11" s="2"/>
      <c r="L11" s="2"/>
      <c r="M11" s="2"/>
      <c r="N11" s="2"/>
      <c r="O11" s="2"/>
    </row>
    <row r="12" spans="1:15" ht="15" thickTop="1" x14ac:dyDescent="0.3">
      <c r="A12" s="28">
        <v>1</v>
      </c>
      <c r="B12" s="29">
        <v>6.3049999999999997</v>
      </c>
      <c r="C12" s="30">
        <f>IF(B12="","",IF(A12&gt;$E$2,"",IF($E$2="","",($K$76+A12*$H$76))))</f>
        <v>6.0626857142857187</v>
      </c>
      <c r="D12" s="31">
        <f t="shared" ref="D12:D71" si="2">IF(A12="","",IF(B12="","",IF(C12="","",B12-C12)))</f>
        <v>0.24231428571428104</v>
      </c>
      <c r="E12" s="31">
        <f>IF(D12="","",ABS(D12))</f>
        <v>0.24231428571428104</v>
      </c>
      <c r="F12" s="31">
        <f>IF(E12="","",D12^2)</f>
        <v>5.8716213061222225E-2</v>
      </c>
      <c r="G12" s="31">
        <f t="shared" ref="G12:G71" si="3">IF(E12="","",E12/B12)</f>
        <v>3.8432083380536247E-2</v>
      </c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8">
        <v>2</v>
      </c>
      <c r="B13" s="29">
        <v>6.0789999999999997</v>
      </c>
      <c r="C13" s="30">
        <f t="shared" ref="C13:C71" si="4">IF(B13="","",IF(A13&gt;$E$2,"",IF($E$2="","",($K$76+A13*$H$76))))</f>
        <v>6.0157398496240635</v>
      </c>
      <c r="D13" s="31">
        <f t="shared" si="2"/>
        <v>6.3260150375936242E-2</v>
      </c>
      <c r="E13" s="31">
        <f t="shared" ref="E13:E71" si="5">IF(D13="","",ABS(D13))</f>
        <v>6.3260150375936242E-2</v>
      </c>
      <c r="F13" s="31">
        <f t="shared" ref="F13:F71" si="6">IF(E13="","",D13^2)</f>
        <v>4.0018466255860663E-3</v>
      </c>
      <c r="G13" s="31">
        <f t="shared" si="3"/>
        <v>1.0406341565378556E-2</v>
      </c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8">
        <v>3</v>
      </c>
      <c r="B14" s="29">
        <v>6.0179999999999998</v>
      </c>
      <c r="C14" s="30">
        <f t="shared" si="4"/>
        <v>5.9687939849624092</v>
      </c>
      <c r="D14" s="31">
        <f t="shared" si="2"/>
        <v>4.9206015037590589E-2</v>
      </c>
      <c r="E14" s="31">
        <f t="shared" si="5"/>
        <v>4.9206015037590589E-2</v>
      </c>
      <c r="F14" s="31">
        <f t="shared" si="6"/>
        <v>2.4212319158795912E-3</v>
      </c>
      <c r="G14" s="31">
        <f t="shared" si="3"/>
        <v>8.1764730870040863E-3</v>
      </c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8">
        <v>4</v>
      </c>
      <c r="B15" s="29">
        <v>5.9569999999999999</v>
      </c>
      <c r="C15" s="30">
        <f t="shared" si="4"/>
        <v>5.9218481203007549</v>
      </c>
      <c r="D15" s="31">
        <f t="shared" si="2"/>
        <v>3.5151879699244937E-2</v>
      </c>
      <c r="E15" s="31">
        <f t="shared" si="5"/>
        <v>3.5151879699244937E-2</v>
      </c>
      <c r="F15" s="31">
        <f t="shared" si="6"/>
        <v>1.2356546463901882E-3</v>
      </c>
      <c r="G15" s="31">
        <f t="shared" si="3"/>
        <v>5.9009366626229538E-3</v>
      </c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8">
        <v>5</v>
      </c>
      <c r="B16" s="29">
        <v>5.6589999999999998</v>
      </c>
      <c r="C16" s="30">
        <f t="shared" si="4"/>
        <v>5.8749022556390997</v>
      </c>
      <c r="D16" s="31">
        <f t="shared" si="2"/>
        <v>-0.21590225563909993</v>
      </c>
      <c r="E16" s="31">
        <f t="shared" si="5"/>
        <v>0.21590225563909993</v>
      </c>
      <c r="F16" s="31">
        <f t="shared" si="6"/>
        <v>4.6613783990051255E-2</v>
      </c>
      <c r="G16" s="31">
        <f t="shared" si="3"/>
        <v>3.8152015486676079E-2</v>
      </c>
      <c r="H16" s="2"/>
      <c r="I16" s="2"/>
      <c r="J16" s="2"/>
      <c r="K16" s="2"/>
      <c r="L16" s="2"/>
      <c r="M16" s="2"/>
      <c r="N16" s="2"/>
      <c r="O16" s="2"/>
    </row>
    <row r="17" spans="1:7" x14ac:dyDescent="0.3">
      <c r="A17" s="28">
        <v>6</v>
      </c>
      <c r="B17" s="29">
        <v>5.7160000000000002</v>
      </c>
      <c r="C17" s="30">
        <f t="shared" si="4"/>
        <v>5.8279563909774454</v>
      </c>
      <c r="D17" s="31">
        <f t="shared" si="2"/>
        <v>-0.11195639097744525</v>
      </c>
      <c r="E17" s="31">
        <f t="shared" si="5"/>
        <v>0.11195639097744525</v>
      </c>
      <c r="F17" s="31">
        <f t="shared" si="6"/>
        <v>1.2534233480694585E-2</v>
      </c>
      <c r="G17" s="31">
        <f t="shared" si="3"/>
        <v>1.9586492473310926E-2</v>
      </c>
    </row>
    <row r="18" spans="1:7" x14ac:dyDescent="0.3">
      <c r="A18" s="28">
        <v>7</v>
      </c>
      <c r="B18" s="29">
        <v>5.8460000000000001</v>
      </c>
      <c r="C18" s="30">
        <f t="shared" si="4"/>
        <v>5.7810105263157912</v>
      </c>
      <c r="D18" s="31">
        <f t="shared" si="2"/>
        <v>6.4989473684208932E-2</v>
      </c>
      <c r="E18" s="31">
        <f t="shared" si="5"/>
        <v>6.4989473684208932E-2</v>
      </c>
      <c r="F18" s="31">
        <f t="shared" si="6"/>
        <v>4.2236316897504853E-3</v>
      </c>
      <c r="G18" s="31">
        <f t="shared" si="3"/>
        <v>1.111691304895808E-2</v>
      </c>
    </row>
    <row r="19" spans="1:7" x14ac:dyDescent="0.3">
      <c r="A19" s="28">
        <v>8</v>
      </c>
      <c r="B19" s="29">
        <v>5.4450000000000003</v>
      </c>
      <c r="C19" s="30">
        <f t="shared" si="4"/>
        <v>5.7340646616541369</v>
      </c>
      <c r="D19" s="31">
        <f t="shared" si="2"/>
        <v>-0.28906466165413658</v>
      </c>
      <c r="E19" s="31">
        <f t="shared" si="5"/>
        <v>0.28906466165413658</v>
      </c>
      <c r="F19" s="31">
        <f t="shared" si="6"/>
        <v>8.3558378617220458E-2</v>
      </c>
      <c r="G19" s="31">
        <f t="shared" si="3"/>
        <v>5.3088092131154556E-2</v>
      </c>
    </row>
    <row r="20" spans="1:7" x14ac:dyDescent="0.3">
      <c r="A20" s="28">
        <v>9</v>
      </c>
      <c r="B20" s="29">
        <v>5.66</v>
      </c>
      <c r="C20" s="30">
        <f t="shared" si="4"/>
        <v>5.6871187969924817</v>
      </c>
      <c r="D20" s="31">
        <f t="shared" si="2"/>
        <v>-2.7118796992481542E-2</v>
      </c>
      <c r="E20" s="31">
        <f t="shared" si="5"/>
        <v>2.7118796992481542E-2</v>
      </c>
      <c r="F20" s="31">
        <f t="shared" si="6"/>
        <v>7.3542915031942597E-4</v>
      </c>
      <c r="G20" s="31">
        <f t="shared" si="3"/>
        <v>4.791306889131014E-3</v>
      </c>
    </row>
    <row r="21" spans="1:7" x14ac:dyDescent="0.3">
      <c r="A21" s="28">
        <v>10</v>
      </c>
      <c r="B21" s="29">
        <v>5.7859999999999996</v>
      </c>
      <c r="C21" s="30">
        <f t="shared" si="4"/>
        <v>5.6401729323308274</v>
      </c>
      <c r="D21" s="31">
        <f t="shared" si="2"/>
        <v>0.14582706766917219</v>
      </c>
      <c r="E21" s="31">
        <f t="shared" si="5"/>
        <v>0.14582706766917219</v>
      </c>
      <c r="F21" s="31">
        <f t="shared" si="6"/>
        <v>2.1265533664989327E-2</v>
      </c>
      <c r="G21" s="31">
        <f t="shared" si="3"/>
        <v>2.52034337485607E-2</v>
      </c>
    </row>
    <row r="22" spans="1:7" x14ac:dyDescent="0.3">
      <c r="A22" s="28">
        <v>11</v>
      </c>
      <c r="B22" s="29">
        <v>5.8520000000000003</v>
      </c>
      <c r="C22" s="30">
        <f t="shared" si="4"/>
        <v>5.5932270676691731</v>
      </c>
      <c r="D22" s="31">
        <f t="shared" si="2"/>
        <v>0.25877293233082721</v>
      </c>
      <c r="E22" s="31">
        <f t="shared" si="5"/>
        <v>0.25877293233082721</v>
      </c>
      <c r="F22" s="31">
        <f t="shared" si="6"/>
        <v>6.6963430507094884E-2</v>
      </c>
      <c r="G22" s="31">
        <f t="shared" si="3"/>
        <v>4.4219571485103762E-2</v>
      </c>
    </row>
    <row r="23" spans="1:7" x14ac:dyDescent="0.3">
      <c r="A23" s="28">
        <v>12</v>
      </c>
      <c r="B23" s="29">
        <v>5.085</v>
      </c>
      <c r="C23" s="30">
        <f t="shared" si="4"/>
        <v>5.5462812030075188</v>
      </c>
      <c r="D23" s="31">
        <f t="shared" si="2"/>
        <v>-0.46128120300751885</v>
      </c>
      <c r="E23" s="31">
        <f t="shared" si="5"/>
        <v>0.46128120300751885</v>
      </c>
      <c r="F23" s="31">
        <f t="shared" si="6"/>
        <v>0.21278034824806383</v>
      </c>
      <c r="G23" s="31">
        <f t="shared" si="3"/>
        <v>9.071410088643439E-2</v>
      </c>
    </row>
    <row r="24" spans="1:7" x14ac:dyDescent="0.3">
      <c r="A24" s="28">
        <v>13</v>
      </c>
      <c r="B24" s="29">
        <v>5.3449999999999998</v>
      </c>
      <c r="C24" s="30">
        <f t="shared" si="4"/>
        <v>5.4993353383458636</v>
      </c>
      <c r="D24" s="31">
        <f t="shared" si="2"/>
        <v>-0.15433533834586388</v>
      </c>
      <c r="E24" s="31">
        <f t="shared" si="5"/>
        <v>0.15433533834586388</v>
      </c>
      <c r="F24" s="31">
        <f t="shared" si="6"/>
        <v>2.3819396662332282E-2</v>
      </c>
      <c r="G24" s="31">
        <f t="shared" si="3"/>
        <v>2.8874712506242076E-2</v>
      </c>
    </row>
    <row r="25" spans="1:7" x14ac:dyDescent="0.3">
      <c r="A25" s="28">
        <v>14</v>
      </c>
      <c r="B25" s="29">
        <v>5.3410000000000002</v>
      </c>
      <c r="C25" s="30">
        <f t="shared" si="4"/>
        <v>5.4523894736842093</v>
      </c>
      <c r="D25" s="31">
        <f t="shared" si="2"/>
        <v>-0.11138947368420915</v>
      </c>
      <c r="E25" s="31">
        <f t="shared" si="5"/>
        <v>0.11138947368420915</v>
      </c>
      <c r="F25" s="31">
        <f t="shared" si="6"/>
        <v>1.2407614847645123E-2</v>
      </c>
      <c r="G25" s="31">
        <f t="shared" si="3"/>
        <v>2.0855546467741837E-2</v>
      </c>
    </row>
    <row r="26" spans="1:7" x14ac:dyDescent="0.3">
      <c r="A26" s="28">
        <v>15</v>
      </c>
      <c r="B26" s="29">
        <v>5.5139999999999896</v>
      </c>
      <c r="C26" s="30">
        <f t="shared" si="4"/>
        <v>5.4054436090225551</v>
      </c>
      <c r="D26" s="31">
        <f t="shared" si="2"/>
        <v>0.10855639097743452</v>
      </c>
      <c r="E26" s="31">
        <f t="shared" si="5"/>
        <v>0.10855639097743452</v>
      </c>
      <c r="F26" s="31">
        <f t="shared" si="6"/>
        <v>1.1784490022045627E-2</v>
      </c>
      <c r="G26" s="31">
        <f t="shared" si="3"/>
        <v>1.9687412219338906E-2</v>
      </c>
    </row>
    <row r="27" spans="1:7" x14ac:dyDescent="0.3">
      <c r="A27" s="28">
        <v>16</v>
      </c>
      <c r="B27" s="29">
        <v>5.4850000000000003</v>
      </c>
      <c r="C27" s="30">
        <f t="shared" si="4"/>
        <v>5.3584977443608999</v>
      </c>
      <c r="D27" s="31">
        <f t="shared" si="2"/>
        <v>0.12650225563910045</v>
      </c>
      <c r="E27" s="31">
        <f t="shared" si="5"/>
        <v>0.12650225563910045</v>
      </c>
      <c r="F27" s="31">
        <f t="shared" si="6"/>
        <v>1.6002820681780321E-2</v>
      </c>
      <c r="G27" s="31">
        <f t="shared" si="3"/>
        <v>2.3063310052707463E-2</v>
      </c>
    </row>
    <row r="28" spans="1:7" x14ac:dyDescent="0.3">
      <c r="A28" s="28">
        <v>17</v>
      </c>
      <c r="B28" s="29">
        <v>5.4749999999999996</v>
      </c>
      <c r="C28" s="30">
        <f t="shared" si="4"/>
        <v>5.3115518796992456</v>
      </c>
      <c r="D28" s="31">
        <f t="shared" si="2"/>
        <v>0.16344812030075406</v>
      </c>
      <c r="E28" s="31">
        <f t="shared" si="5"/>
        <v>0.16344812030075406</v>
      </c>
      <c r="F28" s="31">
        <f t="shared" si="6"/>
        <v>2.6715288029849772E-2</v>
      </c>
      <c r="G28" s="31">
        <f t="shared" si="3"/>
        <v>2.985353795447563E-2</v>
      </c>
    </row>
    <row r="29" spans="1:7" x14ac:dyDescent="0.3">
      <c r="A29" s="28">
        <v>18</v>
      </c>
      <c r="B29" s="29">
        <v>5.5869999999999997</v>
      </c>
      <c r="C29" s="30">
        <f t="shared" si="4"/>
        <v>5.2646060150375913</v>
      </c>
      <c r="D29" s="31">
        <f t="shared" si="2"/>
        <v>0.32239398496240845</v>
      </c>
      <c r="E29" s="31">
        <f t="shared" si="5"/>
        <v>0.32239398496240845</v>
      </c>
      <c r="F29" s="31">
        <f t="shared" si="6"/>
        <v>0.10393788153994164</v>
      </c>
      <c r="G29" s="31">
        <f t="shared" si="3"/>
        <v>5.7704310893575882E-2</v>
      </c>
    </row>
    <row r="30" spans="1:7" x14ac:dyDescent="0.3">
      <c r="A30" s="28">
        <v>19</v>
      </c>
      <c r="B30" s="29">
        <v>5.2720000000000002</v>
      </c>
      <c r="C30" s="30">
        <f t="shared" si="4"/>
        <v>5.2176601503759361</v>
      </c>
      <c r="D30" s="31">
        <f t="shared" si="2"/>
        <v>5.4339849624064129E-2</v>
      </c>
      <c r="E30" s="31">
        <f t="shared" si="5"/>
        <v>5.4339849624064129E-2</v>
      </c>
      <c r="F30" s="31">
        <f t="shared" si="6"/>
        <v>2.9528192571659025E-3</v>
      </c>
      <c r="G30" s="31">
        <f t="shared" si="3"/>
        <v>1.0307255239769372E-2</v>
      </c>
    </row>
    <row r="31" spans="1:7" x14ac:dyDescent="0.3">
      <c r="A31" s="28">
        <v>20</v>
      </c>
      <c r="B31" s="29">
        <v>4.907</v>
      </c>
      <c r="C31" s="30">
        <f t="shared" si="4"/>
        <v>5.1707142857142818</v>
      </c>
      <c r="D31" s="31">
        <f t="shared" si="2"/>
        <v>-0.26371428571428179</v>
      </c>
      <c r="E31" s="31">
        <f t="shared" si="5"/>
        <v>0.26371428571428179</v>
      </c>
      <c r="F31" s="31">
        <f t="shared" si="6"/>
        <v>6.9545224489793847E-2</v>
      </c>
      <c r="G31" s="31">
        <f t="shared" si="3"/>
        <v>5.3742467029607048E-2</v>
      </c>
    </row>
    <row r="32" spans="1:7" x14ac:dyDescent="0.3">
      <c r="A32" s="28"/>
      <c r="B32" s="29"/>
      <c r="C32" s="30" t="str">
        <f t="shared" si="4"/>
        <v/>
      </c>
      <c r="D32" s="31" t="str">
        <f t="shared" si="2"/>
        <v/>
      </c>
      <c r="E32" s="31" t="str">
        <f t="shared" si="5"/>
        <v/>
      </c>
      <c r="F32" s="31" t="str">
        <f t="shared" si="6"/>
        <v/>
      </c>
      <c r="G32" s="31" t="str">
        <f t="shared" si="3"/>
        <v/>
      </c>
    </row>
    <row r="33" spans="1:7" x14ac:dyDescent="0.3">
      <c r="A33" s="28"/>
      <c r="B33" s="29"/>
      <c r="C33" s="30" t="str">
        <f t="shared" si="4"/>
        <v/>
      </c>
      <c r="D33" s="31" t="str">
        <f t="shared" si="2"/>
        <v/>
      </c>
      <c r="E33" s="31" t="str">
        <f t="shared" si="5"/>
        <v/>
      </c>
      <c r="F33" s="31" t="str">
        <f t="shared" si="6"/>
        <v/>
      </c>
      <c r="G33" s="31" t="str">
        <f t="shared" si="3"/>
        <v/>
      </c>
    </row>
    <row r="34" spans="1:7" x14ac:dyDescent="0.3">
      <c r="A34" s="28"/>
      <c r="B34" s="29"/>
      <c r="C34" s="30" t="str">
        <f t="shared" si="4"/>
        <v/>
      </c>
      <c r="D34" s="31" t="str">
        <f t="shared" si="2"/>
        <v/>
      </c>
      <c r="E34" s="31" t="str">
        <f t="shared" si="5"/>
        <v/>
      </c>
      <c r="F34" s="31" t="str">
        <f t="shared" si="6"/>
        <v/>
      </c>
      <c r="G34" s="31" t="str">
        <f t="shared" si="3"/>
        <v/>
      </c>
    </row>
    <row r="35" spans="1:7" x14ac:dyDescent="0.3">
      <c r="A35" s="28"/>
      <c r="B35" s="29"/>
      <c r="C35" s="30" t="str">
        <f t="shared" si="4"/>
        <v/>
      </c>
      <c r="D35" s="31" t="str">
        <f t="shared" si="2"/>
        <v/>
      </c>
      <c r="E35" s="31" t="str">
        <f t="shared" si="5"/>
        <v/>
      </c>
      <c r="F35" s="31" t="str">
        <f t="shared" si="6"/>
        <v/>
      </c>
      <c r="G35" s="31" t="str">
        <f t="shared" si="3"/>
        <v/>
      </c>
    </row>
    <row r="36" spans="1:7" x14ac:dyDescent="0.3">
      <c r="A36" s="28"/>
      <c r="B36" s="29"/>
      <c r="C36" s="30" t="str">
        <f t="shared" si="4"/>
        <v/>
      </c>
      <c r="D36" s="31" t="str">
        <f t="shared" si="2"/>
        <v/>
      </c>
      <c r="E36" s="31" t="str">
        <f t="shared" si="5"/>
        <v/>
      </c>
      <c r="F36" s="31" t="str">
        <f t="shared" si="6"/>
        <v/>
      </c>
      <c r="G36" s="31" t="str">
        <f t="shared" si="3"/>
        <v/>
      </c>
    </row>
    <row r="37" spans="1:7" x14ac:dyDescent="0.3">
      <c r="A37" s="28"/>
      <c r="B37" s="29"/>
      <c r="C37" s="30" t="str">
        <f t="shared" si="4"/>
        <v/>
      </c>
      <c r="D37" s="31" t="str">
        <f t="shared" si="2"/>
        <v/>
      </c>
      <c r="E37" s="31" t="str">
        <f t="shared" si="5"/>
        <v/>
      </c>
      <c r="F37" s="31" t="str">
        <f t="shared" si="6"/>
        <v/>
      </c>
      <c r="G37" s="31" t="str">
        <f t="shared" si="3"/>
        <v/>
      </c>
    </row>
    <row r="38" spans="1:7" x14ac:dyDescent="0.3">
      <c r="A38" s="28"/>
      <c r="B38" s="29"/>
      <c r="C38" s="30" t="str">
        <f t="shared" si="4"/>
        <v/>
      </c>
      <c r="D38" s="31" t="str">
        <f t="shared" si="2"/>
        <v/>
      </c>
      <c r="E38" s="31" t="str">
        <f t="shared" si="5"/>
        <v/>
      </c>
      <c r="F38" s="31" t="str">
        <f t="shared" si="6"/>
        <v/>
      </c>
      <c r="G38" s="31" t="str">
        <f t="shared" si="3"/>
        <v/>
      </c>
    </row>
    <row r="39" spans="1:7" x14ac:dyDescent="0.3">
      <c r="A39" s="28"/>
      <c r="B39" s="29"/>
      <c r="C39" s="30" t="str">
        <f t="shared" si="4"/>
        <v/>
      </c>
      <c r="D39" s="31" t="str">
        <f t="shared" si="2"/>
        <v/>
      </c>
      <c r="E39" s="31" t="str">
        <f t="shared" si="5"/>
        <v/>
      </c>
      <c r="F39" s="31" t="str">
        <f t="shared" si="6"/>
        <v/>
      </c>
      <c r="G39" s="31" t="str">
        <f t="shared" si="3"/>
        <v/>
      </c>
    </row>
    <row r="40" spans="1:7" x14ac:dyDescent="0.3">
      <c r="A40" s="28"/>
      <c r="B40" s="29"/>
      <c r="C40" s="30" t="str">
        <f t="shared" si="4"/>
        <v/>
      </c>
      <c r="D40" s="31" t="str">
        <f t="shared" si="2"/>
        <v/>
      </c>
      <c r="E40" s="31" t="str">
        <f t="shared" si="5"/>
        <v/>
      </c>
      <c r="F40" s="31" t="str">
        <f t="shared" si="6"/>
        <v/>
      </c>
      <c r="G40" s="31" t="str">
        <f t="shared" si="3"/>
        <v/>
      </c>
    </row>
    <row r="41" spans="1:7" x14ac:dyDescent="0.3">
      <c r="A41" s="28"/>
      <c r="B41" s="29"/>
      <c r="C41" s="30" t="str">
        <f t="shared" si="4"/>
        <v/>
      </c>
      <c r="D41" s="31" t="str">
        <f t="shared" si="2"/>
        <v/>
      </c>
      <c r="E41" s="31" t="str">
        <f t="shared" si="5"/>
        <v/>
      </c>
      <c r="F41" s="31" t="str">
        <f t="shared" si="6"/>
        <v/>
      </c>
      <c r="G41" s="31" t="str">
        <f t="shared" si="3"/>
        <v/>
      </c>
    </row>
    <row r="42" spans="1:7" x14ac:dyDescent="0.3">
      <c r="A42" s="28"/>
      <c r="B42" s="29"/>
      <c r="C42" s="30" t="str">
        <f t="shared" si="4"/>
        <v/>
      </c>
      <c r="D42" s="31" t="str">
        <f t="shared" si="2"/>
        <v/>
      </c>
      <c r="E42" s="31" t="str">
        <f t="shared" si="5"/>
        <v/>
      </c>
      <c r="F42" s="31" t="str">
        <f t="shared" si="6"/>
        <v/>
      </c>
      <c r="G42" s="31" t="str">
        <f t="shared" si="3"/>
        <v/>
      </c>
    </row>
    <row r="43" spans="1:7" x14ac:dyDescent="0.3">
      <c r="A43" s="28"/>
      <c r="B43" s="29"/>
      <c r="C43" s="30" t="str">
        <f t="shared" si="4"/>
        <v/>
      </c>
      <c r="D43" s="31" t="str">
        <f t="shared" si="2"/>
        <v/>
      </c>
      <c r="E43" s="31" t="str">
        <f t="shared" si="5"/>
        <v/>
      </c>
      <c r="F43" s="31" t="str">
        <f t="shared" si="6"/>
        <v/>
      </c>
      <c r="G43" s="31" t="str">
        <f t="shared" si="3"/>
        <v/>
      </c>
    </row>
    <row r="44" spans="1:7" x14ac:dyDescent="0.3">
      <c r="A44" s="28"/>
      <c r="B44" s="29"/>
      <c r="C44" s="30" t="str">
        <f t="shared" si="4"/>
        <v/>
      </c>
      <c r="D44" s="31" t="str">
        <f t="shared" si="2"/>
        <v/>
      </c>
      <c r="E44" s="31" t="str">
        <f t="shared" si="5"/>
        <v/>
      </c>
      <c r="F44" s="31" t="str">
        <f t="shared" si="6"/>
        <v/>
      </c>
      <c r="G44" s="31" t="str">
        <f t="shared" si="3"/>
        <v/>
      </c>
    </row>
    <row r="45" spans="1:7" x14ac:dyDescent="0.3">
      <c r="A45" s="28"/>
      <c r="B45" s="29"/>
      <c r="C45" s="30" t="str">
        <f t="shared" si="4"/>
        <v/>
      </c>
      <c r="D45" s="31" t="str">
        <f t="shared" si="2"/>
        <v/>
      </c>
      <c r="E45" s="31" t="str">
        <f t="shared" si="5"/>
        <v/>
      </c>
      <c r="F45" s="31" t="str">
        <f t="shared" si="6"/>
        <v/>
      </c>
      <c r="G45" s="31" t="str">
        <f t="shared" si="3"/>
        <v/>
      </c>
    </row>
    <row r="46" spans="1:7" x14ac:dyDescent="0.3">
      <c r="A46" s="28"/>
      <c r="B46" s="29"/>
      <c r="C46" s="30" t="str">
        <f t="shared" si="4"/>
        <v/>
      </c>
      <c r="D46" s="31" t="str">
        <f t="shared" si="2"/>
        <v/>
      </c>
      <c r="E46" s="31" t="str">
        <f t="shared" si="5"/>
        <v/>
      </c>
      <c r="F46" s="31" t="str">
        <f t="shared" si="6"/>
        <v/>
      </c>
      <c r="G46" s="31" t="str">
        <f t="shared" si="3"/>
        <v/>
      </c>
    </row>
    <row r="47" spans="1:7" x14ac:dyDescent="0.3">
      <c r="A47" s="28"/>
      <c r="B47" s="29"/>
      <c r="C47" s="30" t="str">
        <f t="shared" si="4"/>
        <v/>
      </c>
      <c r="D47" s="31" t="str">
        <f t="shared" si="2"/>
        <v/>
      </c>
      <c r="E47" s="31" t="str">
        <f t="shared" si="5"/>
        <v/>
      </c>
      <c r="F47" s="31" t="str">
        <f t="shared" si="6"/>
        <v/>
      </c>
      <c r="G47" s="31" t="str">
        <f t="shared" si="3"/>
        <v/>
      </c>
    </row>
    <row r="48" spans="1:7" x14ac:dyDescent="0.3">
      <c r="A48" s="28"/>
      <c r="B48" s="29"/>
      <c r="C48" s="30" t="str">
        <f t="shared" si="4"/>
        <v/>
      </c>
      <c r="D48" s="31" t="str">
        <f t="shared" si="2"/>
        <v/>
      </c>
      <c r="E48" s="31" t="str">
        <f t="shared" si="5"/>
        <v/>
      </c>
      <c r="F48" s="31" t="str">
        <f t="shared" si="6"/>
        <v/>
      </c>
      <c r="G48" s="31" t="str">
        <f t="shared" si="3"/>
        <v/>
      </c>
    </row>
    <row r="49" spans="1:7" x14ac:dyDescent="0.3">
      <c r="A49" s="28"/>
      <c r="B49" s="29"/>
      <c r="C49" s="30" t="str">
        <f t="shared" si="4"/>
        <v/>
      </c>
      <c r="D49" s="31" t="str">
        <f t="shared" si="2"/>
        <v/>
      </c>
      <c r="E49" s="31" t="str">
        <f t="shared" si="5"/>
        <v/>
      </c>
      <c r="F49" s="31" t="str">
        <f t="shared" si="6"/>
        <v/>
      </c>
      <c r="G49" s="31" t="str">
        <f t="shared" si="3"/>
        <v/>
      </c>
    </row>
    <row r="50" spans="1:7" x14ac:dyDescent="0.3">
      <c r="A50" s="28"/>
      <c r="B50" s="29"/>
      <c r="C50" s="30" t="str">
        <f t="shared" si="4"/>
        <v/>
      </c>
      <c r="D50" s="31" t="str">
        <f t="shared" si="2"/>
        <v/>
      </c>
      <c r="E50" s="31" t="str">
        <f t="shared" si="5"/>
        <v/>
      </c>
      <c r="F50" s="31" t="str">
        <f t="shared" si="6"/>
        <v/>
      </c>
      <c r="G50" s="31" t="str">
        <f t="shared" si="3"/>
        <v/>
      </c>
    </row>
    <row r="51" spans="1:7" x14ac:dyDescent="0.3">
      <c r="A51" s="28"/>
      <c r="B51" s="29"/>
      <c r="C51" s="30" t="str">
        <f t="shared" si="4"/>
        <v/>
      </c>
      <c r="D51" s="31" t="str">
        <f t="shared" si="2"/>
        <v/>
      </c>
      <c r="E51" s="31" t="str">
        <f t="shared" si="5"/>
        <v/>
      </c>
      <c r="F51" s="31" t="str">
        <f t="shared" si="6"/>
        <v/>
      </c>
      <c r="G51" s="31" t="str">
        <f t="shared" si="3"/>
        <v/>
      </c>
    </row>
    <row r="52" spans="1:7" x14ac:dyDescent="0.3">
      <c r="A52" s="28"/>
      <c r="B52" s="29"/>
      <c r="C52" s="30" t="str">
        <f t="shared" si="4"/>
        <v/>
      </c>
      <c r="D52" s="31" t="str">
        <f t="shared" si="2"/>
        <v/>
      </c>
      <c r="E52" s="31" t="str">
        <f t="shared" si="5"/>
        <v/>
      </c>
      <c r="F52" s="31" t="str">
        <f t="shared" si="6"/>
        <v/>
      </c>
      <c r="G52" s="31" t="str">
        <f t="shared" si="3"/>
        <v/>
      </c>
    </row>
    <row r="53" spans="1:7" x14ac:dyDescent="0.3">
      <c r="A53" s="28"/>
      <c r="B53" s="29"/>
      <c r="C53" s="30" t="str">
        <f t="shared" si="4"/>
        <v/>
      </c>
      <c r="D53" s="31" t="str">
        <f t="shared" si="2"/>
        <v/>
      </c>
      <c r="E53" s="31" t="str">
        <f t="shared" si="5"/>
        <v/>
      </c>
      <c r="F53" s="31" t="str">
        <f t="shared" si="6"/>
        <v/>
      </c>
      <c r="G53" s="31" t="str">
        <f t="shared" si="3"/>
        <v/>
      </c>
    </row>
    <row r="54" spans="1:7" x14ac:dyDescent="0.3">
      <c r="A54" s="28"/>
      <c r="B54" s="29"/>
      <c r="C54" s="30" t="str">
        <f t="shared" si="4"/>
        <v/>
      </c>
      <c r="D54" s="31" t="str">
        <f t="shared" si="2"/>
        <v/>
      </c>
      <c r="E54" s="31" t="str">
        <f t="shared" si="5"/>
        <v/>
      </c>
      <c r="F54" s="31" t="str">
        <f t="shared" si="6"/>
        <v/>
      </c>
      <c r="G54" s="31" t="str">
        <f t="shared" si="3"/>
        <v/>
      </c>
    </row>
    <row r="55" spans="1:7" x14ac:dyDescent="0.3">
      <c r="A55" s="28"/>
      <c r="B55" s="29"/>
      <c r="C55" s="30" t="str">
        <f t="shared" si="4"/>
        <v/>
      </c>
      <c r="D55" s="31" t="str">
        <f t="shared" si="2"/>
        <v/>
      </c>
      <c r="E55" s="31" t="str">
        <f t="shared" si="5"/>
        <v/>
      </c>
      <c r="F55" s="31" t="str">
        <f t="shared" si="6"/>
        <v/>
      </c>
      <c r="G55" s="31" t="str">
        <f t="shared" si="3"/>
        <v/>
      </c>
    </row>
    <row r="56" spans="1:7" x14ac:dyDescent="0.3">
      <c r="A56" s="28"/>
      <c r="B56" s="29"/>
      <c r="C56" s="30" t="str">
        <f t="shared" si="4"/>
        <v/>
      </c>
      <c r="D56" s="31" t="str">
        <f t="shared" si="2"/>
        <v/>
      </c>
      <c r="E56" s="31" t="str">
        <f t="shared" si="5"/>
        <v/>
      </c>
      <c r="F56" s="31" t="str">
        <f t="shared" si="6"/>
        <v/>
      </c>
      <c r="G56" s="31" t="str">
        <f t="shared" si="3"/>
        <v/>
      </c>
    </row>
    <row r="57" spans="1:7" x14ac:dyDescent="0.3">
      <c r="A57" s="28"/>
      <c r="B57" s="29"/>
      <c r="C57" s="30" t="str">
        <f t="shared" si="4"/>
        <v/>
      </c>
      <c r="D57" s="31" t="str">
        <f t="shared" si="2"/>
        <v/>
      </c>
      <c r="E57" s="31" t="str">
        <f t="shared" si="5"/>
        <v/>
      </c>
      <c r="F57" s="31" t="str">
        <f t="shared" si="6"/>
        <v/>
      </c>
      <c r="G57" s="31" t="str">
        <f t="shared" si="3"/>
        <v/>
      </c>
    </row>
    <row r="58" spans="1:7" x14ac:dyDescent="0.3">
      <c r="A58" s="28"/>
      <c r="B58" s="29"/>
      <c r="C58" s="30" t="str">
        <f t="shared" si="4"/>
        <v/>
      </c>
      <c r="D58" s="31" t="str">
        <f t="shared" si="2"/>
        <v/>
      </c>
      <c r="E58" s="31" t="str">
        <f t="shared" si="5"/>
        <v/>
      </c>
      <c r="F58" s="31" t="str">
        <f t="shared" si="6"/>
        <v/>
      </c>
      <c r="G58" s="31" t="str">
        <f t="shared" si="3"/>
        <v/>
      </c>
    </row>
    <row r="59" spans="1:7" x14ac:dyDescent="0.3">
      <c r="A59" s="28"/>
      <c r="B59" s="29"/>
      <c r="C59" s="30" t="str">
        <f t="shared" si="4"/>
        <v/>
      </c>
      <c r="D59" s="31" t="str">
        <f t="shared" si="2"/>
        <v/>
      </c>
      <c r="E59" s="31" t="str">
        <f t="shared" si="5"/>
        <v/>
      </c>
      <c r="F59" s="31" t="str">
        <f t="shared" si="6"/>
        <v/>
      </c>
      <c r="G59" s="31" t="str">
        <f t="shared" si="3"/>
        <v/>
      </c>
    </row>
    <row r="60" spans="1:7" x14ac:dyDescent="0.3">
      <c r="A60" s="28"/>
      <c r="B60" s="29"/>
      <c r="C60" s="30" t="str">
        <f t="shared" si="4"/>
        <v/>
      </c>
      <c r="D60" s="31" t="str">
        <f t="shared" si="2"/>
        <v/>
      </c>
      <c r="E60" s="31" t="str">
        <f t="shared" si="5"/>
        <v/>
      </c>
      <c r="F60" s="31" t="str">
        <f t="shared" si="6"/>
        <v/>
      </c>
      <c r="G60" s="31" t="str">
        <f t="shared" si="3"/>
        <v/>
      </c>
    </row>
    <row r="61" spans="1:7" x14ac:dyDescent="0.3">
      <c r="A61" s="28"/>
      <c r="B61" s="29"/>
      <c r="C61" s="30" t="str">
        <f t="shared" si="4"/>
        <v/>
      </c>
      <c r="D61" s="31" t="str">
        <f t="shared" si="2"/>
        <v/>
      </c>
      <c r="E61" s="31" t="str">
        <f t="shared" si="5"/>
        <v/>
      </c>
      <c r="F61" s="31" t="str">
        <f t="shared" si="6"/>
        <v/>
      </c>
      <c r="G61" s="31" t="str">
        <f t="shared" si="3"/>
        <v/>
      </c>
    </row>
    <row r="62" spans="1:7" x14ac:dyDescent="0.3">
      <c r="A62" s="28"/>
      <c r="B62" s="29"/>
      <c r="C62" s="30" t="str">
        <f t="shared" si="4"/>
        <v/>
      </c>
      <c r="D62" s="31" t="str">
        <f t="shared" si="2"/>
        <v/>
      </c>
      <c r="E62" s="31" t="str">
        <f t="shared" si="5"/>
        <v/>
      </c>
      <c r="F62" s="31" t="str">
        <f t="shared" si="6"/>
        <v/>
      </c>
      <c r="G62" s="31" t="str">
        <f t="shared" si="3"/>
        <v/>
      </c>
    </row>
    <row r="63" spans="1:7" x14ac:dyDescent="0.3">
      <c r="A63" s="28"/>
      <c r="B63" s="29"/>
      <c r="C63" s="30" t="str">
        <f t="shared" si="4"/>
        <v/>
      </c>
      <c r="D63" s="31" t="str">
        <f t="shared" si="2"/>
        <v/>
      </c>
      <c r="E63" s="31" t="str">
        <f t="shared" si="5"/>
        <v/>
      </c>
      <c r="F63" s="31" t="str">
        <f t="shared" si="6"/>
        <v/>
      </c>
      <c r="G63" s="31" t="str">
        <f t="shared" si="3"/>
        <v/>
      </c>
    </row>
    <row r="64" spans="1:7" x14ac:dyDescent="0.3">
      <c r="A64" s="28"/>
      <c r="B64" s="32"/>
      <c r="C64" s="30" t="str">
        <f t="shared" si="4"/>
        <v/>
      </c>
      <c r="D64" s="31" t="str">
        <f t="shared" si="2"/>
        <v/>
      </c>
      <c r="E64" s="31" t="str">
        <f t="shared" si="5"/>
        <v/>
      </c>
      <c r="F64" s="31" t="str">
        <f t="shared" si="6"/>
        <v/>
      </c>
      <c r="G64" s="31" t="str">
        <f t="shared" si="3"/>
        <v/>
      </c>
    </row>
    <row r="65" spans="1:11" x14ac:dyDescent="0.3">
      <c r="A65" s="28"/>
      <c r="B65" s="32"/>
      <c r="C65" s="30" t="str">
        <f t="shared" si="4"/>
        <v/>
      </c>
      <c r="D65" s="31" t="str">
        <f t="shared" si="2"/>
        <v/>
      </c>
      <c r="E65" s="31" t="str">
        <f t="shared" si="5"/>
        <v/>
      </c>
      <c r="F65" s="31" t="str">
        <f t="shared" si="6"/>
        <v/>
      </c>
      <c r="G65" s="31" t="str">
        <f t="shared" si="3"/>
        <v/>
      </c>
      <c r="H65" s="2"/>
      <c r="I65" s="2"/>
      <c r="J65" s="2"/>
      <c r="K65" s="2"/>
    </row>
    <row r="66" spans="1:11" x14ac:dyDescent="0.3">
      <c r="A66" s="28"/>
      <c r="B66" s="32"/>
      <c r="C66" s="30" t="str">
        <f t="shared" si="4"/>
        <v/>
      </c>
      <c r="D66" s="31" t="str">
        <f t="shared" si="2"/>
        <v/>
      </c>
      <c r="E66" s="31" t="str">
        <f t="shared" si="5"/>
        <v/>
      </c>
      <c r="F66" s="31" t="str">
        <f t="shared" si="6"/>
        <v/>
      </c>
      <c r="G66" s="31" t="str">
        <f t="shared" si="3"/>
        <v/>
      </c>
      <c r="H66" s="2"/>
      <c r="I66" s="2"/>
      <c r="J66" s="2"/>
      <c r="K66" s="2"/>
    </row>
    <row r="67" spans="1:11" x14ac:dyDescent="0.3">
      <c r="A67" s="28"/>
      <c r="B67" s="32"/>
      <c r="C67" s="30" t="str">
        <f t="shared" si="4"/>
        <v/>
      </c>
      <c r="D67" s="31" t="str">
        <f t="shared" si="2"/>
        <v/>
      </c>
      <c r="E67" s="31" t="str">
        <f t="shared" si="5"/>
        <v/>
      </c>
      <c r="F67" s="31" t="str">
        <f t="shared" si="6"/>
        <v/>
      </c>
      <c r="G67" s="31" t="str">
        <f t="shared" si="3"/>
        <v/>
      </c>
      <c r="H67" s="2"/>
      <c r="I67" s="2"/>
      <c r="J67" s="2"/>
      <c r="K67" s="2"/>
    </row>
    <row r="68" spans="1:11" x14ac:dyDescent="0.3">
      <c r="A68" s="28"/>
      <c r="B68" s="32"/>
      <c r="C68" s="30" t="str">
        <f t="shared" si="4"/>
        <v/>
      </c>
      <c r="D68" s="31" t="str">
        <f t="shared" si="2"/>
        <v/>
      </c>
      <c r="E68" s="31" t="str">
        <f t="shared" si="5"/>
        <v/>
      </c>
      <c r="F68" s="31" t="str">
        <f t="shared" si="6"/>
        <v/>
      </c>
      <c r="G68" s="31" t="str">
        <f t="shared" si="3"/>
        <v/>
      </c>
      <c r="H68" s="2"/>
      <c r="I68" s="2"/>
      <c r="J68" s="2"/>
      <c r="K68" s="2"/>
    </row>
    <row r="69" spans="1:11" x14ac:dyDescent="0.3">
      <c r="A69" s="28"/>
      <c r="B69" s="32"/>
      <c r="C69" s="30" t="str">
        <f t="shared" si="4"/>
        <v/>
      </c>
      <c r="D69" s="31" t="str">
        <f t="shared" si="2"/>
        <v/>
      </c>
      <c r="E69" s="31" t="str">
        <f t="shared" si="5"/>
        <v/>
      </c>
      <c r="F69" s="31" t="str">
        <f t="shared" si="6"/>
        <v/>
      </c>
      <c r="G69" s="31" t="str">
        <f t="shared" si="3"/>
        <v/>
      </c>
      <c r="H69" s="2"/>
      <c r="I69" s="2"/>
      <c r="J69" s="2"/>
      <c r="K69" s="2"/>
    </row>
    <row r="70" spans="1:11" x14ac:dyDescent="0.3">
      <c r="A70" s="28"/>
      <c r="B70" s="32"/>
      <c r="C70" s="30" t="str">
        <f t="shared" si="4"/>
        <v/>
      </c>
      <c r="D70" s="31" t="str">
        <f t="shared" si="2"/>
        <v/>
      </c>
      <c r="E70" s="31" t="str">
        <f t="shared" si="5"/>
        <v/>
      </c>
      <c r="F70" s="31" t="str">
        <f t="shared" si="6"/>
        <v/>
      </c>
      <c r="G70" s="31" t="str">
        <f t="shared" si="3"/>
        <v/>
      </c>
      <c r="H70" s="2"/>
      <c r="I70" s="2"/>
      <c r="J70" s="2"/>
      <c r="K70" s="2"/>
    </row>
    <row r="71" spans="1:11" x14ac:dyDescent="0.3">
      <c r="A71" s="28"/>
      <c r="B71" s="32"/>
      <c r="C71" s="30" t="str">
        <f t="shared" si="4"/>
        <v/>
      </c>
      <c r="D71" s="31" t="str">
        <f t="shared" si="2"/>
        <v/>
      </c>
      <c r="E71" s="31" t="str">
        <f t="shared" si="5"/>
        <v/>
      </c>
      <c r="F71" s="31" t="str">
        <f t="shared" si="6"/>
        <v/>
      </c>
      <c r="G71" s="31" t="str">
        <f t="shared" si="3"/>
        <v/>
      </c>
      <c r="H71" s="2"/>
      <c r="I71" s="2"/>
      <c r="J71" s="2"/>
      <c r="K71" s="2"/>
    </row>
    <row r="72" spans="1:1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"/>
    </row>
    <row r="73" spans="1:11" x14ac:dyDescent="0.3">
      <c r="A73" s="24"/>
      <c r="B73" s="2"/>
      <c r="C73" s="24"/>
      <c r="D73" s="24"/>
      <c r="E73" s="24"/>
      <c r="F73" s="24"/>
      <c r="G73" s="24"/>
      <c r="H73" s="2"/>
      <c r="I73" s="2"/>
      <c r="J73" s="2"/>
      <c r="K73" s="2"/>
    </row>
    <row r="76" spans="1:11" hidden="1" x14ac:dyDescent="0.3">
      <c r="A76" s="2" t="s">
        <v>15</v>
      </c>
      <c r="B76" s="2">
        <f>SUMPRODUCT(A12:A71,B12:B71)-(SUM(A12:A71)*SUM(B12:B71))/$E$2</f>
        <v>-31.219000000000278</v>
      </c>
      <c r="C76" s="2"/>
      <c r="D76" s="2" t="s">
        <v>16</v>
      </c>
      <c r="E76" s="2">
        <f>SUMPRODUCT(A12:A71,A12:A71)-SUM(A12:A71)^2/E2</f>
        <v>665</v>
      </c>
      <c r="F76" s="2"/>
      <c r="G76" s="2" t="s">
        <v>17</v>
      </c>
      <c r="H76" s="2">
        <f>B76/E76</f>
        <v>-4.6945864661654554E-2</v>
      </c>
      <c r="I76" s="2"/>
      <c r="J76" s="2" t="s">
        <v>18</v>
      </c>
      <c r="K76" s="2">
        <f>AVERAGE(B12:B71)-AVERAGE(A12:A71)*H76</f>
        <v>6.109631578947373</v>
      </c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GBR - BEEF</vt:lpstr>
      <vt:lpstr>GBR - PIG</vt:lpstr>
      <vt:lpstr>GBR - POULTRY</vt:lpstr>
      <vt:lpstr>GBR - SHEEP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2020-09-30T22:07:51Z</dcterms:created>
  <dcterms:modified xsi:type="dcterms:W3CDTF">2020-09-30T22:17:53Z</dcterms:modified>
</cp:coreProperties>
</file>