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Christian\DSGO Hackathon\Forecasting\"/>
    </mc:Choice>
  </mc:AlternateContent>
  <xr:revisionPtr revIDLastSave="0" documentId="13_ncr:1_{AACDB54B-3A24-4108-B0C6-DF2351766614}" xr6:coauthVersionLast="45" xr6:coauthVersionMax="45" xr10:uidLastSave="{00000000-0000-0000-0000-000000000000}"/>
  <bookViews>
    <workbookView xWindow="-108" yWindow="-108" windowWidth="23256" windowHeight="12576" activeTab="3" xr2:uid="{A30F8B88-5630-4824-BADF-888D07F903F0}"/>
  </bookViews>
  <sheets>
    <sheet name="NZ - BEEF" sheetId="2" r:id="rId1"/>
    <sheet name="NZ - PIG" sheetId="3" r:id="rId2"/>
    <sheet name="NZ - POULTRY" sheetId="5" r:id="rId3"/>
    <sheet name="NZ - SHEE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5" l="1"/>
  <c r="B76" i="5"/>
  <c r="H76" i="5" s="1"/>
  <c r="K76" i="5" s="1"/>
  <c r="D71" i="5"/>
  <c r="E71" i="5" s="1"/>
  <c r="C71" i="5"/>
  <c r="D70" i="5"/>
  <c r="E70" i="5" s="1"/>
  <c r="G70" i="5" s="1"/>
  <c r="C70" i="5"/>
  <c r="E69" i="5"/>
  <c r="F69" i="5" s="1"/>
  <c r="D69" i="5"/>
  <c r="C69" i="5"/>
  <c r="D68" i="5"/>
  <c r="E68" i="5" s="1"/>
  <c r="C68" i="5"/>
  <c r="D67" i="5"/>
  <c r="E67" i="5" s="1"/>
  <c r="C67" i="5"/>
  <c r="D66" i="5"/>
  <c r="E66" i="5" s="1"/>
  <c r="G66" i="5" s="1"/>
  <c r="C66" i="5"/>
  <c r="D65" i="5"/>
  <c r="E65" i="5" s="1"/>
  <c r="C65" i="5"/>
  <c r="D64" i="5"/>
  <c r="E64" i="5" s="1"/>
  <c r="C64" i="5"/>
  <c r="D63" i="5"/>
  <c r="E63" i="5" s="1"/>
  <c r="C63" i="5"/>
  <c r="D62" i="5"/>
  <c r="E62" i="5" s="1"/>
  <c r="G62" i="5" s="1"/>
  <c r="C62" i="5"/>
  <c r="E61" i="5"/>
  <c r="F61" i="5" s="1"/>
  <c r="D61" i="5"/>
  <c r="C61" i="5"/>
  <c r="D60" i="5"/>
  <c r="E60" i="5" s="1"/>
  <c r="C60" i="5"/>
  <c r="D59" i="5"/>
  <c r="E59" i="5" s="1"/>
  <c r="C59" i="5"/>
  <c r="D58" i="5"/>
  <c r="E58" i="5" s="1"/>
  <c r="G58" i="5" s="1"/>
  <c r="C58" i="5"/>
  <c r="D57" i="5"/>
  <c r="E57" i="5" s="1"/>
  <c r="C57" i="5"/>
  <c r="D56" i="5"/>
  <c r="E56" i="5" s="1"/>
  <c r="C56" i="5"/>
  <c r="D55" i="5"/>
  <c r="E55" i="5" s="1"/>
  <c r="C55" i="5"/>
  <c r="D54" i="5"/>
  <c r="E54" i="5" s="1"/>
  <c r="G54" i="5" s="1"/>
  <c r="C54" i="5"/>
  <c r="D53" i="5"/>
  <c r="E53" i="5" s="1"/>
  <c r="C53" i="5"/>
  <c r="E52" i="5"/>
  <c r="F52" i="5" s="1"/>
  <c r="D52" i="5"/>
  <c r="C52" i="5"/>
  <c r="D51" i="5"/>
  <c r="E51" i="5" s="1"/>
  <c r="C51" i="5"/>
  <c r="D50" i="5"/>
  <c r="E50" i="5" s="1"/>
  <c r="G50" i="5" s="1"/>
  <c r="C50" i="5"/>
  <c r="D49" i="5"/>
  <c r="E49" i="5" s="1"/>
  <c r="C49" i="5"/>
  <c r="D48" i="5"/>
  <c r="E48" i="5" s="1"/>
  <c r="C48" i="5"/>
  <c r="D47" i="5"/>
  <c r="E47" i="5" s="1"/>
  <c r="C47" i="5"/>
  <c r="D46" i="5"/>
  <c r="E46" i="5" s="1"/>
  <c r="G46" i="5" s="1"/>
  <c r="C46" i="5"/>
  <c r="D45" i="5"/>
  <c r="E45" i="5" s="1"/>
  <c r="C45" i="5"/>
  <c r="D44" i="5"/>
  <c r="E44" i="5" s="1"/>
  <c r="F44" i="5" s="1"/>
  <c r="C44" i="5"/>
  <c r="D43" i="5"/>
  <c r="E43" i="5" s="1"/>
  <c r="C43" i="5"/>
  <c r="D42" i="5"/>
  <c r="E42" i="5" s="1"/>
  <c r="G42" i="5" s="1"/>
  <c r="C42" i="5"/>
  <c r="D41" i="5"/>
  <c r="E41" i="5" s="1"/>
  <c r="C41" i="5"/>
  <c r="D40" i="5"/>
  <c r="E40" i="5" s="1"/>
  <c r="C40" i="5"/>
  <c r="D39" i="5"/>
  <c r="E39" i="5" s="1"/>
  <c r="C39" i="5"/>
  <c r="D38" i="5"/>
  <c r="E38" i="5" s="1"/>
  <c r="G38" i="5" s="1"/>
  <c r="C38" i="5"/>
  <c r="D37" i="5"/>
  <c r="E37" i="5" s="1"/>
  <c r="C37" i="5"/>
  <c r="E36" i="5"/>
  <c r="F36" i="5" s="1"/>
  <c r="D36" i="5"/>
  <c r="C36" i="5"/>
  <c r="D35" i="5"/>
  <c r="E35" i="5" s="1"/>
  <c r="C35" i="5"/>
  <c r="D34" i="5"/>
  <c r="E34" i="5" s="1"/>
  <c r="G34" i="5" s="1"/>
  <c r="C34" i="5"/>
  <c r="D33" i="5"/>
  <c r="E33" i="5" s="1"/>
  <c r="C33" i="5"/>
  <c r="D32" i="5"/>
  <c r="E32" i="5" s="1"/>
  <c r="C32" i="5"/>
  <c r="B7" i="5"/>
  <c r="B8" i="5" s="1"/>
  <c r="J2" i="5"/>
  <c r="E76" i="4"/>
  <c r="B76" i="4"/>
  <c r="H76" i="4" s="1"/>
  <c r="K76" i="4" s="1"/>
  <c r="D71" i="4"/>
  <c r="E71" i="4" s="1"/>
  <c r="C71" i="4"/>
  <c r="D70" i="4"/>
  <c r="E70" i="4" s="1"/>
  <c r="G70" i="4" s="1"/>
  <c r="C70" i="4"/>
  <c r="D69" i="4"/>
  <c r="E69" i="4" s="1"/>
  <c r="F69" i="4" s="1"/>
  <c r="C69" i="4"/>
  <c r="D68" i="4"/>
  <c r="E68" i="4" s="1"/>
  <c r="F68" i="4" s="1"/>
  <c r="C68" i="4"/>
  <c r="D67" i="4"/>
  <c r="E67" i="4" s="1"/>
  <c r="C67" i="4"/>
  <c r="D66" i="4"/>
  <c r="E66" i="4" s="1"/>
  <c r="C66" i="4"/>
  <c r="D65" i="4"/>
  <c r="E65" i="4" s="1"/>
  <c r="F65" i="4" s="1"/>
  <c r="C65" i="4"/>
  <c r="D64" i="4"/>
  <c r="E64" i="4" s="1"/>
  <c r="F64" i="4" s="1"/>
  <c r="C64" i="4"/>
  <c r="D63" i="4"/>
  <c r="E63" i="4" s="1"/>
  <c r="C63" i="4"/>
  <c r="D62" i="4"/>
  <c r="E62" i="4" s="1"/>
  <c r="G62" i="4" s="1"/>
  <c r="C62" i="4"/>
  <c r="D61" i="4"/>
  <c r="E61" i="4" s="1"/>
  <c r="G61" i="4" s="1"/>
  <c r="C61" i="4"/>
  <c r="D60" i="4"/>
  <c r="E60" i="4" s="1"/>
  <c r="F60" i="4" s="1"/>
  <c r="C60" i="4"/>
  <c r="D59" i="4"/>
  <c r="E59" i="4" s="1"/>
  <c r="C59" i="4"/>
  <c r="D58" i="4"/>
  <c r="E58" i="4" s="1"/>
  <c r="G58" i="4" s="1"/>
  <c r="C58" i="4"/>
  <c r="D57" i="4"/>
  <c r="E57" i="4" s="1"/>
  <c r="F57" i="4" s="1"/>
  <c r="C57" i="4"/>
  <c r="D56" i="4"/>
  <c r="E56" i="4" s="1"/>
  <c r="F56" i="4" s="1"/>
  <c r="C56" i="4"/>
  <c r="D55" i="4"/>
  <c r="E55" i="4" s="1"/>
  <c r="C55" i="4"/>
  <c r="D54" i="4"/>
  <c r="E54" i="4" s="1"/>
  <c r="G54" i="4" s="1"/>
  <c r="C54" i="4"/>
  <c r="D53" i="4"/>
  <c r="E53" i="4" s="1"/>
  <c r="G53" i="4" s="1"/>
  <c r="C53" i="4"/>
  <c r="D52" i="4"/>
  <c r="E52" i="4" s="1"/>
  <c r="F52" i="4" s="1"/>
  <c r="C52" i="4"/>
  <c r="D51" i="4"/>
  <c r="E51" i="4" s="1"/>
  <c r="C51" i="4"/>
  <c r="D50" i="4"/>
  <c r="E50" i="4" s="1"/>
  <c r="C50" i="4"/>
  <c r="D49" i="4"/>
  <c r="E49" i="4" s="1"/>
  <c r="F49" i="4" s="1"/>
  <c r="C49" i="4"/>
  <c r="D48" i="4"/>
  <c r="E48" i="4" s="1"/>
  <c r="F48" i="4" s="1"/>
  <c r="C48" i="4"/>
  <c r="D47" i="4"/>
  <c r="E47" i="4" s="1"/>
  <c r="C47" i="4"/>
  <c r="D46" i="4"/>
  <c r="E46" i="4" s="1"/>
  <c r="G46" i="4" s="1"/>
  <c r="C46" i="4"/>
  <c r="D45" i="4"/>
  <c r="E45" i="4" s="1"/>
  <c r="G45" i="4" s="1"/>
  <c r="C45" i="4"/>
  <c r="D44" i="4"/>
  <c r="E44" i="4" s="1"/>
  <c r="F44" i="4" s="1"/>
  <c r="C44" i="4"/>
  <c r="D43" i="4"/>
  <c r="E43" i="4" s="1"/>
  <c r="C43" i="4"/>
  <c r="D42" i="4"/>
  <c r="E42" i="4" s="1"/>
  <c r="G42" i="4" s="1"/>
  <c r="C42" i="4"/>
  <c r="D41" i="4"/>
  <c r="E41" i="4" s="1"/>
  <c r="F41" i="4" s="1"/>
  <c r="C41" i="4"/>
  <c r="D40" i="4"/>
  <c r="E40" i="4" s="1"/>
  <c r="C40" i="4"/>
  <c r="D39" i="4"/>
  <c r="E39" i="4" s="1"/>
  <c r="C39" i="4"/>
  <c r="D38" i="4"/>
  <c r="E38" i="4" s="1"/>
  <c r="G38" i="4" s="1"/>
  <c r="C38" i="4"/>
  <c r="D37" i="4"/>
  <c r="E37" i="4" s="1"/>
  <c r="G37" i="4" s="1"/>
  <c r="C37" i="4"/>
  <c r="D36" i="4"/>
  <c r="E36" i="4" s="1"/>
  <c r="F36" i="4" s="1"/>
  <c r="C36" i="4"/>
  <c r="E35" i="4"/>
  <c r="G35" i="4" s="1"/>
  <c r="D35" i="4"/>
  <c r="C35" i="4"/>
  <c r="D34" i="4"/>
  <c r="E34" i="4" s="1"/>
  <c r="C34" i="4"/>
  <c r="D33" i="4"/>
  <c r="E33" i="4" s="1"/>
  <c r="F33" i="4" s="1"/>
  <c r="C33" i="4"/>
  <c r="D32" i="4"/>
  <c r="E32" i="4" s="1"/>
  <c r="C32" i="4"/>
  <c r="C30" i="4"/>
  <c r="D30" i="4" s="1"/>
  <c r="E30" i="4" s="1"/>
  <c r="C29" i="4"/>
  <c r="D29" i="4" s="1"/>
  <c r="E29" i="4" s="1"/>
  <c r="C28" i="4"/>
  <c r="D28" i="4" s="1"/>
  <c r="E28" i="4" s="1"/>
  <c r="C22" i="4"/>
  <c r="D22" i="4" s="1"/>
  <c r="E22" i="4" s="1"/>
  <c r="C21" i="4"/>
  <c r="D21" i="4" s="1"/>
  <c r="E21" i="4" s="1"/>
  <c r="C20" i="4"/>
  <c r="D20" i="4" s="1"/>
  <c r="E20" i="4" s="1"/>
  <c r="C18" i="4"/>
  <c r="D18" i="4" s="1"/>
  <c r="E18" i="4" s="1"/>
  <c r="C17" i="4"/>
  <c r="D17" i="4" s="1"/>
  <c r="E17" i="4" s="1"/>
  <c r="C16" i="4"/>
  <c r="D16" i="4" s="1"/>
  <c r="E16" i="4" s="1"/>
  <c r="C14" i="4"/>
  <c r="D14" i="4" s="1"/>
  <c r="E14" i="4" s="1"/>
  <c r="C13" i="4"/>
  <c r="D13" i="4" s="1"/>
  <c r="E13" i="4" s="1"/>
  <c r="C12" i="4"/>
  <c r="D12" i="4" s="1"/>
  <c r="E12" i="4" s="1"/>
  <c r="B7" i="4"/>
  <c r="J2" i="4"/>
  <c r="E76" i="3"/>
  <c r="B76" i="3"/>
  <c r="H76" i="3" s="1"/>
  <c r="K76" i="3" s="1"/>
  <c r="D71" i="3"/>
  <c r="E71" i="3" s="1"/>
  <c r="C71" i="3"/>
  <c r="D70" i="3"/>
  <c r="E70" i="3" s="1"/>
  <c r="G70" i="3" s="1"/>
  <c r="C70" i="3"/>
  <c r="D69" i="3"/>
  <c r="E69" i="3" s="1"/>
  <c r="G69" i="3" s="1"/>
  <c r="C69" i="3"/>
  <c r="D68" i="3"/>
  <c r="E68" i="3" s="1"/>
  <c r="C68" i="3"/>
  <c r="D67" i="3"/>
  <c r="E67" i="3" s="1"/>
  <c r="C67" i="3"/>
  <c r="D66" i="3"/>
  <c r="E66" i="3" s="1"/>
  <c r="G66" i="3" s="1"/>
  <c r="C66" i="3"/>
  <c r="D65" i="3"/>
  <c r="E65" i="3" s="1"/>
  <c r="G65" i="3" s="1"/>
  <c r="C65" i="3"/>
  <c r="D64" i="3"/>
  <c r="E64" i="3" s="1"/>
  <c r="C64" i="3"/>
  <c r="D63" i="3"/>
  <c r="E63" i="3" s="1"/>
  <c r="C63" i="3"/>
  <c r="D62" i="3"/>
  <c r="E62" i="3" s="1"/>
  <c r="G62" i="3" s="1"/>
  <c r="C62" i="3"/>
  <c r="E61" i="3"/>
  <c r="G61" i="3" s="1"/>
  <c r="D61" i="3"/>
  <c r="C61" i="3"/>
  <c r="D60" i="3"/>
  <c r="E60" i="3" s="1"/>
  <c r="C60" i="3"/>
  <c r="D59" i="3"/>
  <c r="E59" i="3" s="1"/>
  <c r="C59" i="3"/>
  <c r="D58" i="3"/>
  <c r="E58" i="3" s="1"/>
  <c r="G58" i="3" s="1"/>
  <c r="C58" i="3"/>
  <c r="D57" i="3"/>
  <c r="E57" i="3" s="1"/>
  <c r="G57" i="3" s="1"/>
  <c r="C57" i="3"/>
  <c r="D56" i="3"/>
  <c r="E56" i="3" s="1"/>
  <c r="C56" i="3"/>
  <c r="D55" i="3"/>
  <c r="E55" i="3" s="1"/>
  <c r="C55" i="3"/>
  <c r="D54" i="3"/>
  <c r="E54" i="3" s="1"/>
  <c r="G54" i="3" s="1"/>
  <c r="C54" i="3"/>
  <c r="D53" i="3"/>
  <c r="E53" i="3" s="1"/>
  <c r="G53" i="3" s="1"/>
  <c r="C53" i="3"/>
  <c r="D52" i="3"/>
  <c r="E52" i="3" s="1"/>
  <c r="C52" i="3"/>
  <c r="D51" i="3"/>
  <c r="E51" i="3" s="1"/>
  <c r="C51" i="3"/>
  <c r="D50" i="3"/>
  <c r="E50" i="3" s="1"/>
  <c r="G50" i="3" s="1"/>
  <c r="C50" i="3"/>
  <c r="D49" i="3"/>
  <c r="E49" i="3" s="1"/>
  <c r="G49" i="3" s="1"/>
  <c r="C49" i="3"/>
  <c r="D48" i="3"/>
  <c r="E48" i="3" s="1"/>
  <c r="C48" i="3"/>
  <c r="D47" i="3"/>
  <c r="E47" i="3" s="1"/>
  <c r="C47" i="3"/>
  <c r="D46" i="3"/>
  <c r="E46" i="3" s="1"/>
  <c r="G46" i="3" s="1"/>
  <c r="C46" i="3"/>
  <c r="E45" i="3"/>
  <c r="G45" i="3" s="1"/>
  <c r="D45" i="3"/>
  <c r="C45" i="3"/>
  <c r="D44" i="3"/>
  <c r="E44" i="3" s="1"/>
  <c r="C44" i="3"/>
  <c r="D43" i="3"/>
  <c r="E43" i="3" s="1"/>
  <c r="C43" i="3"/>
  <c r="D42" i="3"/>
  <c r="E42" i="3" s="1"/>
  <c r="G42" i="3" s="1"/>
  <c r="C42" i="3"/>
  <c r="D41" i="3"/>
  <c r="E41" i="3" s="1"/>
  <c r="G41" i="3" s="1"/>
  <c r="C41" i="3"/>
  <c r="D40" i="3"/>
  <c r="E40" i="3" s="1"/>
  <c r="C40" i="3"/>
  <c r="D39" i="3"/>
  <c r="E39" i="3" s="1"/>
  <c r="C39" i="3"/>
  <c r="D38" i="3"/>
  <c r="E38" i="3" s="1"/>
  <c r="G38" i="3" s="1"/>
  <c r="C38" i="3"/>
  <c r="D37" i="3"/>
  <c r="E37" i="3" s="1"/>
  <c r="G37" i="3" s="1"/>
  <c r="C37" i="3"/>
  <c r="D36" i="3"/>
  <c r="E36" i="3" s="1"/>
  <c r="C36" i="3"/>
  <c r="D35" i="3"/>
  <c r="E35" i="3" s="1"/>
  <c r="C35" i="3"/>
  <c r="D34" i="3"/>
  <c r="E34" i="3" s="1"/>
  <c r="G34" i="3" s="1"/>
  <c r="C34" i="3"/>
  <c r="D33" i="3"/>
  <c r="E33" i="3" s="1"/>
  <c r="G33" i="3" s="1"/>
  <c r="C33" i="3"/>
  <c r="D32" i="3"/>
  <c r="E32" i="3" s="1"/>
  <c r="C32" i="3"/>
  <c r="B7" i="3"/>
  <c r="C7" i="3" s="1"/>
  <c r="J2" i="3"/>
  <c r="E76" i="2"/>
  <c r="B76" i="2"/>
  <c r="H76" i="2" s="1"/>
  <c r="K76" i="2" s="1"/>
  <c r="D71" i="2"/>
  <c r="E71" i="2" s="1"/>
  <c r="C71" i="2"/>
  <c r="E70" i="2"/>
  <c r="G70" i="2" s="1"/>
  <c r="D70" i="2"/>
  <c r="C70" i="2"/>
  <c r="D69" i="2"/>
  <c r="E69" i="2" s="1"/>
  <c r="G69" i="2" s="1"/>
  <c r="C69" i="2"/>
  <c r="D68" i="2"/>
  <c r="E68" i="2" s="1"/>
  <c r="F68" i="2" s="1"/>
  <c r="C68" i="2"/>
  <c r="D67" i="2"/>
  <c r="E67" i="2" s="1"/>
  <c r="C67" i="2"/>
  <c r="F66" i="2"/>
  <c r="E66" i="2"/>
  <c r="G66" i="2" s="1"/>
  <c r="D66" i="2"/>
  <c r="C66" i="2"/>
  <c r="G65" i="2"/>
  <c r="D65" i="2"/>
  <c r="E65" i="2" s="1"/>
  <c r="F65" i="2" s="1"/>
  <c r="C65" i="2"/>
  <c r="G64" i="2"/>
  <c r="D64" i="2"/>
  <c r="E64" i="2" s="1"/>
  <c r="F64" i="2" s="1"/>
  <c r="C64" i="2"/>
  <c r="D63" i="2"/>
  <c r="E63" i="2" s="1"/>
  <c r="C63" i="2"/>
  <c r="E62" i="2"/>
  <c r="G62" i="2" s="1"/>
  <c r="D62" i="2"/>
  <c r="C62" i="2"/>
  <c r="D61" i="2"/>
  <c r="E61" i="2" s="1"/>
  <c r="G61" i="2" s="1"/>
  <c r="C61" i="2"/>
  <c r="D60" i="2"/>
  <c r="E60" i="2" s="1"/>
  <c r="F60" i="2" s="1"/>
  <c r="C60" i="2"/>
  <c r="D59" i="2"/>
  <c r="E59" i="2" s="1"/>
  <c r="C59" i="2"/>
  <c r="F58" i="2"/>
  <c r="E58" i="2"/>
  <c r="G58" i="2" s="1"/>
  <c r="D58" i="2"/>
  <c r="C58" i="2"/>
  <c r="G57" i="2"/>
  <c r="D57" i="2"/>
  <c r="E57" i="2" s="1"/>
  <c r="F57" i="2" s="1"/>
  <c r="C57" i="2"/>
  <c r="G56" i="2"/>
  <c r="D56" i="2"/>
  <c r="E56" i="2" s="1"/>
  <c r="F56" i="2" s="1"/>
  <c r="C56" i="2"/>
  <c r="D55" i="2"/>
  <c r="E55" i="2" s="1"/>
  <c r="C55" i="2"/>
  <c r="E54" i="2"/>
  <c r="G54" i="2" s="1"/>
  <c r="D54" i="2"/>
  <c r="C54" i="2"/>
  <c r="D53" i="2"/>
  <c r="E53" i="2" s="1"/>
  <c r="G53" i="2" s="1"/>
  <c r="C53" i="2"/>
  <c r="D52" i="2"/>
  <c r="E52" i="2" s="1"/>
  <c r="F52" i="2" s="1"/>
  <c r="C52" i="2"/>
  <c r="D51" i="2"/>
  <c r="E51" i="2" s="1"/>
  <c r="C51" i="2"/>
  <c r="F50" i="2"/>
  <c r="E50" i="2"/>
  <c r="G50" i="2" s="1"/>
  <c r="D50" i="2"/>
  <c r="C50" i="2"/>
  <c r="G49" i="2"/>
  <c r="D49" i="2"/>
  <c r="E49" i="2" s="1"/>
  <c r="F49" i="2" s="1"/>
  <c r="C49" i="2"/>
  <c r="G48" i="2"/>
  <c r="D48" i="2"/>
  <c r="E48" i="2" s="1"/>
  <c r="F48" i="2" s="1"/>
  <c r="C48" i="2"/>
  <c r="D47" i="2"/>
  <c r="E47" i="2" s="1"/>
  <c r="C47" i="2"/>
  <c r="E46" i="2"/>
  <c r="G46" i="2" s="1"/>
  <c r="D46" i="2"/>
  <c r="C46" i="2"/>
  <c r="D45" i="2"/>
  <c r="E45" i="2" s="1"/>
  <c r="G45" i="2" s="1"/>
  <c r="C45" i="2"/>
  <c r="D44" i="2"/>
  <c r="E44" i="2" s="1"/>
  <c r="F44" i="2" s="1"/>
  <c r="C44" i="2"/>
  <c r="D43" i="2"/>
  <c r="E43" i="2" s="1"/>
  <c r="C43" i="2"/>
  <c r="E42" i="2"/>
  <c r="G42" i="2" s="1"/>
  <c r="D42" i="2"/>
  <c r="C42" i="2"/>
  <c r="D41" i="2"/>
  <c r="E41" i="2" s="1"/>
  <c r="G41" i="2" s="1"/>
  <c r="C41" i="2"/>
  <c r="D40" i="2"/>
  <c r="E40" i="2" s="1"/>
  <c r="C40" i="2"/>
  <c r="D39" i="2"/>
  <c r="E39" i="2" s="1"/>
  <c r="C39" i="2"/>
  <c r="E38" i="2"/>
  <c r="G38" i="2" s="1"/>
  <c r="D38" i="2"/>
  <c r="C38" i="2"/>
  <c r="G37" i="2"/>
  <c r="F37" i="2"/>
  <c r="D37" i="2"/>
  <c r="E37" i="2" s="1"/>
  <c r="C37" i="2"/>
  <c r="E36" i="2"/>
  <c r="F36" i="2" s="1"/>
  <c r="D36" i="2"/>
  <c r="C36" i="2"/>
  <c r="E35" i="2"/>
  <c r="G35" i="2" s="1"/>
  <c r="D35" i="2"/>
  <c r="C35" i="2"/>
  <c r="G34" i="2"/>
  <c r="F34" i="2"/>
  <c r="E34" i="2"/>
  <c r="D34" i="2"/>
  <c r="C34" i="2"/>
  <c r="G33" i="2"/>
  <c r="D33" i="2"/>
  <c r="E33" i="2" s="1"/>
  <c r="F33" i="2" s="1"/>
  <c r="C33" i="2"/>
  <c r="D32" i="2"/>
  <c r="E32" i="2" s="1"/>
  <c r="C32" i="2"/>
  <c r="C30" i="2"/>
  <c r="D30" i="2" s="1"/>
  <c r="E30" i="2" s="1"/>
  <c r="C29" i="2"/>
  <c r="D29" i="2" s="1"/>
  <c r="E29" i="2" s="1"/>
  <c r="C28" i="2"/>
  <c r="D28" i="2" s="1"/>
  <c r="E28" i="2" s="1"/>
  <c r="C22" i="2"/>
  <c r="D22" i="2" s="1"/>
  <c r="E22" i="2" s="1"/>
  <c r="C21" i="2"/>
  <c r="D21" i="2" s="1"/>
  <c r="E21" i="2" s="1"/>
  <c r="C20" i="2"/>
  <c r="D20" i="2" s="1"/>
  <c r="E20" i="2" s="1"/>
  <c r="C18" i="2"/>
  <c r="D18" i="2" s="1"/>
  <c r="E18" i="2" s="1"/>
  <c r="C17" i="2"/>
  <c r="D17" i="2" s="1"/>
  <c r="E17" i="2" s="1"/>
  <c r="C16" i="2"/>
  <c r="D16" i="2" s="1"/>
  <c r="E16" i="2" s="1"/>
  <c r="C14" i="2"/>
  <c r="D14" i="2" s="1"/>
  <c r="E14" i="2" s="1"/>
  <c r="C13" i="2"/>
  <c r="D13" i="2" s="1"/>
  <c r="E13" i="2" s="1"/>
  <c r="C12" i="2"/>
  <c r="D12" i="2" s="1"/>
  <c r="E12" i="2" s="1"/>
  <c r="B7" i="2"/>
  <c r="B8" i="2" s="1"/>
  <c r="J2" i="2"/>
  <c r="G49" i="4" l="1"/>
  <c r="G33" i="4"/>
  <c r="G50" i="4"/>
  <c r="F50" i="4"/>
  <c r="G34" i="4"/>
  <c r="F34" i="4"/>
  <c r="G66" i="4"/>
  <c r="F66" i="4"/>
  <c r="G48" i="4"/>
  <c r="G57" i="4"/>
  <c r="F58" i="4"/>
  <c r="F37" i="4"/>
  <c r="G56" i="4"/>
  <c r="G65" i="4"/>
  <c r="B8" i="4"/>
  <c r="G64" i="4"/>
  <c r="F65" i="5"/>
  <c r="G65" i="5"/>
  <c r="G61" i="5"/>
  <c r="G69" i="5"/>
  <c r="F56" i="5"/>
  <c r="G56" i="5"/>
  <c r="F40" i="5"/>
  <c r="G40" i="5"/>
  <c r="F32" i="5"/>
  <c r="G32" i="5"/>
  <c r="F48" i="5"/>
  <c r="G48" i="5"/>
  <c r="G44" i="5"/>
  <c r="G36" i="5"/>
  <c r="G52" i="5"/>
  <c r="F33" i="3"/>
  <c r="F37" i="3"/>
  <c r="F41" i="3"/>
  <c r="F45" i="3"/>
  <c r="F49" i="3"/>
  <c r="F53" i="3"/>
  <c r="F57" i="3"/>
  <c r="F61" i="3"/>
  <c r="F65" i="3"/>
  <c r="F69" i="3"/>
  <c r="G41" i="5"/>
  <c r="F41" i="5"/>
  <c r="F57" i="5"/>
  <c r="G57" i="5"/>
  <c r="F37" i="5"/>
  <c r="G37" i="5"/>
  <c r="G43" i="5"/>
  <c r="F43" i="5"/>
  <c r="G53" i="5"/>
  <c r="F53" i="5"/>
  <c r="G59" i="5"/>
  <c r="F59" i="5"/>
  <c r="G63" i="5"/>
  <c r="F63" i="5"/>
  <c r="G67" i="5"/>
  <c r="F67" i="5"/>
  <c r="G71" i="5"/>
  <c r="F71" i="5"/>
  <c r="G33" i="5"/>
  <c r="F33" i="5"/>
  <c r="G39" i="5"/>
  <c r="F39" i="5"/>
  <c r="G49" i="5"/>
  <c r="F49" i="5"/>
  <c r="G55" i="5"/>
  <c r="F55" i="5"/>
  <c r="C31" i="5"/>
  <c r="D31" i="5" s="1"/>
  <c r="E31" i="5" s="1"/>
  <c r="C27" i="5"/>
  <c r="D27" i="5" s="1"/>
  <c r="E27" i="5" s="1"/>
  <c r="C23" i="5"/>
  <c r="D23" i="5" s="1"/>
  <c r="E23" i="5" s="1"/>
  <c r="C19" i="5"/>
  <c r="D19" i="5" s="1"/>
  <c r="E19" i="5" s="1"/>
  <c r="C15" i="5"/>
  <c r="D15" i="5" s="1"/>
  <c r="E15" i="5" s="1"/>
  <c r="C20" i="5"/>
  <c r="D20" i="5" s="1"/>
  <c r="E20" i="5" s="1"/>
  <c r="C12" i="5"/>
  <c r="D12" i="5" s="1"/>
  <c r="E12" i="5" s="1"/>
  <c r="C30" i="5"/>
  <c r="D30" i="5" s="1"/>
  <c r="E30" i="5" s="1"/>
  <c r="C26" i="5"/>
  <c r="D26" i="5" s="1"/>
  <c r="E26" i="5" s="1"/>
  <c r="C22" i="5"/>
  <c r="D22" i="5" s="1"/>
  <c r="E22" i="5" s="1"/>
  <c r="C18" i="5"/>
  <c r="D18" i="5" s="1"/>
  <c r="E18" i="5" s="1"/>
  <c r="C14" i="5"/>
  <c r="D14" i="5" s="1"/>
  <c r="E14" i="5" s="1"/>
  <c r="C28" i="5"/>
  <c r="D28" i="5" s="1"/>
  <c r="E28" i="5" s="1"/>
  <c r="C29" i="5"/>
  <c r="D29" i="5" s="1"/>
  <c r="E29" i="5" s="1"/>
  <c r="C25" i="5"/>
  <c r="D25" i="5" s="1"/>
  <c r="E25" i="5" s="1"/>
  <c r="C21" i="5"/>
  <c r="D21" i="5" s="1"/>
  <c r="E21" i="5" s="1"/>
  <c r="C17" i="5"/>
  <c r="D17" i="5" s="1"/>
  <c r="E17" i="5" s="1"/>
  <c r="C13" i="5"/>
  <c r="D13" i="5" s="1"/>
  <c r="E13" i="5" s="1"/>
  <c r="C24" i="5"/>
  <c r="D24" i="5" s="1"/>
  <c r="E24" i="5" s="1"/>
  <c r="C16" i="5"/>
  <c r="D16" i="5" s="1"/>
  <c r="E16" i="5" s="1"/>
  <c r="G47" i="5"/>
  <c r="F47" i="5"/>
  <c r="G35" i="5"/>
  <c r="F35" i="5"/>
  <c r="G45" i="5"/>
  <c r="F45" i="5"/>
  <c r="G51" i="5"/>
  <c r="F51" i="5"/>
  <c r="F60" i="5"/>
  <c r="G60" i="5"/>
  <c r="F64" i="5"/>
  <c r="G64" i="5"/>
  <c r="F68" i="5"/>
  <c r="G68" i="5"/>
  <c r="C7" i="5"/>
  <c r="F34" i="5"/>
  <c r="F38" i="5"/>
  <c r="F42" i="5"/>
  <c r="F46" i="5"/>
  <c r="F50" i="5"/>
  <c r="F54" i="5"/>
  <c r="F58" i="5"/>
  <c r="F62" i="5"/>
  <c r="F66" i="5"/>
  <c r="F70" i="5"/>
  <c r="G13" i="4"/>
  <c r="F13" i="4"/>
  <c r="F28" i="4"/>
  <c r="G28" i="4"/>
  <c r="F32" i="4"/>
  <c r="G32" i="4"/>
  <c r="G43" i="4"/>
  <c r="F43" i="4"/>
  <c r="G71" i="4"/>
  <c r="F71" i="4"/>
  <c r="G14" i="4"/>
  <c r="F14" i="4"/>
  <c r="F20" i="4"/>
  <c r="G20" i="4"/>
  <c r="G29" i="4"/>
  <c r="F29" i="4"/>
  <c r="F40" i="4"/>
  <c r="G40" i="4"/>
  <c r="G47" i="4"/>
  <c r="F47" i="4"/>
  <c r="G51" i="4"/>
  <c r="F51" i="4"/>
  <c r="F12" i="4"/>
  <c r="G12" i="4"/>
  <c r="F17" i="4"/>
  <c r="G17" i="4"/>
  <c r="G22" i="4"/>
  <c r="F22" i="4"/>
  <c r="G39" i="4"/>
  <c r="F39" i="4"/>
  <c r="G63" i="4"/>
  <c r="F63" i="4"/>
  <c r="G67" i="4"/>
  <c r="F67" i="4"/>
  <c r="F18" i="4"/>
  <c r="G18" i="4"/>
  <c r="F16" i="4"/>
  <c r="G16" i="4"/>
  <c r="G21" i="4"/>
  <c r="F21" i="4"/>
  <c r="G30" i="4"/>
  <c r="F30" i="4"/>
  <c r="G55" i="4"/>
  <c r="F55" i="4"/>
  <c r="G59" i="4"/>
  <c r="F59" i="4"/>
  <c r="C7" i="4"/>
  <c r="F35" i="4"/>
  <c r="G36" i="4"/>
  <c r="F38" i="4"/>
  <c r="F45" i="4"/>
  <c r="F53" i="4"/>
  <c r="F61" i="4"/>
  <c r="G41" i="4"/>
  <c r="F42" i="4"/>
  <c r="G44" i="4"/>
  <c r="F46" i="4"/>
  <c r="G52" i="4"/>
  <c r="F54" i="4"/>
  <c r="G60" i="4"/>
  <c r="F62" i="4"/>
  <c r="G68" i="4"/>
  <c r="G69" i="4"/>
  <c r="F70" i="4"/>
  <c r="C31" i="4"/>
  <c r="D31" i="4" s="1"/>
  <c r="E31" i="4" s="1"/>
  <c r="C27" i="4"/>
  <c r="D27" i="4" s="1"/>
  <c r="E27" i="4" s="1"/>
  <c r="C23" i="4"/>
  <c r="D23" i="4" s="1"/>
  <c r="E23" i="4" s="1"/>
  <c r="C19" i="4"/>
  <c r="D19" i="4" s="1"/>
  <c r="E19" i="4" s="1"/>
  <c r="C15" i="4"/>
  <c r="D15" i="4" s="1"/>
  <c r="E15" i="4" s="1"/>
  <c r="C24" i="4"/>
  <c r="D24" i="4" s="1"/>
  <c r="E24" i="4" s="1"/>
  <c r="C25" i="4"/>
  <c r="D25" i="4" s="1"/>
  <c r="E25" i="4" s="1"/>
  <c r="C26" i="4"/>
  <c r="D26" i="4" s="1"/>
  <c r="E26" i="4" s="1"/>
  <c r="D7" i="3"/>
  <c r="C8" i="3"/>
  <c r="G35" i="3"/>
  <c r="F35" i="3"/>
  <c r="G39" i="3"/>
  <c r="F39" i="3"/>
  <c r="G43" i="3"/>
  <c r="F43" i="3"/>
  <c r="G47" i="3"/>
  <c r="F47" i="3"/>
  <c r="G51" i="3"/>
  <c r="F51" i="3"/>
  <c r="G55" i="3"/>
  <c r="F55" i="3"/>
  <c r="G59" i="3"/>
  <c r="F59" i="3"/>
  <c r="G63" i="3"/>
  <c r="F63" i="3"/>
  <c r="G67" i="3"/>
  <c r="F67" i="3"/>
  <c r="G71" i="3"/>
  <c r="F71" i="3"/>
  <c r="C31" i="3"/>
  <c r="D31" i="3" s="1"/>
  <c r="E31" i="3" s="1"/>
  <c r="C27" i="3"/>
  <c r="D27" i="3" s="1"/>
  <c r="E27" i="3" s="1"/>
  <c r="C23" i="3"/>
  <c r="D23" i="3" s="1"/>
  <c r="E23" i="3" s="1"/>
  <c r="C19" i="3"/>
  <c r="D19" i="3" s="1"/>
  <c r="E19" i="3" s="1"/>
  <c r="C15" i="3"/>
  <c r="D15" i="3" s="1"/>
  <c r="E15" i="3" s="1"/>
  <c r="C20" i="3"/>
  <c r="D20" i="3" s="1"/>
  <c r="E20" i="3" s="1"/>
  <c r="C30" i="3"/>
  <c r="D30" i="3" s="1"/>
  <c r="E30" i="3" s="1"/>
  <c r="C26" i="3"/>
  <c r="D26" i="3" s="1"/>
  <c r="E26" i="3" s="1"/>
  <c r="C22" i="3"/>
  <c r="D22" i="3" s="1"/>
  <c r="E22" i="3" s="1"/>
  <c r="C18" i="3"/>
  <c r="D18" i="3" s="1"/>
  <c r="E18" i="3" s="1"/>
  <c r="C14" i="3"/>
  <c r="D14" i="3" s="1"/>
  <c r="E14" i="3" s="1"/>
  <c r="C28" i="3"/>
  <c r="D28" i="3" s="1"/>
  <c r="E28" i="3" s="1"/>
  <c r="C24" i="3"/>
  <c r="D24" i="3" s="1"/>
  <c r="E24" i="3" s="1"/>
  <c r="C16" i="3"/>
  <c r="D16" i="3" s="1"/>
  <c r="E16" i="3" s="1"/>
  <c r="C12" i="3"/>
  <c r="D12" i="3" s="1"/>
  <c r="E12" i="3" s="1"/>
  <c r="C29" i="3"/>
  <c r="D29" i="3" s="1"/>
  <c r="E29" i="3" s="1"/>
  <c r="C25" i="3"/>
  <c r="D25" i="3" s="1"/>
  <c r="E25" i="3" s="1"/>
  <c r="C21" i="3"/>
  <c r="D21" i="3" s="1"/>
  <c r="E21" i="3" s="1"/>
  <c r="C17" i="3"/>
  <c r="D17" i="3" s="1"/>
  <c r="E17" i="3" s="1"/>
  <c r="C13" i="3"/>
  <c r="D13" i="3" s="1"/>
  <c r="E13" i="3" s="1"/>
  <c r="F32" i="3"/>
  <c r="G32" i="3"/>
  <c r="F36" i="3"/>
  <c r="G36" i="3"/>
  <c r="F40" i="3"/>
  <c r="G40" i="3"/>
  <c r="F44" i="3"/>
  <c r="G44" i="3"/>
  <c r="F48" i="3"/>
  <c r="G48" i="3"/>
  <c r="F52" i="3"/>
  <c r="G52" i="3"/>
  <c r="F56" i="3"/>
  <c r="G56" i="3"/>
  <c r="F60" i="3"/>
  <c r="G60" i="3"/>
  <c r="F64" i="3"/>
  <c r="G64" i="3"/>
  <c r="F68" i="3"/>
  <c r="G68" i="3"/>
  <c r="B8" i="3"/>
  <c r="F34" i="3"/>
  <c r="F38" i="3"/>
  <c r="F42" i="3"/>
  <c r="F46" i="3"/>
  <c r="F50" i="3"/>
  <c r="F54" i="3"/>
  <c r="F58" i="3"/>
  <c r="F62" i="3"/>
  <c r="F66" i="3"/>
  <c r="F70" i="3"/>
  <c r="F17" i="2"/>
  <c r="G17" i="2"/>
  <c r="G22" i="2"/>
  <c r="F22" i="2"/>
  <c r="G63" i="2"/>
  <c r="F63" i="2"/>
  <c r="G67" i="2"/>
  <c r="F67" i="2"/>
  <c r="G13" i="2"/>
  <c r="F13" i="2"/>
  <c r="F18" i="2"/>
  <c r="G18" i="2"/>
  <c r="F32" i="2"/>
  <c r="G32" i="2"/>
  <c r="G43" i="2"/>
  <c r="F43" i="2"/>
  <c r="G71" i="2"/>
  <c r="F71" i="2"/>
  <c r="G14" i="2"/>
  <c r="F14" i="2"/>
  <c r="F20" i="2"/>
  <c r="G20" i="2"/>
  <c r="F29" i="2"/>
  <c r="G29" i="2"/>
  <c r="F40" i="2"/>
  <c r="G40" i="2"/>
  <c r="G47" i="2"/>
  <c r="F47" i="2"/>
  <c r="G51" i="2"/>
  <c r="F51" i="2"/>
  <c r="F12" i="2"/>
  <c r="G12" i="2"/>
  <c r="G39" i="2"/>
  <c r="F39" i="2"/>
  <c r="F28" i="2"/>
  <c r="G28" i="2"/>
  <c r="F16" i="2"/>
  <c r="G16" i="2"/>
  <c r="G21" i="2"/>
  <c r="F21" i="2"/>
  <c r="F30" i="2"/>
  <c r="G30" i="2"/>
  <c r="G55" i="2"/>
  <c r="F55" i="2"/>
  <c r="G59" i="2"/>
  <c r="F59" i="2"/>
  <c r="F41" i="2"/>
  <c r="F45" i="2"/>
  <c r="F61" i="2"/>
  <c r="F69" i="2"/>
  <c r="C7" i="2"/>
  <c r="F35" i="2"/>
  <c r="G36" i="2"/>
  <c r="F38" i="2"/>
  <c r="F53" i="2"/>
  <c r="F42" i="2"/>
  <c r="G44" i="2"/>
  <c r="F46" i="2"/>
  <c r="G52" i="2"/>
  <c r="F54" i="2"/>
  <c r="G60" i="2"/>
  <c r="F62" i="2"/>
  <c r="G68" i="2"/>
  <c r="F70" i="2"/>
  <c r="C31" i="2"/>
  <c r="D31" i="2" s="1"/>
  <c r="E31" i="2" s="1"/>
  <c r="C27" i="2"/>
  <c r="D27" i="2" s="1"/>
  <c r="E27" i="2" s="1"/>
  <c r="C23" i="2"/>
  <c r="D23" i="2" s="1"/>
  <c r="E23" i="2" s="1"/>
  <c r="C19" i="2"/>
  <c r="D19" i="2" s="1"/>
  <c r="E19" i="2" s="1"/>
  <c r="C15" i="2"/>
  <c r="D15" i="2" s="1"/>
  <c r="E15" i="2" s="1"/>
  <c r="C24" i="2"/>
  <c r="D24" i="2" s="1"/>
  <c r="E24" i="2" s="1"/>
  <c r="J5" i="2" s="1"/>
  <c r="C25" i="2"/>
  <c r="D25" i="2" s="1"/>
  <c r="E25" i="2" s="1"/>
  <c r="C26" i="2"/>
  <c r="D26" i="2" s="1"/>
  <c r="E26" i="2" s="1"/>
  <c r="F29" i="5" l="1"/>
  <c r="G29" i="5"/>
  <c r="G22" i="5"/>
  <c r="F22" i="5"/>
  <c r="G17" i="5"/>
  <c r="F17" i="5"/>
  <c r="F28" i="5"/>
  <c r="G28" i="5"/>
  <c r="G26" i="5"/>
  <c r="F26" i="5"/>
  <c r="G15" i="5"/>
  <c r="F15" i="5"/>
  <c r="G31" i="5"/>
  <c r="F31" i="5"/>
  <c r="F13" i="5"/>
  <c r="G13" i="5"/>
  <c r="F20" i="5"/>
  <c r="G20" i="5"/>
  <c r="F16" i="5"/>
  <c r="G16" i="5"/>
  <c r="F21" i="5"/>
  <c r="G21" i="5"/>
  <c r="G14" i="5"/>
  <c r="F14" i="5"/>
  <c r="G30" i="5"/>
  <c r="F30" i="5"/>
  <c r="G19" i="5"/>
  <c r="F19" i="5"/>
  <c r="G27" i="5"/>
  <c r="F27" i="5"/>
  <c r="D7" i="5"/>
  <c r="C8" i="5"/>
  <c r="F24" i="5"/>
  <c r="G24" i="5"/>
  <c r="G25" i="5"/>
  <c r="F25" i="5"/>
  <c r="G18" i="5"/>
  <c r="F18" i="5"/>
  <c r="F12" i="5"/>
  <c r="J5" i="5"/>
  <c r="H5" i="5"/>
  <c r="G12" i="5"/>
  <c r="G23" i="5"/>
  <c r="F23" i="5"/>
  <c r="F24" i="4"/>
  <c r="G24" i="4"/>
  <c r="J5" i="4"/>
  <c r="G31" i="4"/>
  <c r="F31" i="4"/>
  <c r="G19" i="4"/>
  <c r="F19" i="4"/>
  <c r="G27" i="4"/>
  <c r="F27" i="4"/>
  <c r="G15" i="4"/>
  <c r="F15" i="4"/>
  <c r="G26" i="4"/>
  <c r="F26" i="4"/>
  <c r="G25" i="4"/>
  <c r="F25" i="4"/>
  <c r="G23" i="4"/>
  <c r="F23" i="4"/>
  <c r="C8" i="4"/>
  <c r="D7" i="4"/>
  <c r="H5" i="4"/>
  <c r="F16" i="3"/>
  <c r="G16" i="3"/>
  <c r="G27" i="3"/>
  <c r="F27" i="3"/>
  <c r="F25" i="3"/>
  <c r="G25" i="3"/>
  <c r="F24" i="3"/>
  <c r="G24" i="3"/>
  <c r="G22" i="3"/>
  <c r="F22" i="3"/>
  <c r="G15" i="3"/>
  <c r="F15" i="3"/>
  <c r="G31" i="3"/>
  <c r="F31" i="3"/>
  <c r="G21" i="3"/>
  <c r="F21" i="3"/>
  <c r="G18" i="3"/>
  <c r="F18" i="3"/>
  <c r="F13" i="3"/>
  <c r="G13" i="3"/>
  <c r="F29" i="3"/>
  <c r="G29" i="3"/>
  <c r="F28" i="3"/>
  <c r="G28" i="3"/>
  <c r="G26" i="3"/>
  <c r="F26" i="3"/>
  <c r="G19" i="3"/>
  <c r="F19" i="3"/>
  <c r="F20" i="3"/>
  <c r="G20" i="3"/>
  <c r="F17" i="3"/>
  <c r="G17" i="3"/>
  <c r="F12" i="3"/>
  <c r="J5" i="3"/>
  <c r="H5" i="3"/>
  <c r="G12" i="3"/>
  <c r="G14" i="3"/>
  <c r="F14" i="3"/>
  <c r="G30" i="3"/>
  <c r="F30" i="3"/>
  <c r="G23" i="3"/>
  <c r="F23" i="3"/>
  <c r="E7" i="3"/>
  <c r="D8" i="3"/>
  <c r="G27" i="2"/>
  <c r="F27" i="2"/>
  <c r="G15" i="2"/>
  <c r="J4" i="2" s="1"/>
  <c r="F15" i="2"/>
  <c r="H4" i="2" s="1"/>
  <c r="G26" i="2"/>
  <c r="F26" i="2"/>
  <c r="G19" i="2"/>
  <c r="F19" i="2"/>
  <c r="F24" i="2"/>
  <c r="G24" i="2"/>
  <c r="G31" i="2"/>
  <c r="F31" i="2"/>
  <c r="F25" i="2"/>
  <c r="G25" i="2"/>
  <c r="G23" i="2"/>
  <c r="F23" i="2"/>
  <c r="C8" i="2"/>
  <c r="D7" i="2"/>
  <c r="H5" i="2"/>
  <c r="J4" i="4" l="1"/>
  <c r="H4" i="4"/>
  <c r="J4" i="3"/>
  <c r="H4" i="5"/>
  <c r="E7" i="5"/>
  <c r="D8" i="5"/>
  <c r="J4" i="5"/>
  <c r="E7" i="4"/>
  <c r="D8" i="4"/>
  <c r="E8" i="3"/>
  <c r="F7" i="3"/>
  <c r="H4" i="3"/>
  <c r="E7" i="2"/>
  <c r="D8" i="2"/>
  <c r="E8" i="5" l="1"/>
  <c r="F7" i="5"/>
  <c r="E8" i="4"/>
  <c r="F7" i="4"/>
  <c r="G7" i="3"/>
  <c r="F8" i="3"/>
  <c r="E8" i="2"/>
  <c r="F7" i="2"/>
  <c r="G7" i="5" l="1"/>
  <c r="F8" i="5"/>
  <c r="F8" i="4"/>
  <c r="G7" i="4"/>
  <c r="H7" i="3"/>
  <c r="G8" i="3"/>
  <c r="F8" i="2"/>
  <c r="G7" i="2"/>
  <c r="H7" i="5" l="1"/>
  <c r="G8" i="5"/>
  <c r="H7" i="4"/>
  <c r="G8" i="4"/>
  <c r="I7" i="3"/>
  <c r="H8" i="3"/>
  <c r="G8" i="2"/>
  <c r="H7" i="2"/>
  <c r="I7" i="5" l="1"/>
  <c r="H8" i="5"/>
  <c r="I7" i="4"/>
  <c r="H8" i="4"/>
  <c r="I8" i="3"/>
  <c r="J7" i="3"/>
  <c r="I7" i="2"/>
  <c r="H8" i="2"/>
  <c r="I8" i="5" l="1"/>
  <c r="J7" i="5"/>
  <c r="I8" i="4"/>
  <c r="J7" i="4"/>
  <c r="K7" i="3"/>
  <c r="J8" i="3"/>
  <c r="I8" i="2"/>
  <c r="J7" i="2"/>
  <c r="J8" i="5" l="1"/>
  <c r="K7" i="5"/>
  <c r="J8" i="4"/>
  <c r="K7" i="4"/>
  <c r="L7" i="3"/>
  <c r="K8" i="3"/>
  <c r="J8" i="2"/>
  <c r="K7" i="2"/>
  <c r="L7" i="5" l="1"/>
  <c r="K8" i="5"/>
  <c r="K8" i="4"/>
  <c r="L7" i="4"/>
  <c r="M7" i="3"/>
  <c r="M8" i="3" s="1"/>
  <c r="L8" i="3"/>
  <c r="K8" i="2"/>
  <c r="L7" i="2"/>
  <c r="M7" i="5" l="1"/>
  <c r="M8" i="5" s="1"/>
  <c r="L8" i="5"/>
  <c r="M7" i="4"/>
  <c r="M8" i="4" s="1"/>
  <c r="L8" i="4"/>
  <c r="M7" i="2"/>
  <c r="M8" i="2" s="1"/>
  <c r="L8" i="2"/>
</calcChain>
</file>

<file path=xl/sharedStrings.xml><?xml version="1.0" encoding="utf-8"?>
<sst xmlns="http://schemas.openxmlformats.org/spreadsheetml/2006/main" count="108" uniqueCount="23">
  <si>
    <t>INPUTS</t>
  </si>
  <si>
    <t>OUTPUTS</t>
  </si>
  <si>
    <t>Number of Periods of Data Collected =</t>
  </si>
  <si>
    <t>Period</t>
  </si>
  <si>
    <t>Forecast =</t>
  </si>
  <si>
    <t>MSE =</t>
  </si>
  <si>
    <t>MAPE =</t>
  </si>
  <si>
    <t>MAD =</t>
  </si>
  <si>
    <t>LAD =</t>
  </si>
  <si>
    <t>NZ -  BEEF FORECAST</t>
  </si>
  <si>
    <t>Forecast</t>
  </si>
  <si>
    <t>Absolute</t>
  </si>
  <si>
    <t>Error</t>
  </si>
  <si>
    <t>Value</t>
  </si>
  <si>
    <t>Squared</t>
  </si>
  <si>
    <t>% Error</t>
  </si>
  <si>
    <t>Ssxy =</t>
  </si>
  <si>
    <t>SSx =</t>
  </si>
  <si>
    <t>B1 =</t>
  </si>
  <si>
    <t>B0 =</t>
  </si>
  <si>
    <t>NZ -  PIG FORECAST</t>
  </si>
  <si>
    <t>NZ -  POULTRY FORECAST</t>
  </si>
  <si>
    <t>NZ -  SHEEP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</si>
</sst>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1" applyFont="1" applyFill="1"/>
    <xf numFmtId="0" fontId="1" fillId="0" borderId="0" xfId="1"/>
    <xf numFmtId="0" fontId="3" fillId="3" borderId="1" xfId="1" applyFont="1" applyFill="1" applyBorder="1"/>
    <xf numFmtId="0" fontId="1" fillId="3" borderId="2" xfId="1" applyFill="1" applyBorder="1"/>
    <xf numFmtId="0" fontId="1" fillId="4" borderId="3" xfId="1" applyFill="1" applyBorder="1"/>
    <xf numFmtId="0" fontId="1" fillId="5" borderId="4" xfId="1" applyFill="1" applyBorder="1"/>
    <xf numFmtId="0" fontId="1" fillId="6" borderId="4" xfId="1" applyFill="1" applyBorder="1" applyAlignment="1">
      <alignment horizontal="center"/>
    </xf>
    <xf numFmtId="0" fontId="1" fillId="7" borderId="5" xfId="1" applyFill="1" applyBorder="1"/>
    <xf numFmtId="2" fontId="1" fillId="6" borderId="6" xfId="1" applyNumberFormat="1" applyFill="1" applyBorder="1" applyAlignment="1">
      <alignment horizontal="center"/>
    </xf>
    <xf numFmtId="0" fontId="1" fillId="7" borderId="6" xfId="1" applyFill="1" applyBorder="1"/>
    <xf numFmtId="164" fontId="1" fillId="6" borderId="7" xfId="1" applyNumberFormat="1" applyFill="1" applyBorder="1" applyAlignment="1">
      <alignment horizontal="center"/>
    </xf>
    <xf numFmtId="0" fontId="1" fillId="7" borderId="8" xfId="1" applyFill="1" applyBorder="1"/>
    <xf numFmtId="164" fontId="1" fillId="6" borderId="9" xfId="1" applyNumberFormat="1" applyFill="1" applyBorder="1" applyAlignment="1">
      <alignment horizontal="center"/>
    </xf>
    <xf numFmtId="0" fontId="1" fillId="7" borderId="9" xfId="1" applyFill="1" applyBorder="1"/>
    <xf numFmtId="164" fontId="1" fillId="6" borderId="10" xfId="1" applyNumberFormat="1" applyFill="1" applyBorder="1" applyAlignment="1">
      <alignment horizontal="center"/>
    </xf>
    <xf numFmtId="0" fontId="2" fillId="0" borderId="0" xfId="1" applyFont="1"/>
    <xf numFmtId="164" fontId="1" fillId="0" borderId="0" xfId="1" applyNumberFormat="1" applyAlignment="1">
      <alignment horizontal="center"/>
    </xf>
    <xf numFmtId="0" fontId="1" fillId="5" borderId="11" xfId="1" applyFill="1" applyBorder="1"/>
    <xf numFmtId="0" fontId="1" fillId="5" borderId="12" xfId="1" applyFill="1" applyBorder="1"/>
    <xf numFmtId="0" fontId="1" fillId="5" borderId="13" xfId="1" applyFill="1" applyBorder="1"/>
    <xf numFmtId="0" fontId="1" fillId="6" borderId="14" xfId="1" applyFill="1" applyBorder="1"/>
    <xf numFmtId="164" fontId="1" fillId="6" borderId="15" xfId="1" applyNumberFormat="1" applyFill="1" applyBorder="1"/>
    <xf numFmtId="0" fontId="1" fillId="6" borderId="15" xfId="1" applyFill="1" applyBorder="1"/>
    <xf numFmtId="0" fontId="1" fillId="0" borderId="0" xfId="1" applyAlignment="1">
      <alignment horizontal="center"/>
    </xf>
    <xf numFmtId="0" fontId="1" fillId="7" borderId="0" xfId="1" applyFill="1" applyAlignment="1">
      <alignment horizontal="center"/>
    </xf>
    <xf numFmtId="0" fontId="1" fillId="3" borderId="9" xfId="1" applyFill="1" applyBorder="1" applyAlignment="1">
      <alignment horizontal="center"/>
    </xf>
    <xf numFmtId="0" fontId="1" fillId="7" borderId="9" xfId="1" applyFill="1" applyBorder="1" applyAlignment="1">
      <alignment horizontal="center"/>
    </xf>
    <xf numFmtId="0" fontId="1" fillId="8" borderId="0" xfId="1" applyFill="1" applyAlignment="1">
      <alignment horizontal="center"/>
    </xf>
    <xf numFmtId="0" fontId="1" fillId="4" borderId="0" xfId="1" applyFill="1"/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4" borderId="0" xfId="1" applyFill="1" applyAlignment="1">
      <alignment horizontal="center"/>
    </xf>
  </cellXfs>
  <cellStyles count="2">
    <cellStyle name="Normal" xfId="0" builtinId="0"/>
    <cellStyle name="Normal 2" xfId="1" xr:uid="{FD98ECE9-6C16-474D-89B6-D00E7A8A7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450D-208F-45CA-BBFA-ACE0CB68A7A3}">
  <dimension ref="A1:O77"/>
  <sheetViews>
    <sheetView topLeftCell="A4" workbookViewId="0">
      <selection activeCell="L23" sqref="L23"/>
    </sheetView>
  </sheetViews>
  <sheetFormatPr baseColWidth="10" defaultRowHeight="14.4" x14ac:dyDescent="0.3"/>
  <cols>
    <col min="1" max="14" width="8.88671875" customWidth="1"/>
    <col min="15" max="15" width="21.332031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5.9014394413157838</v>
      </c>
      <c r="I4" s="10" t="s">
        <v>6</v>
      </c>
      <c r="J4" s="11">
        <f>IF(E2="", "",100*AVERAGE(G12:G71))</f>
        <v>8.8279489220013474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1.9009157894736828</v>
      </c>
      <c r="I5" s="14" t="s">
        <v>8</v>
      </c>
      <c r="J5" s="15">
        <f>IF(E2="","",MAX(E12:E71))</f>
        <v>5.2895631578947366</v>
      </c>
      <c r="K5" s="2"/>
      <c r="L5" s="2"/>
      <c r="M5" s="2"/>
      <c r="N5" s="2"/>
      <c r="O5" s="16" t="s">
        <v>9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10</v>
      </c>
      <c r="B8" s="22">
        <f>IF(B7="","",($K$76+$H$76*B7))</f>
        <v>17.465889473684218</v>
      </c>
      <c r="C8" s="23">
        <f t="shared" ref="C8:M8" si="1">IF(C7="","",($K$76+$H$76*C7))</f>
        <v>17.015778947368432</v>
      </c>
      <c r="D8" s="23">
        <f t="shared" si="1"/>
        <v>16.565668421052642</v>
      </c>
      <c r="E8" s="23">
        <f t="shared" si="1"/>
        <v>16.115557894736853</v>
      </c>
      <c r="F8" s="23">
        <f t="shared" si="1"/>
        <v>15.665447368421063</v>
      </c>
      <c r="G8" s="23">
        <f t="shared" si="1"/>
        <v>15.215336842105275</v>
      </c>
      <c r="H8" s="23">
        <f t="shared" si="1"/>
        <v>14.765226315789487</v>
      </c>
      <c r="I8" s="23">
        <f t="shared" si="1"/>
        <v>14.315115789473698</v>
      </c>
      <c r="J8" s="23">
        <f t="shared" si="1"/>
        <v>13.865005263157908</v>
      </c>
      <c r="K8" s="23">
        <f t="shared" si="1"/>
        <v>13.41489473684212</v>
      </c>
      <c r="L8" s="23">
        <f t="shared" si="1"/>
        <v>12.964784210526332</v>
      </c>
      <c r="M8" s="23">
        <f t="shared" si="1"/>
        <v>12.514673684210543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11</v>
      </c>
      <c r="E10" s="25" t="s">
        <v>12</v>
      </c>
      <c r="F10" s="25" t="s">
        <v>11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13</v>
      </c>
      <c r="C11" s="27" t="s">
        <v>10</v>
      </c>
      <c r="D11" s="27" t="s">
        <v>12</v>
      </c>
      <c r="E11" s="27" t="s">
        <v>12</v>
      </c>
      <c r="F11" s="27" t="s">
        <v>14</v>
      </c>
      <c r="G11" s="27" t="s">
        <v>15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26.071999999999999</v>
      </c>
      <c r="C12" s="30">
        <f>IF(B12="","",IF(A12&gt;$E$2,"",IF($E$2="","",($K$76+A12*$H$76))))</f>
        <v>26.468099999999993</v>
      </c>
      <c r="D12" s="31">
        <f t="shared" ref="D12:D71" si="2">IF(A12="","",IF(B12="","",IF(C12="","",B12-C12)))</f>
        <v>-0.39609999999999346</v>
      </c>
      <c r="E12" s="31">
        <f>IF(D12="","",ABS(D12))</f>
        <v>0.39609999999999346</v>
      </c>
      <c r="F12" s="31">
        <f>IF(E12="","",D12^2)</f>
        <v>0.15689520999999482</v>
      </c>
      <c r="G12" s="31">
        <f t="shared" ref="G12:G71" si="3">IF(E12="","",E12/B12)</f>
        <v>1.5192543725068789E-2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24.03</v>
      </c>
      <c r="C13" s="30">
        <f t="shared" ref="C13:C71" si="4">IF(B13="","",IF(A13&gt;$E$2,"",IF($E$2="","",($K$76+A13*$H$76))))</f>
        <v>26.017989473684203</v>
      </c>
      <c r="D13" s="31">
        <f t="shared" si="2"/>
        <v>-1.9879894736842019</v>
      </c>
      <c r="E13" s="31">
        <f t="shared" ref="E13:E71" si="5">IF(D13="","",ABS(D13))</f>
        <v>1.9879894736842019</v>
      </c>
      <c r="F13" s="31">
        <f t="shared" ref="F13:F71" si="6">IF(E13="","",D13^2)</f>
        <v>3.9521021474791898</v>
      </c>
      <c r="G13" s="31">
        <f t="shared" si="3"/>
        <v>8.2729482883237698E-2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24.800999999999998</v>
      </c>
      <c r="C14" s="30">
        <f t="shared" si="4"/>
        <v>25.567878947368417</v>
      </c>
      <c r="D14" s="31">
        <f t="shared" si="2"/>
        <v>-0.76687894736841855</v>
      </c>
      <c r="E14" s="31">
        <f t="shared" si="5"/>
        <v>0.76687894736841855</v>
      </c>
      <c r="F14" s="31">
        <f t="shared" si="6"/>
        <v>0.58810331991689369</v>
      </c>
      <c r="G14" s="31">
        <f t="shared" si="3"/>
        <v>3.0921291374074376E-2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24.151</v>
      </c>
      <c r="C15" s="30">
        <f t="shared" si="4"/>
        <v>25.117768421052627</v>
      </c>
      <c r="D15" s="31">
        <f t="shared" si="2"/>
        <v>-0.9667684210526275</v>
      </c>
      <c r="E15" s="31">
        <f t="shared" si="5"/>
        <v>0.9667684210526275</v>
      </c>
      <c r="F15" s="31">
        <f t="shared" si="6"/>
        <v>0.93464117994459051</v>
      </c>
      <c r="G15" s="31">
        <f t="shared" si="3"/>
        <v>4.003016111352025E-2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21.023</v>
      </c>
      <c r="C16" s="30">
        <f t="shared" si="4"/>
        <v>24.667657894736838</v>
      </c>
      <c r="D16" s="31">
        <f t="shared" si="2"/>
        <v>-3.644657894736838</v>
      </c>
      <c r="E16" s="31">
        <f t="shared" si="5"/>
        <v>3.644657894736838</v>
      </c>
      <c r="F16" s="31">
        <f t="shared" si="6"/>
        <v>13.28353116966756</v>
      </c>
      <c r="G16" s="31">
        <f t="shared" si="3"/>
        <v>0.17336526160570984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28.218</v>
      </c>
      <c r="C17" s="30">
        <f t="shared" si="4"/>
        <v>24.217547368421052</v>
      </c>
      <c r="D17" s="31">
        <f t="shared" si="2"/>
        <v>4.0004526315789484</v>
      </c>
      <c r="E17" s="31">
        <f t="shared" si="5"/>
        <v>4.0004526315789484</v>
      </c>
      <c r="F17" s="31">
        <f t="shared" si="6"/>
        <v>16.003621257506932</v>
      </c>
      <c r="G17" s="31">
        <f t="shared" si="3"/>
        <v>0.14176953120628494</v>
      </c>
    </row>
    <row r="18" spans="1:7" x14ac:dyDescent="0.3">
      <c r="A18" s="28">
        <v>7</v>
      </c>
      <c r="B18" s="29">
        <v>29.056999999999999</v>
      </c>
      <c r="C18" s="30">
        <f t="shared" si="4"/>
        <v>23.767436842105262</v>
      </c>
      <c r="D18" s="31">
        <f t="shared" si="2"/>
        <v>5.2895631578947366</v>
      </c>
      <c r="E18" s="31">
        <f t="shared" si="5"/>
        <v>5.2895631578947366</v>
      </c>
      <c r="F18" s="31">
        <f t="shared" si="6"/>
        <v>27.979478401357337</v>
      </c>
      <c r="G18" s="31">
        <f t="shared" si="3"/>
        <v>0.18204092500584151</v>
      </c>
    </row>
    <row r="19" spans="1:7" x14ac:dyDescent="0.3">
      <c r="A19" s="28">
        <v>8</v>
      </c>
      <c r="B19" s="29">
        <v>25.257999999999999</v>
      </c>
      <c r="C19" s="30">
        <f t="shared" si="4"/>
        <v>23.317326315789472</v>
      </c>
      <c r="D19" s="31">
        <f t="shared" si="2"/>
        <v>1.9406736842105268</v>
      </c>
      <c r="E19" s="31">
        <f t="shared" si="5"/>
        <v>1.9406736842105268</v>
      </c>
      <c r="F19" s="31">
        <f t="shared" si="6"/>
        <v>3.7662143485872592</v>
      </c>
      <c r="G19" s="31">
        <f t="shared" si="3"/>
        <v>7.6834020279140339E-2</v>
      </c>
    </row>
    <row r="20" spans="1:7" x14ac:dyDescent="0.3">
      <c r="A20" s="28">
        <v>9</v>
      </c>
      <c r="B20" s="29">
        <v>21.919</v>
      </c>
      <c r="C20" s="30">
        <f t="shared" si="4"/>
        <v>22.867215789473683</v>
      </c>
      <c r="D20" s="31">
        <f t="shared" si="2"/>
        <v>-0.94821578947368224</v>
      </c>
      <c r="E20" s="31">
        <f t="shared" si="5"/>
        <v>0.94821578947368224</v>
      </c>
      <c r="F20" s="31">
        <f t="shared" si="6"/>
        <v>0.89911318340719848</v>
      </c>
      <c r="G20" s="31">
        <f t="shared" si="3"/>
        <v>4.3259993132610162E-2</v>
      </c>
    </row>
    <row r="21" spans="1:7" x14ac:dyDescent="0.3">
      <c r="A21" s="28">
        <v>10</v>
      </c>
      <c r="B21" s="29">
        <v>23.146000000000001</v>
      </c>
      <c r="C21" s="30">
        <f t="shared" si="4"/>
        <v>22.417105263157893</v>
      </c>
      <c r="D21" s="31">
        <f t="shared" si="2"/>
        <v>0.7288947368421077</v>
      </c>
      <c r="E21" s="31">
        <f t="shared" si="5"/>
        <v>0.7288947368421077</v>
      </c>
      <c r="F21" s="31">
        <f t="shared" si="6"/>
        <v>0.53128753739612544</v>
      </c>
      <c r="G21" s="31">
        <f t="shared" si="3"/>
        <v>3.1491175012620221E-2</v>
      </c>
    </row>
    <row r="22" spans="1:7" x14ac:dyDescent="0.3">
      <c r="A22" s="28">
        <v>11</v>
      </c>
      <c r="B22" s="29">
        <v>23.266999999999999</v>
      </c>
      <c r="C22" s="30">
        <f t="shared" si="4"/>
        <v>21.966994736842107</v>
      </c>
      <c r="D22" s="31">
        <f t="shared" si="2"/>
        <v>1.3000052631578924</v>
      </c>
      <c r="E22" s="31">
        <f t="shared" si="5"/>
        <v>1.3000052631578924</v>
      </c>
      <c r="F22" s="31">
        <f t="shared" si="6"/>
        <v>1.6900136842382212</v>
      </c>
      <c r="G22" s="31">
        <f t="shared" si="3"/>
        <v>5.5873351233845896E-2</v>
      </c>
    </row>
    <row r="23" spans="1:7" x14ac:dyDescent="0.3">
      <c r="A23" s="28">
        <v>12</v>
      </c>
      <c r="B23" s="29">
        <v>21.663</v>
      </c>
      <c r="C23" s="30">
        <f t="shared" si="4"/>
        <v>21.516884210526317</v>
      </c>
      <c r="D23" s="31">
        <f t="shared" si="2"/>
        <v>0.14611578947368287</v>
      </c>
      <c r="E23" s="31">
        <f t="shared" si="5"/>
        <v>0.14611578947368287</v>
      </c>
      <c r="F23" s="31">
        <f t="shared" si="6"/>
        <v>2.1349823933517614E-2</v>
      </c>
      <c r="G23" s="31">
        <f t="shared" si="3"/>
        <v>6.744947120605773E-3</v>
      </c>
    </row>
    <row r="24" spans="1:7" x14ac:dyDescent="0.3">
      <c r="A24" s="28">
        <v>13</v>
      </c>
      <c r="B24" s="29">
        <v>16.952000000000002</v>
      </c>
      <c r="C24" s="30">
        <f t="shared" si="4"/>
        <v>21.066773684210528</v>
      </c>
      <c r="D24" s="31">
        <f t="shared" si="2"/>
        <v>-4.114773684210526</v>
      </c>
      <c r="E24" s="31">
        <f t="shared" si="5"/>
        <v>4.114773684210526</v>
      </c>
      <c r="F24" s="31">
        <f t="shared" si="6"/>
        <v>16.931362472271466</v>
      </c>
      <c r="G24" s="31">
        <f t="shared" si="3"/>
        <v>0.24273086858249915</v>
      </c>
    </row>
    <row r="25" spans="1:7" x14ac:dyDescent="0.3">
      <c r="A25" s="28">
        <v>14</v>
      </c>
      <c r="B25" s="29">
        <v>23.15</v>
      </c>
      <c r="C25" s="30">
        <f t="shared" si="4"/>
        <v>20.616663157894742</v>
      </c>
      <c r="D25" s="31">
        <f t="shared" si="2"/>
        <v>2.5333368421052569</v>
      </c>
      <c r="E25" s="31">
        <f t="shared" si="5"/>
        <v>2.5333368421052569</v>
      </c>
      <c r="F25" s="31">
        <f t="shared" si="6"/>
        <v>6.4177955555678352</v>
      </c>
      <c r="G25" s="31">
        <f t="shared" si="3"/>
        <v>0.10943139706718173</v>
      </c>
    </row>
    <row r="26" spans="1:7" x14ac:dyDescent="0.3">
      <c r="A26" s="28">
        <v>15</v>
      </c>
      <c r="B26" s="29">
        <v>20.181999999999999</v>
      </c>
      <c r="C26" s="30">
        <f t="shared" si="4"/>
        <v>20.166552631578952</v>
      </c>
      <c r="D26" s="31">
        <f t="shared" si="2"/>
        <v>1.5447368421046548E-2</v>
      </c>
      <c r="E26" s="31">
        <f t="shared" si="5"/>
        <v>1.5447368421046548E-2</v>
      </c>
      <c r="F26" s="31">
        <f t="shared" si="6"/>
        <v>2.3862119113554612E-4</v>
      </c>
      <c r="G26" s="31">
        <f t="shared" si="3"/>
        <v>7.65403251464005E-4</v>
      </c>
    </row>
    <row r="27" spans="1:7" x14ac:dyDescent="0.3">
      <c r="A27" s="28">
        <v>16</v>
      </c>
      <c r="B27" s="29">
        <v>15.749000000000001</v>
      </c>
      <c r="C27" s="30">
        <f t="shared" si="4"/>
        <v>19.716442105263162</v>
      </c>
      <c r="D27" s="31">
        <f t="shared" si="2"/>
        <v>-3.9674421052631619</v>
      </c>
      <c r="E27" s="31">
        <f t="shared" si="5"/>
        <v>3.9674421052631619</v>
      </c>
      <c r="F27" s="31">
        <f t="shared" si="6"/>
        <v>15.740596858614991</v>
      </c>
      <c r="G27" s="31">
        <f t="shared" si="3"/>
        <v>0.25191708078374259</v>
      </c>
    </row>
    <row r="28" spans="1:7" x14ac:dyDescent="0.3">
      <c r="A28" s="28">
        <v>17</v>
      </c>
      <c r="B28" s="29">
        <v>17.187000000000001</v>
      </c>
      <c r="C28" s="30">
        <f t="shared" si="4"/>
        <v>19.266331578947373</v>
      </c>
      <c r="D28" s="31">
        <f t="shared" si="2"/>
        <v>-2.0793315789473716</v>
      </c>
      <c r="E28" s="31">
        <f t="shared" si="5"/>
        <v>2.0793315789473716</v>
      </c>
      <c r="F28" s="31">
        <f t="shared" si="6"/>
        <v>4.3236198152077696</v>
      </c>
      <c r="G28" s="31">
        <f t="shared" si="3"/>
        <v>0.1209828113659959</v>
      </c>
    </row>
    <row r="29" spans="1:7" x14ac:dyDescent="0.3">
      <c r="A29" s="28">
        <v>18</v>
      </c>
      <c r="B29" s="29">
        <v>20.094000000000001</v>
      </c>
      <c r="C29" s="30">
        <f t="shared" si="4"/>
        <v>18.816221052631583</v>
      </c>
      <c r="D29" s="31">
        <f t="shared" si="2"/>
        <v>1.277778947368418</v>
      </c>
      <c r="E29" s="31">
        <f t="shared" si="5"/>
        <v>1.277778947368418</v>
      </c>
      <c r="F29" s="31">
        <f t="shared" si="6"/>
        <v>1.6327190383379424</v>
      </c>
      <c r="G29" s="31">
        <f t="shared" si="3"/>
        <v>6.3590074020524426E-2</v>
      </c>
    </row>
    <row r="30" spans="1:7" x14ac:dyDescent="0.3">
      <c r="A30" s="28">
        <v>19</v>
      </c>
      <c r="B30" s="29">
        <v>20.143000000000001</v>
      </c>
      <c r="C30" s="30">
        <f t="shared" si="4"/>
        <v>18.366110526315797</v>
      </c>
      <c r="D30" s="31">
        <f t="shared" si="2"/>
        <v>1.7768894736842036</v>
      </c>
      <c r="E30" s="31">
        <f t="shared" si="5"/>
        <v>1.7768894736842036</v>
      </c>
      <c r="F30" s="31">
        <f t="shared" si="6"/>
        <v>3.1573362016897262</v>
      </c>
      <c r="G30" s="31">
        <f t="shared" si="3"/>
        <v>8.8213745404567515E-2</v>
      </c>
    </row>
    <row r="31" spans="1:7" x14ac:dyDescent="0.3">
      <c r="A31" s="28">
        <v>20</v>
      </c>
      <c r="B31" s="29">
        <v>17.779</v>
      </c>
      <c r="C31" s="30">
        <f t="shared" si="4"/>
        <v>17.916000000000007</v>
      </c>
      <c r="D31" s="31">
        <f t="shared" si="2"/>
        <v>-0.13700000000000756</v>
      </c>
      <c r="E31" s="31">
        <f t="shared" si="5"/>
        <v>0.13700000000000756</v>
      </c>
      <c r="F31" s="31">
        <f t="shared" si="6"/>
        <v>1.8769000000002072E-2</v>
      </c>
      <c r="G31" s="31">
        <f t="shared" si="3"/>
        <v>7.7057202317344937E-3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16</v>
      </c>
      <c r="B76" s="2">
        <f>SUMPRODUCT(A12:A71,B12:B71)-(SUM(A12:A71)*SUM(B12:B71))/$E$2</f>
        <v>-299.32349999999951</v>
      </c>
      <c r="C76" s="2"/>
      <c r="D76" s="2" t="s">
        <v>17</v>
      </c>
      <c r="E76" s="2">
        <f>SUMPRODUCT(A12:A71,A12:A71)-SUM(A12:A71)^2/E2</f>
        <v>665</v>
      </c>
      <c r="F76" s="2"/>
      <c r="G76" s="2" t="s">
        <v>18</v>
      </c>
      <c r="H76" s="2">
        <f>B76/E76</f>
        <v>-0.45011052631578874</v>
      </c>
      <c r="I76" s="2"/>
      <c r="J76" s="2" t="s">
        <v>19</v>
      </c>
      <c r="K76" s="2">
        <f>AVERAGE(B12:B71)-AVERAGE(A12:A71)*H76</f>
        <v>26.918210526315782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E87-89CF-4BA3-A980-FAE6BD138C31}">
  <dimension ref="A1:O77"/>
  <sheetViews>
    <sheetView workbookViewId="0">
      <selection activeCell="O10" sqref="O10"/>
    </sheetView>
  </sheetViews>
  <sheetFormatPr baseColWidth="10" defaultRowHeight="14.4" x14ac:dyDescent="0.3"/>
  <cols>
    <col min="1" max="14" width="8.88671875" customWidth="1"/>
    <col min="15" max="15" width="21.332031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0.35574305785713006</v>
      </c>
      <c r="I4" s="10" t="s">
        <v>6</v>
      </c>
      <c r="J4" s="11">
        <f>IF(E2="", "",100*AVERAGE(G12:G71))</f>
        <v>3.5943542873638803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0.47182714285713817</v>
      </c>
      <c r="I5" s="14" t="s">
        <v>8</v>
      </c>
      <c r="J5" s="15">
        <f>IF(E2="","",MAX(E12:E71))</f>
        <v>1.3011428571427697</v>
      </c>
      <c r="K5" s="2"/>
      <c r="L5" s="2"/>
      <c r="M5" s="2"/>
      <c r="N5" s="2"/>
      <c r="O5" s="16" t="s">
        <v>20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10</v>
      </c>
      <c r="B8" s="22">
        <f>IF(B7="","",($K$76+$H$76*B7))</f>
        <v>16.322600000000012</v>
      </c>
      <c r="C8" s="23">
        <f t="shared" ref="C8:M8" si="1">IF(C7="","",($K$76+$H$76*C7))</f>
        <v>16.608271428571442</v>
      </c>
      <c r="D8" s="23">
        <f t="shared" si="1"/>
        <v>16.893942857142871</v>
      </c>
      <c r="E8" s="23">
        <f t="shared" si="1"/>
        <v>17.179614285714301</v>
      </c>
      <c r="F8" s="23">
        <f t="shared" si="1"/>
        <v>17.465285714285731</v>
      </c>
      <c r="G8" s="23">
        <f t="shared" si="1"/>
        <v>17.75095714285716</v>
      </c>
      <c r="H8" s="23">
        <f t="shared" si="1"/>
        <v>18.036628571428594</v>
      </c>
      <c r="I8" s="23">
        <f t="shared" si="1"/>
        <v>18.32230000000002</v>
      </c>
      <c r="J8" s="23">
        <f t="shared" si="1"/>
        <v>18.607971428571453</v>
      </c>
      <c r="K8" s="23">
        <f t="shared" si="1"/>
        <v>18.893642857142883</v>
      </c>
      <c r="L8" s="23">
        <f t="shared" si="1"/>
        <v>19.179314285714312</v>
      </c>
      <c r="M8" s="23">
        <f t="shared" si="1"/>
        <v>19.464985714285742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11</v>
      </c>
      <c r="E10" s="25" t="s">
        <v>12</v>
      </c>
      <c r="F10" s="25" t="s">
        <v>11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13</v>
      </c>
      <c r="C11" s="27" t="s">
        <v>10</v>
      </c>
      <c r="D11" s="27" t="s">
        <v>12</v>
      </c>
      <c r="E11" s="27" t="s">
        <v>12</v>
      </c>
      <c r="F11" s="27" t="s">
        <v>14</v>
      </c>
      <c r="G11" s="27" t="s">
        <v>15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10.972</v>
      </c>
      <c r="C12" s="30">
        <f>IF(B12="","",IF(A12&gt;$E$2,"",IF($E$2="","",($K$76+A12*$H$76))))</f>
        <v>10.609171428571409</v>
      </c>
      <c r="D12" s="31">
        <f t="shared" ref="D12:D71" si="2">IF(A12="","",IF(B12="","",IF(C12="","",B12-C12)))</f>
        <v>0.36282857142859015</v>
      </c>
      <c r="E12" s="31">
        <f>IF(D12="","",ABS(D12))</f>
        <v>0.36282857142859015</v>
      </c>
      <c r="F12" s="31">
        <f>IF(E12="","",D12^2)</f>
        <v>0.13164457224491155</v>
      </c>
      <c r="G12" s="31">
        <f t="shared" ref="G12:G71" si="3">IF(E12="","",E12/B12)</f>
        <v>3.3068590177596627E-2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10.554</v>
      </c>
      <c r="C13" s="30">
        <f t="shared" ref="C13:C71" si="4">IF(B13="","",IF(A13&gt;$E$2,"",IF($E$2="","",($K$76+A13*$H$76))))</f>
        <v>10.894842857142839</v>
      </c>
      <c r="D13" s="31">
        <f t="shared" si="2"/>
        <v>-0.3408428571428388</v>
      </c>
      <c r="E13" s="31">
        <f t="shared" ref="E13:E71" si="5">IF(D13="","",ABS(D13))</f>
        <v>0.3408428571428388</v>
      </c>
      <c r="F13" s="31">
        <f t="shared" ref="F13:F71" si="6">IF(E13="","",D13^2)</f>
        <v>0.11617385326529361</v>
      </c>
      <c r="G13" s="31">
        <f t="shared" si="3"/>
        <v>3.2295135222933369E-2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10.968</v>
      </c>
      <c r="C14" s="30">
        <f t="shared" si="4"/>
        <v>11.180514285714271</v>
      </c>
      <c r="D14" s="31">
        <f t="shared" si="2"/>
        <v>-0.21251428571427056</v>
      </c>
      <c r="E14" s="31">
        <f t="shared" si="5"/>
        <v>0.21251428571427056</v>
      </c>
      <c r="F14" s="31">
        <f t="shared" si="6"/>
        <v>4.5162321632646621E-2</v>
      </c>
      <c r="G14" s="31">
        <f t="shared" si="3"/>
        <v>1.9375846618733639E-2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11.593</v>
      </c>
      <c r="C15" s="30">
        <f t="shared" si="4"/>
        <v>11.4661857142857</v>
      </c>
      <c r="D15" s="31">
        <f t="shared" si="2"/>
        <v>0.12681428571429976</v>
      </c>
      <c r="E15" s="31">
        <f t="shared" si="5"/>
        <v>0.12681428571429976</v>
      </c>
      <c r="F15" s="31">
        <f t="shared" si="6"/>
        <v>1.6081863061228052E-2</v>
      </c>
      <c r="G15" s="31">
        <f t="shared" si="3"/>
        <v>1.0938867050314825E-2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13.0529999999999</v>
      </c>
      <c r="C16" s="30">
        <f t="shared" si="4"/>
        <v>11.75185714285713</v>
      </c>
      <c r="D16" s="31">
        <f t="shared" si="2"/>
        <v>1.3011428571427697</v>
      </c>
      <c r="E16" s="31">
        <f t="shared" si="5"/>
        <v>1.3011428571427697</v>
      </c>
      <c r="F16" s="31">
        <f t="shared" si="6"/>
        <v>1.6929727346936498</v>
      </c>
      <c r="G16" s="31">
        <f t="shared" si="3"/>
        <v>9.9681518205989403E-2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12.425000000000001</v>
      </c>
      <c r="C17" s="30">
        <f t="shared" si="4"/>
        <v>12.03752857142856</v>
      </c>
      <c r="D17" s="31">
        <f t="shared" si="2"/>
        <v>0.38747142857144112</v>
      </c>
      <c r="E17" s="31">
        <f t="shared" si="5"/>
        <v>0.38747142857144112</v>
      </c>
      <c r="F17" s="31">
        <f t="shared" si="6"/>
        <v>0.15013410795919341</v>
      </c>
      <c r="G17" s="31">
        <f t="shared" si="3"/>
        <v>3.1184823225065682E-2</v>
      </c>
    </row>
    <row r="18" spans="1:7" x14ac:dyDescent="0.3">
      <c r="A18" s="28">
        <v>7</v>
      </c>
      <c r="B18" s="29">
        <v>12.507999999999999</v>
      </c>
      <c r="C18" s="30">
        <f t="shared" si="4"/>
        <v>12.323199999999989</v>
      </c>
      <c r="D18" s="31">
        <f t="shared" si="2"/>
        <v>0.18480000000000985</v>
      </c>
      <c r="E18" s="31">
        <f t="shared" si="5"/>
        <v>0.18480000000000985</v>
      </c>
      <c r="F18" s="31">
        <f t="shared" si="6"/>
        <v>3.4151040000003637E-2</v>
      </c>
      <c r="G18" s="31">
        <f t="shared" si="3"/>
        <v>1.477454429165413E-2</v>
      </c>
    </row>
    <row r="19" spans="1:7" x14ac:dyDescent="0.3">
      <c r="A19" s="28">
        <v>8</v>
      </c>
      <c r="B19" s="29">
        <v>11.86</v>
      </c>
      <c r="C19" s="30">
        <f t="shared" si="4"/>
        <v>12.608871428571421</v>
      </c>
      <c r="D19" s="31">
        <f t="shared" si="2"/>
        <v>-0.7488714285714213</v>
      </c>
      <c r="E19" s="31">
        <f t="shared" si="5"/>
        <v>0.7488714285714213</v>
      </c>
      <c r="F19" s="31">
        <f t="shared" si="6"/>
        <v>0.56080841653060132</v>
      </c>
      <c r="G19" s="31">
        <f t="shared" si="3"/>
        <v>6.3142616237050697E-2</v>
      </c>
    </row>
    <row r="20" spans="1:7" x14ac:dyDescent="0.3">
      <c r="A20" s="28">
        <v>9</v>
      </c>
      <c r="B20" s="29">
        <v>12.507</v>
      </c>
      <c r="C20" s="30">
        <f t="shared" si="4"/>
        <v>12.89454285714285</v>
      </c>
      <c r="D20" s="31">
        <f t="shared" si="2"/>
        <v>-0.38754285714285075</v>
      </c>
      <c r="E20" s="31">
        <f t="shared" si="5"/>
        <v>0.38754285714285075</v>
      </c>
      <c r="F20" s="31">
        <f t="shared" si="6"/>
        <v>0.15018946612244402</v>
      </c>
      <c r="G20" s="31">
        <f t="shared" si="3"/>
        <v>3.0986076368661609E-2</v>
      </c>
    </row>
    <row r="21" spans="1:7" x14ac:dyDescent="0.3">
      <c r="A21" s="28">
        <v>10</v>
      </c>
      <c r="B21" s="29">
        <v>13.388</v>
      </c>
      <c r="C21" s="30">
        <f t="shared" si="4"/>
        <v>13.18021428571428</v>
      </c>
      <c r="D21" s="31">
        <f t="shared" si="2"/>
        <v>0.20778571428571979</v>
      </c>
      <c r="E21" s="31">
        <f t="shared" si="5"/>
        <v>0.20778571428571979</v>
      </c>
      <c r="F21" s="31">
        <f t="shared" si="6"/>
        <v>4.3174903061226781E-2</v>
      </c>
      <c r="G21" s="31">
        <f t="shared" si="3"/>
        <v>1.5520295360451134E-2</v>
      </c>
    </row>
    <row r="22" spans="1:7" x14ac:dyDescent="0.3">
      <c r="A22" s="28">
        <v>11</v>
      </c>
      <c r="B22" s="29">
        <v>13.382</v>
      </c>
      <c r="C22" s="30">
        <f t="shared" si="4"/>
        <v>13.465885714285712</v>
      </c>
      <c r="D22" s="31">
        <f t="shared" si="2"/>
        <v>-8.3885714285711899E-2</v>
      </c>
      <c r="E22" s="31">
        <f t="shared" si="5"/>
        <v>8.3885714285711899E-2</v>
      </c>
      <c r="F22" s="31">
        <f t="shared" si="6"/>
        <v>7.0368130612240894E-3</v>
      </c>
      <c r="G22" s="31">
        <f t="shared" si="3"/>
        <v>6.2685483698783368E-3</v>
      </c>
    </row>
    <row r="23" spans="1:7" x14ac:dyDescent="0.3">
      <c r="A23" s="28">
        <v>12</v>
      </c>
      <c r="B23" s="29">
        <v>12.548</v>
      </c>
      <c r="C23" s="30">
        <f t="shared" si="4"/>
        <v>13.751557142857141</v>
      </c>
      <c r="D23" s="31">
        <f t="shared" si="2"/>
        <v>-1.2035571428571412</v>
      </c>
      <c r="E23" s="31">
        <f t="shared" si="5"/>
        <v>1.2035571428571412</v>
      </c>
      <c r="F23" s="31">
        <f t="shared" si="6"/>
        <v>1.4485497961224449</v>
      </c>
      <c r="G23" s="31">
        <f t="shared" si="3"/>
        <v>9.5916253016986072E-2</v>
      </c>
    </row>
    <row r="24" spans="1:7" x14ac:dyDescent="0.3">
      <c r="A24" s="28">
        <v>13</v>
      </c>
      <c r="B24" s="29">
        <v>12.959</v>
      </c>
      <c r="C24" s="30">
        <f t="shared" si="4"/>
        <v>14.037228571428571</v>
      </c>
      <c r="D24" s="31">
        <f t="shared" si="2"/>
        <v>-1.0782285714285713</v>
      </c>
      <c r="E24" s="31">
        <f t="shared" si="5"/>
        <v>1.0782285714285713</v>
      </c>
      <c r="F24" s="31">
        <f t="shared" si="6"/>
        <v>1.1625768522448978</v>
      </c>
      <c r="G24" s="31">
        <f t="shared" si="3"/>
        <v>8.3203069019875869E-2</v>
      </c>
    </row>
    <row r="25" spans="1:7" x14ac:dyDescent="0.3">
      <c r="A25" s="28">
        <v>14</v>
      </c>
      <c r="B25" s="29">
        <v>13.784000000000001</v>
      </c>
      <c r="C25" s="30">
        <f t="shared" si="4"/>
        <v>14.322900000000001</v>
      </c>
      <c r="D25" s="31">
        <f t="shared" si="2"/>
        <v>-0.53889999999999993</v>
      </c>
      <c r="E25" s="31">
        <f t="shared" si="5"/>
        <v>0.53889999999999993</v>
      </c>
      <c r="F25" s="31">
        <f t="shared" si="6"/>
        <v>0.29041320999999992</v>
      </c>
      <c r="G25" s="31">
        <f t="shared" si="3"/>
        <v>3.9096053395240853E-2</v>
      </c>
    </row>
    <row r="26" spans="1:7" x14ac:dyDescent="0.3">
      <c r="A26" s="28">
        <v>15</v>
      </c>
      <c r="B26" s="29">
        <v>14.847</v>
      </c>
      <c r="C26" s="30">
        <f t="shared" si="4"/>
        <v>14.60857142857143</v>
      </c>
      <c r="D26" s="31">
        <f t="shared" si="2"/>
        <v>0.23842857142856921</v>
      </c>
      <c r="E26" s="31">
        <f t="shared" si="5"/>
        <v>0.23842857142856921</v>
      </c>
      <c r="F26" s="31">
        <f t="shared" si="6"/>
        <v>5.6848183673468333E-2</v>
      </c>
      <c r="G26" s="31">
        <f t="shared" si="3"/>
        <v>1.6059040306362848E-2</v>
      </c>
    </row>
    <row r="27" spans="1:7" x14ac:dyDescent="0.3">
      <c r="A27" s="28">
        <v>16</v>
      </c>
      <c r="B27" s="29">
        <v>15.039</v>
      </c>
      <c r="C27" s="30">
        <f t="shared" si="4"/>
        <v>14.89424285714286</v>
      </c>
      <c r="D27" s="31">
        <f t="shared" si="2"/>
        <v>0.1447571428571397</v>
      </c>
      <c r="E27" s="31">
        <f t="shared" si="5"/>
        <v>0.1447571428571397</v>
      </c>
      <c r="F27" s="31">
        <f t="shared" si="6"/>
        <v>2.095463040816235E-2</v>
      </c>
      <c r="G27" s="31">
        <f t="shared" si="3"/>
        <v>9.6254500204228811E-3</v>
      </c>
    </row>
    <row r="28" spans="1:7" x14ac:dyDescent="0.3">
      <c r="A28" s="28">
        <v>17</v>
      </c>
      <c r="B28" s="29">
        <v>16.012</v>
      </c>
      <c r="C28" s="30">
        <f t="shared" si="4"/>
        <v>15.17991428571429</v>
      </c>
      <c r="D28" s="31">
        <f t="shared" si="2"/>
        <v>0.83208571428571076</v>
      </c>
      <c r="E28" s="31">
        <f t="shared" si="5"/>
        <v>0.83208571428571076</v>
      </c>
      <c r="F28" s="31">
        <f t="shared" si="6"/>
        <v>0.69236663591836145</v>
      </c>
      <c r="G28" s="31">
        <f t="shared" si="3"/>
        <v>5.1966382356089851E-2</v>
      </c>
    </row>
    <row r="29" spans="1:7" x14ac:dyDescent="0.3">
      <c r="A29" s="28">
        <v>18</v>
      </c>
      <c r="B29" s="29">
        <v>16.082999999999998</v>
      </c>
      <c r="C29" s="30">
        <f t="shared" si="4"/>
        <v>15.465585714285721</v>
      </c>
      <c r="D29" s="31">
        <f t="shared" si="2"/>
        <v>0.61741428571427726</v>
      </c>
      <c r="E29" s="31">
        <f t="shared" si="5"/>
        <v>0.61741428571427726</v>
      </c>
      <c r="F29" s="31">
        <f t="shared" si="6"/>
        <v>0.3812004002040712</v>
      </c>
      <c r="G29" s="31">
        <f t="shared" si="3"/>
        <v>3.8389248629874854E-2</v>
      </c>
    </row>
    <row r="30" spans="1:7" x14ac:dyDescent="0.3">
      <c r="A30" s="28">
        <v>19</v>
      </c>
      <c r="B30" s="29">
        <v>16.065999999999999</v>
      </c>
      <c r="C30" s="30">
        <f t="shared" si="4"/>
        <v>15.751257142857151</v>
      </c>
      <c r="D30" s="31">
        <f t="shared" si="2"/>
        <v>0.31474285714284811</v>
      </c>
      <c r="E30" s="31">
        <f t="shared" si="5"/>
        <v>0.31474285714284811</v>
      </c>
      <c r="F30" s="31">
        <f t="shared" si="6"/>
        <v>9.9063066122443297E-2</v>
      </c>
      <c r="G30" s="31">
        <f t="shared" si="3"/>
        <v>1.9590617275167942E-2</v>
      </c>
    </row>
    <row r="31" spans="1:7" x14ac:dyDescent="0.3">
      <c r="A31" s="28">
        <v>20</v>
      </c>
      <c r="B31" s="29">
        <v>15.913</v>
      </c>
      <c r="C31" s="30">
        <f t="shared" si="4"/>
        <v>16.036928571428582</v>
      </c>
      <c r="D31" s="31">
        <f t="shared" si="2"/>
        <v>-0.12392857142858205</v>
      </c>
      <c r="E31" s="31">
        <f t="shared" si="5"/>
        <v>0.12392857142858205</v>
      </c>
      <c r="F31" s="31">
        <f t="shared" si="6"/>
        <v>1.5358290816329162E-2</v>
      </c>
      <c r="G31" s="31">
        <f t="shared" si="3"/>
        <v>7.7878823244254408E-3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16</v>
      </c>
      <c r="B76" s="2">
        <f>SUMPRODUCT(A12:A71,B12:B71)-(SUM(A12:A71)*SUM(B12:B71))/$E$2</f>
        <v>189.97150000000101</v>
      </c>
      <c r="C76" s="2"/>
      <c r="D76" s="2" t="s">
        <v>17</v>
      </c>
      <c r="E76" s="2">
        <f>SUMPRODUCT(A12:A71,A12:A71)-SUM(A12:A71)^2/E2</f>
        <v>665</v>
      </c>
      <c r="F76" s="2"/>
      <c r="G76" s="2" t="s">
        <v>18</v>
      </c>
      <c r="H76" s="2">
        <f>B76/E76</f>
        <v>0.28567142857143007</v>
      </c>
      <c r="I76" s="2"/>
      <c r="J76" s="2" t="s">
        <v>19</v>
      </c>
      <c r="K76" s="2">
        <f>AVERAGE(B12:B71)-AVERAGE(A12:A71)*H76</f>
        <v>10.32349999999998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3C7B-62A1-40D1-BC8A-1102726751A1}">
  <dimension ref="A1:O77"/>
  <sheetViews>
    <sheetView workbookViewId="0">
      <selection activeCell="O6" sqref="O6"/>
    </sheetView>
  </sheetViews>
  <sheetFormatPr baseColWidth="10" defaultRowHeight="14.4" x14ac:dyDescent="0.3"/>
  <cols>
    <col min="1" max="14" width="8.88671875" customWidth="1"/>
    <col min="15" max="15" width="25.10937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4.7581226316917107</v>
      </c>
      <c r="I4" s="10" t="s">
        <v>6</v>
      </c>
      <c r="J4" s="11">
        <f>IF(E2="", "",100*AVERAGE(G12:G71))</f>
        <v>6.6004686481113684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1.6915577443608947</v>
      </c>
      <c r="I5" s="14" t="s">
        <v>8</v>
      </c>
      <c r="J5" s="15">
        <f>IF(E2="","",MAX(E12:E71))</f>
        <v>5.6046571428571461</v>
      </c>
      <c r="K5" s="2"/>
      <c r="L5" s="2"/>
      <c r="M5" s="2"/>
      <c r="N5" s="2"/>
      <c r="O5" s="16" t="s">
        <v>21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10</v>
      </c>
      <c r="B8" s="22">
        <f>IF(B7="","",($K$76+$H$76*B7))</f>
        <v>34.902521052631585</v>
      </c>
      <c r="C8" s="23">
        <f t="shared" ref="C8:M8" si="1">IF(C7="","",($K$76+$H$76*C7))</f>
        <v>35.900384962406022</v>
      </c>
      <c r="D8" s="23">
        <f t="shared" si="1"/>
        <v>36.89824887218046</v>
      </c>
      <c r="E8" s="23">
        <f t="shared" si="1"/>
        <v>37.896112781954898</v>
      </c>
      <c r="F8" s="23">
        <f t="shared" si="1"/>
        <v>38.893976691729335</v>
      </c>
      <c r="G8" s="23">
        <f t="shared" si="1"/>
        <v>39.891840601503773</v>
      </c>
      <c r="H8" s="23">
        <f t="shared" si="1"/>
        <v>40.889704511278211</v>
      </c>
      <c r="I8" s="23">
        <f t="shared" si="1"/>
        <v>41.887568421052649</v>
      </c>
      <c r="J8" s="23">
        <f t="shared" si="1"/>
        <v>42.885432330827079</v>
      </c>
      <c r="K8" s="23">
        <f t="shared" si="1"/>
        <v>43.883296240601517</v>
      </c>
      <c r="L8" s="23">
        <f t="shared" si="1"/>
        <v>44.881160150375955</v>
      </c>
      <c r="M8" s="23">
        <f t="shared" si="1"/>
        <v>45.879024060150392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11</v>
      </c>
      <c r="E10" s="25" t="s">
        <v>12</v>
      </c>
      <c r="F10" s="25" t="s">
        <v>11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13</v>
      </c>
      <c r="C11" s="27" t="s">
        <v>10</v>
      </c>
      <c r="D11" s="27" t="s">
        <v>12</v>
      </c>
      <c r="E11" s="27" t="s">
        <v>12</v>
      </c>
      <c r="F11" s="27" t="s">
        <v>14</v>
      </c>
      <c r="G11" s="27" t="s">
        <v>15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14.58</v>
      </c>
      <c r="C12" s="30">
        <f>IF(B12="","",IF(A12&gt;$E$2,"",IF($E$2="","",($K$76+A12*$H$76))))</f>
        <v>14.945242857142842</v>
      </c>
      <c r="D12" s="31">
        <f t="shared" ref="D12:D71" si="2">IF(A12="","",IF(B12="","",IF(C12="","",B12-C12)))</f>
        <v>-0.36524285714284233</v>
      </c>
      <c r="E12" s="31">
        <f>IF(D12="","",ABS(D12))</f>
        <v>0.36524285714284233</v>
      </c>
      <c r="F12" s="31">
        <f>IF(E12="","",D12^2)</f>
        <v>0.13340234469386672</v>
      </c>
      <c r="G12" s="31">
        <f t="shared" ref="G12:G71" si="3">IF(E12="","",E12/B12)</f>
        <v>2.5050950421319777E-2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14.887</v>
      </c>
      <c r="C13" s="30">
        <f t="shared" ref="C13:C71" si="4">IF(B13="","",IF(A13&gt;$E$2,"",IF($E$2="","",($K$76+A13*$H$76))))</f>
        <v>15.943106766917278</v>
      </c>
      <c r="D13" s="31">
        <f t="shared" si="2"/>
        <v>-1.0561067669172779</v>
      </c>
      <c r="E13" s="31">
        <f t="shared" ref="E13:E71" si="5">IF(D13="","",ABS(D13))</f>
        <v>1.0561067669172779</v>
      </c>
      <c r="F13" s="31">
        <f t="shared" ref="F13:F71" si="6">IF(E13="","",D13^2)</f>
        <v>1.1153615031284656</v>
      </c>
      <c r="G13" s="31">
        <f t="shared" si="3"/>
        <v>7.094154409332154E-2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15.298</v>
      </c>
      <c r="C14" s="30">
        <f t="shared" si="4"/>
        <v>16.940970676691716</v>
      </c>
      <c r="D14" s="31">
        <f t="shared" si="2"/>
        <v>-1.642970676691716</v>
      </c>
      <c r="E14" s="31">
        <f t="shared" si="5"/>
        <v>1.642970676691716</v>
      </c>
      <c r="F14" s="31">
        <f t="shared" si="6"/>
        <v>2.6993526444688354</v>
      </c>
      <c r="G14" s="31">
        <f t="shared" si="3"/>
        <v>0.10739774327962584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16.837</v>
      </c>
      <c r="C15" s="30">
        <f t="shared" si="4"/>
        <v>17.938834586466154</v>
      </c>
      <c r="D15" s="31">
        <f t="shared" si="2"/>
        <v>-1.1018345864661541</v>
      </c>
      <c r="E15" s="31">
        <f t="shared" si="5"/>
        <v>1.1018345864661541</v>
      </c>
      <c r="F15" s="31">
        <f t="shared" si="6"/>
        <v>1.2140394559330407</v>
      </c>
      <c r="G15" s="31">
        <f t="shared" si="3"/>
        <v>6.5441265455018952E-2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18.303999999999998</v>
      </c>
      <c r="C16" s="30">
        <f t="shared" si="4"/>
        <v>18.936698496240592</v>
      </c>
      <c r="D16" s="31">
        <f t="shared" si="2"/>
        <v>-0.63269849624059304</v>
      </c>
      <c r="E16" s="31">
        <f t="shared" si="5"/>
        <v>0.63269849624059304</v>
      </c>
      <c r="F16" s="31">
        <f t="shared" si="6"/>
        <v>0.40030738714510772</v>
      </c>
      <c r="G16" s="31">
        <f t="shared" si="3"/>
        <v>3.4566132880277156E-2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22.268000000000001</v>
      </c>
      <c r="C17" s="30">
        <f t="shared" si="4"/>
        <v>19.934562406015026</v>
      </c>
      <c r="D17" s="31">
        <f t="shared" si="2"/>
        <v>2.333437593984975</v>
      </c>
      <c r="E17" s="31">
        <f t="shared" si="5"/>
        <v>2.333437593984975</v>
      </c>
      <c r="F17" s="31">
        <f t="shared" si="6"/>
        <v>5.4449310050223891</v>
      </c>
      <c r="G17" s="31">
        <f t="shared" si="3"/>
        <v>0.10478882674622664</v>
      </c>
    </row>
    <row r="18" spans="1:7" x14ac:dyDescent="0.3">
      <c r="A18" s="28">
        <v>7</v>
      </c>
      <c r="B18" s="29">
        <v>21.561</v>
      </c>
      <c r="C18" s="30">
        <f t="shared" si="4"/>
        <v>20.932426315789463</v>
      </c>
      <c r="D18" s="31">
        <f t="shared" si="2"/>
        <v>0.6285736842105365</v>
      </c>
      <c r="E18" s="31">
        <f t="shared" si="5"/>
        <v>0.6285736842105365</v>
      </c>
      <c r="F18" s="31">
        <f t="shared" si="6"/>
        <v>0.39510487648200726</v>
      </c>
      <c r="G18" s="31">
        <f t="shared" si="3"/>
        <v>2.9153271379367213E-2</v>
      </c>
    </row>
    <row r="19" spans="1:7" x14ac:dyDescent="0.3">
      <c r="A19" s="28">
        <v>8</v>
      </c>
      <c r="B19" s="29">
        <v>20.901</v>
      </c>
      <c r="C19" s="30">
        <f t="shared" si="4"/>
        <v>21.930290225563901</v>
      </c>
      <c r="D19" s="31">
        <f t="shared" si="2"/>
        <v>-1.0292902255639014</v>
      </c>
      <c r="E19" s="31">
        <f t="shared" si="5"/>
        <v>1.0292902255639014</v>
      </c>
      <c r="F19" s="31">
        <f t="shared" si="6"/>
        <v>1.0594383684413871</v>
      </c>
      <c r="G19" s="31">
        <f t="shared" si="3"/>
        <v>4.9245979884402727E-2</v>
      </c>
    </row>
    <row r="20" spans="1:7" x14ac:dyDescent="0.3">
      <c r="A20" s="28">
        <v>9</v>
      </c>
      <c r="B20" s="29">
        <v>22.654</v>
      </c>
      <c r="C20" s="30">
        <f t="shared" si="4"/>
        <v>22.928154135338339</v>
      </c>
      <c r="D20" s="31">
        <f t="shared" si="2"/>
        <v>-0.27415413533833899</v>
      </c>
      <c r="E20" s="31">
        <f t="shared" si="5"/>
        <v>0.27415413533833899</v>
      </c>
      <c r="F20" s="31">
        <f t="shared" si="6"/>
        <v>7.5160489923112292E-2</v>
      </c>
      <c r="G20" s="31">
        <f t="shared" si="3"/>
        <v>1.2101798152129381E-2</v>
      </c>
    </row>
    <row r="21" spans="1:7" x14ac:dyDescent="0.3">
      <c r="A21" s="28">
        <v>10</v>
      </c>
      <c r="B21" s="29">
        <v>23.193000000000001</v>
      </c>
      <c r="C21" s="30">
        <f t="shared" si="4"/>
        <v>23.926018045112777</v>
      </c>
      <c r="D21" s="31">
        <f t="shared" si="2"/>
        <v>-0.73301804511277524</v>
      </c>
      <c r="E21" s="31">
        <f t="shared" si="5"/>
        <v>0.73301804511277524</v>
      </c>
      <c r="F21" s="31">
        <f t="shared" si="6"/>
        <v>0.53731545446095463</v>
      </c>
      <c r="G21" s="31">
        <f t="shared" si="3"/>
        <v>3.1605141426843238E-2</v>
      </c>
    </row>
    <row r="22" spans="1:7" x14ac:dyDescent="0.3">
      <c r="A22" s="28">
        <v>11</v>
      </c>
      <c r="B22" s="29">
        <v>24.555</v>
      </c>
      <c r="C22" s="30">
        <f t="shared" si="4"/>
        <v>24.923881954887214</v>
      </c>
      <c r="D22" s="31">
        <f t="shared" si="2"/>
        <v>-0.36888195488721465</v>
      </c>
      <c r="E22" s="31">
        <f t="shared" si="5"/>
        <v>0.36888195488721465</v>
      </c>
      <c r="F22" s="31">
        <f t="shared" si="6"/>
        <v>0.13607389664141306</v>
      </c>
      <c r="G22" s="31">
        <f t="shared" si="3"/>
        <v>1.5022681933912223E-2</v>
      </c>
    </row>
    <row r="23" spans="1:7" x14ac:dyDescent="0.3">
      <c r="A23" s="28">
        <v>12</v>
      </c>
      <c r="B23" s="29">
        <v>26.459</v>
      </c>
      <c r="C23" s="30">
        <f t="shared" si="4"/>
        <v>25.921745864661652</v>
      </c>
      <c r="D23" s="31">
        <f t="shared" si="2"/>
        <v>0.53725413533834754</v>
      </c>
      <c r="E23" s="31">
        <f t="shared" si="5"/>
        <v>0.53725413533834754</v>
      </c>
      <c r="F23" s="31">
        <f t="shared" si="6"/>
        <v>0.28864200593815548</v>
      </c>
      <c r="G23" s="31">
        <f t="shared" si="3"/>
        <v>2.0305156481286047E-2</v>
      </c>
    </row>
    <row r="24" spans="1:7" x14ac:dyDescent="0.3">
      <c r="A24" s="28">
        <v>13</v>
      </c>
      <c r="B24" s="29">
        <v>28.701999999999899</v>
      </c>
      <c r="C24" s="30">
        <f t="shared" si="4"/>
        <v>26.91960977443609</v>
      </c>
      <c r="D24" s="31">
        <f t="shared" si="2"/>
        <v>1.7823902255638089</v>
      </c>
      <c r="E24" s="31">
        <f t="shared" si="5"/>
        <v>1.7823902255638089</v>
      </c>
      <c r="F24" s="31">
        <f t="shared" si="6"/>
        <v>3.1769149161854053</v>
      </c>
      <c r="G24" s="31">
        <f t="shared" si="3"/>
        <v>6.2099861527552619E-2</v>
      </c>
    </row>
    <row r="25" spans="1:7" x14ac:dyDescent="0.3">
      <c r="A25" s="28">
        <v>14</v>
      </c>
      <c r="B25" s="29">
        <v>31.077999999999999</v>
      </c>
      <c r="C25" s="30">
        <f t="shared" si="4"/>
        <v>27.917473684210528</v>
      </c>
      <c r="D25" s="31">
        <f t="shared" si="2"/>
        <v>3.1605263157894719</v>
      </c>
      <c r="E25" s="31">
        <f t="shared" si="5"/>
        <v>3.1605263157894719</v>
      </c>
      <c r="F25" s="31">
        <f t="shared" si="6"/>
        <v>9.9889265927977728</v>
      </c>
      <c r="G25" s="31">
        <f t="shared" si="3"/>
        <v>0.10169658008203462</v>
      </c>
    </row>
    <row r="26" spans="1:7" x14ac:dyDescent="0.3">
      <c r="A26" s="28">
        <v>15</v>
      </c>
      <c r="B26" s="29">
        <v>32.25</v>
      </c>
      <c r="C26" s="30">
        <f t="shared" si="4"/>
        <v>28.915337593984962</v>
      </c>
      <c r="D26" s="31">
        <f t="shared" si="2"/>
        <v>3.3346624060150383</v>
      </c>
      <c r="E26" s="31">
        <f t="shared" si="5"/>
        <v>3.3346624060150383</v>
      </c>
      <c r="F26" s="31">
        <f t="shared" si="6"/>
        <v>11.119973362090004</v>
      </c>
      <c r="G26" s="31">
        <f t="shared" si="3"/>
        <v>0.10340038468263685</v>
      </c>
    </row>
    <row r="27" spans="1:7" x14ac:dyDescent="0.3">
      <c r="A27" s="28">
        <v>16</v>
      </c>
      <c r="B27" s="29">
        <v>33.828000000000003</v>
      </c>
      <c r="C27" s="30">
        <f t="shared" si="4"/>
        <v>29.913201503759399</v>
      </c>
      <c r="D27" s="31">
        <f t="shared" si="2"/>
        <v>3.9147984962406035</v>
      </c>
      <c r="E27" s="31">
        <f t="shared" si="5"/>
        <v>3.9147984962406035</v>
      </c>
      <c r="F27" s="31">
        <f t="shared" si="6"/>
        <v>15.325647266167691</v>
      </c>
      <c r="G27" s="31">
        <f t="shared" si="3"/>
        <v>0.11572657255056767</v>
      </c>
    </row>
    <row r="28" spans="1:7" x14ac:dyDescent="0.3">
      <c r="A28" s="28">
        <v>17</v>
      </c>
      <c r="B28" s="29">
        <v>32.134999999999998</v>
      </c>
      <c r="C28" s="30">
        <f t="shared" si="4"/>
        <v>30.911065413533834</v>
      </c>
      <c r="D28" s="31">
        <f t="shared" si="2"/>
        <v>1.2239345864661644</v>
      </c>
      <c r="E28" s="31">
        <f t="shared" si="5"/>
        <v>1.2239345864661644</v>
      </c>
      <c r="F28" s="31">
        <f t="shared" si="6"/>
        <v>1.4980158719481007</v>
      </c>
      <c r="G28" s="31">
        <f t="shared" si="3"/>
        <v>3.808727513509147E-2</v>
      </c>
    </row>
    <row r="29" spans="1:7" x14ac:dyDescent="0.3">
      <c r="A29" s="28">
        <v>18</v>
      </c>
      <c r="B29" s="29">
        <v>30.451000000000001</v>
      </c>
      <c r="C29" s="30">
        <f t="shared" si="4"/>
        <v>31.908929323308271</v>
      </c>
      <c r="D29" s="31">
        <f t="shared" si="2"/>
        <v>-1.4579293233082709</v>
      </c>
      <c r="E29" s="31">
        <f t="shared" si="5"/>
        <v>1.4579293233082709</v>
      </c>
      <c r="F29" s="31">
        <f t="shared" si="6"/>
        <v>2.1255579117621126</v>
      </c>
      <c r="G29" s="31">
        <f t="shared" si="3"/>
        <v>4.7877879981224621E-2</v>
      </c>
    </row>
    <row r="30" spans="1:7" x14ac:dyDescent="0.3">
      <c r="A30" s="28">
        <v>19</v>
      </c>
      <c r="B30" s="29">
        <v>30.257999999999999</v>
      </c>
      <c r="C30" s="30">
        <f t="shared" si="4"/>
        <v>32.906793233082709</v>
      </c>
      <c r="D30" s="31">
        <f t="shared" si="2"/>
        <v>-2.64879323308271</v>
      </c>
      <c r="E30" s="31">
        <f t="shared" si="5"/>
        <v>2.64879323308271</v>
      </c>
      <c r="F30" s="31">
        <f t="shared" si="6"/>
        <v>7.0161055916247559</v>
      </c>
      <c r="G30" s="31">
        <f t="shared" si="3"/>
        <v>8.7540261520348675E-2</v>
      </c>
    </row>
    <row r="31" spans="1:7" x14ac:dyDescent="0.3">
      <c r="A31" s="28">
        <v>20</v>
      </c>
      <c r="B31" s="29">
        <v>28.3</v>
      </c>
      <c r="C31" s="30">
        <f t="shared" si="4"/>
        <v>33.904657142857147</v>
      </c>
      <c r="D31" s="31">
        <f t="shared" si="2"/>
        <v>-5.6046571428571461</v>
      </c>
      <c r="E31" s="31">
        <f t="shared" si="5"/>
        <v>5.6046571428571461</v>
      </c>
      <c r="F31" s="31">
        <f t="shared" si="6"/>
        <v>31.412181688979629</v>
      </c>
      <c r="G31" s="31">
        <f t="shared" si="3"/>
        <v>0.19804442200908642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16</v>
      </c>
      <c r="B76" s="2">
        <f>SUMPRODUCT(A12:A71,B12:B71)-(SUM(A12:A71)*SUM(B12:B71))/$E$2</f>
        <v>663.57950000000073</v>
      </c>
      <c r="C76" s="2"/>
      <c r="D76" s="2" t="s">
        <v>17</v>
      </c>
      <c r="E76" s="2">
        <f>SUMPRODUCT(A12:A71,A12:A71)-SUM(A12:A71)^2/E2</f>
        <v>665</v>
      </c>
      <c r="F76" s="2"/>
      <c r="G76" s="2" t="s">
        <v>18</v>
      </c>
      <c r="H76" s="2">
        <f>B76/E76</f>
        <v>0.99786390977443717</v>
      </c>
      <c r="I76" s="2"/>
      <c r="J76" s="2" t="s">
        <v>19</v>
      </c>
      <c r="K76" s="2">
        <f>AVERAGE(B12:B71)-AVERAGE(A12:A71)*H76</f>
        <v>13.947378947368405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35B8-5212-4A51-9D16-33582349F973}">
  <dimension ref="A1:O77"/>
  <sheetViews>
    <sheetView tabSelected="1" workbookViewId="0">
      <selection activeCell="N14" sqref="N14"/>
    </sheetView>
  </sheetViews>
  <sheetFormatPr baseColWidth="10" defaultRowHeight="14.4" x14ac:dyDescent="0.3"/>
  <cols>
    <col min="1" max="14" width="8.88671875" customWidth="1"/>
    <col min="15" max="15" width="22.66406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22.680840632293243</v>
      </c>
      <c r="I4" s="10" t="s">
        <v>6</v>
      </c>
      <c r="J4" s="11">
        <f>IF(E2="", "",100*AVERAGE(G12:G71))</f>
        <v>20.061635740113044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3.4427927819548891</v>
      </c>
      <c r="I5" s="14" t="s">
        <v>8</v>
      </c>
      <c r="J5" s="15">
        <f>IF(E2="","",MAX(E12:E71))</f>
        <v>10.964468421052624</v>
      </c>
      <c r="K5" s="2"/>
      <c r="L5" s="2"/>
      <c r="M5" s="2"/>
      <c r="N5" s="2"/>
      <c r="O5" s="16" t="s">
        <v>22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10</v>
      </c>
      <c r="B8" s="22">
        <f>IF(B7="","",($K$76+$H$76*B7))</f>
        <v>14.042994736842093</v>
      </c>
      <c r="C8" s="23">
        <f t="shared" ref="C8:M8" si="1">IF(C7="","",($K$76+$H$76*C7))</f>
        <v>13.178103759398486</v>
      </c>
      <c r="D8" s="23">
        <f t="shared" si="1"/>
        <v>12.313212781954878</v>
      </c>
      <c r="E8" s="23">
        <f t="shared" si="1"/>
        <v>11.448321804511266</v>
      </c>
      <c r="F8" s="23">
        <f t="shared" si="1"/>
        <v>10.583430827067659</v>
      </c>
      <c r="G8" s="23">
        <f t="shared" si="1"/>
        <v>9.7185398496240474</v>
      </c>
      <c r="H8" s="23">
        <f t="shared" si="1"/>
        <v>8.8536488721804396</v>
      </c>
      <c r="I8" s="23">
        <f t="shared" si="1"/>
        <v>7.9887578947368318</v>
      </c>
      <c r="J8" s="23">
        <f t="shared" si="1"/>
        <v>7.1238669172932205</v>
      </c>
      <c r="K8" s="23">
        <f t="shared" si="1"/>
        <v>6.2589759398496128</v>
      </c>
      <c r="L8" s="23">
        <f t="shared" si="1"/>
        <v>5.3940849624060014</v>
      </c>
      <c r="M8" s="23">
        <f t="shared" si="1"/>
        <v>4.5291939849623937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11</v>
      </c>
      <c r="E10" s="25" t="s">
        <v>12</v>
      </c>
      <c r="F10" s="25" t="s">
        <v>11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13</v>
      </c>
      <c r="C11" s="27" t="s">
        <v>10</v>
      </c>
      <c r="D11" s="27" t="s">
        <v>12</v>
      </c>
      <c r="E11" s="27" t="s">
        <v>12</v>
      </c>
      <c r="F11" s="27" t="s">
        <v>14</v>
      </c>
      <c r="G11" s="27" t="s">
        <v>15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27.826000000000001</v>
      </c>
      <c r="C12" s="30">
        <f>IF(B12="","",IF(A12&gt;$E$2,"",IF($E$2="","",($K$76+A12*$H$76))))</f>
        <v>31.340814285714281</v>
      </c>
      <c r="D12" s="31">
        <f t="shared" ref="D12:D71" si="2">IF(A12="","",IF(B12="","",IF(C12="","",B12-C12)))</f>
        <v>-3.5148142857142801</v>
      </c>
      <c r="E12" s="31">
        <f>IF(D12="","",ABS(D12))</f>
        <v>3.5148142857142801</v>
      </c>
      <c r="F12" s="31">
        <f>IF(E12="","",D12^2)</f>
        <v>12.353919463061185</v>
      </c>
      <c r="G12" s="31">
        <f t="shared" ref="G12:G71" si="3">IF(E12="","",E12/B12)</f>
        <v>0.12631403312421044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29.771000000000001</v>
      </c>
      <c r="C13" s="30">
        <f t="shared" ref="C13:C71" si="4">IF(B13="","",IF(A13&gt;$E$2,"",IF($E$2="","",($K$76+A13*$H$76))))</f>
        <v>30.475923308270669</v>
      </c>
      <c r="D13" s="31">
        <f t="shared" si="2"/>
        <v>-0.70492330827066851</v>
      </c>
      <c r="E13" s="31">
        <f t="shared" ref="E13:E71" si="5">IF(D13="","",ABS(D13))</f>
        <v>0.70492330827066851</v>
      </c>
      <c r="F13" s="31">
        <f t="shared" ref="F13:F71" si="6">IF(E13="","",D13^2)</f>
        <v>0.49691687054326394</v>
      </c>
      <c r="G13" s="31">
        <f t="shared" si="3"/>
        <v>2.3678187103915505E-2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29.917999999999999</v>
      </c>
      <c r="C14" s="30">
        <f t="shared" si="4"/>
        <v>29.611032330827062</v>
      </c>
      <c r="D14" s="31">
        <f t="shared" si="2"/>
        <v>0.30696766917293772</v>
      </c>
      <c r="E14" s="31">
        <f t="shared" si="5"/>
        <v>0.30696766917293772</v>
      </c>
      <c r="F14" s="31">
        <f t="shared" si="6"/>
        <v>9.4229149917466143E-2</v>
      </c>
      <c r="G14" s="31">
        <f t="shared" si="3"/>
        <v>1.0260300460356231E-2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21.451000000000001</v>
      </c>
      <c r="C15" s="30">
        <f t="shared" si="4"/>
        <v>28.74614135338345</v>
      </c>
      <c r="D15" s="31">
        <f t="shared" si="2"/>
        <v>-7.2951413533834497</v>
      </c>
      <c r="E15" s="31">
        <f t="shared" si="5"/>
        <v>7.2951413533834497</v>
      </c>
      <c r="F15" s="31">
        <f t="shared" si="6"/>
        <v>53.219087365845311</v>
      </c>
      <c r="G15" s="31">
        <f t="shared" si="3"/>
        <v>0.34008397526378487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38.563000000000002</v>
      </c>
      <c r="C16" s="30">
        <f t="shared" si="4"/>
        <v>27.881250375939842</v>
      </c>
      <c r="D16" s="31">
        <f t="shared" si="2"/>
        <v>10.68174962406016</v>
      </c>
      <c r="E16" s="31">
        <f t="shared" si="5"/>
        <v>10.68174962406016</v>
      </c>
      <c r="F16" s="31">
        <f t="shared" si="6"/>
        <v>114.09977503110937</v>
      </c>
      <c r="G16" s="31">
        <f t="shared" si="3"/>
        <v>0.27699477800119698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30.027999999999999</v>
      </c>
      <c r="C17" s="30">
        <f t="shared" si="4"/>
        <v>27.016359398496235</v>
      </c>
      <c r="D17" s="31">
        <f t="shared" si="2"/>
        <v>3.011640601503764</v>
      </c>
      <c r="E17" s="31">
        <f t="shared" si="5"/>
        <v>3.011640601503764</v>
      </c>
      <c r="F17" s="31">
        <f t="shared" si="6"/>
        <v>9.069979112625953</v>
      </c>
      <c r="G17" s="31">
        <f t="shared" si="3"/>
        <v>0.10029441193232197</v>
      </c>
    </row>
    <row r="18" spans="1:7" x14ac:dyDescent="0.3">
      <c r="A18" s="28">
        <v>7</v>
      </c>
      <c r="B18" s="29">
        <v>15.186999999999999</v>
      </c>
      <c r="C18" s="30">
        <f t="shared" si="4"/>
        <v>26.151468421052623</v>
      </c>
      <c r="D18" s="31">
        <f t="shared" si="2"/>
        <v>-10.964468421052624</v>
      </c>
      <c r="E18" s="31">
        <f t="shared" si="5"/>
        <v>10.964468421052624</v>
      </c>
      <c r="F18" s="31">
        <f t="shared" si="6"/>
        <v>120.21956775626022</v>
      </c>
      <c r="G18" s="31">
        <f t="shared" si="3"/>
        <v>0.72196407592365996</v>
      </c>
    </row>
    <row r="19" spans="1:7" x14ac:dyDescent="0.3">
      <c r="A19" s="28">
        <v>8</v>
      </c>
      <c r="B19" s="29">
        <v>26.156999999999901</v>
      </c>
      <c r="C19" s="30">
        <f t="shared" si="4"/>
        <v>25.286577443609016</v>
      </c>
      <c r="D19" s="31">
        <f t="shared" si="2"/>
        <v>0.87042255639088495</v>
      </c>
      <c r="E19" s="31">
        <f t="shared" si="5"/>
        <v>0.87042255639088495</v>
      </c>
      <c r="F19" s="31">
        <f t="shared" si="6"/>
        <v>0.75763542667404327</v>
      </c>
      <c r="G19" s="31">
        <f t="shared" si="3"/>
        <v>3.327684965366396E-2</v>
      </c>
    </row>
    <row r="20" spans="1:7" x14ac:dyDescent="0.3">
      <c r="A20" s="28">
        <v>9</v>
      </c>
      <c r="B20" s="29">
        <v>26.385000000000002</v>
      </c>
      <c r="C20" s="30">
        <f t="shared" si="4"/>
        <v>24.421686466165404</v>
      </c>
      <c r="D20" s="31">
        <f t="shared" si="2"/>
        <v>1.9633135338345973</v>
      </c>
      <c r="E20" s="31">
        <f t="shared" si="5"/>
        <v>1.9633135338345973</v>
      </c>
      <c r="F20" s="31">
        <f t="shared" si="6"/>
        <v>3.8546000321380944</v>
      </c>
      <c r="G20" s="31">
        <f t="shared" si="3"/>
        <v>7.441021541916229E-2</v>
      </c>
    </row>
    <row r="21" spans="1:7" x14ac:dyDescent="0.3">
      <c r="A21" s="28">
        <v>10</v>
      </c>
      <c r="B21" s="29">
        <v>22.730999999999899</v>
      </c>
      <c r="C21" s="30">
        <f t="shared" si="4"/>
        <v>23.556795488721797</v>
      </c>
      <c r="D21" s="31">
        <f t="shared" si="2"/>
        <v>-0.8257954887218979</v>
      </c>
      <c r="E21" s="31">
        <f t="shared" si="5"/>
        <v>0.8257954887218979</v>
      </c>
      <c r="F21" s="31">
        <f t="shared" si="6"/>
        <v>0.68193818919343818</v>
      </c>
      <c r="G21" s="31">
        <f t="shared" si="3"/>
        <v>3.632904354062301E-2</v>
      </c>
    </row>
    <row r="22" spans="1:7" x14ac:dyDescent="0.3">
      <c r="A22" s="28">
        <v>11</v>
      </c>
      <c r="B22" s="29">
        <v>25.484000000000002</v>
      </c>
      <c r="C22" s="30">
        <f t="shared" si="4"/>
        <v>22.691904511278189</v>
      </c>
      <c r="D22" s="31">
        <f t="shared" si="2"/>
        <v>2.792095488721813</v>
      </c>
      <c r="E22" s="31">
        <f t="shared" si="5"/>
        <v>2.792095488721813</v>
      </c>
      <c r="F22" s="31">
        <f t="shared" si="6"/>
        <v>7.7957972181406996</v>
      </c>
      <c r="G22" s="31">
        <f t="shared" si="3"/>
        <v>0.10956268594890177</v>
      </c>
    </row>
    <row r="23" spans="1:7" x14ac:dyDescent="0.3">
      <c r="A23" s="28">
        <v>12</v>
      </c>
      <c r="B23" s="29">
        <v>27.061</v>
      </c>
      <c r="C23" s="30">
        <f t="shared" si="4"/>
        <v>21.827013533834577</v>
      </c>
      <c r="D23" s="31">
        <f t="shared" si="2"/>
        <v>5.2339864661654225</v>
      </c>
      <c r="E23" s="31">
        <f t="shared" si="5"/>
        <v>5.2339864661654225</v>
      </c>
      <c r="F23" s="31">
        <f t="shared" si="6"/>
        <v>27.394614328002806</v>
      </c>
      <c r="G23" s="31">
        <f t="shared" si="3"/>
        <v>0.19341437737575931</v>
      </c>
    </row>
    <row r="24" spans="1:7" x14ac:dyDescent="0.3">
      <c r="A24" s="28">
        <v>13</v>
      </c>
      <c r="B24" s="29">
        <v>20.606999999999999</v>
      </c>
      <c r="C24" s="30">
        <f t="shared" si="4"/>
        <v>20.962122556390966</v>
      </c>
      <c r="D24" s="31">
        <f t="shared" si="2"/>
        <v>-0.35512255639096679</v>
      </c>
      <c r="E24" s="31">
        <f t="shared" si="5"/>
        <v>0.35512255639096679</v>
      </c>
      <c r="F24" s="31">
        <f t="shared" si="6"/>
        <v>0.12611203005765539</v>
      </c>
      <c r="G24" s="31">
        <f t="shared" si="3"/>
        <v>1.7233103139271452E-2</v>
      </c>
    </row>
    <row r="25" spans="1:7" x14ac:dyDescent="0.3">
      <c r="A25" s="28">
        <v>14</v>
      </c>
      <c r="B25" s="29">
        <v>24.335999999999999</v>
      </c>
      <c r="C25" s="30">
        <f t="shared" si="4"/>
        <v>20.097231578947358</v>
      </c>
      <c r="D25" s="31">
        <f t="shared" si="2"/>
        <v>4.2387684210526402</v>
      </c>
      <c r="E25" s="31">
        <f t="shared" si="5"/>
        <v>4.2387684210526402</v>
      </c>
      <c r="F25" s="31">
        <f t="shared" si="6"/>
        <v>17.967157727313094</v>
      </c>
      <c r="G25" s="31">
        <f t="shared" si="3"/>
        <v>0.17417687463234058</v>
      </c>
    </row>
    <row r="26" spans="1:7" x14ac:dyDescent="0.3">
      <c r="A26" s="28">
        <v>15</v>
      </c>
      <c r="B26" s="29">
        <v>20.494</v>
      </c>
      <c r="C26" s="30">
        <f t="shared" si="4"/>
        <v>19.232340601503751</v>
      </c>
      <c r="D26" s="31">
        <f t="shared" si="2"/>
        <v>1.2616593984962492</v>
      </c>
      <c r="E26" s="31">
        <f t="shared" si="5"/>
        <v>1.2616593984962492</v>
      </c>
      <c r="F26" s="31">
        <f t="shared" si="6"/>
        <v>1.5917844378139174</v>
      </c>
      <c r="G26" s="31">
        <f t="shared" si="3"/>
        <v>6.1562379159571058E-2</v>
      </c>
    </row>
    <row r="27" spans="1:7" x14ac:dyDescent="0.3">
      <c r="A27" s="28">
        <v>16</v>
      </c>
      <c r="B27" s="29">
        <v>20.190000000000001</v>
      </c>
      <c r="C27" s="30">
        <f t="shared" si="4"/>
        <v>18.367449624060143</v>
      </c>
      <c r="D27" s="31">
        <f t="shared" si="2"/>
        <v>1.8225503759398585</v>
      </c>
      <c r="E27" s="31">
        <f t="shared" si="5"/>
        <v>1.8225503759398585</v>
      </c>
      <c r="F27" s="31">
        <f t="shared" si="6"/>
        <v>3.3216898728385194</v>
      </c>
      <c r="G27" s="31">
        <f t="shared" si="3"/>
        <v>9.0269954231790905E-2</v>
      </c>
    </row>
    <row r="28" spans="1:7" x14ac:dyDescent="0.3">
      <c r="A28" s="28">
        <v>17</v>
      </c>
      <c r="B28" s="29">
        <v>19.05</v>
      </c>
      <c r="C28" s="30">
        <f t="shared" si="4"/>
        <v>17.502558646616531</v>
      </c>
      <c r="D28" s="31">
        <f t="shared" si="2"/>
        <v>1.5474413533834692</v>
      </c>
      <c r="E28" s="31">
        <f t="shared" si="5"/>
        <v>1.5474413533834692</v>
      </c>
      <c r="F28" s="31">
        <f t="shared" si="6"/>
        <v>2.3945747421612626</v>
      </c>
      <c r="G28" s="31">
        <f t="shared" si="3"/>
        <v>8.123051723797739E-2</v>
      </c>
    </row>
    <row r="29" spans="1:7" x14ac:dyDescent="0.3">
      <c r="A29" s="28">
        <v>18</v>
      </c>
      <c r="B29" s="29">
        <v>17.335000000000001</v>
      </c>
      <c r="C29" s="30">
        <f t="shared" si="4"/>
        <v>16.63766766917292</v>
      </c>
      <c r="D29" s="31">
        <f t="shared" si="2"/>
        <v>0.69733233082708068</v>
      </c>
      <c r="E29" s="31">
        <f t="shared" si="5"/>
        <v>0.69733233082708068</v>
      </c>
      <c r="F29" s="31">
        <f t="shared" si="6"/>
        <v>0.48627237961672909</v>
      </c>
      <c r="G29" s="31">
        <f t="shared" si="3"/>
        <v>4.0226843428155794E-2</v>
      </c>
    </row>
    <row r="30" spans="1:7" x14ac:dyDescent="0.3">
      <c r="A30" s="28">
        <v>19</v>
      </c>
      <c r="B30" s="29">
        <v>13.529</v>
      </c>
      <c r="C30" s="30">
        <f t="shared" si="4"/>
        <v>15.772776691729312</v>
      </c>
      <c r="D30" s="31">
        <f t="shared" si="2"/>
        <v>-2.2437766917293125</v>
      </c>
      <c r="E30" s="31">
        <f t="shared" si="5"/>
        <v>2.2437766917293125</v>
      </c>
      <c r="F30" s="31">
        <f t="shared" si="6"/>
        <v>5.0345338423477379</v>
      </c>
      <c r="G30" s="31">
        <f t="shared" si="3"/>
        <v>0.16584941176208978</v>
      </c>
    </row>
    <row r="31" spans="1:7" x14ac:dyDescent="0.3">
      <c r="A31" s="28">
        <v>20</v>
      </c>
      <c r="B31" s="29">
        <v>6.3839999999999897</v>
      </c>
      <c r="C31" s="30">
        <f t="shared" si="4"/>
        <v>14.907885714285705</v>
      </c>
      <c r="D31" s="31">
        <f t="shared" si="2"/>
        <v>-8.523885714285715</v>
      </c>
      <c r="E31" s="31">
        <f t="shared" si="5"/>
        <v>8.523885714285715</v>
      </c>
      <c r="F31" s="31">
        <f t="shared" si="6"/>
        <v>72.656627670204088</v>
      </c>
      <c r="G31" s="31">
        <f t="shared" si="3"/>
        <v>1.3351951306838548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16</v>
      </c>
      <c r="B76" s="2">
        <f>SUMPRODUCT(A12:A71,B12:B71)-(SUM(A12:A71)*SUM(B12:B71))/$E$2</f>
        <v>-575.15250000000015</v>
      </c>
      <c r="C76" s="2"/>
      <c r="D76" s="2" t="s">
        <v>17</v>
      </c>
      <c r="E76" s="2">
        <f>SUMPRODUCT(A12:A71,A12:A71)-SUM(A12:A71)^2/E2</f>
        <v>665</v>
      </c>
      <c r="F76" s="2"/>
      <c r="G76" s="2" t="s">
        <v>18</v>
      </c>
      <c r="H76" s="2">
        <f>B76/E76</f>
        <v>-0.86489097744360921</v>
      </c>
      <c r="I76" s="2"/>
      <c r="J76" s="2" t="s">
        <v>19</v>
      </c>
      <c r="K76" s="2">
        <f>AVERAGE(B12:B71)-AVERAGE(A12:A71)*H76</f>
        <v>32.205705263157888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NZ - BEEF</vt:lpstr>
      <vt:lpstr>NZ - PIG</vt:lpstr>
      <vt:lpstr>NZ - POULTRY</vt:lpstr>
      <vt:lpstr>NZ - SHEEP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2020-09-30T22:07:51Z</dcterms:created>
  <dcterms:modified xsi:type="dcterms:W3CDTF">2020-09-30T22:14:18Z</dcterms:modified>
</cp:coreProperties>
</file>